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48.xml" ContentType="application/vnd.openxmlformats-officedocument.spreadsheetml.worksheet+xml"/>
  <Override PartName="/xl/worksheets/sheet5.xml" ContentType="application/vnd.openxmlformats-officedocument.spreadsheetml.worksheet+xml"/>
  <Override PartName="/xl/worksheets/sheet49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42.xml.rels" ContentType="application/vnd.openxmlformats-package.relationships+xml"/>
  <Override PartName="/xl/worksheets/_rels/sheet3.xml.rels" ContentType="application/vnd.openxmlformats-package.relationships+xml"/>
  <Override PartName="/xl/worksheets/_rels/sheet4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46.xml.rels" ContentType="application/vnd.openxmlformats-package.relationships+xml"/>
  <Override PartName="/xl/worksheets/_rels/sheet47.xml.rels" ContentType="application/vnd.openxmlformats-package.relationships+xml"/>
  <Override PartName="/xl/worksheets/_rels/sheet48.xml.rels" ContentType="application/vnd.openxmlformats-package.relationships+xml"/>
  <Override PartName="/xl/worksheets/_rels/sheet50.xml.rels" ContentType="application/vnd.openxmlformats-package.relationships+xml"/>
  <Override PartName="/xl/worksheets/_rels/sheet51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40.jpeg" ContentType="image/jpeg"/>
  <Override PartName="/xl/media/image30.wmf" ContentType="image/x-wmf"/>
  <Override PartName="/xl/media/image75.png" ContentType="image/png"/>
  <Override PartName="/xl/media/image9.png" ContentType="image/png"/>
  <Override PartName="/xl/media/image57.png" ContentType="image/png"/>
  <Override PartName="/xl/media/image1.png" ContentType="image/png"/>
  <Override PartName="/xl/media/image46.png" ContentType="image/png"/>
  <Override PartName="/xl/media/image2.wmf" ContentType="image/x-wmf"/>
  <Override PartName="/xl/media/image70.png" ContentType="image/png"/>
  <Override PartName="/xl/media/image4.png" ContentType="image/png"/>
  <Override PartName="/xl/media/image47.png" ContentType="image/png"/>
  <Override PartName="/xl/media/image3.wmf" ContentType="image/x-wmf"/>
  <Override PartName="/xl/media/image71.png" ContentType="image/png"/>
  <Override PartName="/xl/media/image5.png" ContentType="image/png"/>
  <Override PartName="/xl/media/image72.png" ContentType="image/png"/>
  <Override PartName="/xl/media/image6.png" ContentType="image/png"/>
  <Override PartName="/xl/media/image73.png" ContentType="image/png"/>
  <Override PartName="/xl/media/image7.png" ContentType="image/png"/>
  <Override PartName="/xl/media/image74.png" ContentType="image/png"/>
  <Override PartName="/xl/media/image8.png" ContentType="image/png"/>
  <Override PartName="/xl/media/image10.jpeg" ContentType="image/jpeg"/>
  <Override PartName="/xl/media/image56.png" ContentType="image/png"/>
  <Override PartName="/xl/media/image66.png" ContentType="image/png"/>
  <Override PartName="/xl/media/image11.jpeg" ContentType="image/jpeg"/>
  <Override PartName="/xl/media/image101.jpeg" ContentType="image/jpeg"/>
  <Override PartName="/xl/media/image76.png" ContentType="image/png"/>
  <Override PartName="/xl/media/image12.jpeg" ContentType="image/jpe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58.jpeg" ContentType="image/jpe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100.png" ContentType="image/png"/>
  <Override PartName="/xl/media/image28.png" ContentType="image/png"/>
  <Override PartName="/xl/media/image29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110.png" ContentType="image/png"/>
  <Override PartName="/xl/media/image38.png" ContentType="image/png"/>
  <Override PartName="/xl/media/image111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8.png" ContentType="image/png"/>
  <Override PartName="/xl/media/image49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131.png" ContentType="image/png"/>
  <Override PartName="/xl/media/image59.png" ContentType="image/png"/>
  <Override PartName="/xl/media/image60.png" ContentType="image/png"/>
  <Override PartName="/xl/media/image61.png" ContentType="image/png"/>
  <Override PartName="/xl/media/image62.png" ContentType="image/png"/>
  <Override PartName="/xl/media/image63.png" ContentType="image/png"/>
  <Override PartName="/xl/media/image64.png" ContentType="image/png"/>
  <Override PartName="/xl/media/image65.png" ContentType="image/png"/>
  <Override PartName="/xl/media/image67.png" ContentType="image/png"/>
  <Override PartName="/xl/media/image68.png" ContentType="image/png"/>
  <Override PartName="/xl/media/image141.png" ContentType="image/png"/>
  <Override PartName="/xl/media/image69.png" ContentType="image/png"/>
  <Override PartName="/xl/media/image77.png" ContentType="image/png"/>
  <Override PartName="/xl/media/image162.wmf" ContentType="image/x-wmf"/>
  <Override PartName="/xl/media/image150.png" ContentType="image/png"/>
  <Override PartName="/xl/media/image78.png" ContentType="image/png"/>
  <Override PartName="/xl/media/image163.wmf" ContentType="image/x-wmf"/>
  <Override PartName="/xl/media/image151.png" ContentType="image/png"/>
  <Override PartName="/xl/media/image79.png" ContentType="image/png"/>
  <Override PartName="/xl/media/image80.png" ContentType="image/png"/>
  <Override PartName="/xl/media/image81.png" ContentType="image/png"/>
  <Override PartName="/xl/media/image82.png" ContentType="image/png"/>
  <Override PartName="/xl/media/image83.png" ContentType="image/png"/>
  <Override PartName="/xl/media/image84.png" ContentType="image/png"/>
  <Override PartName="/xl/media/image85.png" ContentType="image/png"/>
  <Override PartName="/xl/media/image170.wmf" ContentType="image/x-wmf"/>
  <Override PartName="/xl/media/image102.jpeg" ContentType="image/jpeg"/>
  <Override PartName="/xl/media/image86.png" ContentType="image/png"/>
  <Override PartName="/xl/media/image171.wmf" ContentType="image/x-wmf"/>
  <Override PartName="/xl/media/image87.png" ContentType="image/png"/>
  <Override PartName="/xl/media/image172.wmf" ContentType="image/x-wmf"/>
  <Override PartName="/xl/media/image160.png" ContentType="image/png"/>
  <Override PartName="/xl/media/image88.png" ContentType="image/png"/>
  <Override PartName="/xl/media/image176.jpeg" ContentType="image/jpeg"/>
  <Override PartName="/xl/media/image173.wmf" ContentType="image/x-wmf"/>
  <Override PartName="/xl/media/image161.png" ContentType="image/png"/>
  <Override PartName="/xl/media/image89.png" ContentType="image/png"/>
  <Override PartName="/xl/media/image90.png" ContentType="image/png"/>
  <Override PartName="/xl/media/image91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95.png" ContentType="image/png"/>
  <Override PartName="/xl/media/image96.png" ContentType="image/png"/>
  <Override PartName="/xl/media/image97.png" ContentType="image/png"/>
  <Override PartName="/xl/media/image98.png" ContentType="image/png"/>
  <Override PartName="/xl/media/image177.jpeg" ContentType="image/jpeg"/>
  <Override PartName="/xl/media/image99.png" ContentType="image/png"/>
  <Override PartName="/xl/media/image103.png" ContentType="image/png"/>
  <Override PartName="/xl/media/image104.png" ContentType="image/png"/>
  <Override PartName="/xl/media/image105.png" ContentType="image/png"/>
  <Override PartName="/xl/media/image106.jpeg" ContentType="image/jpeg"/>
  <Override PartName="/xl/media/image107.png" ContentType="image/png"/>
  <Override PartName="/xl/media/image108.jpeg" ContentType="image/jpeg"/>
  <Override PartName="/xl/media/image109.jpeg" ContentType="image/jpeg"/>
  <Override PartName="/xl/media/image112.png" ContentType="image/png"/>
  <Override PartName="/xl/media/image113.png" ContentType="image/png"/>
  <Override PartName="/xl/media/image114.png" ContentType="image/png"/>
  <Override PartName="/xl/media/image115.jpeg" ContentType="image/jpeg"/>
  <Override PartName="/xl/media/image116.png" ContentType="image/png"/>
  <Override PartName="/xl/media/image117.png" ContentType="image/png"/>
  <Override PartName="/xl/media/image118.png" ContentType="image/png"/>
  <Override PartName="/xl/media/image119.jpeg" ContentType="image/jpeg"/>
  <Override PartName="/xl/media/image120.jpeg" ContentType="image/jpeg"/>
  <Override PartName="/xl/media/image121.jpeg" ContentType="image/jpeg"/>
  <Override PartName="/xl/media/image122.jpeg" ContentType="image/jpeg"/>
  <Override PartName="/xl/media/image123.jpeg" ContentType="image/jpeg"/>
  <Override PartName="/xl/media/image124.png" ContentType="image/png"/>
  <Override PartName="/xl/media/image125.png" ContentType="image/png"/>
  <Override PartName="/xl/media/image126.png" ContentType="image/png"/>
  <Override PartName="/xl/media/image127.png" ContentType="image/png"/>
  <Override PartName="/xl/media/image157.jpeg" ContentType="image/jpeg"/>
  <Override PartName="/xl/media/image128.png" ContentType="image/png"/>
  <Override PartName="/xl/media/image129.png" ContentType="image/png"/>
  <Override PartName="/xl/media/image130.png" ContentType="image/png"/>
  <Override PartName="/xl/media/image132.png" ContentType="image/png"/>
  <Override PartName="/xl/media/image133.png" ContentType="image/png"/>
  <Override PartName="/xl/media/image134.png" ContentType="image/png"/>
  <Override PartName="/xl/media/image135.png" ContentType="image/png"/>
  <Override PartName="/xl/media/image136.png" ContentType="image/png"/>
  <Override PartName="/xl/media/image137.png" ContentType="image/png"/>
  <Override PartName="/xl/media/image138.png" ContentType="image/png"/>
  <Override PartName="/xl/media/image139.jpeg" ContentType="image/jpeg"/>
  <Override PartName="/xl/media/image142.png" ContentType="image/png"/>
  <Override PartName="/xl/media/image143.png" ContentType="image/png"/>
  <Override PartName="/xl/media/image144.jpeg" ContentType="image/jpeg"/>
  <Override PartName="/xl/media/image145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49.png" ContentType="image/png"/>
  <Override PartName="/xl/media/image152.jpeg" ContentType="image/jpeg"/>
  <Override PartName="/xl/media/image165.wmf" ContentType="image/x-wmf"/>
  <Override PartName="/xl/media/image153.png" ContentType="image/png"/>
  <Override PartName="/xl/media/image166.wmf" ContentType="image/x-wmf"/>
  <Override PartName="/xl/media/image154.png" ContentType="image/png"/>
  <Override PartName="/xl/media/image167.wmf" ContentType="image/x-wmf"/>
  <Override PartName="/xl/media/image155.png" ContentType="image/png"/>
  <Override PartName="/xl/media/image156.png" ContentType="image/png"/>
  <Override PartName="/xl/media/image158.png" ContentType="image/png"/>
  <Override PartName="/xl/media/image159.png" ContentType="image/png"/>
  <Override PartName="/xl/media/image164.wmf" ContentType="image/x-wmf"/>
  <Override PartName="/xl/media/image168.jpeg" ContentType="image/jpeg"/>
  <Override PartName="/xl/media/image169.jpeg" ContentType="image/jpeg"/>
  <Override PartName="/xl/media/image174.png" ContentType="image/png"/>
  <Override PartName="/xl/media/image175.png" ContentType="image/png"/>
  <Override PartName="/xl/media/image178.png" ContentType="image/png"/>
  <Override PartName="/xl/media/image179.png" ContentType="image/png"/>
  <Override PartName="/xl/media/image180.png" ContentType="image/png"/>
  <Override PartName="/xl/media/image181.png" ContentType="image/png"/>
  <Override PartName="/xl/media/image182.jpeg" ContentType="image/jpeg"/>
  <Override PartName="/xl/media/image183.jpeg" ContentType="image/jpeg"/>
  <Override PartName="/xl/media/image184.jpeg" ContentType="image/jpeg"/>
  <Override PartName="/xl/media/image185.jpeg" ContentType="image/jpeg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1"/>
  </bookViews>
  <sheets>
    <sheet name="Главная" sheetId="1" state="visible" r:id="rId2"/>
    <sheet name="Артикул" sheetId="2" state="visible" r:id="rId3"/>
    <sheet name="Описание" sheetId="3" state="visible" r:id="rId4"/>
    <sheet name="Описание ВКЭ" sheetId="4" state="hidden" r:id="rId5"/>
    <sheet name="Специсполнения" sheetId="5" state="visible" r:id="rId6"/>
    <sheet name="Калькулятор теплоотдач ВК" sheetId="6" state="visible" r:id="rId7"/>
    <sheet name="Калькулятор теплоотдач ВКВ" sheetId="7" state="visible" r:id="rId8"/>
    <sheet name="65 ВЕНТ 24В" sheetId="8" state="visible" r:id="rId9"/>
    <sheet name="70 ВЕНТ 24В" sheetId="9" state="visible" r:id="rId10"/>
    <sheet name="75 ВЕНТ 24В" sheetId="10" state="visible" r:id="rId11"/>
    <sheet name="80 ВЕНТ 24В" sheetId="11" state="visible" r:id="rId12"/>
    <sheet name="90 ВЕНТ 24В" sheetId="12" state="visible" r:id="rId13"/>
    <sheet name="110 ВЕНТ 24В" sheetId="13" state="visible" r:id="rId14"/>
    <sheet name="140 ВЕНТ 24В" sheetId="14" state="visible" r:id="rId15"/>
    <sheet name="150 ВЕНТ 24В" sheetId="15" state="visible" r:id="rId16"/>
    <sheet name="90 ВЕНТ.МАХ 24В" sheetId="16" state="visible" r:id="rId17"/>
    <sheet name="110 ВЕНТ.МАХ 24В" sheetId="17" state="visible" r:id="rId18"/>
    <sheet name="150 ВЕНТ.МАХ 24В" sheetId="18" state="visible" r:id="rId19"/>
    <sheet name="55" sheetId="19" state="visible" r:id="rId20"/>
    <sheet name="70" sheetId="20" state="visible" r:id="rId21"/>
    <sheet name="65" sheetId="21" state="visible" r:id="rId22"/>
    <sheet name="75" sheetId="22" state="visible" r:id="rId23"/>
    <sheet name="80" sheetId="23" state="visible" r:id="rId24"/>
    <sheet name="90" sheetId="24" state="visible" r:id="rId25"/>
    <sheet name="110" sheetId="25" state="visible" r:id="rId26"/>
    <sheet name="140" sheetId="26" state="visible" r:id="rId27"/>
    <sheet name="150" sheetId="27" state="visible" r:id="rId28"/>
    <sheet name="200" sheetId="28" state="visible" r:id="rId29"/>
    <sheet name="300" sheetId="29" state="visible" r:id="rId30"/>
    <sheet name="400" sheetId="30" state="visible" r:id="rId31"/>
    <sheet name="500" sheetId="31" state="visible" r:id="rId32"/>
    <sheet name="600" sheetId="32" state="visible" r:id="rId33"/>
    <sheet name="ВК.МАХ.90" sheetId="33" state="visible" r:id="rId34"/>
    <sheet name="ВК.МАХ.110" sheetId="34" state="visible" r:id="rId35"/>
    <sheet name="ВК.МАХ.150" sheetId="35" state="visible" r:id="rId36"/>
    <sheet name="ВК.МАХ.200" sheetId="36" state="visible" r:id="rId37"/>
    <sheet name="ВК.ЭКО.75" sheetId="37" state="visible" r:id="rId38"/>
    <sheet name="ВК.ЭКО.90" sheetId="38" state="visible" r:id="rId39"/>
    <sheet name="ВКВ.ЭКО.75" sheetId="39" state="visible" r:id="rId40"/>
    <sheet name="ВКВ.ЭКО.90" sheetId="40" state="visible" r:id="rId41"/>
    <sheet name="ВКВТХ" sheetId="41" state="visible" r:id="rId42"/>
    <sheet name="ВКВМ" sheetId="42" state="visible" r:id="rId43"/>
    <sheet name="ВКВП" sheetId="43" state="visible" r:id="rId44"/>
    <sheet name="ВКВ+ВКЭ" sheetId="44" state="visible" r:id="rId45"/>
    <sheet name="Посезонная вкладка" sheetId="45" state="visible" r:id="rId46"/>
    <sheet name="Теплообменники" sheetId="46" state="visible" r:id="rId47"/>
    <sheet name="Крепление тепл и крышки." sheetId="47" state="visible" r:id="rId48"/>
    <sheet name="Вентиляторы" sheetId="48" state="visible" r:id="rId49"/>
    <sheet name="Комплекты подключения" sheetId="49" state="visible" r:id="rId50"/>
    <sheet name="Арматура" sheetId="50" state="visible" r:id="rId51"/>
    <sheet name="Автоматика" sheetId="51" state="visible" r:id="rId52"/>
  </sheets>
  <externalReferences>
    <externalReference r:id="rId53"/>
  </externalReferenc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<sst xmlns="http://schemas.openxmlformats.org/spreadsheetml/2006/main" count="40555" uniqueCount="723">
  <si>
    <t xml:space="preserve">Сайт: Vitron.ru</t>
  </si>
  <si>
    <t xml:space="preserve">Прайс-лист на отопительное оборудование Vitron</t>
  </si>
  <si>
    <t xml:space="preserve">Для быстрого перехода в интересующий вас раздел нажмите на одну из сылок ниже:</t>
  </si>
  <si>
    <t xml:space="preserve">Артикул (шифр конвектора)</t>
  </si>
  <si>
    <t xml:space="preserve">Общее описание, особенности конструкции, комплектация</t>
  </si>
  <si>
    <t xml:space="preserve">Специсполнения (углы, продольные решетки)</t>
  </si>
  <si>
    <t xml:space="preserve">Калькулятор теплоотдач ВК</t>
  </si>
  <si>
    <t xml:space="preserve">Калькулятор теплоотдач ВКВ</t>
  </si>
  <si>
    <t xml:space="preserve">Конвекторы встраиваемые в пол с вентиляторами 24В DC (принудительная конвекция):</t>
  </si>
  <si>
    <t xml:space="preserve">Высота </t>
  </si>
  <si>
    <t xml:space="preserve">ВКВ.65 мм</t>
  </si>
  <si>
    <t xml:space="preserve">ВКВ.70 мм</t>
  </si>
  <si>
    <t xml:space="preserve">ВКВ.75 мм</t>
  </si>
  <si>
    <t xml:space="preserve">ВКВ.80 мм</t>
  </si>
  <si>
    <t xml:space="preserve">ВКВ.90 мм</t>
  </si>
  <si>
    <t xml:space="preserve">ВКВ.110 мм</t>
  </si>
  <si>
    <t xml:space="preserve">ВКВ.140 мм</t>
  </si>
  <si>
    <t xml:space="preserve">ВКВ.150 мм</t>
  </si>
  <si>
    <t xml:space="preserve">ВКВ.МАХ.90 мм</t>
  </si>
  <si>
    <t xml:space="preserve">ВКВ.МАХ.110 мм</t>
  </si>
  <si>
    <t xml:space="preserve">ВКВ.МАХ.150 мм</t>
  </si>
  <si>
    <t xml:space="preserve">Конвекторы встраиваемые в пол без вентиляторов (естественная конвекция):</t>
  </si>
  <si>
    <t xml:space="preserve">ВК.55 мм</t>
  </si>
  <si>
    <t xml:space="preserve">ВК.65 мм</t>
  </si>
  <si>
    <t xml:space="preserve">ВК.70 мм</t>
  </si>
  <si>
    <t xml:space="preserve">ВК.75 мм</t>
  </si>
  <si>
    <t xml:space="preserve">ВК.80 мм</t>
  </si>
  <si>
    <t xml:space="preserve">ВК.90 мм</t>
  </si>
  <si>
    <t xml:space="preserve">ВК.110 мм</t>
  </si>
  <si>
    <t xml:space="preserve">ВК.140 мм</t>
  </si>
  <si>
    <t xml:space="preserve">ВК.150 мм</t>
  </si>
  <si>
    <t xml:space="preserve">ВК.200 мм</t>
  </si>
  <si>
    <t xml:space="preserve">ВК.300 мм</t>
  </si>
  <si>
    <t xml:space="preserve">ВК.400 мм</t>
  </si>
  <si>
    <t xml:space="preserve">ВК.500 мм</t>
  </si>
  <si>
    <t xml:space="preserve">ВК.600 мм</t>
  </si>
  <si>
    <t xml:space="preserve">ВК.МАХ.90 мм</t>
  </si>
  <si>
    <t xml:space="preserve">ВК.МАХ.110 мм</t>
  </si>
  <si>
    <t xml:space="preserve">ВК.МАХ.150 мм</t>
  </si>
  <si>
    <t xml:space="preserve">ВК.МАХ.200 мм</t>
  </si>
  <si>
    <t xml:space="preserve">ВК.ЭКО.75 мм</t>
  </si>
  <si>
    <t xml:space="preserve">ВК.ЭКО.90 мм</t>
  </si>
  <si>
    <t xml:space="preserve">ВКВ.ЭКО.75 мм</t>
  </si>
  <si>
    <t xml:space="preserve">ВКВ.ЭКО.90 мм</t>
  </si>
  <si>
    <t xml:space="preserve">Конвекторы встраиваемые в пол тепло-холод</t>
  </si>
  <si>
    <t xml:space="preserve">Конвектор встраиваемый под мебель</t>
  </si>
  <si>
    <t xml:space="preserve">Конвектор встраиваемый в подоконник</t>
  </si>
  <si>
    <t xml:space="preserve">Конвектор встраиваемый в пол водяной + электрический</t>
  </si>
  <si>
    <t xml:space="preserve">Теплообменники</t>
  </si>
  <si>
    <t xml:space="preserve">Крепление тепл. и крышки</t>
  </si>
  <si>
    <t xml:space="preserve">Вентиляторы</t>
  </si>
  <si>
    <t xml:space="preserve">Арматура и регулировка</t>
  </si>
  <si>
    <t xml:space="preserve">Автоматика</t>
  </si>
  <si>
    <t xml:space="preserve">Посезонная вкладка</t>
  </si>
  <si>
    <t xml:space="preserve">Вернуться на главную страницу</t>
  </si>
  <si>
    <t xml:space="preserve">Условное обозначение конвекторов Vitron</t>
  </si>
  <si>
    <t xml:space="preserve">ВКВ.</t>
  </si>
  <si>
    <t xml:space="preserve">МАХ.</t>
  </si>
  <si>
    <t xml:space="preserve">90.</t>
  </si>
  <si>
    <t xml:space="preserve">260.</t>
  </si>
  <si>
    <t xml:space="preserve">3000.</t>
  </si>
  <si>
    <t xml:space="preserve">2ТГ.</t>
  </si>
  <si>
    <t xml:space="preserve">220.</t>
  </si>
  <si>
    <t xml:space="preserve">РПР.</t>
  </si>
  <si>
    <t xml:space="preserve">ААС.</t>
  </si>
  <si>
    <t xml:space="preserve">НЕРЖ.</t>
  </si>
  <si>
    <t xml:space="preserve">Л.</t>
  </si>
  <si>
    <t xml:space="preserve">1. Наименование модели:</t>
  </si>
  <si>
    <t xml:space="preserve">• ВК – Витрон конвектор без вентилятора;</t>
  </si>
  <si>
    <t xml:space="preserve">• ВКВ – Витрон конвектор с вентилятором.</t>
  </si>
  <si>
    <t xml:space="preserve">• ВКВТХ – Витрон конвектор тепло-холод с вентилятором.</t>
  </si>
  <si>
    <t xml:space="preserve">2. Обозначение:</t>
  </si>
  <si>
    <r>
      <rPr>
        <sz val="14"/>
        <color rgb="FF000000"/>
        <rFont val="Times New Roman"/>
        <family val="1"/>
        <charset val="204"/>
      </rPr>
      <t xml:space="preserve">• ЭКО - труба </t>
    </r>
    <r>
      <rPr>
        <sz val="14"/>
        <color rgb="FF000000"/>
        <rFont val="Calibri"/>
        <family val="2"/>
        <charset val="204"/>
      </rPr>
      <t xml:space="preserve">ø</t>
    </r>
    <r>
      <rPr>
        <sz val="14"/>
        <color rgb="FF000000"/>
        <rFont val="Times New Roman"/>
        <family val="1"/>
        <charset val="204"/>
      </rPr>
      <t xml:space="preserve">12 мм</t>
    </r>
  </si>
  <si>
    <t xml:space="preserve">• Без обозначения (стандартное исполнение)  - труба ø15 мм</t>
  </si>
  <si>
    <t xml:space="preserve">• МАХ  - труба ø22 мм</t>
  </si>
  <si>
    <t xml:space="preserve">3. Высота модели, мм (выбирается из ряда):</t>
  </si>
  <si>
    <t xml:space="preserve">• 55, 65, 75, 80, 90, 110, 140, 150, 200, 300, 400, 500, 600. </t>
  </si>
  <si>
    <t xml:space="preserve">4. Ширина модели, мм (выбирается из ряда):</t>
  </si>
  <si>
    <t xml:space="preserve">• 160, 200, 260, 300, 360, 400.</t>
  </si>
  <si>
    <t xml:space="preserve">5. Длина модели, мм:</t>
  </si>
  <si>
    <t xml:space="preserve">• в диапазоне 600…3000.</t>
  </si>
  <si>
    <t xml:space="preserve">6. Количество труб (2, 4, 6, 8 …Т) теплообменника и исполнение:</t>
  </si>
  <si>
    <r>
      <rPr>
        <sz val="14"/>
        <color rgb="FF000000"/>
        <rFont val="Times New Roman"/>
        <family val="1"/>
        <charset val="204"/>
      </rPr>
      <t xml:space="preserve">• 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Г – горизонтальный;</t>
    </r>
  </si>
  <si>
    <t xml:space="preserve">• В – вертикальный; </t>
  </si>
  <si>
    <t xml:space="preserve">• К – квадратный; </t>
  </si>
  <si>
    <t xml:space="preserve">• П – прямоугольный; </t>
  </si>
  <si>
    <t xml:space="preserve">7. Напряжение вентилятора, В:</t>
  </si>
  <si>
    <t xml:space="preserve">• 24 – напряжение 24 В, постоянный ток (DC);</t>
  </si>
  <si>
    <t xml:space="preserve">• БВ - без вентилятора (либо без обозначения для ВК).</t>
  </si>
  <si>
    <t xml:space="preserve">8. Исполнение решетки конвектора:</t>
  </si>
  <si>
    <t xml:space="preserve">• РПО – решетка на пластиковом основании с окантовкой;</t>
  </si>
  <si>
    <t xml:space="preserve">• РПР – решетка на пластиковом основании с рамкой;</t>
  </si>
  <si>
    <r>
      <rPr>
        <sz val="7"/>
        <color rgb="FF000000"/>
        <rFont val="Times New Roman"/>
        <family val="1"/>
        <charset val="204"/>
      </rPr>
      <t xml:space="preserve"> • </t>
    </r>
    <r>
      <rPr>
        <sz val="14"/>
        <color rgb="FF000000"/>
        <rFont val="Times New Roman"/>
        <family val="1"/>
        <charset val="204"/>
      </rPr>
      <t xml:space="preserve">РПF – решетка на пластиковом основании с F-образной окантовкой;</t>
    </r>
  </si>
  <si>
    <r>
      <rPr>
        <sz val="7"/>
        <color rgb="FF000000"/>
        <rFont val="Times New Roman"/>
        <family val="1"/>
        <charset val="204"/>
      </rPr>
      <t xml:space="preserve"> • </t>
    </r>
    <r>
      <rPr>
        <sz val="14"/>
        <color rgb="FF000000"/>
        <rFont val="Times New Roman"/>
        <family val="1"/>
        <charset val="204"/>
      </rPr>
      <t xml:space="preserve">РПZ – решетка на пластиковом основании с Z-рамкой;</t>
    </r>
  </si>
  <si>
    <t xml:space="preserve">• РР – решетка на пружине с рамкой;</t>
  </si>
  <si>
    <r>
      <rPr>
        <sz val="14"/>
        <color rgb="FF000000"/>
        <rFont val="Times New Roman"/>
        <family val="1"/>
        <charset val="204"/>
      </rPr>
      <t xml:space="preserve">•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РО – решетка на пружине с окантовкой;</t>
    </r>
  </si>
  <si>
    <t xml:space="preserve">• РF – решетка на пружине F-образной окантовкой;</t>
  </si>
  <si>
    <t xml:space="preserve">• РZ – решетка на пружине с Z-рамкой;</t>
  </si>
  <si>
    <t xml:space="preserve">9. Материал, покрытие и цвет решетки:</t>
  </si>
  <si>
    <t xml:space="preserve">• А – алюминий, Д – дерево (дуб);</t>
  </si>
  <si>
    <t xml:space="preserve">• А – анодировка; П – порошковая покраска;</t>
  </si>
  <si>
    <t xml:space="preserve">• С – серебро, Б – бронза, З – золото, Ч – черный, RAL0000 – цвет по палитре RAL;</t>
  </si>
  <si>
    <t xml:space="preserve">• AISI –  решетка из нержавеющей стали.</t>
  </si>
  <si>
    <t xml:space="preserve">10. Материал корпуса:</t>
  </si>
  <si>
    <t xml:space="preserve">• Нерж – корпус из нержавеющей стали AISI304 </t>
  </si>
  <si>
    <t xml:space="preserve">толщиной 0,8 мм;</t>
  </si>
  <si>
    <t xml:space="preserve">• Без обозначения (стандартное исполнение) </t>
  </si>
  <si>
    <t xml:space="preserve">– корпус из оцинкованной стали толщиной 1 мм.</t>
  </si>
  <si>
    <t xml:space="preserve">11. Подключение:</t>
  </si>
  <si>
    <t xml:space="preserve">• Без обозначения - правое.</t>
  </si>
  <si>
    <t xml:space="preserve">• Л - левое.</t>
  </si>
  <si>
    <t xml:space="preserve">0509.2018</t>
  </si>
  <si>
    <t xml:space="preserve">На все специсполнения распространяется дилерская скидка</t>
  </si>
  <si>
    <t xml:space="preserve">Радиусное Исполнение</t>
  </si>
  <si>
    <t xml:space="preserve">Для ВК</t>
  </si>
  <si>
    <t xml:space="preserve">Длина, мм</t>
  </si>
  <si>
    <t xml:space="preserve">Коэффициент</t>
  </si>
  <si>
    <t xml:space="preserve">700-1250</t>
  </si>
  <si>
    <t xml:space="preserve">1251-3000</t>
  </si>
  <si>
    <t xml:space="preserve">Для ВКВ</t>
  </si>
  <si>
    <t xml:space="preserve">Комментарий: радиусное исполнение необходимо согласовывать, коэффициент для ориентации.</t>
  </si>
  <si>
    <t xml:space="preserve">Радиусные конвекторы изготавливаются только с теплообменниками с трубой диаметром 15мм.</t>
  </si>
  <si>
    <t xml:space="preserve">Минимальная надбавка 10000 руб.</t>
  </si>
  <si>
    <t xml:space="preserve">Шаблон дуги</t>
  </si>
  <si>
    <t xml:space="preserve">Ширина</t>
  </si>
  <si>
    <t xml:space="preserve">Цена на 1м дуги</t>
  </si>
  <si>
    <t xml:space="preserve">Комментарий: Шаблон дает наглядное представление как будет располагаться дуговой конвектор на объекте. </t>
  </si>
  <si>
    <t xml:space="preserve">После примерки шаблона, он остается у покупателя.</t>
  </si>
  <si>
    <t xml:space="preserve">Прямое соединение</t>
  </si>
  <si>
    <t xml:space="preserve">Прямое соединение делается без наценки </t>
  </si>
  <si>
    <t xml:space="preserve">Угловое соединение</t>
  </si>
  <si>
    <t xml:space="preserve">Угловое соединение делается с наценкой</t>
  </si>
  <si>
    <t xml:space="preserve">Ширина, мм</t>
  </si>
  <si>
    <t xml:space="preserve">Цена, руб </t>
  </si>
  <si>
    <t xml:space="preserve">160-359</t>
  </si>
  <si>
    <t xml:space="preserve">360+</t>
  </si>
  <si>
    <t xml:space="preserve">Стандартные цвета поддерживаемые на складе</t>
  </si>
  <si>
    <t xml:space="preserve">Исполнение конвектора в цветах по палитре Ral</t>
  </si>
  <si>
    <t xml:space="preserve">Для решетки и рамки</t>
  </si>
  <si>
    <t xml:space="preserve">Вид покраски</t>
  </si>
  <si>
    <t xml:space="preserve">Надбавка, %</t>
  </si>
  <si>
    <t xml:space="preserve">Только решетка и рамка</t>
  </si>
  <si>
    <t xml:space="preserve">Конвектор с естественной конвекцией полностью с теплообменником и коробом</t>
  </si>
  <si>
    <t xml:space="preserve">Конвектор с принудительной конвекцией полностью с теплообменником и коробом</t>
  </si>
  <si>
    <t xml:space="preserve">Комментарий: краска имеет состав: 80% матовости, 20% глянца. Все иные виды красок - по запросу.</t>
  </si>
  <si>
    <t xml:space="preserve">Минимальная надбавка на поддерживаемые цвета 7500 руб., на все остальные 15000 руб.</t>
  </si>
  <si>
    <t xml:space="preserve">Исполнение решетки на пружине </t>
  </si>
  <si>
    <t xml:space="preserve">Изготовление решетки на пружине шагом 10мм</t>
  </si>
  <si>
    <t xml:space="preserve">"+15% к стоимости решетки и рамки."</t>
  </si>
  <si>
    <t xml:space="preserve">Изготовление решетки на пружине шагом 18мм</t>
  </si>
  <si>
    <t xml:space="preserve">"-10% к стоимости решетки и рамки."</t>
  </si>
  <si>
    <t xml:space="preserve">Изготовление продольной решетки на шпильке</t>
  </si>
  <si>
    <t xml:space="preserve">"50% к стоимости решетки и рамки."</t>
  </si>
  <si>
    <t xml:space="preserve">Примечание: максимальная длина продольных решеток 4000мм</t>
  </si>
  <si>
    <t xml:space="preserve">Исполнение под приточную вентиляцию</t>
  </si>
  <si>
    <t xml:space="preserve">Тип</t>
  </si>
  <si>
    <t xml:space="preserve">Приток с торца</t>
  </si>
  <si>
    <t xml:space="preserve">Приток по длине</t>
  </si>
  <si>
    <t xml:space="preserve">Длина</t>
  </si>
  <si>
    <t xml:space="preserve">Оцинковка</t>
  </si>
  <si>
    <t xml:space="preserve">Нержавейка</t>
  </si>
  <si>
    <t xml:space="preserve">от 500 до 1200мм 1 патрубок</t>
  </si>
  <si>
    <t xml:space="preserve">от 1200 до 1700мм 2 патрубка</t>
  </si>
  <si>
    <t xml:space="preserve">от 1700 до 2200мм 3 патрубка</t>
  </si>
  <si>
    <t xml:space="preserve">от 2200 до 2700мм 4 патрубка</t>
  </si>
  <si>
    <t xml:space="preserve">от 2700 до 3000мм 5 патрубков</t>
  </si>
  <si>
    <t xml:space="preserve">Приточные патрубки доступны с высоты конвектора 90мм - ⌀50мм.</t>
  </si>
  <si>
    <t xml:space="preserve">С высоты 150мм - ⌀100мм.</t>
  </si>
  <si>
    <t xml:space="preserve">С высоты 200мм - ⌀150мм.</t>
  </si>
  <si>
    <t xml:space="preserve">Приток не делается снизу конвектора для вентиляторных моделей!</t>
  </si>
  <si>
    <t xml:space="preserve">Исполнение под отвод конденсата</t>
  </si>
  <si>
    <t xml:space="preserve">Для конвектора из Оцинковки</t>
  </si>
  <si>
    <t xml:space="preserve">Для конвектора из Нержавейки</t>
  </si>
  <si>
    <t xml:space="preserve">Комментарий: Исполнение под отвод конденсата рекомендуется изготавливать только с коробом из нержавеющей стали</t>
  </si>
  <si>
    <t xml:space="preserve">Патрубок для дренажа в моделях ВКВ ставится со стороны подводов, патрубок для дренажа в моделях ВК, ставится с любой стороны конвектора. Высота конвектора + 5 мм</t>
  </si>
  <si>
    <t xml:space="preserve">Изготовление конвектора с отводом в сторону помещения или вниз возможно любой длины. Изготовление конвектора с отводом с торца возможно до 6000 мм</t>
  </si>
  <si>
    <t xml:space="preserve">Минимальная высота конвектора - 80мм.</t>
  </si>
  <si>
    <t xml:space="preserve">Исполнение с выемкой под колонну</t>
  </si>
  <si>
    <t xml:space="preserve">Прямоугольная</t>
  </si>
  <si>
    <t xml:space="preserve">Полукруглая</t>
  </si>
  <si>
    <t xml:space="preserve">Исполнение с выемкой под колонну применяется для установки конвектора проходящего через любые виды коллон. </t>
  </si>
  <si>
    <t xml:space="preserve">Исполнение с прямым срезом</t>
  </si>
  <si>
    <t xml:space="preserve">200-359</t>
  </si>
  <si>
    <t xml:space="preserve">Исполнение с прямым срезом выполняется тогда, когда нужно продолжить конвектор до стены, расположенной под углом.</t>
  </si>
  <si>
    <t xml:space="preserve">Решетка нержавеющая 18х10 с нержавеющей окантовкой и алюминиевыми трубками</t>
  </si>
  <si>
    <t xml:space="preserve">Надбавка к цене алюминиевой решетки и рамки, коэф.</t>
  </si>
  <si>
    <t xml:space="preserve">Шаг, 10 мм</t>
  </si>
  <si>
    <t xml:space="preserve">Шаг, 13 мм</t>
  </si>
  <si>
    <t xml:space="preserve">Шаг, 18 мм</t>
  </si>
  <si>
    <t xml:space="preserve">Решетка нержавеющая 18х10 с нержавеющей окантовкой и нержавеющими трубками</t>
  </si>
  <si>
    <t xml:space="preserve">Решетка нержавеющая 10х10 с нержавеющей окантовкой  и алюминиевыми трубками</t>
  </si>
  <si>
    <t xml:space="preserve">Надбавка к цене алюминиевой решетки 10х4 и окантовки, коэф.</t>
  </si>
  <si>
    <t xml:space="preserve">Решетка нержавеющая 10х10 с нержавеющей окантовкой  и нержавеющими трубками</t>
  </si>
  <si>
    <t xml:space="preserve">* -Решетка  из нержавейки не изготавливается в спец. исполнениях (угловые, со срезами, с вырезами).</t>
  </si>
  <si>
    <t xml:space="preserve">Исполнение решетки Декорированной под дуб</t>
  </si>
  <si>
    <t xml:space="preserve">Надбавка на решетку и рамку, %</t>
  </si>
  <si>
    <t xml:space="preserve">Надбавка к цене алюминиевой решетки и рамки, для решетки из натурального дуба со вставками декор и анодированной рамкой (окантовкой), % - 60%</t>
  </si>
  <si>
    <t xml:space="preserve">Надбавка к цене алюминиевой решетке и рамке, для решетки из натурального дуба со вставками декор и декорированной рамкой (окантовкой), % - 100%</t>
  </si>
  <si>
    <t xml:space="preserve">Цветовые решения покраски деревянной решетки</t>
  </si>
  <si>
    <t xml:space="preserve">Решетка деревянная без покрытия</t>
  </si>
  <si>
    <t xml:space="preserve">Надбавка к цене алюминиевой решетки и рамки, %</t>
  </si>
  <si>
    <t xml:space="preserve">Решетка деревянная, покрытая цветным масло-грунтом</t>
  </si>
  <si>
    <t xml:space="preserve">1. Беленый дуб</t>
  </si>
  <si>
    <t xml:space="preserve">2. Молочный дуб</t>
  </si>
  <si>
    <t xml:space="preserve">3. Теплый серый</t>
  </si>
  <si>
    <t xml:space="preserve">4. Холодный серый</t>
  </si>
  <si>
    <t xml:space="preserve">5. Рустикальный дуб</t>
  </si>
  <si>
    <t xml:space="preserve">6. Натуральный бук</t>
  </si>
  <si>
    <t xml:space="preserve">7. Красный орех</t>
  </si>
  <si>
    <t xml:space="preserve">8. Дуб табак</t>
  </si>
  <si>
    <t xml:space="preserve">9. Дуб коньяк</t>
  </si>
  <si>
    <t xml:space="preserve">10.  Вишня</t>
  </si>
  <si>
    <t xml:space="preserve">11.  Темный дуб</t>
  </si>
  <si>
    <t xml:space="preserve">12.  Темная вишня</t>
  </si>
  <si>
    <t xml:space="preserve">13. Махагон</t>
  </si>
  <si>
    <t xml:space="preserve">14. Дуб антик</t>
  </si>
  <si>
    <t xml:space="preserve">15. Венге</t>
  </si>
  <si>
    <t xml:space="preserve">16. Палисандр</t>
  </si>
  <si>
    <t xml:space="preserve">*Услуга подбора цвета для дубовой решетки по образцу заказчика - 10 500 руб.</t>
  </si>
  <si>
    <t xml:space="preserve">*Минимальная надбавка на покраску дубовой решетки - 7500 руб.</t>
  </si>
  <si>
    <t xml:space="preserve">Специсполнение с фитингом на 3/4'</t>
  </si>
  <si>
    <t xml:space="preserve">Для конвекторов ВК.МАХ и ВКВ.МАХ, теплообменник возможно изготовить с фитингом В-пайка 22х3/4'</t>
  </si>
  <si>
    <t xml:space="preserve">* - Стоимость наценки 4500 руб.</t>
  </si>
  <si>
    <t xml:space="preserve">* - К конвектору не поставляется пакет подключения арматуры</t>
  </si>
  <si>
    <t xml:space="preserve">Калькулятор для подбора внутрипольного конвектора VITRON.</t>
  </si>
  <si>
    <t xml:space="preserve">Коэффициенты</t>
  </si>
  <si>
    <t xml:space="preserve">Длина конвектора - Длина оребрения мм</t>
  </si>
  <si>
    <t xml:space="preserve">Температура на входе, ˚С</t>
  </si>
  <si>
    <t xml:space="preserve">Температура на выходе, ˚С</t>
  </si>
  <si>
    <t xml:space="preserve">Температура в помещении, ˚С</t>
  </si>
  <si>
    <t xml:space="preserve">∆Т</t>
  </si>
  <si>
    <t xml:space="preserve">Требуемая мощность ВТ </t>
  </si>
  <si>
    <t xml:space="preserve">Погрешность + %</t>
  </si>
  <si>
    <t xml:space="preserve">Погрешность - %</t>
  </si>
  <si>
    <t xml:space="preserve">15 труба</t>
  </si>
  <si>
    <t xml:space="preserve">Тепловая мощность, Вт/м</t>
  </si>
  <si>
    <t xml:space="preserve">Коэффициент n</t>
  </si>
  <si>
    <t xml:space="preserve">Высота</t>
  </si>
  <si>
    <t xml:space="preserve">22 труба</t>
  </si>
  <si>
    <t xml:space="preserve">12 труба</t>
  </si>
  <si>
    <t xml:space="preserve">   </t>
  </si>
  <si>
    <t xml:space="preserve">-</t>
  </si>
  <si>
    <t xml:space="preserve">*-голубым выделены ячейки для изменения параметров</t>
  </si>
  <si>
    <t xml:space="preserve">Модель</t>
  </si>
  <si>
    <t xml:space="preserve">Обозначение</t>
  </si>
  <si>
    <t xml:space="preserve">ТО</t>
  </si>
  <si>
    <t xml:space="preserve">ВК</t>
  </si>
  <si>
    <t xml:space="preserve">ВК.055.160.ХХХ.2ТГ</t>
  </si>
  <si>
    <t xml:space="preserve">2ТГ</t>
  </si>
  <si>
    <t xml:space="preserve">ВК.055.200.ХХХ.2ТГ</t>
  </si>
  <si>
    <t xml:space="preserve">ВК.055.260.ХХХ.2ТГ</t>
  </si>
  <si>
    <t xml:space="preserve">ВК.055.300.ХХХ.2ТГ</t>
  </si>
  <si>
    <t xml:space="preserve">ВК.055.300.ХХХ.4ТГ</t>
  </si>
  <si>
    <t xml:space="preserve">4ТГ</t>
  </si>
  <si>
    <t xml:space="preserve">ВК.055.360.ХХХ.4ТГ</t>
  </si>
  <si>
    <t xml:space="preserve">ВК.055.400.ХХХ.4ТГ</t>
  </si>
  <si>
    <t xml:space="preserve">ВК.055.400.ХХХ.6ТГ</t>
  </si>
  <si>
    <t xml:space="preserve">ВК.065.160.ХХХ.2ТГ</t>
  </si>
  <si>
    <t xml:space="preserve">ВК.065.200.ХХХ.2ТГ</t>
  </si>
  <si>
    <t xml:space="preserve">ВК.065.260.ХХХ.2ТГ</t>
  </si>
  <si>
    <t xml:space="preserve">ВК.065.300.ХХХ.2ТГ</t>
  </si>
  <si>
    <t xml:space="preserve">ВК.065.300.ХХХ.4ТГ</t>
  </si>
  <si>
    <t xml:space="preserve">ВК.065.360.ХХХ.4ТГ</t>
  </si>
  <si>
    <t xml:space="preserve">ВК.065.400.ХХХ.4ТГ</t>
  </si>
  <si>
    <t xml:space="preserve">ВК.065.400.ХХХ.6ТГ</t>
  </si>
  <si>
    <t xml:space="preserve">ВК.070.160.ХХХ.2ТГ</t>
  </si>
  <si>
    <t xml:space="preserve">ВК.070.200.ХХХ.2ТГ</t>
  </si>
  <si>
    <t xml:space="preserve">ВК.070.260.ХХХ.2ТГ</t>
  </si>
  <si>
    <t xml:space="preserve">ВК.070.300.ХХХ.2ТГ</t>
  </si>
  <si>
    <t xml:space="preserve">ВК.070.300.ХХХ.4ТГ</t>
  </si>
  <si>
    <t xml:space="preserve">ВК.070.360.ХХХ.4ТГ</t>
  </si>
  <si>
    <t xml:space="preserve">ВК.070.400.ХХХ.4ТГ</t>
  </si>
  <si>
    <t xml:space="preserve">ВК.070.400.ХХХ.6ТГ</t>
  </si>
  <si>
    <t xml:space="preserve">6ТГ</t>
  </si>
  <si>
    <t xml:space="preserve">ВК.075.160.ХХХ.2ТГ</t>
  </si>
  <si>
    <t xml:space="preserve">ВК.075.200.ХХХ.2ТГ</t>
  </si>
  <si>
    <t xml:space="preserve">ВК.075.260.ХХХ.2ТГ</t>
  </si>
  <si>
    <t xml:space="preserve">ВК.075.300.ХХХ.2ТГ</t>
  </si>
  <si>
    <t xml:space="preserve">ВК.075.300.ХХХ.4ТГ</t>
  </si>
  <si>
    <t xml:space="preserve">ВК.075.360.ХХХ.4ТГ</t>
  </si>
  <si>
    <t xml:space="preserve">ВК.075.400.ХХХ.4ТГ</t>
  </si>
  <si>
    <t xml:space="preserve">ВК.075.400.ХХХ.6ТГ</t>
  </si>
  <si>
    <t xml:space="preserve">ВК.080.160.ХХХ.2ТГ</t>
  </si>
  <si>
    <t xml:space="preserve">ВК.080.200.ХХХ.2ТГ</t>
  </si>
  <si>
    <t xml:space="preserve">ВК.080.260.ХХХ.2ТГ</t>
  </si>
  <si>
    <t xml:space="preserve">ВК.080.300.ХХХ.2ТГ</t>
  </si>
  <si>
    <t xml:space="preserve">ВК.080.300.ХХХ.4ТГ</t>
  </si>
  <si>
    <t xml:space="preserve">ВК.080.360.ХХХ.4ТГ</t>
  </si>
  <si>
    <t xml:space="preserve">ВК.080.400.ХХХ.4ТГ</t>
  </si>
  <si>
    <t xml:space="preserve">ВК.080.400.ХХХ.6ТГ</t>
  </si>
  <si>
    <t xml:space="preserve">ВК.090.160.ХХХ.2ТГ</t>
  </si>
  <si>
    <t xml:space="preserve">ВК.090.200.ХХХ.2ТГ</t>
  </si>
  <si>
    <t xml:space="preserve">ВК.090.260.ХХХ.2ТГ</t>
  </si>
  <si>
    <t xml:space="preserve">ВК.090.300.ХХХ.2ТГ</t>
  </si>
  <si>
    <t xml:space="preserve">ВК.090.300.ХХХ.4ТГ</t>
  </si>
  <si>
    <t xml:space="preserve">ВК.090.360.ХХХ.4ТГ</t>
  </si>
  <si>
    <t xml:space="preserve">ВК.090.400.ХХХ.4ТГ</t>
  </si>
  <si>
    <t xml:space="preserve">ВК.090.400.ХХХ.6ТГ</t>
  </si>
  <si>
    <t xml:space="preserve">ВК.110.160.ХХХ.2ТГ</t>
  </si>
  <si>
    <t xml:space="preserve">ВК.110.200.ХХХ.2ТГ</t>
  </si>
  <si>
    <t xml:space="preserve">ВК.110.260.ХХХ.2ТГ</t>
  </si>
  <si>
    <t xml:space="preserve">ВК.110.300.ХХХ.2ТГ</t>
  </si>
  <si>
    <t xml:space="preserve">ВК.110.300.ХХХ.4ТГ</t>
  </si>
  <si>
    <t xml:space="preserve">ВК.110.360.ХХХ.4ТГ</t>
  </si>
  <si>
    <t xml:space="preserve">ВК.110.400.ХХХ.4ТГ</t>
  </si>
  <si>
    <t xml:space="preserve">ВК.110.400.ХХХ.6ТГ</t>
  </si>
  <si>
    <t xml:space="preserve">ВК.140.160.ХХХ.4ТК</t>
  </si>
  <si>
    <t xml:space="preserve">4ТК</t>
  </si>
  <si>
    <t xml:space="preserve">ВК.140.200.ХХХ.4ТК</t>
  </si>
  <si>
    <t xml:space="preserve">ВК.140.260.ХХХ.4ТК</t>
  </si>
  <si>
    <t xml:space="preserve">ВК.140.300.ХХХ.6ТП</t>
  </si>
  <si>
    <t xml:space="preserve">6ТП</t>
  </si>
  <si>
    <t xml:space="preserve">ВК.140.300.ХХХ.8ТП</t>
  </si>
  <si>
    <t xml:space="preserve">8ТП</t>
  </si>
  <si>
    <t xml:space="preserve">ВК.140.360.ХХХ.6ТП</t>
  </si>
  <si>
    <t xml:space="preserve">ВК.140.360.ХХХ.8ТП</t>
  </si>
  <si>
    <t xml:space="preserve">ВК.140.400.ХХХ.6ТП</t>
  </si>
  <si>
    <t xml:space="preserve">ВК.140.400.ХХХ.8ТП</t>
  </si>
  <si>
    <t xml:space="preserve">ВК.150.160.ХХХ.4ТК</t>
  </si>
  <si>
    <t xml:space="preserve">ВК.150.200.ХХХ.4ТК</t>
  </si>
  <si>
    <t xml:space="preserve">ВК.150.260.ХХХ.4ТК</t>
  </si>
  <si>
    <t xml:space="preserve">ВК.150.300.ХХХ.6ТП</t>
  </si>
  <si>
    <t xml:space="preserve">ВК.150.300.ХХХ.8ТП</t>
  </si>
  <si>
    <t xml:space="preserve">ВК.150.360.ХХХ.6ТП</t>
  </si>
  <si>
    <t xml:space="preserve">ВК.150.360.ХХХ.8ТП</t>
  </si>
  <si>
    <t xml:space="preserve">ВК.150.400.ХХХ.6ТП</t>
  </si>
  <si>
    <t xml:space="preserve">ВК.150.400.ХХХ.8ТП</t>
  </si>
  <si>
    <t xml:space="preserve">ВК.200.260.ХХХ.4ТК</t>
  </si>
  <si>
    <t xml:space="preserve">ВК.200.300.ХХХ.4ТК</t>
  </si>
  <si>
    <t xml:space="preserve">ВК.200.360.ХХХ.8ТП</t>
  </si>
  <si>
    <t xml:space="preserve">ВК.300.260.ХХХ.4ТК</t>
  </si>
  <si>
    <t xml:space="preserve">ВК.300.300.ХХХ.4ТК</t>
  </si>
  <si>
    <t xml:space="preserve">ВК.300.360.ХХХ.8ТП</t>
  </si>
  <si>
    <t xml:space="preserve">ВК.400.260.ХХХ.4ТК</t>
  </si>
  <si>
    <t xml:space="preserve">ВК.400.300.ХХХ.4ТК</t>
  </si>
  <si>
    <t xml:space="preserve">ВК.400.360.ХХХ.8ТП</t>
  </si>
  <si>
    <t xml:space="preserve">ВК.500.260.ХХХ.4ТК</t>
  </si>
  <si>
    <t xml:space="preserve">ВК.500.300.ХХХ.4ТК</t>
  </si>
  <si>
    <t xml:space="preserve">ВК.500.360.ХХХ.8ТП</t>
  </si>
  <si>
    <t xml:space="preserve">ВК.600.260.ХХХ.4ТК</t>
  </si>
  <si>
    <t xml:space="preserve">ВК.600.300.ХХХ.4ТК</t>
  </si>
  <si>
    <t xml:space="preserve">ВК.600.360.ХХХ.8ТП</t>
  </si>
  <si>
    <t xml:space="preserve">ВК.МАХ</t>
  </si>
  <si>
    <t xml:space="preserve">ВК.МАХ.090.200.ХХХ.2ТГ</t>
  </si>
  <si>
    <t xml:space="preserve">ВК.МАХ.090.260.ХХХ.2ТГ</t>
  </si>
  <si>
    <t xml:space="preserve">ВК.МАХ.090.300.ХХХ.2ТГ</t>
  </si>
  <si>
    <t xml:space="preserve">ВК.МАХ.090.360.ХХХ.2ТГ</t>
  </si>
  <si>
    <t xml:space="preserve">ВК.МАХ.090.360.ХХХ.4ТГ</t>
  </si>
  <si>
    <t xml:space="preserve">ВК.МАХ.090.400.ХХХ.4ТГ</t>
  </si>
  <si>
    <t xml:space="preserve">ВК.МАХ.110.200.ХХХ.2ТГ</t>
  </si>
  <si>
    <t xml:space="preserve">ВК.МАХ.110.260.ХХХ.2ТГ</t>
  </si>
  <si>
    <t xml:space="preserve">ВК.МАХ.110.300.ХХХ.2ТГ</t>
  </si>
  <si>
    <t xml:space="preserve">ВК.МАХ.110.360.ХХХ.2ТГ</t>
  </si>
  <si>
    <t xml:space="preserve">ВК.МАХ.110.360.ХХХ.4ТГ</t>
  </si>
  <si>
    <t xml:space="preserve">ВК.МАХ.110.400.ХХХ.4ТГ</t>
  </si>
  <si>
    <t xml:space="preserve">ВК.МАХ.150.200.ХХХ.2ТГ</t>
  </si>
  <si>
    <t xml:space="preserve">ВК.МАХ.150.260.ХХХ.2ТГ</t>
  </si>
  <si>
    <t xml:space="preserve">ВК.МАХ.150.300.ХХХ.2ТГ</t>
  </si>
  <si>
    <t xml:space="preserve">ВК.МАХ.150.360.ХХХ.2ТГ</t>
  </si>
  <si>
    <t xml:space="preserve">ВК.МАХ.150.360.ХХХ.4ТГ</t>
  </si>
  <si>
    <t xml:space="preserve">ВК.МАХ.150.400.ХХХ.4ТГ</t>
  </si>
  <si>
    <t xml:space="preserve">ВК.МАХ.200.160.ХХХ.2ТВ</t>
  </si>
  <si>
    <t xml:space="preserve">2ТВ</t>
  </si>
  <si>
    <t xml:space="preserve">ВК.МАХ.200.200.ХХХ.4ТК</t>
  </si>
  <si>
    <t xml:space="preserve">ВК.МАХ.200.260.ХХХ.4ТК</t>
  </si>
  <si>
    <t xml:space="preserve">ВК.МАХ.200.300.ХХХ.4ТК</t>
  </si>
  <si>
    <t xml:space="preserve">ВК.МАХ.200.360.ХХХ.4ТГ</t>
  </si>
  <si>
    <t xml:space="preserve">ВК.МАХ.200.400.ХХХ.4ТГ</t>
  </si>
  <si>
    <t xml:space="preserve">ВК.ЭКО</t>
  </si>
  <si>
    <t xml:space="preserve">ВК.ЭКО.075.160.ХХХ.2ТГ</t>
  </si>
  <si>
    <t xml:space="preserve">ВК.ЭКО.075.200.ХХХ.2ТГ</t>
  </si>
  <si>
    <t xml:space="preserve">ВК.ЭКО.075.260.ХХХ.2ТГ</t>
  </si>
  <si>
    <t xml:space="preserve">ВК.ЭКО.075.300.ХХХ.2ТГ</t>
  </si>
  <si>
    <t xml:space="preserve">ВК.ЭКО.075.300.ХХХ.4ТГ</t>
  </si>
  <si>
    <t xml:space="preserve">ВК.ЭКОНОМ.075.360.ХХХ.4ТГ</t>
  </si>
  <si>
    <t xml:space="preserve">ВК.ЭКОНОМ.075.400.ХХХ.4ТГ</t>
  </si>
  <si>
    <t xml:space="preserve">ВК.ЭКОНОМ.075.400.ХХХ.6ТГ</t>
  </si>
  <si>
    <t xml:space="preserve">ВК.ЭКО.090.160.ХХХ.2ТГ</t>
  </si>
  <si>
    <t xml:space="preserve">ВК.ЭКО.090.200.ХХХ.2ТГ</t>
  </si>
  <si>
    <t xml:space="preserve">ВК.ЭКО.090.260.ХХХ.2ТГ</t>
  </si>
  <si>
    <t xml:space="preserve">ВК.ЭКО.090.300.ХХХ.2ТГ</t>
  </si>
  <si>
    <t xml:space="preserve">ВК.ЭКО.090.300.ХХХ.4ТГ</t>
  </si>
  <si>
    <t xml:space="preserve">ВК.ЭКОНОМ.090.360.ХХХ.4ТГ</t>
  </si>
  <si>
    <t xml:space="preserve">ВК.ЭКОНОМ.090.400.ХХХ.4ТГ</t>
  </si>
  <si>
    <t xml:space="preserve">ВК.ЭКОНОМ.090.400.ХХХ.6ТГ</t>
  </si>
  <si>
    <t xml:space="preserve">ВК.ЭКОНОМ.110.160.ХХХ.2ТГ</t>
  </si>
  <si>
    <t xml:space="preserve">ВК.ЭКОНОМ.110.200.ХХХ.2ТГ</t>
  </si>
  <si>
    <t xml:space="preserve">ВК.ЭКОНОМ.110.260.ХХХ.2ТГ</t>
  </si>
  <si>
    <t xml:space="preserve">ВК.ЭКОНОМ.110.300.ХХХ.2ТГ</t>
  </si>
  <si>
    <t xml:space="preserve">ВК.ЭКОНОМ.110.300.ХХХ.4ТГ</t>
  </si>
  <si>
    <t xml:space="preserve">ВК.ЭКОНОМ.110.360.ХХХ.4ТГ</t>
  </si>
  <si>
    <t xml:space="preserve">ВК.ЭКОНОМ.110.400.ХХХ.4ТГ</t>
  </si>
  <si>
    <t xml:space="preserve">ВК.ЭКОНОМ.110.400.ХХХ.6ТГ</t>
  </si>
  <si>
    <t xml:space="preserve">ВК.ЭКОНОМ.150.160.ХХХ.4ТК</t>
  </si>
  <si>
    <t xml:space="preserve">ВК.ЭКОНОМ.150.200.ХХХ.4ТК</t>
  </si>
  <si>
    <t xml:space="preserve">ВК.ЭКОНОМ.150.260.ХХХ.4ТК</t>
  </si>
  <si>
    <t xml:space="preserve">ВК.ЭКОНОМ.150.300.ХХХ.8ТП</t>
  </si>
  <si>
    <t xml:space="preserve">ВК.ЭКОНОМ.150.360.ХХХ.8ТП</t>
  </si>
  <si>
    <t xml:space="preserve">ВК.ЭКОНОМ.150.400.ХХХ.12ТП</t>
  </si>
  <si>
    <t xml:space="preserve">Требуемая мощность, ВТ </t>
  </si>
  <si>
    <t xml:space="preserve">Скорость работы вентилятора 1,2,3</t>
  </si>
  <si>
    <t xml:space="preserve">Коэффициент вент.</t>
  </si>
  <si>
    <t xml:space="preserve">мм</t>
  </si>
  <si>
    <t xml:space="preserve">нет</t>
  </si>
  <si>
    <t xml:space="preserve">150.200</t>
  </si>
  <si>
    <t xml:space="preserve">  </t>
  </si>
  <si>
    <t xml:space="preserve">150.300</t>
  </si>
  <si>
    <t xml:space="preserve">24В</t>
  </si>
  <si>
    <t xml:space="preserve">ВКВ.МАХ</t>
  </si>
  <si>
    <t xml:space="preserve">ВКВ.МАХ 24В</t>
  </si>
  <si>
    <t xml:space="preserve">ВКВТХ</t>
  </si>
  <si>
    <t xml:space="preserve">ВКВ 24В</t>
  </si>
  <si>
    <t xml:space="preserve">ВКВ.065.260.ХХХ.2ТГ</t>
  </si>
  <si>
    <t xml:space="preserve">ВКВ.065.300.ХХХ.2ТГ</t>
  </si>
  <si>
    <t xml:space="preserve">ВКВ.065.360.ХХХ.4ТГ</t>
  </si>
  <si>
    <t xml:space="preserve">ВКВ.065.400.ХХХ.4ТГ</t>
  </si>
  <si>
    <t xml:space="preserve">ВКВ.070.260.ХХХ.2ТГ</t>
  </si>
  <si>
    <t xml:space="preserve">ВКВ.070.300.ХХХ.2ТГ</t>
  </si>
  <si>
    <t xml:space="preserve">ВКВ.070.360.ХХХ.4ТГ</t>
  </si>
  <si>
    <t xml:space="preserve">ВКВ.070.400.ХХХ.4ТГ</t>
  </si>
  <si>
    <t xml:space="preserve">ВКВ.075.260.ХХХ.2ТГ</t>
  </si>
  <si>
    <t xml:space="preserve">ВКВ.075.300.ХХХ.2ТГ</t>
  </si>
  <si>
    <t xml:space="preserve">ВКВ.075.360.ХХХ.4ТГ</t>
  </si>
  <si>
    <t xml:space="preserve">ВКВ.075.400.ХХХ.4ТГ</t>
  </si>
  <si>
    <t xml:space="preserve">ВКВ.080.260.ХХХ.2ТГ</t>
  </si>
  <si>
    <t xml:space="preserve">ВКВ.080.300.ХХХ.2ТГ</t>
  </si>
  <si>
    <t xml:space="preserve">ВКВ.080.360.ХХХ.4ТГ</t>
  </si>
  <si>
    <t xml:space="preserve">ВКВ.080.400.ХХХ.4ТГ</t>
  </si>
  <si>
    <t xml:space="preserve">ВКВ.090.200.ХХХ.2ТГ</t>
  </si>
  <si>
    <t xml:space="preserve">ВКВ.090.260.ХХХ.2ТГ</t>
  </si>
  <si>
    <t xml:space="preserve">ВКВ.090.300.ХХХ.2ТГ</t>
  </si>
  <si>
    <t xml:space="preserve">ВКВ.090.360.ХХХ.4ТГ</t>
  </si>
  <si>
    <t xml:space="preserve">ВКВ.090.400.ХХХ.4ТГ</t>
  </si>
  <si>
    <t xml:space="preserve">ВКВ.110.200.ХХХ.2ТГ</t>
  </si>
  <si>
    <t xml:space="preserve">ВКВ.110.260.ХХХ.2ТГ</t>
  </si>
  <si>
    <t xml:space="preserve">ВКВ.110.300.ХХХ.2ТГ</t>
  </si>
  <si>
    <t xml:space="preserve">ВКВ.110.360.ХХХ.4ТГ</t>
  </si>
  <si>
    <t xml:space="preserve">ВКВ.140.160.ХХХ.2ТГ</t>
  </si>
  <si>
    <t xml:space="preserve">ВКВ.140.200.ХХХ.2ТГ</t>
  </si>
  <si>
    <t xml:space="preserve">ВКВ.140.260.ХХХ.4ТК</t>
  </si>
  <si>
    <t xml:space="preserve">ВКВ.140.300.ХХХ.4ТК</t>
  </si>
  <si>
    <t xml:space="preserve">ВКВ.140.360.ХХХ.8ТП</t>
  </si>
  <si>
    <t xml:space="preserve">ВКВ.150.160.ХХХ.2ТГ</t>
  </si>
  <si>
    <t xml:space="preserve">ВКВ.150.200.ХХХ.2ТГ</t>
  </si>
  <si>
    <t xml:space="preserve">ВКВ.150.260.ХХХ.4ТК</t>
  </si>
  <si>
    <t xml:space="preserve">ВКВ.150.300.ХХХ.4ТК</t>
  </si>
  <si>
    <t xml:space="preserve">ВКВ.150.360.ХХХ.8ТП</t>
  </si>
  <si>
    <t xml:space="preserve">ВКВ.МАХ.090.260.ХХХ.2ТГ</t>
  </si>
  <si>
    <t xml:space="preserve">ВКВ.МАХ.090.300.ХХХ.2ТГ</t>
  </si>
  <si>
    <t xml:space="preserve">ВКВ.МАХ.090.360.ХХХ.2ТГ</t>
  </si>
  <si>
    <t xml:space="preserve">ВКВ.МАХ.090.400.ХХХ.2ТГ</t>
  </si>
  <si>
    <t xml:space="preserve">ВКВ.МАХ.110.260.ХХХ.2ТГ</t>
  </si>
  <si>
    <t xml:space="preserve">ВКВ.МАХ.110.300.ХХХ.2ТГ</t>
  </si>
  <si>
    <t xml:space="preserve">ВКВ.МАХ.110.360.ХХХ.2ТГ</t>
  </si>
  <si>
    <t xml:space="preserve">ВКВ.МАХ.110.400.ХХХ.2ТГ</t>
  </si>
  <si>
    <t xml:space="preserve">ВКВ.МАХ.150.200.ХХХ.2ТГ</t>
  </si>
  <si>
    <t xml:space="preserve">ВКВ.МАХ.150.260.ХХХ.2ТГ</t>
  </si>
  <si>
    <t xml:space="preserve">ВКВ.МАХ.150.300.ХХХ.2ТГ</t>
  </si>
  <si>
    <t xml:space="preserve">ВКВ.МАХ.150.360.ХХХ.2ТГ</t>
  </si>
  <si>
    <t xml:space="preserve">ВКВ.МАХ.200.200.ХХХ.2ТГ</t>
  </si>
  <si>
    <t xml:space="preserve">ВКВ.МАХ.200.260.ХХХ.2ТГ</t>
  </si>
  <si>
    <t xml:space="preserve">ВКВ.МАХ.200.300.ХХХ.4ТГ</t>
  </si>
  <si>
    <t xml:space="preserve">ВКВ.МАХ.200.360.ХХХ.4ТГ</t>
  </si>
  <si>
    <t xml:space="preserve">ВКВТХ.130.260.ХХХ.4ТК</t>
  </si>
  <si>
    <t xml:space="preserve">ВКВТХ.150.300.ХХХ.4ТК</t>
  </si>
  <si>
    <t xml:space="preserve">ВКВ.ЭКОНОМ.075.260.ХХХ.2ТГ</t>
  </si>
  <si>
    <t xml:space="preserve">ВКВ.ЭКОНОМ.075.300.ХХХ.2ТГ</t>
  </si>
  <si>
    <t xml:space="preserve">ВКВ.ЭКОНОМ.075.360.ХХХ.4ТГ</t>
  </si>
  <si>
    <t xml:space="preserve">ВКВ.ЭКОНОМ075.400.ХХХ.4ТГ</t>
  </si>
  <si>
    <t xml:space="preserve">ВКВ.ЭКОНОМ.090.200.ХХХ.2ТГ</t>
  </si>
  <si>
    <t xml:space="preserve">ВКВ.ЭКОНОМ.090.260.ХХХ.2ТГ</t>
  </si>
  <si>
    <t xml:space="preserve">ВКВ.ЭКОНОМ.090.300.ХХХ.2ТГ</t>
  </si>
  <si>
    <t xml:space="preserve">ВКВ.ЭКОНОМ.090.360.ХХХ.4ТГ</t>
  </si>
  <si>
    <t xml:space="preserve">ВКВ.ЭКОНОМ.110.200.ХХХ.2ТГ</t>
  </si>
  <si>
    <t xml:space="preserve">ВКВ.ЭКОНОМ.110.260.ХХХ.2ТГ</t>
  </si>
  <si>
    <t xml:space="preserve">ВКВ.ЭКОНОМ.110.300.ХХХ.2ТГ</t>
  </si>
  <si>
    <t xml:space="preserve">ВКВ.ЭКОНОМ.110.360.ХХХ.4ТГ</t>
  </si>
  <si>
    <t xml:space="preserve">ВКВ.ЭКОНОМ.150.160.ХХХ.2ТК</t>
  </si>
  <si>
    <t xml:space="preserve">ВКВ.ЭКОНОМ.150.200.ХХХ.2ТК</t>
  </si>
  <si>
    <t xml:space="preserve">ВКВ.ЭКОНОМ.150.260.ХХХ.4ТК</t>
  </si>
  <si>
    <t xml:space="preserve">ВКВ.ЭКОНОМ.150.300.ХХХ.4ТГ</t>
  </si>
  <si>
    <t xml:space="preserve">ВКВ.ЭКОНОМ.150.360.ХХХ.8ТП</t>
  </si>
  <si>
    <t xml:space="preserve">Вернуться Калькулятор теплоотдач ВКВ</t>
  </si>
  <si>
    <t xml:space="preserve">Артикул конвектора</t>
  </si>
  <si>
    <t xml:space="preserve">Размеры, мм и вес, кг</t>
  </si>
  <si>
    <t xml:space="preserve">Теплоотдача при (95/85/20), Вт</t>
  </si>
  <si>
    <t xml:space="preserve">Конвектор с вентилятором, с корпусом из оцинкованной стали (ОЦ 1мм), крашеный в черный цвет, без решетки и окантовки.</t>
  </si>
  <si>
    <t xml:space="preserve">Конвектор с вентилятором, с корпусом из нержавеющей стали (AISI 0,8мм), без решетки и окантовки.</t>
  </si>
  <si>
    <t xml:space="preserve"> Стоимость Решетки и окантовки в составе конвектора</t>
  </si>
  <si>
    <t xml:space="preserve">Конвектор с вентиляторм, с корпусом из оцинкованной стали (ОЦ 1мм), крашеный в черный цвет, с алюминиевой решеткой и окантовкой.</t>
  </si>
  <si>
    <t xml:space="preserve">Конвектор с вентиляторм, с корпусом из нержавеющей стали (AISI 0,8мм), с алюминиевой решеткой и окантовкой.</t>
  </si>
  <si>
    <t xml:space="preserve">Вес изделия вместе с упаковкой, кг. </t>
  </si>
  <si>
    <t xml:space="preserve">Цена руб. с НДС </t>
  </si>
  <si>
    <t xml:space="preserve">24 Вольт DC</t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</si>
  <si>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260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</si>
  <si>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t xml:space="preserve">Теплообменник 50х100 мм</t>
  </si>
  <si>
    <t xml:space="preserve">.</t>
  </si>
  <si>
    <t xml:space="preserve">ТГ</t>
  </si>
  <si>
    <t xml:space="preserve">Ширина конвектора 300 мм</t>
  </si>
  <si>
    <t xml:space="preserve">Конвектор с вентилятором, с корпусом из оцинкованной стали (ОЦ 1мм), крашеный в черный цвет, без решетки и рамки.</t>
  </si>
  <si>
    <t xml:space="preserve">Конвектор с вентилятором, с корпусом из нержавеющей стали(AISI 0,8мм), без решетки и рамки.</t>
  </si>
  <si>
    <t xml:space="preserve"> Стоимость Решетки и рамки в составе конвектора</t>
  </si>
  <si>
    <t xml:space="preserve">Конвектор с вентиляторм, с корпусом из оцинкованной стали (ОЦ 1мм), крашеный в черный цвет, с алюминиевой решеткой и рамкой (либо окантовкой).</t>
  </si>
  <si>
    <t xml:space="preserve">Конвектор с вентиляторм, с корпусом из нержавеющей стали(AISI  0,8мм), с алюминиевой решеткой и рамкой (либо окантовкой).</t>
  </si>
  <si>
    <t xml:space="preserve">Ширина конвектора 360 мм</t>
  </si>
  <si>
    <t xml:space="preserve">Теплообменник 50х200 мм</t>
  </si>
  <si>
    <t xml:space="preserve">Ширина конвектора 400 мм</t>
  </si>
  <si>
    <r>
      <rPr>
        <b val="true"/>
        <sz val="14"/>
        <color rgb="FF000000"/>
        <rFont val="Calibri"/>
        <family val="2"/>
        <charset val="204"/>
      </rPr>
      <t xml:space="preserve">Ширина конвектора 3</t>
    </r>
    <r>
      <rPr>
        <b val="true"/>
        <sz val="16"/>
        <color rgb="FF000000"/>
        <rFont val="Calibri"/>
        <family val="2"/>
        <charset val="204"/>
      </rPr>
      <t xml:space="preserve">00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</si>
  <si>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r>
      <rPr>
        <b val="true"/>
        <sz val="14"/>
        <color rgb="FF000000"/>
        <rFont val="Calibri"/>
        <family val="2"/>
        <charset val="204"/>
      </rPr>
      <t xml:space="preserve">Ширина конвектора 3</t>
    </r>
    <r>
      <rPr>
        <b val="true"/>
        <sz val="16"/>
        <color rgb="FF000000"/>
        <rFont val="Calibri"/>
        <family val="2"/>
        <charset val="204"/>
      </rPr>
      <t xml:space="preserve">60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</si>
  <si>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r>
      <rPr>
        <b val="true"/>
        <sz val="14"/>
        <color rgb="FF000000"/>
        <rFont val="Calibri"/>
        <family val="2"/>
        <charset val="204"/>
      </rPr>
      <t xml:space="preserve">Ширина конвектора 40</t>
    </r>
    <r>
      <rPr>
        <b val="true"/>
        <sz val="16"/>
        <color rgb="FF000000"/>
        <rFont val="Calibri"/>
        <family val="2"/>
        <charset val="204"/>
      </rPr>
      <t xml:space="preserve">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</si>
  <si>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t xml:space="preserve">Ширина конвектора 200 мм</t>
  </si>
  <si>
    <t xml:space="preserve">Исполнение данной ширины возможно только под рамку</t>
  </si>
  <si>
    <t xml:space="preserve">Ширина конвектора 260 мм</t>
  </si>
  <si>
    <t xml:space="preserve">Ширина конвектора 160 мм</t>
  </si>
  <si>
    <t xml:space="preserve">Теплообменник 100х100 мм</t>
  </si>
  <si>
    <t xml:space="preserve">ТК</t>
  </si>
  <si>
    <t xml:space="preserve">Теплообменник 100х200 мм</t>
  </si>
  <si>
    <t xml:space="preserve">ТП</t>
  </si>
  <si>
    <t xml:space="preserve">Ширина конвектора 260 мм Исполнение только под рамку</t>
  </si>
  <si>
    <t xml:space="preserve">Теплообменник 65х130 мм</t>
  </si>
  <si>
    <t xml:space="preserve">Теплообменник 65х260 мм</t>
  </si>
  <si>
    <t xml:space="preserve">Вернуться Калькулятор теплоотдач ВК</t>
  </si>
  <si>
    <t xml:space="preserve">Конвектор с корпусом из оцинкованной стали (ОЦ 1мм), крашеный в черный цвет, без решетки и окантовки.</t>
  </si>
  <si>
    <t xml:space="preserve">Конвектор с корпусом из нержавеющей стали (AISI 0,8мм), без решетки и окантовки.</t>
  </si>
  <si>
    <t xml:space="preserve">Конвектор с корпусом из оцинкованной стали (ОЦ 1мм), крашеный в черный цвет, с алюминиевой решеткой и окантовкой.</t>
  </si>
  <si>
    <t xml:space="preserve">Конвектор с корпусом из нержавеющей стали (AISI 0,8мм), с алюминиевой решеткой и окантовкой.</t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</si>
  <si>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160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</si>
  <si>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t xml:space="preserve">Исполнение данной ширины возможно только под окантовку</t>
  </si>
  <si>
    <t xml:space="preserve">Теплообменник 40х100 мм</t>
  </si>
  <si>
    <t xml:space="preserve">ВК.</t>
  </si>
  <si>
    <t xml:space="preserve">Теплообменник 40х200 мм</t>
  </si>
  <si>
    <t xml:space="preserve">Конвектор с корпусом из оцинкованной стали (ОЦ 1мм), крашеный в черный цвет, без решетки и рамки.</t>
  </si>
  <si>
    <t xml:space="preserve"> Стоимость Решетки и рамки в составе конвектора.</t>
  </si>
  <si>
    <t xml:space="preserve">Конвектор с корпусом из оцинкованной стали (ОЦ 1мм), крашеный в черный цвет, с алюминиевой решеткой и рамкой (либо окантовкой).</t>
  </si>
  <si>
    <t xml:space="preserve">Конвектор с корпусом из нержавеющей стали (AISI 0,8мм), с алюминиевой решеткой и рамкой (либо окантовкой).</t>
  </si>
  <si>
    <t xml:space="preserve">Теплообменник 50х300 мм</t>
  </si>
  <si>
    <t xml:space="preserve">Теплообменник 50х100мм</t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</si>
  <si>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200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</si>
  <si>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300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</si>
  <si>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360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</si>
  <si>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r>
      <rPr>
        <b val="true"/>
        <sz val="14"/>
        <color rgb="FF000000"/>
        <rFont val="Calibri"/>
        <family val="2"/>
        <charset val="204"/>
      </rPr>
      <t xml:space="preserve">Ширина конвектора </t>
    </r>
    <r>
      <rPr>
        <b val="true"/>
        <sz val="16"/>
        <color rgb="FF000000"/>
        <rFont val="Calibri"/>
        <family val="2"/>
        <charset val="204"/>
      </rPr>
      <t xml:space="preserve">400</t>
    </r>
    <r>
      <rPr>
        <b val="true"/>
        <sz val="14"/>
        <color rgb="FF000000"/>
        <rFont val="Calibri"/>
        <family val="2"/>
        <charset val="204"/>
      </rPr>
      <t xml:space="preserve"> мм</t>
    </r>
  </si>
  <si>
    <t xml:space="preserve">Теплообменник 100х150 мм</t>
  </si>
  <si>
    <t xml:space="preserve">Теплообменник 130х130 мм</t>
  </si>
  <si>
    <t xml:space="preserve">В+A110:A158К.МАХ</t>
  </si>
  <si>
    <t xml:space="preserve">Конвектор с корпусом из оцинкованной стали (ОЦ 1мм), крашеный в черный цвет, без решетки и окантовки, руб. с НДС</t>
  </si>
  <si>
    <t xml:space="preserve">Конвектор с корпусом из оцинкованной стали (ОЦ 1мм), крашеный в черный цвет, с алюминиевой решеткой и окантовкой, руб. с НДС</t>
  </si>
  <si>
    <t xml:space="preserve">Конвектор с вентилятором, с корпусом из оцинкованной стали (ОЦ 1мм), крашеный в черный цвет, без решетки и окантовки, руб. с НДС</t>
  </si>
  <si>
    <t xml:space="preserve">Конвектор с вентиляторм, с корпусом из оцинкованной стали (ОЦ 1мм), крашеный в черный цвет, с алюминиевой решеткой и окантовкой, руб. с НДС</t>
  </si>
  <si>
    <t xml:space="preserve">24 Вольт</t>
  </si>
  <si>
    <t xml:space="preserve">ВКВ.ЭКО</t>
  </si>
  <si>
    <t xml:space="preserve">Холодо- производи-тельность, (7/12/27) Вт</t>
  </si>
  <si>
    <t xml:space="preserve">Конвектор из нержавеющей стали (AISI 304 0,8мм) без решетки и рамки.</t>
  </si>
  <si>
    <t xml:space="preserve">Стоимомть решетки и рамки (либо окантовкой) в составе конвектора.</t>
  </si>
  <si>
    <t xml:space="preserve"> Стоимомть решетки и окантовки из нержавеющей стали (AISI) в составе конвектора.</t>
  </si>
  <si>
    <t xml:space="preserve">Конвектор из нержавеющей стали (AISI 304 0,8мм)  с алюминиевой решеткой и рамкой (либо окантовкой).</t>
  </si>
  <si>
    <t xml:space="preserve">Конвектор из нержавеющей стали (AISI 304 0,8мм)  с решеткой и окантовкой из нержавеющей стали (AISI).</t>
  </si>
  <si>
    <t xml:space="preserve">ВКВТХ.</t>
  </si>
  <si>
    <t xml:space="preserve">Конвектор встраиваемый в мебель с решеткой.</t>
  </si>
  <si>
    <t xml:space="preserve"> 24 Вольт</t>
  </si>
  <si>
    <t xml:space="preserve">Ширина конвектора 500 мм</t>
  </si>
  <si>
    <t xml:space="preserve">ВКВМ.</t>
  </si>
  <si>
    <t xml:space="preserve">Конвектор встраиваемый в подоконник с решеткой без дубовой доски.</t>
  </si>
  <si>
    <t xml:space="preserve">Конвектор встраиваемый в подоконник с решеткойи с дубовой доской.</t>
  </si>
  <si>
    <t xml:space="preserve">Ширина конвектора 290 мм</t>
  </si>
  <si>
    <t xml:space="preserve">ВКВП.</t>
  </si>
  <si>
    <t xml:space="preserve">Теплоотдача ТЭНа</t>
  </si>
  <si>
    <t xml:space="preserve">ВКВ+ВКЭ.</t>
  </si>
  <si>
    <t xml:space="preserve">ВК. ВКВ.ВК(ВКВ).МАХ. ВКВЭ. ВКЭ</t>
  </si>
  <si>
    <t xml:space="preserve">Артикул</t>
  </si>
  <si>
    <t xml:space="preserve">ВТ.50.100.2ТГ.ХХХ</t>
  </si>
  <si>
    <t xml:space="preserve">ВТ.100.100.4ТК(4ТГ).ХХХ</t>
  </si>
  <si>
    <t xml:space="preserve">ВТ.100.150.6ТП(6ТГ).ХХХ</t>
  </si>
  <si>
    <t xml:space="preserve">ВТ.100.200.8ТП.ХХХ</t>
  </si>
  <si>
    <t xml:space="preserve">ВТ.100.300.12ТП.ХХХ</t>
  </si>
  <si>
    <t xml:space="preserve">Высота, мм</t>
  </si>
  <si>
    <t xml:space="preserve">100 (50)</t>
  </si>
  <si>
    <t xml:space="preserve">100 (200)</t>
  </si>
  <si>
    <t xml:space="preserve">150 (300)</t>
  </si>
  <si>
    <t xml:space="preserve">Количество труб, шт</t>
  </si>
  <si>
    <t xml:space="preserve">Оребрение, мм</t>
  </si>
  <si>
    <t xml:space="preserve">Цена с НДС, руб.</t>
  </si>
  <si>
    <t xml:space="preserve">НАЦЕНКА ЗА ПРОХОДНОЕ ИСПОЛНЕНИЯ ТЕПЛООБМЕННИКА</t>
  </si>
  <si>
    <t xml:space="preserve">* исполнение теплооменника для конвектора с принудительной конвекцией +15%</t>
  </si>
  <si>
    <t xml:space="preserve">ВТ.65.130.2ТГ.ХХХ</t>
  </si>
  <si>
    <t xml:space="preserve">ВТ.130.130.4ТК(4ТГ).ХХХ</t>
  </si>
  <si>
    <t xml:space="preserve">ВТ.130.195.6ТП(6ТГ).ХХХ</t>
  </si>
  <si>
    <t xml:space="preserve">ВТ.130.260.8ТП.ХХХ</t>
  </si>
  <si>
    <t xml:space="preserve">130 (65)</t>
  </si>
  <si>
    <t xml:space="preserve">130 (260)</t>
  </si>
  <si>
    <t xml:space="preserve">195 (390)</t>
  </si>
  <si>
    <t xml:space="preserve">ВТ.40.100.2ТГ.ХХХ</t>
  </si>
  <si>
    <t xml:space="preserve">ВТ.40.200.4ТГ.ХХХ</t>
  </si>
  <si>
    <t xml:space="preserve">Название</t>
  </si>
  <si>
    <t xml:space="preserve">Модель теплообменника</t>
  </si>
  <si>
    <t xml:space="preserve">Теплообменник</t>
  </si>
  <si>
    <t xml:space="preserve">Ножка для ВТ Глухая 2ТГ                                Ножка для ВТ Глухая 4ТК</t>
  </si>
  <si>
    <t xml:space="preserve">Ножка для ВТ Глухая 6ТП</t>
  </si>
  <si>
    <t xml:space="preserve">Ножка для ВТ Глухая 4ТГ                                Ножка для ВТ Глухая 8ТП</t>
  </si>
  <si>
    <t xml:space="preserve">Ножка для ВТ Глухая 6ТГ         </t>
  </si>
  <si>
    <t xml:space="preserve">Ножка для ВТ Глухая</t>
  </si>
  <si>
    <t xml:space="preserve">*- монтажная высота Глухих ножек составляет 100мм</t>
  </si>
  <si>
    <t xml:space="preserve">Ножка для ВТ Глухая для теплообменника 22мм</t>
  </si>
  <si>
    <t xml:space="preserve">Ножка для ВТ Короткая 2ТГ                                Ножка для ВТ Короткая 4ТК</t>
  </si>
  <si>
    <t xml:space="preserve">Ножка для ВТ Короткая 6ТП</t>
  </si>
  <si>
    <t xml:space="preserve">Ножка для ВТ Короткая 4ТГ                                Ножка для ВТ Короткая 8ТП</t>
  </si>
  <si>
    <t xml:space="preserve">Ножка для ВТ Короткая 6ТГ         </t>
  </si>
  <si>
    <t xml:space="preserve">Ножка для ВТ Короткая</t>
  </si>
  <si>
    <t xml:space="preserve"> </t>
  </si>
  <si>
    <t xml:space="preserve">*- монтажная высота коротких ножек составляет 20мм</t>
  </si>
  <si>
    <t xml:space="preserve">Ножка для ВТ Короткая для теплообменника 22 мм</t>
  </si>
  <si>
    <t xml:space="preserve">Крышка для конвектора декоративная</t>
  </si>
  <si>
    <t xml:space="preserve">*- цена одинаковая для всех ширин конвекторов</t>
  </si>
  <si>
    <t xml:space="preserve">Стоимость с НДС, Евро</t>
  </si>
  <si>
    <t xml:space="preserve">Напряжение, В.</t>
  </si>
  <si>
    <t xml:space="preserve">VITRON.30.1136.24DC-31</t>
  </si>
  <si>
    <t xml:space="preserve">Тангенциальный вентилятор VITRON.30.1136.24DC-31 работающий на 24 вольтовом напряжении</t>
  </si>
  <si>
    <t xml:space="preserve">VITRON.30.772.24DC-21</t>
  </si>
  <si>
    <t xml:space="preserve">Тангенциальный вентилятор VITRON.30.772.24DC-21 работающий на 24 вольтовом напряжении</t>
  </si>
  <si>
    <t xml:space="preserve">VITRON.30.252.24DC-11</t>
  </si>
  <si>
    <t xml:space="preserve">Тангенциальный вентилятор VITRON.30.252.24DC-11 Essima работающий на 24 вольтовом напряжении</t>
  </si>
  <si>
    <t xml:space="preserve">Аксессуары для вентиляторов</t>
  </si>
  <si>
    <t xml:space="preserve">Наименование</t>
  </si>
  <si>
    <t xml:space="preserve">Изображение/описание</t>
  </si>
  <si>
    <t xml:space="preserve">Цена, руб. с НДС</t>
  </si>
  <si>
    <t xml:space="preserve">Комплект электрики для подключения вентилятора 24В</t>
  </si>
  <si>
    <t xml:space="preserve">В комплект подключения входят:
• Гофротрубка черная – 1,5м
• Блок питания – 1шт
• Провод – 3шт                                                                                                                                    •Провод заземления с кольцевым наконечником– 1шт   
</t>
  </si>
  <si>
    <t xml:space="preserve">Крепление под вентилятор VITRON.30-24В</t>
  </si>
  <si>
    <t xml:space="preserve">Таблица, показывыющая конвекторы к комплекты подключения, которые к ним подходят</t>
  </si>
  <si>
    <t xml:space="preserve">Подходит</t>
  </si>
  <si>
    <t xml:space="preserve">Не подходит</t>
  </si>
  <si>
    <t xml:space="preserve">Модель конвектора</t>
  </si>
  <si>
    <t xml:space="preserve">Кмплект подключения №1</t>
  </si>
  <si>
    <t xml:space="preserve">Кмплект подключения №2</t>
  </si>
  <si>
    <t xml:space="preserve">Кмплект подключения №3</t>
  </si>
  <si>
    <t xml:space="preserve">Кмплект подключения №3С</t>
  </si>
  <si>
    <t xml:space="preserve">Кмплект подключения №3Т</t>
  </si>
  <si>
    <t xml:space="preserve">Кмплект подключения №4</t>
  </si>
  <si>
    <t xml:space="preserve">Кмплект подключения №5</t>
  </si>
  <si>
    <t xml:space="preserve">Аксессуары для гидравлического подключения конвекторов VITRON</t>
  </si>
  <si>
    <t xml:space="preserve">Стоимость $ с НДС</t>
  </si>
  <si>
    <t xml:space="preserve">Стоимость руб. с НДС (для информации)</t>
  </si>
  <si>
    <t xml:space="preserve">Курс $, руб</t>
  </si>
  <si>
    <t xml:space="preserve">Описание</t>
  </si>
  <si>
    <t xml:space="preserve">Фото</t>
  </si>
  <si>
    <t xml:space="preserve">КП№1</t>
  </si>
  <si>
    <t xml:space="preserve">КП№2</t>
  </si>
  <si>
    <t xml:space="preserve">КП№2-БП</t>
  </si>
  <si>
    <t xml:space="preserve">КП№3</t>
  </si>
  <si>
    <t xml:space="preserve">КП№3-БП</t>
  </si>
  <si>
    <t xml:space="preserve">КП№3С</t>
  </si>
  <si>
    <t xml:space="preserve">КП№3С-БП</t>
  </si>
  <si>
    <t xml:space="preserve">КП№5</t>
  </si>
  <si>
    <t xml:space="preserve">КП№5-БП</t>
  </si>
  <si>
    <t xml:space="preserve">Терм. СП.3/4".230</t>
  </si>
  <si>
    <t xml:space="preserve">Терм. СП.3/4".24</t>
  </si>
  <si>
    <t xml:space="preserve">КрСг.ВН.G1/2".Пр</t>
  </si>
  <si>
    <t xml:space="preserve">Прямой полнопроходной кран со сгоном и накидной гайкой В-Н  G1/2" красный</t>
  </si>
  <si>
    <t xml:space="preserve">ЗРК.G1/2".Угл</t>
  </si>
  <si>
    <t xml:space="preserve">Запорно-регулирующий клапан (угловой) G1/2''</t>
  </si>
  <si>
    <t xml:space="preserve">ЗРК.G1/2".Пр</t>
  </si>
  <si>
    <t xml:space="preserve">Запорно-регулирующий клапан (прямой) G1/2''</t>
  </si>
  <si>
    <t xml:space="preserve">ТК.G1/2".Пр</t>
  </si>
  <si>
    <t xml:space="preserve">Термостатический клапан (прямой) G1/2''</t>
  </si>
  <si>
    <t xml:space="preserve">ТК.G1/2".Угл</t>
  </si>
  <si>
    <t xml:space="preserve">Термостатический клапан (угловой) G1/2''</t>
  </si>
  <si>
    <t xml:space="preserve">ТК.G1/2".Акс</t>
  </si>
  <si>
    <t xml:space="preserve">Термостатический клапан (аксеальный) G1/2''</t>
  </si>
  <si>
    <t xml:space="preserve">ТГ.Витрон.M30*1,5.Ral 9016 </t>
  </si>
  <si>
    <t xml:space="preserve">Термостатическая головка MINI DIAMANT Белая M30*1,5 с логотипом Vitron </t>
  </si>
  <si>
    <t xml:space="preserve">ТГ.Витрон.M30*1,5.Хром</t>
  </si>
  <si>
    <t xml:space="preserve">Термостатическая головка MINI DIAMANT Хром M30*1,5  с логотипом Vitron </t>
  </si>
  <si>
    <t xml:space="preserve">ТГ.Витрон.M30*1,5.Ral 9005 </t>
  </si>
  <si>
    <t xml:space="preserve">Термостатическая головка BRILLANT SH Черный M30*1,5  с логотипом Vitron </t>
  </si>
  <si>
    <t xml:space="preserve">КНП.G 3/4*3/4 EURO KONUS.Пр</t>
  </si>
  <si>
    <t xml:space="preserve">КНП.G 3/4*3/4 EURO KONUS.Угл</t>
  </si>
  <si>
    <t xml:space="preserve">УП.DUO-PLEX.3/4 x М22x1,5.Прав.Белый</t>
  </si>
  <si>
    <r>
      <rPr>
        <sz val="12"/>
        <color rgb="FF000000"/>
        <rFont val="Arial"/>
        <family val="2"/>
        <charset val="204"/>
      </rPr>
      <t xml:space="preserve">Узел подключения DUO-PLEX </t>
    </r>
    <r>
      <rPr>
        <b val="true"/>
        <sz val="12"/>
        <color rgb="FF000000"/>
        <rFont val="Arial"/>
        <family val="2"/>
        <charset val="204"/>
      </rPr>
      <t xml:space="preserve">602100001 Белый Угловой, правый </t>
    </r>
    <r>
      <rPr>
        <sz val="12"/>
        <color rgb="FF000000"/>
        <rFont val="Arial"/>
        <family val="2"/>
        <charset val="204"/>
      </rPr>
      <t xml:space="preserve">3/4 x М22x1,5 + 2 Ниппеля 1/2x3/4 Резьбовые соединения 602700002.06 Для стальных труб белое GW M22x1,5 x GW 1/2</t>
    </r>
  </si>
  <si>
    <t xml:space="preserve">УП.DUO-PLEX.3/4 x М22x1,5.Пр.Белый</t>
  </si>
  <si>
    <r>
      <rPr>
        <sz val="12"/>
        <color rgb="FF000000"/>
        <rFont val="Arial"/>
        <family val="2"/>
        <charset val="204"/>
      </rPr>
      <t xml:space="preserve">Узел подключения DUO-PLEX </t>
    </r>
    <r>
      <rPr>
        <b val="true"/>
        <sz val="12"/>
        <color rgb="FF000000"/>
        <rFont val="Arial"/>
        <family val="2"/>
        <charset val="204"/>
      </rPr>
      <t xml:space="preserve">602100031 Белый Прямой</t>
    </r>
    <r>
      <rPr>
        <sz val="12"/>
        <color rgb="FF000000"/>
        <rFont val="Arial"/>
        <family val="2"/>
        <charset val="204"/>
      </rPr>
      <t xml:space="preserve">, 3/4 x М22x1,5 + 2 Ниппеля 1/2x3/4 Резьбовые соединения Для стальных труб белое GW M22x1,5 x GW 1/2</t>
    </r>
  </si>
  <si>
    <t xml:space="preserve">УП.DUO-PLEX.3/4 x М22x1,5.Прав.Черный</t>
  </si>
  <si>
    <r>
      <rPr>
        <sz val="12"/>
        <color rgb="FF000000"/>
        <rFont val="Arial"/>
        <family val="2"/>
        <charset val="204"/>
      </rPr>
      <t xml:space="preserve">Узел подключения DUO-PLEX </t>
    </r>
    <r>
      <rPr>
        <b val="true"/>
        <sz val="12"/>
        <color rgb="FF000000"/>
        <rFont val="Arial"/>
        <family val="2"/>
        <charset val="204"/>
      </rPr>
      <t xml:space="preserve">602100101 Черный Угловой</t>
    </r>
    <r>
      <rPr>
        <sz val="12"/>
        <color rgb="FF000000"/>
        <rFont val="Arial"/>
        <family val="2"/>
        <charset val="204"/>
      </rPr>
      <t xml:space="preserve">, правый 3/4 x М22x1,5 + 2 Ниппеля 1/2x3/4 Резьбовые соединения.RAL9005 Для стальных труб GW M22x1,5 x GW 1/2</t>
    </r>
  </si>
  <si>
    <t xml:space="preserve">УП.DUO-PLEX.3/4 x М22x1,5.Прям.Черный</t>
  </si>
  <si>
    <r>
      <rPr>
        <sz val="12"/>
        <color rgb="FF000000"/>
        <rFont val="Arial"/>
        <family val="2"/>
        <charset val="204"/>
      </rPr>
      <t xml:space="preserve">Узел подключения DUO-PLEX </t>
    </r>
    <r>
      <rPr>
        <b val="true"/>
        <sz val="12"/>
        <color rgb="FF000000"/>
        <rFont val="Arial"/>
        <family val="2"/>
        <charset val="204"/>
      </rPr>
      <t xml:space="preserve">602100103 Черный Прямой</t>
    </r>
    <r>
      <rPr>
        <sz val="12"/>
        <color rgb="FF000000"/>
        <rFont val="Arial"/>
        <family val="2"/>
        <charset val="204"/>
      </rPr>
      <t xml:space="preserve">, 3/4 x М22x1,5 + 2 Ниппеля 1/2x3/4 Резьбовые соединения.RAL9005 Для стальных труб GW M22x1,5 x GW 1/2</t>
    </r>
  </si>
  <si>
    <t xml:space="preserve">Термостат Uni FHU с капиллярной трубкой </t>
  </si>
  <si>
    <t xml:space="preserve">Термостат с дистанционной настройкой Uni FHU с жидкостным чувствительным элементом, резьбовое соединение M 30 x 1,5, диапазон настройки можно ограничить и заблокировать посредством скрытых ограничителей, диапазон настройки 7-28 °C. Длина капиллярной трубки 2м.</t>
  </si>
  <si>
    <t xml:space="preserve">Аксессуары для электрического подключения конвекторов VITRON</t>
  </si>
  <si>
    <t xml:space="preserve">Термостат W-therm-1(black)</t>
  </si>
  <si>
    <t xml:space="preserve">Термостат W-therm-1(white)</t>
  </si>
  <si>
    <t xml:space="preserve">Термостат W-therm TVB 2AC</t>
  </si>
  <si>
    <t xml:space="preserve">Термостат W-therm TVW 2AC</t>
  </si>
  <si>
    <t xml:space="preserve">Термостат W-therm TVB-WIFI</t>
  </si>
  <si>
    <t xml:space="preserve">Термостат W-therm TVW-WIFI</t>
  </si>
  <si>
    <t xml:space="preserve">Термостат W-therm MCB.630.Wi-Fi черный.</t>
  </si>
  <si>
    <t xml:space="preserve">Термостат W-therm MCW.630.Wi-Fi  белый.</t>
  </si>
  <si>
    <t xml:space="preserve">Термостат W-therm MCВ.610.Wi-Fi.0-10В черный.</t>
  </si>
  <si>
    <t xml:space="preserve">Термостат W-therm MCW.610.Wi-Fi.0-10В белый.</t>
  </si>
  <si>
    <t xml:space="preserve">Термостат W-Therm WB 0-10V  (110V-240VAC, fan control 0-10V, Wifi, black)</t>
  </si>
  <si>
    <t xml:space="preserve">Новинка!</t>
  </si>
  <si>
    <t xml:space="preserve">Термостат W-Therm WW 0-10V (110V-240VAC, fan control 0-10V, Wifi, white)</t>
  </si>
  <si>
    <t xml:space="preserve">Термостат W-Therm fancoil RWB 0-10V  (110V-240VAC, fan control 0-10V, Wifi, RS485, black)</t>
  </si>
  <si>
    <t xml:space="preserve">Старт продаж в декабре!</t>
  </si>
  <si>
    <t xml:space="preserve">Термостат W-Therm fancoil RWW 0-10V (110V-240VAC, fan control 0-10V, Wifi, RS485, white)</t>
  </si>
  <si>
    <t xml:space="preserve">Термостат W-therm MCB.630/OH черный.</t>
  </si>
  <si>
    <t xml:space="preserve">НАКЛАДНОЙ МОНТАЖ</t>
  </si>
  <si>
    <t xml:space="preserve">Термостат W-therm MCW.630/OH белый.</t>
  </si>
  <si>
    <t xml:space="preserve">Термостат W-therm MCB.630/OH WI-FI черный.</t>
  </si>
  <si>
    <t xml:space="preserve">Термостат W-therm MCW.630/OH WI-FI белый.</t>
  </si>
  <si>
    <t xml:space="preserve">СИМИСТОРНЫЙ РЕГУЛЯТОР VITRON</t>
  </si>
  <si>
    <t xml:space="preserve">Твердотельное реле (1ф., 25А,
480V AC, 70-280VAC)</t>
  </si>
  <si>
    <t xml:space="preserve">Блок питания ZM-60-24 (24V,60W, 2.5A, IP20)</t>
  </si>
  <si>
    <t xml:space="preserve">Трансформатор АТТ100</t>
  </si>
  <si>
    <t xml:space="preserve">Трансформатор АТТ200</t>
  </si>
  <si>
    <t xml:space="preserve">Трансформатор AТТ300</t>
  </si>
  <si>
    <t xml:space="preserve">Трансформатор ТТ60</t>
  </si>
  <si>
    <t xml:space="preserve">Трансформатор ТТ100</t>
  </si>
  <si>
    <t xml:space="preserve">Трансформатор ТТ160</t>
  </si>
  <si>
    <t xml:space="preserve">Трансформатор ТТ250</t>
  </si>
  <si>
    <t xml:space="preserve">Трансформатор ТТ300 </t>
  </si>
  <si>
    <t xml:space="preserve">Трансформатор ТТ400 </t>
  </si>
  <si>
    <t xml:space="preserve">Комплект реле РК1-Р (3 шт.)</t>
  </si>
  <si>
    <t xml:space="preserve">Блок питания VMW-100-24</t>
  </si>
  <si>
    <t xml:space="preserve">Коробка установочная квадратная</t>
  </si>
  <si>
    <t xml:space="preserve">Коробка для накладного монтажа</t>
  </si>
</sst>
</file>

<file path=xl/styles.xml><?xml version="1.0" encoding="utf-8"?>
<styleSheet xmlns="http://schemas.openxmlformats.org/spreadsheetml/2006/main">
  <numFmts count="17">
    <numFmt numFmtId="164" formatCode="#,##0.00\ [$₽-419];\-#,##0.00\ [$₽-419]"/>
    <numFmt numFmtId="165" formatCode="_-* #,##0.00&quot; ₽&quot;_-;\-* #,##0.00&quot; ₽&quot;_-;_-* \-??&quot; ₽&quot;_-;_-@_-"/>
    <numFmt numFmtId="166" formatCode="_-* #,##0&quot; ₽&quot;_-;\-* #,##0&quot; ₽&quot;_-;_-* &quot;- ₽&quot;_-;_-@_-"/>
    <numFmt numFmtId="167" formatCode="General"/>
    <numFmt numFmtId="168" formatCode="0"/>
    <numFmt numFmtId="169" formatCode="#,##0.00_ ;\-#,##0.00\ "/>
    <numFmt numFmtId="170" formatCode="#,##0.000\ [$₽-419];\-#,##0.000\ [$₽-419]"/>
    <numFmt numFmtId="171" formatCode="#,##0&quot; ₽&quot;"/>
    <numFmt numFmtId="172" formatCode="#,##0\ [$₽-419];\-#,##0\ [$₽-419]"/>
    <numFmt numFmtId="173" formatCode="0.00"/>
    <numFmt numFmtId="174" formatCode="0%"/>
    <numFmt numFmtId="175" formatCode="0.0"/>
    <numFmt numFmtId="176" formatCode="#,##0"/>
    <numFmt numFmtId="177" formatCode="General"/>
    <numFmt numFmtId="178" formatCode="[$€-2]\ #,##0.00;\-[$€-2]\ #,##0.00"/>
    <numFmt numFmtId="179" formatCode="[$$-409]#,##0.00"/>
    <numFmt numFmtId="180" formatCode="_-[$$-409]* #,##0.00_ ;_-[$$-409]* \-#,##0.00\ ;_-[$$-409]* \-??_ ;_-@_ "/>
  </numFmts>
  <fonts count="119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Calibri"/>
      <family val="2"/>
      <charset val="1"/>
    </font>
    <font>
      <b val="true"/>
      <i val="true"/>
      <u val="single"/>
      <sz val="18"/>
      <color rgb="FF0563C1"/>
      <name val="Calibri"/>
      <family val="2"/>
      <charset val="204"/>
    </font>
    <font>
      <u val="single"/>
      <sz val="11"/>
      <color rgb="FF0563C1"/>
      <name val="Calibri"/>
      <family val="2"/>
      <charset val="204"/>
    </font>
    <font>
      <b val="true"/>
      <sz val="22"/>
      <color rgb="FF000000"/>
      <name val="Georgia"/>
      <family val="1"/>
      <charset val="204"/>
    </font>
    <font>
      <b val="true"/>
      <i val="true"/>
      <sz val="14"/>
      <color rgb="FF000000"/>
      <name val="Georgia"/>
      <family val="1"/>
      <charset val="204"/>
    </font>
    <font>
      <b val="true"/>
      <sz val="16"/>
      <color rgb="FF000000"/>
      <name val="Georgia"/>
      <family val="1"/>
      <charset val="204"/>
    </font>
    <font>
      <b val="true"/>
      <u val="single"/>
      <sz val="16"/>
      <color rgb="FF0000FF"/>
      <name val="Georgia"/>
      <family val="1"/>
      <charset val="204"/>
    </font>
    <font>
      <b val="true"/>
      <u val="single"/>
      <sz val="16"/>
      <color rgb="FF92D050"/>
      <name val="Georgia"/>
      <family val="1"/>
      <charset val="204"/>
    </font>
    <font>
      <sz val="11"/>
      <color rgb="FF92D050"/>
      <name val="Calibri"/>
      <family val="2"/>
      <charset val="204"/>
    </font>
    <font>
      <b val="true"/>
      <u val="single"/>
      <sz val="16"/>
      <color rgb="FF000000"/>
      <name val="Georgia"/>
      <family val="1"/>
      <charset val="204"/>
    </font>
    <font>
      <b val="true"/>
      <sz val="11"/>
      <color rgb="FF000000"/>
      <name val="Calibri"/>
      <family val="2"/>
      <charset val="204"/>
    </font>
    <font>
      <b val="true"/>
      <sz val="16"/>
      <name val="Georgia"/>
      <family val="1"/>
      <charset val="204"/>
    </font>
    <font>
      <b val="true"/>
      <u val="single"/>
      <sz val="16"/>
      <name val="Georgia"/>
      <family val="1"/>
      <charset val="204"/>
    </font>
    <font>
      <b val="true"/>
      <sz val="18"/>
      <color rgb="FF000000"/>
      <name val="Georgia"/>
      <family val="1"/>
      <charset val="204"/>
    </font>
    <font>
      <b val="true"/>
      <sz val="11"/>
      <name val="Calibri"/>
      <family val="2"/>
      <charset val="204"/>
    </font>
    <font>
      <sz val="11"/>
      <name val="Calibri"/>
      <family val="2"/>
      <charset val="204"/>
    </font>
    <font>
      <sz val="16"/>
      <color rgb="FF000000"/>
      <name val="Georgia"/>
      <family val="1"/>
      <charset val="204"/>
    </font>
    <font>
      <b val="true"/>
      <u val="single"/>
      <sz val="12"/>
      <color rgb="FF000000"/>
      <name val="Calibri"/>
      <family val="2"/>
      <charset val="204"/>
    </font>
    <font>
      <sz val="16"/>
      <color rgb="FF000000"/>
      <name val="Times New Roman"/>
      <family val="1"/>
      <charset val="204"/>
    </font>
    <font>
      <b val="true"/>
      <sz val="15"/>
      <color rgb="FF000000"/>
      <name val="Times New Roman"/>
      <family val="1"/>
      <charset val="204"/>
    </font>
    <font>
      <b val="true"/>
      <sz val="14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b val="true"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b val="true"/>
      <sz val="13"/>
      <color rgb="FF000000"/>
      <name val="Times New Roman"/>
      <family val="1"/>
      <charset val="204"/>
    </font>
    <font>
      <b val="true"/>
      <sz val="11.5"/>
      <color rgb="FF000000"/>
      <name val="Arial"/>
      <family val="2"/>
      <charset val="204"/>
    </font>
    <font>
      <sz val="11.5"/>
      <color rgb="FF000000"/>
      <name val="Arial"/>
      <family val="2"/>
      <charset val="204"/>
    </font>
    <font>
      <sz val="18"/>
      <color rgb="FF2F5597"/>
      <name val="Calibri Light"/>
      <family val="0"/>
      <charset val="204"/>
    </font>
    <font>
      <b val="true"/>
      <sz val="18"/>
      <color rgb="FF2F5597"/>
      <name val="Calibri Light"/>
      <family val="0"/>
      <charset val="204"/>
    </font>
    <font>
      <b val="true"/>
      <u val="single"/>
      <sz val="16"/>
      <color rgb="FFC00000"/>
      <name val="Calibri"/>
      <family val="0"/>
      <charset val="204"/>
    </font>
    <font>
      <b val="true"/>
      <sz val="24"/>
      <color rgb="FF000000"/>
      <name val="Calibri Light"/>
      <family val="0"/>
      <charset val="204"/>
    </font>
    <font>
      <u val="single"/>
      <sz val="16"/>
      <color rgb="FFC00000"/>
      <name val="Calibri Light"/>
      <family val="0"/>
      <charset val="204"/>
    </font>
    <font>
      <sz val="16"/>
      <color rgb="FFC00000"/>
      <name val="Calibri Light"/>
      <family val="0"/>
      <charset val="204"/>
    </font>
    <font>
      <sz val="14"/>
      <color rgb="FFC00000"/>
      <name val="Calibri Light"/>
      <family val="0"/>
      <charset val="204"/>
    </font>
    <font>
      <sz val="14"/>
      <name val="Times New Roman"/>
      <family val="0"/>
      <charset val="204"/>
    </font>
    <font>
      <sz val="16"/>
      <color rgb="FFC00000"/>
      <name val="Calibri"/>
      <family val="0"/>
      <charset val="204"/>
    </font>
    <font>
      <sz val="11"/>
      <color rgb="FFC00000"/>
      <name val="Calibri"/>
      <family val="0"/>
      <charset val="204"/>
    </font>
    <font>
      <sz val="14"/>
      <color rgb="FFC00000"/>
      <name val="Calibri"/>
      <family val="0"/>
      <charset val="204"/>
    </font>
    <font>
      <sz val="28"/>
      <color rgb="FF000000"/>
      <name val="Calibri Light"/>
      <family val="0"/>
      <charset val="204"/>
    </font>
    <font>
      <b val="true"/>
      <sz val="14"/>
      <name val="Calibri"/>
      <family val="0"/>
      <charset val="204"/>
    </font>
    <font>
      <sz val="14"/>
      <name val="Calibri Light"/>
      <family val="0"/>
      <charset val="204"/>
    </font>
    <font>
      <b val="true"/>
      <sz val="18"/>
      <color rgb="FF000000"/>
      <name val="Calibri Light"/>
      <family val="0"/>
      <charset val="204"/>
    </font>
    <font>
      <sz val="18"/>
      <name val="Times New Roman"/>
      <family val="0"/>
      <charset val="204"/>
    </font>
    <font>
      <i val="true"/>
      <sz val="20"/>
      <color rgb="FF000000"/>
      <name val="Calibri Light"/>
      <family val="0"/>
      <charset val="204"/>
    </font>
    <font>
      <sz val="24"/>
      <color rgb="FF000000"/>
      <name val="Calibri Light"/>
      <family val="0"/>
      <charset val="204"/>
    </font>
    <font>
      <sz val="11"/>
      <color rgb="FFC00000"/>
      <name val="Calibri Light"/>
      <family val="0"/>
      <charset val="204"/>
    </font>
    <font>
      <b val="true"/>
      <u val="single"/>
      <sz val="14"/>
      <color rgb="FF000000"/>
      <name val="Calibri"/>
      <family val="2"/>
      <charset val="204"/>
    </font>
    <font>
      <sz val="60"/>
      <color rgb="FFFF0000"/>
      <name val="Calibri"/>
      <family val="2"/>
      <charset val="204"/>
    </font>
    <font>
      <sz val="14"/>
      <name val="Calibri"/>
      <family val="0"/>
      <charset val="204"/>
    </font>
    <font>
      <sz val="16"/>
      <name val="Calibri"/>
      <family val="0"/>
      <charset val="204"/>
    </font>
    <font>
      <sz val="14"/>
      <color rgb="FF000000"/>
      <name val="Calibri Light"/>
      <family val="0"/>
      <charset val="204"/>
    </font>
    <font>
      <i val="true"/>
      <sz val="18"/>
      <color rgb="FF000000"/>
      <name val="Calibri Light"/>
      <family val="0"/>
      <charset val="204"/>
    </font>
    <font>
      <sz val="18"/>
      <color rgb="FFFF0000"/>
      <name val="Calibri"/>
      <family val="2"/>
      <charset val="204"/>
    </font>
    <font>
      <b val="true"/>
      <sz val="12"/>
      <color rgb="FF000000"/>
      <name val="Calibri"/>
      <family val="2"/>
      <charset val="204"/>
    </font>
    <font>
      <b val="true"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000000"/>
      <name val="Calibri"/>
      <family val="2"/>
      <charset val="204"/>
    </font>
    <font>
      <b val="true"/>
      <sz val="20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0"/>
      <name val="Calibri"/>
      <family val="2"/>
      <charset val="204"/>
    </font>
    <font>
      <sz val="11"/>
      <color rgb="FFFFFFFF"/>
      <name val="Calibri"/>
      <family val="2"/>
      <charset val="1"/>
    </font>
    <font>
      <b val="true"/>
      <sz val="26"/>
      <color rgb="FF000000"/>
      <name val="Calibri"/>
      <family val="2"/>
      <charset val="204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sz val="11"/>
      <color rgb="FF595959"/>
      <name val="Calibri"/>
      <family val="2"/>
      <charset val="1"/>
    </font>
    <font>
      <sz val="16"/>
      <color rgb="FF000000"/>
      <name val="Calibri"/>
      <family val="2"/>
      <charset val="1"/>
    </font>
    <font>
      <b val="true"/>
      <sz val="28"/>
      <color rgb="FF000000"/>
      <name val="Calibri"/>
      <family val="2"/>
      <charset val="204"/>
    </font>
    <font>
      <b val="true"/>
      <u val="single"/>
      <sz val="11"/>
      <color rgb="FF0000FF"/>
      <name val="Calibri"/>
      <family val="2"/>
      <charset val="204"/>
    </font>
    <font>
      <b val="true"/>
      <sz val="10"/>
      <name val="Calibri"/>
      <family val="2"/>
      <charset val="204"/>
    </font>
    <font>
      <sz val="16"/>
      <color rgb="FF000000"/>
      <name val="Calibri"/>
      <family val="2"/>
      <charset val="204"/>
    </font>
    <font>
      <b val="true"/>
      <sz val="36"/>
      <color rgb="FF000000"/>
      <name val="Calibri"/>
      <family val="2"/>
      <charset val="204"/>
    </font>
    <font>
      <b val="true"/>
      <sz val="22"/>
      <color rgb="FF000000"/>
      <name val="Calibri"/>
      <family val="2"/>
      <charset val="204"/>
    </font>
    <font>
      <u val="single"/>
      <sz val="10"/>
      <color rgb="FFC00000"/>
      <name val="Calibri"/>
      <family val="0"/>
      <charset val="204"/>
    </font>
    <font>
      <sz val="10"/>
      <color rgb="FFC00000"/>
      <name val="Calibri"/>
      <family val="0"/>
      <charset val="204"/>
    </font>
    <font>
      <b val="true"/>
      <sz val="10"/>
      <color rgb="FFC00000"/>
      <name val="Calibri"/>
      <family val="0"/>
      <charset val="204"/>
    </font>
    <font>
      <sz val="12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26"/>
      <color rgb="FF000000"/>
      <name val="Calibri"/>
      <family val="2"/>
      <charset val="1"/>
    </font>
    <font>
      <sz val="26"/>
      <color rgb="FF000000"/>
      <name val="Calibri"/>
      <family val="2"/>
      <charset val="204"/>
    </font>
    <font>
      <b val="true"/>
      <sz val="36"/>
      <name val="Calibri"/>
      <family val="2"/>
      <charset val="204"/>
    </font>
    <font>
      <sz val="16"/>
      <name val="Calibri"/>
      <family val="2"/>
      <charset val="204"/>
    </font>
    <font>
      <sz val="10"/>
      <name val="Times New Roman"/>
      <family val="0"/>
      <charset val="204"/>
    </font>
    <font>
      <b val="true"/>
      <u val="single"/>
      <sz val="12"/>
      <color rgb="FF0000FF"/>
      <name val="Calibri"/>
      <family val="2"/>
      <charset val="204"/>
    </font>
    <font>
      <b val="true"/>
      <sz val="16"/>
      <color rgb="FF000000"/>
      <name val="Calibri"/>
      <family val="2"/>
      <charset val="204"/>
    </font>
    <font>
      <b val="true"/>
      <sz val="12"/>
      <name val="Calibri"/>
      <family val="2"/>
      <charset val="204"/>
    </font>
    <font>
      <b val="true"/>
      <sz val="14"/>
      <color rgb="FFFF3300"/>
      <name val="Calibri"/>
      <family val="2"/>
      <charset val="204"/>
    </font>
    <font>
      <sz val="12"/>
      <name val="Calibri"/>
      <family val="2"/>
      <charset val="204"/>
    </font>
    <font>
      <b val="true"/>
      <sz val="12"/>
      <color rgb="FFFF0000"/>
      <name val="Calibri"/>
      <family val="2"/>
      <charset val="204"/>
    </font>
    <font>
      <sz val="16"/>
      <color rgb="FFFF0000"/>
      <name val="Calibri"/>
      <family val="2"/>
      <charset val="204"/>
    </font>
    <font>
      <b val="true"/>
      <sz val="14"/>
      <color rgb="FFFFFFFF"/>
      <name val="Calibri Light"/>
      <family val="2"/>
      <charset val="204"/>
    </font>
    <font>
      <sz val="11"/>
      <color rgb="FFFFFFFF"/>
      <name val="Calibri"/>
      <family val="2"/>
      <charset val="204"/>
    </font>
    <font>
      <b val="true"/>
      <sz val="12"/>
      <color rgb="FFFFFFFF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6100"/>
      <name val="Calibri"/>
      <family val="2"/>
      <charset val="204"/>
    </font>
    <font>
      <sz val="11"/>
      <color rgb="FF9C0006"/>
      <name val="Calibri"/>
      <family val="2"/>
      <charset val="204"/>
    </font>
    <font>
      <sz val="18"/>
      <color rgb="FF000000"/>
      <name val="Calibri"/>
      <family val="2"/>
      <charset val="204"/>
    </font>
    <font>
      <b val="true"/>
      <sz val="16"/>
      <color rgb="FFFFFFFF"/>
      <name val="Calibri Light"/>
      <family val="2"/>
      <charset val="204"/>
    </font>
    <font>
      <b val="true"/>
      <sz val="16"/>
      <color rgb="FFFFFFFF"/>
      <name val="Calibri"/>
      <family val="2"/>
      <charset val="204"/>
    </font>
    <font>
      <b val="true"/>
      <shadow val="true"/>
      <sz val="12"/>
      <name val="Calibri"/>
      <family val="2"/>
      <charset val="204"/>
    </font>
    <font>
      <b val="true"/>
      <sz val="11"/>
      <color rgb="FF000000"/>
      <name val="Yandex-sans"/>
      <family val="0"/>
      <charset val="204"/>
    </font>
    <font>
      <sz val="12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2"/>
      <name val="Calibri"/>
      <family val="0"/>
      <charset val="204"/>
    </font>
    <font>
      <sz val="12"/>
      <name val="Times New Roman"/>
      <family val="0"/>
      <charset val="204"/>
    </font>
    <font>
      <sz val="12"/>
      <name val="Calibri"/>
      <family val="0"/>
      <charset val="204"/>
    </font>
    <font>
      <sz val="11"/>
      <name val="Calibri"/>
      <family val="0"/>
      <charset val="204"/>
    </font>
    <font>
      <sz val="11"/>
      <name val="Times New Roman"/>
      <family val="0"/>
      <charset val="204"/>
    </font>
    <font>
      <sz val="12"/>
      <color rgb="FF000000"/>
      <name val="Calibri Light"/>
      <family val="0"/>
      <charset val="204"/>
    </font>
    <font>
      <b val="true"/>
      <sz val="24"/>
      <color rgb="FF000000"/>
      <name val="Calibri"/>
      <family val="2"/>
      <charset val="204"/>
    </font>
    <font>
      <sz val="12"/>
      <name val="Calibri Light"/>
      <family val="0"/>
      <charset val="204"/>
    </font>
  </fonts>
  <fills count="49">
    <fill>
      <patternFill patternType="none"/>
    </fill>
    <fill>
      <patternFill patternType="gray125"/>
    </fill>
    <fill>
      <patternFill patternType="solid">
        <fgColor rgb="FF4472C4"/>
        <bgColor rgb="FF2E75B6"/>
      </patternFill>
    </fill>
    <fill>
      <patternFill patternType="solid">
        <fgColor rgb="FFC6EFCE"/>
        <bgColor rgb="FFC5E0B4"/>
      </patternFill>
    </fill>
    <fill>
      <patternFill patternType="solid">
        <fgColor rgb="FFFFC7CE"/>
        <bgColor rgb="FFF8CBAD"/>
      </patternFill>
    </fill>
    <fill>
      <patternFill patternType="solid">
        <fgColor rgb="FFA9D18E"/>
        <bgColor rgb="FFC5E0B4"/>
      </patternFill>
    </fill>
    <fill>
      <patternFill patternType="solid">
        <fgColor rgb="FFFFFFFF"/>
        <bgColor rgb="FFEDEDED"/>
      </patternFill>
    </fill>
    <fill>
      <patternFill patternType="solid">
        <fgColor rgb="FFDEEBF7"/>
        <bgColor rgb="FFDAE3F3"/>
      </patternFill>
    </fill>
    <fill>
      <patternFill patternType="solid">
        <fgColor rgb="FF92D050"/>
        <bgColor rgb="FFA9D18E"/>
      </patternFill>
    </fill>
    <fill>
      <patternFill patternType="solid">
        <fgColor rgb="FFB07BD7"/>
        <bgColor rgb="FFA5A5A5"/>
      </patternFill>
    </fill>
    <fill>
      <patternFill patternType="solid">
        <fgColor rgb="FF00CC99"/>
        <bgColor rgb="FF00B050"/>
      </patternFill>
    </fill>
    <fill>
      <patternFill patternType="solid">
        <fgColor rgb="FF009999"/>
        <bgColor rgb="FF00B050"/>
      </patternFill>
    </fill>
    <fill>
      <patternFill patternType="solid">
        <fgColor rgb="FF3366FF"/>
        <bgColor rgb="FF4472C4"/>
      </patternFill>
    </fill>
    <fill>
      <patternFill patternType="solid">
        <fgColor rgb="FF0066FF"/>
        <bgColor rgb="FF0563C1"/>
      </patternFill>
    </fill>
    <fill>
      <patternFill patternType="solid">
        <fgColor rgb="FFFFC000"/>
        <bgColor rgb="FFFF9900"/>
      </patternFill>
    </fill>
    <fill>
      <patternFill patternType="solid">
        <fgColor rgb="FFFF9900"/>
        <bgColor rgb="FFFFC000"/>
      </patternFill>
    </fill>
    <fill>
      <patternFill patternType="solid">
        <fgColor rgb="FFFF7D7D"/>
        <bgColor rgb="FFFF7C80"/>
      </patternFill>
    </fill>
    <fill>
      <patternFill patternType="solid">
        <fgColor rgb="FF2E75B6"/>
        <bgColor rgb="FF4472C4"/>
      </patternFill>
    </fill>
    <fill>
      <patternFill patternType="solid">
        <fgColor rgb="FF7030A0"/>
        <bgColor rgb="FF595959"/>
      </patternFill>
    </fill>
    <fill>
      <patternFill patternType="solid">
        <fgColor rgb="FF806000"/>
        <bgColor rgb="FF595959"/>
      </patternFill>
    </fill>
    <fill>
      <patternFill patternType="solid">
        <fgColor rgb="FF00FFFF"/>
        <bgColor rgb="FF00CC99"/>
      </patternFill>
    </fill>
    <fill>
      <patternFill patternType="solid">
        <fgColor rgb="FF00B0F0"/>
        <bgColor rgb="FF009999"/>
      </patternFill>
    </fill>
    <fill>
      <patternFill patternType="solid">
        <fgColor rgb="FF00B050"/>
        <bgColor rgb="FF009999"/>
      </patternFill>
    </fill>
    <fill>
      <patternFill patternType="solid">
        <fgColor rgb="FF8FAADC"/>
        <bgColor rgb="FFADB9CA"/>
      </patternFill>
    </fill>
    <fill>
      <patternFill patternType="solid">
        <fgColor rgb="FFAFABAB"/>
        <bgColor rgb="FFA5A5A5"/>
      </patternFill>
    </fill>
    <fill>
      <patternFill patternType="solid">
        <fgColor rgb="FFFFFF00"/>
        <bgColor rgb="FFFFD966"/>
      </patternFill>
    </fill>
    <fill>
      <patternFill patternType="solid">
        <fgColor rgb="FFFFD966"/>
        <bgColor rgb="FFFFE699"/>
      </patternFill>
    </fill>
    <fill>
      <patternFill patternType="solid">
        <fgColor rgb="FFDAE3F3"/>
        <bgColor rgb="FFDEEBF7"/>
      </patternFill>
    </fill>
    <fill>
      <patternFill patternType="solid">
        <fgColor rgb="FFB4C7E7"/>
        <bgColor rgb="FFBDD7EE"/>
      </patternFill>
    </fill>
    <fill>
      <patternFill patternType="solid">
        <fgColor rgb="FFBDD7EE"/>
        <bgColor rgb="FFB4C7E7"/>
      </patternFill>
    </fill>
    <fill>
      <patternFill patternType="solid">
        <fgColor rgb="FFD0CECE"/>
        <bgColor rgb="FFD9D9D9"/>
      </patternFill>
    </fill>
    <fill>
      <patternFill patternType="solid">
        <fgColor rgb="FF7F7F7F"/>
        <bgColor rgb="FF595959"/>
      </patternFill>
    </fill>
    <fill>
      <patternFill patternType="solid">
        <fgColor rgb="FFD6DCE5"/>
        <bgColor rgb="FFDBDBDB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DEEBF7"/>
      </patternFill>
    </fill>
    <fill>
      <patternFill patternType="solid">
        <fgColor rgb="FFFFF2CC"/>
        <bgColor rgb="FFFBE5D6"/>
      </patternFill>
    </fill>
    <fill>
      <patternFill patternType="solid">
        <fgColor rgb="FFE2F0D9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595959"/>
        <bgColor rgb="FF2F5597"/>
      </patternFill>
    </fill>
    <fill>
      <patternFill patternType="solid">
        <fgColor rgb="FFADB9CA"/>
        <bgColor rgb="FFBFBFBF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F2CC"/>
      </patternFill>
    </fill>
    <fill>
      <patternFill patternType="solid">
        <fgColor rgb="FFC5E0B4"/>
        <bgColor rgb="FFC6EFCE"/>
      </patternFill>
    </fill>
    <fill>
      <patternFill patternType="solid">
        <fgColor rgb="FFBFBFBF"/>
        <bgColor rgb="FFADB9CA"/>
      </patternFill>
    </fill>
    <fill>
      <patternFill patternType="solid">
        <fgColor rgb="FFA5A5A5"/>
        <bgColor rgb="FFAFABAB"/>
      </patternFill>
    </fill>
    <fill>
      <patternFill patternType="solid">
        <fgColor rgb="FFE43C38"/>
        <bgColor rgb="FFFF3300"/>
      </patternFill>
    </fill>
    <fill>
      <patternFill patternType="solid">
        <fgColor rgb="FF0070C0"/>
        <bgColor rgb="FF0563C1"/>
      </patternFill>
    </fill>
    <fill>
      <patternFill patternType="solid">
        <fgColor rgb="FFFF7C80"/>
        <bgColor rgb="FFFF7D7D"/>
      </patternFill>
    </fill>
  </fills>
  <borders count="8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thin"/>
      <top style="thin"/>
      <bottom style="medium"/>
      <diagonal/>
    </border>
    <border diagonalUp="true" diagonalDown="true">
      <left style="thin"/>
      <right style="thin"/>
      <top style="medium"/>
      <bottom style="medium"/>
      <diagonal style="thin"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ck"/>
      <right style="medium"/>
      <top style="thin"/>
      <bottom style="thin"/>
      <diagonal/>
    </border>
    <border diagonalUp="false" diagonalDown="false">
      <left style="thick"/>
      <right style="medium"/>
      <top style="thin"/>
      <bottom/>
      <diagonal/>
    </border>
    <border diagonalUp="false" diagonalDown="false">
      <left style="thick"/>
      <right style="medium"/>
      <top/>
      <bottom style="thin"/>
      <diagonal/>
    </border>
    <border diagonalUp="false" diagonalDown="false">
      <left style="thick"/>
      <right style="medium"/>
      <top style="thin"/>
      <bottom style="medium"/>
      <diagonal/>
    </border>
    <border diagonalUp="false" diagonalDown="false">
      <left style="thick"/>
      <right style="medium"/>
      <top style="medium"/>
      <bottom style="thin"/>
      <diagonal/>
    </border>
    <border diagonalUp="false" diagonalDown="false">
      <left style="thick"/>
      <right/>
      <top style="thin"/>
      <bottom style="thin"/>
      <diagonal/>
    </border>
    <border diagonalUp="false" diagonalDown="false">
      <left style="thick"/>
      <right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thick"/>
      <right style="medium"/>
      <top style="medium"/>
      <bottom style="medium"/>
      <diagonal/>
    </border>
    <border diagonalUp="true" diagonalDown="true">
      <left style="thin"/>
      <right style="thin"/>
      <top style="thin"/>
      <bottom style="thin"/>
      <diagonal style="thin"/>
    </border>
    <border diagonalUp="false" diagonalDown="false">
      <left/>
      <right style="thin"/>
      <top/>
      <bottom/>
      <diagonal/>
    </border>
    <border diagonalUp="true" diagonalDown="true">
      <left style="thin"/>
      <right style="thin"/>
      <top style="medium"/>
      <bottom style="thin"/>
      <diagonal style="thin"/>
    </border>
    <border diagonalUp="true" diagonalDown="true">
      <left style="thin"/>
      <right style="thin"/>
      <top style="thin"/>
      <bottom style="medium"/>
      <diagonal style="thin"/>
    </border>
  </borders>
  <cellStyleXfs count="3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9" fillId="2" borderId="0" applyFont="true" applyBorder="false" applyAlignment="true" applyProtection="false">
      <alignment horizontal="general" vertical="bottom" textRotation="0" wrapText="false" indent="0" shrinkToFit="false"/>
    </xf>
    <xf numFmtId="164" fontId="102" fillId="3" borderId="0" applyFont="true" applyBorder="false" applyAlignment="true" applyProtection="false">
      <alignment horizontal="general" vertical="bottom" textRotation="0" wrapText="false" indent="0" shrinkToFit="false"/>
    </xf>
    <xf numFmtId="164" fontId="103" fillId="4" borderId="0" applyFont="true" applyBorder="false" applyAlignment="true" applyProtection="false">
      <alignment horizontal="general" vertical="bottom" textRotation="0" wrapText="false" indent="0" shrinkToFit="false"/>
    </xf>
    <xf numFmtId="164" fontId="99" fillId="5" borderId="0" applyFont="true" applyBorder="false" applyAlignment="true" applyProtection="false">
      <alignment horizontal="general" vertical="bottom" textRotation="0" wrapText="false" indent="0" shrinkToFit="false"/>
    </xf>
  </cellStyleXfs>
  <cellXfs count="17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8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8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8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9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9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1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1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1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11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11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2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12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0" fillId="14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14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14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1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1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16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7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8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9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1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2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1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1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2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2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23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2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24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2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2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2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4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6" borderId="0" xfId="0" applyFont="tru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30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1" fillId="6" borderId="0" xfId="0" applyFont="tru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29" fillId="6" borderId="0" xfId="0" applyFont="tru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2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3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6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3" fillId="6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4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0" fillId="26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0" fillId="2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0" fillId="2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6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0" fillId="1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0" fillId="1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61" fillId="6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26" borderId="4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60" fillId="2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0" fillId="26" borderId="6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60" fillId="26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0" fillId="26" borderId="8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60" fillId="26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0" fillId="16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0" fillId="2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0" fillId="26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0" fillId="26" borderId="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60" fillId="26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26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26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26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0" fillId="2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0" fillId="2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0" fillId="26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0" fillId="28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26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60" fillId="26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26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60" fillId="2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6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0" fillId="2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0" fillId="26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0" fillId="26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0" fillId="26" borderId="15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6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60" fillId="26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7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2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60" fillId="2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60" fillId="2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60" fillId="26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6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3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3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3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3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3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3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6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8" fontId="21" fillId="2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65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8" fontId="1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66" fillId="6" borderId="1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66" fillId="6" borderId="1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73" fontId="66" fillId="6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5" fillId="6" borderId="23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29" borderId="1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66" fillId="29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66" fillId="6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2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29" borderId="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5" fillId="6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5" fillId="6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5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5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5" fillId="6" borderId="1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5" fillId="6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5" fillId="29" borderId="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6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8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4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4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4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0" fillId="6" borderId="4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3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3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0" fillId="6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4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4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0" fillId="6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30" borderId="4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0" borderId="2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6" borderId="5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3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3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3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1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1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2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32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2" borderId="2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32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32" borderId="4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32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31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31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7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7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6" borderId="0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7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7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7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3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3" borderId="2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6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33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3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3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4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9" fillId="34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4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69" fillId="34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69" fillId="6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4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4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5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5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5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5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5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5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29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29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9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9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27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9" fillId="27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70" fillId="27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27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69" fillId="27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69" fillId="6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27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7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7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6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6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6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6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6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7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7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7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7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7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7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1" fillId="38" borderId="5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71" fillId="38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8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8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71" fillId="38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71" fillId="6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8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8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8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24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24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24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24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4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39" borderId="5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39" borderId="3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39" borderId="9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39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9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39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4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2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2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4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0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0" borderId="0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9" fillId="29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29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69" fillId="29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9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40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40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40" borderId="7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4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0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1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9" fillId="41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70" fillId="41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41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69" fillId="41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41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1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1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2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42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2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42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1" fillId="0" borderId="5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71" fillId="0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0" borderId="4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71" fillId="0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71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0" borderId="5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3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0" borderId="9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0" fillId="0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3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4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5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2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1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5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9" fillId="6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9" fillId="6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9" fillId="6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5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5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9" fillId="6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70" fillId="6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9" fillId="6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9" fillId="6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6" borderId="5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6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65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5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5" fillId="6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72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10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8" fontId="65" fillId="6" borderId="44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4" fontId="65" fillId="6" borderId="11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4" fontId="65" fillId="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4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65" fillId="6" borderId="4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65" fillId="6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3" fillId="6" borderId="36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74" fillId="31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1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1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1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31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3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3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4" fillId="30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0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0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0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3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0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3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3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4" fillId="32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2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5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2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7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7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7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3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3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3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3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3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3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5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4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9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4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4" borderId="5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5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5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5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5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5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5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5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9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9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9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7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6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6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6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6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6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6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6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7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7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7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7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7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7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7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8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8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8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8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8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8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8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8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8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8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4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4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4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4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4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4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4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4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9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9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9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9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9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9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9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39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9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9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76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6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4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6" borderId="4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6" borderId="3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7" fillId="6" borderId="36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8" fontId="65" fillId="29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5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5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9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5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1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5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1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5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1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1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5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1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2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2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2" borderId="5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2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2" borderId="5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2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2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2" borderId="5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28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28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8" borderId="5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8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8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8" borderId="5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7" fillId="6" borderId="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74" fillId="28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28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8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8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4" fillId="43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3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3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3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3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3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3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3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6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4" borderId="2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4" borderId="6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4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4" borderId="26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4" borderId="6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4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4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5" fillId="44" borderId="6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44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6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6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6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6" borderId="6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6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33" xfId="0" applyFont="true" applyBorder="true" applyAlignment="true" applyProtection="true">
      <alignment horizontal="right" vertical="bottom" textRotation="0" wrapText="true" indent="0" shrinkToFit="false"/>
      <protection locked="true" hidden="true"/>
    </xf>
    <xf numFmtId="164" fontId="0" fillId="6" borderId="67" xfId="0" applyFont="false" applyBorder="true" applyAlignment="true" applyProtection="true">
      <alignment horizontal="right" vertical="bottom" textRotation="0" wrapText="true" indent="0" shrinkToFit="false"/>
      <protection locked="true" hidden="true"/>
    </xf>
    <xf numFmtId="168" fontId="82" fillId="6" borderId="67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29" borderId="6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65" fillId="6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65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8" fontId="0" fillId="6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2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5" fillId="6" borderId="27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6" borderId="2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6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5" fillId="6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6" borderId="15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5" fillId="6" borderId="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83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5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29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5" fillId="6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65" fillId="6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4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4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4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3" fontId="65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3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1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4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6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6" borderId="5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0" borderId="49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0" borderId="42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0" borderId="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0" borderId="49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0" borderId="42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0" fillId="30" borderId="4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5" fillId="30" borderId="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0" borderId="4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30" borderId="6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6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2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2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2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2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2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0" fillId="32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5" fillId="32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2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2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32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7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7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7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7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7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7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7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33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3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3" borderId="4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33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3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33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0" fillId="33" borderId="4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65" fillId="33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33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3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33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84" fillId="34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4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34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4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4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4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4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4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34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42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2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42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42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42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42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42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42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42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29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9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9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9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9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29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29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2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84" fillId="27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5" fillId="27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27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27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2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7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7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7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27" borderId="4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3" fontId="65" fillId="27" borderId="7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36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6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6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6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6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6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7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7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7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7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7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7" borderId="48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3" fontId="65" fillId="27" borderId="7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65" fillId="38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8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8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8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8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8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7" borderId="3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3" fontId="65" fillId="27" borderId="7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65" fillId="24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4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24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24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4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24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5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9" borderId="7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9" borderId="5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9" borderId="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9" borderId="7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9" borderId="5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9" borderId="2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86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4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3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65" fillId="39" borderId="5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39" borderId="3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39" borderId="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9" borderId="5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9" borderId="3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39" borderId="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49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42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6" borderId="49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6" borderId="42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0" fillId="6" borderId="4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5" fillId="6" borderId="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6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65" fillId="6" borderId="4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3" fontId="0" fillId="6" borderId="48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5" fillId="6" borderId="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65" fillId="6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5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4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3" fontId="0" fillId="6" borderId="4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8" fontId="0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0" fillId="6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7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3" fontId="65" fillId="3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2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7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3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34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42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27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3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65" fillId="6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65" fillId="6" borderId="37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2" fontId="65" fillId="6" borderId="3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2" fontId="65" fillId="6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2" fontId="65" fillId="6" borderId="3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3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65" fillId="6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1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4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4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2" fontId="65" fillId="6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4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5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84" fillId="6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5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84" fillId="6" borderId="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8" fontId="65" fillId="6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65" fillId="6" borderId="1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3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3" fontId="65" fillId="6" borderId="2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7" fillId="6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7" fillId="6" borderId="6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7" fillId="6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7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2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38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8" fontId="65" fillId="6" borderId="1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5" fillId="6" borderId="4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0" fillId="6" borderId="44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0" fillId="6" borderId="11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65" fillId="6" borderId="1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65" fillId="6" borderId="4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3" fillId="6" borderId="36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4" fontId="74" fillId="30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0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0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0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0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0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0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0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0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2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2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2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2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2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2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2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7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7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7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7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7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7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3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3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3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3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3" borderId="58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3" borderId="6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3" borderId="5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5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4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4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4" borderId="59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4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50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5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5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5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5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35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5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5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9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9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9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9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9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9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9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7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7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7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27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7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27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6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8" fillId="6" borderId="6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8" fillId="6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9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6" borderId="10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8" fontId="66" fillId="6" borderId="44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4" fontId="66" fillId="6" borderId="11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4" fontId="66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1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6" fillId="6" borderId="4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9" fillId="6" borderId="4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9" fillId="6" borderId="1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4" fillId="34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4" fillId="34" borderId="26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4" fillId="34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4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27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6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6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6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6" fillId="36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6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6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6" borderId="44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6" borderId="11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65" fillId="27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27" borderId="6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27" borderId="4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7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7" borderId="6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27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27" borderId="6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27" borderId="3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65" fillId="27" borderId="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6" fillId="6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6" fillId="6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6" borderId="3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4" fillId="37" borderId="23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37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37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6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6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6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6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5" fillId="6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6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6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74" fillId="45" borderId="27" xfId="2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6" fillId="45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6" fillId="45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5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65" fillId="6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6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5" fillId="6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1" fillId="2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0" fillId="12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2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29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2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0" fillId="29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1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1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2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35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4" fontId="24" fillId="3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4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2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2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2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2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2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7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6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12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7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58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3" fillId="0" borderId="7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5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3" fillId="0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7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93" fillId="29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3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4" fillId="3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2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58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5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5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2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2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3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3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3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3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1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1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3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3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35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4" fontId="60" fillId="13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3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3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3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3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7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13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3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3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7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0" fillId="13" borderId="1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0" fillId="29" borderId="1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3" fillId="0" borderId="8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3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3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3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3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14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4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4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4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4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14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4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0" fillId="14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4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3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2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3" fillId="0" borderId="23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63" fillId="0" borderId="5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1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4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3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3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26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3" fillId="0" borderId="26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63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14" borderId="8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0" fillId="1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6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27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3" fillId="0" borderId="27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63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14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0" fillId="1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23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0" fillId="14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4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37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4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6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3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63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63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3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63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5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63" fillId="0" borderId="5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0" fillId="14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4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4" borderId="6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4" borderId="6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0" fillId="0" borderId="2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15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5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5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1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5" borderId="1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5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15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5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5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5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5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5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3" fillId="0" borderId="5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58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3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0" borderId="5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50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63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0" fillId="1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5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3" fontId="63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0" fillId="15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63" fillId="0" borderId="5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5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57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0" fillId="14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4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14" borderId="10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60" fillId="4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3" fillId="0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3" fillId="0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3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5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3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5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0" fillId="14" borderId="6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3" fillId="0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0" fillId="14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3" fillId="0" borderId="8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3" fillId="0" borderId="4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2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0" borderId="5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3" fillId="0" borderId="4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0" borderId="5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3" fillId="0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46" borderId="33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4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4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46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46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46" borderId="10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46" borderId="6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46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46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60" fillId="46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46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46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46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46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3" fillId="0" borderId="26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3" fillId="0" borderId="27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47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4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4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47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3" fillId="47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47" borderId="1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47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4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47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47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17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7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7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7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95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3" fillId="0" borderId="8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7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7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7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95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3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7" borderId="8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7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7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7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95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3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5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3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3" fillId="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18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8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6" fontId="60" fillId="18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1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8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8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1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8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8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8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3" fillId="0" borderId="8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19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1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1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19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6" fontId="60" fillId="19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1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9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19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1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19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19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19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0" fillId="19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19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19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20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76" fontId="60" fillId="2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60" fillId="2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0" fillId="20" borderId="3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20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60" fillId="20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6" fontId="60" fillId="2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2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20" borderId="33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1" fontId="64" fillId="20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2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0" fillId="2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0" fillId="20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20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0" fillId="2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0" fillId="2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0" fillId="2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25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0" fillId="14" borderId="1" xfId="17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8" fontId="60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14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0" fillId="14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1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1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14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2" fillId="14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60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3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6" fillId="6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6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60" fillId="4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48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48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4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48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2" fillId="48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0" fillId="2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27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27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2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0" fillId="27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2" fillId="27" borderId="6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1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92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92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92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7" fillId="0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0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27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9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9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7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8" fillId="23" borderId="10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8" fontId="100" fillId="23" borderId="11" xfId="28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98" fillId="23" borderId="38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98" fillId="23" borderId="33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8" fillId="23" borderId="33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8" fillId="23" borderId="0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8" fillId="23" borderId="12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8" fontId="100" fillId="23" borderId="30" xfId="28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10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0" fillId="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1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60" fillId="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1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3" fillId="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6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9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9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3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0" fillId="7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7" borderId="2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2" fillId="3" borderId="16" xfId="29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3" fillId="4" borderId="83" xfId="3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4" fillId="1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5" fillId="3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1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1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2" fillId="3" borderId="46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3" fillId="4" borderId="85" xfId="3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45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16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51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48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7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52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3" fillId="4" borderId="86" xfId="3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31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2" fillId="3" borderId="9" xfId="29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7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7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3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3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3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2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7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5" fillId="3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5" fillId="3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25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5" fillId="23" borderId="1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6" fillId="23" borderId="1" xfId="28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72" fontId="106" fillId="23" borderId="1" xfId="28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104" fillId="0" borderId="1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1" xfId="2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50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0" xfId="25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2" fillId="7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92" fillId="29" borderId="5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4" fillId="0" borderId="26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6" xfId="25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2" fillId="7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92" fillId="29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26" xfId="25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0" fillId="0" borderId="26" xfId="2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0" fontId="92" fillId="7" borderId="26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7" fillId="0" borderId="26" xfId="25" applyFont="true" applyBorder="true" applyAlignment="true" applyProtection="false">
      <alignment horizontal="left" vertical="center" textRotation="0" wrapText="true" indent="0" shrinkToFit="true"/>
      <protection locked="true" hidden="false"/>
    </xf>
    <xf numFmtId="164" fontId="60" fillId="0" borderId="26" xfId="25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3" fillId="0" borderId="26" xfId="2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26" xfId="2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8" fillId="0" borderId="2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4" fillId="0" borderId="26" xfId="25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0" fillId="0" borderId="26" xfId="25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9" fillId="0" borderId="2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0" fillId="0" borderId="27" xfId="25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9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2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2" fillId="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92" fillId="29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6" borderId="0" xfId="25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0" fillId="6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6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1" fillId="25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5" fillId="24" borderId="1" xfId="3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6" fillId="24" borderId="1" xfId="28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105" fillId="24" borderId="40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5" fillId="24" borderId="1" xfId="2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4" fillId="43" borderId="2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0" fillId="0" borderId="2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4" fillId="43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3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2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0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0" fillId="0" borderId="5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3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4" fillId="43" borderId="5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0" fillId="0" borderId="5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3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4" fillId="36" borderId="23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8" fillId="2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64" fillId="36" borderId="27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8" fillId="2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2" fontId="64" fillId="3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7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64" fillId="3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2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3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4" fillId="3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0" borderId="2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0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0" fillId="0" borderId="26" xfId="0" applyFont="true" applyBorder="true" applyAlignment="true" applyProtection="false">
      <alignment horizontal="left" vertical="center" textRotation="0" wrapText="true" indent="0" shrinkToFit="true"/>
      <protection locked="true" hidden="false"/>
    </xf>
    <xf numFmtId="171" fontId="64" fillId="3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6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6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1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Денежный 2" xfId="21"/>
    <cellStyle name="Денежный 2 2" xfId="22"/>
    <cellStyle name="Денежный 3" xfId="23"/>
    <cellStyle name="Денежный [0] 2" xfId="24"/>
    <cellStyle name="Обычный 2" xfId="25"/>
    <cellStyle name="Обычный 3" xfId="26"/>
    <cellStyle name="Обычный 4" xfId="27"/>
    <cellStyle name="*unknown*" xfId="20" builtinId="8"/>
    <cellStyle name="Excel Built-in Accent5" xfId="28"/>
    <cellStyle name="Excel Built-in Good" xfId="29"/>
    <cellStyle name="Excel Built-in Bad" xfId="30"/>
    <cellStyle name="Excel Built-in 60% - Accent6" xfId="31"/>
  </cellStyles>
  <dxfs count="9"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4" formatCode="#,##0.00\ [$₽-419];\-#,##0.00\ [$₽-419]"/>
      <fill>
        <patternFill>
          <bgColor rgb="00FFFFFF"/>
        </patternFill>
      </fill>
      <alignment horizontal="general" vertical="bottom" textRotation="0" wrapText="false" indent="0" shrinkToFit="false"/>
      <border diagonalUp="false" diagonalDown="false">
        <left/>
        <right/>
        <top/>
        <bottom/>
        <diagonal/>
      </border>
      <protection locked="true" hidden="false"/>
    </dxf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4" formatCode="#,##0.00\ [$₽-419];\-#,##0.00\ [$₽-419]"/>
      <fill>
        <patternFill>
          <bgColor rgb="00FFFFFF"/>
        </patternFill>
      </fill>
      <alignment horizontal="general" vertical="bottom" textRotation="0" wrapText="false" indent="0" shrinkToFit="false"/>
      <border diagonalUp="false" diagonalDown="false">
        <left/>
        <right/>
        <top/>
        <bottom/>
        <diagonal/>
      </border>
      <protection locked="true" hidden="false"/>
    </dxf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4" formatCode="#,##0.00\ [$₽-419];\-#,##0.00\ [$₽-419]"/>
      <fill>
        <patternFill>
          <bgColor rgb="00FFFFFF"/>
        </patternFill>
      </fill>
      <alignment horizontal="general" vertical="bottom" textRotation="0" wrapText="false" indent="0" shrinkToFit="false"/>
      <border diagonalUp="false" diagonalDown="false">
        <left/>
        <right/>
        <top/>
        <bottom/>
        <diagonal/>
      </border>
      <protection locked="true" hidden="false"/>
    </dxf>
    <dxf>
      <font>
        <name val="Calibri"/>
        <charset val="204"/>
        <family val="2"/>
        <b val="0"/>
        <i val="0"/>
        <strike val="0"/>
        <outline val="0"/>
        <shadow val="0"/>
        <color rgb="FF006100"/>
        <sz val="11"/>
        <u val="none"/>
      </font>
      <numFmt numFmtId="164" formatCode="#,##0.00\ [$₽-419];\-#,##0.00\ [$₽-419]"/>
      <fill>
        <patternFill>
          <bgColor rgb="FFC6EFCE"/>
        </patternFill>
      </fill>
      <alignment horizontal="general" vertical="bottom" textRotation="0" wrapText="false" indent="0" shrinkToFit="false"/>
    </dxf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4" formatCode="#,##0.00\ [$₽-419];\-#,##0.00\ [$₽-419]"/>
      <fill>
        <patternFill>
          <bgColor rgb="00FFFFFF"/>
        </patternFill>
      </fill>
      <alignment horizontal="general" vertical="bottom" textRotation="0" wrapText="false" indent="0" shrinkToFit="false"/>
      <border diagonalUp="false" diagonalDown="false">
        <left/>
        <right/>
        <top/>
        <bottom/>
        <diagonal/>
      </border>
      <protection locked="true" hidden="false"/>
    </dxf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5" formatCode="_-* #,##0.00&quot; ₽&quot;_-;\-* #,##0.00&quot; ₽&quot;_-;_-* \-??&quot; ₽&quot;_-;_-@_-"/>
      <fill>
        <patternFill>
          <bgColor rgb="00FFFFFF"/>
        </patternFill>
      </fill>
      <alignment horizontal="general" vertical="bottom" textRotation="0" wrapText="false" indent="0" shrinkToFit="false"/>
    </dxf>
    <dxf>
      <font>
        <name val="Calibri"/>
        <charset val="204"/>
        <family val="2"/>
        <b val="0"/>
        <i val="0"/>
        <strike val="0"/>
        <outline val="0"/>
        <shadow val="0"/>
        <color rgb="FF000000"/>
        <sz val="11"/>
        <u val="none"/>
      </font>
      <numFmt numFmtId="164" formatCode="#,##0.00\ [$₽-419];\-#,##0.00\ [$₽-419]"/>
      <fill>
        <patternFill>
          <bgColor rgb="00FFFFFF"/>
        </patternFill>
      </fill>
      <alignment horizontal="general" vertical="bottom" textRotation="0" wrapText="false" indent="0" shrinkToFit="false"/>
      <border diagonalUp="false" diagonalDown="false">
        <left/>
        <right/>
        <top/>
        <bottom/>
        <diagonal/>
      </border>
      <protection locked="true" hidden="false"/>
    </dxf>
    <dxf>
      <font>
        <name val="Calibri"/>
        <charset val="204"/>
        <family val="2"/>
        <b val="0"/>
        <i val="0"/>
        <strike val="0"/>
        <outline val="0"/>
        <shadow val="0"/>
        <color rgb="FFFFFFFF"/>
        <sz val="11"/>
        <u val="none"/>
      </font>
      <numFmt numFmtId="164" formatCode="#,##0.00\ [$₽-419];\-#,##0.00\ [$₽-419]"/>
      <fill>
        <patternFill>
          <bgColor rgb="FF4472C4"/>
        </patternFill>
      </fill>
      <alignment horizontal="general" vertical="bottom" textRotation="0" wrapText="false" indent="0" shrinkToFit="false"/>
    </dxf>
    <dxf>
      <font>
        <name val="Calibri"/>
        <charset val="204"/>
        <family val="2"/>
        <b val="0"/>
        <i val="0"/>
        <strike val="0"/>
        <outline val="0"/>
        <shadow val="0"/>
        <color rgb="FF9C0006"/>
        <sz val="11"/>
        <u val="none"/>
      </font>
      <numFmt numFmtId="164" formatCode="#,##0.00\ [$₽-419];\-#,##0.00\ [$₽-419]"/>
      <fill>
        <patternFill>
          <bgColor rgb="FFFFC7CE"/>
        </patternFill>
      </fill>
      <alignment horizontal="general" vertical="bottom" textRotation="0" wrapText="false" indent="0" shrinkToFit="false"/>
    </dxf>
  </dxfs>
  <colors>
    <indexedColors>
      <rgbColor rgb="FF000000"/>
      <rgbColor rgb="FFFFFFFF"/>
      <rgbColor rgb="FFFF0000"/>
      <rgbColor rgb="FFC5E0B4"/>
      <rgbColor rgb="FF0000FF"/>
      <rgbColor rgb="FFFFFF00"/>
      <rgbColor rgb="FFFFC7CE"/>
      <rgbColor rgb="FF00FFFF"/>
      <rgbColor rgb="FF9C0006"/>
      <rgbColor rgb="FF006100"/>
      <rgbColor rgb="FFFBE5D6"/>
      <rgbColor rgb="FF806000"/>
      <rgbColor rgb="FFD9D9D9"/>
      <rgbColor rgb="FF009999"/>
      <rgbColor rgb="FFBFBFBF"/>
      <rgbColor rgb="FF7F7F7F"/>
      <rgbColor rgb="FF8FAADC"/>
      <rgbColor rgb="FF7030A0"/>
      <rgbColor rgb="FFFFF2CC"/>
      <rgbColor rgb="FFDEEBF7"/>
      <rgbColor rgb="FFD6DCE5"/>
      <rgbColor rgb="FFFF7D7D"/>
      <rgbColor rgb="FF0563C1"/>
      <rgbColor rgb="FFBDD7EE"/>
      <rgbColor rgb="FFEDEDED"/>
      <rgbColor rgb="FFD0CECE"/>
      <rgbColor rgb="FFFFD966"/>
      <rgbColor rgb="FFA9D18E"/>
      <rgbColor rgb="FFDBDBDB"/>
      <rgbColor rgb="FFC00000"/>
      <rgbColor rgb="FF0070C0"/>
      <rgbColor rgb="FF0066FF"/>
      <rgbColor rgb="FF00B0F0"/>
      <rgbColor rgb="FFE2F0D9"/>
      <rgbColor rgb="FFC6EFCE"/>
      <rgbColor rgb="FFFFE699"/>
      <rgbColor rgb="FFB4C7E7"/>
      <rgbColor rgb="FFFF7C80"/>
      <rgbColor rgb="FFB07BD7"/>
      <rgbColor rgb="FFF8CBAD"/>
      <rgbColor rgb="FF3366FF"/>
      <rgbColor rgb="FF00CC99"/>
      <rgbColor rgb="FF92D050"/>
      <rgbColor rgb="FFFFC000"/>
      <rgbColor rgb="FFFF9900"/>
      <rgbColor rgb="FFFF3300"/>
      <rgbColor rgb="FF595959"/>
      <rgbColor rgb="FFA5A5A5"/>
      <rgbColor rgb="FF2E75B6"/>
      <rgbColor rgb="FF00B050"/>
      <rgbColor rgb="FFDAE3F3"/>
      <rgbColor rgb="FFADB9CA"/>
      <rgbColor rgb="FFAFABAB"/>
      <rgbColor rgb="FFE43C38"/>
      <rgbColor rgb="FF2F5597"/>
      <rgbColor rgb="FF4472C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externalLink" Target="externalLinks/externalLink1.xml"/><Relationship Id="rId5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62.png"/><Relationship Id="rId2" Type="http://schemas.openxmlformats.org/officeDocument/2006/relationships/image" Target="../media/image63.png"/><Relationship Id="rId3" Type="http://schemas.openxmlformats.org/officeDocument/2006/relationships/image" Target="../media/image64.png"/><Relationship Id="rId4" Type="http://schemas.openxmlformats.org/officeDocument/2006/relationships/image" Target="../media/image65.png"/><Relationship Id="rId5" Type="http://schemas.openxmlformats.org/officeDocument/2006/relationships/image" Target="../media/image66.png"/><Relationship Id="rId6" Type="http://schemas.openxmlformats.org/officeDocument/2006/relationships/image" Target="../media/image67.png"/><Relationship Id="rId7" Type="http://schemas.openxmlformats.org/officeDocument/2006/relationships/image" Target="../media/image68.png"/><Relationship Id="rId8" Type="http://schemas.openxmlformats.org/officeDocument/2006/relationships/image" Target="../media/image69.png"/><Relationship Id="rId9" Type="http://schemas.openxmlformats.org/officeDocument/2006/relationships/image" Target="../media/image70.png"/><Relationship Id="rId10" Type="http://schemas.openxmlformats.org/officeDocument/2006/relationships/image" Target="../media/image71.png"/><Relationship Id="rId11" Type="http://schemas.openxmlformats.org/officeDocument/2006/relationships/image" Target="../media/image72.png"/><Relationship Id="rId12" Type="http://schemas.openxmlformats.org/officeDocument/2006/relationships/image" Target="../media/image73.png"/><Relationship Id="rId13" Type="http://schemas.openxmlformats.org/officeDocument/2006/relationships/image" Target="../media/image74.png"/><Relationship Id="rId14" Type="http://schemas.openxmlformats.org/officeDocument/2006/relationships/image" Target="../media/image75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76.png"/><Relationship Id="rId2" Type="http://schemas.openxmlformats.org/officeDocument/2006/relationships/image" Target="../media/image77.png"/><Relationship Id="rId3" Type="http://schemas.openxmlformats.org/officeDocument/2006/relationships/image" Target="../media/image78.png"/><Relationship Id="rId4" Type="http://schemas.openxmlformats.org/officeDocument/2006/relationships/image" Target="../media/image79.png"/><Relationship Id="rId5" Type="http://schemas.openxmlformats.org/officeDocument/2006/relationships/image" Target="../media/image80.png"/><Relationship Id="rId6" Type="http://schemas.openxmlformats.org/officeDocument/2006/relationships/image" Target="../media/image81.png"/><Relationship Id="rId7" Type="http://schemas.openxmlformats.org/officeDocument/2006/relationships/image" Target="../media/image82.png"/><Relationship Id="rId8" Type="http://schemas.openxmlformats.org/officeDocument/2006/relationships/image" Target="../media/image83.png"/><Relationship Id="rId9" Type="http://schemas.openxmlformats.org/officeDocument/2006/relationships/image" Target="../media/image84.png"/><Relationship Id="rId10" Type="http://schemas.openxmlformats.org/officeDocument/2006/relationships/image" Target="../media/image85.png"/><Relationship Id="rId11" Type="http://schemas.openxmlformats.org/officeDocument/2006/relationships/image" Target="../media/image86.png"/><Relationship Id="rId12" Type="http://schemas.openxmlformats.org/officeDocument/2006/relationships/image" Target="../media/image87.png"/><Relationship Id="rId13" Type="http://schemas.openxmlformats.org/officeDocument/2006/relationships/image" Target="../media/image88.png"/><Relationship Id="rId14" Type="http://schemas.openxmlformats.org/officeDocument/2006/relationships/image" Target="../media/image89.png"/><Relationship Id="rId15" Type="http://schemas.openxmlformats.org/officeDocument/2006/relationships/image" Target="../media/image90.png"/><Relationship Id="rId16" Type="http://schemas.openxmlformats.org/officeDocument/2006/relationships/image" Target="../media/image91.png"/><Relationship Id="rId17" Type="http://schemas.openxmlformats.org/officeDocument/2006/relationships/image" Target="../media/image92.png"/><Relationship Id="rId18" Type="http://schemas.openxmlformats.org/officeDocument/2006/relationships/image" Target="../media/image93.png"/><Relationship Id="rId19" Type="http://schemas.openxmlformats.org/officeDocument/2006/relationships/image" Target="../media/image94.png"/><Relationship Id="rId20" Type="http://schemas.openxmlformats.org/officeDocument/2006/relationships/image" Target="../media/image95.png"/><Relationship Id="rId21" Type="http://schemas.openxmlformats.org/officeDocument/2006/relationships/image" Target="../media/image96.png"/><Relationship Id="rId22" Type="http://schemas.openxmlformats.org/officeDocument/2006/relationships/image" Target="../media/image97.png"/><Relationship Id="rId23" Type="http://schemas.openxmlformats.org/officeDocument/2006/relationships/image" Target="../media/image98.png"/><Relationship Id="rId24" Type="http://schemas.openxmlformats.org/officeDocument/2006/relationships/image" Target="../media/image99.png"/><Relationship Id="rId25" Type="http://schemas.openxmlformats.org/officeDocument/2006/relationships/image" Target="../media/image100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01.jpeg"/><Relationship Id="rId2" Type="http://schemas.openxmlformats.org/officeDocument/2006/relationships/image" Target="../media/image102.jpeg"/><Relationship Id="rId3" Type="http://schemas.openxmlformats.org/officeDocument/2006/relationships/image" Target="../media/image103.png"/><Relationship Id="rId4" Type="http://schemas.openxmlformats.org/officeDocument/2006/relationships/image" Target="../media/image104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05.png"/><Relationship Id="rId2" Type="http://schemas.openxmlformats.org/officeDocument/2006/relationships/image" Target="../media/image106.jpeg"/><Relationship Id="rId3" Type="http://schemas.openxmlformats.org/officeDocument/2006/relationships/image" Target="../media/image107.png"/><Relationship Id="rId4" Type="http://schemas.openxmlformats.org/officeDocument/2006/relationships/image" Target="../media/image108.jpeg"/><Relationship Id="rId5" Type="http://schemas.openxmlformats.org/officeDocument/2006/relationships/image" Target="../media/image109.jpeg"/><Relationship Id="rId6" Type="http://schemas.openxmlformats.org/officeDocument/2006/relationships/image" Target="../media/image110.png"/><Relationship Id="rId7" Type="http://schemas.openxmlformats.org/officeDocument/2006/relationships/image" Target="../media/image111.png"/><Relationship Id="rId8" Type="http://schemas.openxmlformats.org/officeDocument/2006/relationships/image" Target="../media/image112.png"/><Relationship Id="rId9" Type="http://schemas.openxmlformats.org/officeDocument/2006/relationships/image" Target="../media/image113.png"/><Relationship Id="rId10" Type="http://schemas.openxmlformats.org/officeDocument/2006/relationships/image" Target="../media/image114.png"/><Relationship Id="rId11" Type="http://schemas.openxmlformats.org/officeDocument/2006/relationships/image" Target="../media/image115.jpeg"/><Relationship Id="rId12" Type="http://schemas.openxmlformats.org/officeDocument/2006/relationships/image" Target="../media/image116.png"/><Relationship Id="rId13" Type="http://schemas.openxmlformats.org/officeDocument/2006/relationships/image" Target="../media/image117.png"/><Relationship Id="rId14" Type="http://schemas.openxmlformats.org/officeDocument/2006/relationships/image" Target="../media/image118.png"/><Relationship Id="rId15" Type="http://schemas.openxmlformats.org/officeDocument/2006/relationships/image" Target="../media/image119.jpeg"/><Relationship Id="rId16" Type="http://schemas.openxmlformats.org/officeDocument/2006/relationships/image" Target="../media/image120.jpeg"/><Relationship Id="rId17" Type="http://schemas.openxmlformats.org/officeDocument/2006/relationships/image" Target="../media/image121.jpeg"/><Relationship Id="rId18" Type="http://schemas.openxmlformats.org/officeDocument/2006/relationships/image" Target="../media/image122.jpeg"/><Relationship Id="rId19" Type="http://schemas.openxmlformats.org/officeDocument/2006/relationships/image" Target="../media/image123.jpeg"/><Relationship Id="rId20" Type="http://schemas.openxmlformats.org/officeDocument/2006/relationships/image" Target="../media/image124.png"/><Relationship Id="rId21" Type="http://schemas.openxmlformats.org/officeDocument/2006/relationships/image" Target="../media/image125.png"/><Relationship Id="rId22" Type="http://schemas.openxmlformats.org/officeDocument/2006/relationships/image" Target="../media/image126.png"/><Relationship Id="rId23" Type="http://schemas.openxmlformats.org/officeDocument/2006/relationships/image" Target="../media/image127.png"/><Relationship Id="rId24" Type="http://schemas.openxmlformats.org/officeDocument/2006/relationships/image" Target="../media/image128.png"/><Relationship Id="rId25" Type="http://schemas.openxmlformats.org/officeDocument/2006/relationships/image" Target="../media/image129.png"/><Relationship Id="rId26" Type="http://schemas.openxmlformats.org/officeDocument/2006/relationships/image" Target="../media/image130.png"/><Relationship Id="rId27" Type="http://schemas.openxmlformats.org/officeDocument/2006/relationships/image" Target="../media/image131.png"/><Relationship Id="rId28" Type="http://schemas.openxmlformats.org/officeDocument/2006/relationships/image" Target="../media/image132.png"/><Relationship Id="rId29" Type="http://schemas.openxmlformats.org/officeDocument/2006/relationships/image" Target="../media/image133.png"/><Relationship Id="rId30" Type="http://schemas.openxmlformats.org/officeDocument/2006/relationships/image" Target="../media/image134.png"/><Relationship Id="rId31" Type="http://schemas.openxmlformats.org/officeDocument/2006/relationships/image" Target="../media/image135.png"/><Relationship Id="rId32" Type="http://schemas.openxmlformats.org/officeDocument/2006/relationships/image" Target="../media/image136.png"/><Relationship Id="rId33" Type="http://schemas.openxmlformats.org/officeDocument/2006/relationships/image" Target="../media/image137.png"/><Relationship Id="rId34" Type="http://schemas.openxmlformats.org/officeDocument/2006/relationships/image" Target="../media/image138.png"/><Relationship Id="rId35" Type="http://schemas.openxmlformats.org/officeDocument/2006/relationships/image" Target="../media/image139.jpeg"/><Relationship Id="rId36" Type="http://schemas.openxmlformats.org/officeDocument/2006/relationships/image" Target="../media/image140.jpeg"/><Relationship Id="rId37" Type="http://schemas.openxmlformats.org/officeDocument/2006/relationships/image" Target="../media/image141.png"/><Relationship Id="rId38" Type="http://schemas.openxmlformats.org/officeDocument/2006/relationships/image" Target="../media/image142.png"/><Relationship Id="rId39" Type="http://schemas.openxmlformats.org/officeDocument/2006/relationships/image" Target="../media/image143.png"/><Relationship Id="rId40" Type="http://schemas.openxmlformats.org/officeDocument/2006/relationships/image" Target="../media/image144.jpeg"/><Relationship Id="rId41" Type="http://schemas.openxmlformats.org/officeDocument/2006/relationships/image" Target="../media/image145.png"/><Relationship Id="rId42" Type="http://schemas.openxmlformats.org/officeDocument/2006/relationships/image" Target="../media/image146.png"/><Relationship Id="rId43" Type="http://schemas.openxmlformats.org/officeDocument/2006/relationships/image" Target="../media/image147.png"/><Relationship Id="rId44" Type="http://schemas.openxmlformats.org/officeDocument/2006/relationships/image" Target="../media/image148.png"/><Relationship Id="rId45" Type="http://schemas.openxmlformats.org/officeDocument/2006/relationships/image" Target="../media/image149.png"/><Relationship Id="rId46" Type="http://schemas.openxmlformats.org/officeDocument/2006/relationships/image" Target="../media/image150.png"/><Relationship Id="rId47" Type="http://schemas.openxmlformats.org/officeDocument/2006/relationships/image" Target="../media/image151.png"/><Relationship Id="rId48" Type="http://schemas.openxmlformats.org/officeDocument/2006/relationships/image" Target="../media/image152.jpeg"/><Relationship Id="rId49" Type="http://schemas.openxmlformats.org/officeDocument/2006/relationships/image" Target="../media/image153.png"/><Relationship Id="rId50" Type="http://schemas.openxmlformats.org/officeDocument/2006/relationships/image" Target="../media/image154.png"/><Relationship Id="rId51" Type="http://schemas.openxmlformats.org/officeDocument/2006/relationships/image" Target="../media/image155.png"/><Relationship Id="rId52" Type="http://schemas.openxmlformats.org/officeDocument/2006/relationships/image" Target="../media/image156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57.jpeg"/><Relationship Id="rId2" Type="http://schemas.openxmlformats.org/officeDocument/2006/relationships/image" Target="../media/image158.png"/><Relationship Id="rId3" Type="http://schemas.openxmlformats.org/officeDocument/2006/relationships/image" Target="../media/image159.png"/><Relationship Id="rId4" Type="http://schemas.openxmlformats.org/officeDocument/2006/relationships/image" Target="../media/image160.png"/><Relationship Id="rId5" Type="http://schemas.openxmlformats.org/officeDocument/2006/relationships/image" Target="../media/image161.png"/><Relationship Id="rId6" Type="http://schemas.openxmlformats.org/officeDocument/2006/relationships/image" Target="../media/image162.wmf"/><Relationship Id="rId7" Type="http://schemas.openxmlformats.org/officeDocument/2006/relationships/image" Target="../media/image163.wmf"/><Relationship Id="rId8" Type="http://schemas.openxmlformats.org/officeDocument/2006/relationships/image" Target="../media/image164.wmf"/><Relationship Id="rId9" Type="http://schemas.openxmlformats.org/officeDocument/2006/relationships/image" Target="../media/image165.wmf"/><Relationship Id="rId10" Type="http://schemas.openxmlformats.org/officeDocument/2006/relationships/image" Target="../media/image166.wmf"/><Relationship Id="rId11" Type="http://schemas.openxmlformats.org/officeDocument/2006/relationships/image" Target="../media/image167.wmf"/><Relationship Id="rId12" Type="http://schemas.openxmlformats.org/officeDocument/2006/relationships/image" Target="../media/image168.jpeg"/><Relationship Id="rId13" Type="http://schemas.openxmlformats.org/officeDocument/2006/relationships/image" Target="../media/image169.jpeg"/><Relationship Id="rId14" Type="http://schemas.openxmlformats.org/officeDocument/2006/relationships/image" Target="../media/image170.wmf"/><Relationship Id="rId15" Type="http://schemas.openxmlformats.org/officeDocument/2006/relationships/image" Target="../media/image171.wmf"/><Relationship Id="rId16" Type="http://schemas.openxmlformats.org/officeDocument/2006/relationships/image" Target="../media/image172.wmf"/><Relationship Id="rId17" Type="http://schemas.openxmlformats.org/officeDocument/2006/relationships/image" Target="../media/image173.wmf"/><Relationship Id="rId18" Type="http://schemas.openxmlformats.org/officeDocument/2006/relationships/image" Target="../media/image174.png"/><Relationship Id="rId19" Type="http://schemas.openxmlformats.org/officeDocument/2006/relationships/image" Target="../media/image175.png"/><Relationship Id="rId20" Type="http://schemas.openxmlformats.org/officeDocument/2006/relationships/image" Target="../media/image176.jpeg"/><Relationship Id="rId21" Type="http://schemas.openxmlformats.org/officeDocument/2006/relationships/image" Target="../media/image177.jpeg"/><Relationship Id="rId22" Type="http://schemas.openxmlformats.org/officeDocument/2006/relationships/image" Target="../media/image178.png"/><Relationship Id="rId23" Type="http://schemas.openxmlformats.org/officeDocument/2006/relationships/image" Target="../media/image179.png"/><Relationship Id="rId24" Type="http://schemas.openxmlformats.org/officeDocument/2006/relationships/image" Target="../media/image180.png"/><Relationship Id="rId25" Type="http://schemas.openxmlformats.org/officeDocument/2006/relationships/image" Target="../media/image181.png"/><Relationship Id="rId26" Type="http://schemas.openxmlformats.org/officeDocument/2006/relationships/image" Target="../media/image182.jpeg"/><Relationship Id="rId27" Type="http://schemas.openxmlformats.org/officeDocument/2006/relationships/image" Target="../media/image183.jpeg"/><Relationship Id="rId28" Type="http://schemas.openxmlformats.org/officeDocument/2006/relationships/image" Target="../media/image184.jpeg"/><Relationship Id="rId29" Type="http://schemas.openxmlformats.org/officeDocument/2006/relationships/image" Target="../media/image185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wmf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wmf"/><Relationship Id="rId2" Type="http://schemas.openxmlformats.org/officeDocument/2006/relationships/image" Target="../media/image4.png"/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7.png"/><Relationship Id="rId6" Type="http://schemas.openxmlformats.org/officeDocument/2006/relationships/image" Target="../media/image8.png"/><Relationship Id="rId7" Type="http://schemas.openxmlformats.org/officeDocument/2006/relationships/image" Target="../media/image9.png"/><Relationship Id="rId8" Type="http://schemas.openxmlformats.org/officeDocument/2006/relationships/image" Target="../media/image10.jpeg"/><Relationship Id="rId9" Type="http://schemas.openxmlformats.org/officeDocument/2006/relationships/image" Target="../media/image11.jpeg"/><Relationship Id="rId10" Type="http://schemas.openxmlformats.org/officeDocument/2006/relationships/image" Target="../media/image12.jpeg"/><Relationship Id="rId11" Type="http://schemas.openxmlformats.org/officeDocument/2006/relationships/image" Target="../media/image13.png"/><Relationship Id="rId12" Type="http://schemas.openxmlformats.org/officeDocument/2006/relationships/image" Target="../media/image14.png"/><Relationship Id="rId13" Type="http://schemas.openxmlformats.org/officeDocument/2006/relationships/image" Target="../media/image15.png"/><Relationship Id="rId14" Type="http://schemas.openxmlformats.org/officeDocument/2006/relationships/image" Target="../media/image16.png"/><Relationship Id="rId15" Type="http://schemas.openxmlformats.org/officeDocument/2006/relationships/image" Target="../media/image17.png"/><Relationship Id="rId16" Type="http://schemas.openxmlformats.org/officeDocument/2006/relationships/image" Target="../media/image18.png"/><Relationship Id="rId17" Type="http://schemas.openxmlformats.org/officeDocument/2006/relationships/image" Target="../media/image19.png"/><Relationship Id="rId18" Type="http://schemas.openxmlformats.org/officeDocument/2006/relationships/image" Target="../media/image20.png"/><Relationship Id="rId19" Type="http://schemas.openxmlformats.org/officeDocument/2006/relationships/image" Target="../media/image21.png"/><Relationship Id="rId20" Type="http://schemas.openxmlformats.org/officeDocument/2006/relationships/image" Target="../media/image22.png"/><Relationship Id="rId21" Type="http://schemas.openxmlformats.org/officeDocument/2006/relationships/image" Target="../media/image23.png"/><Relationship Id="rId22" Type="http://schemas.openxmlformats.org/officeDocument/2006/relationships/image" Target="../media/image24.png"/><Relationship Id="rId23" Type="http://schemas.openxmlformats.org/officeDocument/2006/relationships/image" Target="../media/image25.png"/><Relationship Id="rId24" Type="http://schemas.openxmlformats.org/officeDocument/2006/relationships/image" Target="../media/image26.png"/><Relationship Id="rId25" Type="http://schemas.openxmlformats.org/officeDocument/2006/relationships/image" Target="../media/image27.png"/><Relationship Id="rId26" Type="http://schemas.openxmlformats.org/officeDocument/2006/relationships/image" Target="../media/image28.png"/><Relationship Id="rId27" Type="http://schemas.openxmlformats.org/officeDocument/2006/relationships/image" Target="../media/image29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0.wmf"/><Relationship Id="rId2" Type="http://schemas.openxmlformats.org/officeDocument/2006/relationships/image" Target="../media/image3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32.png"/><Relationship Id="rId2" Type="http://schemas.openxmlformats.org/officeDocument/2006/relationships/image" Target="../media/image33.png"/><Relationship Id="rId3" Type="http://schemas.openxmlformats.org/officeDocument/2006/relationships/image" Target="../media/image34.png"/><Relationship Id="rId4" Type="http://schemas.openxmlformats.org/officeDocument/2006/relationships/image" Target="../media/image35.png"/><Relationship Id="rId5" Type="http://schemas.openxmlformats.org/officeDocument/2006/relationships/image" Target="../media/image36.png"/><Relationship Id="rId6" Type="http://schemas.openxmlformats.org/officeDocument/2006/relationships/image" Target="../media/image37.png"/><Relationship Id="rId7" Type="http://schemas.openxmlformats.org/officeDocument/2006/relationships/image" Target="../media/image38.png"/><Relationship Id="rId8" Type="http://schemas.openxmlformats.org/officeDocument/2006/relationships/image" Target="../media/image39.png"/><Relationship Id="rId9" Type="http://schemas.openxmlformats.org/officeDocument/2006/relationships/image" Target="../media/image40.png"/><Relationship Id="rId10" Type="http://schemas.openxmlformats.org/officeDocument/2006/relationships/image" Target="../media/image41.png"/><Relationship Id="rId11" Type="http://schemas.openxmlformats.org/officeDocument/2006/relationships/image" Target="../media/image42.png"/><Relationship Id="rId12" Type="http://schemas.openxmlformats.org/officeDocument/2006/relationships/image" Target="../media/image43.png"/><Relationship Id="rId13" Type="http://schemas.openxmlformats.org/officeDocument/2006/relationships/image" Target="../media/image44.png"/><Relationship Id="rId14" Type="http://schemas.openxmlformats.org/officeDocument/2006/relationships/image" Target="../media/image45.png"/><Relationship Id="rId15" Type="http://schemas.openxmlformats.org/officeDocument/2006/relationships/image" Target="../media/image46.png"/><Relationship Id="rId16" Type="http://schemas.openxmlformats.org/officeDocument/2006/relationships/image" Target="../media/image47.png"/><Relationship Id="rId17" Type="http://schemas.openxmlformats.org/officeDocument/2006/relationships/image" Target="../media/image48.png"/><Relationship Id="rId18" Type="http://schemas.openxmlformats.org/officeDocument/2006/relationships/image" Target="../media/image49.png"/><Relationship Id="rId19" Type="http://schemas.openxmlformats.org/officeDocument/2006/relationships/image" Target="../media/image50.png"/><Relationship Id="rId20" Type="http://schemas.openxmlformats.org/officeDocument/2006/relationships/image" Target="../media/image51.png"/><Relationship Id="rId21" Type="http://schemas.openxmlformats.org/officeDocument/2006/relationships/image" Target="../media/image52.png"/><Relationship Id="rId22" Type="http://schemas.openxmlformats.org/officeDocument/2006/relationships/image" Target="../media/image53.png"/><Relationship Id="rId23" Type="http://schemas.openxmlformats.org/officeDocument/2006/relationships/image" Target="../media/image54.png"/><Relationship Id="rId24" Type="http://schemas.openxmlformats.org/officeDocument/2006/relationships/image" Target="../media/image55.png"/><Relationship Id="rId25" Type="http://schemas.openxmlformats.org/officeDocument/2006/relationships/image" Target="../media/image56.png"/><Relationship Id="rId26" Type="http://schemas.openxmlformats.org/officeDocument/2006/relationships/image" Target="../media/image57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58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59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60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6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581040</xdr:colOff>
      <xdr:row>0</xdr:row>
      <xdr:rowOff>9360</xdr:rowOff>
    </xdr:from>
    <xdr:to>
      <xdr:col>8</xdr:col>
      <xdr:colOff>429120</xdr:colOff>
      <xdr:row>10</xdr:row>
      <xdr:rowOff>185760</xdr:rowOff>
    </xdr:to>
    <xdr:pic>
      <xdr:nvPicPr>
        <xdr:cNvPr id="0" name="Рисунок 5" descr=""/>
        <xdr:cNvPicPr/>
      </xdr:nvPicPr>
      <xdr:blipFill>
        <a:blip r:embed="rId1"/>
        <a:stretch/>
      </xdr:blipFill>
      <xdr:spPr>
        <a:xfrm>
          <a:off x="1192320" y="9360"/>
          <a:ext cx="8551440" cy="2081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457200</xdr:colOff>
      <xdr:row>7</xdr:row>
      <xdr:rowOff>304920</xdr:rowOff>
    </xdr:from>
    <xdr:to>
      <xdr:col>5</xdr:col>
      <xdr:colOff>2189880</xdr:colOff>
      <xdr:row>7</xdr:row>
      <xdr:rowOff>1201680</xdr:rowOff>
    </xdr:to>
    <xdr:pic>
      <xdr:nvPicPr>
        <xdr:cNvPr id="168" name="Рисунок 7" descr=""/>
        <xdr:cNvPicPr/>
      </xdr:nvPicPr>
      <xdr:blipFill>
        <a:blip r:embed="rId1"/>
        <a:stretch/>
      </xdr:blipFill>
      <xdr:spPr>
        <a:xfrm>
          <a:off x="11444400" y="1876320"/>
          <a:ext cx="1732680" cy="89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95400</xdr:colOff>
      <xdr:row>7</xdr:row>
      <xdr:rowOff>1047600</xdr:rowOff>
    </xdr:from>
    <xdr:to>
      <xdr:col>4</xdr:col>
      <xdr:colOff>2664720</xdr:colOff>
      <xdr:row>7</xdr:row>
      <xdr:rowOff>1507680</xdr:rowOff>
    </xdr:to>
    <xdr:pic>
      <xdr:nvPicPr>
        <xdr:cNvPr id="169" name="Рисунок 8" descr=""/>
        <xdr:cNvPicPr/>
      </xdr:nvPicPr>
      <xdr:blipFill>
        <a:blip r:embed="rId2"/>
        <a:stretch/>
      </xdr:blipFill>
      <xdr:spPr>
        <a:xfrm>
          <a:off x="8209800" y="2619000"/>
          <a:ext cx="2569320" cy="46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866880</xdr:colOff>
      <xdr:row>7</xdr:row>
      <xdr:rowOff>28440</xdr:rowOff>
    </xdr:from>
    <xdr:to>
      <xdr:col>3</xdr:col>
      <xdr:colOff>1761480</xdr:colOff>
      <xdr:row>7</xdr:row>
      <xdr:rowOff>923040</xdr:rowOff>
    </xdr:to>
    <xdr:pic>
      <xdr:nvPicPr>
        <xdr:cNvPr id="170" name="Рисунок 9" descr=""/>
        <xdr:cNvPicPr/>
      </xdr:nvPicPr>
      <xdr:blipFill>
        <a:blip r:embed="rId3"/>
        <a:stretch/>
      </xdr:blipFill>
      <xdr:spPr>
        <a:xfrm>
          <a:off x="6108480" y="1599840"/>
          <a:ext cx="894600" cy="89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859320</xdr:colOff>
      <xdr:row>7</xdr:row>
      <xdr:rowOff>619200</xdr:rowOff>
    </xdr:from>
    <xdr:to>
      <xdr:col>2</xdr:col>
      <xdr:colOff>1772280</xdr:colOff>
      <xdr:row>7</xdr:row>
      <xdr:rowOff>1094760</xdr:rowOff>
    </xdr:to>
    <xdr:pic>
      <xdr:nvPicPr>
        <xdr:cNvPr id="171" name="Рисунок 10" descr=""/>
        <xdr:cNvPicPr/>
      </xdr:nvPicPr>
      <xdr:blipFill>
        <a:blip r:embed="rId4"/>
        <a:stretch/>
      </xdr:blipFill>
      <xdr:spPr>
        <a:xfrm>
          <a:off x="3228480" y="2190600"/>
          <a:ext cx="912960" cy="47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447840</xdr:colOff>
      <xdr:row>7</xdr:row>
      <xdr:rowOff>1019160</xdr:rowOff>
    </xdr:from>
    <xdr:to>
      <xdr:col>3</xdr:col>
      <xdr:colOff>2197080</xdr:colOff>
      <xdr:row>7</xdr:row>
      <xdr:rowOff>1493280</xdr:rowOff>
    </xdr:to>
    <xdr:pic>
      <xdr:nvPicPr>
        <xdr:cNvPr id="172" name="Рисунок 11" descr=""/>
        <xdr:cNvPicPr/>
      </xdr:nvPicPr>
      <xdr:blipFill>
        <a:blip r:embed="rId5"/>
        <a:stretch/>
      </xdr:blipFill>
      <xdr:spPr>
        <a:xfrm>
          <a:off x="5689440" y="2590560"/>
          <a:ext cx="1749240" cy="47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685800</xdr:colOff>
      <xdr:row>7</xdr:row>
      <xdr:rowOff>85680</xdr:rowOff>
    </xdr:from>
    <xdr:to>
      <xdr:col>4</xdr:col>
      <xdr:colOff>2018520</xdr:colOff>
      <xdr:row>7</xdr:row>
      <xdr:rowOff>980280</xdr:rowOff>
    </xdr:to>
    <xdr:pic>
      <xdr:nvPicPr>
        <xdr:cNvPr id="173" name="Рисунок 1" descr=""/>
        <xdr:cNvPicPr/>
      </xdr:nvPicPr>
      <xdr:blipFill>
        <a:blip r:embed="rId6"/>
        <a:stretch/>
      </xdr:blipFill>
      <xdr:spPr>
        <a:xfrm>
          <a:off x="8800200" y="1657080"/>
          <a:ext cx="1332720" cy="894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5</xdr:col>
      <xdr:colOff>457200</xdr:colOff>
      <xdr:row>70</xdr:row>
      <xdr:rowOff>304920</xdr:rowOff>
    </xdr:from>
    <xdr:to>
      <xdr:col>5</xdr:col>
      <xdr:colOff>2189880</xdr:colOff>
      <xdr:row>70</xdr:row>
      <xdr:rowOff>1201680</xdr:rowOff>
    </xdr:to>
    <xdr:pic>
      <xdr:nvPicPr>
        <xdr:cNvPr id="174" name="Рисунок 13" descr=""/>
        <xdr:cNvPicPr/>
      </xdr:nvPicPr>
      <xdr:blipFill>
        <a:blip r:embed="rId7"/>
        <a:stretch/>
      </xdr:blipFill>
      <xdr:spPr>
        <a:xfrm>
          <a:off x="11444400" y="16401960"/>
          <a:ext cx="1732680" cy="896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95400</xdr:colOff>
      <xdr:row>70</xdr:row>
      <xdr:rowOff>1047600</xdr:rowOff>
    </xdr:from>
    <xdr:to>
      <xdr:col>4</xdr:col>
      <xdr:colOff>2664720</xdr:colOff>
      <xdr:row>70</xdr:row>
      <xdr:rowOff>1507680</xdr:rowOff>
    </xdr:to>
    <xdr:pic>
      <xdr:nvPicPr>
        <xdr:cNvPr id="175" name="Рисунок 14" descr=""/>
        <xdr:cNvPicPr/>
      </xdr:nvPicPr>
      <xdr:blipFill>
        <a:blip r:embed="rId8"/>
        <a:stretch/>
      </xdr:blipFill>
      <xdr:spPr>
        <a:xfrm>
          <a:off x="8209800" y="17144640"/>
          <a:ext cx="2569320" cy="4600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866880</xdr:colOff>
      <xdr:row>70</xdr:row>
      <xdr:rowOff>28440</xdr:rowOff>
    </xdr:from>
    <xdr:to>
      <xdr:col>3</xdr:col>
      <xdr:colOff>1761480</xdr:colOff>
      <xdr:row>70</xdr:row>
      <xdr:rowOff>923040</xdr:rowOff>
    </xdr:to>
    <xdr:pic>
      <xdr:nvPicPr>
        <xdr:cNvPr id="176" name="Рисунок 15" descr=""/>
        <xdr:cNvPicPr/>
      </xdr:nvPicPr>
      <xdr:blipFill>
        <a:blip r:embed="rId9"/>
        <a:stretch/>
      </xdr:blipFill>
      <xdr:spPr>
        <a:xfrm>
          <a:off x="6108480" y="16125480"/>
          <a:ext cx="894600" cy="894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859320</xdr:colOff>
      <xdr:row>70</xdr:row>
      <xdr:rowOff>619200</xdr:rowOff>
    </xdr:from>
    <xdr:to>
      <xdr:col>2</xdr:col>
      <xdr:colOff>1772280</xdr:colOff>
      <xdr:row>70</xdr:row>
      <xdr:rowOff>1094760</xdr:rowOff>
    </xdr:to>
    <xdr:pic>
      <xdr:nvPicPr>
        <xdr:cNvPr id="177" name="Рисунок 16" descr=""/>
        <xdr:cNvPicPr/>
      </xdr:nvPicPr>
      <xdr:blipFill>
        <a:blip r:embed="rId10"/>
        <a:stretch/>
      </xdr:blipFill>
      <xdr:spPr>
        <a:xfrm>
          <a:off x="3228480" y="16716240"/>
          <a:ext cx="912960" cy="475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447840</xdr:colOff>
      <xdr:row>70</xdr:row>
      <xdr:rowOff>1019160</xdr:rowOff>
    </xdr:from>
    <xdr:to>
      <xdr:col>3</xdr:col>
      <xdr:colOff>2197080</xdr:colOff>
      <xdr:row>70</xdr:row>
      <xdr:rowOff>1493280</xdr:rowOff>
    </xdr:to>
    <xdr:pic>
      <xdr:nvPicPr>
        <xdr:cNvPr id="178" name="Рисунок 17" descr=""/>
        <xdr:cNvPicPr/>
      </xdr:nvPicPr>
      <xdr:blipFill>
        <a:blip r:embed="rId11"/>
        <a:stretch/>
      </xdr:blipFill>
      <xdr:spPr>
        <a:xfrm>
          <a:off x="5689440" y="17116200"/>
          <a:ext cx="1749240" cy="474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685800</xdr:colOff>
      <xdr:row>70</xdr:row>
      <xdr:rowOff>85680</xdr:rowOff>
    </xdr:from>
    <xdr:to>
      <xdr:col>4</xdr:col>
      <xdr:colOff>2018520</xdr:colOff>
      <xdr:row>70</xdr:row>
      <xdr:rowOff>980280</xdr:rowOff>
    </xdr:to>
    <xdr:pic>
      <xdr:nvPicPr>
        <xdr:cNvPr id="179" name="Рисунок 18" descr=""/>
        <xdr:cNvPicPr/>
      </xdr:nvPicPr>
      <xdr:blipFill>
        <a:blip r:embed="rId12"/>
        <a:stretch/>
      </xdr:blipFill>
      <xdr:spPr>
        <a:xfrm>
          <a:off x="8800200" y="16182720"/>
          <a:ext cx="1332720" cy="894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836640</xdr:colOff>
      <xdr:row>131</xdr:row>
      <xdr:rowOff>545760</xdr:rowOff>
    </xdr:from>
    <xdr:to>
      <xdr:col>2</xdr:col>
      <xdr:colOff>1749600</xdr:colOff>
      <xdr:row>131</xdr:row>
      <xdr:rowOff>1021320</xdr:rowOff>
    </xdr:to>
    <xdr:pic>
      <xdr:nvPicPr>
        <xdr:cNvPr id="180" name="Рисунок 22" descr=""/>
        <xdr:cNvPicPr/>
      </xdr:nvPicPr>
      <xdr:blipFill>
        <a:blip r:embed="rId13"/>
        <a:stretch/>
      </xdr:blipFill>
      <xdr:spPr>
        <a:xfrm>
          <a:off x="3205800" y="30930480"/>
          <a:ext cx="912960" cy="475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481320</xdr:colOff>
      <xdr:row>131</xdr:row>
      <xdr:rowOff>601920</xdr:rowOff>
    </xdr:from>
    <xdr:to>
      <xdr:col>3</xdr:col>
      <xdr:colOff>2230560</xdr:colOff>
      <xdr:row>131</xdr:row>
      <xdr:rowOff>1076040</xdr:rowOff>
    </xdr:to>
    <xdr:pic>
      <xdr:nvPicPr>
        <xdr:cNvPr id="181" name="Рисунок 23" descr=""/>
        <xdr:cNvPicPr/>
      </xdr:nvPicPr>
      <xdr:blipFill>
        <a:blip r:embed="rId14"/>
        <a:stretch/>
      </xdr:blipFill>
      <xdr:spPr>
        <a:xfrm>
          <a:off x="5722920" y="30986640"/>
          <a:ext cx="1749240" cy="474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485640</xdr:colOff>
      <xdr:row>3</xdr:row>
      <xdr:rowOff>647640</xdr:rowOff>
    </xdr:from>
    <xdr:to>
      <xdr:col>4</xdr:col>
      <xdr:colOff>2218320</xdr:colOff>
      <xdr:row>3</xdr:row>
      <xdr:rowOff>1544400</xdr:rowOff>
    </xdr:to>
    <xdr:pic>
      <xdr:nvPicPr>
        <xdr:cNvPr id="182" name="Рисунок 23" descr=""/>
        <xdr:cNvPicPr/>
      </xdr:nvPicPr>
      <xdr:blipFill>
        <a:blip r:embed="rId1"/>
        <a:stretch/>
      </xdr:blipFill>
      <xdr:spPr>
        <a:xfrm>
          <a:off x="8600040" y="1371240"/>
          <a:ext cx="1732680" cy="89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76320</xdr:colOff>
      <xdr:row>3</xdr:row>
      <xdr:rowOff>504720</xdr:rowOff>
    </xdr:from>
    <xdr:to>
      <xdr:col>5</xdr:col>
      <xdr:colOff>2645640</xdr:colOff>
      <xdr:row>3</xdr:row>
      <xdr:rowOff>964800</xdr:rowOff>
    </xdr:to>
    <xdr:pic>
      <xdr:nvPicPr>
        <xdr:cNvPr id="183" name="Рисунок 24" descr=""/>
        <xdr:cNvPicPr/>
      </xdr:nvPicPr>
      <xdr:blipFill>
        <a:blip r:embed="rId2"/>
        <a:stretch/>
      </xdr:blipFill>
      <xdr:spPr>
        <a:xfrm>
          <a:off x="11063520" y="1228320"/>
          <a:ext cx="2569320" cy="46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885960</xdr:colOff>
      <xdr:row>3</xdr:row>
      <xdr:rowOff>628560</xdr:rowOff>
    </xdr:from>
    <xdr:to>
      <xdr:col>2</xdr:col>
      <xdr:colOff>1780560</xdr:colOff>
      <xdr:row>3</xdr:row>
      <xdr:rowOff>1523160</xdr:rowOff>
    </xdr:to>
    <xdr:pic>
      <xdr:nvPicPr>
        <xdr:cNvPr id="184" name="Рисунок 25" descr=""/>
        <xdr:cNvPicPr/>
      </xdr:nvPicPr>
      <xdr:blipFill>
        <a:blip r:embed="rId3"/>
        <a:stretch/>
      </xdr:blipFill>
      <xdr:spPr>
        <a:xfrm>
          <a:off x="3255120" y="1352160"/>
          <a:ext cx="894600" cy="89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887760</xdr:colOff>
      <xdr:row>3</xdr:row>
      <xdr:rowOff>57240</xdr:rowOff>
    </xdr:from>
    <xdr:to>
      <xdr:col>2</xdr:col>
      <xdr:colOff>1800720</xdr:colOff>
      <xdr:row>3</xdr:row>
      <xdr:rowOff>532800</xdr:rowOff>
    </xdr:to>
    <xdr:pic>
      <xdr:nvPicPr>
        <xdr:cNvPr id="185" name="Рисунок 26" descr=""/>
        <xdr:cNvPicPr/>
      </xdr:nvPicPr>
      <xdr:blipFill>
        <a:blip r:embed="rId4"/>
        <a:stretch/>
      </xdr:blipFill>
      <xdr:spPr>
        <a:xfrm>
          <a:off x="3256920" y="780840"/>
          <a:ext cx="912960" cy="47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485640</xdr:colOff>
      <xdr:row>3</xdr:row>
      <xdr:rowOff>76320</xdr:rowOff>
    </xdr:from>
    <xdr:to>
      <xdr:col>4</xdr:col>
      <xdr:colOff>2234880</xdr:colOff>
      <xdr:row>3</xdr:row>
      <xdr:rowOff>550440</xdr:rowOff>
    </xdr:to>
    <xdr:pic>
      <xdr:nvPicPr>
        <xdr:cNvPr id="186" name="Рисунок 27" descr=""/>
        <xdr:cNvPicPr/>
      </xdr:nvPicPr>
      <xdr:blipFill>
        <a:blip r:embed="rId5"/>
        <a:stretch/>
      </xdr:blipFill>
      <xdr:spPr>
        <a:xfrm>
          <a:off x="8600040" y="799920"/>
          <a:ext cx="1749240" cy="47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723960</xdr:colOff>
      <xdr:row>3</xdr:row>
      <xdr:rowOff>324000</xdr:rowOff>
    </xdr:from>
    <xdr:to>
      <xdr:col>3</xdr:col>
      <xdr:colOff>2056680</xdr:colOff>
      <xdr:row>3</xdr:row>
      <xdr:rowOff>1218600</xdr:rowOff>
    </xdr:to>
    <xdr:pic>
      <xdr:nvPicPr>
        <xdr:cNvPr id="187" name="Рисунок 28" descr=""/>
        <xdr:cNvPicPr/>
      </xdr:nvPicPr>
      <xdr:blipFill>
        <a:blip r:embed="rId6"/>
        <a:stretch/>
      </xdr:blipFill>
      <xdr:spPr>
        <a:xfrm>
          <a:off x="5965560" y="1047600"/>
          <a:ext cx="1332720" cy="89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848520</xdr:colOff>
      <xdr:row>5</xdr:row>
      <xdr:rowOff>57240</xdr:rowOff>
    </xdr:from>
    <xdr:to>
      <xdr:col>2</xdr:col>
      <xdr:colOff>1932120</xdr:colOff>
      <xdr:row>5</xdr:row>
      <xdr:rowOff>1526760</xdr:rowOff>
    </xdr:to>
    <xdr:pic>
      <xdr:nvPicPr>
        <xdr:cNvPr id="188" name="Рисунок 29" descr=""/>
        <xdr:cNvPicPr/>
      </xdr:nvPicPr>
      <xdr:blipFill>
        <a:blip r:embed="rId7"/>
        <a:stretch/>
      </xdr:blipFill>
      <xdr:spPr>
        <a:xfrm flipH="1">
          <a:off x="3217680" y="2800440"/>
          <a:ext cx="1083600" cy="146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741600</xdr:colOff>
      <xdr:row>5</xdr:row>
      <xdr:rowOff>97560</xdr:rowOff>
    </xdr:from>
    <xdr:to>
      <xdr:col>3</xdr:col>
      <xdr:colOff>1900440</xdr:colOff>
      <xdr:row>5</xdr:row>
      <xdr:rowOff>1563840</xdr:rowOff>
    </xdr:to>
    <xdr:pic>
      <xdr:nvPicPr>
        <xdr:cNvPr id="189" name="Рисунок 30" descr=""/>
        <xdr:cNvPicPr/>
      </xdr:nvPicPr>
      <xdr:blipFill>
        <a:blip r:embed="rId8"/>
        <a:stretch/>
      </xdr:blipFill>
      <xdr:spPr>
        <a:xfrm flipH="1">
          <a:off x="5983200" y="2840760"/>
          <a:ext cx="1158840" cy="1466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720000</xdr:colOff>
      <xdr:row>5</xdr:row>
      <xdr:rowOff>61200</xdr:rowOff>
    </xdr:from>
    <xdr:to>
      <xdr:col>4</xdr:col>
      <xdr:colOff>1878840</xdr:colOff>
      <xdr:row>5</xdr:row>
      <xdr:rowOff>1449000</xdr:rowOff>
    </xdr:to>
    <xdr:pic>
      <xdr:nvPicPr>
        <xdr:cNvPr id="190" name="Рисунок 31" descr=""/>
        <xdr:cNvPicPr/>
      </xdr:nvPicPr>
      <xdr:blipFill>
        <a:blip r:embed="rId9"/>
        <a:stretch/>
      </xdr:blipFill>
      <xdr:spPr>
        <a:xfrm flipH="1">
          <a:off x="8834400" y="2804400"/>
          <a:ext cx="1158840" cy="138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784440</xdr:colOff>
      <xdr:row>5</xdr:row>
      <xdr:rowOff>152280</xdr:rowOff>
    </xdr:from>
    <xdr:to>
      <xdr:col>5</xdr:col>
      <xdr:colOff>1943280</xdr:colOff>
      <xdr:row>5</xdr:row>
      <xdr:rowOff>1360440</xdr:rowOff>
    </xdr:to>
    <xdr:pic>
      <xdr:nvPicPr>
        <xdr:cNvPr id="191" name="Рисунок 32" descr=""/>
        <xdr:cNvPicPr/>
      </xdr:nvPicPr>
      <xdr:blipFill>
        <a:blip r:embed="rId10"/>
        <a:stretch/>
      </xdr:blipFill>
      <xdr:spPr>
        <a:xfrm flipH="1">
          <a:off x="11771640" y="2895480"/>
          <a:ext cx="115884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629280</xdr:colOff>
      <xdr:row>16</xdr:row>
      <xdr:rowOff>19080</xdr:rowOff>
    </xdr:from>
    <xdr:to>
      <xdr:col>2</xdr:col>
      <xdr:colOff>1938960</xdr:colOff>
      <xdr:row>16</xdr:row>
      <xdr:rowOff>1580400</xdr:rowOff>
    </xdr:to>
    <xdr:pic>
      <xdr:nvPicPr>
        <xdr:cNvPr id="192" name="Рисунок 33" descr=""/>
        <xdr:cNvPicPr/>
      </xdr:nvPicPr>
      <xdr:blipFill>
        <a:blip r:embed="rId11"/>
        <a:stretch/>
      </xdr:blipFill>
      <xdr:spPr>
        <a:xfrm flipH="1">
          <a:off x="2998440" y="9267840"/>
          <a:ext cx="1309680" cy="156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396720</xdr:colOff>
      <xdr:row>16</xdr:row>
      <xdr:rowOff>19080</xdr:rowOff>
    </xdr:from>
    <xdr:to>
      <xdr:col>5</xdr:col>
      <xdr:colOff>2242440</xdr:colOff>
      <xdr:row>16</xdr:row>
      <xdr:rowOff>1552680</xdr:rowOff>
    </xdr:to>
    <xdr:pic>
      <xdr:nvPicPr>
        <xdr:cNvPr id="193" name="Рисунок 34" descr=""/>
        <xdr:cNvPicPr/>
      </xdr:nvPicPr>
      <xdr:blipFill>
        <a:blip r:embed="rId12"/>
        <a:stretch/>
      </xdr:blipFill>
      <xdr:spPr>
        <a:xfrm flipH="1">
          <a:off x="11383920" y="9267840"/>
          <a:ext cx="1845720" cy="153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642240</xdr:colOff>
      <xdr:row>16</xdr:row>
      <xdr:rowOff>18000</xdr:rowOff>
    </xdr:from>
    <xdr:to>
      <xdr:col>3</xdr:col>
      <xdr:colOff>1967760</xdr:colOff>
      <xdr:row>16</xdr:row>
      <xdr:rowOff>1542240</xdr:rowOff>
    </xdr:to>
    <xdr:pic>
      <xdr:nvPicPr>
        <xdr:cNvPr id="194" name="Рисунок 35" descr=""/>
        <xdr:cNvPicPr/>
      </xdr:nvPicPr>
      <xdr:blipFill>
        <a:blip r:embed="rId13"/>
        <a:stretch/>
      </xdr:blipFill>
      <xdr:spPr>
        <a:xfrm flipH="1">
          <a:off x="5883840" y="9266760"/>
          <a:ext cx="1325520" cy="152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615960</xdr:colOff>
      <xdr:row>16</xdr:row>
      <xdr:rowOff>67680</xdr:rowOff>
    </xdr:from>
    <xdr:to>
      <xdr:col>4</xdr:col>
      <xdr:colOff>1986840</xdr:colOff>
      <xdr:row>16</xdr:row>
      <xdr:rowOff>1532520</xdr:rowOff>
    </xdr:to>
    <xdr:pic>
      <xdr:nvPicPr>
        <xdr:cNvPr id="195" name="Рисунок 36" descr=""/>
        <xdr:cNvPicPr/>
      </xdr:nvPicPr>
      <xdr:blipFill>
        <a:blip r:embed="rId14"/>
        <a:stretch/>
      </xdr:blipFill>
      <xdr:spPr>
        <a:xfrm flipH="1">
          <a:off x="8730360" y="9316440"/>
          <a:ext cx="1370880" cy="1464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1932120</xdr:colOff>
      <xdr:row>10</xdr:row>
      <xdr:rowOff>1527480</xdr:rowOff>
    </xdr:from>
    <xdr:to>
      <xdr:col>3</xdr:col>
      <xdr:colOff>142920</xdr:colOff>
      <xdr:row>14</xdr:row>
      <xdr:rowOff>358560</xdr:rowOff>
    </xdr:to>
    <xdr:pic>
      <xdr:nvPicPr>
        <xdr:cNvPr id="196" name="Рисунок 17" descr=""/>
        <xdr:cNvPicPr/>
      </xdr:nvPicPr>
      <xdr:blipFill>
        <a:blip r:embed="rId15"/>
        <a:stretch/>
      </xdr:blipFill>
      <xdr:spPr>
        <a:xfrm flipH="1">
          <a:off x="4301280" y="7318440"/>
          <a:ext cx="1083240" cy="1469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1900080</xdr:colOff>
      <xdr:row>10</xdr:row>
      <xdr:rowOff>1564560</xdr:rowOff>
    </xdr:from>
    <xdr:to>
      <xdr:col>4</xdr:col>
      <xdr:colOff>186480</xdr:colOff>
      <xdr:row>14</xdr:row>
      <xdr:rowOff>392400</xdr:rowOff>
    </xdr:to>
    <xdr:pic>
      <xdr:nvPicPr>
        <xdr:cNvPr id="197" name="Рисунок 18" descr=""/>
        <xdr:cNvPicPr/>
      </xdr:nvPicPr>
      <xdr:blipFill>
        <a:blip r:embed="rId16"/>
        <a:stretch/>
      </xdr:blipFill>
      <xdr:spPr>
        <a:xfrm flipH="1">
          <a:off x="7141680" y="7355520"/>
          <a:ext cx="1159200" cy="14662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1878840</xdr:colOff>
      <xdr:row>10</xdr:row>
      <xdr:rowOff>1449720</xdr:rowOff>
    </xdr:from>
    <xdr:to>
      <xdr:col>5</xdr:col>
      <xdr:colOff>164880</xdr:colOff>
      <xdr:row>14</xdr:row>
      <xdr:rowOff>199080</xdr:rowOff>
    </xdr:to>
    <xdr:pic>
      <xdr:nvPicPr>
        <xdr:cNvPr id="198" name="Рисунок 19" descr=""/>
        <xdr:cNvPicPr/>
      </xdr:nvPicPr>
      <xdr:blipFill>
        <a:blip r:embed="rId17"/>
        <a:stretch/>
      </xdr:blipFill>
      <xdr:spPr>
        <a:xfrm flipH="1">
          <a:off x="9993240" y="7240680"/>
          <a:ext cx="1158840" cy="13878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5</xdr:col>
      <xdr:colOff>1942920</xdr:colOff>
      <xdr:row>10</xdr:row>
      <xdr:rowOff>1361160</xdr:rowOff>
    </xdr:from>
    <xdr:to>
      <xdr:col>6</xdr:col>
      <xdr:colOff>228960</xdr:colOff>
      <xdr:row>13</xdr:row>
      <xdr:rowOff>340560</xdr:rowOff>
    </xdr:to>
    <xdr:pic>
      <xdr:nvPicPr>
        <xdr:cNvPr id="199" name="Рисунок 20" descr=""/>
        <xdr:cNvPicPr/>
      </xdr:nvPicPr>
      <xdr:blipFill>
        <a:blip r:embed="rId18"/>
        <a:stretch/>
      </xdr:blipFill>
      <xdr:spPr>
        <a:xfrm flipH="1">
          <a:off x="12930120" y="7152120"/>
          <a:ext cx="1158840" cy="12081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629280</xdr:colOff>
      <xdr:row>21</xdr:row>
      <xdr:rowOff>19080</xdr:rowOff>
    </xdr:from>
    <xdr:to>
      <xdr:col>2</xdr:col>
      <xdr:colOff>1938960</xdr:colOff>
      <xdr:row>21</xdr:row>
      <xdr:rowOff>1580400</xdr:rowOff>
    </xdr:to>
    <xdr:pic>
      <xdr:nvPicPr>
        <xdr:cNvPr id="200" name="Рисунок 21" descr=""/>
        <xdr:cNvPicPr/>
      </xdr:nvPicPr>
      <xdr:blipFill>
        <a:blip r:embed="rId19"/>
        <a:stretch/>
      </xdr:blipFill>
      <xdr:spPr>
        <a:xfrm flipH="1">
          <a:off x="2998440" y="12182400"/>
          <a:ext cx="1309680" cy="1561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642240</xdr:colOff>
      <xdr:row>21</xdr:row>
      <xdr:rowOff>18000</xdr:rowOff>
    </xdr:from>
    <xdr:to>
      <xdr:col>3</xdr:col>
      <xdr:colOff>1967760</xdr:colOff>
      <xdr:row>21</xdr:row>
      <xdr:rowOff>1542240</xdr:rowOff>
    </xdr:to>
    <xdr:pic>
      <xdr:nvPicPr>
        <xdr:cNvPr id="201" name="Рисунок 22" descr=""/>
        <xdr:cNvPicPr/>
      </xdr:nvPicPr>
      <xdr:blipFill>
        <a:blip r:embed="rId20"/>
        <a:stretch/>
      </xdr:blipFill>
      <xdr:spPr>
        <a:xfrm flipH="1">
          <a:off x="5883840" y="12181320"/>
          <a:ext cx="1325520" cy="15242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615960</xdr:colOff>
      <xdr:row>21</xdr:row>
      <xdr:rowOff>67680</xdr:rowOff>
    </xdr:from>
    <xdr:to>
      <xdr:col>4</xdr:col>
      <xdr:colOff>1986840</xdr:colOff>
      <xdr:row>21</xdr:row>
      <xdr:rowOff>1532520</xdr:rowOff>
    </xdr:to>
    <xdr:pic>
      <xdr:nvPicPr>
        <xdr:cNvPr id="202" name="Рисунок 37" descr=""/>
        <xdr:cNvPicPr/>
      </xdr:nvPicPr>
      <xdr:blipFill>
        <a:blip r:embed="rId21"/>
        <a:stretch/>
      </xdr:blipFill>
      <xdr:spPr>
        <a:xfrm flipH="1">
          <a:off x="8730360" y="12231000"/>
          <a:ext cx="1370880" cy="1464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5</xdr:col>
      <xdr:colOff>410400</xdr:colOff>
      <xdr:row>21</xdr:row>
      <xdr:rowOff>59760</xdr:rowOff>
    </xdr:from>
    <xdr:to>
      <xdr:col>5</xdr:col>
      <xdr:colOff>2256120</xdr:colOff>
      <xdr:row>21</xdr:row>
      <xdr:rowOff>1593360</xdr:rowOff>
    </xdr:to>
    <xdr:pic>
      <xdr:nvPicPr>
        <xdr:cNvPr id="203" name="Рисунок 38" descr=""/>
        <xdr:cNvPicPr/>
      </xdr:nvPicPr>
      <xdr:blipFill>
        <a:blip r:embed="rId22"/>
        <a:stretch/>
      </xdr:blipFill>
      <xdr:spPr>
        <a:xfrm flipH="1">
          <a:off x="11397600" y="12223080"/>
          <a:ext cx="1845720" cy="153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123120</xdr:colOff>
      <xdr:row>26</xdr:row>
      <xdr:rowOff>123120</xdr:rowOff>
    </xdr:from>
    <xdr:to>
      <xdr:col>2</xdr:col>
      <xdr:colOff>2612520</xdr:colOff>
      <xdr:row>33</xdr:row>
      <xdr:rowOff>103320</xdr:rowOff>
    </xdr:to>
    <xdr:pic>
      <xdr:nvPicPr>
        <xdr:cNvPr id="204" name="Рисунок 40" descr=""/>
        <xdr:cNvPicPr/>
      </xdr:nvPicPr>
      <xdr:blipFill>
        <a:blip r:embed="rId23"/>
        <a:srcRect l="20320" t="24047" r="18645" b="18652"/>
        <a:stretch/>
      </xdr:blipFill>
      <xdr:spPr>
        <a:xfrm>
          <a:off x="2492280" y="14982120"/>
          <a:ext cx="2489400" cy="131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148320</xdr:colOff>
      <xdr:row>27</xdr:row>
      <xdr:rowOff>720</xdr:rowOff>
    </xdr:from>
    <xdr:to>
      <xdr:col>3</xdr:col>
      <xdr:colOff>2321640</xdr:colOff>
      <xdr:row>33</xdr:row>
      <xdr:rowOff>30960</xdr:rowOff>
    </xdr:to>
    <xdr:pic>
      <xdr:nvPicPr>
        <xdr:cNvPr id="205" name="Рисунок 41" descr=""/>
        <xdr:cNvPicPr/>
      </xdr:nvPicPr>
      <xdr:blipFill>
        <a:blip r:embed="rId24"/>
        <a:stretch/>
      </xdr:blipFill>
      <xdr:spPr>
        <a:xfrm>
          <a:off x="5389920" y="15050160"/>
          <a:ext cx="2173320" cy="117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171000</xdr:colOff>
      <xdr:row>26</xdr:row>
      <xdr:rowOff>126000</xdr:rowOff>
    </xdr:from>
    <xdr:to>
      <xdr:col>4</xdr:col>
      <xdr:colOff>2512440</xdr:colOff>
      <xdr:row>33</xdr:row>
      <xdr:rowOff>147960</xdr:rowOff>
    </xdr:to>
    <xdr:pic>
      <xdr:nvPicPr>
        <xdr:cNvPr id="206" name="Рисунок 42" descr=""/>
        <xdr:cNvPicPr/>
      </xdr:nvPicPr>
      <xdr:blipFill>
        <a:blip r:embed="rId25"/>
        <a:stretch/>
      </xdr:blipFill>
      <xdr:spPr>
        <a:xfrm>
          <a:off x="8285400" y="14985000"/>
          <a:ext cx="2341440" cy="1355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1143000</xdr:colOff>
      <xdr:row>4</xdr:row>
      <xdr:rowOff>190440</xdr:rowOff>
    </xdr:from>
    <xdr:to>
      <xdr:col>6</xdr:col>
      <xdr:colOff>2828160</xdr:colOff>
      <xdr:row>4</xdr:row>
      <xdr:rowOff>1875600</xdr:rowOff>
    </xdr:to>
    <xdr:pic>
      <xdr:nvPicPr>
        <xdr:cNvPr id="207" name="Рисунок 23" descr=""/>
        <xdr:cNvPicPr/>
      </xdr:nvPicPr>
      <xdr:blipFill>
        <a:blip r:embed="rId1"/>
        <a:stretch/>
      </xdr:blipFill>
      <xdr:spPr>
        <a:xfrm>
          <a:off x="13691520" y="3047760"/>
          <a:ext cx="1685160" cy="168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954360</xdr:colOff>
      <xdr:row>3</xdr:row>
      <xdr:rowOff>17280</xdr:rowOff>
    </xdr:from>
    <xdr:to>
      <xdr:col>6</xdr:col>
      <xdr:colOff>2858760</xdr:colOff>
      <xdr:row>3</xdr:row>
      <xdr:rowOff>1921680</xdr:rowOff>
    </xdr:to>
    <xdr:pic>
      <xdr:nvPicPr>
        <xdr:cNvPr id="208" name="Рисунок 24" descr=""/>
        <xdr:cNvPicPr/>
      </xdr:nvPicPr>
      <xdr:blipFill>
        <a:blip r:embed="rId2"/>
        <a:stretch/>
      </xdr:blipFill>
      <xdr:spPr>
        <a:xfrm>
          <a:off x="13502880" y="883800"/>
          <a:ext cx="1904400" cy="1904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1196280</xdr:colOff>
      <xdr:row>5</xdr:row>
      <xdr:rowOff>123120</xdr:rowOff>
    </xdr:from>
    <xdr:to>
      <xdr:col>6</xdr:col>
      <xdr:colOff>2957400</xdr:colOff>
      <xdr:row>5</xdr:row>
      <xdr:rowOff>1884240</xdr:rowOff>
    </xdr:to>
    <xdr:pic>
      <xdr:nvPicPr>
        <xdr:cNvPr id="209" name="Рисунок 2" descr=""/>
        <xdr:cNvPicPr/>
      </xdr:nvPicPr>
      <xdr:blipFill>
        <a:blip r:embed="rId3"/>
        <a:stretch/>
      </xdr:blipFill>
      <xdr:spPr>
        <a:xfrm>
          <a:off x="13744800" y="4971240"/>
          <a:ext cx="1761120" cy="176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257040</xdr:colOff>
      <xdr:row>10</xdr:row>
      <xdr:rowOff>47520</xdr:rowOff>
    </xdr:from>
    <xdr:to>
      <xdr:col>3</xdr:col>
      <xdr:colOff>612720</xdr:colOff>
      <xdr:row>10</xdr:row>
      <xdr:rowOff>1924920</xdr:rowOff>
    </xdr:to>
    <xdr:pic>
      <xdr:nvPicPr>
        <xdr:cNvPr id="210" name="Рисунок 4" descr=""/>
        <xdr:cNvPicPr/>
      </xdr:nvPicPr>
      <xdr:blipFill>
        <a:blip r:embed="rId4"/>
        <a:stretch/>
      </xdr:blipFill>
      <xdr:spPr>
        <a:xfrm>
          <a:off x="3552480" y="11086920"/>
          <a:ext cx="2644200" cy="1877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542880</xdr:colOff>
      <xdr:row>16</xdr:row>
      <xdr:rowOff>85680</xdr:rowOff>
    </xdr:from>
    <xdr:to>
      <xdr:col>2</xdr:col>
      <xdr:colOff>1879560</xdr:colOff>
      <xdr:row>16</xdr:row>
      <xdr:rowOff>1008720</xdr:rowOff>
    </xdr:to>
    <xdr:pic>
      <xdr:nvPicPr>
        <xdr:cNvPr id="211" name="Рисунок 1" descr=""/>
        <xdr:cNvPicPr/>
      </xdr:nvPicPr>
      <xdr:blipFill>
        <a:blip r:embed="rId1"/>
        <a:stretch/>
      </xdr:blipFill>
      <xdr:spPr>
        <a:xfrm>
          <a:off x="8545680" y="27765000"/>
          <a:ext cx="1336680" cy="923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713160</xdr:colOff>
      <xdr:row>3</xdr:row>
      <xdr:rowOff>366480</xdr:rowOff>
    </xdr:from>
    <xdr:to>
      <xdr:col>2</xdr:col>
      <xdr:colOff>2017440</xdr:colOff>
      <xdr:row>3</xdr:row>
      <xdr:rowOff>1344600</xdr:rowOff>
    </xdr:to>
    <xdr:pic>
      <xdr:nvPicPr>
        <xdr:cNvPr id="212" name="Рисунок 2" descr=""/>
        <xdr:cNvPicPr/>
      </xdr:nvPicPr>
      <xdr:blipFill>
        <a:blip r:embed="rId2"/>
        <a:stretch/>
      </xdr:blipFill>
      <xdr:spPr>
        <a:xfrm>
          <a:off x="8715960" y="2042640"/>
          <a:ext cx="1304280" cy="978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56160</xdr:colOff>
      <xdr:row>3</xdr:row>
      <xdr:rowOff>142920</xdr:rowOff>
    </xdr:from>
    <xdr:to>
      <xdr:col>1</xdr:col>
      <xdr:colOff>5546160</xdr:colOff>
      <xdr:row>3</xdr:row>
      <xdr:rowOff>1742400</xdr:rowOff>
    </xdr:to>
    <xdr:sp>
      <xdr:nvSpPr>
        <xdr:cNvPr id="213" name="CustomShape 1"/>
        <xdr:cNvSpPr/>
      </xdr:nvSpPr>
      <xdr:spPr>
        <a:xfrm>
          <a:off x="1960920" y="1819080"/>
          <a:ext cx="549000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№1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2шт.        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171360</xdr:colOff>
      <xdr:row>6</xdr:row>
      <xdr:rowOff>1104840</xdr:rowOff>
    </xdr:from>
    <xdr:to>
      <xdr:col>2</xdr:col>
      <xdr:colOff>1039320</xdr:colOff>
      <xdr:row>6</xdr:row>
      <xdr:rowOff>1704240</xdr:rowOff>
    </xdr:to>
    <xdr:pic>
      <xdr:nvPicPr>
        <xdr:cNvPr id="214" name="Рисунок 4" descr=""/>
        <xdr:cNvPicPr/>
      </xdr:nvPicPr>
      <xdr:blipFill>
        <a:blip r:embed="rId3"/>
        <a:stretch/>
      </xdr:blipFill>
      <xdr:spPr>
        <a:xfrm>
          <a:off x="8174160" y="8410320"/>
          <a:ext cx="867960" cy="5994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1162080</xdr:colOff>
      <xdr:row>6</xdr:row>
      <xdr:rowOff>502560</xdr:rowOff>
    </xdr:from>
    <xdr:to>
      <xdr:col>2</xdr:col>
      <xdr:colOff>2466360</xdr:colOff>
      <xdr:row>6</xdr:row>
      <xdr:rowOff>1480680</xdr:rowOff>
    </xdr:to>
    <xdr:pic>
      <xdr:nvPicPr>
        <xdr:cNvPr id="215" name="Рисунок 5" descr=""/>
        <xdr:cNvPicPr/>
      </xdr:nvPicPr>
      <xdr:blipFill>
        <a:blip r:embed="rId4"/>
        <a:stretch/>
      </xdr:blipFill>
      <xdr:spPr>
        <a:xfrm>
          <a:off x="9164880" y="7808040"/>
          <a:ext cx="1304280" cy="978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67320</xdr:colOff>
      <xdr:row>6</xdr:row>
      <xdr:rowOff>86760</xdr:rowOff>
    </xdr:from>
    <xdr:to>
      <xdr:col>1</xdr:col>
      <xdr:colOff>5088600</xdr:colOff>
      <xdr:row>6</xdr:row>
      <xdr:rowOff>1686240</xdr:rowOff>
    </xdr:to>
    <xdr:sp>
      <xdr:nvSpPr>
        <xdr:cNvPr id="216" name="CustomShape 1"/>
        <xdr:cNvSpPr/>
      </xdr:nvSpPr>
      <xdr:spPr>
        <a:xfrm>
          <a:off x="1972080" y="7392240"/>
          <a:ext cx="502128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№3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термостатический (прямой) G1/2''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обратный (прямой)                            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                                                                                     2 шт.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1152360</xdr:colOff>
      <xdr:row>4</xdr:row>
      <xdr:rowOff>409680</xdr:rowOff>
    </xdr:from>
    <xdr:to>
      <xdr:col>2</xdr:col>
      <xdr:colOff>2456640</xdr:colOff>
      <xdr:row>4</xdr:row>
      <xdr:rowOff>1387800</xdr:rowOff>
    </xdr:to>
    <xdr:pic>
      <xdr:nvPicPr>
        <xdr:cNvPr id="217" name="Рисунок 7" descr=""/>
        <xdr:cNvPicPr/>
      </xdr:nvPicPr>
      <xdr:blipFill>
        <a:blip r:embed="rId5"/>
        <a:stretch/>
      </xdr:blipFill>
      <xdr:spPr>
        <a:xfrm>
          <a:off x="9155160" y="3962160"/>
          <a:ext cx="1304280" cy="978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100800</xdr:colOff>
      <xdr:row>4</xdr:row>
      <xdr:rowOff>111960</xdr:rowOff>
    </xdr:from>
    <xdr:to>
      <xdr:col>1</xdr:col>
      <xdr:colOff>4100760</xdr:colOff>
      <xdr:row>4</xdr:row>
      <xdr:rowOff>1711440</xdr:rowOff>
    </xdr:to>
    <xdr:sp>
      <xdr:nvSpPr>
        <xdr:cNvPr id="218" name="CustomShape 1"/>
        <xdr:cNvSpPr/>
      </xdr:nvSpPr>
      <xdr:spPr>
        <a:xfrm>
          <a:off x="2005560" y="3664440"/>
          <a:ext cx="399996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Вентили шаровые (прямой) G1/2''              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                                                                               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                 </a:t>
          </a: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666720</xdr:colOff>
      <xdr:row>15</xdr:row>
      <xdr:rowOff>85680</xdr:rowOff>
    </xdr:from>
    <xdr:to>
      <xdr:col>2</xdr:col>
      <xdr:colOff>1872000</xdr:colOff>
      <xdr:row>15</xdr:row>
      <xdr:rowOff>920520</xdr:rowOff>
    </xdr:to>
    <xdr:pic>
      <xdr:nvPicPr>
        <xdr:cNvPr id="219" name="Рисунок 9" descr=""/>
        <xdr:cNvPicPr/>
      </xdr:nvPicPr>
      <xdr:blipFill>
        <a:blip r:embed="rId6"/>
        <a:stretch/>
      </xdr:blipFill>
      <xdr:spPr>
        <a:xfrm>
          <a:off x="8669520" y="26679240"/>
          <a:ext cx="1205280" cy="83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552600</xdr:colOff>
      <xdr:row>14</xdr:row>
      <xdr:rowOff>181080</xdr:rowOff>
    </xdr:from>
    <xdr:to>
      <xdr:col>2</xdr:col>
      <xdr:colOff>1828800</xdr:colOff>
      <xdr:row>14</xdr:row>
      <xdr:rowOff>1123920</xdr:rowOff>
    </xdr:to>
    <xdr:pic>
      <xdr:nvPicPr>
        <xdr:cNvPr id="220" name="Рисунок 10" descr=""/>
        <xdr:cNvPicPr/>
      </xdr:nvPicPr>
      <xdr:blipFill>
        <a:blip r:embed="rId7"/>
        <a:stretch/>
      </xdr:blipFill>
      <xdr:spPr>
        <a:xfrm>
          <a:off x="8555400" y="25584120"/>
          <a:ext cx="1276200" cy="94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4</xdr:row>
      <xdr:rowOff>85680</xdr:rowOff>
    </xdr:from>
    <xdr:to>
      <xdr:col>2</xdr:col>
      <xdr:colOff>961200</xdr:colOff>
      <xdr:row>4</xdr:row>
      <xdr:rowOff>818280</xdr:rowOff>
    </xdr:to>
    <xdr:pic>
      <xdr:nvPicPr>
        <xdr:cNvPr id="221" name="Рисунок 11" descr=""/>
        <xdr:cNvPicPr/>
      </xdr:nvPicPr>
      <xdr:blipFill>
        <a:blip r:embed="rId8"/>
        <a:stretch/>
      </xdr:blipFill>
      <xdr:spPr>
        <a:xfrm>
          <a:off x="8193240" y="3638160"/>
          <a:ext cx="770760" cy="73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4</xdr:row>
      <xdr:rowOff>923760</xdr:rowOff>
    </xdr:from>
    <xdr:to>
      <xdr:col>2</xdr:col>
      <xdr:colOff>961200</xdr:colOff>
      <xdr:row>4</xdr:row>
      <xdr:rowOff>1656360</xdr:rowOff>
    </xdr:to>
    <xdr:pic>
      <xdr:nvPicPr>
        <xdr:cNvPr id="222" name="Рисунок 12" descr=""/>
        <xdr:cNvPicPr/>
      </xdr:nvPicPr>
      <xdr:blipFill>
        <a:blip r:embed="rId9"/>
        <a:stretch/>
      </xdr:blipFill>
      <xdr:spPr>
        <a:xfrm>
          <a:off x="8193240" y="4476240"/>
          <a:ext cx="770760" cy="732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0</xdr:colOff>
      <xdr:row>8</xdr:row>
      <xdr:rowOff>0</xdr:rowOff>
    </xdr:from>
    <xdr:to>
      <xdr:col>1</xdr:col>
      <xdr:colOff>5442120</xdr:colOff>
      <xdr:row>9</xdr:row>
      <xdr:rowOff>163440</xdr:rowOff>
    </xdr:to>
    <xdr:sp>
      <xdr:nvSpPr>
        <xdr:cNvPr id="223" name="CustomShape 1"/>
        <xdr:cNvSpPr/>
      </xdr:nvSpPr>
      <xdr:spPr>
        <a:xfrm>
          <a:off x="1904760" y="11058480"/>
          <a:ext cx="5442120" cy="2706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№3C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термостатический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обратный (прямой)                          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Сервопривод электротермический М30*1,5, 230 В, NC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                            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221040</xdr:colOff>
      <xdr:row>8</xdr:row>
      <xdr:rowOff>1972440</xdr:rowOff>
    </xdr:from>
    <xdr:to>
      <xdr:col>2</xdr:col>
      <xdr:colOff>881640</xdr:colOff>
      <xdr:row>8</xdr:row>
      <xdr:rowOff>2428560</xdr:rowOff>
    </xdr:to>
    <xdr:pic>
      <xdr:nvPicPr>
        <xdr:cNvPr id="224" name="Рисунок 19" descr=""/>
        <xdr:cNvPicPr/>
      </xdr:nvPicPr>
      <xdr:blipFill>
        <a:blip r:embed="rId10"/>
        <a:stretch/>
      </xdr:blipFill>
      <xdr:spPr>
        <a:xfrm>
          <a:off x="8223840" y="13030920"/>
          <a:ext cx="660600" cy="456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111960</xdr:colOff>
      <xdr:row>8</xdr:row>
      <xdr:rowOff>111960</xdr:rowOff>
    </xdr:from>
    <xdr:to>
      <xdr:col>2</xdr:col>
      <xdr:colOff>933120</xdr:colOff>
      <xdr:row>8</xdr:row>
      <xdr:rowOff>727560</xdr:rowOff>
    </xdr:to>
    <xdr:pic>
      <xdr:nvPicPr>
        <xdr:cNvPr id="225" name="Рисунок 20" descr=""/>
        <xdr:cNvPicPr/>
      </xdr:nvPicPr>
      <xdr:blipFill>
        <a:blip r:embed="rId11"/>
        <a:stretch/>
      </xdr:blipFill>
      <xdr:spPr>
        <a:xfrm>
          <a:off x="8114760" y="11170440"/>
          <a:ext cx="821160" cy="61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570240</xdr:colOff>
      <xdr:row>16</xdr:row>
      <xdr:rowOff>45000</xdr:rowOff>
    </xdr:from>
    <xdr:to>
      <xdr:col>2</xdr:col>
      <xdr:colOff>1906920</xdr:colOff>
      <xdr:row>16</xdr:row>
      <xdr:rowOff>968040</xdr:rowOff>
    </xdr:to>
    <xdr:pic>
      <xdr:nvPicPr>
        <xdr:cNvPr id="226" name="Рисунок 21" descr=""/>
        <xdr:cNvPicPr/>
      </xdr:nvPicPr>
      <xdr:blipFill>
        <a:blip r:embed="rId12"/>
        <a:stretch/>
      </xdr:blipFill>
      <xdr:spPr>
        <a:xfrm>
          <a:off x="8573040" y="27724320"/>
          <a:ext cx="1336680" cy="923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666720</xdr:colOff>
      <xdr:row>15</xdr:row>
      <xdr:rowOff>85680</xdr:rowOff>
    </xdr:from>
    <xdr:to>
      <xdr:col>2</xdr:col>
      <xdr:colOff>1872000</xdr:colOff>
      <xdr:row>15</xdr:row>
      <xdr:rowOff>920520</xdr:rowOff>
    </xdr:to>
    <xdr:pic>
      <xdr:nvPicPr>
        <xdr:cNvPr id="227" name="Рисунок 22" descr=""/>
        <xdr:cNvPicPr/>
      </xdr:nvPicPr>
      <xdr:blipFill>
        <a:blip r:embed="rId13"/>
        <a:stretch/>
      </xdr:blipFill>
      <xdr:spPr>
        <a:xfrm>
          <a:off x="8669520" y="26679240"/>
          <a:ext cx="1205280" cy="83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552600</xdr:colOff>
      <xdr:row>14</xdr:row>
      <xdr:rowOff>181080</xdr:rowOff>
    </xdr:from>
    <xdr:to>
      <xdr:col>2</xdr:col>
      <xdr:colOff>1828800</xdr:colOff>
      <xdr:row>14</xdr:row>
      <xdr:rowOff>1123920</xdr:rowOff>
    </xdr:to>
    <xdr:pic>
      <xdr:nvPicPr>
        <xdr:cNvPr id="228" name="Рисунок 23" descr=""/>
        <xdr:cNvPicPr/>
      </xdr:nvPicPr>
      <xdr:blipFill>
        <a:blip r:embed="rId14"/>
        <a:stretch/>
      </xdr:blipFill>
      <xdr:spPr>
        <a:xfrm>
          <a:off x="8555400" y="25584120"/>
          <a:ext cx="1276200" cy="942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0</xdr:colOff>
      <xdr:row>12</xdr:row>
      <xdr:rowOff>0</xdr:rowOff>
    </xdr:from>
    <xdr:to>
      <xdr:col>2</xdr:col>
      <xdr:colOff>405360</xdr:colOff>
      <xdr:row>12</xdr:row>
      <xdr:rowOff>1868760</xdr:rowOff>
    </xdr:to>
    <xdr:sp>
      <xdr:nvSpPr>
        <xdr:cNvPr id="229" name="CustomShape 1"/>
        <xdr:cNvSpPr/>
      </xdr:nvSpPr>
      <xdr:spPr>
        <a:xfrm>
          <a:off x="1904760" y="21650040"/>
          <a:ext cx="6503400" cy="18687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Термоэлектрический сервопривод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2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Тип: 2-позиционный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IP54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Резьбовое соединение: G3/4''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1977120</xdr:colOff>
      <xdr:row>6</xdr:row>
      <xdr:rowOff>112320</xdr:rowOff>
    </xdr:from>
    <xdr:to>
      <xdr:col>2</xdr:col>
      <xdr:colOff>2908800</xdr:colOff>
      <xdr:row>6</xdr:row>
      <xdr:rowOff>1047600</xdr:rowOff>
    </xdr:to>
    <xdr:pic>
      <xdr:nvPicPr>
        <xdr:cNvPr id="230" name="Рисунок 26" descr=""/>
        <xdr:cNvPicPr/>
      </xdr:nvPicPr>
      <xdr:blipFill>
        <a:blip r:embed="rId15"/>
        <a:stretch/>
      </xdr:blipFill>
      <xdr:spPr>
        <a:xfrm rot="5400000">
          <a:off x="9046440" y="7416000"/>
          <a:ext cx="931680" cy="93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1909080</xdr:colOff>
      <xdr:row>8</xdr:row>
      <xdr:rowOff>874440</xdr:rowOff>
    </xdr:from>
    <xdr:to>
      <xdr:col>2</xdr:col>
      <xdr:colOff>2840760</xdr:colOff>
      <xdr:row>8</xdr:row>
      <xdr:rowOff>1809720</xdr:rowOff>
    </xdr:to>
    <xdr:pic>
      <xdr:nvPicPr>
        <xdr:cNvPr id="231" name="Рисунок 27" descr=""/>
        <xdr:cNvPicPr/>
      </xdr:nvPicPr>
      <xdr:blipFill>
        <a:blip r:embed="rId16"/>
        <a:stretch/>
      </xdr:blipFill>
      <xdr:spPr>
        <a:xfrm rot="5400000">
          <a:off x="8978400" y="11931120"/>
          <a:ext cx="931680" cy="93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393840</xdr:colOff>
      <xdr:row>17</xdr:row>
      <xdr:rowOff>196920</xdr:rowOff>
    </xdr:from>
    <xdr:to>
      <xdr:col>4</xdr:col>
      <xdr:colOff>321120</xdr:colOff>
      <xdr:row>17</xdr:row>
      <xdr:rowOff>1794240</xdr:rowOff>
    </xdr:to>
    <xdr:pic>
      <xdr:nvPicPr>
        <xdr:cNvPr id="232" name="Рисунок 29" descr=""/>
        <xdr:cNvPicPr/>
      </xdr:nvPicPr>
      <xdr:blipFill>
        <a:blip r:embed="rId17"/>
        <a:stretch/>
      </xdr:blipFill>
      <xdr:spPr>
        <a:xfrm rot="5400000">
          <a:off x="10047240" y="28958760"/>
          <a:ext cx="1590480" cy="159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837000</xdr:colOff>
      <xdr:row>18</xdr:row>
      <xdr:rowOff>27720</xdr:rowOff>
    </xdr:from>
    <xdr:to>
      <xdr:col>4</xdr:col>
      <xdr:colOff>1009440</xdr:colOff>
      <xdr:row>18</xdr:row>
      <xdr:rowOff>1864080</xdr:rowOff>
    </xdr:to>
    <xdr:pic>
      <xdr:nvPicPr>
        <xdr:cNvPr id="233" name="Рисунок 30" descr=""/>
        <xdr:cNvPicPr/>
      </xdr:nvPicPr>
      <xdr:blipFill>
        <a:blip r:embed="rId18"/>
        <a:stretch/>
      </xdr:blipFill>
      <xdr:spPr>
        <a:xfrm rot="5400000">
          <a:off x="10248480" y="30697560"/>
          <a:ext cx="1835640" cy="1836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1796040</xdr:colOff>
      <xdr:row>10</xdr:row>
      <xdr:rowOff>176760</xdr:rowOff>
    </xdr:from>
    <xdr:to>
      <xdr:col>1</xdr:col>
      <xdr:colOff>4966200</xdr:colOff>
      <xdr:row>10</xdr:row>
      <xdr:rowOff>2366640</xdr:rowOff>
    </xdr:to>
    <xdr:sp>
      <xdr:nvSpPr>
        <xdr:cNvPr id="234" name="CustomShape 1"/>
        <xdr:cNvSpPr/>
      </xdr:nvSpPr>
      <xdr:spPr>
        <a:xfrm>
          <a:off x="1796040" y="16321320"/>
          <a:ext cx="5074920" cy="218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№4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Вентили шаровые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Запорно-регулирующий клапан (прямой) G1/2'' 1шт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1193400</xdr:colOff>
      <xdr:row>10</xdr:row>
      <xdr:rowOff>786600</xdr:rowOff>
    </xdr:from>
    <xdr:to>
      <xdr:col>2</xdr:col>
      <xdr:colOff>2497680</xdr:colOff>
      <xdr:row>10</xdr:row>
      <xdr:rowOff>1764720</xdr:rowOff>
    </xdr:to>
    <xdr:pic>
      <xdr:nvPicPr>
        <xdr:cNvPr id="235" name="Рисунок 32" descr=""/>
        <xdr:cNvPicPr/>
      </xdr:nvPicPr>
      <xdr:blipFill>
        <a:blip r:embed="rId19"/>
        <a:stretch/>
      </xdr:blipFill>
      <xdr:spPr>
        <a:xfrm>
          <a:off x="9196200" y="16931160"/>
          <a:ext cx="1304280" cy="97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136080</xdr:colOff>
      <xdr:row>10</xdr:row>
      <xdr:rowOff>149760</xdr:rowOff>
    </xdr:from>
    <xdr:to>
      <xdr:col>2</xdr:col>
      <xdr:colOff>1142280</xdr:colOff>
      <xdr:row>10</xdr:row>
      <xdr:rowOff>1106280</xdr:rowOff>
    </xdr:to>
    <xdr:pic>
      <xdr:nvPicPr>
        <xdr:cNvPr id="236" name="Рисунок 33" descr=""/>
        <xdr:cNvPicPr/>
      </xdr:nvPicPr>
      <xdr:blipFill>
        <a:blip r:embed="rId20"/>
        <a:stretch/>
      </xdr:blipFill>
      <xdr:spPr>
        <a:xfrm>
          <a:off x="8138880" y="16294320"/>
          <a:ext cx="1006200" cy="956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81720</xdr:colOff>
      <xdr:row>10</xdr:row>
      <xdr:rowOff>1741680</xdr:rowOff>
    </xdr:from>
    <xdr:to>
      <xdr:col>2</xdr:col>
      <xdr:colOff>1184040</xdr:colOff>
      <xdr:row>10</xdr:row>
      <xdr:rowOff>2503080</xdr:rowOff>
    </xdr:to>
    <xdr:pic>
      <xdr:nvPicPr>
        <xdr:cNvPr id="237" name="Рисунок 34" descr=""/>
        <xdr:cNvPicPr/>
      </xdr:nvPicPr>
      <xdr:blipFill>
        <a:blip r:embed="rId21"/>
        <a:stretch/>
      </xdr:blipFill>
      <xdr:spPr>
        <a:xfrm>
          <a:off x="8084520" y="17886240"/>
          <a:ext cx="1102320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224280</xdr:colOff>
      <xdr:row>12</xdr:row>
      <xdr:rowOff>280800</xdr:rowOff>
    </xdr:from>
    <xdr:to>
      <xdr:col>2</xdr:col>
      <xdr:colOff>1297440</xdr:colOff>
      <xdr:row>12</xdr:row>
      <xdr:rowOff>1395720</xdr:rowOff>
    </xdr:to>
    <xdr:pic>
      <xdr:nvPicPr>
        <xdr:cNvPr id="238" name="Рисунок 35" descr=""/>
        <xdr:cNvPicPr/>
      </xdr:nvPicPr>
      <xdr:blipFill>
        <a:blip r:embed="rId22"/>
        <a:stretch/>
      </xdr:blipFill>
      <xdr:spPr>
        <a:xfrm>
          <a:off x="8227080" y="21930840"/>
          <a:ext cx="1073160" cy="111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1217520</xdr:colOff>
      <xdr:row>12</xdr:row>
      <xdr:rowOff>22320</xdr:rowOff>
    </xdr:from>
    <xdr:to>
      <xdr:col>2</xdr:col>
      <xdr:colOff>2519280</xdr:colOff>
      <xdr:row>12</xdr:row>
      <xdr:rowOff>1810800</xdr:rowOff>
    </xdr:to>
    <xdr:pic>
      <xdr:nvPicPr>
        <xdr:cNvPr id="239" name="Рисунок 36" descr=""/>
        <xdr:cNvPicPr/>
      </xdr:nvPicPr>
      <xdr:blipFill>
        <a:blip r:embed="rId23"/>
        <a:stretch/>
      </xdr:blipFill>
      <xdr:spPr>
        <a:xfrm>
          <a:off x="9220320" y="21672360"/>
          <a:ext cx="1301760" cy="178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1199160</xdr:colOff>
      <xdr:row>8</xdr:row>
      <xdr:rowOff>683640</xdr:rowOff>
    </xdr:from>
    <xdr:to>
      <xdr:col>2</xdr:col>
      <xdr:colOff>2272320</xdr:colOff>
      <xdr:row>8</xdr:row>
      <xdr:rowOff>1798560</xdr:rowOff>
    </xdr:to>
    <xdr:pic>
      <xdr:nvPicPr>
        <xdr:cNvPr id="240" name="Рисунок 37" descr=""/>
        <xdr:cNvPicPr/>
      </xdr:nvPicPr>
      <xdr:blipFill>
        <a:blip r:embed="rId24"/>
        <a:stretch/>
      </xdr:blipFill>
      <xdr:spPr>
        <a:xfrm>
          <a:off x="9201960" y="11742120"/>
          <a:ext cx="1073160" cy="1114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0</xdr:colOff>
      <xdr:row>13</xdr:row>
      <xdr:rowOff>0</xdr:rowOff>
    </xdr:from>
    <xdr:to>
      <xdr:col>2</xdr:col>
      <xdr:colOff>405360</xdr:colOff>
      <xdr:row>13</xdr:row>
      <xdr:rowOff>1868760</xdr:rowOff>
    </xdr:to>
    <xdr:sp>
      <xdr:nvSpPr>
        <xdr:cNvPr id="241" name="CustomShape 1"/>
        <xdr:cNvSpPr/>
      </xdr:nvSpPr>
      <xdr:spPr>
        <a:xfrm>
          <a:off x="1904760" y="23526720"/>
          <a:ext cx="6503400" cy="18687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Термоэлектрический сервопривод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-24,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2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Тип: 2-позиционный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IP54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Резьбовое соединение: G3/4''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224280</xdr:colOff>
      <xdr:row>13</xdr:row>
      <xdr:rowOff>280800</xdr:rowOff>
    </xdr:from>
    <xdr:to>
      <xdr:col>2</xdr:col>
      <xdr:colOff>1297440</xdr:colOff>
      <xdr:row>13</xdr:row>
      <xdr:rowOff>1395720</xdr:rowOff>
    </xdr:to>
    <xdr:pic>
      <xdr:nvPicPr>
        <xdr:cNvPr id="242" name="Рисунок 42" descr=""/>
        <xdr:cNvPicPr/>
      </xdr:nvPicPr>
      <xdr:blipFill>
        <a:blip r:embed="rId25"/>
        <a:stretch/>
      </xdr:blipFill>
      <xdr:spPr>
        <a:xfrm>
          <a:off x="8227080" y="23807520"/>
          <a:ext cx="1073160" cy="1114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1217520</xdr:colOff>
      <xdr:row>13</xdr:row>
      <xdr:rowOff>22320</xdr:rowOff>
    </xdr:from>
    <xdr:to>
      <xdr:col>2</xdr:col>
      <xdr:colOff>2519280</xdr:colOff>
      <xdr:row>13</xdr:row>
      <xdr:rowOff>1810800</xdr:rowOff>
    </xdr:to>
    <xdr:pic>
      <xdr:nvPicPr>
        <xdr:cNvPr id="243" name="Рисунок 43" descr=""/>
        <xdr:cNvPicPr/>
      </xdr:nvPicPr>
      <xdr:blipFill>
        <a:blip r:embed="rId26"/>
        <a:stretch/>
      </xdr:blipFill>
      <xdr:spPr>
        <a:xfrm>
          <a:off x="9220320" y="23549040"/>
          <a:ext cx="1301760" cy="17884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29880</xdr:colOff>
      <xdr:row>23</xdr:row>
      <xdr:rowOff>397440</xdr:rowOff>
    </xdr:from>
    <xdr:to>
      <xdr:col>1</xdr:col>
      <xdr:colOff>5131800</xdr:colOff>
      <xdr:row>23</xdr:row>
      <xdr:rowOff>1822680</xdr:rowOff>
    </xdr:to>
    <xdr:sp>
      <xdr:nvSpPr>
        <xdr:cNvPr id="244" name="CustomShape 1"/>
        <xdr:cNvSpPr/>
      </xdr:nvSpPr>
      <xdr:spPr>
        <a:xfrm>
          <a:off x="1934640" y="41031000"/>
          <a:ext cx="5101920" cy="1425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нижнего подключения проходной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Узел нижнего подключения STANDARD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Прямой Никелированный G 3/4*3/4 EURO KONUS           1  шт.                                                                           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Ниппель1/2* 3/4 евроконус                                            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</a:t>
          </a: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1796040</xdr:colOff>
      <xdr:row>24</xdr:row>
      <xdr:rowOff>421920</xdr:rowOff>
    </xdr:from>
    <xdr:to>
      <xdr:col>1</xdr:col>
      <xdr:colOff>4993200</xdr:colOff>
      <xdr:row>25</xdr:row>
      <xdr:rowOff>11520</xdr:rowOff>
    </xdr:to>
    <xdr:sp>
      <xdr:nvSpPr>
        <xdr:cNvPr id="245" name="CustomShape 1"/>
        <xdr:cNvSpPr/>
      </xdr:nvSpPr>
      <xdr:spPr>
        <a:xfrm>
          <a:off x="1796040" y="43055640"/>
          <a:ext cx="510192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нижнего подключения угловой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Узел нижнего подключения STANDARD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Угловой Никелированный G 3/4*3/4 EURO KONUS            1  шт.                                       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Ниппель1/2* 3/4 евроконус                                               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                                                            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163440</xdr:colOff>
      <xdr:row>23</xdr:row>
      <xdr:rowOff>122400</xdr:rowOff>
    </xdr:from>
    <xdr:to>
      <xdr:col>2</xdr:col>
      <xdr:colOff>2138040</xdr:colOff>
      <xdr:row>23</xdr:row>
      <xdr:rowOff>1904040</xdr:rowOff>
    </xdr:to>
    <xdr:pic>
      <xdr:nvPicPr>
        <xdr:cNvPr id="246" name="Рисунок 46" descr=""/>
        <xdr:cNvPicPr/>
      </xdr:nvPicPr>
      <xdr:blipFill>
        <a:blip r:embed="rId27"/>
        <a:stretch/>
      </xdr:blipFill>
      <xdr:spPr>
        <a:xfrm>
          <a:off x="8166240" y="40755960"/>
          <a:ext cx="1974600" cy="178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476280</xdr:colOff>
      <xdr:row>19</xdr:row>
      <xdr:rowOff>244800</xdr:rowOff>
    </xdr:from>
    <xdr:to>
      <xdr:col>2</xdr:col>
      <xdr:colOff>2051640</xdr:colOff>
      <xdr:row>19</xdr:row>
      <xdr:rowOff>1849680</xdr:rowOff>
    </xdr:to>
    <xdr:pic>
      <xdr:nvPicPr>
        <xdr:cNvPr id="247" name="Рисунок 47" descr=""/>
        <xdr:cNvPicPr/>
      </xdr:nvPicPr>
      <xdr:blipFill>
        <a:blip r:embed="rId28"/>
        <a:stretch/>
      </xdr:blipFill>
      <xdr:spPr>
        <a:xfrm>
          <a:off x="8479080" y="32820120"/>
          <a:ext cx="1575360" cy="1604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2190600</xdr:colOff>
      <xdr:row>23</xdr:row>
      <xdr:rowOff>639360</xdr:rowOff>
    </xdr:from>
    <xdr:to>
      <xdr:col>2</xdr:col>
      <xdr:colOff>3005280</xdr:colOff>
      <xdr:row>23</xdr:row>
      <xdr:rowOff>1427760</xdr:rowOff>
    </xdr:to>
    <xdr:pic>
      <xdr:nvPicPr>
        <xdr:cNvPr id="248" name="Рисунок 48" descr=""/>
        <xdr:cNvPicPr/>
      </xdr:nvPicPr>
      <xdr:blipFill>
        <a:blip r:embed="rId29"/>
        <a:stretch/>
      </xdr:blipFill>
      <xdr:spPr>
        <a:xfrm>
          <a:off x="10193400" y="41272920"/>
          <a:ext cx="814680" cy="78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40680</xdr:colOff>
      <xdr:row>24</xdr:row>
      <xdr:rowOff>108720</xdr:rowOff>
    </xdr:from>
    <xdr:to>
      <xdr:col>2</xdr:col>
      <xdr:colOff>2230560</xdr:colOff>
      <xdr:row>24</xdr:row>
      <xdr:rowOff>1937520</xdr:rowOff>
    </xdr:to>
    <xdr:pic>
      <xdr:nvPicPr>
        <xdr:cNvPr id="249" name="Рисунок 49" descr=""/>
        <xdr:cNvPicPr/>
      </xdr:nvPicPr>
      <xdr:blipFill>
        <a:blip r:embed="rId30"/>
        <a:stretch/>
      </xdr:blipFill>
      <xdr:spPr>
        <a:xfrm>
          <a:off x="8043480" y="42742440"/>
          <a:ext cx="2189880" cy="182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2204280</xdr:colOff>
      <xdr:row>24</xdr:row>
      <xdr:rowOff>680400</xdr:rowOff>
    </xdr:from>
    <xdr:to>
      <xdr:col>2</xdr:col>
      <xdr:colOff>3018960</xdr:colOff>
      <xdr:row>24</xdr:row>
      <xdr:rowOff>1468800</xdr:rowOff>
    </xdr:to>
    <xdr:pic>
      <xdr:nvPicPr>
        <xdr:cNvPr id="250" name="Рисунок 50" descr=""/>
        <xdr:cNvPicPr/>
      </xdr:nvPicPr>
      <xdr:blipFill>
        <a:blip r:embed="rId31"/>
        <a:stretch/>
      </xdr:blipFill>
      <xdr:spPr>
        <a:xfrm>
          <a:off x="10207080" y="43314120"/>
          <a:ext cx="814680" cy="78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421920</xdr:colOff>
      <xdr:row>25</xdr:row>
      <xdr:rowOff>163440</xdr:rowOff>
    </xdr:from>
    <xdr:to>
      <xdr:col>2</xdr:col>
      <xdr:colOff>2336040</xdr:colOff>
      <xdr:row>25</xdr:row>
      <xdr:rowOff>2277720</xdr:rowOff>
    </xdr:to>
    <xdr:pic>
      <xdr:nvPicPr>
        <xdr:cNvPr id="251" name="Рисунок 51" descr=""/>
        <xdr:cNvPicPr/>
      </xdr:nvPicPr>
      <xdr:blipFill>
        <a:blip r:embed="rId32"/>
        <a:stretch/>
      </xdr:blipFill>
      <xdr:spPr>
        <a:xfrm>
          <a:off x="8424720" y="44807040"/>
          <a:ext cx="1914120" cy="21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2027520</xdr:colOff>
      <xdr:row>25</xdr:row>
      <xdr:rowOff>435600</xdr:rowOff>
    </xdr:from>
    <xdr:to>
      <xdr:col>2</xdr:col>
      <xdr:colOff>2614680</xdr:colOff>
      <xdr:row>25</xdr:row>
      <xdr:rowOff>1022760</xdr:rowOff>
    </xdr:to>
    <xdr:pic>
      <xdr:nvPicPr>
        <xdr:cNvPr id="252" name="Рисунок 6" descr=""/>
        <xdr:cNvPicPr/>
      </xdr:nvPicPr>
      <xdr:blipFill>
        <a:blip r:embed="rId33"/>
        <a:stretch/>
      </xdr:blipFill>
      <xdr:spPr>
        <a:xfrm>
          <a:off x="10030320" y="45079200"/>
          <a:ext cx="587160" cy="58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108720</xdr:colOff>
      <xdr:row>20</xdr:row>
      <xdr:rowOff>54360</xdr:rowOff>
    </xdr:from>
    <xdr:to>
      <xdr:col>2</xdr:col>
      <xdr:colOff>2652120</xdr:colOff>
      <xdr:row>20</xdr:row>
      <xdr:rowOff>1961640</xdr:rowOff>
    </xdr:to>
    <xdr:pic>
      <xdr:nvPicPr>
        <xdr:cNvPr id="253" name="Рисунок 53" descr=""/>
        <xdr:cNvPicPr/>
      </xdr:nvPicPr>
      <xdr:blipFill>
        <a:blip r:embed="rId34"/>
        <a:stretch/>
      </xdr:blipFill>
      <xdr:spPr>
        <a:xfrm>
          <a:off x="8111520" y="34687080"/>
          <a:ext cx="2543400" cy="190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108720</xdr:colOff>
      <xdr:row>21</xdr:row>
      <xdr:rowOff>54360</xdr:rowOff>
    </xdr:from>
    <xdr:to>
      <xdr:col>2</xdr:col>
      <xdr:colOff>2652120</xdr:colOff>
      <xdr:row>21</xdr:row>
      <xdr:rowOff>1961640</xdr:rowOff>
    </xdr:to>
    <xdr:pic>
      <xdr:nvPicPr>
        <xdr:cNvPr id="254" name="Рисунок 54" descr=""/>
        <xdr:cNvPicPr/>
      </xdr:nvPicPr>
      <xdr:blipFill>
        <a:blip r:embed="rId35"/>
        <a:stretch/>
      </xdr:blipFill>
      <xdr:spPr>
        <a:xfrm>
          <a:off x="8111520" y="36687240"/>
          <a:ext cx="2543400" cy="190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122400</xdr:colOff>
      <xdr:row>22</xdr:row>
      <xdr:rowOff>54360</xdr:rowOff>
    </xdr:from>
    <xdr:to>
      <xdr:col>2</xdr:col>
      <xdr:colOff>2665800</xdr:colOff>
      <xdr:row>22</xdr:row>
      <xdr:rowOff>1961640</xdr:rowOff>
    </xdr:to>
    <xdr:pic>
      <xdr:nvPicPr>
        <xdr:cNvPr id="255" name="Рисунок 55" descr=""/>
        <xdr:cNvPicPr/>
      </xdr:nvPicPr>
      <xdr:blipFill>
        <a:blip r:embed="rId36"/>
        <a:stretch/>
      </xdr:blipFill>
      <xdr:spPr>
        <a:xfrm>
          <a:off x="8125200" y="38687760"/>
          <a:ext cx="2543400" cy="190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328680</xdr:colOff>
      <xdr:row>27</xdr:row>
      <xdr:rowOff>33840</xdr:rowOff>
    </xdr:from>
    <xdr:to>
      <xdr:col>2</xdr:col>
      <xdr:colOff>2662560</xdr:colOff>
      <xdr:row>27</xdr:row>
      <xdr:rowOff>2404800</xdr:rowOff>
    </xdr:to>
    <xdr:pic>
      <xdr:nvPicPr>
        <xdr:cNvPr id="256" name="Рисунок 2" descr=""/>
        <xdr:cNvPicPr/>
      </xdr:nvPicPr>
      <xdr:blipFill>
        <a:blip r:embed="rId37"/>
        <a:stretch/>
      </xdr:blipFill>
      <xdr:spPr>
        <a:xfrm>
          <a:off x="8331480" y="49687560"/>
          <a:ext cx="2333880" cy="237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81720</xdr:colOff>
      <xdr:row>26</xdr:row>
      <xdr:rowOff>201240</xdr:rowOff>
    </xdr:from>
    <xdr:to>
      <xdr:col>2</xdr:col>
      <xdr:colOff>1995840</xdr:colOff>
      <xdr:row>26</xdr:row>
      <xdr:rowOff>799200</xdr:rowOff>
    </xdr:to>
    <xdr:pic>
      <xdr:nvPicPr>
        <xdr:cNvPr id="257" name="Рисунок 57" descr=""/>
        <xdr:cNvPicPr/>
      </xdr:nvPicPr>
      <xdr:blipFill>
        <a:blip r:embed="rId38"/>
        <a:srcRect l="0" t="17365" r="0" b="54324"/>
        <a:stretch/>
      </xdr:blipFill>
      <xdr:spPr>
        <a:xfrm>
          <a:off x="8084520" y="47349720"/>
          <a:ext cx="1914120" cy="59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2106360</xdr:colOff>
      <xdr:row>26</xdr:row>
      <xdr:rowOff>149760</xdr:rowOff>
    </xdr:from>
    <xdr:to>
      <xdr:col>2</xdr:col>
      <xdr:colOff>2693520</xdr:colOff>
      <xdr:row>26</xdr:row>
      <xdr:rowOff>736920</xdr:rowOff>
    </xdr:to>
    <xdr:pic>
      <xdr:nvPicPr>
        <xdr:cNvPr id="258" name="Рисунок 6" descr=""/>
        <xdr:cNvPicPr/>
      </xdr:nvPicPr>
      <xdr:blipFill>
        <a:blip r:embed="rId39"/>
        <a:stretch/>
      </xdr:blipFill>
      <xdr:spPr>
        <a:xfrm>
          <a:off x="10109160" y="47298240"/>
          <a:ext cx="587160" cy="58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54360</xdr:colOff>
      <xdr:row>26</xdr:row>
      <xdr:rowOff>854640</xdr:rowOff>
    </xdr:from>
    <xdr:to>
      <xdr:col>2</xdr:col>
      <xdr:colOff>2924640</xdr:colOff>
      <xdr:row>26</xdr:row>
      <xdr:rowOff>2433240</xdr:rowOff>
    </xdr:to>
    <xdr:pic>
      <xdr:nvPicPr>
        <xdr:cNvPr id="259" name="Рисунок 59" descr=""/>
        <xdr:cNvPicPr/>
      </xdr:nvPicPr>
      <xdr:blipFill>
        <a:blip r:embed="rId40"/>
        <a:srcRect l="15827" t="24223" r="20729" b="22373"/>
        <a:stretch/>
      </xdr:blipFill>
      <xdr:spPr>
        <a:xfrm>
          <a:off x="8057160" y="48003120"/>
          <a:ext cx="2870280" cy="157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122400</xdr:colOff>
      <xdr:row>28</xdr:row>
      <xdr:rowOff>571320</xdr:rowOff>
    </xdr:from>
    <xdr:to>
      <xdr:col>2</xdr:col>
      <xdr:colOff>2347560</xdr:colOff>
      <xdr:row>28</xdr:row>
      <xdr:rowOff>2366640</xdr:rowOff>
    </xdr:to>
    <xdr:pic>
      <xdr:nvPicPr>
        <xdr:cNvPr id="260" name="Рисунок 60" descr=""/>
        <xdr:cNvPicPr/>
      </xdr:nvPicPr>
      <xdr:blipFill>
        <a:blip r:embed="rId41"/>
        <a:srcRect l="6851" t="0" r="5397" b="5641"/>
        <a:stretch/>
      </xdr:blipFill>
      <xdr:spPr>
        <a:xfrm>
          <a:off x="8125200" y="52729920"/>
          <a:ext cx="2225160" cy="179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2049120</xdr:colOff>
      <xdr:row>28</xdr:row>
      <xdr:rowOff>187920</xdr:rowOff>
    </xdr:from>
    <xdr:to>
      <xdr:col>2</xdr:col>
      <xdr:colOff>2938320</xdr:colOff>
      <xdr:row>28</xdr:row>
      <xdr:rowOff>815760</xdr:rowOff>
    </xdr:to>
    <xdr:pic>
      <xdr:nvPicPr>
        <xdr:cNvPr id="261" name="Рисунок 5" descr=""/>
        <xdr:cNvPicPr/>
      </xdr:nvPicPr>
      <xdr:blipFill>
        <a:blip r:embed="rId42"/>
        <a:stretch/>
      </xdr:blipFill>
      <xdr:spPr>
        <a:xfrm>
          <a:off x="10051920" y="52346520"/>
          <a:ext cx="889200" cy="627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68040</xdr:colOff>
      <xdr:row>5</xdr:row>
      <xdr:rowOff>54360</xdr:rowOff>
    </xdr:from>
    <xdr:to>
      <xdr:col>1</xdr:col>
      <xdr:colOff>4543920</xdr:colOff>
      <xdr:row>5</xdr:row>
      <xdr:rowOff>1653840</xdr:rowOff>
    </xdr:to>
    <xdr:sp>
      <xdr:nvSpPr>
        <xdr:cNvPr id="262" name="CustomShape 1"/>
        <xdr:cNvSpPr/>
      </xdr:nvSpPr>
      <xdr:spPr>
        <a:xfrm>
          <a:off x="1972800" y="5483520"/>
          <a:ext cx="447588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№2-БП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Вентили шаровые (прямой) G1/2''              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                 </a:t>
          </a: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1043640</xdr:colOff>
      <xdr:row>5</xdr:row>
      <xdr:rowOff>163440</xdr:rowOff>
    </xdr:from>
    <xdr:to>
      <xdr:col>2</xdr:col>
      <xdr:colOff>1814400</xdr:colOff>
      <xdr:row>5</xdr:row>
      <xdr:rowOff>896040</xdr:rowOff>
    </xdr:to>
    <xdr:pic>
      <xdr:nvPicPr>
        <xdr:cNvPr id="263" name="Рисунок 66" descr=""/>
        <xdr:cNvPicPr/>
      </xdr:nvPicPr>
      <xdr:blipFill>
        <a:blip r:embed="rId43"/>
        <a:stretch/>
      </xdr:blipFill>
      <xdr:spPr>
        <a:xfrm>
          <a:off x="9046440" y="5592600"/>
          <a:ext cx="770760" cy="73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1034280</xdr:colOff>
      <xdr:row>5</xdr:row>
      <xdr:rowOff>982440</xdr:rowOff>
    </xdr:from>
    <xdr:to>
      <xdr:col>2</xdr:col>
      <xdr:colOff>1805040</xdr:colOff>
      <xdr:row>5</xdr:row>
      <xdr:rowOff>1715040</xdr:rowOff>
    </xdr:to>
    <xdr:pic>
      <xdr:nvPicPr>
        <xdr:cNvPr id="264" name="Рисунок 67" descr=""/>
        <xdr:cNvPicPr/>
      </xdr:nvPicPr>
      <xdr:blipFill>
        <a:blip r:embed="rId44"/>
        <a:stretch/>
      </xdr:blipFill>
      <xdr:spPr>
        <a:xfrm>
          <a:off x="9037080" y="6411600"/>
          <a:ext cx="770760" cy="732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67320</xdr:colOff>
      <xdr:row>7</xdr:row>
      <xdr:rowOff>86760</xdr:rowOff>
    </xdr:from>
    <xdr:to>
      <xdr:col>1</xdr:col>
      <xdr:colOff>5088600</xdr:colOff>
      <xdr:row>7</xdr:row>
      <xdr:rowOff>1686240</xdr:rowOff>
    </xdr:to>
    <xdr:sp>
      <xdr:nvSpPr>
        <xdr:cNvPr id="265" name="CustomShape 1"/>
        <xdr:cNvSpPr/>
      </xdr:nvSpPr>
      <xdr:spPr>
        <a:xfrm>
          <a:off x="1972080" y="9268560"/>
          <a:ext cx="5021280" cy="1599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№3-БП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термостатический (прямой) G1/2''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обратный (прямой)                            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                                                                                     2 шт.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1061280</xdr:colOff>
      <xdr:row>7</xdr:row>
      <xdr:rowOff>81720</xdr:rowOff>
    </xdr:from>
    <xdr:to>
      <xdr:col>2</xdr:col>
      <xdr:colOff>1849680</xdr:colOff>
      <xdr:row>7</xdr:row>
      <xdr:rowOff>831240</xdr:rowOff>
    </xdr:to>
    <xdr:pic>
      <xdr:nvPicPr>
        <xdr:cNvPr id="266" name="Рисунок 69" descr=""/>
        <xdr:cNvPicPr/>
      </xdr:nvPicPr>
      <xdr:blipFill>
        <a:blip r:embed="rId45"/>
        <a:stretch/>
      </xdr:blipFill>
      <xdr:spPr>
        <a:xfrm>
          <a:off x="9064080" y="9263520"/>
          <a:ext cx="788400" cy="749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1020600</xdr:colOff>
      <xdr:row>7</xdr:row>
      <xdr:rowOff>1088640</xdr:rowOff>
    </xdr:from>
    <xdr:to>
      <xdr:col>2</xdr:col>
      <xdr:colOff>1884600</xdr:colOff>
      <xdr:row>7</xdr:row>
      <xdr:rowOff>1685160</xdr:rowOff>
    </xdr:to>
    <xdr:pic>
      <xdr:nvPicPr>
        <xdr:cNvPr id="267" name="Рисунок 70" descr=""/>
        <xdr:cNvPicPr/>
      </xdr:nvPicPr>
      <xdr:blipFill>
        <a:blip r:embed="rId46"/>
        <a:stretch/>
      </xdr:blipFill>
      <xdr:spPr>
        <a:xfrm>
          <a:off x="9023400" y="10270440"/>
          <a:ext cx="864000" cy="596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0</xdr:colOff>
      <xdr:row>8</xdr:row>
      <xdr:rowOff>0</xdr:rowOff>
    </xdr:from>
    <xdr:to>
      <xdr:col>1</xdr:col>
      <xdr:colOff>5442120</xdr:colOff>
      <xdr:row>9</xdr:row>
      <xdr:rowOff>163440</xdr:rowOff>
    </xdr:to>
    <xdr:sp>
      <xdr:nvSpPr>
        <xdr:cNvPr id="268" name="CustomShape 1"/>
        <xdr:cNvSpPr/>
      </xdr:nvSpPr>
      <xdr:spPr>
        <a:xfrm>
          <a:off x="1904760" y="11058480"/>
          <a:ext cx="5442120" cy="2706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№3C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термостатический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обратный (прямой)                          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Сервопривод электротермический М30*1,5, 230 В, NC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    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                            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0</xdr:colOff>
      <xdr:row>9</xdr:row>
      <xdr:rowOff>0</xdr:rowOff>
    </xdr:from>
    <xdr:to>
      <xdr:col>1</xdr:col>
      <xdr:colOff>5442120</xdr:colOff>
      <xdr:row>10</xdr:row>
      <xdr:rowOff>163440</xdr:rowOff>
    </xdr:to>
    <xdr:sp>
      <xdr:nvSpPr>
        <xdr:cNvPr id="269" name="CustomShape 1"/>
        <xdr:cNvSpPr/>
      </xdr:nvSpPr>
      <xdr:spPr>
        <a:xfrm>
          <a:off x="1904760" y="13601520"/>
          <a:ext cx="5442120" cy="2706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№3C-БП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термостатический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Вентиль обратный (прямой)                           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Сервопривод электротермический М30*1,5, 230 В, NC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                                                                                          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153000</xdr:colOff>
      <xdr:row>9</xdr:row>
      <xdr:rowOff>1740960</xdr:rowOff>
    </xdr:from>
    <xdr:to>
      <xdr:col>2</xdr:col>
      <xdr:colOff>813600</xdr:colOff>
      <xdr:row>9</xdr:row>
      <xdr:rowOff>2197080</xdr:rowOff>
    </xdr:to>
    <xdr:pic>
      <xdr:nvPicPr>
        <xdr:cNvPr id="270" name="Рисунок 73" descr=""/>
        <xdr:cNvPicPr/>
      </xdr:nvPicPr>
      <xdr:blipFill>
        <a:blip r:embed="rId47"/>
        <a:stretch/>
      </xdr:blipFill>
      <xdr:spPr>
        <a:xfrm>
          <a:off x="8155800" y="15342480"/>
          <a:ext cx="660600" cy="456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40680</xdr:colOff>
      <xdr:row>9</xdr:row>
      <xdr:rowOff>204120</xdr:rowOff>
    </xdr:from>
    <xdr:to>
      <xdr:col>2</xdr:col>
      <xdr:colOff>972360</xdr:colOff>
      <xdr:row>9</xdr:row>
      <xdr:rowOff>1139400</xdr:rowOff>
    </xdr:to>
    <xdr:pic>
      <xdr:nvPicPr>
        <xdr:cNvPr id="271" name="Рисунок 74" descr=""/>
        <xdr:cNvPicPr/>
      </xdr:nvPicPr>
      <xdr:blipFill>
        <a:blip r:embed="rId48"/>
        <a:stretch/>
      </xdr:blipFill>
      <xdr:spPr>
        <a:xfrm>
          <a:off x="8043480" y="13805640"/>
          <a:ext cx="931680" cy="9352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1103760</xdr:colOff>
      <xdr:row>9</xdr:row>
      <xdr:rowOff>710640</xdr:rowOff>
    </xdr:from>
    <xdr:to>
      <xdr:col>2</xdr:col>
      <xdr:colOff>2176920</xdr:colOff>
      <xdr:row>9</xdr:row>
      <xdr:rowOff>1825560</xdr:rowOff>
    </xdr:to>
    <xdr:pic>
      <xdr:nvPicPr>
        <xdr:cNvPr id="272" name="Рисунок 75" descr=""/>
        <xdr:cNvPicPr/>
      </xdr:nvPicPr>
      <xdr:blipFill>
        <a:blip r:embed="rId49"/>
        <a:stretch/>
      </xdr:blipFill>
      <xdr:spPr>
        <a:xfrm>
          <a:off x="9106560" y="14312160"/>
          <a:ext cx="1073160" cy="1114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993240</xdr:colOff>
      <xdr:row>11</xdr:row>
      <xdr:rowOff>149760</xdr:rowOff>
    </xdr:from>
    <xdr:to>
      <xdr:col>2</xdr:col>
      <xdr:colOff>1999440</xdr:colOff>
      <xdr:row>11</xdr:row>
      <xdr:rowOff>1106280</xdr:rowOff>
    </xdr:to>
    <xdr:pic>
      <xdr:nvPicPr>
        <xdr:cNvPr id="273" name="Рисунок 76" descr=""/>
        <xdr:cNvPicPr/>
      </xdr:nvPicPr>
      <xdr:blipFill>
        <a:blip r:embed="rId50"/>
        <a:stretch/>
      </xdr:blipFill>
      <xdr:spPr>
        <a:xfrm>
          <a:off x="8996040" y="19047240"/>
          <a:ext cx="1006200" cy="956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938880</xdr:colOff>
      <xdr:row>11</xdr:row>
      <xdr:rowOff>1741680</xdr:rowOff>
    </xdr:from>
    <xdr:to>
      <xdr:col>2</xdr:col>
      <xdr:colOff>2041200</xdr:colOff>
      <xdr:row>11</xdr:row>
      <xdr:rowOff>2503080</xdr:rowOff>
    </xdr:to>
    <xdr:pic>
      <xdr:nvPicPr>
        <xdr:cNvPr id="274" name="Рисунок 77" descr=""/>
        <xdr:cNvPicPr/>
      </xdr:nvPicPr>
      <xdr:blipFill>
        <a:blip r:embed="rId51"/>
        <a:stretch/>
      </xdr:blipFill>
      <xdr:spPr>
        <a:xfrm>
          <a:off x="8941680" y="20639160"/>
          <a:ext cx="1102320" cy="7614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13680</xdr:colOff>
      <xdr:row>11</xdr:row>
      <xdr:rowOff>204120</xdr:rowOff>
    </xdr:from>
    <xdr:to>
      <xdr:col>1</xdr:col>
      <xdr:colOff>5088600</xdr:colOff>
      <xdr:row>11</xdr:row>
      <xdr:rowOff>2394000</xdr:rowOff>
    </xdr:to>
    <xdr:sp>
      <xdr:nvSpPr>
        <xdr:cNvPr id="275" name="CustomShape 1"/>
        <xdr:cNvSpPr/>
      </xdr:nvSpPr>
      <xdr:spPr>
        <a:xfrm>
          <a:off x="1918440" y="19101600"/>
          <a:ext cx="5074920" cy="218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№5-БП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Вентили шаровые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Запорно-регулирующий клапан (прямой) G1/2'' 1шт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1796040</xdr:colOff>
      <xdr:row>10</xdr:row>
      <xdr:rowOff>176760</xdr:rowOff>
    </xdr:from>
    <xdr:to>
      <xdr:col>1</xdr:col>
      <xdr:colOff>4966200</xdr:colOff>
      <xdr:row>10</xdr:row>
      <xdr:rowOff>2366640</xdr:rowOff>
    </xdr:to>
    <xdr:sp>
      <xdr:nvSpPr>
        <xdr:cNvPr id="276" name="CustomShape 1"/>
        <xdr:cNvSpPr/>
      </xdr:nvSpPr>
      <xdr:spPr>
        <a:xfrm>
          <a:off x="1796040" y="16321320"/>
          <a:ext cx="5074920" cy="218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>
            <a:lnSpc>
              <a:spcPct val="100000"/>
            </a:lnSpc>
          </a:pPr>
          <a:r>
            <a:rPr b="1" lang="ru-RU" sz="1200" spc="-1" strike="noStrike">
              <a:latin typeface="Calibri"/>
            </a:rPr>
            <a:t>Комплект подключения внутрипольного конвектора №5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Вентили шаровые (прямой) G1/2''                    1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Гибкие шланги из нержавеющей стали длиной 100мм ВН G1/2'' 2 шт.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Запорно-регулирующий клапан (прямой) G1/2'' 1шт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81720</xdr:colOff>
      <xdr:row>29</xdr:row>
      <xdr:rowOff>149760</xdr:rowOff>
    </xdr:from>
    <xdr:to>
      <xdr:col>2</xdr:col>
      <xdr:colOff>2928960</xdr:colOff>
      <xdr:row>29</xdr:row>
      <xdr:rowOff>2462400</xdr:rowOff>
    </xdr:to>
    <xdr:pic>
      <xdr:nvPicPr>
        <xdr:cNvPr id="277" name="Рисунок 79" descr=""/>
        <xdr:cNvPicPr/>
      </xdr:nvPicPr>
      <xdr:blipFill>
        <a:blip r:embed="rId52"/>
        <a:srcRect l="0" t="9795" r="0" b="8985"/>
        <a:stretch/>
      </xdr:blipFill>
      <xdr:spPr>
        <a:xfrm>
          <a:off x="8084520" y="54813600"/>
          <a:ext cx="2847240" cy="231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404280</xdr:colOff>
      <xdr:row>105</xdr:row>
      <xdr:rowOff>189000</xdr:rowOff>
    </xdr:from>
    <xdr:to>
      <xdr:col>2</xdr:col>
      <xdr:colOff>1712520</xdr:colOff>
      <xdr:row>107</xdr:row>
      <xdr:rowOff>344880</xdr:rowOff>
    </xdr:to>
    <xdr:pic>
      <xdr:nvPicPr>
        <xdr:cNvPr id="278" name="Рисунок 1" descr=""/>
        <xdr:cNvPicPr/>
      </xdr:nvPicPr>
      <xdr:blipFill>
        <a:blip r:embed="rId1"/>
        <a:stretch/>
      </xdr:blipFill>
      <xdr:spPr>
        <a:xfrm>
          <a:off x="7348320" y="70092720"/>
          <a:ext cx="1308240" cy="173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76320</xdr:colOff>
      <xdr:row>114</xdr:row>
      <xdr:rowOff>123840</xdr:rowOff>
    </xdr:from>
    <xdr:to>
      <xdr:col>2</xdr:col>
      <xdr:colOff>708480</xdr:colOff>
      <xdr:row>114</xdr:row>
      <xdr:rowOff>1304280</xdr:rowOff>
    </xdr:to>
    <xdr:pic>
      <xdr:nvPicPr>
        <xdr:cNvPr id="279" name="Рисунок 2" descr=""/>
        <xdr:cNvPicPr/>
      </xdr:nvPicPr>
      <xdr:blipFill>
        <a:blip r:embed="rId2"/>
        <a:stretch/>
      </xdr:blipFill>
      <xdr:spPr>
        <a:xfrm>
          <a:off x="7020360" y="77142960"/>
          <a:ext cx="632160" cy="118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781200</xdr:colOff>
      <xdr:row>114</xdr:row>
      <xdr:rowOff>123840</xdr:rowOff>
    </xdr:from>
    <xdr:to>
      <xdr:col>2</xdr:col>
      <xdr:colOff>1413360</xdr:colOff>
      <xdr:row>114</xdr:row>
      <xdr:rowOff>1304280</xdr:rowOff>
    </xdr:to>
    <xdr:pic>
      <xdr:nvPicPr>
        <xdr:cNvPr id="280" name="Рисунок 3" descr=""/>
        <xdr:cNvPicPr/>
      </xdr:nvPicPr>
      <xdr:blipFill>
        <a:blip r:embed="rId3"/>
        <a:stretch/>
      </xdr:blipFill>
      <xdr:spPr>
        <a:xfrm>
          <a:off x="7725240" y="77142960"/>
          <a:ext cx="632160" cy="118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1447920</xdr:colOff>
      <xdr:row>114</xdr:row>
      <xdr:rowOff>133200</xdr:rowOff>
    </xdr:from>
    <xdr:to>
      <xdr:col>2</xdr:col>
      <xdr:colOff>2080080</xdr:colOff>
      <xdr:row>114</xdr:row>
      <xdr:rowOff>1313640</xdr:rowOff>
    </xdr:to>
    <xdr:pic>
      <xdr:nvPicPr>
        <xdr:cNvPr id="281" name="Рисунок 4" descr=""/>
        <xdr:cNvPicPr/>
      </xdr:nvPicPr>
      <xdr:blipFill>
        <a:blip r:embed="rId4"/>
        <a:stretch/>
      </xdr:blipFill>
      <xdr:spPr>
        <a:xfrm>
          <a:off x="8391960" y="77152320"/>
          <a:ext cx="632160" cy="11804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362160</xdr:colOff>
      <xdr:row>105</xdr:row>
      <xdr:rowOff>77400</xdr:rowOff>
    </xdr:from>
    <xdr:to>
      <xdr:col>1</xdr:col>
      <xdr:colOff>4247640</xdr:colOff>
      <xdr:row>105</xdr:row>
      <xdr:rowOff>714960</xdr:rowOff>
    </xdr:to>
    <xdr:sp>
      <xdr:nvSpPr>
        <xdr:cNvPr id="282" name="CustomShape 1"/>
        <xdr:cNvSpPr/>
      </xdr:nvSpPr>
      <xdr:spPr>
        <a:xfrm>
          <a:off x="2901960" y="6998112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0-160-180-220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100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325440</xdr:colOff>
      <xdr:row>106</xdr:row>
      <xdr:rowOff>85680</xdr:rowOff>
    </xdr:from>
    <xdr:to>
      <xdr:col>1</xdr:col>
      <xdr:colOff>4210920</xdr:colOff>
      <xdr:row>106</xdr:row>
      <xdr:rowOff>723240</xdr:rowOff>
    </xdr:to>
    <xdr:sp>
      <xdr:nvSpPr>
        <xdr:cNvPr id="283" name="CustomShape 1"/>
        <xdr:cNvSpPr/>
      </xdr:nvSpPr>
      <xdr:spPr>
        <a:xfrm>
          <a:off x="2865240" y="7077996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Выходное напряжение: 0-160-180-220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Мощность: 200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352800</xdr:colOff>
      <xdr:row>107</xdr:row>
      <xdr:rowOff>80280</xdr:rowOff>
    </xdr:from>
    <xdr:to>
      <xdr:col>1</xdr:col>
      <xdr:colOff>4238280</xdr:colOff>
      <xdr:row>107</xdr:row>
      <xdr:rowOff>717840</xdr:rowOff>
    </xdr:to>
    <xdr:sp>
      <xdr:nvSpPr>
        <xdr:cNvPr id="284" name="CustomShape 1"/>
        <xdr:cNvSpPr/>
      </xdr:nvSpPr>
      <xdr:spPr>
        <a:xfrm>
          <a:off x="2892600" y="7156512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0-160-180-220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300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321480</xdr:colOff>
      <xdr:row>108</xdr:row>
      <xdr:rowOff>104760</xdr:rowOff>
    </xdr:from>
    <xdr:to>
      <xdr:col>1</xdr:col>
      <xdr:colOff>4206960</xdr:colOff>
      <xdr:row>108</xdr:row>
      <xdr:rowOff>742320</xdr:rowOff>
    </xdr:to>
    <xdr:sp>
      <xdr:nvSpPr>
        <xdr:cNvPr id="285" name="CustomShape 1"/>
        <xdr:cNvSpPr/>
      </xdr:nvSpPr>
      <xdr:spPr>
        <a:xfrm>
          <a:off x="2861280" y="7238016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60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311760</xdr:colOff>
      <xdr:row>109</xdr:row>
      <xdr:rowOff>95400</xdr:rowOff>
    </xdr:from>
    <xdr:to>
      <xdr:col>1</xdr:col>
      <xdr:colOff>4197240</xdr:colOff>
      <xdr:row>109</xdr:row>
      <xdr:rowOff>732960</xdr:rowOff>
    </xdr:to>
    <xdr:sp>
      <xdr:nvSpPr>
        <xdr:cNvPr id="286" name="CustomShape 1"/>
        <xdr:cNvSpPr/>
      </xdr:nvSpPr>
      <xdr:spPr>
        <a:xfrm>
          <a:off x="2851560" y="7316136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100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311760</xdr:colOff>
      <xdr:row>110</xdr:row>
      <xdr:rowOff>123840</xdr:rowOff>
    </xdr:from>
    <xdr:to>
      <xdr:col>1</xdr:col>
      <xdr:colOff>4197240</xdr:colOff>
      <xdr:row>110</xdr:row>
      <xdr:rowOff>761400</xdr:rowOff>
    </xdr:to>
    <xdr:sp>
      <xdr:nvSpPr>
        <xdr:cNvPr id="287" name="CustomShape 1"/>
        <xdr:cNvSpPr/>
      </xdr:nvSpPr>
      <xdr:spPr>
        <a:xfrm>
          <a:off x="2851560" y="7398036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160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311760</xdr:colOff>
      <xdr:row>111</xdr:row>
      <xdr:rowOff>95400</xdr:rowOff>
    </xdr:from>
    <xdr:to>
      <xdr:col>1</xdr:col>
      <xdr:colOff>4197240</xdr:colOff>
      <xdr:row>111</xdr:row>
      <xdr:rowOff>732960</xdr:rowOff>
    </xdr:to>
    <xdr:sp>
      <xdr:nvSpPr>
        <xdr:cNvPr id="288" name="CustomShape 1"/>
        <xdr:cNvSpPr/>
      </xdr:nvSpPr>
      <xdr:spPr>
        <a:xfrm>
          <a:off x="2851560" y="7474248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250 В·А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311760</xdr:colOff>
      <xdr:row>112</xdr:row>
      <xdr:rowOff>95400</xdr:rowOff>
    </xdr:from>
    <xdr:to>
      <xdr:col>1</xdr:col>
      <xdr:colOff>4197240</xdr:colOff>
      <xdr:row>112</xdr:row>
      <xdr:rowOff>732960</xdr:rowOff>
    </xdr:to>
    <xdr:sp>
      <xdr:nvSpPr>
        <xdr:cNvPr id="289" name="CustomShape 1"/>
        <xdr:cNvSpPr/>
      </xdr:nvSpPr>
      <xdr:spPr>
        <a:xfrm>
          <a:off x="2851560" y="75533400"/>
          <a:ext cx="3885480" cy="637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300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321480</xdr:colOff>
      <xdr:row>113</xdr:row>
      <xdr:rowOff>95400</xdr:rowOff>
    </xdr:from>
    <xdr:to>
      <xdr:col>1</xdr:col>
      <xdr:colOff>4206960</xdr:colOff>
      <xdr:row>114</xdr:row>
      <xdr:rowOff>93240</xdr:rowOff>
    </xdr:to>
    <xdr:sp>
      <xdr:nvSpPr>
        <xdr:cNvPr id="290" name="CustomShape 1"/>
        <xdr:cNvSpPr/>
      </xdr:nvSpPr>
      <xdr:spPr>
        <a:xfrm>
          <a:off x="2861280" y="76323960"/>
          <a:ext cx="3885480" cy="7884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Выходное напряжение: 0-7-9-12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Мощность: 400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322200</xdr:colOff>
      <xdr:row>114</xdr:row>
      <xdr:rowOff>387000</xdr:rowOff>
    </xdr:from>
    <xdr:to>
      <xdr:col>1</xdr:col>
      <xdr:colOff>4207680</xdr:colOff>
      <xdr:row>114</xdr:row>
      <xdr:rowOff>1062720</xdr:rowOff>
    </xdr:to>
    <xdr:sp>
      <xdr:nvSpPr>
        <xdr:cNvPr id="291" name="CustomShape 1"/>
        <xdr:cNvSpPr/>
      </xdr:nvSpPr>
      <xdr:spPr>
        <a:xfrm>
          <a:off x="2862000" y="77406120"/>
          <a:ext cx="3885480" cy="6757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Максимальный ток нагрузки: 16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18×90×65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289800</xdr:colOff>
      <xdr:row>13</xdr:row>
      <xdr:rowOff>43200</xdr:rowOff>
    </xdr:from>
    <xdr:to>
      <xdr:col>1</xdr:col>
      <xdr:colOff>4065480</xdr:colOff>
      <xdr:row>18</xdr:row>
      <xdr:rowOff>45720</xdr:rowOff>
    </xdr:to>
    <xdr:sp>
      <xdr:nvSpPr>
        <xdr:cNvPr id="292" name="CustomShape 1"/>
        <xdr:cNvSpPr/>
      </xdr:nvSpPr>
      <xdr:spPr>
        <a:xfrm>
          <a:off x="2829600" y="609156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74880</xdr:colOff>
      <xdr:row>109</xdr:row>
      <xdr:rowOff>470520</xdr:rowOff>
    </xdr:from>
    <xdr:to>
      <xdr:col>2</xdr:col>
      <xdr:colOff>2125800</xdr:colOff>
      <xdr:row>111</xdr:row>
      <xdr:rowOff>714600</xdr:rowOff>
    </xdr:to>
    <xdr:pic>
      <xdr:nvPicPr>
        <xdr:cNvPr id="293" name="Рисунок 16" descr=""/>
        <xdr:cNvPicPr/>
      </xdr:nvPicPr>
      <xdr:blipFill>
        <a:blip r:embed="rId5"/>
        <a:srcRect l="0" t="22085" r="0" b="0"/>
        <a:stretch/>
      </xdr:blipFill>
      <xdr:spPr>
        <a:xfrm>
          <a:off x="7018920" y="73536480"/>
          <a:ext cx="2050920" cy="18252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311400</xdr:colOff>
      <xdr:row>18</xdr:row>
      <xdr:rowOff>82440</xdr:rowOff>
    </xdr:from>
    <xdr:to>
      <xdr:col>1</xdr:col>
      <xdr:colOff>4087080</xdr:colOff>
      <xdr:row>23</xdr:row>
      <xdr:rowOff>46440</xdr:rowOff>
    </xdr:to>
    <xdr:sp>
      <xdr:nvSpPr>
        <xdr:cNvPr id="294" name="CustomShape 1"/>
        <xdr:cNvSpPr/>
      </xdr:nvSpPr>
      <xdr:spPr>
        <a:xfrm>
          <a:off x="2851200" y="855936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300960</xdr:colOff>
      <xdr:row>23</xdr:row>
      <xdr:rowOff>99360</xdr:rowOff>
    </xdr:from>
    <xdr:to>
      <xdr:col>1</xdr:col>
      <xdr:colOff>4076640</xdr:colOff>
      <xdr:row>27</xdr:row>
      <xdr:rowOff>396720</xdr:rowOff>
    </xdr:to>
    <xdr:sp>
      <xdr:nvSpPr>
        <xdr:cNvPr id="295" name="CustomShape 1"/>
        <xdr:cNvSpPr/>
      </xdr:nvSpPr>
      <xdr:spPr>
        <a:xfrm>
          <a:off x="2840760" y="1104336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для Android и IOS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317880</xdr:colOff>
      <xdr:row>3</xdr:row>
      <xdr:rowOff>91440</xdr:rowOff>
    </xdr:from>
    <xdr:to>
      <xdr:col>1</xdr:col>
      <xdr:colOff>4093560</xdr:colOff>
      <xdr:row>7</xdr:row>
      <xdr:rowOff>368280</xdr:rowOff>
    </xdr:to>
    <xdr:sp>
      <xdr:nvSpPr>
        <xdr:cNvPr id="296" name="CustomShape 1"/>
        <xdr:cNvSpPr/>
      </xdr:nvSpPr>
      <xdr:spPr>
        <a:xfrm>
          <a:off x="2857680" y="1377000"/>
          <a:ext cx="3775680" cy="21819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1 скорости вентилятора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16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376560</xdr:colOff>
      <xdr:row>3</xdr:row>
      <xdr:rowOff>408600</xdr:rowOff>
    </xdr:from>
    <xdr:to>
      <xdr:col>2</xdr:col>
      <xdr:colOff>1918800</xdr:colOff>
      <xdr:row>7</xdr:row>
      <xdr:rowOff>8640</xdr:rowOff>
    </xdr:to>
    <xdr:pic>
      <xdr:nvPicPr>
        <xdr:cNvPr id="297" name="Рисунок 20" descr=""/>
        <xdr:cNvPicPr/>
      </xdr:nvPicPr>
      <xdr:blipFill>
        <a:blip r:embed="rId6"/>
        <a:stretch/>
      </xdr:blipFill>
      <xdr:spPr>
        <a:xfrm>
          <a:off x="7320600" y="1694160"/>
          <a:ext cx="1542240" cy="15051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335880</xdr:colOff>
      <xdr:row>33</xdr:row>
      <xdr:rowOff>60120</xdr:rowOff>
    </xdr:from>
    <xdr:to>
      <xdr:col>1</xdr:col>
      <xdr:colOff>4315320</xdr:colOff>
      <xdr:row>38</xdr:row>
      <xdr:rowOff>257400</xdr:rowOff>
    </xdr:to>
    <xdr:sp>
      <xdr:nvSpPr>
        <xdr:cNvPr id="298" name="CustomShape 1"/>
        <xdr:cNvSpPr/>
      </xdr:nvSpPr>
      <xdr:spPr>
        <a:xfrm>
          <a:off x="2875680" y="16338240"/>
          <a:ext cx="3979440" cy="51026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3-скоростное управление вентилятором переменного тока.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Четыре или шесть настроек в день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Автоматическая синхронизация времени и даты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Автоматически переходит на летнее время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Защита от замерзания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Режим отпуска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сенсорный TFT-экран с диагональю 3,5 дюйма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внешней освещенности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влажности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Геозона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 включения / выключения управления клапаном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Modbus RS485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IP21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96×86×13,8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и 4-х трубных систем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 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255240</xdr:colOff>
      <xdr:row>34</xdr:row>
      <xdr:rowOff>425160</xdr:rowOff>
    </xdr:from>
    <xdr:to>
      <xdr:col>2</xdr:col>
      <xdr:colOff>1936080</xdr:colOff>
      <xdr:row>36</xdr:row>
      <xdr:rowOff>170280</xdr:rowOff>
    </xdr:to>
    <xdr:pic>
      <xdr:nvPicPr>
        <xdr:cNvPr id="299" name="Рисунок 22" descr=""/>
        <xdr:cNvPicPr/>
      </xdr:nvPicPr>
      <xdr:blipFill>
        <a:blip r:embed="rId7"/>
        <a:stretch/>
      </xdr:blipFill>
      <xdr:spPr>
        <a:xfrm>
          <a:off x="7199280" y="17684280"/>
          <a:ext cx="1680840" cy="1707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307080</xdr:colOff>
      <xdr:row>38</xdr:row>
      <xdr:rowOff>64440</xdr:rowOff>
    </xdr:from>
    <xdr:to>
      <xdr:col>1</xdr:col>
      <xdr:colOff>4082760</xdr:colOff>
      <xdr:row>42</xdr:row>
      <xdr:rowOff>975960</xdr:rowOff>
    </xdr:to>
    <xdr:sp>
      <xdr:nvSpPr>
        <xdr:cNvPr id="300" name="CustomShape 1"/>
        <xdr:cNvSpPr/>
      </xdr:nvSpPr>
      <xdr:spPr>
        <a:xfrm>
          <a:off x="2846880" y="21247920"/>
          <a:ext cx="3775680" cy="51026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3-скоростное управление вентилятором переменного тока.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Четыре или шесть настроек в день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Автоматическая синхронизация времени и даты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Автоматически переходит на летнее время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Защита от замерзания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Режим отпуска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сенсорный TFT-экран с диагональю 3,5 дюйма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внешней освещенности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влажности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Геозона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 включения / выключения управления клапаном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Modbus RS485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IP21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96×86×13,8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и 4-х трубных систем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 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230400</xdr:colOff>
      <xdr:row>39</xdr:row>
      <xdr:rowOff>500760</xdr:rowOff>
    </xdr:from>
    <xdr:to>
      <xdr:col>2</xdr:col>
      <xdr:colOff>2072160</xdr:colOff>
      <xdr:row>41</xdr:row>
      <xdr:rowOff>37800</xdr:rowOff>
    </xdr:to>
    <xdr:pic>
      <xdr:nvPicPr>
        <xdr:cNvPr id="301" name="Рисунок 24" descr=""/>
        <xdr:cNvPicPr/>
      </xdr:nvPicPr>
      <xdr:blipFill>
        <a:blip r:embed="rId8"/>
        <a:stretch/>
      </xdr:blipFill>
      <xdr:spPr>
        <a:xfrm>
          <a:off x="7174440" y="22731840"/>
          <a:ext cx="1841760" cy="163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192600</xdr:colOff>
      <xdr:row>44</xdr:row>
      <xdr:rowOff>339480</xdr:rowOff>
    </xdr:from>
    <xdr:to>
      <xdr:col>2</xdr:col>
      <xdr:colOff>2034360</xdr:colOff>
      <xdr:row>46</xdr:row>
      <xdr:rowOff>137520</xdr:rowOff>
    </xdr:to>
    <xdr:pic>
      <xdr:nvPicPr>
        <xdr:cNvPr id="302" name="Рисунок 25" descr=""/>
        <xdr:cNvPicPr/>
      </xdr:nvPicPr>
      <xdr:blipFill>
        <a:blip r:embed="rId9"/>
        <a:stretch/>
      </xdr:blipFill>
      <xdr:spPr>
        <a:xfrm>
          <a:off x="7136640" y="27799920"/>
          <a:ext cx="1841760" cy="187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176040</xdr:colOff>
      <xdr:row>49</xdr:row>
      <xdr:rowOff>650160</xdr:rowOff>
    </xdr:from>
    <xdr:to>
      <xdr:col>2</xdr:col>
      <xdr:colOff>2019240</xdr:colOff>
      <xdr:row>50</xdr:row>
      <xdr:rowOff>709920</xdr:rowOff>
    </xdr:to>
    <xdr:pic>
      <xdr:nvPicPr>
        <xdr:cNvPr id="303" name="Рисунок 26" descr=""/>
        <xdr:cNvPicPr/>
      </xdr:nvPicPr>
      <xdr:blipFill>
        <a:blip r:embed="rId10"/>
        <a:stretch/>
      </xdr:blipFill>
      <xdr:spPr>
        <a:xfrm>
          <a:off x="7120080" y="33149160"/>
          <a:ext cx="1843200" cy="945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279360</xdr:colOff>
      <xdr:row>8</xdr:row>
      <xdr:rowOff>115200</xdr:rowOff>
    </xdr:from>
    <xdr:to>
      <xdr:col>1</xdr:col>
      <xdr:colOff>4055040</xdr:colOff>
      <xdr:row>12</xdr:row>
      <xdr:rowOff>441000</xdr:rowOff>
    </xdr:to>
    <xdr:sp>
      <xdr:nvSpPr>
        <xdr:cNvPr id="304" name="CustomShape 1"/>
        <xdr:cNvSpPr/>
      </xdr:nvSpPr>
      <xdr:spPr>
        <a:xfrm>
          <a:off x="2819160" y="3782160"/>
          <a:ext cx="3775680" cy="22309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1 скорости вентилятора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16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260640</xdr:colOff>
      <xdr:row>8</xdr:row>
      <xdr:rowOff>282240</xdr:rowOff>
    </xdr:from>
    <xdr:to>
      <xdr:col>2</xdr:col>
      <xdr:colOff>1980000</xdr:colOff>
      <xdr:row>12</xdr:row>
      <xdr:rowOff>100800</xdr:rowOff>
    </xdr:to>
    <xdr:pic>
      <xdr:nvPicPr>
        <xdr:cNvPr id="305" name="Рисунок 28" descr=""/>
        <xdr:cNvPicPr/>
      </xdr:nvPicPr>
      <xdr:blipFill>
        <a:blip r:embed="rId11"/>
        <a:stretch/>
      </xdr:blipFill>
      <xdr:spPr>
        <a:xfrm>
          <a:off x="7204680" y="3949200"/>
          <a:ext cx="1719360" cy="172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347400</xdr:colOff>
      <xdr:row>93</xdr:row>
      <xdr:rowOff>257760</xdr:rowOff>
    </xdr:from>
    <xdr:to>
      <xdr:col>1</xdr:col>
      <xdr:colOff>3551400</xdr:colOff>
      <xdr:row>96</xdr:row>
      <xdr:rowOff>339840</xdr:rowOff>
    </xdr:to>
    <xdr:sp>
      <xdr:nvSpPr>
        <xdr:cNvPr id="306" name="CustomShape 1"/>
        <xdr:cNvSpPr/>
      </xdr:nvSpPr>
      <xdr:spPr>
        <a:xfrm>
          <a:off x="2887200" y="64217880"/>
          <a:ext cx="3204000" cy="1568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 Light"/>
            </a:rPr>
            <a:t>Управление одним или группой АС-вентиляторов 220В с помощью настенного термостата. Регулятор имеет 3 скорости. Первая и вторая регулируемая (30 ... 100%), третья равна 100%. Дополнительно можно подключить понижающий трансформатор для низковольтных вентиляторов.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369720</xdr:colOff>
      <xdr:row>97</xdr:row>
      <xdr:rowOff>302400</xdr:rowOff>
    </xdr:from>
    <xdr:to>
      <xdr:col>1</xdr:col>
      <xdr:colOff>3407400</xdr:colOff>
      <xdr:row>100</xdr:row>
      <xdr:rowOff>115920</xdr:rowOff>
    </xdr:to>
    <xdr:sp>
      <xdr:nvSpPr>
        <xdr:cNvPr id="307" name="CustomShape 1"/>
        <xdr:cNvSpPr/>
      </xdr:nvSpPr>
      <xdr:spPr>
        <a:xfrm>
          <a:off x="2909520" y="66243960"/>
          <a:ext cx="3037680" cy="1299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 Light"/>
            </a:rPr>
            <a:t>Твердотельные реле MaxWell MS-1 применяют для бесконтактной коммутации однофазной нагрузки переменного тока (ТЭН-ы, трансформаторы, лампы накаливания, электродвигатели, электромагниты).</a:t>
          </a: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201600</xdr:colOff>
      <xdr:row>97</xdr:row>
      <xdr:rowOff>45000</xdr:rowOff>
    </xdr:from>
    <xdr:to>
      <xdr:col>2</xdr:col>
      <xdr:colOff>2072160</xdr:colOff>
      <xdr:row>100</xdr:row>
      <xdr:rowOff>488880</xdr:rowOff>
    </xdr:to>
    <xdr:pic>
      <xdr:nvPicPr>
        <xdr:cNvPr id="308" name="Рисунок 31" descr=""/>
        <xdr:cNvPicPr/>
      </xdr:nvPicPr>
      <xdr:blipFill>
        <a:blip r:embed="rId12"/>
        <a:srcRect l="8478" t="9705" r="10734" b="7489"/>
        <a:stretch/>
      </xdr:blipFill>
      <xdr:spPr>
        <a:xfrm>
          <a:off x="7145640" y="65986560"/>
          <a:ext cx="1870560" cy="1929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397080</xdr:colOff>
      <xdr:row>101</xdr:row>
      <xdr:rowOff>298440</xdr:rowOff>
    </xdr:from>
    <xdr:to>
      <xdr:col>1</xdr:col>
      <xdr:colOff>3434760</xdr:colOff>
      <xdr:row>103</xdr:row>
      <xdr:rowOff>495000</xdr:rowOff>
    </xdr:to>
    <xdr:sp>
      <xdr:nvSpPr>
        <xdr:cNvPr id="309" name="CustomShape 1"/>
        <xdr:cNvSpPr/>
      </xdr:nvSpPr>
      <xdr:spPr>
        <a:xfrm>
          <a:off x="2936880" y="68221080"/>
          <a:ext cx="3037680" cy="11872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 Light"/>
            </a:rPr>
            <a:t>Импульсный блок питания. Входное напряжение: 110-260V. Выходное напряжение: 24V. Мощность: 60Вт. Степень защиты: IP20. Размеры: 110x78x38мм. Гарантия: 2 года.</a:t>
          </a: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100800</xdr:colOff>
      <xdr:row>101</xdr:row>
      <xdr:rowOff>224280</xdr:rowOff>
    </xdr:from>
    <xdr:to>
      <xdr:col>2</xdr:col>
      <xdr:colOff>2152800</xdr:colOff>
      <xdr:row>104</xdr:row>
      <xdr:rowOff>122760</xdr:rowOff>
    </xdr:to>
    <xdr:pic>
      <xdr:nvPicPr>
        <xdr:cNvPr id="310" name="Рисунок 33" descr=""/>
        <xdr:cNvPicPr/>
      </xdr:nvPicPr>
      <xdr:blipFill>
        <a:blip r:embed="rId13"/>
        <a:srcRect l="14124" t="14003" r="13449" b="13655"/>
        <a:stretch/>
      </xdr:blipFill>
      <xdr:spPr>
        <a:xfrm>
          <a:off x="7044840" y="68146920"/>
          <a:ext cx="2052000" cy="13842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0</xdr:colOff>
      <xdr:row>14</xdr:row>
      <xdr:rowOff>235440</xdr:rowOff>
    </xdr:from>
    <xdr:to>
      <xdr:col>4</xdr:col>
      <xdr:colOff>183960</xdr:colOff>
      <xdr:row>15</xdr:row>
      <xdr:rowOff>23040</xdr:rowOff>
    </xdr:to>
    <xdr:sp>
      <xdr:nvSpPr>
        <xdr:cNvPr id="311" name="CustomShape 1"/>
        <xdr:cNvSpPr/>
      </xdr:nvSpPr>
      <xdr:spPr>
        <a:xfrm>
          <a:off x="11187360" y="675972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4</xdr:col>
      <xdr:colOff>0</xdr:colOff>
      <xdr:row>15</xdr:row>
      <xdr:rowOff>134640</xdr:rowOff>
    </xdr:from>
    <xdr:to>
      <xdr:col>4</xdr:col>
      <xdr:colOff>183960</xdr:colOff>
      <xdr:row>15</xdr:row>
      <xdr:rowOff>398520</xdr:rowOff>
    </xdr:to>
    <xdr:sp>
      <xdr:nvSpPr>
        <xdr:cNvPr id="312" name="CustomShape 1"/>
        <xdr:cNvSpPr/>
      </xdr:nvSpPr>
      <xdr:spPr>
        <a:xfrm>
          <a:off x="11187360" y="713520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</xdr:col>
      <xdr:colOff>323280</xdr:colOff>
      <xdr:row>28</xdr:row>
      <xdr:rowOff>99360</xdr:rowOff>
    </xdr:from>
    <xdr:to>
      <xdr:col>1</xdr:col>
      <xdr:colOff>4098960</xdr:colOff>
      <xdr:row>32</xdr:row>
      <xdr:rowOff>396720</xdr:rowOff>
    </xdr:to>
    <xdr:sp>
      <xdr:nvSpPr>
        <xdr:cNvPr id="313" name="CustomShape 1"/>
        <xdr:cNvSpPr/>
      </xdr:nvSpPr>
      <xdr:spPr>
        <a:xfrm>
          <a:off x="2863080" y="1371024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для Android и IOS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86×86×13,3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306360</xdr:colOff>
      <xdr:row>13</xdr:row>
      <xdr:rowOff>448920</xdr:rowOff>
    </xdr:from>
    <xdr:to>
      <xdr:col>2</xdr:col>
      <xdr:colOff>1848600</xdr:colOff>
      <xdr:row>17</xdr:row>
      <xdr:rowOff>49320</xdr:rowOff>
    </xdr:to>
    <xdr:pic>
      <xdr:nvPicPr>
        <xdr:cNvPr id="314" name="Рисунок 37" descr=""/>
        <xdr:cNvPicPr/>
      </xdr:nvPicPr>
      <xdr:blipFill>
        <a:blip r:embed="rId14"/>
        <a:stretch/>
      </xdr:blipFill>
      <xdr:spPr>
        <a:xfrm>
          <a:off x="7250400" y="6497280"/>
          <a:ext cx="1542240" cy="150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225000</xdr:colOff>
      <xdr:row>18</xdr:row>
      <xdr:rowOff>398160</xdr:rowOff>
    </xdr:from>
    <xdr:to>
      <xdr:col>2</xdr:col>
      <xdr:colOff>1944360</xdr:colOff>
      <xdr:row>22</xdr:row>
      <xdr:rowOff>251280</xdr:rowOff>
    </xdr:to>
    <xdr:pic>
      <xdr:nvPicPr>
        <xdr:cNvPr id="315" name="Рисунок 38" descr=""/>
        <xdr:cNvPicPr/>
      </xdr:nvPicPr>
      <xdr:blipFill>
        <a:blip r:embed="rId15"/>
        <a:stretch/>
      </xdr:blipFill>
      <xdr:spPr>
        <a:xfrm>
          <a:off x="7169040" y="8875080"/>
          <a:ext cx="1719360" cy="17582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271800</xdr:colOff>
      <xdr:row>24</xdr:row>
      <xdr:rowOff>180720</xdr:rowOff>
    </xdr:from>
    <xdr:to>
      <xdr:col>2</xdr:col>
      <xdr:colOff>1814040</xdr:colOff>
      <xdr:row>27</xdr:row>
      <xdr:rowOff>85680</xdr:rowOff>
    </xdr:to>
    <xdr:pic>
      <xdr:nvPicPr>
        <xdr:cNvPr id="316" name="Рисунок 39" descr=""/>
        <xdr:cNvPicPr/>
      </xdr:nvPicPr>
      <xdr:blipFill>
        <a:blip r:embed="rId16"/>
        <a:stretch/>
      </xdr:blipFill>
      <xdr:spPr>
        <a:xfrm>
          <a:off x="7215840" y="11658240"/>
          <a:ext cx="1542240" cy="150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28</xdr:row>
      <xdr:rowOff>511920</xdr:rowOff>
    </xdr:from>
    <xdr:to>
      <xdr:col>2</xdr:col>
      <xdr:colOff>1909800</xdr:colOff>
      <xdr:row>32</xdr:row>
      <xdr:rowOff>147600</xdr:rowOff>
    </xdr:to>
    <xdr:pic>
      <xdr:nvPicPr>
        <xdr:cNvPr id="317" name="Рисунок 40" descr=""/>
        <xdr:cNvPicPr/>
      </xdr:nvPicPr>
      <xdr:blipFill>
        <a:blip r:embed="rId17"/>
        <a:stretch/>
      </xdr:blipFill>
      <xdr:spPr>
        <a:xfrm>
          <a:off x="7134480" y="14122800"/>
          <a:ext cx="1719360" cy="176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136080</xdr:colOff>
      <xdr:row>115</xdr:row>
      <xdr:rowOff>95400</xdr:rowOff>
    </xdr:from>
    <xdr:to>
      <xdr:col>2</xdr:col>
      <xdr:colOff>2023920</xdr:colOff>
      <xdr:row>121</xdr:row>
      <xdr:rowOff>69840</xdr:rowOff>
    </xdr:to>
    <xdr:pic>
      <xdr:nvPicPr>
        <xdr:cNvPr id="318" name="Рисунок 41" descr=""/>
        <xdr:cNvPicPr/>
      </xdr:nvPicPr>
      <xdr:blipFill>
        <a:blip r:embed="rId18"/>
        <a:stretch/>
      </xdr:blipFill>
      <xdr:spPr>
        <a:xfrm>
          <a:off x="7080120" y="78705000"/>
          <a:ext cx="1887840" cy="1460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455400</xdr:colOff>
      <xdr:row>116</xdr:row>
      <xdr:rowOff>107640</xdr:rowOff>
    </xdr:from>
    <xdr:to>
      <xdr:col>1</xdr:col>
      <xdr:colOff>4340880</xdr:colOff>
      <xdr:row>121</xdr:row>
      <xdr:rowOff>210240</xdr:rowOff>
    </xdr:to>
    <xdr:sp>
      <xdr:nvSpPr>
        <xdr:cNvPr id="319" name="CustomShape 1"/>
        <xdr:cNvSpPr/>
      </xdr:nvSpPr>
      <xdr:spPr>
        <a:xfrm>
          <a:off x="2995200" y="78964920"/>
          <a:ext cx="3885480" cy="1341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Номинальная мощность: 92 Вт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Номинальный ток: 3,83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постоянного тока: 24 В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Габариты (Ш×В×Г) : 70×90×54 мм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326520</xdr:colOff>
      <xdr:row>43</xdr:row>
      <xdr:rowOff>204120</xdr:rowOff>
    </xdr:from>
    <xdr:to>
      <xdr:col>1</xdr:col>
      <xdr:colOff>4239360</xdr:colOff>
      <xdr:row>47</xdr:row>
      <xdr:rowOff>442080</xdr:rowOff>
    </xdr:to>
    <xdr:sp>
      <xdr:nvSpPr>
        <xdr:cNvPr id="320" name="CustomShape 1"/>
        <xdr:cNvSpPr/>
      </xdr:nvSpPr>
      <xdr:spPr>
        <a:xfrm>
          <a:off x="2866320" y="26626320"/>
          <a:ext cx="3912840" cy="43909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постоянного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Четыре или шесть настроек в день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Автоматическая синхронизация времени и даты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Автоматически переходит на летнее время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Защита от замерзания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Режим отпуска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сенсорный TFT-экран с диагональю 3,5 дюйма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внешней освещенности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влажности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Геозона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Modbus RS485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IP21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96×86×13,8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и 4-х трубных систем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272160</xdr:colOff>
      <xdr:row>48</xdr:row>
      <xdr:rowOff>0</xdr:rowOff>
    </xdr:from>
    <xdr:to>
      <xdr:col>1</xdr:col>
      <xdr:colOff>4185000</xdr:colOff>
      <xdr:row>52</xdr:row>
      <xdr:rowOff>847800</xdr:rowOff>
    </xdr:to>
    <xdr:sp>
      <xdr:nvSpPr>
        <xdr:cNvPr id="321" name="CustomShape 1"/>
        <xdr:cNvSpPr/>
      </xdr:nvSpPr>
      <xdr:spPr>
        <a:xfrm>
          <a:off x="2811960" y="31613400"/>
          <a:ext cx="3912840" cy="43909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В </a:t>
          </a:r>
          <a:r>
            <a:rPr b="0" lang="ru-RU" sz="1100" spc="-1" strike="noStrike">
              <a:latin typeface="Calibri"/>
            </a:rPr>
            <a:t>постоянного</a:t>
          </a:r>
          <a:r>
            <a:rPr b="0" lang="ru-RU" sz="1200" spc="-1" strike="noStrike">
              <a:latin typeface="Calibri"/>
            </a:rPr>
            <a:t>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Четыре или шесть настроек в день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Автоматическая синхронизация времени и даты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Автоматически переходит на летнее время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Защита от замерзания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Режим отпуска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сенсорный TFT-экран с диагональю 3,5 дюйма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внешней освещенности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влажности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Геозона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Modbus RS485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IP21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96×86×13,8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и 4-х трубных систем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54360</xdr:colOff>
      <xdr:row>93</xdr:row>
      <xdr:rowOff>95400</xdr:rowOff>
    </xdr:from>
    <xdr:to>
      <xdr:col>2</xdr:col>
      <xdr:colOff>2195280</xdr:colOff>
      <xdr:row>96</xdr:row>
      <xdr:rowOff>250560</xdr:rowOff>
    </xdr:to>
    <xdr:pic>
      <xdr:nvPicPr>
        <xdr:cNvPr id="322" name="Рисунок 45" descr=""/>
        <xdr:cNvPicPr/>
      </xdr:nvPicPr>
      <xdr:blipFill>
        <a:blip r:embed="rId19"/>
        <a:srcRect l="18854" t="17067" r="13132" b="10135"/>
        <a:stretch/>
      </xdr:blipFill>
      <xdr:spPr>
        <a:xfrm>
          <a:off x="6998400" y="64055520"/>
          <a:ext cx="2140920" cy="164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145800</xdr:colOff>
      <xdr:row>59</xdr:row>
      <xdr:rowOff>129960</xdr:rowOff>
    </xdr:from>
    <xdr:to>
      <xdr:col>2</xdr:col>
      <xdr:colOff>2057040</xdr:colOff>
      <xdr:row>61</xdr:row>
      <xdr:rowOff>509040</xdr:rowOff>
    </xdr:to>
    <xdr:pic>
      <xdr:nvPicPr>
        <xdr:cNvPr id="323" name="Рисунок 46" descr=""/>
        <xdr:cNvPicPr/>
      </xdr:nvPicPr>
      <xdr:blipFill>
        <a:blip r:embed="rId20"/>
        <a:stretch/>
      </xdr:blipFill>
      <xdr:spPr>
        <a:xfrm>
          <a:off x="7089840" y="40687200"/>
          <a:ext cx="1911240" cy="178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54</xdr:row>
      <xdr:rowOff>134640</xdr:rowOff>
    </xdr:from>
    <xdr:to>
      <xdr:col>2</xdr:col>
      <xdr:colOff>1981080</xdr:colOff>
      <xdr:row>56</xdr:row>
      <xdr:rowOff>410040</xdr:rowOff>
    </xdr:to>
    <xdr:pic>
      <xdr:nvPicPr>
        <xdr:cNvPr id="324" name="Рисунок 47" descr=""/>
        <xdr:cNvPicPr/>
      </xdr:nvPicPr>
      <xdr:blipFill>
        <a:blip r:embed="rId21"/>
        <a:stretch/>
      </xdr:blipFill>
      <xdr:spPr>
        <a:xfrm>
          <a:off x="7134480" y="36939240"/>
          <a:ext cx="1790640" cy="17992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246600</xdr:colOff>
      <xdr:row>57</xdr:row>
      <xdr:rowOff>750960</xdr:rowOff>
    </xdr:from>
    <xdr:to>
      <xdr:col>1</xdr:col>
      <xdr:colOff>4159440</xdr:colOff>
      <xdr:row>63</xdr:row>
      <xdr:rowOff>94680</xdr:rowOff>
    </xdr:to>
    <xdr:sp>
      <xdr:nvSpPr>
        <xdr:cNvPr id="325" name="CustomShape 1"/>
        <xdr:cNvSpPr/>
      </xdr:nvSpPr>
      <xdr:spPr>
        <a:xfrm>
          <a:off x="2786400" y="39841560"/>
          <a:ext cx="3912840" cy="362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В </a:t>
          </a:r>
          <a:r>
            <a:rPr b="0" lang="ru-RU" sz="1100" spc="-1" strike="noStrike">
              <a:latin typeface="Calibri"/>
            </a:rPr>
            <a:t>постоянного</a:t>
          </a:r>
          <a:r>
            <a:rPr b="0" lang="ru-RU" sz="1200" spc="-1" strike="noStrike">
              <a:latin typeface="Calibri"/>
            </a:rPr>
            <a:t>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4 временных периода с разделением на будни и выходные дни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емкостный сенсорный экран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NTC3950, 10K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&lt;1 Вт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влажности: 5-95% (без кондесата)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86×86×45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 трубных систем.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268920</xdr:colOff>
      <xdr:row>53</xdr:row>
      <xdr:rowOff>134640</xdr:rowOff>
    </xdr:from>
    <xdr:to>
      <xdr:col>1</xdr:col>
      <xdr:colOff>4181760</xdr:colOff>
      <xdr:row>57</xdr:row>
      <xdr:rowOff>716400</xdr:rowOff>
    </xdr:to>
    <xdr:sp>
      <xdr:nvSpPr>
        <xdr:cNvPr id="326" name="CustomShape 1"/>
        <xdr:cNvSpPr/>
      </xdr:nvSpPr>
      <xdr:spPr>
        <a:xfrm>
          <a:off x="2808720" y="36177120"/>
          <a:ext cx="3912840" cy="362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В </a:t>
          </a:r>
          <a:r>
            <a:rPr b="0" lang="ru-RU" sz="1100" spc="-1" strike="noStrike">
              <a:latin typeface="Calibri"/>
            </a:rPr>
            <a:t>постоянного</a:t>
          </a:r>
          <a:r>
            <a:rPr b="0" lang="ru-RU" sz="1200" spc="-1" strike="noStrike">
              <a:latin typeface="Calibri"/>
            </a:rPr>
            <a:t>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4 временных периода с разделением на будни и выходные дни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емкостный сенсорный экран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NTC3950, 10K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&lt;1 Вт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влажности: 5-95% (без кондесата)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86×86×45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 трубных систем.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289800</xdr:colOff>
      <xdr:row>73</xdr:row>
      <xdr:rowOff>43200</xdr:rowOff>
    </xdr:from>
    <xdr:to>
      <xdr:col>1</xdr:col>
      <xdr:colOff>4065480</xdr:colOff>
      <xdr:row>76</xdr:row>
      <xdr:rowOff>188280</xdr:rowOff>
    </xdr:to>
    <xdr:sp>
      <xdr:nvSpPr>
        <xdr:cNvPr id="327" name="CustomShape 1"/>
        <xdr:cNvSpPr/>
      </xdr:nvSpPr>
      <xdr:spPr>
        <a:xfrm>
          <a:off x="2829600" y="5103972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Накладной монтаж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96×86×32,5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311400</xdr:colOff>
      <xdr:row>78</xdr:row>
      <xdr:rowOff>82440</xdr:rowOff>
    </xdr:from>
    <xdr:to>
      <xdr:col>1</xdr:col>
      <xdr:colOff>4087080</xdr:colOff>
      <xdr:row>81</xdr:row>
      <xdr:rowOff>227520</xdr:rowOff>
    </xdr:to>
    <xdr:sp>
      <xdr:nvSpPr>
        <xdr:cNvPr id="328" name="CustomShape 1"/>
        <xdr:cNvSpPr/>
      </xdr:nvSpPr>
      <xdr:spPr>
        <a:xfrm>
          <a:off x="2851200" y="5488920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Накладной монтаж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</a:t>
          </a:r>
          <a:r>
            <a:rPr b="0" lang="ru-RU" sz="1100" spc="-1" strike="noStrike">
              <a:latin typeface="Calibri"/>
            </a:rPr>
            <a:t>: </a:t>
          </a:r>
          <a:r>
            <a:rPr b="0" lang="ru-RU" sz="1200" spc="-1" strike="noStrike">
              <a:latin typeface="Calibri"/>
            </a:rPr>
            <a:t>96×86×32,5 </a:t>
          </a:r>
          <a:r>
            <a:rPr b="0" lang="ru-RU" sz="1100" spc="-1" strike="noStrike">
              <a:latin typeface="Calibri"/>
            </a:rPr>
            <a:t> </a:t>
          </a:r>
          <a:r>
            <a:rPr b="0" lang="ru-RU" sz="1200" spc="-1" strike="noStrike">
              <a:latin typeface="Calibri"/>
            </a:rPr>
            <a:t>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300960</xdr:colOff>
      <xdr:row>83</xdr:row>
      <xdr:rowOff>99360</xdr:rowOff>
    </xdr:from>
    <xdr:to>
      <xdr:col>1</xdr:col>
      <xdr:colOff>4076640</xdr:colOff>
      <xdr:row>87</xdr:row>
      <xdr:rowOff>396720</xdr:rowOff>
    </xdr:to>
    <xdr:sp>
      <xdr:nvSpPr>
        <xdr:cNvPr id="329" name="CustomShape 1"/>
        <xdr:cNvSpPr/>
      </xdr:nvSpPr>
      <xdr:spPr>
        <a:xfrm>
          <a:off x="2840760" y="5871600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Накладной монтаж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для Android и IOS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</a:t>
          </a:r>
          <a:r>
            <a:rPr b="0" lang="ru-RU" sz="1100" spc="-1" strike="noStrike">
              <a:latin typeface="Calibri"/>
            </a:rPr>
            <a:t> </a:t>
          </a:r>
          <a:r>
            <a:rPr b="0" lang="ru-RU" sz="1200" spc="-1" strike="noStrike">
              <a:latin typeface="Calibri"/>
            </a:rPr>
            <a:t>96×86×32,5</a:t>
          </a:r>
          <a:r>
            <a:rPr b="0" lang="ru-RU" sz="1100" spc="-1" strike="noStrike">
              <a:latin typeface="Calibri"/>
            </a:rPr>
            <a:t> </a:t>
          </a:r>
          <a:r>
            <a:rPr b="0" lang="ru-RU" sz="1200" spc="-1" strike="noStrike">
              <a:latin typeface="Calibri"/>
            </a:rPr>
            <a:t>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323280</xdr:colOff>
      <xdr:row>88</xdr:row>
      <xdr:rowOff>99360</xdr:rowOff>
    </xdr:from>
    <xdr:to>
      <xdr:col>1</xdr:col>
      <xdr:colOff>4098960</xdr:colOff>
      <xdr:row>92</xdr:row>
      <xdr:rowOff>330120</xdr:rowOff>
    </xdr:to>
    <xdr:sp>
      <xdr:nvSpPr>
        <xdr:cNvPr id="330" name="CustomShape 1"/>
        <xdr:cNvSpPr/>
      </xdr:nvSpPr>
      <xdr:spPr>
        <a:xfrm>
          <a:off x="2863080" y="61382880"/>
          <a:ext cx="3775680" cy="2431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Накладной монтаж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3 скорости вентилятора + АВТО режим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Недельное програмирование температуры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для Android и IOS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0,5 В·А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Нагрузка 3-5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IP30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96×86×32,5 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2-х трубной системы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7</xdr:col>
      <xdr:colOff>0</xdr:colOff>
      <xdr:row>74</xdr:row>
      <xdr:rowOff>235440</xdr:rowOff>
    </xdr:from>
    <xdr:to>
      <xdr:col>7</xdr:col>
      <xdr:colOff>183960</xdr:colOff>
      <xdr:row>74</xdr:row>
      <xdr:rowOff>499320</xdr:rowOff>
    </xdr:to>
    <xdr:sp>
      <xdr:nvSpPr>
        <xdr:cNvPr id="331" name="CustomShape 1"/>
        <xdr:cNvSpPr/>
      </xdr:nvSpPr>
      <xdr:spPr>
        <a:xfrm>
          <a:off x="14230800" y="5199408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7</xdr:col>
      <xdr:colOff>78480</xdr:colOff>
      <xdr:row>75</xdr:row>
      <xdr:rowOff>134640</xdr:rowOff>
    </xdr:from>
    <xdr:to>
      <xdr:col>7</xdr:col>
      <xdr:colOff>262440</xdr:colOff>
      <xdr:row>75</xdr:row>
      <xdr:rowOff>398520</xdr:rowOff>
    </xdr:to>
    <xdr:sp>
      <xdr:nvSpPr>
        <xdr:cNvPr id="332" name="CustomShape 1"/>
        <xdr:cNvSpPr/>
      </xdr:nvSpPr>
      <xdr:spPr>
        <a:xfrm>
          <a:off x="14309280" y="5265540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149760</xdr:colOff>
      <xdr:row>78</xdr:row>
      <xdr:rowOff>299520</xdr:rowOff>
    </xdr:from>
    <xdr:to>
      <xdr:col>2</xdr:col>
      <xdr:colOff>2054160</xdr:colOff>
      <xdr:row>80</xdr:row>
      <xdr:rowOff>472320</xdr:rowOff>
    </xdr:to>
    <xdr:pic>
      <xdr:nvPicPr>
        <xdr:cNvPr id="333" name="图片 12" descr=""/>
        <xdr:cNvPicPr/>
      </xdr:nvPicPr>
      <xdr:blipFill>
        <a:blip r:embed="rId22"/>
        <a:srcRect l="-8" t="-9" r="-8" b="-9"/>
        <a:stretch/>
      </xdr:blipFill>
      <xdr:spPr>
        <a:xfrm>
          <a:off x="7093800" y="55106280"/>
          <a:ext cx="1904400" cy="169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73</xdr:row>
      <xdr:rowOff>262440</xdr:rowOff>
    </xdr:from>
    <xdr:to>
      <xdr:col>2</xdr:col>
      <xdr:colOff>2135520</xdr:colOff>
      <xdr:row>75</xdr:row>
      <xdr:rowOff>455400</xdr:rowOff>
    </xdr:to>
    <xdr:pic>
      <xdr:nvPicPr>
        <xdr:cNvPr id="334" name="图片 10" descr=""/>
        <xdr:cNvPicPr/>
      </xdr:nvPicPr>
      <xdr:blipFill>
        <a:blip r:embed="rId23"/>
        <a:srcRect l="-8" t="-9" r="-8" b="-9"/>
        <a:stretch/>
      </xdr:blipFill>
      <xdr:spPr>
        <a:xfrm>
          <a:off x="7134480" y="51258960"/>
          <a:ext cx="1945080" cy="171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95400</xdr:colOff>
      <xdr:row>88</xdr:row>
      <xdr:rowOff>326520</xdr:rowOff>
    </xdr:from>
    <xdr:to>
      <xdr:col>2</xdr:col>
      <xdr:colOff>1918080</xdr:colOff>
      <xdr:row>91</xdr:row>
      <xdr:rowOff>234720</xdr:rowOff>
    </xdr:to>
    <xdr:pic>
      <xdr:nvPicPr>
        <xdr:cNvPr id="335" name="图片 12" descr=""/>
        <xdr:cNvPicPr/>
      </xdr:nvPicPr>
      <xdr:blipFill>
        <a:blip r:embed="rId24"/>
        <a:srcRect l="-8" t="-9" r="-8" b="-9"/>
        <a:stretch/>
      </xdr:blipFill>
      <xdr:spPr>
        <a:xfrm>
          <a:off x="7039440" y="61610040"/>
          <a:ext cx="1822680" cy="163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190440</xdr:colOff>
      <xdr:row>83</xdr:row>
      <xdr:rowOff>398520</xdr:rowOff>
    </xdr:from>
    <xdr:to>
      <xdr:col>2</xdr:col>
      <xdr:colOff>1972080</xdr:colOff>
      <xdr:row>86</xdr:row>
      <xdr:rowOff>344880</xdr:rowOff>
    </xdr:to>
    <xdr:pic>
      <xdr:nvPicPr>
        <xdr:cNvPr id="336" name="图片 10" descr=""/>
        <xdr:cNvPicPr/>
      </xdr:nvPicPr>
      <xdr:blipFill>
        <a:blip r:embed="rId25"/>
        <a:srcRect l="-8" t="-9" r="-8" b="-9"/>
        <a:stretch/>
      </xdr:blipFill>
      <xdr:spPr>
        <a:xfrm>
          <a:off x="7134480" y="59015160"/>
          <a:ext cx="1781640" cy="1546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7</xdr:col>
      <xdr:colOff>0</xdr:colOff>
      <xdr:row>74</xdr:row>
      <xdr:rowOff>235440</xdr:rowOff>
    </xdr:from>
    <xdr:to>
      <xdr:col>7</xdr:col>
      <xdr:colOff>183960</xdr:colOff>
      <xdr:row>74</xdr:row>
      <xdr:rowOff>499320</xdr:rowOff>
    </xdr:to>
    <xdr:sp>
      <xdr:nvSpPr>
        <xdr:cNvPr id="337" name="CustomShape 1"/>
        <xdr:cNvSpPr/>
      </xdr:nvSpPr>
      <xdr:spPr>
        <a:xfrm>
          <a:off x="14230800" y="5199408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7</xdr:col>
      <xdr:colOff>78480</xdr:colOff>
      <xdr:row>75</xdr:row>
      <xdr:rowOff>134640</xdr:rowOff>
    </xdr:from>
    <xdr:to>
      <xdr:col>7</xdr:col>
      <xdr:colOff>262440</xdr:colOff>
      <xdr:row>75</xdr:row>
      <xdr:rowOff>398520</xdr:rowOff>
    </xdr:to>
    <xdr:sp>
      <xdr:nvSpPr>
        <xdr:cNvPr id="338" name="CustomShape 1"/>
        <xdr:cNvSpPr/>
      </xdr:nvSpPr>
      <xdr:spPr>
        <a:xfrm>
          <a:off x="14309280" y="52655400"/>
          <a:ext cx="183960" cy="26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</xdr:col>
      <xdr:colOff>224280</xdr:colOff>
      <xdr:row>63</xdr:row>
      <xdr:rowOff>145800</xdr:rowOff>
    </xdr:from>
    <xdr:to>
      <xdr:col>1</xdr:col>
      <xdr:colOff>4137120</xdr:colOff>
      <xdr:row>67</xdr:row>
      <xdr:rowOff>727920</xdr:rowOff>
    </xdr:to>
    <xdr:sp>
      <xdr:nvSpPr>
        <xdr:cNvPr id="339" name="CustomShape 1"/>
        <xdr:cNvSpPr/>
      </xdr:nvSpPr>
      <xdr:spPr>
        <a:xfrm>
          <a:off x="2764080" y="43522560"/>
          <a:ext cx="3912840" cy="362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черного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В </a:t>
          </a:r>
          <a:r>
            <a:rPr b="0" lang="ru-RU" sz="1100" spc="-1" strike="noStrike">
              <a:latin typeface="Calibri"/>
            </a:rPr>
            <a:t>постоянного</a:t>
          </a:r>
          <a:r>
            <a:rPr b="0" lang="ru-RU" sz="1200" spc="-1" strike="noStrike">
              <a:latin typeface="Calibri"/>
            </a:rPr>
            <a:t>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4 временных периода с разделением на будни и выходные дни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емкостный сенсорный экран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NTC3950, 10K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RS485 (Modbus)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&lt;1 Вт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влажности: 5-95% (без кондесата)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86×86×45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4-х  трубных систем.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257760</xdr:colOff>
      <xdr:row>68</xdr:row>
      <xdr:rowOff>111960</xdr:rowOff>
    </xdr:from>
    <xdr:to>
      <xdr:col>1</xdr:col>
      <xdr:colOff>4170600</xdr:colOff>
      <xdr:row>72</xdr:row>
      <xdr:rowOff>693720</xdr:rowOff>
    </xdr:to>
    <xdr:sp>
      <xdr:nvSpPr>
        <xdr:cNvPr id="340" name="CustomShape 1"/>
        <xdr:cNvSpPr/>
      </xdr:nvSpPr>
      <xdr:spPr>
        <a:xfrm>
          <a:off x="2797560" y="47298600"/>
          <a:ext cx="3912840" cy="3629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Стеклянная сенсорная панель белого цвета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Управление вентилятором  0-10 В </a:t>
          </a:r>
          <a:r>
            <a:rPr b="0" lang="ru-RU" sz="1100" spc="-1" strike="noStrike">
              <a:latin typeface="Calibri"/>
            </a:rPr>
            <a:t>постоянного</a:t>
          </a:r>
          <a:r>
            <a:rPr b="0" lang="ru-RU" sz="1200" spc="-1" strike="noStrike">
              <a:latin typeface="Calibri"/>
            </a:rPr>
            <a:t> тока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7 дней, будний / выходной, круглосуточный график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4 временных периода с разделением на будни и выходные дни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Цветной емкостный сенсорный экран 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Блокировка сенсорного экрана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Датчик NTC3950, 10K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Напряжение питания: ~230 В ±10%, 50 Гц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Wifi - IEEE 802.11 b/g/n - 2.4ghz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RS485 (Modbus)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Потребляемая мощность: &lt;1 Вт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Релейная нагрузка 5 А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Степень защиты: IP20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эксплуатации: 0...+45°С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Температура влажности: 5-95% (без кондесата)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Габариты (Ш×В×Г) : 86×86×45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Монтажная высота: 1500 мм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latin typeface="Calibri"/>
            </a:rPr>
            <a:t>Для 4-х  трубных систем.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200" spc="-1" strike="noStrike">
              <a:solidFill>
                <a:srgbClr val="000000"/>
              </a:solidFill>
              <a:latin typeface="Calibri Light"/>
            </a:rPr>
            <a:t> </a:t>
          </a:r>
          <a:endParaRPr b="0" lang="ru-RU" sz="12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138600</xdr:colOff>
      <xdr:row>69</xdr:row>
      <xdr:rowOff>186120</xdr:rowOff>
    </xdr:from>
    <xdr:to>
      <xdr:col>2</xdr:col>
      <xdr:colOff>2049840</xdr:colOff>
      <xdr:row>71</xdr:row>
      <xdr:rowOff>461520</xdr:rowOff>
    </xdr:to>
    <xdr:pic>
      <xdr:nvPicPr>
        <xdr:cNvPr id="341" name="Рисунок 74" descr=""/>
        <xdr:cNvPicPr/>
      </xdr:nvPicPr>
      <xdr:blipFill>
        <a:blip r:embed="rId26"/>
        <a:stretch/>
      </xdr:blipFill>
      <xdr:spPr>
        <a:xfrm>
          <a:off x="7082640" y="48134880"/>
          <a:ext cx="1911240" cy="179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183240</xdr:colOff>
      <xdr:row>64</xdr:row>
      <xdr:rowOff>242280</xdr:rowOff>
    </xdr:from>
    <xdr:to>
      <xdr:col>2</xdr:col>
      <xdr:colOff>1973880</xdr:colOff>
      <xdr:row>66</xdr:row>
      <xdr:rowOff>517680</xdr:rowOff>
    </xdr:to>
    <xdr:pic>
      <xdr:nvPicPr>
        <xdr:cNvPr id="342" name="Рисунок 75" descr=""/>
        <xdr:cNvPicPr/>
      </xdr:nvPicPr>
      <xdr:blipFill>
        <a:blip r:embed="rId27"/>
        <a:stretch/>
      </xdr:blipFill>
      <xdr:spPr>
        <a:xfrm>
          <a:off x="7127280" y="44380800"/>
          <a:ext cx="1790640" cy="17996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451440</xdr:colOff>
      <xdr:row>123</xdr:row>
      <xdr:rowOff>108000</xdr:rowOff>
    </xdr:from>
    <xdr:to>
      <xdr:col>1</xdr:col>
      <xdr:colOff>3489120</xdr:colOff>
      <xdr:row>123</xdr:row>
      <xdr:rowOff>1694880</xdr:rowOff>
    </xdr:to>
    <xdr:sp>
      <xdr:nvSpPr>
        <xdr:cNvPr id="343" name="CustomShape 1"/>
        <xdr:cNvSpPr/>
      </xdr:nvSpPr>
      <xdr:spPr>
        <a:xfrm>
          <a:off x="2991240" y="82823040"/>
          <a:ext cx="3037680" cy="1586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Коробка открытого монтажа 1-местная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Степень защиты</a:t>
          </a:r>
          <a:r>
            <a:rPr b="0" lang="ru-RU" sz="1200" spc="-1" strike="noStrike">
              <a:latin typeface="Calibri"/>
            </a:rPr>
            <a:t>I P20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Материал </a:t>
          </a:r>
          <a:r>
            <a:rPr b="0" lang="ru-RU" sz="1200" spc="-1" strike="noStrike">
              <a:latin typeface="Calibri"/>
            </a:rPr>
            <a:t>Пластик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Цвет </a:t>
          </a:r>
          <a:r>
            <a:rPr b="0" lang="ru-RU" sz="1200" spc="-1" strike="noStrike">
              <a:latin typeface="Calibri"/>
            </a:rPr>
            <a:t>Белый</a:t>
          </a:r>
          <a:endParaRPr b="0" lang="ru-RU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Количество выходов 5шт.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Длина 80мм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Ширина 80мм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Глубина 37мм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397080</xdr:colOff>
      <xdr:row>122</xdr:row>
      <xdr:rowOff>227880</xdr:rowOff>
    </xdr:from>
    <xdr:to>
      <xdr:col>1</xdr:col>
      <xdr:colOff>4149360</xdr:colOff>
      <xdr:row>122</xdr:row>
      <xdr:rowOff>2133000</xdr:rowOff>
    </xdr:to>
    <xdr:sp>
      <xdr:nvSpPr>
        <xdr:cNvPr id="344" name="CustomShape 1"/>
        <xdr:cNvSpPr/>
      </xdr:nvSpPr>
      <xdr:spPr>
        <a:xfrm>
          <a:off x="2936880" y="80571240"/>
          <a:ext cx="3752280" cy="19051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Используется для установки в стены из гипсокартона.</a:t>
          </a:r>
          <a:br/>
          <a:r>
            <a:rPr b="0" lang="ru-RU" sz="1100" spc="-1" strike="noStrike">
              <a:latin typeface="Calibri"/>
            </a:rPr>
            <a:t>Подходит для комнатных термостатов, задняя часть которых представляет собой квадрат со стороной от 63 мм и до 69 мм (не включительно).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Размер полой части (для размещения задней части термостата): 69x69 мм, глубина 47 мм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Перфорированный (выламывается) вывод под кабели питания: есть, круглый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Ориентация монтажа: горизонтальная, вертикальная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Степень защиты: IP20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Материал: пластик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Цвет: белый</a:t>
          </a:r>
          <a:endParaRPr b="0" lang="ru-RU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latin typeface="Calibri"/>
            </a:rPr>
            <a:t>Лапки для захвата гипсокартонной стены: 2 штуки</a:t>
          </a:r>
          <a:endParaRPr b="0" lang="ru-RU" sz="11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190440</xdr:colOff>
      <xdr:row>122</xdr:row>
      <xdr:rowOff>277200</xdr:rowOff>
    </xdr:from>
    <xdr:to>
      <xdr:col>2</xdr:col>
      <xdr:colOff>2050200</xdr:colOff>
      <xdr:row>122</xdr:row>
      <xdr:rowOff>2094840</xdr:rowOff>
    </xdr:to>
    <xdr:pic>
      <xdr:nvPicPr>
        <xdr:cNvPr id="345" name="Рисунок 72" descr=""/>
        <xdr:cNvPicPr/>
      </xdr:nvPicPr>
      <xdr:blipFill>
        <a:blip r:embed="rId28"/>
        <a:stretch/>
      </xdr:blipFill>
      <xdr:spPr>
        <a:xfrm>
          <a:off x="7134480" y="80620560"/>
          <a:ext cx="1859760" cy="181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104040</xdr:colOff>
      <xdr:row>123</xdr:row>
      <xdr:rowOff>121320</xdr:rowOff>
    </xdr:from>
    <xdr:to>
      <xdr:col>2</xdr:col>
      <xdr:colOff>2164320</xdr:colOff>
      <xdr:row>123</xdr:row>
      <xdr:rowOff>1956240</xdr:rowOff>
    </xdr:to>
    <xdr:pic>
      <xdr:nvPicPr>
        <xdr:cNvPr id="346" name="Рисунок 73" descr=""/>
        <xdr:cNvPicPr/>
      </xdr:nvPicPr>
      <xdr:blipFill>
        <a:blip r:embed="rId29"/>
        <a:srcRect l="0" t="8036" r="0" b="6774"/>
        <a:stretch/>
      </xdr:blipFill>
      <xdr:spPr>
        <a:xfrm>
          <a:off x="7048080" y="82836360"/>
          <a:ext cx="2060280" cy="1834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2291400</xdr:colOff>
      <xdr:row>2</xdr:row>
      <xdr:rowOff>168480</xdr:rowOff>
    </xdr:from>
    <xdr:to>
      <xdr:col>9</xdr:col>
      <xdr:colOff>84960</xdr:colOff>
      <xdr:row>8</xdr:row>
      <xdr:rowOff>189720</xdr:rowOff>
    </xdr:to>
    <xdr:pic>
      <xdr:nvPicPr>
        <xdr:cNvPr id="1" name="Рисунок 4" descr=""/>
        <xdr:cNvPicPr/>
      </xdr:nvPicPr>
      <xdr:blipFill>
        <a:blip r:embed="rId1"/>
        <a:stretch/>
      </xdr:blipFill>
      <xdr:spPr>
        <a:xfrm>
          <a:off x="2291400" y="558720"/>
          <a:ext cx="5904360" cy="116424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twoCell">
    <xdr:from>
      <xdr:col>0</xdr:col>
      <xdr:colOff>0</xdr:colOff>
      <xdr:row>12</xdr:row>
      <xdr:rowOff>0</xdr:rowOff>
    </xdr:from>
    <xdr:to>
      <xdr:col>2</xdr:col>
      <xdr:colOff>113760</xdr:colOff>
      <xdr:row>13</xdr:row>
      <xdr:rowOff>323280</xdr:rowOff>
    </xdr:to>
    <xdr:sp>
      <xdr:nvSpPr>
        <xdr:cNvPr id="2" name="CustomShape 1"/>
        <xdr:cNvSpPr/>
      </xdr:nvSpPr>
      <xdr:spPr>
        <a:xfrm>
          <a:off x="0" y="2419200"/>
          <a:ext cx="6393240" cy="513720"/>
        </a:xfrm>
        <a:prstGeom prst="bentUpArrow">
          <a:avLst>
            <a:gd name="adj1" fmla="val 11141"/>
            <a:gd name="adj2" fmla="val 22182"/>
            <a:gd name="adj3" fmla="val 32408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4</xdr:col>
      <xdr:colOff>132480</xdr:colOff>
      <xdr:row>18</xdr:row>
      <xdr:rowOff>323280</xdr:rowOff>
    </xdr:to>
    <xdr:sp>
      <xdr:nvSpPr>
        <xdr:cNvPr id="3" name="CustomShape 1"/>
        <xdr:cNvSpPr/>
      </xdr:nvSpPr>
      <xdr:spPr>
        <a:xfrm>
          <a:off x="0" y="2419200"/>
          <a:ext cx="6935040" cy="2133000"/>
        </a:xfrm>
        <a:prstGeom prst="bentUpArrow">
          <a:avLst>
            <a:gd name="adj1" fmla="val 3398"/>
            <a:gd name="adj2" fmla="val 6197"/>
            <a:gd name="adj3" fmla="val 8805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6</xdr:col>
      <xdr:colOff>113760</xdr:colOff>
      <xdr:row>23</xdr:row>
      <xdr:rowOff>323280</xdr:rowOff>
    </xdr:to>
    <xdr:sp>
      <xdr:nvSpPr>
        <xdr:cNvPr id="4" name="CustomShape 1"/>
        <xdr:cNvSpPr/>
      </xdr:nvSpPr>
      <xdr:spPr>
        <a:xfrm>
          <a:off x="0" y="2419200"/>
          <a:ext cx="7439400" cy="3752280"/>
        </a:xfrm>
        <a:prstGeom prst="bentUpArrow">
          <a:avLst>
            <a:gd name="adj1" fmla="val 1904"/>
            <a:gd name="adj2" fmla="val 3883"/>
            <a:gd name="adj3" fmla="val 4765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8</xdr:col>
      <xdr:colOff>132480</xdr:colOff>
      <xdr:row>26</xdr:row>
      <xdr:rowOff>322920</xdr:rowOff>
    </xdr:to>
    <xdr:sp>
      <xdr:nvSpPr>
        <xdr:cNvPr id="5" name="CustomShape 1"/>
        <xdr:cNvSpPr/>
      </xdr:nvSpPr>
      <xdr:spPr>
        <a:xfrm>
          <a:off x="0" y="2419200"/>
          <a:ext cx="7981560" cy="4723560"/>
        </a:xfrm>
        <a:prstGeom prst="bentUpArrow">
          <a:avLst>
            <a:gd name="adj1" fmla="val 1234"/>
            <a:gd name="adj2" fmla="val 3311"/>
            <a:gd name="adj3" fmla="val 3687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10</xdr:col>
      <xdr:colOff>132480</xdr:colOff>
      <xdr:row>29</xdr:row>
      <xdr:rowOff>323280</xdr:rowOff>
    </xdr:to>
    <xdr:sp>
      <xdr:nvSpPr>
        <xdr:cNvPr id="6" name="CustomShape 1"/>
        <xdr:cNvSpPr/>
      </xdr:nvSpPr>
      <xdr:spPr>
        <a:xfrm>
          <a:off x="0" y="2419200"/>
          <a:ext cx="8504640" cy="5695200"/>
        </a:xfrm>
        <a:prstGeom prst="bentUpArrow">
          <a:avLst>
            <a:gd name="adj1" fmla="val 1035"/>
            <a:gd name="adj2" fmla="val 2443"/>
            <a:gd name="adj3" fmla="val 3207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12</xdr:col>
      <xdr:colOff>104040</xdr:colOff>
      <xdr:row>32</xdr:row>
      <xdr:rowOff>323280</xdr:rowOff>
    </xdr:to>
    <xdr:sp>
      <xdr:nvSpPr>
        <xdr:cNvPr id="7" name="CustomShape 1"/>
        <xdr:cNvSpPr/>
      </xdr:nvSpPr>
      <xdr:spPr>
        <a:xfrm>
          <a:off x="0" y="2419200"/>
          <a:ext cx="8999640" cy="6666840"/>
        </a:xfrm>
        <a:prstGeom prst="bentUpArrow">
          <a:avLst>
            <a:gd name="adj1" fmla="val 988"/>
            <a:gd name="adj2" fmla="val 1969"/>
            <a:gd name="adj3" fmla="val 2826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14</xdr:col>
      <xdr:colOff>132480</xdr:colOff>
      <xdr:row>38</xdr:row>
      <xdr:rowOff>322920</xdr:rowOff>
    </xdr:to>
    <xdr:sp>
      <xdr:nvSpPr>
        <xdr:cNvPr id="8" name="CustomShape 1"/>
        <xdr:cNvSpPr/>
      </xdr:nvSpPr>
      <xdr:spPr>
        <a:xfrm>
          <a:off x="0" y="2419200"/>
          <a:ext cx="9551160" cy="8609760"/>
        </a:xfrm>
        <a:prstGeom prst="bentUpArrow">
          <a:avLst>
            <a:gd name="adj1" fmla="val 703"/>
            <a:gd name="adj2" fmla="val 1659"/>
            <a:gd name="adj3" fmla="val 2230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16</xdr:col>
      <xdr:colOff>113760</xdr:colOff>
      <xdr:row>42</xdr:row>
      <xdr:rowOff>323280</xdr:rowOff>
    </xdr:to>
    <xdr:sp>
      <xdr:nvSpPr>
        <xdr:cNvPr id="9" name="CustomShape 1"/>
        <xdr:cNvSpPr/>
      </xdr:nvSpPr>
      <xdr:spPr>
        <a:xfrm>
          <a:off x="0" y="2419200"/>
          <a:ext cx="10055880" cy="9905400"/>
        </a:xfrm>
        <a:prstGeom prst="bentUpArrow">
          <a:avLst>
            <a:gd name="adj1" fmla="val 634"/>
            <a:gd name="adj2" fmla="val 1350"/>
            <a:gd name="adj3" fmla="val 1736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0</xdr:colOff>
      <xdr:row>12</xdr:row>
      <xdr:rowOff>0</xdr:rowOff>
    </xdr:from>
    <xdr:to>
      <xdr:col>18</xdr:col>
      <xdr:colOff>104040</xdr:colOff>
      <xdr:row>52</xdr:row>
      <xdr:rowOff>322920</xdr:rowOff>
    </xdr:to>
    <xdr:sp>
      <xdr:nvSpPr>
        <xdr:cNvPr id="10" name="CustomShape 1"/>
        <xdr:cNvSpPr/>
      </xdr:nvSpPr>
      <xdr:spPr>
        <a:xfrm>
          <a:off x="0" y="2419200"/>
          <a:ext cx="10569240" cy="13143600"/>
        </a:xfrm>
        <a:prstGeom prst="bentUpArrow">
          <a:avLst>
            <a:gd name="adj1" fmla="val 539"/>
            <a:gd name="adj2" fmla="val 1386"/>
            <a:gd name="adj3" fmla="val 1626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22320</xdr:colOff>
      <xdr:row>12</xdr:row>
      <xdr:rowOff>15480</xdr:rowOff>
    </xdr:from>
    <xdr:to>
      <xdr:col>19</xdr:col>
      <xdr:colOff>401040</xdr:colOff>
      <xdr:row>59</xdr:row>
      <xdr:rowOff>44280</xdr:rowOff>
    </xdr:to>
    <xdr:sp>
      <xdr:nvSpPr>
        <xdr:cNvPr id="11" name="CustomShape 1"/>
        <xdr:cNvSpPr/>
      </xdr:nvSpPr>
      <xdr:spPr>
        <a:xfrm>
          <a:off x="22320" y="2434680"/>
          <a:ext cx="11105640" cy="14925960"/>
        </a:xfrm>
        <a:prstGeom prst="bentUpArrow">
          <a:avLst>
            <a:gd name="adj1" fmla="val 539"/>
            <a:gd name="adj2" fmla="val 1386"/>
            <a:gd name="adj3" fmla="val 1626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twoCell">
    <xdr:from>
      <xdr:col>0</xdr:col>
      <xdr:colOff>21960</xdr:colOff>
      <xdr:row>11</xdr:row>
      <xdr:rowOff>242640</xdr:rowOff>
    </xdr:from>
    <xdr:to>
      <xdr:col>20</xdr:col>
      <xdr:colOff>447120</xdr:colOff>
      <xdr:row>65</xdr:row>
      <xdr:rowOff>51480</xdr:rowOff>
    </xdr:to>
    <xdr:sp>
      <xdr:nvSpPr>
        <xdr:cNvPr id="12" name="CustomShape 1"/>
        <xdr:cNvSpPr/>
      </xdr:nvSpPr>
      <xdr:spPr>
        <a:xfrm>
          <a:off x="21960" y="2414160"/>
          <a:ext cx="11763720" cy="16410960"/>
        </a:xfrm>
        <a:prstGeom prst="bentUpArrow">
          <a:avLst>
            <a:gd name="adj1" fmla="val 539"/>
            <a:gd name="adj2" fmla="val 1386"/>
            <a:gd name="adj3" fmla="val 1626"/>
          </a:avLst>
        </a:prstGeom>
        <a:noFill/>
        <a:ln w="19080"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343080</xdr:colOff>
      <xdr:row>1</xdr:row>
      <xdr:rowOff>47520</xdr:rowOff>
    </xdr:from>
    <xdr:to>
      <xdr:col>9</xdr:col>
      <xdr:colOff>317880</xdr:colOff>
      <xdr:row>7</xdr:row>
      <xdr:rowOff>69120</xdr:rowOff>
    </xdr:to>
    <xdr:pic>
      <xdr:nvPicPr>
        <xdr:cNvPr id="13" name="Рисунок 18" descr=""/>
        <xdr:cNvPicPr/>
      </xdr:nvPicPr>
      <xdr:blipFill>
        <a:blip r:embed="rId1"/>
        <a:stretch/>
      </xdr:blipFill>
      <xdr:spPr>
        <a:xfrm>
          <a:off x="343080" y="247320"/>
          <a:ext cx="5775480" cy="116460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twoCell">
    <xdr:from>
      <xdr:col>10</xdr:col>
      <xdr:colOff>123840</xdr:colOff>
      <xdr:row>0</xdr:row>
      <xdr:rowOff>114480</xdr:rowOff>
    </xdr:from>
    <xdr:to>
      <xdr:col>19</xdr:col>
      <xdr:colOff>122760</xdr:colOff>
      <xdr:row>8</xdr:row>
      <xdr:rowOff>149400</xdr:rowOff>
    </xdr:to>
    <xdr:sp>
      <xdr:nvSpPr>
        <xdr:cNvPr id="14" name="CustomShape 1"/>
        <xdr:cNvSpPr/>
      </xdr:nvSpPr>
      <xdr:spPr>
        <a:xfrm>
          <a:off x="6568920" y="114480"/>
          <a:ext cx="5799600" cy="1568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Телефоны: 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Москва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+7(495)641-32-22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                     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Новосибирск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+7(383)373-34-58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                     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Санкт-Петербург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+7(812)458-88-58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Сайт: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wilma-rus.ru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          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vitron.ru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e-mail: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info@wilma.ru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22320</xdr:colOff>
      <xdr:row>9</xdr:row>
      <xdr:rowOff>56520</xdr:rowOff>
    </xdr:from>
    <xdr:to>
      <xdr:col>15</xdr:col>
      <xdr:colOff>493920</xdr:colOff>
      <xdr:row>11</xdr:row>
      <xdr:rowOff>186120</xdr:rowOff>
    </xdr:to>
    <xdr:sp>
      <xdr:nvSpPr>
        <xdr:cNvPr id="15" name="CustomShape 1"/>
        <xdr:cNvSpPr/>
      </xdr:nvSpPr>
      <xdr:spPr>
        <a:xfrm>
          <a:off x="22320" y="1780200"/>
          <a:ext cx="1013940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без вентилятора ВК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(естественная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25200</xdr:colOff>
      <xdr:row>11</xdr:row>
      <xdr:rowOff>92880</xdr:rowOff>
    </xdr:from>
    <xdr:to>
      <xdr:col>24</xdr:col>
      <xdr:colOff>32760</xdr:colOff>
      <xdr:row>50</xdr:row>
      <xdr:rowOff>167400</xdr:rowOff>
    </xdr:to>
    <xdr:sp>
      <xdr:nvSpPr>
        <xdr:cNvPr id="16" name="CustomShape 1"/>
        <xdr:cNvSpPr/>
      </xdr:nvSpPr>
      <xdr:spPr>
        <a:xfrm>
          <a:off x="6470280" y="2197800"/>
          <a:ext cx="9030960" cy="7503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естественной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теплообменник, тепло от которого передаётся в отапливаемое помещение путём естественной конвекции. Позволяет преградить поток холодного воздуха от застеклённых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небольшими потребностями в отоплении или вспомогательного отопительного прибора с системами тёплого пола, вентиляции, радиаторного водяного отопления. Может быть установлен как в однотрубную, так и в двухтрубную систему отопления.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покрытая износостойким порошковым покрытием (цвет покрытия: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плоскости..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из 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56160</xdr:colOff>
      <xdr:row>55</xdr:row>
      <xdr:rowOff>43560</xdr:rowOff>
    </xdr:from>
    <xdr:to>
      <xdr:col>10</xdr:col>
      <xdr:colOff>74520</xdr:colOff>
      <xdr:row>92</xdr:row>
      <xdr:rowOff>166680</xdr:rowOff>
    </xdr:to>
    <xdr:pic>
      <xdr:nvPicPr>
        <xdr:cNvPr id="17" name="Рисунок 26" descr=""/>
        <xdr:cNvPicPr/>
      </xdr:nvPicPr>
      <xdr:blipFill>
        <a:blip r:embed="rId2"/>
        <a:stretch/>
      </xdr:blipFill>
      <xdr:spPr>
        <a:xfrm>
          <a:off x="56160" y="10530360"/>
          <a:ext cx="6463440" cy="7171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209520</xdr:colOff>
      <xdr:row>50</xdr:row>
      <xdr:rowOff>76320</xdr:rowOff>
    </xdr:from>
    <xdr:to>
      <xdr:col>20</xdr:col>
      <xdr:colOff>352800</xdr:colOff>
      <xdr:row>53</xdr:row>
      <xdr:rowOff>15480</xdr:rowOff>
    </xdr:to>
    <xdr:sp>
      <xdr:nvSpPr>
        <xdr:cNvPr id="18" name="CustomShape 1"/>
        <xdr:cNvSpPr/>
      </xdr:nvSpPr>
      <xdr:spPr>
        <a:xfrm>
          <a:off x="209520" y="9610560"/>
          <a:ext cx="1303344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12В или 220В  ВКВ (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66600</xdr:colOff>
      <xdr:row>52</xdr:row>
      <xdr:rowOff>104760</xdr:rowOff>
    </xdr:from>
    <xdr:to>
      <xdr:col>23</xdr:col>
      <xdr:colOff>423000</xdr:colOff>
      <xdr:row>93</xdr:row>
      <xdr:rowOff>9000</xdr:rowOff>
    </xdr:to>
    <xdr:sp>
      <xdr:nvSpPr>
        <xdr:cNvPr id="19" name="CustomShape 1"/>
        <xdr:cNvSpPr/>
      </xdr:nvSpPr>
      <xdr:spPr>
        <a:xfrm>
          <a:off x="6511680" y="1002024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и тангенциальный вентилятор переменного тока,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AC вентилятор, напряжением питания 12 или 220 В,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77040</xdr:colOff>
      <xdr:row>13</xdr:row>
      <xdr:rowOff>182160</xdr:rowOff>
    </xdr:from>
    <xdr:to>
      <xdr:col>10</xdr:col>
      <xdr:colOff>13320</xdr:colOff>
      <xdr:row>50</xdr:row>
      <xdr:rowOff>48240</xdr:rowOff>
    </xdr:to>
    <xdr:pic>
      <xdr:nvPicPr>
        <xdr:cNvPr id="20" name="Рисунок 29" descr=""/>
        <xdr:cNvPicPr/>
      </xdr:nvPicPr>
      <xdr:blipFill>
        <a:blip r:embed="rId3"/>
        <a:stretch/>
      </xdr:blipFill>
      <xdr:spPr>
        <a:xfrm>
          <a:off x="77040" y="2667960"/>
          <a:ext cx="6381360" cy="6914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231480</xdr:colOff>
      <xdr:row>444</xdr:row>
      <xdr:rowOff>0</xdr:rowOff>
    </xdr:from>
    <xdr:to>
      <xdr:col>2</xdr:col>
      <xdr:colOff>479520</xdr:colOff>
      <xdr:row>445</xdr:row>
      <xdr:rowOff>158760</xdr:rowOff>
    </xdr:to>
    <xdr:sp>
      <xdr:nvSpPr>
        <xdr:cNvPr id="21" name="CustomShape 1"/>
        <xdr:cNvSpPr/>
      </xdr:nvSpPr>
      <xdr:spPr>
        <a:xfrm>
          <a:off x="231480" y="84591360"/>
          <a:ext cx="15368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2800" spc="-1" strike="noStrike">
              <a:solidFill>
                <a:srgbClr val="000000"/>
              </a:solidFill>
              <a:latin typeface="Calibri Light"/>
            </a:rPr>
            <a:t>Решётки</a:t>
          </a:r>
          <a:endParaRPr b="0" lang="ru-RU" sz="2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247680</xdr:colOff>
      <xdr:row>446</xdr:row>
      <xdr:rowOff>0</xdr:rowOff>
    </xdr:from>
    <xdr:to>
      <xdr:col>18</xdr:col>
      <xdr:colOff>549720</xdr:colOff>
      <xdr:row>453</xdr:row>
      <xdr:rowOff>65880</xdr:rowOff>
    </xdr:to>
    <xdr:sp>
      <xdr:nvSpPr>
        <xdr:cNvPr id="22" name="CustomShape 1"/>
        <xdr:cNvSpPr/>
      </xdr:nvSpPr>
      <xdr:spPr>
        <a:xfrm>
          <a:off x="247680" y="84972240"/>
          <a:ext cx="11903400" cy="13993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Calibri"/>
            </a:rPr>
            <a:t>Описание 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Алюминиевый профиль решётки с двутавровым поперечным сечением обладает высокой нагрузочной способностью.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Для соединения профиля используется стальная пружина которая позволяет с достаточно большим усилием стягивать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профиль между собой, предотвращая тем самым «разбалтывание» в процессе эксплуатации. Достоинством соединения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профиля пружиной является то, что решётку можно сворачивать в малогабаритный рулон. Покрытие профиля обладает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высокой износостойкостью и сохраняет решётку от потёртостей и царапин во время эксплуатации.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219240</xdr:colOff>
      <xdr:row>453</xdr:row>
      <xdr:rowOff>0</xdr:rowOff>
    </xdr:from>
    <xdr:to>
      <xdr:col>18</xdr:col>
      <xdr:colOff>521280</xdr:colOff>
      <xdr:row>454</xdr:row>
      <xdr:rowOff>103680</xdr:rowOff>
    </xdr:to>
    <xdr:sp>
      <xdr:nvSpPr>
        <xdr:cNvPr id="23" name="CustomShape 1"/>
        <xdr:cNvSpPr/>
      </xdr:nvSpPr>
      <xdr:spPr>
        <a:xfrm>
          <a:off x="219240" y="86305680"/>
          <a:ext cx="11903400" cy="294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Calibri"/>
            </a:rPr>
            <a:t>Размеры и профиль решётки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266760</xdr:colOff>
      <xdr:row>478</xdr:row>
      <xdr:rowOff>104760</xdr:rowOff>
    </xdr:from>
    <xdr:to>
      <xdr:col>18</xdr:col>
      <xdr:colOff>568800</xdr:colOff>
      <xdr:row>485</xdr:row>
      <xdr:rowOff>170640</xdr:rowOff>
    </xdr:to>
    <xdr:sp>
      <xdr:nvSpPr>
        <xdr:cNvPr id="24" name="CustomShape 1"/>
        <xdr:cNvSpPr/>
      </xdr:nvSpPr>
      <xdr:spPr>
        <a:xfrm>
          <a:off x="266760" y="91173240"/>
          <a:ext cx="11903400" cy="13993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Декоративная решётка на пружине имеет провереную временем конструкцию, которая сочетает элегантный внешний вид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с безопасностью и долговечностью. На протяжении многих лет данная конструкция решётки является классической (т.е.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профиль решётки стягивается между собой пружиной). Двутавровый профиль решётки выдерживает большие нагрузки,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что позволяет использовать её в общественных зданиях (рестораны, торговые центры, автосалоны). Деревянные решётки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данного типа создают уютный и привлекательный дизайн вашего интерьера. Основные особенности решётки: проверенная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временем конструкция, классический вид, наличие деревянного профиля и стойкость к нагрузкам.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295200</xdr:colOff>
      <xdr:row>485</xdr:row>
      <xdr:rowOff>142920</xdr:rowOff>
    </xdr:from>
    <xdr:to>
      <xdr:col>18</xdr:col>
      <xdr:colOff>597240</xdr:colOff>
      <xdr:row>487</xdr:row>
      <xdr:rowOff>56520</xdr:rowOff>
    </xdr:to>
    <xdr:sp>
      <xdr:nvSpPr>
        <xdr:cNvPr id="25" name="CustomShape 1"/>
        <xdr:cNvSpPr/>
      </xdr:nvSpPr>
      <xdr:spPr>
        <a:xfrm>
          <a:off x="295200" y="92544840"/>
          <a:ext cx="11903400" cy="294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Calibri"/>
            </a:rPr>
            <a:t>Стандартные цвета решётки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316080</xdr:colOff>
      <xdr:row>454</xdr:row>
      <xdr:rowOff>172800</xdr:rowOff>
    </xdr:from>
    <xdr:to>
      <xdr:col>28</xdr:col>
      <xdr:colOff>347040</xdr:colOff>
      <xdr:row>454</xdr:row>
      <xdr:rowOff>172800</xdr:rowOff>
    </xdr:to>
    <xdr:sp>
      <xdr:nvSpPr>
        <xdr:cNvPr id="26" name="Line 1"/>
        <xdr:cNvSpPr/>
      </xdr:nvSpPr>
      <xdr:spPr>
        <a:xfrm>
          <a:off x="316080" y="86669280"/>
          <a:ext cx="1807740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299160</xdr:colOff>
      <xdr:row>457</xdr:row>
      <xdr:rowOff>100800</xdr:rowOff>
    </xdr:from>
    <xdr:to>
      <xdr:col>28</xdr:col>
      <xdr:colOff>302400</xdr:colOff>
      <xdr:row>457</xdr:row>
      <xdr:rowOff>100800</xdr:rowOff>
    </xdr:to>
    <xdr:sp>
      <xdr:nvSpPr>
        <xdr:cNvPr id="27" name="Line 1"/>
        <xdr:cNvSpPr/>
      </xdr:nvSpPr>
      <xdr:spPr>
        <a:xfrm>
          <a:off x="299160" y="87168600"/>
          <a:ext cx="1804968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310320</xdr:colOff>
      <xdr:row>467</xdr:row>
      <xdr:rowOff>111960</xdr:rowOff>
    </xdr:from>
    <xdr:to>
      <xdr:col>28</xdr:col>
      <xdr:colOff>313560</xdr:colOff>
      <xdr:row>467</xdr:row>
      <xdr:rowOff>111960</xdr:rowOff>
    </xdr:to>
    <xdr:sp>
      <xdr:nvSpPr>
        <xdr:cNvPr id="28" name="Line 1"/>
        <xdr:cNvSpPr/>
      </xdr:nvSpPr>
      <xdr:spPr>
        <a:xfrm>
          <a:off x="310320" y="89084880"/>
          <a:ext cx="1804968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328320</xdr:colOff>
      <xdr:row>469</xdr:row>
      <xdr:rowOff>156600</xdr:rowOff>
    </xdr:from>
    <xdr:to>
      <xdr:col>28</xdr:col>
      <xdr:colOff>324720</xdr:colOff>
      <xdr:row>469</xdr:row>
      <xdr:rowOff>156600</xdr:rowOff>
    </xdr:to>
    <xdr:sp>
      <xdr:nvSpPr>
        <xdr:cNvPr id="29" name="Line 1"/>
        <xdr:cNvSpPr/>
      </xdr:nvSpPr>
      <xdr:spPr>
        <a:xfrm>
          <a:off x="328320" y="89510400"/>
          <a:ext cx="1804284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277920</xdr:colOff>
      <xdr:row>472</xdr:row>
      <xdr:rowOff>0</xdr:rowOff>
    </xdr:from>
    <xdr:to>
      <xdr:col>28</xdr:col>
      <xdr:colOff>313560</xdr:colOff>
      <xdr:row>472</xdr:row>
      <xdr:rowOff>0</xdr:rowOff>
    </xdr:to>
    <xdr:sp>
      <xdr:nvSpPr>
        <xdr:cNvPr id="30" name="Line 1"/>
        <xdr:cNvSpPr/>
      </xdr:nvSpPr>
      <xdr:spPr>
        <a:xfrm>
          <a:off x="277920" y="89925480"/>
          <a:ext cx="1808208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278280</xdr:colOff>
      <xdr:row>474</xdr:row>
      <xdr:rowOff>95040</xdr:rowOff>
    </xdr:from>
    <xdr:to>
      <xdr:col>28</xdr:col>
      <xdr:colOff>290880</xdr:colOff>
      <xdr:row>474</xdr:row>
      <xdr:rowOff>95040</xdr:rowOff>
    </xdr:to>
    <xdr:sp>
      <xdr:nvSpPr>
        <xdr:cNvPr id="31" name="Line 1"/>
        <xdr:cNvSpPr/>
      </xdr:nvSpPr>
      <xdr:spPr>
        <a:xfrm>
          <a:off x="278280" y="90401400"/>
          <a:ext cx="1805904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312120</xdr:colOff>
      <xdr:row>478</xdr:row>
      <xdr:rowOff>27000</xdr:rowOff>
    </xdr:from>
    <xdr:to>
      <xdr:col>28</xdr:col>
      <xdr:colOff>313560</xdr:colOff>
      <xdr:row>478</xdr:row>
      <xdr:rowOff>27000</xdr:rowOff>
    </xdr:to>
    <xdr:sp>
      <xdr:nvSpPr>
        <xdr:cNvPr id="32" name="Line 1"/>
        <xdr:cNvSpPr/>
      </xdr:nvSpPr>
      <xdr:spPr>
        <a:xfrm>
          <a:off x="312120" y="91095480"/>
          <a:ext cx="18047880" cy="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246600</xdr:colOff>
      <xdr:row>455</xdr:row>
      <xdr:rowOff>22320</xdr:rowOff>
    </xdr:from>
    <xdr:to>
      <xdr:col>3</xdr:col>
      <xdr:colOff>439560</xdr:colOff>
      <xdr:row>457</xdr:row>
      <xdr:rowOff>10440</xdr:rowOff>
    </xdr:to>
    <xdr:sp>
      <xdr:nvSpPr>
        <xdr:cNvPr id="33" name="CustomShape 1"/>
        <xdr:cNvSpPr/>
      </xdr:nvSpPr>
      <xdr:spPr>
        <a:xfrm>
          <a:off x="246600" y="8670924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Материал профиля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4</xdr:col>
      <xdr:colOff>462240</xdr:colOff>
      <xdr:row>455</xdr:row>
      <xdr:rowOff>27720</xdr:rowOff>
    </xdr:from>
    <xdr:to>
      <xdr:col>8</xdr:col>
      <xdr:colOff>10080</xdr:colOff>
      <xdr:row>457</xdr:row>
      <xdr:rowOff>15840</xdr:rowOff>
    </xdr:to>
    <xdr:sp>
      <xdr:nvSpPr>
        <xdr:cNvPr id="34" name="CustomShape 1"/>
        <xdr:cNvSpPr/>
      </xdr:nvSpPr>
      <xdr:spPr>
        <a:xfrm>
          <a:off x="3040200" y="8671464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Алюминий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530640</xdr:colOff>
      <xdr:row>455</xdr:row>
      <xdr:rowOff>40680</xdr:rowOff>
    </xdr:from>
    <xdr:to>
      <xdr:col>12</xdr:col>
      <xdr:colOff>78120</xdr:colOff>
      <xdr:row>457</xdr:row>
      <xdr:rowOff>28800</xdr:rowOff>
    </xdr:to>
    <xdr:sp>
      <xdr:nvSpPr>
        <xdr:cNvPr id="35" name="CustomShape 1"/>
        <xdr:cNvSpPr/>
      </xdr:nvSpPr>
      <xdr:spPr>
        <a:xfrm>
          <a:off x="5686560" y="8672760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Дуб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7200</xdr:colOff>
      <xdr:row>455</xdr:row>
      <xdr:rowOff>9720</xdr:rowOff>
    </xdr:from>
    <xdr:to>
      <xdr:col>16</xdr:col>
      <xdr:colOff>200160</xdr:colOff>
      <xdr:row>456</xdr:row>
      <xdr:rowOff>188280</xdr:rowOff>
    </xdr:to>
    <xdr:sp>
      <xdr:nvSpPr>
        <xdr:cNvPr id="36" name="CustomShape 1"/>
        <xdr:cNvSpPr/>
      </xdr:nvSpPr>
      <xdr:spPr>
        <a:xfrm>
          <a:off x="8385840" y="8669664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Дуб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16</xdr:col>
      <xdr:colOff>585000</xdr:colOff>
      <xdr:row>455</xdr:row>
      <xdr:rowOff>27360</xdr:rowOff>
    </xdr:from>
    <xdr:to>
      <xdr:col>20</xdr:col>
      <xdr:colOff>132480</xdr:colOff>
      <xdr:row>457</xdr:row>
      <xdr:rowOff>15480</xdr:rowOff>
    </xdr:to>
    <xdr:sp>
      <xdr:nvSpPr>
        <xdr:cNvPr id="37" name="CustomShape 1"/>
        <xdr:cNvSpPr/>
      </xdr:nvSpPr>
      <xdr:spPr>
        <a:xfrm>
          <a:off x="10897200" y="8671428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Нерж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496800</xdr:colOff>
      <xdr:row>455</xdr:row>
      <xdr:rowOff>23040</xdr:rowOff>
    </xdr:from>
    <xdr:to>
      <xdr:col>24</xdr:col>
      <xdr:colOff>44640</xdr:colOff>
      <xdr:row>457</xdr:row>
      <xdr:rowOff>11160</xdr:rowOff>
    </xdr:to>
    <xdr:sp>
      <xdr:nvSpPr>
        <xdr:cNvPr id="38" name="CustomShape 1"/>
        <xdr:cNvSpPr/>
      </xdr:nvSpPr>
      <xdr:spPr>
        <a:xfrm>
          <a:off x="13386960" y="8670996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Алюминий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24</xdr:col>
      <xdr:colOff>472320</xdr:colOff>
      <xdr:row>455</xdr:row>
      <xdr:rowOff>39600</xdr:rowOff>
    </xdr:from>
    <xdr:to>
      <xdr:col>28</xdr:col>
      <xdr:colOff>19800</xdr:colOff>
      <xdr:row>457</xdr:row>
      <xdr:rowOff>27720</xdr:rowOff>
    </xdr:to>
    <xdr:sp>
      <xdr:nvSpPr>
        <xdr:cNvPr id="39" name="CustomShape 1"/>
        <xdr:cNvSpPr/>
      </xdr:nvSpPr>
      <xdr:spPr>
        <a:xfrm>
          <a:off x="15940800" y="8672652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Алюминий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272160</xdr:colOff>
      <xdr:row>461</xdr:row>
      <xdr:rowOff>81720</xdr:rowOff>
    </xdr:from>
    <xdr:to>
      <xdr:col>3</xdr:col>
      <xdr:colOff>465120</xdr:colOff>
      <xdr:row>463</xdr:row>
      <xdr:rowOff>69840</xdr:rowOff>
    </xdr:to>
    <xdr:sp>
      <xdr:nvSpPr>
        <xdr:cNvPr id="40" name="CustomShape 1"/>
        <xdr:cNvSpPr/>
      </xdr:nvSpPr>
      <xdr:spPr>
        <a:xfrm>
          <a:off x="272160" y="8791164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Поперечное сесение профиля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261360</xdr:colOff>
      <xdr:row>468</xdr:row>
      <xdr:rowOff>2880</xdr:rowOff>
    </xdr:from>
    <xdr:to>
      <xdr:col>3</xdr:col>
      <xdr:colOff>454320</xdr:colOff>
      <xdr:row>469</xdr:row>
      <xdr:rowOff>181440</xdr:rowOff>
    </xdr:to>
    <xdr:sp>
      <xdr:nvSpPr>
        <xdr:cNvPr id="41" name="CustomShape 1"/>
        <xdr:cNvSpPr/>
      </xdr:nvSpPr>
      <xdr:spPr>
        <a:xfrm>
          <a:off x="261360" y="8916624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Высота решетки, мм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244800</xdr:colOff>
      <xdr:row>470</xdr:row>
      <xdr:rowOff>81720</xdr:rowOff>
    </xdr:from>
    <xdr:to>
      <xdr:col>4</xdr:col>
      <xdr:colOff>85680</xdr:colOff>
      <xdr:row>472</xdr:row>
      <xdr:rowOff>69480</xdr:rowOff>
    </xdr:to>
    <xdr:sp>
      <xdr:nvSpPr>
        <xdr:cNvPr id="42" name="CustomShape 1"/>
        <xdr:cNvSpPr/>
      </xdr:nvSpPr>
      <xdr:spPr>
        <a:xfrm>
          <a:off x="244800" y="89625960"/>
          <a:ext cx="24188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Ширина решетки, мм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272160</xdr:colOff>
      <xdr:row>472</xdr:row>
      <xdr:rowOff>108720</xdr:rowOff>
    </xdr:from>
    <xdr:to>
      <xdr:col>3</xdr:col>
      <xdr:colOff>465120</xdr:colOff>
      <xdr:row>474</xdr:row>
      <xdr:rowOff>96840</xdr:rowOff>
    </xdr:to>
    <xdr:sp>
      <xdr:nvSpPr>
        <xdr:cNvPr id="43" name="CustomShape 1"/>
        <xdr:cNvSpPr/>
      </xdr:nvSpPr>
      <xdr:spPr>
        <a:xfrm>
          <a:off x="272160" y="9003420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Длина решетки, мм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258480</xdr:colOff>
      <xdr:row>474</xdr:row>
      <xdr:rowOff>163440</xdr:rowOff>
    </xdr:from>
    <xdr:to>
      <xdr:col>3</xdr:col>
      <xdr:colOff>451440</xdr:colOff>
      <xdr:row>476</xdr:row>
      <xdr:rowOff>151560</xdr:rowOff>
    </xdr:to>
    <xdr:sp>
      <xdr:nvSpPr>
        <xdr:cNvPr id="44" name="CustomShape 1"/>
        <xdr:cNvSpPr/>
      </xdr:nvSpPr>
      <xdr:spPr>
        <a:xfrm>
          <a:off x="258480" y="9046980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Растояние между профилем, мм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oneCell">
    <xdr:from>
      <xdr:col>17</xdr:col>
      <xdr:colOff>36360</xdr:colOff>
      <xdr:row>489</xdr:row>
      <xdr:rowOff>64440</xdr:rowOff>
    </xdr:from>
    <xdr:to>
      <xdr:col>23</xdr:col>
      <xdr:colOff>43560</xdr:colOff>
      <xdr:row>503</xdr:row>
      <xdr:rowOff>103680</xdr:rowOff>
    </xdr:to>
    <xdr:pic>
      <xdr:nvPicPr>
        <xdr:cNvPr id="45" name="Рисунок 93" descr=""/>
        <xdr:cNvPicPr/>
      </xdr:nvPicPr>
      <xdr:blipFill>
        <a:blip r:embed="rId4"/>
        <a:stretch/>
      </xdr:blipFill>
      <xdr:spPr>
        <a:xfrm>
          <a:off x="10992960" y="93228120"/>
          <a:ext cx="3874320" cy="270648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108720</xdr:colOff>
      <xdr:row>509</xdr:row>
      <xdr:rowOff>52200</xdr:rowOff>
    </xdr:from>
    <xdr:to>
      <xdr:col>14</xdr:col>
      <xdr:colOff>586440</xdr:colOff>
      <xdr:row>525</xdr:row>
      <xdr:rowOff>51480</xdr:rowOff>
    </xdr:to>
    <xdr:pic>
      <xdr:nvPicPr>
        <xdr:cNvPr id="46" name="Рисунок 94" descr=""/>
        <xdr:cNvPicPr/>
      </xdr:nvPicPr>
      <xdr:blipFill>
        <a:blip r:embed="rId5"/>
        <a:stretch/>
      </xdr:blipFill>
      <xdr:spPr>
        <a:xfrm>
          <a:off x="5264640" y="97026120"/>
          <a:ext cx="4344840" cy="304704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312840</xdr:colOff>
      <xdr:row>509</xdr:row>
      <xdr:rowOff>52200</xdr:rowOff>
    </xdr:from>
    <xdr:to>
      <xdr:col>7</xdr:col>
      <xdr:colOff>125640</xdr:colOff>
      <xdr:row>525</xdr:row>
      <xdr:rowOff>55800</xdr:rowOff>
    </xdr:to>
    <xdr:pic>
      <xdr:nvPicPr>
        <xdr:cNvPr id="47" name="Рисунок 95" descr=""/>
        <xdr:cNvPicPr/>
      </xdr:nvPicPr>
      <xdr:blipFill>
        <a:blip r:embed="rId6"/>
        <a:stretch/>
      </xdr:blipFill>
      <xdr:spPr>
        <a:xfrm>
          <a:off x="312840" y="97026120"/>
          <a:ext cx="4324320" cy="305136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15</xdr:col>
      <xdr:colOff>415800</xdr:colOff>
      <xdr:row>509</xdr:row>
      <xdr:rowOff>52200</xdr:rowOff>
    </xdr:from>
    <xdr:to>
      <xdr:col>22</xdr:col>
      <xdr:colOff>244080</xdr:colOff>
      <xdr:row>527</xdr:row>
      <xdr:rowOff>29880</xdr:rowOff>
    </xdr:to>
    <xdr:pic>
      <xdr:nvPicPr>
        <xdr:cNvPr id="48" name="Рисунок 96" descr=""/>
        <xdr:cNvPicPr/>
      </xdr:nvPicPr>
      <xdr:blipFill>
        <a:blip r:embed="rId7"/>
        <a:stretch/>
      </xdr:blipFill>
      <xdr:spPr>
        <a:xfrm>
          <a:off x="10083600" y="97026120"/>
          <a:ext cx="4339800" cy="340668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twoCell">
    <xdr:from>
      <xdr:col>12</xdr:col>
      <xdr:colOff>141840</xdr:colOff>
      <xdr:row>487</xdr:row>
      <xdr:rowOff>112680</xdr:rowOff>
    </xdr:from>
    <xdr:to>
      <xdr:col>14</xdr:col>
      <xdr:colOff>554040</xdr:colOff>
      <xdr:row>489</xdr:row>
      <xdr:rowOff>81000</xdr:rowOff>
    </xdr:to>
    <xdr:sp>
      <xdr:nvSpPr>
        <xdr:cNvPr id="49" name="CustomShape 1"/>
        <xdr:cNvSpPr/>
      </xdr:nvSpPr>
      <xdr:spPr>
        <a:xfrm>
          <a:off x="7876080" y="92895480"/>
          <a:ext cx="170100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Бронза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152640</xdr:colOff>
      <xdr:row>487</xdr:row>
      <xdr:rowOff>94680</xdr:rowOff>
    </xdr:from>
    <xdr:to>
      <xdr:col>22</xdr:col>
      <xdr:colOff>564840</xdr:colOff>
      <xdr:row>489</xdr:row>
      <xdr:rowOff>63000</xdr:rowOff>
    </xdr:to>
    <xdr:sp>
      <xdr:nvSpPr>
        <xdr:cNvPr id="50" name="CustomShape 1"/>
        <xdr:cNvSpPr/>
      </xdr:nvSpPr>
      <xdr:spPr>
        <a:xfrm>
          <a:off x="13042800" y="92877480"/>
          <a:ext cx="170136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Золото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11</xdr:col>
      <xdr:colOff>402840</xdr:colOff>
      <xdr:row>506</xdr:row>
      <xdr:rowOff>145080</xdr:rowOff>
    </xdr:from>
    <xdr:to>
      <xdr:col>14</xdr:col>
      <xdr:colOff>169920</xdr:colOff>
      <xdr:row>508</xdr:row>
      <xdr:rowOff>113040</xdr:rowOff>
    </xdr:to>
    <xdr:sp>
      <xdr:nvSpPr>
        <xdr:cNvPr id="51" name="CustomShape 1"/>
        <xdr:cNvSpPr/>
      </xdr:nvSpPr>
      <xdr:spPr>
        <a:xfrm>
          <a:off x="7492320" y="9654732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Черный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4</xdr:col>
      <xdr:colOff>311760</xdr:colOff>
      <xdr:row>506</xdr:row>
      <xdr:rowOff>131760</xdr:rowOff>
    </xdr:from>
    <xdr:to>
      <xdr:col>7</xdr:col>
      <xdr:colOff>78840</xdr:colOff>
      <xdr:row>508</xdr:row>
      <xdr:rowOff>99720</xdr:rowOff>
    </xdr:to>
    <xdr:sp>
      <xdr:nvSpPr>
        <xdr:cNvPr id="52" name="CustomShape 1"/>
        <xdr:cNvSpPr/>
      </xdr:nvSpPr>
      <xdr:spPr>
        <a:xfrm>
          <a:off x="2889720" y="9653400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Декор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19</xdr:col>
      <xdr:colOff>433080</xdr:colOff>
      <xdr:row>506</xdr:row>
      <xdr:rowOff>92880</xdr:rowOff>
    </xdr:from>
    <xdr:to>
      <xdr:col>22</xdr:col>
      <xdr:colOff>200160</xdr:colOff>
      <xdr:row>508</xdr:row>
      <xdr:rowOff>60840</xdr:rowOff>
    </xdr:to>
    <xdr:sp>
      <xdr:nvSpPr>
        <xdr:cNvPr id="53" name="CustomShape 1"/>
        <xdr:cNvSpPr/>
      </xdr:nvSpPr>
      <xdr:spPr>
        <a:xfrm>
          <a:off x="12678840" y="9649512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Дуб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108720</xdr:colOff>
      <xdr:row>530</xdr:row>
      <xdr:rowOff>52200</xdr:rowOff>
    </xdr:from>
    <xdr:to>
      <xdr:col>7</xdr:col>
      <xdr:colOff>108000</xdr:colOff>
      <xdr:row>544</xdr:row>
      <xdr:rowOff>129600</xdr:rowOff>
    </xdr:to>
    <xdr:pic>
      <xdr:nvPicPr>
        <xdr:cNvPr id="54" name="Рисунок 102" descr=""/>
        <xdr:cNvPicPr/>
      </xdr:nvPicPr>
      <xdr:blipFill>
        <a:blip r:embed="rId8"/>
        <a:stretch/>
      </xdr:blipFill>
      <xdr:spPr>
        <a:xfrm>
          <a:off x="1397520" y="101026440"/>
          <a:ext cx="3222000" cy="274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27360</xdr:colOff>
      <xdr:row>530</xdr:row>
      <xdr:rowOff>38520</xdr:rowOff>
    </xdr:from>
    <xdr:to>
      <xdr:col>13</xdr:col>
      <xdr:colOff>34920</xdr:colOff>
      <xdr:row>544</xdr:row>
      <xdr:rowOff>123480</xdr:rowOff>
    </xdr:to>
    <xdr:pic>
      <xdr:nvPicPr>
        <xdr:cNvPr id="55" name="Рисунок 103" descr=""/>
        <xdr:cNvPicPr/>
      </xdr:nvPicPr>
      <xdr:blipFill>
        <a:blip r:embed="rId9"/>
        <a:stretch/>
      </xdr:blipFill>
      <xdr:spPr>
        <a:xfrm>
          <a:off x="5183280" y="101012760"/>
          <a:ext cx="3230280" cy="27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68040</xdr:colOff>
      <xdr:row>530</xdr:row>
      <xdr:rowOff>52200</xdr:rowOff>
    </xdr:from>
    <xdr:to>
      <xdr:col>19</xdr:col>
      <xdr:colOff>67320</xdr:colOff>
      <xdr:row>544</xdr:row>
      <xdr:rowOff>129600</xdr:rowOff>
    </xdr:to>
    <xdr:pic>
      <xdr:nvPicPr>
        <xdr:cNvPr id="56" name="Рисунок 104" descr=""/>
        <xdr:cNvPicPr/>
      </xdr:nvPicPr>
      <xdr:blipFill>
        <a:blip r:embed="rId10"/>
        <a:stretch/>
      </xdr:blipFill>
      <xdr:spPr>
        <a:xfrm>
          <a:off x="9091080" y="101026440"/>
          <a:ext cx="3222000" cy="27446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283320</xdr:colOff>
      <xdr:row>528</xdr:row>
      <xdr:rowOff>52200</xdr:rowOff>
    </xdr:from>
    <xdr:to>
      <xdr:col>5</xdr:col>
      <xdr:colOff>50400</xdr:colOff>
      <xdr:row>530</xdr:row>
      <xdr:rowOff>20520</xdr:rowOff>
    </xdr:to>
    <xdr:sp>
      <xdr:nvSpPr>
        <xdr:cNvPr id="57" name="CustomShape 1"/>
        <xdr:cNvSpPr/>
      </xdr:nvSpPr>
      <xdr:spPr>
        <a:xfrm>
          <a:off x="1572120" y="10064556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Декор №603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297000</xdr:colOff>
      <xdr:row>528</xdr:row>
      <xdr:rowOff>52200</xdr:rowOff>
    </xdr:from>
    <xdr:to>
      <xdr:col>11</xdr:col>
      <xdr:colOff>63720</xdr:colOff>
      <xdr:row>530</xdr:row>
      <xdr:rowOff>20520</xdr:rowOff>
    </xdr:to>
    <xdr:sp>
      <xdr:nvSpPr>
        <xdr:cNvPr id="58" name="CustomShape 1"/>
        <xdr:cNvSpPr/>
      </xdr:nvSpPr>
      <xdr:spPr>
        <a:xfrm>
          <a:off x="5452920" y="100645560"/>
          <a:ext cx="170028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Декор №611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14</xdr:col>
      <xdr:colOff>297000</xdr:colOff>
      <xdr:row>528</xdr:row>
      <xdr:rowOff>38520</xdr:rowOff>
    </xdr:from>
    <xdr:to>
      <xdr:col>17</xdr:col>
      <xdr:colOff>64080</xdr:colOff>
      <xdr:row>530</xdr:row>
      <xdr:rowOff>6840</xdr:rowOff>
    </xdr:to>
    <xdr:sp>
      <xdr:nvSpPr>
        <xdr:cNvPr id="59" name="CustomShape 1"/>
        <xdr:cNvSpPr/>
      </xdr:nvSpPr>
      <xdr:spPr>
        <a:xfrm>
          <a:off x="9320040" y="10063188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Декор №613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350640</xdr:colOff>
      <xdr:row>489</xdr:row>
      <xdr:rowOff>75960</xdr:rowOff>
    </xdr:from>
    <xdr:to>
      <xdr:col>6</xdr:col>
      <xdr:colOff>359280</xdr:colOff>
      <xdr:row>503</xdr:row>
      <xdr:rowOff>120240</xdr:rowOff>
    </xdr:to>
    <xdr:pic>
      <xdr:nvPicPr>
        <xdr:cNvPr id="60" name="Рисунок 108" descr=""/>
        <xdr:cNvPicPr/>
      </xdr:nvPicPr>
      <xdr:blipFill>
        <a:blip r:embed="rId11"/>
        <a:stretch/>
      </xdr:blipFill>
      <xdr:spPr>
        <a:xfrm>
          <a:off x="350640" y="93239640"/>
          <a:ext cx="3875760" cy="271152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605520</xdr:colOff>
      <xdr:row>489</xdr:row>
      <xdr:rowOff>174240</xdr:rowOff>
    </xdr:from>
    <xdr:to>
      <xdr:col>15</xdr:col>
      <xdr:colOff>20880</xdr:colOff>
      <xdr:row>504</xdr:row>
      <xdr:rowOff>36360</xdr:rowOff>
    </xdr:to>
    <xdr:pic>
      <xdr:nvPicPr>
        <xdr:cNvPr id="61" name="Рисунок 109" descr=""/>
        <xdr:cNvPicPr/>
      </xdr:nvPicPr>
      <xdr:blipFill>
        <a:blip r:embed="rId12"/>
        <a:stretch/>
      </xdr:blipFill>
      <xdr:spPr>
        <a:xfrm>
          <a:off x="5761440" y="93337920"/>
          <a:ext cx="3927240" cy="271980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twoCell">
    <xdr:from>
      <xdr:col>3</xdr:col>
      <xdr:colOff>601560</xdr:colOff>
      <xdr:row>487</xdr:row>
      <xdr:rowOff>68040</xdr:rowOff>
    </xdr:from>
    <xdr:to>
      <xdr:col>6</xdr:col>
      <xdr:colOff>368640</xdr:colOff>
      <xdr:row>489</xdr:row>
      <xdr:rowOff>36360</xdr:rowOff>
    </xdr:to>
    <xdr:sp>
      <xdr:nvSpPr>
        <xdr:cNvPr id="62" name="CustomShape 1"/>
        <xdr:cNvSpPr/>
      </xdr:nvSpPr>
      <xdr:spPr>
        <a:xfrm>
          <a:off x="2535120" y="92850840"/>
          <a:ext cx="170064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2000" spc="-1" strike="noStrike">
              <a:solidFill>
                <a:srgbClr val="000000"/>
              </a:solidFill>
              <a:latin typeface="Calibri Light"/>
            </a:rPr>
            <a:t>Серебро</a:t>
          </a:r>
          <a:endParaRPr b="0" lang="ru-RU" sz="2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108720</xdr:colOff>
      <xdr:row>546</xdr:row>
      <xdr:rowOff>13680</xdr:rowOff>
    </xdr:from>
    <xdr:to>
      <xdr:col>13</xdr:col>
      <xdr:colOff>476280</xdr:colOff>
      <xdr:row>564</xdr:row>
      <xdr:rowOff>115200</xdr:rowOff>
    </xdr:to>
    <xdr:sp>
      <xdr:nvSpPr>
        <xdr:cNvPr id="63" name="CustomShape 1"/>
        <xdr:cNvSpPr/>
      </xdr:nvSpPr>
      <xdr:spPr>
        <a:xfrm>
          <a:off x="1397520" y="104036040"/>
          <a:ext cx="7457400" cy="35305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анодированный алюминий- цвет: «серебро»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анодированный алюминий- цвет: «золото»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анодированный алюминий- цвет: «бронза»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анодированный алюминий- цвет: «черный»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алюминий с покрытием декор (№603, №611, №613)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2400" spc="-1" strike="noStrike">
              <a:solidFill>
                <a:srgbClr val="000000"/>
              </a:solidFill>
              <a:latin typeface="Calibri Light"/>
            </a:rPr>
            <a:t>натуральное дерево- дуб (ширина профиля 10 мм)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oneCell">
    <xdr:from>
      <xdr:col>5</xdr:col>
      <xdr:colOff>40680</xdr:colOff>
      <xdr:row>457</xdr:row>
      <xdr:rowOff>149760</xdr:rowOff>
    </xdr:from>
    <xdr:to>
      <xdr:col>7</xdr:col>
      <xdr:colOff>343800</xdr:colOff>
      <xdr:row>466</xdr:row>
      <xdr:rowOff>176400</xdr:rowOff>
    </xdr:to>
    <xdr:pic>
      <xdr:nvPicPr>
        <xdr:cNvPr id="64" name="Рисунок 114" descr=""/>
        <xdr:cNvPicPr/>
      </xdr:nvPicPr>
      <xdr:blipFill>
        <a:blip r:embed="rId13"/>
        <a:stretch/>
      </xdr:blipFill>
      <xdr:spPr>
        <a:xfrm>
          <a:off x="3263040" y="87217560"/>
          <a:ext cx="1592280" cy="174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81720</xdr:colOff>
      <xdr:row>458</xdr:row>
      <xdr:rowOff>13680</xdr:rowOff>
    </xdr:from>
    <xdr:to>
      <xdr:col>11</xdr:col>
      <xdr:colOff>417600</xdr:colOff>
      <xdr:row>467</xdr:row>
      <xdr:rowOff>26640</xdr:rowOff>
    </xdr:to>
    <xdr:pic>
      <xdr:nvPicPr>
        <xdr:cNvPr id="65" name="Рисунок 115" descr=""/>
        <xdr:cNvPicPr/>
      </xdr:nvPicPr>
      <xdr:blipFill>
        <a:blip r:embed="rId14"/>
        <a:stretch/>
      </xdr:blipFill>
      <xdr:spPr>
        <a:xfrm>
          <a:off x="5882400" y="87271920"/>
          <a:ext cx="1624680" cy="172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312840</xdr:colOff>
      <xdr:row>457</xdr:row>
      <xdr:rowOff>136080</xdr:rowOff>
    </xdr:from>
    <xdr:to>
      <xdr:col>15</xdr:col>
      <xdr:colOff>325800</xdr:colOff>
      <xdr:row>466</xdr:row>
      <xdr:rowOff>146520</xdr:rowOff>
    </xdr:to>
    <xdr:pic>
      <xdr:nvPicPr>
        <xdr:cNvPr id="66" name="Рисунок 117" descr=""/>
        <xdr:cNvPicPr/>
      </xdr:nvPicPr>
      <xdr:blipFill>
        <a:blip r:embed="rId15"/>
        <a:stretch/>
      </xdr:blipFill>
      <xdr:spPr>
        <a:xfrm>
          <a:off x="8691480" y="87203880"/>
          <a:ext cx="1302120" cy="17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21</xdr:col>
      <xdr:colOff>176760</xdr:colOff>
      <xdr:row>458</xdr:row>
      <xdr:rowOff>0</xdr:rowOff>
    </xdr:from>
    <xdr:to>
      <xdr:col>23</xdr:col>
      <xdr:colOff>537120</xdr:colOff>
      <xdr:row>466</xdr:row>
      <xdr:rowOff>149040</xdr:rowOff>
    </xdr:to>
    <xdr:pic>
      <xdr:nvPicPr>
        <xdr:cNvPr id="67" name="Рисунок 118" descr=""/>
        <xdr:cNvPicPr/>
      </xdr:nvPicPr>
      <xdr:blipFill>
        <a:blip r:embed="rId16"/>
        <a:stretch/>
      </xdr:blipFill>
      <xdr:spPr>
        <a:xfrm>
          <a:off x="13711680" y="87258240"/>
          <a:ext cx="1649160" cy="167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25</xdr:col>
      <xdr:colOff>258480</xdr:colOff>
      <xdr:row>458</xdr:row>
      <xdr:rowOff>163440</xdr:rowOff>
    </xdr:from>
    <xdr:to>
      <xdr:col>27</xdr:col>
      <xdr:colOff>339480</xdr:colOff>
      <xdr:row>466</xdr:row>
      <xdr:rowOff>20520</xdr:rowOff>
    </xdr:to>
    <xdr:pic>
      <xdr:nvPicPr>
        <xdr:cNvPr id="68" name="Рисунок 119" descr=""/>
        <xdr:cNvPicPr/>
      </xdr:nvPicPr>
      <xdr:blipFill>
        <a:blip r:embed="rId17"/>
        <a:stretch/>
      </xdr:blipFill>
      <xdr:spPr>
        <a:xfrm>
          <a:off x="16371360" y="87421680"/>
          <a:ext cx="1370160" cy="1381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421920</xdr:colOff>
      <xdr:row>467</xdr:row>
      <xdr:rowOff>176760</xdr:rowOff>
    </xdr:from>
    <xdr:to>
      <xdr:col>7</xdr:col>
      <xdr:colOff>614880</xdr:colOff>
      <xdr:row>469</xdr:row>
      <xdr:rowOff>164880</xdr:rowOff>
    </xdr:to>
    <xdr:sp>
      <xdr:nvSpPr>
        <xdr:cNvPr id="69" name="CustomShape 1"/>
        <xdr:cNvSpPr/>
      </xdr:nvSpPr>
      <xdr:spPr>
        <a:xfrm>
          <a:off x="2999880" y="8914968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408240</xdr:colOff>
      <xdr:row>468</xdr:row>
      <xdr:rowOff>0</xdr:rowOff>
    </xdr:from>
    <xdr:to>
      <xdr:col>11</xdr:col>
      <xdr:colOff>600840</xdr:colOff>
      <xdr:row>469</xdr:row>
      <xdr:rowOff>178560</xdr:rowOff>
    </xdr:to>
    <xdr:sp>
      <xdr:nvSpPr>
        <xdr:cNvPr id="70" name="CustomShape 1"/>
        <xdr:cNvSpPr/>
      </xdr:nvSpPr>
      <xdr:spPr>
        <a:xfrm>
          <a:off x="5564160" y="8916336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478800</xdr:colOff>
      <xdr:row>468</xdr:row>
      <xdr:rowOff>2880</xdr:rowOff>
    </xdr:from>
    <xdr:to>
      <xdr:col>16</xdr:col>
      <xdr:colOff>26640</xdr:colOff>
      <xdr:row>469</xdr:row>
      <xdr:rowOff>181440</xdr:rowOff>
    </xdr:to>
    <xdr:sp>
      <xdr:nvSpPr>
        <xdr:cNvPr id="71" name="CustomShape 1"/>
        <xdr:cNvSpPr/>
      </xdr:nvSpPr>
      <xdr:spPr>
        <a:xfrm>
          <a:off x="8213040" y="8916624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16</xdr:col>
      <xdr:colOff>495360</xdr:colOff>
      <xdr:row>467</xdr:row>
      <xdr:rowOff>182160</xdr:rowOff>
    </xdr:from>
    <xdr:to>
      <xdr:col>20</xdr:col>
      <xdr:colOff>42840</xdr:colOff>
      <xdr:row>469</xdr:row>
      <xdr:rowOff>170280</xdr:rowOff>
    </xdr:to>
    <xdr:sp>
      <xdr:nvSpPr>
        <xdr:cNvPr id="72" name="CustomShape 1"/>
        <xdr:cNvSpPr/>
      </xdr:nvSpPr>
      <xdr:spPr>
        <a:xfrm>
          <a:off x="10807560" y="8915508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552600</xdr:colOff>
      <xdr:row>467</xdr:row>
      <xdr:rowOff>157680</xdr:rowOff>
    </xdr:from>
    <xdr:to>
      <xdr:col>24</xdr:col>
      <xdr:colOff>100440</xdr:colOff>
      <xdr:row>469</xdr:row>
      <xdr:rowOff>145800</xdr:rowOff>
    </xdr:to>
    <xdr:sp>
      <xdr:nvSpPr>
        <xdr:cNvPr id="73" name="CustomShape 1"/>
        <xdr:cNvSpPr/>
      </xdr:nvSpPr>
      <xdr:spPr>
        <a:xfrm>
          <a:off x="13442760" y="8913060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24</xdr:col>
      <xdr:colOff>544320</xdr:colOff>
      <xdr:row>467</xdr:row>
      <xdr:rowOff>176760</xdr:rowOff>
    </xdr:from>
    <xdr:to>
      <xdr:col>28</xdr:col>
      <xdr:colOff>91800</xdr:colOff>
      <xdr:row>469</xdr:row>
      <xdr:rowOff>164880</xdr:rowOff>
    </xdr:to>
    <xdr:sp>
      <xdr:nvSpPr>
        <xdr:cNvPr id="74" name="CustomShape 1"/>
        <xdr:cNvSpPr/>
      </xdr:nvSpPr>
      <xdr:spPr>
        <a:xfrm>
          <a:off x="16012800" y="8914968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4</xdr:col>
      <xdr:colOff>312840</xdr:colOff>
      <xdr:row>454</xdr:row>
      <xdr:rowOff>174240</xdr:rowOff>
    </xdr:from>
    <xdr:to>
      <xdr:col>4</xdr:col>
      <xdr:colOff>312840</xdr:colOff>
      <xdr:row>478</xdr:row>
      <xdr:rowOff>30240</xdr:rowOff>
    </xdr:to>
    <xdr:sp>
      <xdr:nvSpPr>
        <xdr:cNvPr id="75" name="Line 1"/>
        <xdr:cNvSpPr/>
      </xdr:nvSpPr>
      <xdr:spPr>
        <a:xfrm>
          <a:off x="2890800" y="8667072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316080</xdr:colOff>
      <xdr:row>454</xdr:row>
      <xdr:rowOff>159120</xdr:rowOff>
    </xdr:from>
    <xdr:to>
      <xdr:col>0</xdr:col>
      <xdr:colOff>316080</xdr:colOff>
      <xdr:row>478</xdr:row>
      <xdr:rowOff>15120</xdr:rowOff>
    </xdr:to>
    <xdr:sp>
      <xdr:nvSpPr>
        <xdr:cNvPr id="76" name="Line 1"/>
        <xdr:cNvSpPr/>
      </xdr:nvSpPr>
      <xdr:spPr>
        <a:xfrm>
          <a:off x="316080" y="8665560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8</xdr:col>
      <xdr:colOff>299160</xdr:colOff>
      <xdr:row>454</xdr:row>
      <xdr:rowOff>176760</xdr:rowOff>
    </xdr:from>
    <xdr:to>
      <xdr:col>8</xdr:col>
      <xdr:colOff>299160</xdr:colOff>
      <xdr:row>478</xdr:row>
      <xdr:rowOff>32760</xdr:rowOff>
    </xdr:to>
    <xdr:sp>
      <xdr:nvSpPr>
        <xdr:cNvPr id="77" name="Line 1"/>
        <xdr:cNvSpPr/>
      </xdr:nvSpPr>
      <xdr:spPr>
        <a:xfrm>
          <a:off x="5455080" y="8667324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12</xdr:col>
      <xdr:colOff>315360</xdr:colOff>
      <xdr:row>455</xdr:row>
      <xdr:rowOff>2520</xdr:rowOff>
    </xdr:from>
    <xdr:to>
      <xdr:col>12</xdr:col>
      <xdr:colOff>315360</xdr:colOff>
      <xdr:row>478</xdr:row>
      <xdr:rowOff>48960</xdr:rowOff>
    </xdr:to>
    <xdr:sp>
      <xdr:nvSpPr>
        <xdr:cNvPr id="78" name="Line 1"/>
        <xdr:cNvSpPr/>
      </xdr:nvSpPr>
      <xdr:spPr>
        <a:xfrm>
          <a:off x="8049600" y="8668944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16</xdr:col>
      <xdr:colOff>331920</xdr:colOff>
      <xdr:row>454</xdr:row>
      <xdr:rowOff>182160</xdr:rowOff>
    </xdr:from>
    <xdr:to>
      <xdr:col>16</xdr:col>
      <xdr:colOff>331920</xdr:colOff>
      <xdr:row>478</xdr:row>
      <xdr:rowOff>38160</xdr:rowOff>
    </xdr:to>
    <xdr:sp>
      <xdr:nvSpPr>
        <xdr:cNvPr id="79" name="Line 1"/>
        <xdr:cNvSpPr/>
      </xdr:nvSpPr>
      <xdr:spPr>
        <a:xfrm>
          <a:off x="10644120" y="8667864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20</xdr:col>
      <xdr:colOff>348120</xdr:colOff>
      <xdr:row>454</xdr:row>
      <xdr:rowOff>144000</xdr:rowOff>
    </xdr:from>
    <xdr:to>
      <xdr:col>20</xdr:col>
      <xdr:colOff>348120</xdr:colOff>
      <xdr:row>477</xdr:row>
      <xdr:rowOff>190800</xdr:rowOff>
    </xdr:to>
    <xdr:sp>
      <xdr:nvSpPr>
        <xdr:cNvPr id="80" name="Line 1"/>
        <xdr:cNvSpPr/>
      </xdr:nvSpPr>
      <xdr:spPr>
        <a:xfrm>
          <a:off x="13238280" y="8664048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24</xdr:col>
      <xdr:colOff>337320</xdr:colOff>
      <xdr:row>455</xdr:row>
      <xdr:rowOff>24480</xdr:rowOff>
    </xdr:from>
    <xdr:to>
      <xdr:col>24</xdr:col>
      <xdr:colOff>337320</xdr:colOff>
      <xdr:row>478</xdr:row>
      <xdr:rowOff>70920</xdr:rowOff>
    </xdr:to>
    <xdr:sp>
      <xdr:nvSpPr>
        <xdr:cNvPr id="81" name="Line 1"/>
        <xdr:cNvSpPr/>
      </xdr:nvSpPr>
      <xdr:spPr>
        <a:xfrm>
          <a:off x="15805800" y="8671140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28</xdr:col>
      <xdr:colOff>326520</xdr:colOff>
      <xdr:row>455</xdr:row>
      <xdr:rowOff>0</xdr:rowOff>
    </xdr:from>
    <xdr:to>
      <xdr:col>28</xdr:col>
      <xdr:colOff>326520</xdr:colOff>
      <xdr:row>478</xdr:row>
      <xdr:rowOff>46440</xdr:rowOff>
    </xdr:to>
    <xdr:sp>
      <xdr:nvSpPr>
        <xdr:cNvPr id="82" name="Line 1"/>
        <xdr:cNvSpPr/>
      </xdr:nvSpPr>
      <xdr:spPr>
        <a:xfrm>
          <a:off x="18372960" y="86686920"/>
          <a:ext cx="0" cy="4428000"/>
        </a:xfrm>
        <a:prstGeom prst="line">
          <a:avLst/>
        </a:prstGeom>
        <a:ln w="57240">
          <a:solidFill>
            <a:srgbClr val="c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17</xdr:col>
      <xdr:colOff>254520</xdr:colOff>
      <xdr:row>457</xdr:row>
      <xdr:rowOff>187920</xdr:rowOff>
    </xdr:from>
    <xdr:to>
      <xdr:col>19</xdr:col>
      <xdr:colOff>208800</xdr:colOff>
      <xdr:row>466</xdr:row>
      <xdr:rowOff>132840</xdr:rowOff>
    </xdr:to>
    <xdr:pic>
      <xdr:nvPicPr>
        <xdr:cNvPr id="83" name="Рисунок 144" descr=""/>
        <xdr:cNvPicPr/>
      </xdr:nvPicPr>
      <xdr:blipFill>
        <a:blip r:embed="rId18"/>
        <a:stretch/>
      </xdr:blipFill>
      <xdr:spPr>
        <a:xfrm>
          <a:off x="11211120" y="87255720"/>
          <a:ext cx="1243440" cy="1659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421920</xdr:colOff>
      <xdr:row>470</xdr:row>
      <xdr:rowOff>32760</xdr:rowOff>
    </xdr:from>
    <xdr:to>
      <xdr:col>7</xdr:col>
      <xdr:colOff>614880</xdr:colOff>
      <xdr:row>472</xdr:row>
      <xdr:rowOff>20520</xdr:rowOff>
    </xdr:to>
    <xdr:sp>
      <xdr:nvSpPr>
        <xdr:cNvPr id="84" name="CustomShape 1"/>
        <xdr:cNvSpPr/>
      </xdr:nvSpPr>
      <xdr:spPr>
        <a:xfrm>
          <a:off x="2999880" y="8957700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400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397440</xdr:colOff>
      <xdr:row>470</xdr:row>
      <xdr:rowOff>16200</xdr:rowOff>
    </xdr:from>
    <xdr:to>
      <xdr:col>11</xdr:col>
      <xdr:colOff>590040</xdr:colOff>
      <xdr:row>472</xdr:row>
      <xdr:rowOff>3960</xdr:rowOff>
    </xdr:to>
    <xdr:sp>
      <xdr:nvSpPr>
        <xdr:cNvPr id="85" name="CustomShape 1"/>
        <xdr:cNvSpPr/>
      </xdr:nvSpPr>
      <xdr:spPr>
        <a:xfrm>
          <a:off x="5553360" y="8956044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400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495360</xdr:colOff>
      <xdr:row>470</xdr:row>
      <xdr:rowOff>19080</xdr:rowOff>
    </xdr:from>
    <xdr:to>
      <xdr:col>16</xdr:col>
      <xdr:colOff>43200</xdr:colOff>
      <xdr:row>472</xdr:row>
      <xdr:rowOff>6840</xdr:rowOff>
    </xdr:to>
    <xdr:sp>
      <xdr:nvSpPr>
        <xdr:cNvPr id="86" name="CustomShape 1"/>
        <xdr:cNvSpPr/>
      </xdr:nvSpPr>
      <xdr:spPr>
        <a:xfrm>
          <a:off x="8229600" y="8956332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400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16</xdr:col>
      <xdr:colOff>509400</xdr:colOff>
      <xdr:row>470</xdr:row>
      <xdr:rowOff>13680</xdr:rowOff>
    </xdr:from>
    <xdr:to>
      <xdr:col>20</xdr:col>
      <xdr:colOff>56880</xdr:colOff>
      <xdr:row>472</xdr:row>
      <xdr:rowOff>1440</xdr:rowOff>
    </xdr:to>
    <xdr:sp>
      <xdr:nvSpPr>
        <xdr:cNvPr id="87" name="CustomShape 1"/>
        <xdr:cNvSpPr/>
      </xdr:nvSpPr>
      <xdr:spPr>
        <a:xfrm>
          <a:off x="10821600" y="8955792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400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497160</xdr:colOff>
      <xdr:row>469</xdr:row>
      <xdr:rowOff>172800</xdr:rowOff>
    </xdr:from>
    <xdr:to>
      <xdr:col>24</xdr:col>
      <xdr:colOff>45000</xdr:colOff>
      <xdr:row>471</xdr:row>
      <xdr:rowOff>160920</xdr:rowOff>
    </xdr:to>
    <xdr:sp>
      <xdr:nvSpPr>
        <xdr:cNvPr id="88" name="CustomShape 1"/>
        <xdr:cNvSpPr/>
      </xdr:nvSpPr>
      <xdr:spPr>
        <a:xfrm>
          <a:off x="13387320" y="8952660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400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24</xdr:col>
      <xdr:colOff>380880</xdr:colOff>
      <xdr:row>469</xdr:row>
      <xdr:rowOff>156960</xdr:rowOff>
    </xdr:from>
    <xdr:to>
      <xdr:col>27</xdr:col>
      <xdr:colOff>573480</xdr:colOff>
      <xdr:row>471</xdr:row>
      <xdr:rowOff>145080</xdr:rowOff>
    </xdr:to>
    <xdr:sp>
      <xdr:nvSpPr>
        <xdr:cNvPr id="89" name="CustomShape 1"/>
        <xdr:cNvSpPr/>
      </xdr:nvSpPr>
      <xdr:spPr>
        <a:xfrm>
          <a:off x="15849360" y="8951076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300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4</xdr:col>
      <xdr:colOff>421920</xdr:colOff>
      <xdr:row>472</xdr:row>
      <xdr:rowOff>68040</xdr:rowOff>
    </xdr:from>
    <xdr:to>
      <xdr:col>7</xdr:col>
      <xdr:colOff>614880</xdr:colOff>
      <xdr:row>474</xdr:row>
      <xdr:rowOff>56160</xdr:rowOff>
    </xdr:to>
    <xdr:sp>
      <xdr:nvSpPr>
        <xdr:cNvPr id="90" name="CustomShape 1"/>
        <xdr:cNvSpPr/>
      </xdr:nvSpPr>
      <xdr:spPr>
        <a:xfrm>
          <a:off x="2999880" y="8999352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421920</xdr:colOff>
      <xdr:row>472</xdr:row>
      <xdr:rowOff>68040</xdr:rowOff>
    </xdr:from>
    <xdr:to>
      <xdr:col>11</xdr:col>
      <xdr:colOff>614520</xdr:colOff>
      <xdr:row>474</xdr:row>
      <xdr:rowOff>56160</xdr:rowOff>
    </xdr:to>
    <xdr:sp>
      <xdr:nvSpPr>
        <xdr:cNvPr id="91" name="CustomShape 1"/>
        <xdr:cNvSpPr/>
      </xdr:nvSpPr>
      <xdr:spPr>
        <a:xfrm>
          <a:off x="5577840" y="8999352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489960</xdr:colOff>
      <xdr:row>472</xdr:row>
      <xdr:rowOff>68040</xdr:rowOff>
    </xdr:from>
    <xdr:to>
      <xdr:col>16</xdr:col>
      <xdr:colOff>37800</xdr:colOff>
      <xdr:row>474</xdr:row>
      <xdr:rowOff>56160</xdr:rowOff>
    </xdr:to>
    <xdr:sp>
      <xdr:nvSpPr>
        <xdr:cNvPr id="92" name="CustomShape 1"/>
        <xdr:cNvSpPr/>
      </xdr:nvSpPr>
      <xdr:spPr>
        <a:xfrm>
          <a:off x="8224200" y="8999352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16</xdr:col>
      <xdr:colOff>513000</xdr:colOff>
      <xdr:row>472</xdr:row>
      <xdr:rowOff>32040</xdr:rowOff>
    </xdr:from>
    <xdr:to>
      <xdr:col>20</xdr:col>
      <xdr:colOff>60480</xdr:colOff>
      <xdr:row>474</xdr:row>
      <xdr:rowOff>20160</xdr:rowOff>
    </xdr:to>
    <xdr:sp>
      <xdr:nvSpPr>
        <xdr:cNvPr id="93" name="CustomShape 1"/>
        <xdr:cNvSpPr/>
      </xdr:nvSpPr>
      <xdr:spPr>
        <a:xfrm>
          <a:off x="10825200" y="8995752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483840</xdr:colOff>
      <xdr:row>472</xdr:row>
      <xdr:rowOff>54720</xdr:rowOff>
    </xdr:from>
    <xdr:to>
      <xdr:col>24</xdr:col>
      <xdr:colOff>31680</xdr:colOff>
      <xdr:row>474</xdr:row>
      <xdr:rowOff>42840</xdr:rowOff>
    </xdr:to>
    <xdr:sp>
      <xdr:nvSpPr>
        <xdr:cNvPr id="94" name="CustomShape 1"/>
        <xdr:cNvSpPr/>
      </xdr:nvSpPr>
      <xdr:spPr>
        <a:xfrm>
          <a:off x="13374000" y="8998020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24</xdr:col>
      <xdr:colOff>390240</xdr:colOff>
      <xdr:row>472</xdr:row>
      <xdr:rowOff>21240</xdr:rowOff>
    </xdr:from>
    <xdr:to>
      <xdr:col>27</xdr:col>
      <xdr:colOff>582840</xdr:colOff>
      <xdr:row>474</xdr:row>
      <xdr:rowOff>9360</xdr:rowOff>
    </xdr:to>
    <xdr:sp>
      <xdr:nvSpPr>
        <xdr:cNvPr id="95" name="CustomShape 1"/>
        <xdr:cNvSpPr/>
      </xdr:nvSpPr>
      <xdr:spPr>
        <a:xfrm>
          <a:off x="15858720" y="8994672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max 6000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4</xdr:col>
      <xdr:colOff>412920</xdr:colOff>
      <xdr:row>475</xdr:row>
      <xdr:rowOff>50400</xdr:rowOff>
    </xdr:from>
    <xdr:to>
      <xdr:col>7</xdr:col>
      <xdr:colOff>605880</xdr:colOff>
      <xdr:row>477</xdr:row>
      <xdr:rowOff>38520</xdr:rowOff>
    </xdr:to>
    <xdr:sp>
      <xdr:nvSpPr>
        <xdr:cNvPr id="96" name="CustomShape 1"/>
        <xdr:cNvSpPr/>
      </xdr:nvSpPr>
      <xdr:spPr>
        <a:xfrm>
          <a:off x="2990880" y="90547200"/>
          <a:ext cx="212652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10, 13 ,18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8</xdr:col>
      <xdr:colOff>493920</xdr:colOff>
      <xdr:row>475</xdr:row>
      <xdr:rowOff>59400</xdr:rowOff>
    </xdr:from>
    <xdr:to>
      <xdr:col>12</xdr:col>
      <xdr:colOff>41400</xdr:colOff>
      <xdr:row>477</xdr:row>
      <xdr:rowOff>47520</xdr:rowOff>
    </xdr:to>
    <xdr:sp>
      <xdr:nvSpPr>
        <xdr:cNvPr id="97" name="CustomShape 1"/>
        <xdr:cNvSpPr/>
      </xdr:nvSpPr>
      <xdr:spPr>
        <a:xfrm>
          <a:off x="5649840" y="9055620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10, 13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473760</xdr:colOff>
      <xdr:row>475</xdr:row>
      <xdr:rowOff>39240</xdr:rowOff>
    </xdr:from>
    <xdr:to>
      <xdr:col>16</xdr:col>
      <xdr:colOff>21600</xdr:colOff>
      <xdr:row>477</xdr:row>
      <xdr:rowOff>27360</xdr:rowOff>
    </xdr:to>
    <xdr:sp>
      <xdr:nvSpPr>
        <xdr:cNvPr id="98" name="CustomShape 1"/>
        <xdr:cNvSpPr/>
      </xdr:nvSpPr>
      <xdr:spPr>
        <a:xfrm>
          <a:off x="8208000" y="90536040"/>
          <a:ext cx="212580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10, 13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16</xdr:col>
      <xdr:colOff>474480</xdr:colOff>
      <xdr:row>475</xdr:row>
      <xdr:rowOff>50400</xdr:rowOff>
    </xdr:from>
    <xdr:to>
      <xdr:col>20</xdr:col>
      <xdr:colOff>21960</xdr:colOff>
      <xdr:row>477</xdr:row>
      <xdr:rowOff>38520</xdr:rowOff>
    </xdr:to>
    <xdr:sp>
      <xdr:nvSpPr>
        <xdr:cNvPr id="99" name="CustomShape 1"/>
        <xdr:cNvSpPr/>
      </xdr:nvSpPr>
      <xdr:spPr>
        <a:xfrm>
          <a:off x="10786680" y="9054720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13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20</xdr:col>
      <xdr:colOff>472320</xdr:colOff>
      <xdr:row>475</xdr:row>
      <xdr:rowOff>72720</xdr:rowOff>
    </xdr:from>
    <xdr:to>
      <xdr:col>24</xdr:col>
      <xdr:colOff>20160</xdr:colOff>
      <xdr:row>477</xdr:row>
      <xdr:rowOff>60840</xdr:rowOff>
    </xdr:to>
    <xdr:sp>
      <xdr:nvSpPr>
        <xdr:cNvPr id="100" name="CustomShape 1"/>
        <xdr:cNvSpPr/>
      </xdr:nvSpPr>
      <xdr:spPr>
        <a:xfrm>
          <a:off x="13362480" y="90569520"/>
          <a:ext cx="212616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13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24</xdr:col>
      <xdr:colOff>518760</xdr:colOff>
      <xdr:row>475</xdr:row>
      <xdr:rowOff>83880</xdr:rowOff>
    </xdr:from>
    <xdr:to>
      <xdr:col>28</xdr:col>
      <xdr:colOff>66240</xdr:colOff>
      <xdr:row>477</xdr:row>
      <xdr:rowOff>72000</xdr:rowOff>
    </xdr:to>
    <xdr:sp>
      <xdr:nvSpPr>
        <xdr:cNvPr id="101" name="CustomShape 1"/>
        <xdr:cNvSpPr/>
      </xdr:nvSpPr>
      <xdr:spPr>
        <a:xfrm>
          <a:off x="15987240" y="90580680"/>
          <a:ext cx="2125440" cy="369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ru-RU" sz="1800" spc="-1" strike="noStrike">
              <a:solidFill>
                <a:srgbClr val="000000"/>
              </a:solidFill>
              <a:latin typeface="Calibri Light"/>
            </a:rPr>
            <a:t>10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209520</xdr:colOff>
      <xdr:row>93</xdr:row>
      <xdr:rowOff>76320</xdr:rowOff>
    </xdr:from>
    <xdr:to>
      <xdr:col>18</xdr:col>
      <xdr:colOff>149760</xdr:colOff>
      <xdr:row>96</xdr:row>
      <xdr:rowOff>15480</xdr:rowOff>
    </xdr:to>
    <xdr:sp>
      <xdr:nvSpPr>
        <xdr:cNvPr id="102" name="CustomShape 1"/>
        <xdr:cNvSpPr/>
      </xdr:nvSpPr>
      <xdr:spPr>
        <a:xfrm>
          <a:off x="209520" y="17802000"/>
          <a:ext cx="1154160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24В  ВКВ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0</xdr:colOff>
      <xdr:row>96</xdr:row>
      <xdr:rowOff>0</xdr:rowOff>
    </xdr:from>
    <xdr:to>
      <xdr:col>23</xdr:col>
      <xdr:colOff>356400</xdr:colOff>
      <xdr:row>136</xdr:row>
      <xdr:rowOff>94320</xdr:rowOff>
    </xdr:to>
    <xdr:sp>
      <xdr:nvSpPr>
        <xdr:cNvPr id="103" name="CustomShape 1"/>
        <xdr:cNvSpPr/>
      </xdr:nvSpPr>
      <xdr:spPr>
        <a:xfrm>
          <a:off x="6445080" y="1829736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и тангенциальный вентилятор постоянного тока,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DC вентилятор, напряжением питания 24В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блок управления вентилятором;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360</xdr:colOff>
      <xdr:row>99</xdr:row>
      <xdr:rowOff>104040</xdr:rowOff>
    </xdr:from>
    <xdr:to>
      <xdr:col>10</xdr:col>
      <xdr:colOff>1800</xdr:colOff>
      <xdr:row>137</xdr:row>
      <xdr:rowOff>179640</xdr:rowOff>
    </xdr:to>
    <xdr:pic>
      <xdr:nvPicPr>
        <xdr:cNvPr id="104" name="Рисунок 2" descr=""/>
        <xdr:cNvPicPr/>
      </xdr:nvPicPr>
      <xdr:blipFill>
        <a:blip r:embed="rId19"/>
        <a:stretch/>
      </xdr:blipFill>
      <xdr:spPr>
        <a:xfrm>
          <a:off x="360" y="18972720"/>
          <a:ext cx="6446520" cy="7314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139</xdr:row>
      <xdr:rowOff>123840</xdr:rowOff>
    </xdr:from>
    <xdr:to>
      <xdr:col>11</xdr:col>
      <xdr:colOff>545040</xdr:colOff>
      <xdr:row>142</xdr:row>
      <xdr:rowOff>63000</xdr:rowOff>
    </xdr:to>
    <xdr:sp>
      <xdr:nvSpPr>
        <xdr:cNvPr id="105" name="CustomShape 1"/>
        <xdr:cNvSpPr/>
      </xdr:nvSpPr>
      <xdr:spPr>
        <a:xfrm>
          <a:off x="0" y="26612640"/>
          <a:ext cx="763452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без вентилятора ВК.МАХ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(естественная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47520</xdr:colOff>
      <xdr:row>141</xdr:row>
      <xdr:rowOff>171360</xdr:rowOff>
    </xdr:from>
    <xdr:to>
      <xdr:col>24</xdr:col>
      <xdr:colOff>55080</xdr:colOff>
      <xdr:row>181</xdr:row>
      <xdr:rowOff>55080</xdr:rowOff>
    </xdr:to>
    <xdr:sp>
      <xdr:nvSpPr>
        <xdr:cNvPr id="106" name="CustomShape 1"/>
        <xdr:cNvSpPr/>
      </xdr:nvSpPr>
      <xdr:spPr>
        <a:xfrm>
          <a:off x="6492600" y="27041040"/>
          <a:ext cx="9030960" cy="7503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естественной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теплообменник, тепло от которого передаётся в отапливаемое помещение путём естественной конвекции. Позволяет преградить поток холодного воздуха от застеклённых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небольшими потребностями в отоплении или вспомогательного отопительного прибора с системами тёплого пола, вентиляции, радиаторного водяного отопления. Может быть установлен как в однотрубную, так и в двухтрубную систему отопления.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покрытая износостойким порошковым покрытием (цвет покрытия: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плоскости..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из 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22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209520</xdr:colOff>
      <xdr:row>180</xdr:row>
      <xdr:rowOff>76320</xdr:rowOff>
    </xdr:from>
    <xdr:to>
      <xdr:col>21</xdr:col>
      <xdr:colOff>10080</xdr:colOff>
      <xdr:row>183</xdr:row>
      <xdr:rowOff>15840</xdr:rowOff>
    </xdr:to>
    <xdr:sp>
      <xdr:nvSpPr>
        <xdr:cNvPr id="107" name="CustomShape 1"/>
        <xdr:cNvSpPr/>
      </xdr:nvSpPr>
      <xdr:spPr>
        <a:xfrm>
          <a:off x="209520" y="34375680"/>
          <a:ext cx="1333548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12В или 220В  ВКВ.МАХ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66600</xdr:colOff>
      <xdr:row>182</xdr:row>
      <xdr:rowOff>104760</xdr:rowOff>
    </xdr:from>
    <xdr:to>
      <xdr:col>23</xdr:col>
      <xdr:colOff>423000</xdr:colOff>
      <xdr:row>223</xdr:row>
      <xdr:rowOff>8640</xdr:rowOff>
    </xdr:to>
    <xdr:sp>
      <xdr:nvSpPr>
        <xdr:cNvPr id="108" name="CustomShape 1"/>
        <xdr:cNvSpPr/>
      </xdr:nvSpPr>
      <xdr:spPr>
        <a:xfrm>
          <a:off x="6511680" y="3478500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и тангенциальный вентилятор переменного тока,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AC вентилятор, напряжением питания 12 или 220 В,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22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111960</xdr:colOff>
      <xdr:row>146</xdr:row>
      <xdr:rowOff>123120</xdr:rowOff>
    </xdr:from>
    <xdr:to>
      <xdr:col>10</xdr:col>
      <xdr:colOff>59040</xdr:colOff>
      <xdr:row>171</xdr:row>
      <xdr:rowOff>39960</xdr:rowOff>
    </xdr:to>
    <xdr:pic>
      <xdr:nvPicPr>
        <xdr:cNvPr id="109" name="Рисунок 121" descr=""/>
        <xdr:cNvPicPr/>
      </xdr:nvPicPr>
      <xdr:blipFill>
        <a:blip r:embed="rId20"/>
        <a:stretch/>
      </xdr:blipFill>
      <xdr:spPr>
        <a:xfrm>
          <a:off x="111960" y="27945360"/>
          <a:ext cx="6392160" cy="467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168120</xdr:colOff>
      <xdr:row>186</xdr:row>
      <xdr:rowOff>78480</xdr:rowOff>
    </xdr:from>
    <xdr:to>
      <xdr:col>10</xdr:col>
      <xdr:colOff>26280</xdr:colOff>
      <xdr:row>210</xdr:row>
      <xdr:rowOff>185760</xdr:rowOff>
    </xdr:to>
    <xdr:pic>
      <xdr:nvPicPr>
        <xdr:cNvPr id="110" name="Рисунок 122" descr=""/>
        <xdr:cNvPicPr/>
      </xdr:nvPicPr>
      <xdr:blipFill>
        <a:blip r:embed="rId21"/>
        <a:stretch/>
      </xdr:blipFill>
      <xdr:spPr>
        <a:xfrm>
          <a:off x="168120" y="35520840"/>
          <a:ext cx="6303240" cy="46792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224</xdr:row>
      <xdr:rowOff>123840</xdr:rowOff>
    </xdr:from>
    <xdr:to>
      <xdr:col>18</xdr:col>
      <xdr:colOff>388080</xdr:colOff>
      <xdr:row>231</xdr:row>
      <xdr:rowOff>66600</xdr:rowOff>
    </xdr:to>
    <xdr:sp>
      <xdr:nvSpPr>
        <xdr:cNvPr id="111" name="CustomShape 1"/>
        <xdr:cNvSpPr/>
      </xdr:nvSpPr>
      <xdr:spPr>
        <a:xfrm>
          <a:off x="0" y="42805080"/>
          <a:ext cx="11989440" cy="1276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без вентилятора ВК.ЭКО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(естественная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47520</xdr:colOff>
      <xdr:row>226</xdr:row>
      <xdr:rowOff>171360</xdr:rowOff>
    </xdr:from>
    <xdr:to>
      <xdr:col>24</xdr:col>
      <xdr:colOff>55080</xdr:colOff>
      <xdr:row>266</xdr:row>
      <xdr:rowOff>55440</xdr:rowOff>
    </xdr:to>
    <xdr:sp>
      <xdr:nvSpPr>
        <xdr:cNvPr id="112" name="CustomShape 1"/>
        <xdr:cNvSpPr/>
      </xdr:nvSpPr>
      <xdr:spPr>
        <a:xfrm>
          <a:off x="6492600" y="43233840"/>
          <a:ext cx="9030960" cy="7503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естественной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теплообменник, тепло от которого передаётся в отапливаемое помещение путём естественной конвекции. Позволяет преградить поток холодного воздуха от застеклённых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небольшими потребностями в отоплении или вспомогательного отопительного прибора с системами тёплого пола, вентиляции, радиаторного водяного отопления. Может быть установлен как в однотрубную, так и в двухтрубную систему отопления.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покрытая износостойким порошковым покрытием (цвет покрытия: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 Light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окантовка из алюминиевого J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-профиля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12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22320</xdr:colOff>
      <xdr:row>271</xdr:row>
      <xdr:rowOff>66240</xdr:rowOff>
    </xdr:from>
    <xdr:to>
      <xdr:col>10</xdr:col>
      <xdr:colOff>40680</xdr:colOff>
      <xdr:row>308</xdr:row>
      <xdr:rowOff>189360</xdr:rowOff>
    </xdr:to>
    <xdr:pic>
      <xdr:nvPicPr>
        <xdr:cNvPr id="113" name="Рисунок 151" descr=""/>
        <xdr:cNvPicPr/>
      </xdr:nvPicPr>
      <xdr:blipFill>
        <a:blip r:embed="rId22"/>
        <a:stretch/>
      </xdr:blipFill>
      <xdr:spPr>
        <a:xfrm>
          <a:off x="22320" y="51701040"/>
          <a:ext cx="6463440" cy="7171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209520</xdr:colOff>
      <xdr:row>265</xdr:row>
      <xdr:rowOff>76320</xdr:rowOff>
    </xdr:from>
    <xdr:to>
      <xdr:col>18</xdr:col>
      <xdr:colOff>149760</xdr:colOff>
      <xdr:row>268</xdr:row>
      <xdr:rowOff>15480</xdr:rowOff>
    </xdr:to>
    <xdr:sp>
      <xdr:nvSpPr>
        <xdr:cNvPr id="114" name="CustomShape 1"/>
        <xdr:cNvSpPr/>
      </xdr:nvSpPr>
      <xdr:spPr>
        <a:xfrm>
          <a:off x="209520" y="50568120"/>
          <a:ext cx="1154160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12В или 220В ВКВ.ЭКО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66600</xdr:colOff>
      <xdr:row>267</xdr:row>
      <xdr:rowOff>104760</xdr:rowOff>
    </xdr:from>
    <xdr:to>
      <xdr:col>23</xdr:col>
      <xdr:colOff>423000</xdr:colOff>
      <xdr:row>308</xdr:row>
      <xdr:rowOff>8640</xdr:rowOff>
    </xdr:to>
    <xdr:sp>
      <xdr:nvSpPr>
        <xdr:cNvPr id="115" name="CustomShape 1"/>
        <xdr:cNvSpPr/>
      </xdr:nvSpPr>
      <xdr:spPr>
        <a:xfrm>
          <a:off x="6511680" y="5097744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и тангенциальный вентилятор переменного тока,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AC вентилятор, напряжением питания 12 или 220 В,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окантовка из алюминиевого J-профиля,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12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110520</xdr:colOff>
      <xdr:row>229</xdr:row>
      <xdr:rowOff>61920</xdr:rowOff>
    </xdr:from>
    <xdr:to>
      <xdr:col>10</xdr:col>
      <xdr:colOff>47520</xdr:colOff>
      <xdr:row>265</xdr:row>
      <xdr:rowOff>112320</xdr:rowOff>
    </xdr:to>
    <xdr:pic>
      <xdr:nvPicPr>
        <xdr:cNvPr id="116" name="Рисунок 165" descr=""/>
        <xdr:cNvPicPr/>
      </xdr:nvPicPr>
      <xdr:blipFill>
        <a:blip r:embed="rId23"/>
        <a:stretch/>
      </xdr:blipFill>
      <xdr:spPr>
        <a:xfrm>
          <a:off x="110520" y="43695720"/>
          <a:ext cx="6382080" cy="69084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10</xdr:col>
      <xdr:colOff>179280</xdr:colOff>
      <xdr:row>311</xdr:row>
      <xdr:rowOff>111960</xdr:rowOff>
    </xdr:from>
    <xdr:to>
      <xdr:col>23</xdr:col>
      <xdr:colOff>535680</xdr:colOff>
      <xdr:row>352</xdr:row>
      <xdr:rowOff>15840</xdr:rowOff>
    </xdr:to>
    <xdr:sp>
      <xdr:nvSpPr>
        <xdr:cNvPr id="117" name="CustomShape 1"/>
        <xdr:cNvSpPr/>
      </xdr:nvSpPr>
      <xdr:spPr>
        <a:xfrm>
          <a:off x="6624360" y="5936688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тепло-холод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 прибор , который предназначен как для отопления, так и для охлаждения воздуха впомещении. Для подключения необходим источник хладагента (+7...+16 °С). Для сбора конденсата предусмотрено формованное дно с дренажным патрубком.. Позволяет преградить поток холодного воздуха от застекленных фасадов или окон. Данный тип конвектора служит для отопления  и охлаждения сухих и влажных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нержавеющая сталь толщиной 0,8мм;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хром);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нержавеющей стали;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AC вентилятор, напряжением питания 12 В,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224280</xdr:colOff>
      <xdr:row>308</xdr:row>
      <xdr:rowOff>134640</xdr:rowOff>
    </xdr:from>
    <xdr:to>
      <xdr:col>18</xdr:col>
      <xdr:colOff>164520</xdr:colOff>
      <xdr:row>311</xdr:row>
      <xdr:rowOff>73800</xdr:rowOff>
    </xdr:to>
    <xdr:sp>
      <xdr:nvSpPr>
        <xdr:cNvPr id="118" name="CustomShape 1"/>
        <xdr:cNvSpPr/>
      </xdr:nvSpPr>
      <xdr:spPr>
        <a:xfrm>
          <a:off x="224280" y="58817880"/>
          <a:ext cx="1154160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тепло-холод с вентилятором 12В 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171000</xdr:colOff>
      <xdr:row>313</xdr:row>
      <xdr:rowOff>80280</xdr:rowOff>
    </xdr:from>
    <xdr:to>
      <xdr:col>10</xdr:col>
      <xdr:colOff>183960</xdr:colOff>
      <xdr:row>349</xdr:row>
      <xdr:rowOff>145080</xdr:rowOff>
    </xdr:to>
    <xdr:pic>
      <xdr:nvPicPr>
        <xdr:cNvPr id="119" name="Рисунок 1" descr=""/>
        <xdr:cNvPicPr/>
      </xdr:nvPicPr>
      <xdr:blipFill>
        <a:blip r:embed="rId24"/>
        <a:stretch/>
      </xdr:blipFill>
      <xdr:spPr>
        <a:xfrm>
          <a:off x="171000" y="59716080"/>
          <a:ext cx="6458040" cy="69228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358560</xdr:colOff>
      <xdr:row>350</xdr:row>
      <xdr:rowOff>22320</xdr:rowOff>
    </xdr:from>
    <xdr:to>
      <xdr:col>18</xdr:col>
      <xdr:colOff>298800</xdr:colOff>
      <xdr:row>353</xdr:row>
      <xdr:rowOff>189360</xdr:rowOff>
    </xdr:to>
    <xdr:sp>
      <xdr:nvSpPr>
        <xdr:cNvPr id="120" name="CustomShape 1"/>
        <xdr:cNvSpPr/>
      </xdr:nvSpPr>
      <xdr:spPr>
        <a:xfrm>
          <a:off x="358560" y="66706560"/>
          <a:ext cx="11541600" cy="7387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24В  и электрическим тэном. ВКВ+ВКЭ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201600</xdr:colOff>
      <xdr:row>353</xdr:row>
      <xdr:rowOff>89640</xdr:rowOff>
    </xdr:from>
    <xdr:to>
      <xdr:col>23</xdr:col>
      <xdr:colOff>558000</xdr:colOff>
      <xdr:row>401</xdr:row>
      <xdr:rowOff>133920</xdr:rowOff>
    </xdr:to>
    <xdr:sp>
      <xdr:nvSpPr>
        <xdr:cNvPr id="121" name="CustomShape 1"/>
        <xdr:cNvSpPr/>
      </xdr:nvSpPr>
      <xdr:spPr>
        <a:xfrm>
          <a:off x="6646680" y="67345560"/>
          <a:ext cx="8735040" cy="91882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и электрическим тэномVITRON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, тангенциальный вентилятор постоянного тока и электрический тэн, тепло от которыхпередаётся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Основным преимуществом данного конвектора является то, что отопление помещения может начаться не зависимо от отопительного сезона, за счет электрического тэна.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 и подключен к сети 220В.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электронагревательный прибор ( ТЭН ) в виде металлической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трубки, заполненной теплопроводящим электрическим изолятором;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DC вентилятор, напряжением питания 24В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блок управления вентилятором;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156960</xdr:colOff>
      <xdr:row>352</xdr:row>
      <xdr:rowOff>56160</xdr:rowOff>
    </xdr:from>
    <xdr:to>
      <xdr:col>10</xdr:col>
      <xdr:colOff>223560</xdr:colOff>
      <xdr:row>390</xdr:row>
      <xdr:rowOff>45720</xdr:rowOff>
    </xdr:to>
    <xdr:pic>
      <xdr:nvPicPr>
        <xdr:cNvPr id="122" name="Рисунок 130" descr=""/>
        <xdr:cNvPicPr/>
      </xdr:nvPicPr>
      <xdr:blipFill>
        <a:blip r:embed="rId25"/>
        <a:stretch/>
      </xdr:blipFill>
      <xdr:spPr>
        <a:xfrm>
          <a:off x="156960" y="67121640"/>
          <a:ext cx="6511680" cy="722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168120</xdr:colOff>
      <xdr:row>353</xdr:row>
      <xdr:rowOff>11160</xdr:rowOff>
    </xdr:from>
    <xdr:to>
      <xdr:col>10</xdr:col>
      <xdr:colOff>212400</xdr:colOff>
      <xdr:row>393</xdr:row>
      <xdr:rowOff>100080</xdr:rowOff>
    </xdr:to>
    <xdr:pic>
      <xdr:nvPicPr>
        <xdr:cNvPr id="123" name="Рисунок 142" descr=""/>
        <xdr:cNvPicPr/>
      </xdr:nvPicPr>
      <xdr:blipFill>
        <a:blip r:embed="rId26"/>
        <a:srcRect l="0" t="0" r="5734" b="8009"/>
        <a:stretch/>
      </xdr:blipFill>
      <xdr:spPr>
        <a:xfrm>
          <a:off x="168120" y="67267080"/>
          <a:ext cx="6489360" cy="7708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209520</xdr:colOff>
      <xdr:row>400</xdr:row>
      <xdr:rowOff>76320</xdr:rowOff>
    </xdr:from>
    <xdr:to>
      <xdr:col>21</xdr:col>
      <xdr:colOff>10080</xdr:colOff>
      <xdr:row>403</xdr:row>
      <xdr:rowOff>15840</xdr:rowOff>
    </xdr:to>
    <xdr:sp>
      <xdr:nvSpPr>
        <xdr:cNvPr id="124" name="CustomShape 1"/>
        <xdr:cNvSpPr/>
      </xdr:nvSpPr>
      <xdr:spPr>
        <a:xfrm>
          <a:off x="209520" y="76285800"/>
          <a:ext cx="1333548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Конвекторы встраиваемые в пол с вентилятором 24В  ВКВ.МАХ </a:t>
          </a:r>
          <a:endParaRPr b="0" lang="ru-RU" sz="2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(принудительная конвекция)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10</xdr:col>
      <xdr:colOff>66600</xdr:colOff>
      <xdr:row>402</xdr:row>
      <xdr:rowOff>104760</xdr:rowOff>
    </xdr:from>
    <xdr:to>
      <xdr:col>23</xdr:col>
      <xdr:colOff>423000</xdr:colOff>
      <xdr:row>443</xdr:row>
      <xdr:rowOff>8640</xdr:rowOff>
    </xdr:to>
    <xdr:sp>
      <xdr:nvSpPr>
        <xdr:cNvPr id="125" name="CustomShape 1"/>
        <xdr:cNvSpPr/>
      </xdr:nvSpPr>
      <xdr:spPr>
        <a:xfrm>
          <a:off x="6511680" y="76695120"/>
          <a:ext cx="8735040" cy="7714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отопительный прибор, в котором установлен медно-алюминиевый теплообменник и тангенциальный вентилятор переменного тока,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 покрытая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DC вентилятор, напряжением питания 24 В,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поперечная или 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декоративная рамка из алюминиевого L и Z-образного профиля или окантовка из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J и F-профиля, выполненная в цвет решётки;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22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168120</xdr:colOff>
      <xdr:row>406</xdr:row>
      <xdr:rowOff>78480</xdr:rowOff>
    </xdr:from>
    <xdr:to>
      <xdr:col>9</xdr:col>
      <xdr:colOff>270720</xdr:colOff>
      <xdr:row>430</xdr:row>
      <xdr:rowOff>185760</xdr:rowOff>
    </xdr:to>
    <xdr:pic>
      <xdr:nvPicPr>
        <xdr:cNvPr id="126" name="Рисунок 147" descr=""/>
        <xdr:cNvPicPr/>
      </xdr:nvPicPr>
      <xdr:blipFill>
        <a:blip r:embed="rId27"/>
        <a:stretch/>
      </xdr:blipFill>
      <xdr:spPr>
        <a:xfrm>
          <a:off x="168120" y="77430960"/>
          <a:ext cx="5903280" cy="4679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289080</xdr:colOff>
      <xdr:row>2</xdr:row>
      <xdr:rowOff>129240</xdr:rowOff>
    </xdr:from>
    <xdr:to>
      <xdr:col>11</xdr:col>
      <xdr:colOff>285120</xdr:colOff>
      <xdr:row>8</xdr:row>
      <xdr:rowOff>138960</xdr:rowOff>
    </xdr:to>
    <xdr:pic>
      <xdr:nvPicPr>
        <xdr:cNvPr id="127" name="Рисунок 2" descr=""/>
        <xdr:cNvPicPr/>
      </xdr:nvPicPr>
      <xdr:blipFill>
        <a:blip r:embed="rId1"/>
        <a:stretch/>
      </xdr:blipFill>
      <xdr:spPr>
        <a:xfrm>
          <a:off x="1577880" y="605160"/>
          <a:ext cx="5796720" cy="1162440"/>
        </a:xfrm>
        <a:prstGeom prst="rect">
          <a:avLst/>
        </a:prstGeom>
        <a:ln>
          <a:noFill/>
        </a:ln>
        <a:effectLst>
          <a:outerShdw algn="tl" blurRad="190500" rotWithShape="0">
            <a:srgbClr val="000000">
              <a:alpha val="70000"/>
            </a:srgbClr>
          </a:outerShdw>
        </a:effectLst>
      </xdr:spPr>
    </xdr:pic>
    <xdr:clientData/>
  </xdr:twoCellAnchor>
  <xdr:twoCellAnchor editAs="twoCell">
    <xdr:from>
      <xdr:col>14</xdr:col>
      <xdr:colOff>156600</xdr:colOff>
      <xdr:row>1</xdr:row>
      <xdr:rowOff>78840</xdr:rowOff>
    </xdr:from>
    <xdr:to>
      <xdr:col>23</xdr:col>
      <xdr:colOff>155520</xdr:colOff>
      <xdr:row>9</xdr:row>
      <xdr:rowOff>113400</xdr:rowOff>
    </xdr:to>
    <xdr:sp>
      <xdr:nvSpPr>
        <xdr:cNvPr id="128" name="CustomShape 1"/>
        <xdr:cNvSpPr/>
      </xdr:nvSpPr>
      <xdr:spPr>
        <a:xfrm>
          <a:off x="9179640" y="364320"/>
          <a:ext cx="5799600" cy="1568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Телефоны: 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Москва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+7(495)641-32-22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                     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Новосибирск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+7(383)373-34-58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                     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г.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Санкт-Петербург</a:t>
          </a: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	</a:t>
          </a:r>
          <a:r>
            <a:rPr b="1" lang="ru-RU" sz="1600" spc="-1" strike="noStrike" u="sng">
              <a:solidFill>
                <a:srgbClr val="c00000"/>
              </a:solidFill>
              <a:uFillTx/>
              <a:latin typeface="Calibri"/>
            </a:rPr>
            <a:t>+7(812)458-88-58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Сайт: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wilma-rus.ru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          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vitron.ru</a:t>
          </a:r>
          <a:endParaRPr b="0" lang="ru-RU" sz="18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800" spc="-1" strike="noStrike">
              <a:solidFill>
                <a:srgbClr val="2f5597"/>
              </a:solidFill>
              <a:latin typeface="Calibri Light"/>
            </a:rPr>
            <a:t>e-mail: </a:t>
          </a:r>
          <a:r>
            <a:rPr b="1" lang="ru-RU" sz="1800" spc="-1" strike="noStrike">
              <a:solidFill>
                <a:srgbClr val="2f5597"/>
              </a:solidFill>
              <a:latin typeface="Calibri Light"/>
            </a:rPr>
            <a:t>info@wilma.ru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9</xdr:row>
      <xdr:rowOff>88560</xdr:rowOff>
    </xdr:from>
    <xdr:to>
      <xdr:col>15</xdr:col>
      <xdr:colOff>471600</xdr:colOff>
      <xdr:row>12</xdr:row>
      <xdr:rowOff>27720</xdr:rowOff>
    </xdr:to>
    <xdr:sp>
      <xdr:nvSpPr>
        <xdr:cNvPr id="129" name="CustomShape 1"/>
        <xdr:cNvSpPr/>
      </xdr:nvSpPr>
      <xdr:spPr>
        <a:xfrm>
          <a:off x="0" y="1907640"/>
          <a:ext cx="10139400" cy="510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ru-RU" sz="2400" spc="-1" strike="noStrike">
              <a:solidFill>
                <a:srgbClr val="000000"/>
              </a:solidFill>
              <a:latin typeface="Calibri Light"/>
            </a:rPr>
            <a:t>Электрические конвекторы встраиваемые в пол </a:t>
          </a:r>
          <a:endParaRPr b="0" lang="ru-RU" sz="2400" spc="-1" strike="noStrike">
            <a:latin typeface="Times New Roman"/>
          </a:endParaRPr>
        </a:p>
      </xdr:txBody>
    </xdr:sp>
    <xdr:clientData/>
  </xdr:twoCellAnchor>
  <xdr:twoCellAnchor editAs="twoCell">
    <xdr:from>
      <xdr:col>9</xdr:col>
      <xdr:colOff>146880</xdr:colOff>
      <xdr:row>11</xdr:row>
      <xdr:rowOff>114480</xdr:rowOff>
    </xdr:from>
    <xdr:to>
      <xdr:col>22</xdr:col>
      <xdr:colOff>518040</xdr:colOff>
      <xdr:row>43</xdr:row>
      <xdr:rowOff>84960</xdr:rowOff>
    </xdr:to>
    <xdr:sp>
      <xdr:nvSpPr>
        <xdr:cNvPr id="130" name="CustomShape 1"/>
        <xdr:cNvSpPr/>
      </xdr:nvSpPr>
      <xdr:spPr>
        <a:xfrm>
          <a:off x="5947560" y="2314440"/>
          <a:ext cx="8749800" cy="60760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400" spc="-1" strike="noStrike">
              <a:latin typeface="Calibri"/>
            </a:rPr>
            <a:t>Встраиваемые в конструкцию пола электрические конвекторы Vitron – это отопительные приборы, где в качестве нагревательного элемента используются терморезисторы. Они предназначены для использования как вспомогательные отопительные приборы с системами водяного отопления, системами теплого пола, так и в качестве основного источника тепла, в местах где нет возможности использовать системы водяного отопления.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"/>
            </a:rPr>
            <a:t>Основное преимущество электрических конвекторов отсутствие необходимости в прокладке трубопровода. Так же преимущество в более высокой теплоотдаче в сравнении с аналогичными моделями с водяным теплообменником.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материал корпуса- оцинкованная сталь покрытая износостойким порошковым покрытием (цвет покрытия: чёрный матовый);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материал решётки- анодированный алюминий, дерево;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регулировка по высоте от 0 до 40 мм за счёт специальных регулировочных ножек;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применение терморезисторов с положительным температурным коэффициентом;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latin typeface="Calibri Light"/>
            </a:rPr>
            <a:t>специальные юстировочные шпильки позволяют легко выровнять конвектор в горизонтальной плоскости.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корпус из оцинкованной стали покрытый порошковым покрытием RAL 9005;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комплект крепёжно-регулировочных ножек;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поперечная рулонная решетка из анодированного алюминия или дерева;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декоративная рамка из алюминия углового профиля или J- образного(под заказ), выполненная в цвет решётки;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терморезисторы;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000000"/>
              </a:solidFill>
              <a:latin typeface="Calibri Light"/>
            </a:rPr>
            <a:t>технический паспорт, инструкция по монтажу и эксплуатации;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twoCell">
    <xdr:from>
      <xdr:col>19</xdr:col>
      <xdr:colOff>131760</xdr:colOff>
      <xdr:row>75</xdr:row>
      <xdr:rowOff>0</xdr:rowOff>
    </xdr:from>
    <xdr:to>
      <xdr:col>21</xdr:col>
      <xdr:colOff>543960</xdr:colOff>
      <xdr:row>76</xdr:row>
      <xdr:rowOff>158760</xdr:rowOff>
    </xdr:to>
    <xdr:sp>
      <xdr:nvSpPr>
        <xdr:cNvPr id="131" name="CustomShape 1"/>
        <xdr:cNvSpPr/>
      </xdr:nvSpPr>
      <xdr:spPr>
        <a:xfrm>
          <a:off x="12377520" y="14411160"/>
          <a:ext cx="1701360" cy="349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381240</xdr:colOff>
      <xdr:row>75</xdr:row>
      <xdr:rowOff>0</xdr:rowOff>
    </xdr:from>
    <xdr:to>
      <xdr:col>21</xdr:col>
      <xdr:colOff>357120</xdr:colOff>
      <xdr:row>80</xdr:row>
      <xdr:rowOff>22320</xdr:rowOff>
    </xdr:to>
    <xdr:sp>
      <xdr:nvSpPr>
        <xdr:cNvPr id="132" name="CustomShape 1"/>
        <xdr:cNvSpPr/>
      </xdr:nvSpPr>
      <xdr:spPr>
        <a:xfrm>
          <a:off x="381240" y="14411160"/>
          <a:ext cx="13510800" cy="974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i="1" lang="ru-RU" sz="1800" spc="-1" strike="noStrike">
              <a:solidFill>
                <a:srgbClr val="000000"/>
              </a:solidFill>
              <a:latin typeface="Calibri Light"/>
            </a:rPr>
            <a:t>	</a:t>
          </a:r>
          <a:r>
            <a:rPr b="0" i="1" lang="ru-RU" sz="1800" spc="-1" strike="noStrike">
              <a:solidFill>
                <a:srgbClr val="000000"/>
              </a:solidFill>
              <a:latin typeface="Calibri Light"/>
            </a:rPr>
            <a:t>	</a:t>
          </a:r>
          <a:r>
            <a:rPr b="0" i="1" lang="ru-RU" sz="1800" spc="-1" strike="noStrike">
              <a:solidFill>
                <a:srgbClr val="000000"/>
              </a:solidFill>
              <a:latin typeface="Calibri Light"/>
            </a:rPr>
            <a:t>	</a:t>
          </a:r>
          <a:r>
            <a:rPr b="0" i="1" lang="ru-RU" sz="1800" spc="-1" strike="noStrike">
              <a:solidFill>
                <a:srgbClr val="000000"/>
              </a:solidFill>
              <a:latin typeface="Calibri Light"/>
            </a:rPr>
            <a:t>	</a:t>
          </a:r>
          <a:r>
            <a:rPr b="0" i="1" lang="ru-RU" sz="1800" spc="-1" strike="noStrike">
              <a:solidFill>
                <a:srgbClr val="000000"/>
              </a:solidFill>
              <a:latin typeface="Calibri Light"/>
            </a:rPr>
            <a:t>	</a:t>
          </a:r>
          <a:endParaRPr b="0" lang="ru-RU" sz="1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119160</xdr:rowOff>
    </xdr:from>
    <xdr:to>
      <xdr:col>9</xdr:col>
      <xdr:colOff>122400</xdr:colOff>
      <xdr:row>29</xdr:row>
      <xdr:rowOff>23040</xdr:rowOff>
    </xdr:to>
    <xdr:pic>
      <xdr:nvPicPr>
        <xdr:cNvPr id="133" name="Рисунок 1" descr=""/>
        <xdr:cNvPicPr/>
      </xdr:nvPicPr>
      <xdr:blipFill>
        <a:blip r:embed="rId2"/>
        <a:stretch/>
      </xdr:blipFill>
      <xdr:spPr>
        <a:xfrm>
          <a:off x="0" y="2509920"/>
          <a:ext cx="5923080" cy="3142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38160</xdr:colOff>
      <xdr:row>19</xdr:row>
      <xdr:rowOff>30240</xdr:rowOff>
    </xdr:from>
    <xdr:to>
      <xdr:col>12</xdr:col>
      <xdr:colOff>142920</xdr:colOff>
      <xdr:row>44</xdr:row>
      <xdr:rowOff>190080</xdr:rowOff>
    </xdr:to>
    <xdr:pic>
      <xdr:nvPicPr>
        <xdr:cNvPr id="134" name="Picture 1" descr=""/>
        <xdr:cNvPicPr/>
      </xdr:nvPicPr>
      <xdr:blipFill>
        <a:blip r:embed="rId1"/>
        <a:stretch/>
      </xdr:blipFill>
      <xdr:spPr>
        <a:xfrm>
          <a:off x="1326960" y="3668760"/>
          <a:ext cx="6550200" cy="527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88560</xdr:colOff>
      <xdr:row>1</xdr:row>
      <xdr:rowOff>38160</xdr:rowOff>
    </xdr:from>
    <xdr:to>
      <xdr:col>12</xdr:col>
      <xdr:colOff>175680</xdr:colOff>
      <xdr:row>18</xdr:row>
      <xdr:rowOff>170640</xdr:rowOff>
    </xdr:to>
    <xdr:pic>
      <xdr:nvPicPr>
        <xdr:cNvPr id="135" name="Picture 2" descr=""/>
        <xdr:cNvPicPr/>
      </xdr:nvPicPr>
      <xdr:blipFill>
        <a:blip r:embed="rId2"/>
        <a:stretch/>
      </xdr:blipFill>
      <xdr:spPr>
        <a:xfrm>
          <a:off x="1377360" y="237960"/>
          <a:ext cx="6532560" cy="338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485640</xdr:colOff>
      <xdr:row>127</xdr:row>
      <xdr:rowOff>85680</xdr:rowOff>
    </xdr:from>
    <xdr:to>
      <xdr:col>11</xdr:col>
      <xdr:colOff>542880</xdr:colOff>
      <xdr:row>144</xdr:row>
      <xdr:rowOff>180720</xdr:rowOff>
    </xdr:to>
    <xdr:pic>
      <xdr:nvPicPr>
        <xdr:cNvPr id="136" name="Рисунок 2" descr=""/>
        <xdr:cNvPicPr/>
      </xdr:nvPicPr>
      <xdr:blipFill>
        <a:blip r:embed="rId3"/>
        <a:stretch/>
      </xdr:blipFill>
      <xdr:spPr>
        <a:xfrm>
          <a:off x="1130040" y="27993600"/>
          <a:ext cx="6502320" cy="340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276120</xdr:colOff>
      <xdr:row>93</xdr:row>
      <xdr:rowOff>343080</xdr:rowOff>
    </xdr:from>
    <xdr:to>
      <xdr:col>10</xdr:col>
      <xdr:colOff>446040</xdr:colOff>
      <xdr:row>106</xdr:row>
      <xdr:rowOff>29880</xdr:rowOff>
    </xdr:to>
    <xdr:pic>
      <xdr:nvPicPr>
        <xdr:cNvPr id="137" name="Рисунок 1" descr=""/>
        <xdr:cNvPicPr/>
      </xdr:nvPicPr>
      <xdr:blipFill>
        <a:blip r:embed="rId4"/>
        <a:stretch/>
      </xdr:blipFill>
      <xdr:spPr>
        <a:xfrm>
          <a:off x="1564920" y="20697840"/>
          <a:ext cx="5326200" cy="292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426240</xdr:colOff>
      <xdr:row>112</xdr:row>
      <xdr:rowOff>54720</xdr:rowOff>
    </xdr:from>
    <xdr:to>
      <xdr:col>10</xdr:col>
      <xdr:colOff>483480</xdr:colOff>
      <xdr:row>126</xdr:row>
      <xdr:rowOff>24840</xdr:rowOff>
    </xdr:to>
    <xdr:pic>
      <xdr:nvPicPr>
        <xdr:cNvPr id="138" name="Рисунок 4" descr=""/>
        <xdr:cNvPicPr/>
      </xdr:nvPicPr>
      <xdr:blipFill>
        <a:blip r:embed="rId5"/>
        <a:stretch/>
      </xdr:blipFill>
      <xdr:spPr>
        <a:xfrm>
          <a:off x="1715040" y="24829200"/>
          <a:ext cx="5213520" cy="291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523800</xdr:colOff>
      <xdr:row>47</xdr:row>
      <xdr:rowOff>66600</xdr:rowOff>
    </xdr:from>
    <xdr:to>
      <xdr:col>12</xdr:col>
      <xdr:colOff>542160</xdr:colOff>
      <xdr:row>71</xdr:row>
      <xdr:rowOff>182160</xdr:rowOff>
    </xdr:to>
    <xdr:pic>
      <xdr:nvPicPr>
        <xdr:cNvPr id="139" name="Рисунок 3" descr=""/>
        <xdr:cNvPicPr/>
      </xdr:nvPicPr>
      <xdr:blipFill>
        <a:blip r:embed="rId6"/>
        <a:stretch/>
      </xdr:blipFill>
      <xdr:spPr>
        <a:xfrm>
          <a:off x="1168200" y="9391320"/>
          <a:ext cx="7108200" cy="488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47520</xdr:colOff>
      <xdr:row>75</xdr:row>
      <xdr:rowOff>104760</xdr:rowOff>
    </xdr:from>
    <xdr:to>
      <xdr:col>12</xdr:col>
      <xdr:colOff>465840</xdr:colOff>
      <xdr:row>90</xdr:row>
      <xdr:rowOff>1212480</xdr:rowOff>
    </xdr:to>
    <xdr:pic>
      <xdr:nvPicPr>
        <xdr:cNvPr id="140" name="Рисунок 5" descr=""/>
        <xdr:cNvPicPr/>
      </xdr:nvPicPr>
      <xdr:blipFill>
        <a:blip r:embed="rId7"/>
        <a:stretch/>
      </xdr:blipFill>
      <xdr:spPr>
        <a:xfrm>
          <a:off x="1336320" y="14992200"/>
          <a:ext cx="6863760" cy="486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561960</xdr:colOff>
      <xdr:row>146</xdr:row>
      <xdr:rowOff>57240</xdr:rowOff>
    </xdr:from>
    <xdr:to>
      <xdr:col>11</xdr:col>
      <xdr:colOff>342000</xdr:colOff>
      <xdr:row>164</xdr:row>
      <xdr:rowOff>101160</xdr:rowOff>
    </xdr:to>
    <xdr:pic>
      <xdr:nvPicPr>
        <xdr:cNvPr id="141" name="Рисунок 7" descr=""/>
        <xdr:cNvPicPr/>
      </xdr:nvPicPr>
      <xdr:blipFill>
        <a:blip r:embed="rId8"/>
        <a:stretch/>
      </xdr:blipFill>
      <xdr:spPr>
        <a:xfrm>
          <a:off x="1206360" y="31660920"/>
          <a:ext cx="6225120" cy="354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472320</xdr:colOff>
      <xdr:row>165</xdr:row>
      <xdr:rowOff>66600</xdr:rowOff>
    </xdr:from>
    <xdr:to>
      <xdr:col>11</xdr:col>
      <xdr:colOff>644400</xdr:colOff>
      <xdr:row>178</xdr:row>
      <xdr:rowOff>46800</xdr:rowOff>
    </xdr:to>
    <xdr:pic>
      <xdr:nvPicPr>
        <xdr:cNvPr id="142" name="Рисунок 6" descr=""/>
        <xdr:cNvPicPr/>
      </xdr:nvPicPr>
      <xdr:blipFill>
        <a:blip r:embed="rId9"/>
        <a:stretch/>
      </xdr:blipFill>
      <xdr:spPr>
        <a:xfrm>
          <a:off x="2405880" y="35375760"/>
          <a:ext cx="5328000" cy="293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313920</xdr:colOff>
      <xdr:row>264</xdr:row>
      <xdr:rowOff>104760</xdr:rowOff>
    </xdr:from>
    <xdr:to>
      <xdr:col>10</xdr:col>
      <xdr:colOff>266760</xdr:colOff>
      <xdr:row>282</xdr:row>
      <xdr:rowOff>84960</xdr:rowOff>
    </xdr:to>
    <xdr:pic>
      <xdr:nvPicPr>
        <xdr:cNvPr id="143" name="Рисунок 19" descr=""/>
        <xdr:cNvPicPr/>
      </xdr:nvPicPr>
      <xdr:blipFill>
        <a:blip r:embed="rId10"/>
        <a:stretch/>
      </xdr:blipFill>
      <xdr:spPr>
        <a:xfrm>
          <a:off x="2891880" y="59312160"/>
          <a:ext cx="38199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24840</xdr:colOff>
      <xdr:row>215</xdr:row>
      <xdr:rowOff>74520</xdr:rowOff>
    </xdr:from>
    <xdr:to>
      <xdr:col>7</xdr:col>
      <xdr:colOff>597960</xdr:colOff>
      <xdr:row>219</xdr:row>
      <xdr:rowOff>153360</xdr:rowOff>
    </xdr:to>
    <xdr:pic>
      <xdr:nvPicPr>
        <xdr:cNvPr id="144" name="Рисунок 31" descr=""/>
        <xdr:cNvPicPr/>
      </xdr:nvPicPr>
      <xdr:blipFill>
        <a:blip r:embed="rId11"/>
        <a:srcRect l="0" t="26752" r="0" b="26663"/>
        <a:stretch/>
      </xdr:blipFill>
      <xdr:spPr>
        <a:xfrm>
          <a:off x="2602800" y="49232880"/>
          <a:ext cx="2506680" cy="87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19080</xdr:colOff>
      <xdr:row>215</xdr:row>
      <xdr:rowOff>57960</xdr:rowOff>
    </xdr:from>
    <xdr:to>
      <xdr:col>11</xdr:col>
      <xdr:colOff>590040</xdr:colOff>
      <xdr:row>219</xdr:row>
      <xdr:rowOff>161640</xdr:rowOff>
    </xdr:to>
    <xdr:pic>
      <xdr:nvPicPr>
        <xdr:cNvPr id="145" name="Рисунок 32" descr=""/>
        <xdr:cNvPicPr/>
      </xdr:nvPicPr>
      <xdr:blipFill>
        <a:blip r:embed="rId12"/>
        <a:srcRect l="0" t="25827" r="0" b="26201"/>
        <a:stretch/>
      </xdr:blipFill>
      <xdr:spPr>
        <a:xfrm>
          <a:off x="5175000" y="49216320"/>
          <a:ext cx="2504520" cy="90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33120</xdr:colOff>
      <xdr:row>221</xdr:row>
      <xdr:rowOff>24840</xdr:rowOff>
    </xdr:from>
    <xdr:to>
      <xdr:col>7</xdr:col>
      <xdr:colOff>604080</xdr:colOff>
      <xdr:row>225</xdr:row>
      <xdr:rowOff>140040</xdr:rowOff>
    </xdr:to>
    <xdr:pic>
      <xdr:nvPicPr>
        <xdr:cNvPr id="146" name="Рисунок 33" descr=""/>
        <xdr:cNvPicPr/>
      </xdr:nvPicPr>
      <xdr:blipFill>
        <a:blip r:embed="rId13"/>
        <a:srcRect l="0" t="25258" r="0" b="26076"/>
        <a:stretch/>
      </xdr:blipFill>
      <xdr:spPr>
        <a:xfrm>
          <a:off x="2611080" y="50440320"/>
          <a:ext cx="2504520" cy="87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24840</xdr:colOff>
      <xdr:row>221</xdr:row>
      <xdr:rowOff>33120</xdr:rowOff>
    </xdr:from>
    <xdr:to>
      <xdr:col>11</xdr:col>
      <xdr:colOff>595800</xdr:colOff>
      <xdr:row>225</xdr:row>
      <xdr:rowOff>131760</xdr:rowOff>
    </xdr:to>
    <xdr:pic>
      <xdr:nvPicPr>
        <xdr:cNvPr id="147" name="Рисунок 34" descr=""/>
        <xdr:cNvPicPr/>
      </xdr:nvPicPr>
      <xdr:blipFill>
        <a:blip r:embed="rId14"/>
        <a:srcRect l="0" t="26183" r="0" b="26076"/>
        <a:stretch/>
      </xdr:blipFill>
      <xdr:spPr>
        <a:xfrm>
          <a:off x="5180760" y="50448600"/>
          <a:ext cx="2504520" cy="86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38160</xdr:colOff>
      <xdr:row>227</xdr:row>
      <xdr:rowOff>57960</xdr:rowOff>
    </xdr:from>
    <xdr:to>
      <xdr:col>7</xdr:col>
      <xdr:colOff>644760</xdr:colOff>
      <xdr:row>231</xdr:row>
      <xdr:rowOff>156600</xdr:rowOff>
    </xdr:to>
    <xdr:pic>
      <xdr:nvPicPr>
        <xdr:cNvPr id="148" name="Рисунок 35" descr=""/>
        <xdr:cNvPicPr/>
      </xdr:nvPicPr>
      <xdr:blipFill>
        <a:blip r:embed="rId15"/>
        <a:srcRect l="0" t="25916" r="0" b="26290"/>
        <a:stretch/>
      </xdr:blipFill>
      <xdr:spPr>
        <a:xfrm>
          <a:off x="2616120" y="51683400"/>
          <a:ext cx="2540160" cy="86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16560</xdr:colOff>
      <xdr:row>227</xdr:row>
      <xdr:rowOff>57960</xdr:rowOff>
    </xdr:from>
    <xdr:to>
      <xdr:col>11</xdr:col>
      <xdr:colOff>589680</xdr:colOff>
      <xdr:row>231</xdr:row>
      <xdr:rowOff>164880</xdr:rowOff>
    </xdr:to>
    <xdr:pic>
      <xdr:nvPicPr>
        <xdr:cNvPr id="149" name="Рисунок 36" descr=""/>
        <xdr:cNvPicPr/>
      </xdr:nvPicPr>
      <xdr:blipFill>
        <a:blip r:embed="rId16"/>
        <a:srcRect l="0" t="25916" r="0" b="25827"/>
        <a:stretch/>
      </xdr:blipFill>
      <xdr:spPr>
        <a:xfrm>
          <a:off x="5172480" y="51683400"/>
          <a:ext cx="2506680" cy="8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38160</xdr:colOff>
      <xdr:row>233</xdr:row>
      <xdr:rowOff>33120</xdr:rowOff>
    </xdr:from>
    <xdr:to>
      <xdr:col>7</xdr:col>
      <xdr:colOff>644760</xdr:colOff>
      <xdr:row>237</xdr:row>
      <xdr:rowOff>148320</xdr:rowOff>
    </xdr:to>
    <xdr:pic>
      <xdr:nvPicPr>
        <xdr:cNvPr id="150" name="Рисунок 37" descr=""/>
        <xdr:cNvPicPr/>
      </xdr:nvPicPr>
      <xdr:blipFill>
        <a:blip r:embed="rId17"/>
        <a:srcRect l="0" t="25240" r="0" b="25987"/>
        <a:stretch/>
      </xdr:blipFill>
      <xdr:spPr>
        <a:xfrm>
          <a:off x="2616120" y="52868160"/>
          <a:ext cx="2540160" cy="87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27360</xdr:colOff>
      <xdr:row>233</xdr:row>
      <xdr:rowOff>41400</xdr:rowOff>
    </xdr:from>
    <xdr:to>
      <xdr:col>11</xdr:col>
      <xdr:colOff>598320</xdr:colOff>
      <xdr:row>237</xdr:row>
      <xdr:rowOff>156600</xdr:rowOff>
    </xdr:to>
    <xdr:pic>
      <xdr:nvPicPr>
        <xdr:cNvPr id="151" name="Рисунок 38" descr=""/>
        <xdr:cNvPicPr/>
      </xdr:nvPicPr>
      <xdr:blipFill>
        <a:blip r:embed="rId18"/>
        <a:srcRect l="0" t="25631" r="0" b="25596"/>
        <a:stretch/>
      </xdr:blipFill>
      <xdr:spPr>
        <a:xfrm>
          <a:off x="5183280" y="52876440"/>
          <a:ext cx="2504520" cy="87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38160</xdr:colOff>
      <xdr:row>239</xdr:row>
      <xdr:rowOff>16560</xdr:rowOff>
    </xdr:from>
    <xdr:to>
      <xdr:col>7</xdr:col>
      <xdr:colOff>644760</xdr:colOff>
      <xdr:row>243</xdr:row>
      <xdr:rowOff>123480</xdr:rowOff>
    </xdr:to>
    <xdr:pic>
      <xdr:nvPicPr>
        <xdr:cNvPr id="152" name="Рисунок 39" descr=""/>
        <xdr:cNvPicPr/>
      </xdr:nvPicPr>
      <xdr:blipFill>
        <a:blip r:embed="rId19"/>
        <a:srcRect l="0" t="25952" r="0" b="25738"/>
        <a:stretch/>
      </xdr:blipFill>
      <xdr:spPr>
        <a:xfrm>
          <a:off x="2616120" y="54061200"/>
          <a:ext cx="2540160" cy="8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28440</xdr:colOff>
      <xdr:row>239</xdr:row>
      <xdr:rowOff>16560</xdr:rowOff>
    </xdr:from>
    <xdr:to>
      <xdr:col>11</xdr:col>
      <xdr:colOff>599400</xdr:colOff>
      <xdr:row>243</xdr:row>
      <xdr:rowOff>131760</xdr:rowOff>
    </xdr:to>
    <xdr:pic>
      <xdr:nvPicPr>
        <xdr:cNvPr id="153" name="Рисунок 40" descr=""/>
        <xdr:cNvPicPr/>
      </xdr:nvPicPr>
      <xdr:blipFill>
        <a:blip r:embed="rId20"/>
        <a:srcRect l="0" t="26023" r="0" b="25205"/>
        <a:stretch/>
      </xdr:blipFill>
      <xdr:spPr>
        <a:xfrm>
          <a:off x="5184360" y="54061200"/>
          <a:ext cx="2504520" cy="87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28440</xdr:colOff>
      <xdr:row>245</xdr:row>
      <xdr:rowOff>24840</xdr:rowOff>
    </xdr:from>
    <xdr:to>
      <xdr:col>7</xdr:col>
      <xdr:colOff>601560</xdr:colOff>
      <xdr:row>249</xdr:row>
      <xdr:rowOff>115200</xdr:rowOff>
    </xdr:to>
    <xdr:pic>
      <xdr:nvPicPr>
        <xdr:cNvPr id="154" name="Рисунок 41" descr=""/>
        <xdr:cNvPicPr/>
      </xdr:nvPicPr>
      <xdr:blipFill>
        <a:blip r:embed="rId21"/>
        <a:srcRect l="0" t="26556" r="0" b="26058"/>
        <a:stretch/>
      </xdr:blipFill>
      <xdr:spPr>
        <a:xfrm>
          <a:off x="2606400" y="55279080"/>
          <a:ext cx="2506680" cy="8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28440</xdr:colOff>
      <xdr:row>245</xdr:row>
      <xdr:rowOff>16560</xdr:rowOff>
    </xdr:from>
    <xdr:to>
      <xdr:col>11</xdr:col>
      <xdr:colOff>601560</xdr:colOff>
      <xdr:row>249</xdr:row>
      <xdr:rowOff>115200</xdr:rowOff>
    </xdr:to>
    <xdr:pic>
      <xdr:nvPicPr>
        <xdr:cNvPr id="155" name="Рисунок 42" descr=""/>
        <xdr:cNvPicPr/>
      </xdr:nvPicPr>
      <xdr:blipFill>
        <a:blip r:embed="rId22"/>
        <a:srcRect l="0" t="26094" r="0" b="26058"/>
        <a:stretch/>
      </xdr:blipFill>
      <xdr:spPr>
        <a:xfrm>
          <a:off x="5184360" y="55270800"/>
          <a:ext cx="2506680" cy="86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28440</xdr:colOff>
      <xdr:row>251</xdr:row>
      <xdr:rowOff>16560</xdr:rowOff>
    </xdr:from>
    <xdr:to>
      <xdr:col>7</xdr:col>
      <xdr:colOff>599400</xdr:colOff>
      <xdr:row>255</xdr:row>
      <xdr:rowOff>123480</xdr:rowOff>
    </xdr:to>
    <xdr:pic>
      <xdr:nvPicPr>
        <xdr:cNvPr id="156" name="Рисунок 43" descr=""/>
        <xdr:cNvPicPr/>
      </xdr:nvPicPr>
      <xdr:blipFill>
        <a:blip r:embed="rId23"/>
        <a:srcRect l="0" t="25631" r="0" b="26058"/>
        <a:stretch/>
      </xdr:blipFill>
      <xdr:spPr>
        <a:xfrm>
          <a:off x="2606400" y="56480760"/>
          <a:ext cx="2504520" cy="8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25920</xdr:colOff>
      <xdr:row>251</xdr:row>
      <xdr:rowOff>24840</xdr:rowOff>
    </xdr:from>
    <xdr:to>
      <xdr:col>11</xdr:col>
      <xdr:colOff>596880</xdr:colOff>
      <xdr:row>255</xdr:row>
      <xdr:rowOff>115200</xdr:rowOff>
    </xdr:to>
    <xdr:pic>
      <xdr:nvPicPr>
        <xdr:cNvPr id="157" name="Рисунок 44" descr=""/>
        <xdr:cNvPicPr/>
      </xdr:nvPicPr>
      <xdr:blipFill>
        <a:blip r:embed="rId24"/>
        <a:srcRect l="0" t="26414" r="0" b="26201"/>
        <a:stretch/>
      </xdr:blipFill>
      <xdr:spPr>
        <a:xfrm>
          <a:off x="5181840" y="56489040"/>
          <a:ext cx="2504520" cy="85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38160</xdr:colOff>
      <xdr:row>257</xdr:row>
      <xdr:rowOff>16560</xdr:rowOff>
    </xdr:from>
    <xdr:to>
      <xdr:col>7</xdr:col>
      <xdr:colOff>644760</xdr:colOff>
      <xdr:row>261</xdr:row>
      <xdr:rowOff>123480</xdr:rowOff>
    </xdr:to>
    <xdr:pic>
      <xdr:nvPicPr>
        <xdr:cNvPr id="158" name="Рисунок 45" descr=""/>
        <xdr:cNvPicPr/>
      </xdr:nvPicPr>
      <xdr:blipFill>
        <a:blip r:embed="rId25"/>
        <a:srcRect l="0" t="25489" r="0" b="26201"/>
        <a:stretch/>
      </xdr:blipFill>
      <xdr:spPr>
        <a:xfrm>
          <a:off x="2616120" y="57690360"/>
          <a:ext cx="2540160" cy="8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16560</xdr:colOff>
      <xdr:row>257</xdr:row>
      <xdr:rowOff>24840</xdr:rowOff>
    </xdr:from>
    <xdr:to>
      <xdr:col>11</xdr:col>
      <xdr:colOff>589680</xdr:colOff>
      <xdr:row>261</xdr:row>
      <xdr:rowOff>115200</xdr:rowOff>
    </xdr:to>
    <xdr:pic>
      <xdr:nvPicPr>
        <xdr:cNvPr id="159" name="Рисунок 46" descr=""/>
        <xdr:cNvPicPr/>
      </xdr:nvPicPr>
      <xdr:blipFill>
        <a:blip r:embed="rId26"/>
        <a:srcRect l="0" t="25952" r="0" b="26645"/>
        <a:stretch/>
      </xdr:blipFill>
      <xdr:spPr>
        <a:xfrm>
          <a:off x="5172480" y="57698640"/>
          <a:ext cx="2506680" cy="85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92520</xdr:colOff>
      <xdr:row>4</xdr:row>
      <xdr:rowOff>68040</xdr:rowOff>
    </xdr:from>
    <xdr:to>
      <xdr:col>15</xdr:col>
      <xdr:colOff>127440</xdr:colOff>
      <xdr:row>63</xdr:row>
      <xdr:rowOff>2880</xdr:rowOff>
    </xdr:to>
    <xdr:pic>
      <xdr:nvPicPr>
        <xdr:cNvPr id="160" name="Рисунок 1" descr=""/>
        <xdr:cNvPicPr/>
      </xdr:nvPicPr>
      <xdr:blipFill>
        <a:blip r:embed="rId1"/>
        <a:stretch/>
      </xdr:blipFill>
      <xdr:spPr>
        <a:xfrm>
          <a:off x="3679560" y="667800"/>
          <a:ext cx="2203200" cy="22971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16</xdr:col>
      <xdr:colOff>66600</xdr:colOff>
      <xdr:row>4</xdr:row>
      <xdr:rowOff>76320</xdr:rowOff>
    </xdr:from>
    <xdr:to>
      <xdr:col>36</xdr:col>
      <xdr:colOff>244080</xdr:colOff>
      <xdr:row>63</xdr:row>
      <xdr:rowOff>78840</xdr:rowOff>
    </xdr:to>
    <xdr:sp>
      <xdr:nvSpPr>
        <xdr:cNvPr id="161" name="CustomShape 1"/>
        <xdr:cNvSpPr/>
      </xdr:nvSpPr>
      <xdr:spPr>
        <a:xfrm>
          <a:off x="6255720" y="676080"/>
          <a:ext cx="8851680" cy="2364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000" spc="-1" strike="noStrike" u="sng">
              <a:solidFill>
                <a:srgbClr val="c00000"/>
              </a:solidFill>
              <a:uFillTx/>
              <a:latin typeface="Calibri"/>
            </a:rPr>
            <a:t>Встраиваемый в пол конвектор с естественной конвекцией VITRON </a:t>
          </a:r>
          <a:r>
            <a:rPr b="0" lang="ru-RU" sz="1000" spc="-1" strike="noStrike">
              <a:solidFill>
                <a:srgbClr val="c00000"/>
              </a:solidFill>
              <a:latin typeface="Calibri"/>
            </a:rPr>
            <a:t>- отопительный прибор, в котором установлен медно-алюминиевый теплообменник, тепло от которого передаётся в отапливаемое помещение путём естественной конвекции. Позволяет преградить поток холодного воздуха от застеклённых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небольшими потребностями в отоплении или вспомогательного отопительного прибора с системами тёплого пола, вентиляции, радиаторного водяного отопления. Может быть установлен как в однотрубную, так и в двухтрубную систему отопления.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материал корпуса- оцинкованная сталь покрытая износостойким порошковым покрытием (цвет покрытия: чёрный матовый);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материал решётки- анодированный алюминий, дерево;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регулировка по высоте от 0 до 40 мм за счёт специальных регулировочных ножек;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подключение теплообменника- </a:t>
          </a:r>
          <a:r>
            <a:rPr b="1" lang="ru-RU" sz="1000" spc="-1" strike="noStrike">
              <a:solidFill>
                <a:srgbClr val="c00000"/>
              </a:solidFill>
              <a:latin typeface="Calibri"/>
            </a:rPr>
            <a:t>G1/2’’</a:t>
          </a:r>
          <a:r>
            <a:rPr b="0" lang="ru-RU" sz="1000" spc="-1" strike="noStrike">
              <a:solidFill>
                <a:srgbClr val="c00000"/>
              </a:solidFill>
              <a:latin typeface="Calibri"/>
            </a:rPr>
            <a:t> (внутренняя резьба);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применение материалов с повышенными теплопередающими свойствами (Сu- медь, Al- алюминий) и стойких к коррозии;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съёмный медно-алюминиевый теплообменник с износостойким порошковым покрытием (цвет покрытия: чёрный матовый);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специальные юстировочные шпильки позволяют легко выровнять конвектор в горизонтальной плоскости. </a:t>
          </a:r>
          <a:endParaRPr b="0" lang="ru-RU" sz="1000" spc="-1" strike="noStrike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16</xdr:col>
      <xdr:colOff>8280</xdr:colOff>
      <xdr:row>2</xdr:row>
      <xdr:rowOff>150480</xdr:rowOff>
    </xdr:from>
    <xdr:to>
      <xdr:col>31</xdr:col>
      <xdr:colOff>363960</xdr:colOff>
      <xdr:row>7</xdr:row>
      <xdr:rowOff>35640</xdr:rowOff>
    </xdr:to>
    <xdr:sp>
      <xdr:nvSpPr>
        <xdr:cNvPr id="162" name="CustomShape 1"/>
        <xdr:cNvSpPr/>
      </xdr:nvSpPr>
      <xdr:spPr>
        <a:xfrm>
          <a:off x="6434280" y="550440"/>
          <a:ext cx="7147080" cy="9900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000" spc="-1" strike="noStrike" u="sng">
              <a:solidFill>
                <a:srgbClr val="c00000"/>
              </a:solidFill>
              <a:uFillTx/>
              <a:latin typeface="Calibri"/>
            </a:rPr>
            <a:t>Встраиваемый в пол конвектор с принудительной конвекцией VITRON </a:t>
          </a:r>
          <a:r>
            <a:rPr b="0" lang="ru-RU" sz="1000" spc="-1" strike="noStrike">
              <a:solidFill>
                <a:srgbClr val="c00000"/>
              </a:solidFill>
              <a:latin typeface="Calibri"/>
            </a:rPr>
            <a:t>- отопительный прибор, в котором установлен медно-алюминиевый теплообменник и тангенциальный вентилятор,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материал корпуса- оцинкованная сталь покрытая износостойким порошковым покрытием (цвет покрытия: чёрный матовый);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материал решётки- анодированный алюминий, дерево;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регулировка по высоте от 0 до 40 мм за счёт специальных регулировочных ножек;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подключение теплообменника- </a:t>
          </a:r>
          <a:r>
            <a:rPr b="1" lang="ru-RU" sz="1000" spc="-1" strike="noStrike">
              <a:solidFill>
                <a:srgbClr val="c00000"/>
              </a:solidFill>
              <a:latin typeface="Calibri"/>
            </a:rPr>
            <a:t>G1/2’’ </a:t>
          </a:r>
          <a:r>
            <a:rPr b="0" lang="ru-RU" sz="1000" spc="-1" strike="noStrike">
              <a:solidFill>
                <a:srgbClr val="c00000"/>
              </a:solidFill>
              <a:latin typeface="Calibri"/>
            </a:rPr>
            <a:t>(внутренняя резьба);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применение материалов с повышеными теплопередающими свойствами (Сu- медь, Al- алюминий) и стойких к коррозии;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съёмный медно-алюминиевый теплообменник с износостойким порошковым покытием (цвет покрытия: чёрный матовый);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специальные юстировочные шпильки позволяют легко выровнять конвектор в горизонтальной плоскости;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000" spc="-1" strike="noStrike">
              <a:solidFill>
                <a:srgbClr val="c00000"/>
              </a:solidFill>
              <a:latin typeface="Calibri"/>
            </a:rPr>
            <a:t>тангенциальный AC вентилятор с уменьшенным уровнем шума. </a:t>
          </a:r>
          <a:endParaRPr b="0" lang="ru-RU" sz="10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000" spc="-1" strike="noStrike">
            <a:latin typeface="Times New Roman"/>
          </a:endParaRPr>
        </a:p>
      </xdr:txBody>
    </xdr:sp>
    <xdr:clientData/>
  </xdr:twoCellAnchor>
  <xdr:twoCellAnchor editAs="oneCell">
    <xdr:from>
      <xdr:col>9</xdr:col>
      <xdr:colOff>276120</xdr:colOff>
      <xdr:row>3</xdr:row>
      <xdr:rowOff>302400</xdr:rowOff>
    </xdr:from>
    <xdr:to>
      <xdr:col>16</xdr:col>
      <xdr:colOff>72000</xdr:colOff>
      <xdr:row>13</xdr:row>
      <xdr:rowOff>180360</xdr:rowOff>
    </xdr:to>
    <xdr:pic>
      <xdr:nvPicPr>
        <xdr:cNvPr id="163" name="Рисунок 3" descr=""/>
        <xdr:cNvPicPr/>
      </xdr:nvPicPr>
      <xdr:blipFill>
        <a:blip r:embed="rId1"/>
        <a:srcRect l="17714" t="0" r="0" b="0"/>
        <a:stretch/>
      </xdr:blipFill>
      <xdr:spPr>
        <a:xfrm>
          <a:off x="3532680" y="902160"/>
          <a:ext cx="2965320" cy="193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0</xdr:colOff>
      <xdr:row>12</xdr:row>
      <xdr:rowOff>33480</xdr:rowOff>
    </xdr:from>
    <xdr:to>
      <xdr:col>24</xdr:col>
      <xdr:colOff>124560</xdr:colOff>
      <xdr:row>28</xdr:row>
      <xdr:rowOff>76680</xdr:rowOff>
    </xdr:to>
    <xdr:pic>
      <xdr:nvPicPr>
        <xdr:cNvPr id="164" name="Рисунок 1" descr=""/>
        <xdr:cNvPicPr/>
      </xdr:nvPicPr>
      <xdr:blipFill>
        <a:blip r:embed="rId1"/>
        <a:stretch/>
      </xdr:blipFill>
      <xdr:spPr>
        <a:xfrm>
          <a:off x="10160280" y="4519440"/>
          <a:ext cx="5628240" cy="3119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9</xdr:row>
      <xdr:rowOff>3240</xdr:rowOff>
    </xdr:from>
    <xdr:to>
      <xdr:col>14</xdr:col>
      <xdr:colOff>835560</xdr:colOff>
      <xdr:row>48</xdr:row>
      <xdr:rowOff>48960</xdr:rowOff>
    </xdr:to>
    <xdr:sp>
      <xdr:nvSpPr>
        <xdr:cNvPr id="165" name="CustomShape 1"/>
        <xdr:cNvSpPr/>
      </xdr:nvSpPr>
      <xdr:spPr>
        <a:xfrm>
          <a:off x="0" y="3917880"/>
          <a:ext cx="9040680" cy="7503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пол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ВКВМ предназначен для отопления кухонных помещений и вестибюлей. Предусмотрен монтаж встраивания в цокольные элементы. Конвекторы можно располагать в шкафах, лестничных ступеньках под тумбами, под кухонной мебелью. На передней панели конвектора расположена декоративная решетка, размеры которой составляют 90 Х 500 мм. Через нее происходит нагнетание воздуха в помещение. После монтажа видимой частью мебельного конвектора остается только воздуховыпускная декоративная решетка.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1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покрытая износостойким порошковым покрытием (цвет покрытия: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регулировка по высоте от 0 до 40 мм за счёт специальных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DC вентилятор, напряжением питания 24В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13</xdr:row>
      <xdr:rowOff>0</xdr:rowOff>
    </xdr:from>
    <xdr:to>
      <xdr:col>14</xdr:col>
      <xdr:colOff>79200</xdr:colOff>
      <xdr:row>50</xdr:row>
      <xdr:rowOff>102960</xdr:rowOff>
    </xdr:to>
    <xdr:sp>
      <xdr:nvSpPr>
        <xdr:cNvPr id="166" name="CustomShape 1"/>
        <xdr:cNvSpPr/>
      </xdr:nvSpPr>
      <xdr:spPr>
        <a:xfrm>
          <a:off x="0" y="4647960"/>
          <a:ext cx="9041400" cy="75038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ru-RU" sz="1600" spc="-1" strike="noStrike" u="sng">
              <a:solidFill>
                <a:srgbClr val="c00000"/>
              </a:solidFill>
              <a:uFillTx/>
              <a:latin typeface="Calibri Light"/>
            </a:rPr>
            <a:t>Встраиваемый в подокойник конвектор с принудительной конвекцией VITRON </a:t>
          </a:r>
          <a:r>
            <a:rPr b="0" lang="ru-RU" sz="1600" spc="-1" strike="noStrike">
              <a:solidFill>
                <a:srgbClr val="c00000"/>
              </a:solidFill>
              <a:latin typeface="Calibri Light"/>
            </a:rPr>
            <a:t>-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это отопительный прибор, в котором установлен медно-алюминиевый теплообменник и тангенциальный вентилятор, тепло от которого передаётся в отапливаемое помещение путём естественной (при выключенном вентиляторе) и принудительной (при включённом вентиляторе) конвекции. Данный прибор предназначен для установки в оконный проём с парапетом глубиной не менее 290 мм. Позволяет преградить поток холодного воздуха от застеклённых фасадов или окон.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Конструктивные особенности: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корпуса - оцинкованная сталь толщиной 1 мм,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покрытая износостойким порошковым покрытием (цвет покрытия: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и покрытие решётки - анодированный алюминий, алюминий с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покрытием, дерево (дуб);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материал подокойника - дерево (шлифованый дуб);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подключение теплообменника - G1/2’’ (внутренняя резьба);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применение материалов с повышенными теплопередающими свойствами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(Сu - медь, Al - алюминий) и стойких к коррозии;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съёмный медно-алюминиевый теплообменник, покрытый износостойким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порошковым покрытием (цвет покрытия: чёрный матовый);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специальные юстировочные винты позволяют легко выровнять конвектор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 горизонтальной плоскости.. 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600" spc="-1" strike="noStrike">
              <a:solidFill>
                <a:srgbClr val="c00000"/>
              </a:solidFill>
              <a:latin typeface="Calibri"/>
            </a:rPr>
            <a:t>Стандартный комплект поставки: </a:t>
          </a:r>
          <a:endParaRPr b="0" lang="ru-RU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корпус из оцинкованной стали покрытый порошковым покрытием;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тангенциальный DC вентилятор, напряжением питания 24В с уменьшенным уровнем шума;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комплект установочных ножек;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продольная решётка;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дубовый шлифовонный подокойник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медно-алюминиевый теплообменник (диаметр медной трубы 15 мм);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воздухоотводчик ручной G1/8’’;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• </a:t>
          </a:r>
          <a:r>
            <a:rPr b="0" lang="ru-RU" sz="1400" spc="-1" strike="noStrike">
              <a:solidFill>
                <a:srgbClr val="c00000"/>
              </a:solidFill>
              <a:latin typeface="Calibri Light"/>
            </a:rPr>
            <a:t>технический паспорт, инструкция по монтажу и эксплуатации;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ru-RU" sz="1400" spc="-1" strike="noStrike">
              <a:solidFill>
                <a:srgbClr val="c00000"/>
              </a:solidFill>
              <a:latin typeface="Calibri"/>
            </a:rPr>
            <a:t>•</a:t>
          </a:r>
          <a:r>
            <a:rPr b="0" lang="ru-RU" sz="1100" spc="-1" strike="noStrike">
              <a:solidFill>
                <a:srgbClr val="c00000"/>
              </a:solidFill>
              <a:latin typeface="Calibri"/>
            </a:rPr>
            <a:t> </a:t>
          </a:r>
          <a:r>
            <a:rPr b="0" lang="ru-RU" sz="1400" spc="-1" strike="noStrike">
              <a:solidFill>
                <a:srgbClr val="c00000"/>
              </a:solidFill>
              <a:latin typeface="Calibri"/>
            </a:rPr>
            <a:t>монтажная доска для защиты от механических повреждений.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14</xdr:col>
      <xdr:colOff>918720</xdr:colOff>
      <xdr:row>14</xdr:row>
      <xdr:rowOff>78480</xdr:rowOff>
    </xdr:from>
    <xdr:to>
      <xdr:col>23</xdr:col>
      <xdr:colOff>589680</xdr:colOff>
      <xdr:row>35</xdr:row>
      <xdr:rowOff>178560</xdr:rowOff>
    </xdr:to>
    <xdr:pic>
      <xdr:nvPicPr>
        <xdr:cNvPr id="167" name="Рисунок 2" descr=""/>
        <xdr:cNvPicPr/>
      </xdr:nvPicPr>
      <xdr:blipFill>
        <a:blip r:embed="rId1"/>
        <a:stretch/>
      </xdr:blipFill>
      <xdr:spPr>
        <a:xfrm>
          <a:off x="9880920" y="4926600"/>
          <a:ext cx="8002800" cy="430056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192.168.1.107/all/&#1040;&#1082;&#1090;&#1091;&#1072;&#1083;&#1100;&#1085;&#1099;&#1077;%20&#1055;&#1088;&#1072;&#1081;&#1089;-&#1083;&#1080;&#1089;&#1090;&#1099;/&#1055;&#1088;&#1072;&#1081;&#1089;-&#1083;&#1080;&#1089;&#1090;%20Vitron/&#1048;&#1089;&#1093;&#1086;&#1076;&#1085;&#1099;&#1081;%20(&#1090;&#1086;&#1083;&#1100;&#1082;&#1086;%20&#1076;&#1083;&#1103;%20&#1074;&#1087;%20&#1080;%20&#1080;&#1079;&#1084;&#1077;&#1085;&#1077;&#1085;&#1080;&#1103;%20&#1094;&#1077;&#1085;)%20&#1055;&#1088;&#1072;&#1081;&#1089;-&#1083;&#1080;&#1089;&#1090;%20Vitron%20&#1040;&#1088;&#1084;&#1072;&#1090;&#1091;&#1088;&#1072;%20&#1080;%20&#1040;&#1074;&#1090;&#1086;&#1084;&#1072;&#1090;&#1080;&#1082;&#1072;%2001.10.2023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писание ВКЭ"/>
      <sheetName val="Изменение цен"/>
      <sheetName val="Арматура"/>
      <sheetName val="Автоматика"/>
      <sheetName val="Автоматика 2"/>
      <sheetName val="Лист1"/>
    </sheetNames>
    <sheetDataSet>
      <sheetData sheetId="0"/>
      <sheetData sheetId="1">
        <row r="80">
          <cell r="D80">
            <v>1.3120875</v>
          </cell>
        </row>
      </sheetData>
      <sheetData sheetId="2"/>
      <sheetData sheetId="3"/>
      <sheetData sheetId="4"/>
      <sheetData sheetId="5"/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vitron.ru/" TargetMode="External"/><Relationship Id="rId2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23" activeCellId="0" sqref="D23"/>
    </sheetView>
  </sheetViews>
  <sheetFormatPr defaultRowHeight="15" zeroHeight="false" outlineLevelRow="0" outlineLevelCol="0"/>
  <cols>
    <col collapsed="false" customWidth="true" hidden="false" outlineLevel="0" max="1" min="1" style="0" width="8.67"/>
    <col collapsed="false" customWidth="true" hidden="false" outlineLevel="0" max="2" min="2" style="0" width="67"/>
    <col collapsed="false" customWidth="true" hidden="false" outlineLevel="0" max="3" min="3" style="0" width="8.67"/>
    <col collapsed="false" customWidth="true" hidden="false" outlineLevel="0" max="4" min="4" style="0" width="13.02"/>
    <col collapsed="false" customWidth="true" hidden="false" outlineLevel="0" max="9" min="5" style="0" width="8.67"/>
    <col collapsed="false" customWidth="true" hidden="false" outlineLevel="0" max="10" min="10" style="0" width="23.87"/>
    <col collapsed="false" customWidth="true" hidden="false" outlineLevel="0" max="47" min="11" style="1" width="9.13"/>
    <col collapsed="false" customWidth="true" hidden="false" outlineLevel="0" max="1025" min="48" style="0" width="8.67"/>
  </cols>
  <sheetData>
    <row r="1" customFormat="false" ht="1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</row>
    <row r="2" customFormat="false" ht="15" hidden="false" customHeight="false" outlineLevel="0" collapsed="false">
      <c r="A2" s="1"/>
      <c r="B2" s="1"/>
      <c r="C2" s="1"/>
      <c r="D2" s="1"/>
      <c r="E2" s="1"/>
      <c r="F2" s="1"/>
      <c r="G2" s="1"/>
      <c r="H2" s="1"/>
      <c r="I2" s="1"/>
      <c r="J2" s="1"/>
    </row>
    <row r="3" customFormat="false" ht="1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</row>
    <row r="4" customFormat="false" ht="15" hidden="false" customHeight="false" outlineLevel="0" collapsed="false">
      <c r="A4" s="1"/>
      <c r="B4" s="1"/>
      <c r="C4" s="1"/>
      <c r="D4" s="1"/>
      <c r="E4" s="1"/>
      <c r="F4" s="1"/>
      <c r="G4" s="1"/>
      <c r="H4" s="1"/>
      <c r="I4" s="1"/>
      <c r="J4" s="1"/>
    </row>
    <row r="5" customFormat="false" ht="15" hidden="false" customHeight="fals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</row>
    <row r="6" customFormat="false" ht="15" hidden="false" customHeight="false" outlineLevel="0" collapsed="false">
      <c r="A6" s="1"/>
      <c r="B6" s="1"/>
      <c r="C6" s="1"/>
      <c r="D6" s="1"/>
      <c r="E6" s="1"/>
      <c r="F6" s="1"/>
      <c r="G6" s="1"/>
      <c r="H6" s="1"/>
      <c r="I6" s="1"/>
      <c r="J6" s="1"/>
    </row>
    <row r="7" customFormat="false" ht="15" hidden="false" customHeight="false" outlineLevel="0" collapsed="false">
      <c r="A7" s="1"/>
      <c r="B7" s="1"/>
      <c r="C7" s="1"/>
      <c r="D7" s="1"/>
      <c r="E7" s="1"/>
      <c r="F7" s="1"/>
      <c r="G7" s="1"/>
      <c r="H7" s="1"/>
      <c r="I7" s="1"/>
      <c r="J7" s="1"/>
    </row>
    <row r="8" customFormat="false" ht="15" hidden="false" customHeight="false" outlineLevel="0" collapsed="false">
      <c r="A8" s="1"/>
      <c r="B8" s="1"/>
      <c r="C8" s="1"/>
      <c r="D8" s="1"/>
      <c r="E8" s="1"/>
      <c r="F8" s="1"/>
      <c r="G8" s="1"/>
      <c r="H8" s="1"/>
      <c r="I8" s="1"/>
      <c r="J8" s="1"/>
    </row>
    <row r="9" customFormat="false" ht="15" hidden="false" customHeight="false" outlineLevel="0" collapsed="false">
      <c r="A9" s="1"/>
      <c r="B9" s="1"/>
      <c r="C9" s="1"/>
      <c r="D9" s="1"/>
      <c r="E9" s="1"/>
      <c r="F9" s="1"/>
      <c r="G9" s="1"/>
      <c r="H9" s="1"/>
      <c r="I9" s="1"/>
      <c r="J9" s="1"/>
    </row>
    <row r="10" customFormat="false" ht="15" hidden="false" customHeight="false" outlineLevel="0" collapsed="false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customFormat="false" ht="33.75" hidden="false" customHeight="true" outlineLevel="0" collapsed="false">
      <c r="A11" s="1"/>
      <c r="C11" s="1"/>
      <c r="D11" s="1"/>
      <c r="E11" s="1"/>
      <c r="F11" s="1"/>
      <c r="G11" s="1"/>
      <c r="H11" s="2" t="s">
        <v>0</v>
      </c>
      <c r="I11" s="2"/>
      <c r="J11" s="2"/>
    </row>
    <row r="12" customFormat="false" ht="27.75" hidden="false" customHeight="true" outlineLevel="0" collapsed="false">
      <c r="A12" s="1"/>
      <c r="B12" s="3" t="s">
        <v>1</v>
      </c>
      <c r="C12" s="1"/>
      <c r="D12" s="1"/>
      <c r="E12" s="1"/>
      <c r="F12" s="1"/>
      <c r="G12" s="1"/>
      <c r="H12" s="1"/>
      <c r="I12" s="1"/>
      <c r="J12" s="1"/>
    </row>
    <row r="13" customFormat="false" ht="7.5" hidden="false" customHeight="true" outlineLevel="0" collapsed="false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customFormat="false" ht="19.5" hidden="false" customHeight="true" outlineLevel="0" collapsed="false">
      <c r="A14" s="1"/>
      <c r="B14" s="4" t="s">
        <v>2</v>
      </c>
      <c r="C14" s="1"/>
      <c r="D14" s="1"/>
      <c r="E14" s="1"/>
      <c r="F14" s="1"/>
      <c r="G14" s="1"/>
      <c r="H14" s="1"/>
      <c r="I14" s="1"/>
      <c r="J14" s="1"/>
    </row>
    <row r="15" s="1" customFormat="true" ht="7.5" hidden="false" customHeight="true" outlineLevel="0" collapsed="false"/>
    <row r="16" customFormat="false" ht="24" hidden="false" customHeight="true" outlineLevel="0" collapsed="false">
      <c r="A16" s="5"/>
      <c r="B16" s="6" t="s">
        <v>3</v>
      </c>
      <c r="C16" s="7"/>
      <c r="D16" s="7"/>
      <c r="E16" s="7"/>
      <c r="F16" s="7"/>
      <c r="G16" s="7"/>
      <c r="H16" s="7"/>
      <c r="I16" s="7"/>
      <c r="J16" s="7"/>
      <c r="K16" s="8"/>
      <c r="L16" s="8"/>
      <c r="M16" s="8"/>
    </row>
    <row r="17" customFormat="false" ht="27.75" hidden="false" customHeight="true" outlineLevel="0" collapsed="false">
      <c r="A17" s="9"/>
      <c r="B17" s="10" t="s">
        <v>4</v>
      </c>
      <c r="C17" s="10"/>
      <c r="D17" s="10"/>
      <c r="E17" s="10"/>
      <c r="F17" s="10"/>
      <c r="G17" s="11"/>
      <c r="H17" s="11"/>
      <c r="I17" s="11"/>
      <c r="J17" s="11"/>
      <c r="L17" s="12"/>
      <c r="M17" s="13"/>
    </row>
    <row r="18" customFormat="false" ht="27.75" hidden="false" customHeight="true" outlineLevel="0" collapsed="false">
      <c r="A18" s="14"/>
      <c r="B18" s="15" t="s">
        <v>5</v>
      </c>
      <c r="C18" s="15"/>
      <c r="D18" s="15"/>
      <c r="E18" s="15"/>
      <c r="F18" s="15"/>
      <c r="G18" s="16"/>
      <c r="H18" s="16"/>
      <c r="I18" s="16"/>
      <c r="J18" s="16"/>
      <c r="L18" s="12"/>
      <c r="M18" s="13"/>
    </row>
    <row r="19" customFormat="false" ht="27.75" hidden="false" customHeight="true" outlineLevel="0" collapsed="false">
      <c r="A19" s="17"/>
      <c r="B19" s="18" t="s">
        <v>6</v>
      </c>
      <c r="C19" s="18"/>
      <c r="D19" s="18"/>
      <c r="E19" s="18"/>
      <c r="F19" s="18"/>
      <c r="G19" s="19"/>
      <c r="H19" s="19"/>
      <c r="I19" s="19"/>
      <c r="J19" s="19"/>
      <c r="L19" s="12"/>
      <c r="M19" s="13"/>
    </row>
    <row r="20" customFormat="false" ht="27.75" hidden="false" customHeight="true" outlineLevel="0" collapsed="false">
      <c r="A20" s="20"/>
      <c r="B20" s="21" t="s">
        <v>7</v>
      </c>
      <c r="C20" s="21"/>
      <c r="D20" s="21"/>
      <c r="E20" s="21"/>
      <c r="F20" s="21"/>
      <c r="G20" s="22"/>
      <c r="H20" s="22"/>
      <c r="I20" s="22"/>
      <c r="J20" s="22"/>
      <c r="L20" s="12"/>
      <c r="M20" s="13"/>
    </row>
    <row r="21" customFormat="false" ht="25.5" hidden="false" customHeight="true" outlineLevel="0" collapsed="false">
      <c r="A21" s="23"/>
      <c r="B21" s="23" t="s">
        <v>8</v>
      </c>
      <c r="C21" s="23"/>
      <c r="D21" s="23"/>
      <c r="E21" s="23"/>
      <c r="F21" s="23"/>
      <c r="G21" s="23"/>
      <c r="H21" s="23"/>
      <c r="I21" s="23"/>
      <c r="J21" s="23"/>
      <c r="K21" s="12"/>
      <c r="L21" s="12"/>
      <c r="M21" s="13"/>
    </row>
    <row r="22" customFormat="false" ht="20.25" hidden="false" customHeight="false" outlineLevel="0" collapsed="false">
      <c r="A22" s="23"/>
      <c r="B22" s="24" t="s">
        <v>9</v>
      </c>
      <c r="C22" s="25"/>
      <c r="D22" s="26" t="s">
        <v>10</v>
      </c>
      <c r="E22" s="27"/>
      <c r="F22" s="23"/>
      <c r="G22" s="23"/>
      <c r="H22" s="23"/>
      <c r="I22" s="23"/>
      <c r="J22" s="23"/>
      <c r="K22" s="12"/>
      <c r="L22" s="12"/>
      <c r="M22" s="13"/>
    </row>
    <row r="23" customFormat="false" ht="20.25" hidden="false" customHeight="false" outlineLevel="0" collapsed="false">
      <c r="A23" s="23"/>
      <c r="B23" s="24"/>
      <c r="C23" s="25"/>
      <c r="D23" s="26" t="s">
        <v>11</v>
      </c>
      <c r="E23" s="27"/>
      <c r="F23" s="23"/>
      <c r="G23" s="23"/>
      <c r="H23" s="23"/>
      <c r="I23" s="23"/>
      <c r="J23" s="23"/>
      <c r="K23" s="12"/>
      <c r="L23" s="12"/>
      <c r="M23" s="13"/>
    </row>
    <row r="24" customFormat="false" ht="20.25" hidden="false" customHeight="false" outlineLevel="0" collapsed="false">
      <c r="A24" s="23"/>
      <c r="B24" s="23"/>
      <c r="C24" s="23"/>
      <c r="D24" s="26" t="s">
        <v>12</v>
      </c>
      <c r="E24" s="27"/>
      <c r="F24" s="23"/>
      <c r="G24" s="23"/>
      <c r="H24" s="23"/>
      <c r="I24" s="23"/>
      <c r="J24" s="23"/>
      <c r="K24" s="12"/>
      <c r="L24" s="12"/>
      <c r="M24" s="13"/>
    </row>
    <row r="25" customFormat="false" ht="20.25" hidden="false" customHeight="false" outlineLevel="0" collapsed="false">
      <c r="A25" s="23"/>
      <c r="B25" s="23"/>
      <c r="C25" s="23"/>
      <c r="D25" s="28" t="s">
        <v>13</v>
      </c>
      <c r="E25" s="27"/>
      <c r="F25" s="23"/>
      <c r="G25" s="23"/>
      <c r="H25" s="23"/>
      <c r="I25" s="23"/>
      <c r="J25" s="23"/>
      <c r="K25" s="12"/>
      <c r="L25" s="12"/>
      <c r="M25" s="13"/>
    </row>
    <row r="26" customFormat="false" ht="20.25" hidden="false" customHeight="false" outlineLevel="0" collapsed="false">
      <c r="A26" s="23"/>
      <c r="B26" s="23"/>
      <c r="C26" s="23"/>
      <c r="D26" s="26" t="s">
        <v>14</v>
      </c>
      <c r="E26" s="27"/>
      <c r="F26" s="23"/>
      <c r="G26" s="23"/>
      <c r="H26" s="23"/>
      <c r="I26" s="23"/>
      <c r="J26" s="23"/>
      <c r="K26" s="12"/>
      <c r="L26" s="12"/>
      <c r="M26" s="13"/>
    </row>
    <row r="27" customFormat="false" ht="20.25" hidden="false" customHeight="false" outlineLevel="0" collapsed="false">
      <c r="A27" s="23"/>
      <c r="B27" s="23"/>
      <c r="C27" s="23"/>
      <c r="D27" s="26" t="s">
        <v>15</v>
      </c>
      <c r="E27" s="27"/>
      <c r="F27" s="23"/>
      <c r="G27" s="23"/>
      <c r="H27" s="23"/>
      <c r="I27" s="23"/>
      <c r="J27" s="23"/>
      <c r="K27" s="12"/>
      <c r="L27" s="12"/>
      <c r="M27" s="13"/>
    </row>
    <row r="28" customFormat="false" ht="20.25" hidden="false" customHeight="false" outlineLevel="0" collapsed="false">
      <c r="A28" s="23"/>
      <c r="B28" s="23"/>
      <c r="C28" s="23"/>
      <c r="D28" s="26" t="s">
        <v>16</v>
      </c>
      <c r="E28" s="27"/>
      <c r="F28" s="23"/>
      <c r="G28" s="23"/>
      <c r="H28" s="23"/>
      <c r="I28" s="23"/>
      <c r="J28" s="23"/>
      <c r="K28" s="12"/>
      <c r="L28" s="12"/>
      <c r="M28" s="13"/>
    </row>
    <row r="29" customFormat="false" ht="20.25" hidden="false" customHeight="false" outlineLevel="0" collapsed="false">
      <c r="A29" s="23"/>
      <c r="B29" s="23"/>
      <c r="C29" s="23"/>
      <c r="D29" s="26" t="s">
        <v>17</v>
      </c>
      <c r="E29" s="27"/>
      <c r="F29" s="23"/>
      <c r="G29" s="23"/>
      <c r="H29" s="23"/>
      <c r="I29" s="23"/>
      <c r="J29" s="23"/>
      <c r="K29" s="12"/>
      <c r="L29" s="12"/>
      <c r="M29" s="13"/>
    </row>
    <row r="30" customFormat="false" ht="20.25" hidden="false" customHeight="false" outlineLevel="0" collapsed="false">
      <c r="A30" s="29"/>
      <c r="B30" s="29" t="s">
        <v>8</v>
      </c>
      <c r="C30" s="29"/>
      <c r="D30" s="30"/>
      <c r="E30" s="31"/>
      <c r="F30" s="29"/>
      <c r="G30" s="29"/>
      <c r="H30" s="29"/>
      <c r="I30" s="29"/>
      <c r="J30" s="29"/>
      <c r="K30" s="12"/>
      <c r="L30" s="12"/>
      <c r="M30" s="13"/>
    </row>
    <row r="31" customFormat="false" ht="20.25" hidden="false" customHeight="false" outlineLevel="0" collapsed="false">
      <c r="A31" s="29"/>
      <c r="B31" s="29" t="s">
        <v>9</v>
      </c>
      <c r="C31" s="29"/>
      <c r="D31" s="32" t="s">
        <v>18</v>
      </c>
      <c r="E31" s="31"/>
      <c r="F31" s="29"/>
      <c r="G31" s="29"/>
      <c r="H31" s="29"/>
      <c r="I31" s="29"/>
      <c r="J31" s="29"/>
      <c r="K31" s="12"/>
      <c r="L31" s="12"/>
      <c r="M31" s="13"/>
    </row>
    <row r="32" customFormat="false" ht="20.25" hidden="false" customHeight="false" outlineLevel="0" collapsed="false">
      <c r="A32" s="29"/>
      <c r="B32" s="29"/>
      <c r="C32" s="29"/>
      <c r="D32" s="32" t="s">
        <v>19</v>
      </c>
      <c r="E32" s="31"/>
      <c r="F32" s="29"/>
      <c r="G32" s="29"/>
      <c r="H32" s="29"/>
      <c r="I32" s="29"/>
      <c r="J32" s="29"/>
      <c r="K32" s="12"/>
      <c r="L32" s="12"/>
      <c r="M32" s="13"/>
    </row>
    <row r="33" customFormat="false" ht="20.25" hidden="false" customHeight="false" outlineLevel="0" collapsed="false">
      <c r="A33" s="29"/>
      <c r="B33" s="29"/>
      <c r="C33" s="29"/>
      <c r="D33" s="32" t="s">
        <v>20</v>
      </c>
      <c r="E33" s="31"/>
      <c r="F33" s="29"/>
      <c r="G33" s="29"/>
      <c r="H33" s="29"/>
      <c r="I33" s="29"/>
      <c r="J33" s="29"/>
      <c r="K33" s="12"/>
      <c r="L33" s="12"/>
      <c r="M33" s="13"/>
    </row>
    <row r="34" customFormat="false" ht="20.25" hidden="false" customHeight="false" outlineLevel="0" collapsed="false">
      <c r="A34" s="33"/>
      <c r="B34" s="33" t="s">
        <v>21</v>
      </c>
      <c r="C34" s="33"/>
      <c r="D34" s="33"/>
      <c r="E34" s="33"/>
      <c r="F34" s="33"/>
      <c r="G34" s="33"/>
      <c r="H34" s="33"/>
      <c r="I34" s="33"/>
      <c r="J34" s="33"/>
      <c r="K34" s="12"/>
      <c r="L34" s="12"/>
      <c r="M34" s="13"/>
    </row>
    <row r="35" customFormat="false" ht="20.25" hidden="false" customHeight="false" outlineLevel="0" collapsed="false">
      <c r="A35" s="33"/>
      <c r="B35" s="34" t="s">
        <v>9</v>
      </c>
      <c r="C35" s="33"/>
      <c r="D35" s="35" t="s">
        <v>22</v>
      </c>
      <c r="E35" s="33"/>
      <c r="F35" s="33"/>
      <c r="G35" s="33"/>
      <c r="H35" s="33"/>
      <c r="I35" s="33"/>
      <c r="J35" s="33"/>
      <c r="K35" s="12"/>
      <c r="L35" s="12"/>
      <c r="M35" s="13"/>
    </row>
    <row r="36" customFormat="false" ht="20.25" hidden="false" customHeight="false" outlineLevel="0" collapsed="false">
      <c r="A36" s="33"/>
      <c r="B36" s="33"/>
      <c r="C36" s="33"/>
      <c r="D36" s="35" t="s">
        <v>23</v>
      </c>
      <c r="E36" s="33"/>
      <c r="F36" s="33"/>
      <c r="G36" s="33"/>
      <c r="H36" s="33"/>
      <c r="I36" s="33"/>
      <c r="J36" s="33"/>
      <c r="K36" s="12"/>
      <c r="L36" s="12"/>
      <c r="M36" s="13"/>
    </row>
    <row r="37" customFormat="false" ht="20.25" hidden="false" customHeight="false" outlineLevel="0" collapsed="false">
      <c r="A37" s="33"/>
      <c r="B37" s="33"/>
      <c r="C37" s="33"/>
      <c r="D37" s="35" t="s">
        <v>24</v>
      </c>
      <c r="E37" s="33"/>
      <c r="F37" s="33"/>
      <c r="G37" s="33"/>
      <c r="H37" s="33"/>
      <c r="I37" s="33"/>
      <c r="J37" s="33"/>
      <c r="K37" s="12"/>
      <c r="L37" s="12"/>
      <c r="M37" s="13"/>
    </row>
    <row r="38" customFormat="false" ht="20.25" hidden="false" customHeight="false" outlineLevel="0" collapsed="false">
      <c r="A38" s="33"/>
      <c r="B38" s="33"/>
      <c r="C38" s="33"/>
      <c r="D38" s="36" t="s">
        <v>25</v>
      </c>
      <c r="E38" s="33"/>
      <c r="F38" s="33"/>
      <c r="G38" s="33"/>
      <c r="H38" s="33"/>
      <c r="I38" s="33"/>
      <c r="J38" s="33"/>
      <c r="K38" s="12"/>
      <c r="L38" s="12"/>
      <c r="M38" s="13"/>
    </row>
    <row r="39" customFormat="false" ht="20.25" hidden="false" customHeight="false" outlineLevel="0" collapsed="false">
      <c r="A39" s="33"/>
      <c r="B39" s="33"/>
      <c r="C39" s="33"/>
      <c r="D39" s="36" t="s">
        <v>26</v>
      </c>
      <c r="E39" s="33"/>
      <c r="F39" s="33"/>
      <c r="G39" s="33"/>
      <c r="H39" s="33"/>
      <c r="I39" s="33"/>
      <c r="J39" s="33"/>
      <c r="K39" s="12"/>
      <c r="L39" s="12"/>
      <c r="M39" s="13"/>
    </row>
    <row r="40" customFormat="false" ht="20.25" hidden="false" customHeight="false" outlineLevel="0" collapsed="false">
      <c r="A40" s="33"/>
      <c r="B40" s="33"/>
      <c r="C40" s="33"/>
      <c r="D40" s="37" t="s">
        <v>27</v>
      </c>
      <c r="E40" s="33"/>
      <c r="F40" s="33"/>
      <c r="G40" s="33"/>
      <c r="H40" s="33"/>
      <c r="I40" s="33"/>
      <c r="J40" s="33"/>
      <c r="K40" s="12"/>
      <c r="L40" s="12"/>
      <c r="M40" s="13"/>
    </row>
    <row r="41" customFormat="false" ht="20.25" hidden="false" customHeight="false" outlineLevel="0" collapsed="false">
      <c r="A41" s="33"/>
      <c r="B41" s="33"/>
      <c r="C41" s="33"/>
      <c r="D41" s="37" t="s">
        <v>28</v>
      </c>
      <c r="E41" s="33"/>
      <c r="F41" s="33"/>
      <c r="G41" s="33"/>
      <c r="H41" s="33"/>
      <c r="I41" s="33"/>
      <c r="J41" s="33"/>
      <c r="K41" s="12"/>
      <c r="L41" s="12"/>
      <c r="M41" s="13"/>
    </row>
    <row r="42" customFormat="false" ht="20.25" hidden="false" customHeight="false" outlineLevel="0" collapsed="false">
      <c r="A42" s="33"/>
      <c r="B42" s="33"/>
      <c r="C42" s="33"/>
      <c r="D42" s="36" t="s">
        <v>29</v>
      </c>
      <c r="E42" s="33"/>
      <c r="F42" s="33"/>
      <c r="G42" s="33"/>
      <c r="H42" s="33"/>
      <c r="I42" s="33"/>
      <c r="J42" s="33"/>
      <c r="K42" s="12"/>
      <c r="L42" s="12"/>
      <c r="M42" s="13"/>
    </row>
    <row r="43" customFormat="false" ht="20.25" hidden="false" customHeight="false" outlineLevel="0" collapsed="false">
      <c r="A43" s="33"/>
      <c r="B43" s="33"/>
      <c r="C43" s="33"/>
      <c r="D43" s="37" t="s">
        <v>30</v>
      </c>
      <c r="E43" s="33"/>
      <c r="F43" s="33"/>
      <c r="G43" s="33"/>
      <c r="H43" s="33"/>
      <c r="I43" s="33"/>
      <c r="J43" s="33"/>
      <c r="K43" s="12"/>
      <c r="L43" s="12"/>
      <c r="M43" s="13"/>
    </row>
    <row r="44" customFormat="false" ht="20.25" hidden="false" customHeight="false" outlineLevel="0" collapsed="false">
      <c r="A44" s="33"/>
      <c r="B44" s="33"/>
      <c r="C44" s="33"/>
      <c r="D44" s="37" t="s">
        <v>31</v>
      </c>
      <c r="E44" s="33"/>
      <c r="F44" s="33"/>
      <c r="G44" s="33"/>
      <c r="H44" s="33"/>
      <c r="I44" s="33"/>
      <c r="J44" s="33"/>
      <c r="K44" s="12"/>
      <c r="L44" s="12"/>
      <c r="M44" s="13"/>
    </row>
    <row r="45" customFormat="false" ht="20.25" hidden="false" customHeight="false" outlineLevel="0" collapsed="false">
      <c r="A45" s="33"/>
      <c r="B45" s="33"/>
      <c r="C45" s="33"/>
      <c r="D45" s="37" t="s">
        <v>32</v>
      </c>
      <c r="E45" s="33"/>
      <c r="F45" s="33"/>
      <c r="G45" s="33"/>
      <c r="H45" s="33"/>
      <c r="I45" s="33"/>
      <c r="J45" s="33"/>
      <c r="K45" s="12"/>
      <c r="L45" s="12"/>
      <c r="M45" s="13"/>
    </row>
    <row r="46" customFormat="false" ht="20.25" hidden="false" customHeight="false" outlineLevel="0" collapsed="false">
      <c r="A46" s="33"/>
      <c r="B46" s="33"/>
      <c r="C46" s="33"/>
      <c r="D46" s="37" t="s">
        <v>33</v>
      </c>
      <c r="E46" s="33"/>
      <c r="F46" s="33"/>
      <c r="G46" s="33"/>
      <c r="H46" s="33"/>
      <c r="I46" s="33"/>
      <c r="J46" s="33"/>
      <c r="K46" s="12"/>
      <c r="L46" s="12"/>
      <c r="M46" s="13"/>
    </row>
    <row r="47" customFormat="false" ht="20.25" hidden="false" customHeight="false" outlineLevel="0" collapsed="false">
      <c r="A47" s="33"/>
      <c r="B47" s="33"/>
      <c r="C47" s="33"/>
      <c r="D47" s="37" t="s">
        <v>34</v>
      </c>
      <c r="E47" s="33"/>
      <c r="F47" s="33"/>
      <c r="G47" s="33"/>
      <c r="H47" s="33"/>
      <c r="I47" s="33"/>
      <c r="J47" s="33"/>
      <c r="K47" s="12"/>
      <c r="L47" s="12"/>
      <c r="M47" s="13"/>
    </row>
    <row r="48" customFormat="false" ht="20.25" hidden="false" customHeight="false" outlineLevel="0" collapsed="false">
      <c r="A48" s="33"/>
      <c r="B48" s="33"/>
      <c r="C48" s="33"/>
      <c r="D48" s="37" t="s">
        <v>35</v>
      </c>
      <c r="E48" s="33"/>
      <c r="F48" s="33"/>
      <c r="G48" s="33"/>
      <c r="H48" s="33"/>
      <c r="I48" s="33"/>
      <c r="J48" s="33"/>
      <c r="K48" s="12"/>
      <c r="L48" s="12"/>
      <c r="M48" s="13"/>
    </row>
    <row r="49" customFormat="false" ht="20.25" hidden="false" customHeight="false" outlineLevel="0" collapsed="false">
      <c r="A49" s="38"/>
      <c r="B49" s="38" t="s">
        <v>21</v>
      </c>
      <c r="C49" s="38"/>
      <c r="D49" s="39"/>
      <c r="E49" s="38"/>
      <c r="F49" s="38"/>
      <c r="G49" s="38"/>
      <c r="H49" s="38"/>
      <c r="I49" s="38"/>
      <c r="J49" s="38"/>
      <c r="K49" s="12"/>
      <c r="L49" s="12"/>
      <c r="M49" s="13"/>
    </row>
    <row r="50" customFormat="false" ht="20.25" hidden="false" customHeight="false" outlineLevel="0" collapsed="false">
      <c r="A50" s="38"/>
      <c r="B50" s="40" t="s">
        <v>9</v>
      </c>
      <c r="C50" s="38"/>
      <c r="D50" s="41" t="s">
        <v>36</v>
      </c>
      <c r="E50" s="38"/>
      <c r="F50" s="38"/>
      <c r="G50" s="38"/>
      <c r="H50" s="38"/>
      <c r="I50" s="38"/>
      <c r="J50" s="38"/>
      <c r="K50" s="12"/>
      <c r="L50" s="12"/>
      <c r="M50" s="13"/>
    </row>
    <row r="51" customFormat="false" ht="20.25" hidden="false" customHeight="false" outlineLevel="0" collapsed="false">
      <c r="A51" s="38"/>
      <c r="B51" s="38"/>
      <c r="C51" s="38"/>
      <c r="D51" s="41" t="s">
        <v>37</v>
      </c>
      <c r="E51" s="38"/>
      <c r="F51" s="38"/>
      <c r="G51" s="38"/>
      <c r="H51" s="38"/>
      <c r="I51" s="38"/>
      <c r="J51" s="38"/>
      <c r="K51" s="12"/>
      <c r="L51" s="12"/>
      <c r="M51" s="13"/>
    </row>
    <row r="52" customFormat="false" ht="20.25" hidden="false" customHeight="false" outlineLevel="0" collapsed="false">
      <c r="A52" s="38"/>
      <c r="B52" s="38"/>
      <c r="C52" s="38"/>
      <c r="D52" s="41" t="s">
        <v>38</v>
      </c>
      <c r="E52" s="38"/>
      <c r="F52" s="38"/>
      <c r="G52" s="38"/>
      <c r="H52" s="38"/>
      <c r="I52" s="38"/>
      <c r="J52" s="38"/>
      <c r="K52" s="12"/>
      <c r="L52" s="12"/>
      <c r="M52" s="13"/>
    </row>
    <row r="53" customFormat="false" ht="20.25" hidden="false" customHeight="false" outlineLevel="0" collapsed="false">
      <c r="A53" s="38"/>
      <c r="B53" s="38"/>
      <c r="C53" s="38"/>
      <c r="D53" s="41" t="s">
        <v>39</v>
      </c>
      <c r="E53" s="38"/>
      <c r="F53" s="38"/>
      <c r="G53" s="38"/>
      <c r="H53" s="38"/>
      <c r="I53" s="38"/>
      <c r="J53" s="38"/>
      <c r="K53" s="12"/>
      <c r="L53" s="12"/>
      <c r="M53" s="13"/>
    </row>
    <row r="54" customFormat="false" ht="20.25" hidden="false" customHeight="false" outlineLevel="0" collapsed="false">
      <c r="A54" s="33"/>
      <c r="B54" s="33" t="s">
        <v>21</v>
      </c>
      <c r="C54" s="33"/>
      <c r="D54" s="33"/>
      <c r="E54" s="33"/>
      <c r="F54" s="33"/>
      <c r="G54" s="33"/>
      <c r="H54" s="33"/>
      <c r="I54" s="33"/>
      <c r="J54" s="33"/>
      <c r="K54" s="12"/>
      <c r="L54" s="12"/>
      <c r="M54" s="13"/>
    </row>
    <row r="55" customFormat="false" ht="23.25" hidden="false" customHeight="false" outlineLevel="0" collapsed="false">
      <c r="A55" s="33"/>
      <c r="B55" s="34" t="s">
        <v>9</v>
      </c>
      <c r="C55" s="33"/>
      <c r="D55" s="37" t="s">
        <v>40</v>
      </c>
      <c r="E55" s="42"/>
      <c r="F55" s="33"/>
      <c r="G55" s="33"/>
      <c r="H55" s="33"/>
      <c r="I55" s="33"/>
      <c r="J55" s="33"/>
      <c r="K55" s="12"/>
      <c r="L55" s="12"/>
      <c r="M55" s="13"/>
    </row>
    <row r="56" customFormat="false" ht="23.25" hidden="false" customHeight="false" outlineLevel="0" collapsed="false">
      <c r="A56" s="33"/>
      <c r="B56" s="33"/>
      <c r="C56" s="33"/>
      <c r="D56" s="37" t="s">
        <v>41</v>
      </c>
      <c r="E56" s="42"/>
      <c r="F56" s="33"/>
      <c r="G56" s="33"/>
      <c r="H56" s="33"/>
      <c r="I56" s="33"/>
      <c r="J56" s="33"/>
      <c r="K56" s="12"/>
      <c r="L56" s="12"/>
      <c r="M56" s="13"/>
    </row>
    <row r="57" customFormat="false" ht="20.25" hidden="false" customHeight="false" outlineLevel="0" collapsed="false">
      <c r="A57" s="43"/>
      <c r="B57" s="43" t="s">
        <v>8</v>
      </c>
      <c r="C57" s="43"/>
      <c r="D57" s="43"/>
      <c r="E57" s="43"/>
      <c r="F57" s="43"/>
      <c r="G57" s="43"/>
      <c r="H57" s="43"/>
      <c r="I57" s="43"/>
      <c r="J57" s="43"/>
      <c r="K57" s="12"/>
      <c r="L57" s="12"/>
      <c r="M57" s="13"/>
    </row>
    <row r="58" customFormat="false" ht="23.25" hidden="false" customHeight="false" outlineLevel="0" collapsed="false">
      <c r="A58" s="43"/>
      <c r="B58" s="44" t="s">
        <v>9</v>
      </c>
      <c r="C58" s="43"/>
      <c r="D58" s="45" t="s">
        <v>42</v>
      </c>
      <c r="E58" s="46"/>
      <c r="F58" s="43"/>
      <c r="G58" s="43"/>
      <c r="H58" s="43"/>
      <c r="I58" s="43"/>
      <c r="J58" s="43"/>
      <c r="K58" s="12"/>
      <c r="L58" s="12"/>
      <c r="M58" s="13"/>
    </row>
    <row r="59" customFormat="false" ht="23.25" hidden="false" customHeight="false" outlineLevel="0" collapsed="false">
      <c r="A59" s="43"/>
      <c r="B59" s="43"/>
      <c r="C59" s="43"/>
      <c r="D59" s="45" t="s">
        <v>43</v>
      </c>
      <c r="E59" s="46"/>
      <c r="F59" s="43"/>
      <c r="G59" s="43"/>
      <c r="H59" s="43"/>
      <c r="I59" s="43"/>
      <c r="J59" s="43"/>
      <c r="K59" s="12"/>
      <c r="L59" s="12"/>
      <c r="M59" s="13"/>
    </row>
    <row r="60" customFormat="false" ht="20.25" hidden="false" customHeight="false" outlineLevel="0" collapsed="false">
      <c r="A60" s="47"/>
      <c r="B60" s="48" t="s">
        <v>44</v>
      </c>
      <c r="C60" s="48"/>
      <c r="D60" s="48"/>
      <c r="E60" s="49"/>
      <c r="F60" s="49"/>
      <c r="G60" s="49"/>
      <c r="H60" s="49"/>
      <c r="I60" s="49"/>
      <c r="J60" s="49"/>
      <c r="K60" s="12"/>
      <c r="L60" s="12"/>
      <c r="M60" s="13"/>
    </row>
    <row r="61" customFormat="false" ht="20.25" hidden="false" customHeight="false" outlineLevel="0" collapsed="false">
      <c r="A61" s="50"/>
      <c r="B61" s="51" t="s">
        <v>45</v>
      </c>
      <c r="C61" s="51"/>
      <c r="D61" s="51"/>
      <c r="E61" s="52"/>
      <c r="F61" s="52"/>
      <c r="G61" s="52"/>
      <c r="H61" s="52"/>
      <c r="I61" s="52"/>
      <c r="J61" s="52"/>
      <c r="K61" s="12"/>
      <c r="L61" s="12"/>
      <c r="M61" s="13"/>
    </row>
    <row r="62" customFormat="false" ht="20.25" hidden="false" customHeight="false" outlineLevel="0" collapsed="false">
      <c r="A62" s="53"/>
      <c r="B62" s="54" t="s">
        <v>46</v>
      </c>
      <c r="C62" s="54"/>
      <c r="D62" s="54"/>
      <c r="E62" s="55"/>
      <c r="F62" s="55"/>
      <c r="G62" s="55"/>
      <c r="H62" s="55"/>
      <c r="I62" s="55"/>
      <c r="J62" s="55"/>
      <c r="K62" s="12"/>
      <c r="L62" s="12"/>
      <c r="M62" s="13"/>
    </row>
    <row r="63" customFormat="false" ht="20.25" hidden="false" customHeight="false" outlineLevel="0" collapsed="false">
      <c r="A63" s="56"/>
      <c r="B63" s="57" t="s">
        <v>47</v>
      </c>
      <c r="C63" s="58"/>
      <c r="D63" s="58"/>
      <c r="E63" s="59"/>
      <c r="F63" s="59"/>
      <c r="G63" s="59"/>
      <c r="H63" s="59"/>
      <c r="I63" s="59"/>
      <c r="J63" s="59"/>
      <c r="K63" s="12"/>
      <c r="L63" s="12"/>
      <c r="M63" s="13"/>
    </row>
    <row r="64" s="65" customFormat="true" ht="20.25" hidden="false" customHeight="false" outlineLevel="0" collapsed="false">
      <c r="A64" s="60"/>
      <c r="B64" s="61" t="s">
        <v>48</v>
      </c>
      <c r="C64" s="60"/>
      <c r="D64" s="61"/>
      <c r="E64" s="60"/>
      <c r="F64" s="60"/>
      <c r="G64" s="60"/>
      <c r="H64" s="60"/>
      <c r="I64" s="60"/>
      <c r="J64" s="60"/>
      <c r="K64" s="62"/>
      <c r="L64" s="62"/>
      <c r="M64" s="63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</row>
    <row r="65" s="65" customFormat="true" ht="20.25" hidden="false" customHeight="false" outlineLevel="0" collapsed="false">
      <c r="A65" s="60"/>
      <c r="B65" s="66" t="s">
        <v>49</v>
      </c>
      <c r="C65" s="60"/>
      <c r="D65" s="61"/>
      <c r="E65" s="60"/>
      <c r="F65" s="60"/>
      <c r="G65" s="60"/>
      <c r="H65" s="60"/>
      <c r="I65" s="60"/>
      <c r="J65" s="60"/>
      <c r="K65" s="62"/>
      <c r="L65" s="62"/>
      <c r="M65" s="63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</row>
    <row r="66" s="65" customFormat="true" ht="20.25" hidden="false" customHeight="false" outlineLevel="0" collapsed="false">
      <c r="A66" s="67"/>
      <c r="B66" s="68" t="s">
        <v>50</v>
      </c>
      <c r="C66" s="67"/>
      <c r="D66" s="68"/>
      <c r="E66" s="67"/>
      <c r="F66" s="67"/>
      <c r="G66" s="67"/>
      <c r="H66" s="67"/>
      <c r="I66" s="67"/>
      <c r="J66" s="67"/>
      <c r="K66" s="62"/>
      <c r="L66" s="62"/>
      <c r="M66" s="63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</row>
    <row r="67" customFormat="false" ht="33.75" hidden="false" customHeight="true" outlineLevel="0" collapsed="false">
      <c r="A67" s="69"/>
      <c r="B67" s="70" t="s">
        <v>51</v>
      </c>
      <c r="C67" s="71"/>
      <c r="D67" s="71"/>
      <c r="E67" s="70"/>
      <c r="F67" s="70"/>
      <c r="G67" s="69"/>
      <c r="H67" s="69"/>
      <c r="I67" s="69"/>
      <c r="J67" s="69"/>
      <c r="K67" s="12"/>
      <c r="L67" s="12"/>
      <c r="M67" s="13"/>
    </row>
    <row r="68" customFormat="false" ht="36" hidden="false" customHeight="true" outlineLevel="0" collapsed="false">
      <c r="A68" s="72"/>
      <c r="B68" s="73" t="s">
        <v>52</v>
      </c>
      <c r="C68" s="73"/>
      <c r="D68" s="72"/>
      <c r="E68" s="72"/>
      <c r="F68" s="72"/>
      <c r="G68" s="72"/>
      <c r="H68" s="72"/>
      <c r="I68" s="72"/>
      <c r="J68" s="72"/>
      <c r="K68" s="12"/>
      <c r="L68" s="12"/>
      <c r="M68" s="13"/>
    </row>
    <row r="69" customFormat="false" ht="36" hidden="false" customHeight="true" outlineLevel="0" collapsed="false">
      <c r="A69" s="74"/>
      <c r="B69" s="75" t="s">
        <v>53</v>
      </c>
      <c r="C69" s="76"/>
      <c r="D69" s="74"/>
      <c r="E69" s="74"/>
      <c r="F69" s="74"/>
      <c r="G69" s="74"/>
      <c r="H69" s="74"/>
      <c r="I69" s="74"/>
      <c r="J69" s="74"/>
      <c r="K69" s="12"/>
      <c r="L69" s="12"/>
      <c r="M69" s="13"/>
    </row>
    <row r="70" s="1" customFormat="true" ht="20.25" hidden="false" customHeight="false" outlineLevel="0" collapsed="false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="1" customFormat="true" ht="20.25" hidden="false" customHeight="false" outlineLevel="0" collapsed="false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="1" customFormat="true" ht="20.25" hidden="false" customHeight="false" outlineLevel="0" collapsed="false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="1" customFormat="true" ht="20.25" hidden="false" customHeight="false" outlineLevel="0" collapsed="false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="1" customFormat="true" ht="20.25" hidden="false" customHeight="false" outlineLevel="0" collapsed="false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="1" customFormat="true" ht="15" hidden="false" customHeight="false" outlineLevel="0" collapsed="false"/>
    <row r="76" s="1" customFormat="true" ht="15" hidden="false" customHeight="false" outlineLevel="0" collapsed="false"/>
    <row r="77" s="1" customFormat="true" ht="15" hidden="false" customHeight="false" outlineLevel="0" collapsed="false"/>
    <row r="78" s="1" customFormat="true" ht="15" hidden="false" customHeight="false" outlineLevel="0" collapsed="false"/>
    <row r="79" s="1" customFormat="true" ht="15" hidden="false" customHeight="false" outlineLevel="0" collapsed="false"/>
    <row r="80" s="1" customFormat="true" ht="15" hidden="false" customHeight="false" outlineLevel="0" collapsed="false"/>
    <row r="81" s="1" customFormat="true" ht="15" hidden="false" customHeight="false" outlineLevel="0" collapsed="false"/>
    <row r="82" s="1" customFormat="true" ht="15" hidden="false" customHeight="false" outlineLevel="0" collapsed="false"/>
    <row r="83" s="1" customFormat="true" ht="15" hidden="false" customHeight="false" outlineLevel="0" collapsed="false"/>
    <row r="84" s="1" customFormat="true" ht="15" hidden="false" customHeight="false" outlineLevel="0" collapsed="false"/>
    <row r="85" s="1" customFormat="true" ht="15" hidden="false" customHeight="false" outlineLevel="0" collapsed="false"/>
    <row r="86" s="1" customFormat="true" ht="15" hidden="false" customHeight="false" outlineLevel="0" collapsed="false"/>
    <row r="87" s="1" customFormat="true" ht="15" hidden="false" customHeight="false" outlineLevel="0" collapsed="false"/>
    <row r="88" s="1" customFormat="true" ht="15" hidden="false" customHeight="false" outlineLevel="0" collapsed="false"/>
    <row r="89" s="1" customFormat="true" ht="15" hidden="false" customHeight="false" outlineLevel="0" collapsed="false"/>
    <row r="90" s="1" customFormat="true" ht="15" hidden="false" customHeight="false" outlineLevel="0" collapsed="false"/>
    <row r="91" s="1" customFormat="true" ht="15" hidden="false" customHeight="false" outlineLevel="0" collapsed="false"/>
    <row r="92" s="1" customFormat="true" ht="15" hidden="false" customHeight="false" outlineLevel="0" collapsed="false"/>
    <row r="93" s="1" customFormat="true" ht="15" hidden="false" customHeight="false" outlineLevel="0" collapsed="false"/>
    <row r="94" s="1" customFormat="true" ht="15" hidden="false" customHeight="false" outlineLevel="0" collapsed="false"/>
    <row r="95" s="1" customFormat="true" ht="15" hidden="false" customHeight="false" outlineLevel="0" collapsed="false"/>
    <row r="96" s="1" customFormat="true" ht="15" hidden="false" customHeight="false" outlineLevel="0" collapsed="false"/>
    <row r="97" s="1" customFormat="true" ht="15" hidden="false" customHeight="false" outlineLevel="0" collapsed="false"/>
    <row r="98" s="1" customFormat="true" ht="15" hidden="false" customHeight="false" outlineLevel="0" collapsed="false"/>
    <row r="99" s="1" customFormat="true" ht="15" hidden="false" customHeight="false" outlineLevel="0" collapsed="false"/>
    <row r="100" s="1" customFormat="true" ht="15" hidden="false" customHeight="false" outlineLevel="0" collapsed="false"/>
    <row r="101" s="1" customFormat="true" ht="15" hidden="false" customHeight="false" outlineLevel="0" collapsed="false"/>
    <row r="102" s="1" customFormat="true" ht="15" hidden="false" customHeight="false" outlineLevel="0" collapsed="false"/>
    <row r="103" s="1" customFormat="true" ht="15" hidden="false" customHeight="false" outlineLevel="0" collapsed="false"/>
    <row r="104" s="1" customFormat="true" ht="15" hidden="false" customHeight="false" outlineLevel="0" collapsed="false"/>
    <row r="105" s="1" customFormat="true" ht="15" hidden="false" customHeight="false" outlineLevel="0" collapsed="false"/>
    <row r="106" s="1" customFormat="true" ht="15" hidden="false" customHeight="false" outlineLevel="0" collapsed="false"/>
    <row r="107" s="1" customFormat="true" ht="15" hidden="false" customHeight="false" outlineLevel="0" collapsed="false"/>
    <row r="108" s="1" customFormat="true" ht="15" hidden="false" customHeight="false" outlineLevel="0" collapsed="false"/>
    <row r="109" s="1" customFormat="true" ht="15" hidden="false" customHeight="false" outlineLevel="0" collapsed="false"/>
    <row r="110" s="1" customFormat="true" ht="15" hidden="false" customHeight="false" outlineLevel="0" collapsed="false"/>
    <row r="111" s="1" customFormat="true" ht="15" hidden="false" customHeight="false" outlineLevel="0" collapsed="false"/>
    <row r="112" s="1" customFormat="true" ht="15" hidden="false" customHeight="false" outlineLevel="0" collapsed="false"/>
    <row r="113" s="1" customFormat="true" ht="15" hidden="false" customHeight="false" outlineLevel="0" collapsed="false"/>
    <row r="114" s="1" customFormat="true" ht="15" hidden="false" customHeight="false" outlineLevel="0" collapsed="false"/>
    <row r="115" s="1" customFormat="true" ht="15" hidden="false" customHeight="false" outlineLevel="0" collapsed="false"/>
    <row r="116" s="1" customFormat="true" ht="15" hidden="false" customHeight="false" outlineLevel="0" collapsed="false"/>
    <row r="117" s="1" customFormat="true" ht="15" hidden="false" customHeight="false" outlineLevel="0" collapsed="false"/>
    <row r="118" s="1" customFormat="true" ht="15" hidden="false" customHeight="false" outlineLevel="0" collapsed="false"/>
    <row r="119" s="1" customFormat="true" ht="15" hidden="false" customHeight="false" outlineLevel="0" collapsed="false"/>
    <row r="120" s="1" customFormat="true" ht="15" hidden="false" customHeight="false" outlineLevel="0" collapsed="false"/>
    <row r="121" s="1" customFormat="true" ht="15" hidden="false" customHeight="false" outlineLevel="0" collapsed="false"/>
    <row r="122" s="1" customFormat="true" ht="15" hidden="false" customHeight="false" outlineLevel="0" collapsed="false"/>
    <row r="123" s="1" customFormat="true" ht="15" hidden="false" customHeight="false" outlineLevel="0" collapsed="false"/>
    <row r="124" s="1" customFormat="true" ht="15" hidden="false" customHeight="false" outlineLevel="0" collapsed="false"/>
    <row r="125" s="1" customFormat="true" ht="15" hidden="false" customHeight="false" outlineLevel="0" collapsed="false"/>
    <row r="126" s="1" customFormat="true" ht="15" hidden="false" customHeight="false" outlineLevel="0" collapsed="false"/>
    <row r="127" s="1" customFormat="true" ht="15" hidden="false" customHeight="false" outlineLevel="0" collapsed="false"/>
    <row r="128" s="1" customFormat="true" ht="15" hidden="false" customHeight="false" outlineLevel="0" collapsed="false"/>
    <row r="129" s="1" customFormat="true" ht="15" hidden="false" customHeight="false" outlineLevel="0" collapsed="false"/>
    <row r="130" s="1" customFormat="true" ht="15" hidden="false" customHeight="false" outlineLevel="0" collapsed="false"/>
    <row r="131" s="1" customFormat="true" ht="15" hidden="false" customHeight="false" outlineLevel="0" collapsed="false"/>
    <row r="132" s="1" customFormat="true" ht="15" hidden="false" customHeight="false" outlineLevel="0" collapsed="false"/>
    <row r="133" s="1" customFormat="true" ht="15" hidden="false" customHeight="false" outlineLevel="0" collapsed="false"/>
    <row r="134" s="1" customFormat="true" ht="15" hidden="false" customHeight="false" outlineLevel="0" collapsed="false"/>
    <row r="135" s="1" customFormat="true" ht="15" hidden="false" customHeight="false" outlineLevel="0" collapsed="false"/>
    <row r="136" s="1" customFormat="true" ht="15" hidden="false" customHeight="false" outlineLevel="0" collapsed="false"/>
    <row r="137" s="1" customFormat="true" ht="15" hidden="false" customHeight="false" outlineLevel="0" collapsed="false"/>
    <row r="138" s="1" customFormat="true" ht="15" hidden="false" customHeight="false" outlineLevel="0" collapsed="false"/>
    <row r="139" s="1" customFormat="true" ht="15" hidden="false" customHeight="false" outlineLevel="0" collapsed="false"/>
    <row r="140" s="1" customFormat="true" ht="15" hidden="false" customHeight="false" outlineLevel="0" collapsed="false"/>
    <row r="141" s="1" customFormat="true" ht="15" hidden="false" customHeight="false" outlineLevel="0" collapsed="false"/>
    <row r="142" s="1" customFormat="true" ht="15" hidden="false" customHeight="false" outlineLevel="0" collapsed="false"/>
    <row r="143" s="1" customFormat="true" ht="15" hidden="false" customHeight="false" outlineLevel="0" collapsed="false"/>
    <row r="144" s="1" customFormat="true" ht="15" hidden="false" customHeight="false" outlineLevel="0" collapsed="false"/>
    <row r="145" s="1" customFormat="true" ht="15" hidden="false" customHeight="false" outlineLevel="0" collapsed="false"/>
    <row r="146" s="1" customFormat="true" ht="15" hidden="false" customHeight="false" outlineLevel="0" collapsed="false"/>
    <row r="147" s="1" customFormat="true" ht="15" hidden="false" customHeight="false" outlineLevel="0" collapsed="false"/>
    <row r="148" s="1" customFormat="true" ht="15" hidden="false" customHeight="false" outlineLevel="0" collapsed="false"/>
    <row r="149" s="1" customFormat="true" ht="15" hidden="false" customHeight="false" outlineLevel="0" collapsed="false"/>
    <row r="150" s="1" customFormat="true" ht="15" hidden="false" customHeight="false" outlineLevel="0" collapsed="false"/>
    <row r="151" s="1" customFormat="true" ht="15" hidden="false" customHeight="false" outlineLevel="0" collapsed="false"/>
    <row r="152" s="1" customFormat="true" ht="15" hidden="false" customHeight="false" outlineLevel="0" collapsed="false"/>
    <row r="153" s="1" customFormat="true" ht="15" hidden="false" customHeight="false" outlineLevel="0" collapsed="false"/>
    <row r="154" s="1" customFormat="true" ht="15" hidden="false" customHeight="false" outlineLevel="0" collapsed="false"/>
    <row r="155" s="1" customFormat="true" ht="15" hidden="false" customHeight="false" outlineLevel="0" collapsed="false"/>
    <row r="156" s="1" customFormat="true" ht="15" hidden="false" customHeight="false" outlineLevel="0" collapsed="false"/>
    <row r="157" s="1" customFormat="true" ht="15" hidden="false" customHeight="false" outlineLevel="0" collapsed="false"/>
    <row r="158" s="1" customFormat="true" ht="15" hidden="false" customHeight="false" outlineLevel="0" collapsed="false"/>
  </sheetData>
  <mergeCells count="4">
    <mergeCell ref="H11:J11"/>
    <mergeCell ref="B17:F17"/>
    <mergeCell ref="B18:F18"/>
    <mergeCell ref="B60:D60"/>
  </mergeCells>
  <hyperlinks>
    <hyperlink ref="H11" r:id="rId1" display="Сайт: Vitron.ru"/>
    <hyperlink ref="B16" location="Артикул!A1" display="Артикул (шифр конвектора)"/>
    <hyperlink ref="B17" location="Описание!A1" display="Общее описание, особенности конструкции, комплектация"/>
    <hyperlink ref="B18" location="Специсполнения!A1" display="Специсполнения (углы, продольные решетки)"/>
    <hyperlink ref="B19" location="'Калькулятор теплоотдач ВК'!A1" display="Калькулятор теплоотдач ВК"/>
    <hyperlink ref="B20" location="'Калькулятор теплоотдач ВКВ'!A1" display="Калькулятор теплоотдач ВКВ"/>
    <hyperlink ref="D22" location="'65 ВЕНТ 24В'!A1" display="ВКВ.65 мм"/>
    <hyperlink ref="D23" location="'70 ВЕНТ 24В'!A1" display="ВКВ.70 мм"/>
    <hyperlink ref="D24" location="'75 ВЕНТ 24В'!A1" display="ВКВ.75 мм"/>
    <hyperlink ref="D25" location="'80 ВЕНТ 24В'!R1C1" display="ВКВ.80 мм"/>
    <hyperlink ref="D26" location="'90 ВЕНТ 24В'!A1" display="ВКВ.90 мм"/>
    <hyperlink ref="D27" location="'110 ВЕНТ 24В'!A1" display="ВКВ.110 мм"/>
    <hyperlink ref="D28" location="'140 ВЕНТ 24В'!A1" display="ВКВ.140 мм"/>
    <hyperlink ref="D29" location="'150 ВЕНТ 24В'!A1" display="ВКВ.150 мм"/>
    <hyperlink ref="D31" location="'90 ВЕНТ.МАХ 24В'!A1" display="ВКВ.МАХ.90 мм"/>
    <hyperlink ref="D32" location="'110 ВЕНТ.МАХ 24В'!A1" display="ВКВ.МАХ.110 мм"/>
    <hyperlink ref="D33" location="'150 ВЕНТ.МАХ 24В'!A1" display="ВКВ.МАХ.150 мм"/>
    <hyperlink ref="D35" location="'55'!A1" display="ВК.55 мм"/>
    <hyperlink ref="D36" location="'65'!A1" display="ВК.65 мм"/>
    <hyperlink ref="D37" location="'70'!A1" display="ВК.70 мм"/>
    <hyperlink ref="D38" location="'75'!A1" display="ВК.75 мм"/>
    <hyperlink ref="D39" location="'80'!A1" display="ВК.80 мм"/>
    <hyperlink ref="D40" location="'90'!A1" display="ВК.90 мм"/>
    <hyperlink ref="D41" location="'110'!A1" display="ВК.110 мм"/>
    <hyperlink ref="D42" location="'140'!A1" display="ВК.140 мм"/>
    <hyperlink ref="D43" location="'150'!A1" display="ВК.150 мм"/>
    <hyperlink ref="D44" location="'200'!A1" display="ВК.200 мм"/>
    <hyperlink ref="D45" location="'300'!A1" display="ВК.300 мм"/>
    <hyperlink ref="D46" location="'400'!A1" display="ВК.400 мм"/>
    <hyperlink ref="D47" location="'500'!A1" display="ВК.500 мм"/>
    <hyperlink ref="D48" location="'600'!A1" display="ВК.600 мм"/>
    <hyperlink ref="D50" location="ВК.МАХ.90!A1" display="ВК.МАХ.90 мм"/>
    <hyperlink ref="D51" location="ВК.МАХ.110!A1" display="ВК.МАХ.110 мм"/>
    <hyperlink ref="D52" location="ВК.МАХ.150!A1" display="ВК.МАХ.150 мм"/>
    <hyperlink ref="D53" location="ВК.МАХ.200!A1" display="ВК.МАХ.200 мм"/>
    <hyperlink ref="D55" location="ВК.ЭКО.75!A1" display="ВК.ЭКО.75 мм"/>
    <hyperlink ref="D56" location="ВК.ЭКО.90!A1" display="ВК.ЭКО.90 мм"/>
    <hyperlink ref="D58" location="ВКВ.ЭКО.75!A1" display="ВКВ.ЭКО.75 мм"/>
    <hyperlink ref="D59" location="ВКВ.ЭКО.90!A1" display="ВКВ.ЭКО.90 мм"/>
    <hyperlink ref="B60" location="ВКВТХ!R1C1" display="Конвекторы встраиваемые в пол тепло-холод"/>
    <hyperlink ref="B61" location="ВКВМ!A1" display="Конвектор встраиваемый под мебель"/>
    <hyperlink ref="B62" location="ВКВП!A1" display="Конвектор встраиваемый в подоконник"/>
    <hyperlink ref="B63" location="'ВКВ+ВКЭ'!A1" display="Конвектор встраиваемый в пол водяной + электрический"/>
    <hyperlink ref="B64" location="Теплообменники!A1" display="Теплообменники"/>
    <hyperlink ref="B65" location="'Крепление тепл и крышки.'!A1" display="Крепление тепл. и крышки"/>
    <hyperlink ref="B66" location="Вентиляторы!A1" display="Вентиляторы"/>
    <hyperlink ref="B67" location="Арматура!A1" display="Арматура и регулировка"/>
    <hyperlink ref="B68" location="Автоматика!A1" display="Автоматика"/>
    <hyperlink ref="B69" location="'Посезонная вкладка'!A1" display="Посезонная вкладка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3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X22" activeCellId="0" sqref="X22"/>
    </sheetView>
  </sheetViews>
  <sheetFormatPr defaultRowHeight="15.75" zeroHeight="false" outlineLevelRow="0" outlineLevelCol="0"/>
  <cols>
    <col collapsed="false" customWidth="true" hidden="false" outlineLevel="0" max="1" min="1" style="1179" width="5.5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6" min="15" style="1238" width="27.71"/>
    <col collapsed="false" customWidth="true" hidden="false" outlineLevel="0" max="17" min="17" style="1182" width="26.29"/>
    <col collapsed="false" customWidth="true" hidden="false" outlineLevel="0" max="19" min="18" style="1238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  <c r="S1" s="1182"/>
    </row>
    <row r="2" customFormat="false" ht="15.75" hidden="false" customHeight="fals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494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203" t="s">
        <v>56</v>
      </c>
      <c r="B10" s="1204" t="n">
        <f aca="false">J10</f>
        <v>75</v>
      </c>
      <c r="C10" s="1204" t="s">
        <v>496</v>
      </c>
      <c r="D10" s="1204" t="n">
        <f aca="false">K10</f>
        <v>260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75</v>
      </c>
      <c r="K10" s="1209" t="n">
        <v>260</v>
      </c>
      <c r="L10" s="1209" t="n">
        <v>700</v>
      </c>
      <c r="M10" s="1210" t="n">
        <v>7.11994068074855</v>
      </c>
      <c r="N10" s="1211" t="n">
        <v>994.74102</v>
      </c>
      <c r="O10" s="1240" t="n">
        <v>23982.1351201288</v>
      </c>
      <c r="P10" s="1240" t="n">
        <v>25506.9443796379</v>
      </c>
      <c r="Q10" s="1213" t="n">
        <v>8065.26947287125</v>
      </c>
      <c r="R10" s="1212" t="n">
        <v>32047.4045930001</v>
      </c>
      <c r="S10" s="1212" t="n">
        <v>33572.2138525091</v>
      </c>
    </row>
    <row r="11" customFormat="false" ht="16.5" hidden="false" customHeight="true" outlineLevel="0" collapsed="false">
      <c r="A11" s="1203" t="s">
        <v>56</v>
      </c>
      <c r="B11" s="1204" t="n">
        <f aca="false">J11</f>
        <v>75</v>
      </c>
      <c r="C11" s="1204" t="s">
        <v>496</v>
      </c>
      <c r="D11" s="1204" t="n">
        <f aca="false">K11</f>
        <v>260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75</v>
      </c>
      <c r="K11" s="1209" t="n">
        <v>260</v>
      </c>
      <c r="L11" s="1209" t="n">
        <v>750</v>
      </c>
      <c r="M11" s="1210" t="n">
        <v>7.52793244912132</v>
      </c>
      <c r="N11" s="1211" t="n">
        <v>1136.84688</v>
      </c>
      <c r="O11" s="1212" t="n">
        <v>25409.5312969907</v>
      </c>
      <c r="P11" s="1212" t="n">
        <v>27000.0041197669</v>
      </c>
      <c r="Q11" s="1213" t="n">
        <v>8468.6438769525</v>
      </c>
      <c r="R11" s="1212" t="n">
        <v>33878.1751739432</v>
      </c>
      <c r="S11" s="1212" t="n">
        <v>35468.6479967194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75</v>
      </c>
      <c r="C12" s="1204" t="s">
        <v>496</v>
      </c>
      <c r="D12" s="1204" t="n">
        <f aca="false">K12</f>
        <v>260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75</v>
      </c>
      <c r="K12" s="1209" t="n">
        <v>260</v>
      </c>
      <c r="L12" s="1209" t="n">
        <v>800</v>
      </c>
      <c r="M12" s="1210" t="n">
        <v>7.93592421749408</v>
      </c>
      <c r="N12" s="1211" t="n">
        <v>1278.95274</v>
      </c>
      <c r="O12" s="1212" t="n">
        <v>26836.9273623251</v>
      </c>
      <c r="P12" s="1212" t="n">
        <v>28493.0639714233</v>
      </c>
      <c r="Q12" s="1213" t="n">
        <v>8872.01828103375</v>
      </c>
      <c r="R12" s="1212" t="n">
        <v>35708.9456433589</v>
      </c>
      <c r="S12" s="1212" t="n">
        <v>37365.0822524571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75</v>
      </c>
      <c r="C13" s="1204" t="s">
        <v>496</v>
      </c>
      <c r="D13" s="1204" t="n">
        <f aca="false">K13</f>
        <v>260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75</v>
      </c>
      <c r="K13" s="1209" t="n">
        <v>260</v>
      </c>
      <c r="L13" s="1209" t="n">
        <v>850</v>
      </c>
      <c r="M13" s="1210" t="n">
        <v>8.36095598586684</v>
      </c>
      <c r="N13" s="1211" t="n">
        <v>1421.0586</v>
      </c>
      <c r="O13" s="1212" t="n">
        <v>28264.3234276596</v>
      </c>
      <c r="P13" s="1212" t="n">
        <v>29986.1237115523</v>
      </c>
      <c r="Q13" s="1213" t="n">
        <v>9490.8896736975</v>
      </c>
      <c r="R13" s="1212" t="n">
        <v>37755.2131013571</v>
      </c>
      <c r="S13" s="1212" t="n">
        <v>39477.0133852498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75</v>
      </c>
      <c r="C14" s="1204" t="s">
        <v>496</v>
      </c>
      <c r="D14" s="1204" t="n">
        <f aca="false">K14</f>
        <v>260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75</v>
      </c>
      <c r="K14" s="1209" t="n">
        <v>260</v>
      </c>
      <c r="L14" s="1209" t="n">
        <v>900</v>
      </c>
      <c r="M14" s="1210" t="n">
        <v>8.80694775423961</v>
      </c>
      <c r="N14" s="1211" t="n">
        <v>1563.16446</v>
      </c>
      <c r="O14" s="1212" t="n">
        <v>29691.719492994</v>
      </c>
      <c r="P14" s="1212" t="n">
        <v>31479.1835632088</v>
      </c>
      <c r="Q14" s="1213" t="n">
        <v>9894.26407777875</v>
      </c>
      <c r="R14" s="1212" t="n">
        <v>39585.9835707728</v>
      </c>
      <c r="S14" s="1212" t="n">
        <v>41373.4476409875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75</v>
      </c>
      <c r="C15" s="1204" t="s">
        <v>496</v>
      </c>
      <c r="D15" s="1204" t="n">
        <f aca="false">K15</f>
        <v>260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75</v>
      </c>
      <c r="K15" s="1209" t="n">
        <v>260</v>
      </c>
      <c r="L15" s="1209" t="n">
        <v>950</v>
      </c>
      <c r="M15" s="1210" t="n">
        <v>9.30097952261237</v>
      </c>
      <c r="N15" s="1211" t="n">
        <v>1705.27032</v>
      </c>
      <c r="O15" s="1212" t="n">
        <v>31119.1155583284</v>
      </c>
      <c r="P15" s="1212" t="n">
        <v>32972.2433033378</v>
      </c>
      <c r="Q15" s="1213" t="n">
        <v>10513.1354704425</v>
      </c>
      <c r="R15" s="1212" t="n">
        <v>41632.2510287709</v>
      </c>
      <c r="S15" s="1212" t="n">
        <v>43485.3787737803</v>
      </c>
    </row>
    <row r="16" s="1179" customFormat="true" ht="16.5" hidden="false" customHeight="true" outlineLevel="0" collapsed="false">
      <c r="A16" s="1203" t="s">
        <v>56</v>
      </c>
      <c r="B16" s="1204" t="n">
        <f aca="false">J16</f>
        <v>75</v>
      </c>
      <c r="C16" s="1204" t="s">
        <v>496</v>
      </c>
      <c r="D16" s="1204" t="n">
        <f aca="false">K16</f>
        <v>260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75</v>
      </c>
      <c r="K16" s="1209" t="n">
        <v>260</v>
      </c>
      <c r="L16" s="1209" t="n">
        <v>1000</v>
      </c>
      <c r="M16" s="1210" t="n">
        <v>9.70897129098513</v>
      </c>
      <c r="N16" s="1211" t="n">
        <v>1847.37618</v>
      </c>
      <c r="O16" s="1212" t="n">
        <v>32457.6031772897</v>
      </c>
      <c r="P16" s="1212" t="n">
        <v>34382.0586295344</v>
      </c>
      <c r="Q16" s="1213" t="n">
        <v>10916.5098745238</v>
      </c>
      <c r="R16" s="1212" t="n">
        <v>43374.1130518135</v>
      </c>
      <c r="S16" s="1212" t="n">
        <v>45298.5685040582</v>
      </c>
    </row>
    <row r="17" s="1179" customFormat="true" ht="16.5" hidden="false" customHeight="true" outlineLevel="0" collapsed="false">
      <c r="A17" s="1203" t="s">
        <v>56</v>
      </c>
      <c r="B17" s="1204" t="n">
        <f aca="false">J17</f>
        <v>75</v>
      </c>
      <c r="C17" s="1204" t="s">
        <v>496</v>
      </c>
      <c r="D17" s="1204" t="n">
        <f aca="false">K17</f>
        <v>260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75</v>
      </c>
      <c r="K17" s="1209" t="n">
        <v>260</v>
      </c>
      <c r="L17" s="1209" t="n">
        <v>1050</v>
      </c>
      <c r="M17" s="1210" t="n">
        <v>10.1340030593579</v>
      </c>
      <c r="N17" s="1211" t="n">
        <v>1989.48204</v>
      </c>
      <c r="O17" s="1212" t="n">
        <v>34096.1569282288</v>
      </c>
      <c r="P17" s="1212" t="n">
        <v>36072.8241733941</v>
      </c>
      <c r="Q17" s="1213" t="n">
        <v>11535.3811359788</v>
      </c>
      <c r="R17" s="1212" t="n">
        <v>45631.5380642076</v>
      </c>
      <c r="S17" s="1212" t="n">
        <v>47608.2053093728</v>
      </c>
    </row>
    <row r="18" s="1179" customFormat="true" ht="16.5" hidden="false" customHeight="true" outlineLevel="0" collapsed="false">
      <c r="A18" s="1203" t="s">
        <v>56</v>
      </c>
      <c r="B18" s="1206" t="n">
        <f aca="false">J18</f>
        <v>75</v>
      </c>
      <c r="C18" s="1206" t="s">
        <v>496</v>
      </c>
      <c r="D18" s="1206" t="n">
        <f aca="false">K18</f>
        <v>260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75</v>
      </c>
      <c r="K18" s="1209" t="n">
        <v>260</v>
      </c>
      <c r="L18" s="1209" t="n">
        <v>1100</v>
      </c>
      <c r="M18" s="1210" t="n">
        <v>10.5419948277307</v>
      </c>
      <c r="N18" s="1211" t="n">
        <v>2131.5879</v>
      </c>
      <c r="O18" s="1212" t="n">
        <v>35523.5529935633</v>
      </c>
      <c r="P18" s="1212" t="n">
        <v>37565.8839135231</v>
      </c>
      <c r="Q18" s="1213" t="n">
        <v>11938.75554006</v>
      </c>
      <c r="R18" s="1212" t="n">
        <v>47462.3085336233</v>
      </c>
      <c r="S18" s="1212" t="n">
        <v>49504.6394535831</v>
      </c>
    </row>
    <row r="19" s="1179" customFormat="true" ht="16.5" hidden="false" customHeight="true" outlineLevel="0" collapsed="false">
      <c r="A19" s="1203" t="s">
        <v>56</v>
      </c>
      <c r="B19" s="1204" t="n">
        <f aca="false">J19</f>
        <v>75</v>
      </c>
      <c r="C19" s="1204" t="s">
        <v>496</v>
      </c>
      <c r="D19" s="1204" t="n">
        <f aca="false">K19</f>
        <v>260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75</v>
      </c>
      <c r="K19" s="1209" t="n">
        <v>260</v>
      </c>
      <c r="L19" s="1209" t="n">
        <v>1150</v>
      </c>
      <c r="M19" s="1210" t="n">
        <v>10.9499865961034</v>
      </c>
      <c r="N19" s="1211" t="n">
        <v>2273.69376</v>
      </c>
      <c r="O19" s="1212" t="n">
        <v>36245.0215331471</v>
      </c>
      <c r="P19" s="1212" t="n">
        <v>38397.9877826344</v>
      </c>
      <c r="Q19" s="1213" t="n">
        <v>12342.1299441413</v>
      </c>
      <c r="R19" s="1212" t="n">
        <v>48587.1514772884</v>
      </c>
      <c r="S19" s="1212" t="n">
        <v>50740.1177267756</v>
      </c>
    </row>
    <row r="20" s="1179" customFormat="true" ht="16.5" hidden="false" customHeight="true" outlineLevel="0" collapsed="false">
      <c r="A20" s="1203" t="s">
        <v>56</v>
      </c>
      <c r="B20" s="1204" t="n">
        <f aca="false">J20</f>
        <v>75</v>
      </c>
      <c r="C20" s="1204" t="s">
        <v>496</v>
      </c>
      <c r="D20" s="1204" t="n">
        <f aca="false">K20</f>
        <v>260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75</v>
      </c>
      <c r="K20" s="1209" t="n">
        <v>260</v>
      </c>
      <c r="L20" s="1209" t="n">
        <v>1200</v>
      </c>
      <c r="M20" s="1210" t="n">
        <v>11.5902683644762</v>
      </c>
      <c r="N20" s="1211" t="n">
        <v>2415.79962</v>
      </c>
      <c r="O20" s="1212" t="n">
        <v>36999.3301073949</v>
      </c>
      <c r="P20" s="1212" t="n">
        <v>39260.839654737</v>
      </c>
      <c r="Q20" s="1213" t="n">
        <v>12961.001336805</v>
      </c>
      <c r="R20" s="1212" t="n">
        <v>49960.3314442</v>
      </c>
      <c r="S20" s="1212" t="n">
        <v>52221.840991542</v>
      </c>
    </row>
    <row r="21" s="1179" customFormat="true" ht="16.5" hidden="false" customHeight="true" outlineLevel="0" collapsed="false">
      <c r="A21" s="1203" t="s">
        <v>56</v>
      </c>
      <c r="B21" s="1204" t="n">
        <f aca="false">J21</f>
        <v>75</v>
      </c>
      <c r="C21" s="1204" t="s">
        <v>496</v>
      </c>
      <c r="D21" s="1204" t="n">
        <f aca="false">K21</f>
        <v>260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75</v>
      </c>
      <c r="K21" s="1209" t="n">
        <v>260</v>
      </c>
      <c r="L21" s="1209" t="n">
        <v>1250</v>
      </c>
      <c r="M21" s="1210" t="n">
        <v>11.9982601328489</v>
      </c>
      <c r="N21" s="1211" t="n">
        <v>2557.90548</v>
      </c>
      <c r="O21" s="1212" t="n">
        <v>37720.3490798783</v>
      </c>
      <c r="P21" s="1212" t="n">
        <v>40092.5226192992</v>
      </c>
      <c r="Q21" s="1213" t="n">
        <v>13364.3757408863</v>
      </c>
      <c r="R21" s="1212" t="n">
        <v>51084.7248207645</v>
      </c>
      <c r="S21" s="1212" t="n">
        <v>53456.8983601854</v>
      </c>
    </row>
    <row r="22" s="1179" customFormat="true" ht="16.5" hidden="false" customHeight="true" outlineLevel="0" collapsed="false">
      <c r="A22" s="1203" t="s">
        <v>56</v>
      </c>
      <c r="B22" s="1204" t="n">
        <f aca="false">J22</f>
        <v>75</v>
      </c>
      <c r="C22" s="1204" t="s">
        <v>496</v>
      </c>
      <c r="D22" s="1204" t="n">
        <f aca="false">K22</f>
        <v>260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75</v>
      </c>
      <c r="K22" s="1209" t="n">
        <v>260</v>
      </c>
      <c r="L22" s="1209" t="n">
        <v>1300</v>
      </c>
      <c r="M22" s="1210" t="n">
        <v>12.4852919012217</v>
      </c>
      <c r="N22" s="1211" t="n">
        <v>2700.01134</v>
      </c>
      <c r="O22" s="1212" t="n">
        <v>40733.3153333638</v>
      </c>
      <c r="P22" s="1212" t="n">
        <v>43070.1425935453</v>
      </c>
      <c r="Q22" s="1213" t="n">
        <v>13983.24713355</v>
      </c>
      <c r="R22" s="1212" t="n">
        <v>54716.5624669138</v>
      </c>
      <c r="S22" s="1212" t="n">
        <v>57053.3897270953</v>
      </c>
    </row>
    <row r="23" s="1179" customFormat="true" ht="16.5" hidden="false" customHeight="true" outlineLevel="0" collapsed="false">
      <c r="A23" s="1203" t="s">
        <v>56</v>
      </c>
      <c r="B23" s="1204" t="n">
        <f aca="false">J23</f>
        <v>75</v>
      </c>
      <c r="C23" s="1204" t="s">
        <v>496</v>
      </c>
      <c r="D23" s="1204" t="n">
        <f aca="false">K23</f>
        <v>260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75</v>
      </c>
      <c r="K23" s="1209" t="n">
        <v>260</v>
      </c>
      <c r="L23" s="1209" t="n">
        <v>1350</v>
      </c>
      <c r="M23" s="1210" t="n">
        <v>12.8932836695945</v>
      </c>
      <c r="N23" s="1211" t="n">
        <v>2842.1172</v>
      </c>
      <c r="O23" s="1212" t="n">
        <v>41687.6954313465</v>
      </c>
      <c r="P23" s="1212" t="n">
        <v>44120.320299243</v>
      </c>
      <c r="Q23" s="1213" t="n">
        <v>14386.6215376313</v>
      </c>
      <c r="R23" s="1212" t="n">
        <v>56074.3169689778</v>
      </c>
      <c r="S23" s="1212" t="n">
        <v>58506.9418368743</v>
      </c>
    </row>
    <row r="24" s="1179" customFormat="true" ht="16.5" hidden="false" customHeight="true" outlineLevel="0" collapsed="false">
      <c r="A24" s="1203" t="s">
        <v>56</v>
      </c>
      <c r="B24" s="1204" t="n">
        <f aca="false">J24</f>
        <v>75</v>
      </c>
      <c r="C24" s="1204" t="s">
        <v>496</v>
      </c>
      <c r="D24" s="1204" t="n">
        <f aca="false">K24</f>
        <v>260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75</v>
      </c>
      <c r="K24" s="1209" t="n">
        <v>260</v>
      </c>
      <c r="L24" s="1209" t="n">
        <v>1400</v>
      </c>
      <c r="M24" s="1210" t="n">
        <v>13.3183154379672</v>
      </c>
      <c r="N24" s="1211" t="n">
        <v>2984.22306</v>
      </c>
      <c r="O24" s="1212" t="n">
        <v>42947.6984043531</v>
      </c>
      <c r="P24" s="1212" t="n">
        <v>45456.6508660356</v>
      </c>
      <c r="Q24" s="1213" t="n">
        <v>15005.492930295</v>
      </c>
      <c r="R24" s="1212" t="n">
        <v>57953.1913346481</v>
      </c>
      <c r="S24" s="1212" t="n">
        <v>60462.1437963306</v>
      </c>
    </row>
    <row r="25" s="1179" customFormat="true" ht="16.5" hidden="false" customHeight="true" outlineLevel="0" collapsed="false">
      <c r="A25" s="1203" t="s">
        <v>56</v>
      </c>
      <c r="B25" s="1204" t="n">
        <f aca="false">J25</f>
        <v>75</v>
      </c>
      <c r="C25" s="1204" t="s">
        <v>496</v>
      </c>
      <c r="D25" s="1204" t="n">
        <f aca="false">K25</f>
        <v>260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75</v>
      </c>
      <c r="K25" s="1209" t="n">
        <v>260</v>
      </c>
      <c r="L25" s="1209" t="n">
        <v>1450</v>
      </c>
      <c r="M25" s="1210" t="n">
        <v>13.72630720634</v>
      </c>
      <c r="N25" s="1211" t="n">
        <v>3126.32892</v>
      </c>
      <c r="O25" s="1212" t="n">
        <v>43902.0785023358</v>
      </c>
      <c r="P25" s="1212" t="n">
        <v>46506.8285717333</v>
      </c>
      <c r="Q25" s="1213" t="n">
        <v>15408.8673343763</v>
      </c>
      <c r="R25" s="1212" t="n">
        <v>59310.945836712</v>
      </c>
      <c r="S25" s="1212" t="n">
        <v>61915.6959061095</v>
      </c>
    </row>
    <row r="26" s="1179" customFormat="true" ht="16.5" hidden="false" customHeight="true" outlineLevel="0" collapsed="false">
      <c r="A26" s="1203" t="s">
        <v>56</v>
      </c>
      <c r="B26" s="1204" t="n">
        <f aca="false">J26</f>
        <v>75</v>
      </c>
      <c r="C26" s="1204" t="s">
        <v>496</v>
      </c>
      <c r="D26" s="1204" t="n">
        <f aca="false">K26</f>
        <v>260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75</v>
      </c>
      <c r="K26" s="1209" t="n">
        <v>260</v>
      </c>
      <c r="L26" s="1209" t="n">
        <v>1500</v>
      </c>
      <c r="M26" s="1210" t="n">
        <v>14.7181031635128</v>
      </c>
      <c r="N26" s="1211" t="n">
        <v>3268.43478</v>
      </c>
      <c r="O26" s="1212" t="n">
        <v>45285.520489277</v>
      </c>
      <c r="P26" s="1212" t="n">
        <v>48059.0926520591</v>
      </c>
      <c r="Q26" s="1213" t="n">
        <v>16027.73872704</v>
      </c>
      <c r="R26" s="1212" t="n">
        <v>61313.259216317</v>
      </c>
      <c r="S26" s="1212" t="n">
        <v>64086.8313790991</v>
      </c>
    </row>
    <row r="27" s="1179" customFormat="true" ht="16.5" hidden="false" customHeight="true" outlineLevel="0" collapsed="false">
      <c r="A27" s="1203" t="s">
        <v>56</v>
      </c>
      <c r="B27" s="1204" t="n">
        <f aca="false">J27</f>
        <v>75</v>
      </c>
      <c r="C27" s="1204" t="s">
        <v>496</v>
      </c>
      <c r="D27" s="1204" t="n">
        <f aca="false">K27</f>
        <v>260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75</v>
      </c>
      <c r="K27" s="1209" t="n">
        <v>260</v>
      </c>
      <c r="L27" s="1209" t="n">
        <v>1550</v>
      </c>
      <c r="M27" s="1210" t="n">
        <v>15.1950949318855</v>
      </c>
      <c r="N27" s="1211" t="n">
        <v>3410.54064</v>
      </c>
      <c r="O27" s="1212" t="n">
        <v>46239.9005872598</v>
      </c>
      <c r="P27" s="1212" t="n">
        <v>49109.2702462294</v>
      </c>
      <c r="Q27" s="1213" t="n">
        <v>16431.1131311213</v>
      </c>
      <c r="R27" s="1212" t="n">
        <v>62671.013718381</v>
      </c>
      <c r="S27" s="1212" t="n">
        <v>65540.3833773506</v>
      </c>
    </row>
    <row r="28" s="1179" customFormat="true" ht="16.5" hidden="false" customHeight="true" outlineLevel="0" collapsed="false">
      <c r="A28" s="1203" t="s">
        <v>56</v>
      </c>
      <c r="B28" s="1206" t="n">
        <f aca="false">J28</f>
        <v>75</v>
      </c>
      <c r="C28" s="1206" t="s">
        <v>496</v>
      </c>
      <c r="D28" s="1206" t="n">
        <f aca="false">K28</f>
        <v>260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75</v>
      </c>
      <c r="K28" s="1209" t="n">
        <v>260</v>
      </c>
      <c r="L28" s="1209" t="n">
        <v>1600</v>
      </c>
      <c r="M28" s="1210" t="n">
        <v>15.6030867002583</v>
      </c>
      <c r="N28" s="1211" t="n">
        <v>3552.6465</v>
      </c>
      <c r="O28" s="1212" t="n">
        <v>49013.0109149231</v>
      </c>
      <c r="P28" s="1212" t="n">
        <v>51862.3146688652</v>
      </c>
      <c r="Q28" s="1213" t="n">
        <v>16834.4875352025</v>
      </c>
      <c r="R28" s="1212" t="n">
        <v>65847.4984501256</v>
      </c>
      <c r="S28" s="1212" t="n">
        <v>68696.8022040677</v>
      </c>
    </row>
    <row r="29" s="1179" customFormat="true" ht="16.5" hidden="false" customHeight="true" outlineLevel="0" collapsed="false">
      <c r="A29" s="1203" t="s">
        <v>56</v>
      </c>
      <c r="B29" s="1204" t="n">
        <f aca="false">J29</f>
        <v>75</v>
      </c>
      <c r="C29" s="1204" t="s">
        <v>496</v>
      </c>
      <c r="D29" s="1204" t="n">
        <f aca="false">K29</f>
        <v>260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75</v>
      </c>
      <c r="K29" s="1209" t="n">
        <v>260</v>
      </c>
      <c r="L29" s="1209" t="n">
        <v>1650</v>
      </c>
      <c r="M29" s="1210" t="n">
        <v>16.0661184686311</v>
      </c>
      <c r="N29" s="1211" t="n">
        <v>3694.75236</v>
      </c>
      <c r="O29" s="1212" t="n">
        <v>52021.8784235531</v>
      </c>
      <c r="P29" s="1212" t="n">
        <v>54836.096983987</v>
      </c>
      <c r="Q29" s="1213" t="n">
        <v>17453.3587966575</v>
      </c>
      <c r="R29" s="1212" t="n">
        <v>69475.2372202106</v>
      </c>
      <c r="S29" s="1212" t="n">
        <v>72289.4557806445</v>
      </c>
    </row>
    <row r="30" s="1179" customFormat="true" ht="16.5" hidden="false" customHeight="true" outlineLevel="0" collapsed="false">
      <c r="A30" s="1203" t="s">
        <v>56</v>
      </c>
      <c r="B30" s="1204" t="n">
        <f aca="false">J30</f>
        <v>75</v>
      </c>
      <c r="C30" s="1204" t="s">
        <v>496</v>
      </c>
      <c r="D30" s="1204" t="n">
        <f aca="false">K30</f>
        <v>260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75</v>
      </c>
      <c r="K30" s="1209" t="n">
        <v>260</v>
      </c>
      <c r="L30" s="1209" t="n">
        <v>1700</v>
      </c>
      <c r="M30" s="1210" t="n">
        <v>16.4741102370038</v>
      </c>
      <c r="N30" s="1211" t="n">
        <v>3836.85822</v>
      </c>
      <c r="O30" s="1212" t="n">
        <v>52784.5319267844</v>
      </c>
      <c r="P30" s="1212" t="n">
        <v>55706.7621337785</v>
      </c>
      <c r="Q30" s="1213" t="n">
        <v>17856.7332007388</v>
      </c>
      <c r="R30" s="1212" t="n">
        <v>70641.2651275232</v>
      </c>
      <c r="S30" s="1212" t="n">
        <v>73563.4953345173</v>
      </c>
    </row>
    <row r="31" s="1179" customFormat="true" ht="16.5" hidden="false" customHeight="true" outlineLevel="0" collapsed="false">
      <c r="A31" s="1203" t="s">
        <v>56</v>
      </c>
      <c r="B31" s="1204" t="n">
        <f aca="false">J31</f>
        <v>75</v>
      </c>
      <c r="C31" s="1204" t="s">
        <v>496</v>
      </c>
      <c r="D31" s="1204" t="n">
        <f aca="false">K31</f>
        <v>260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75</v>
      </c>
      <c r="K31" s="1209" t="n">
        <v>260</v>
      </c>
      <c r="L31" s="1209" t="n">
        <v>1750</v>
      </c>
      <c r="M31" s="1210" t="n">
        <v>16.8991420053766</v>
      </c>
      <c r="N31" s="1211" t="n">
        <v>3978.96408</v>
      </c>
      <c r="O31" s="1212" t="n">
        <v>53476.013638138</v>
      </c>
      <c r="P31" s="1212" t="n">
        <v>56510.7896396638</v>
      </c>
      <c r="Q31" s="1213" t="n">
        <v>18475.6045934025</v>
      </c>
      <c r="R31" s="1212" t="n">
        <v>71951.6182315405</v>
      </c>
      <c r="S31" s="1212" t="n">
        <v>74986.3942330663</v>
      </c>
    </row>
    <row r="32" s="1179" customFormat="true" ht="16.5" hidden="false" customHeight="true" outlineLevel="0" collapsed="false">
      <c r="A32" s="1203" t="s">
        <v>56</v>
      </c>
      <c r="B32" s="1204" t="n">
        <f aca="false">J32</f>
        <v>75</v>
      </c>
      <c r="C32" s="1204" t="s">
        <v>496</v>
      </c>
      <c r="D32" s="1204" t="n">
        <f aca="false">K32</f>
        <v>260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75</v>
      </c>
      <c r="K32" s="1209" t="n">
        <v>260</v>
      </c>
      <c r="L32" s="1209" t="n">
        <v>1800</v>
      </c>
      <c r="M32" s="1210" t="n">
        <v>17.3761337737493</v>
      </c>
      <c r="N32" s="1211" t="n">
        <v>4121.06994</v>
      </c>
      <c r="O32" s="1212" t="n">
        <v>54239.3182385494</v>
      </c>
      <c r="P32" s="1212" t="n">
        <v>57382.0642869013</v>
      </c>
      <c r="Q32" s="1213" t="n">
        <v>18878.9789974838</v>
      </c>
      <c r="R32" s="1212" t="n">
        <v>73118.2972360331</v>
      </c>
      <c r="S32" s="1212" t="n">
        <v>76261.0432843851</v>
      </c>
    </row>
    <row r="33" s="1179" customFormat="true" ht="16.5" hidden="false" customHeight="true" outlineLevel="0" collapsed="false">
      <c r="A33" s="1203" t="s">
        <v>56</v>
      </c>
      <c r="B33" s="1204" t="n">
        <f aca="false">J33</f>
        <v>75</v>
      </c>
      <c r="C33" s="1204" t="s">
        <v>496</v>
      </c>
      <c r="D33" s="1204" t="n">
        <f aca="false">K33</f>
        <v>260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75</v>
      </c>
      <c r="K33" s="1209" t="n">
        <v>260</v>
      </c>
      <c r="L33" s="1209" t="n">
        <v>1850</v>
      </c>
      <c r="M33" s="1210" t="n">
        <v>17.8631655421221</v>
      </c>
      <c r="N33" s="1211" t="n">
        <v>4263.1758</v>
      </c>
      <c r="O33" s="1212" t="n">
        <v>55002.5777818761</v>
      </c>
      <c r="P33" s="1212" t="n">
        <v>58253.2968882949</v>
      </c>
      <c r="Q33" s="1213" t="n">
        <v>19497.8503901475</v>
      </c>
      <c r="R33" s="1212" t="n">
        <v>74500.4281720236</v>
      </c>
      <c r="S33" s="1212" t="n">
        <v>77751.1472784424</v>
      </c>
    </row>
    <row r="34" s="1179" customFormat="true" ht="16.5" hidden="false" customHeight="true" outlineLevel="0" collapsed="false">
      <c r="A34" s="1203" t="s">
        <v>56</v>
      </c>
      <c r="B34" s="1204" t="n">
        <f aca="false">J34</f>
        <v>75</v>
      </c>
      <c r="C34" s="1204" t="s">
        <v>496</v>
      </c>
      <c r="D34" s="1204" t="n">
        <f aca="false">K34</f>
        <v>260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75</v>
      </c>
      <c r="K34" s="1209" t="n">
        <v>260</v>
      </c>
      <c r="L34" s="1209" t="n">
        <v>1900</v>
      </c>
      <c r="M34" s="1210" t="n">
        <v>18.2711573104949</v>
      </c>
      <c r="N34" s="1211" t="n">
        <v>4405.28166</v>
      </c>
      <c r="O34" s="1212" t="n">
        <v>55929.43959993</v>
      </c>
      <c r="P34" s="1212" t="n">
        <v>59277.7093023265</v>
      </c>
      <c r="Q34" s="1213" t="n">
        <v>19901.2247942288</v>
      </c>
      <c r="R34" s="1212" t="n">
        <v>75830.6643941588</v>
      </c>
      <c r="S34" s="1212" t="n">
        <v>79178.9340965552</v>
      </c>
    </row>
    <row r="35" s="1179" customFormat="true" ht="16.5" hidden="false" customHeight="true" outlineLevel="0" collapsed="false">
      <c r="A35" s="1203" t="s">
        <v>56</v>
      </c>
      <c r="B35" s="1204" t="n">
        <f aca="false">J35</f>
        <v>75</v>
      </c>
      <c r="C35" s="1204" t="s">
        <v>496</v>
      </c>
      <c r="D35" s="1204" t="n">
        <f aca="false">K35</f>
        <v>260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75</v>
      </c>
      <c r="K35" s="1209" t="n">
        <v>260</v>
      </c>
      <c r="L35" s="1209" t="n">
        <v>1950</v>
      </c>
      <c r="M35" s="1210" t="n">
        <v>18.8323990788676</v>
      </c>
      <c r="N35" s="1211" t="n">
        <v>4547.38752</v>
      </c>
      <c r="O35" s="1212" t="n">
        <v>57005.0876072216</v>
      </c>
      <c r="P35" s="1212" t="n">
        <v>60441.4294117375</v>
      </c>
      <c r="Q35" s="1213" t="n">
        <v>20304.59919831</v>
      </c>
      <c r="R35" s="1212" t="n">
        <v>77309.6868055317</v>
      </c>
      <c r="S35" s="1212" t="n">
        <v>80746.0286100475</v>
      </c>
    </row>
    <row r="36" s="1179" customFormat="true" ht="16.5" hidden="false" customHeight="true" outlineLevel="0" collapsed="false">
      <c r="A36" s="1203" t="s">
        <v>56</v>
      </c>
      <c r="B36" s="1204" t="n">
        <f aca="false">J36</f>
        <v>75</v>
      </c>
      <c r="C36" s="1204" t="s">
        <v>496</v>
      </c>
      <c r="D36" s="1204" t="n">
        <f aca="false">K36</f>
        <v>260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75</v>
      </c>
      <c r="K36" s="1209" t="n">
        <v>260</v>
      </c>
      <c r="L36" s="1209" t="n">
        <v>2000</v>
      </c>
      <c r="M36" s="1210" t="n">
        <v>19.3489932472404</v>
      </c>
      <c r="N36" s="1211" t="n">
        <v>4689.49338</v>
      </c>
      <c r="O36" s="1212" t="n">
        <v>57961.1339251206</v>
      </c>
      <c r="P36" s="1212" t="n">
        <v>61670.9775873859</v>
      </c>
      <c r="Q36" s="1213" t="n">
        <v>20923.4705909738</v>
      </c>
      <c r="R36" s="1212" t="n">
        <v>78884.6045160943</v>
      </c>
      <c r="S36" s="1212" t="n">
        <v>82594.4481783596</v>
      </c>
    </row>
    <row r="37" s="1179" customFormat="true" ht="16.5" hidden="false" customHeight="true" outlineLevel="0" collapsed="false">
      <c r="A37" s="1203" t="s">
        <v>56</v>
      </c>
      <c r="B37" s="1204" t="n">
        <f aca="false">J37</f>
        <v>75</v>
      </c>
      <c r="C37" s="1204" t="s">
        <v>496</v>
      </c>
      <c r="D37" s="1204" t="n">
        <f aca="false">K37</f>
        <v>260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75</v>
      </c>
      <c r="K37" s="1209" t="n">
        <v>260</v>
      </c>
      <c r="L37" s="1209" t="n">
        <v>2050</v>
      </c>
      <c r="M37" s="1210" t="n">
        <v>19.7569850156132</v>
      </c>
      <c r="N37" s="1211" t="n">
        <v>4831.59924</v>
      </c>
      <c r="O37" s="1212" t="n">
        <v>60728.1041097124</v>
      </c>
      <c r="P37" s="1212" t="n">
        <v>64418.272882146</v>
      </c>
      <c r="Q37" s="1213" t="n">
        <v>21326.844995055</v>
      </c>
      <c r="R37" s="1212" t="n">
        <v>82054.9491047674</v>
      </c>
      <c r="S37" s="1212" t="n">
        <v>85745.117877201</v>
      </c>
    </row>
    <row r="38" s="1179" customFormat="true" ht="16.5" hidden="false" customHeight="true" outlineLevel="0" collapsed="false">
      <c r="A38" s="1203" t="s">
        <v>56</v>
      </c>
      <c r="B38" s="1206" t="n">
        <f aca="false">J38</f>
        <v>75</v>
      </c>
      <c r="C38" s="1206" t="s">
        <v>496</v>
      </c>
      <c r="D38" s="1206" t="n">
        <f aca="false">K38</f>
        <v>260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75</v>
      </c>
      <c r="K38" s="1209" t="n">
        <v>260</v>
      </c>
      <c r="L38" s="1209" t="n">
        <v>2100</v>
      </c>
      <c r="M38" s="1210" t="n">
        <v>20.1820167839859</v>
      </c>
      <c r="N38" s="1211" t="n">
        <v>4973.7051</v>
      </c>
      <c r="O38" s="1212" t="n">
        <v>61549.2420435315</v>
      </c>
      <c r="P38" s="1212" t="n">
        <v>65343.6966654208</v>
      </c>
      <c r="Q38" s="1213" t="n">
        <v>21945.7163877188</v>
      </c>
      <c r="R38" s="1212" t="n">
        <v>83494.9584312503</v>
      </c>
      <c r="S38" s="1212" t="n">
        <v>87289.4130531396</v>
      </c>
    </row>
    <row r="39" s="1179" customFormat="true" ht="16.5" hidden="false" customHeight="true" outlineLevel="0" collapsed="false">
      <c r="A39" s="1203" t="s">
        <v>56</v>
      </c>
      <c r="B39" s="1204" t="n">
        <f aca="false">J39</f>
        <v>75</v>
      </c>
      <c r="C39" s="1204" t="s">
        <v>496</v>
      </c>
      <c r="D39" s="1204" t="n">
        <f aca="false">K39</f>
        <v>260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75</v>
      </c>
      <c r="K39" s="1209" t="n">
        <v>260</v>
      </c>
      <c r="L39" s="1209" t="n">
        <v>2150</v>
      </c>
      <c r="M39" s="1210" t="n">
        <v>20.7140085523587</v>
      </c>
      <c r="N39" s="1211" t="n">
        <v>5115.81096</v>
      </c>
      <c r="O39" s="1212" t="n">
        <v>62508.3400867028</v>
      </c>
      <c r="P39" s="1212" t="n">
        <v>66398.2917498629</v>
      </c>
      <c r="Q39" s="1213" t="n">
        <v>22349.0907918</v>
      </c>
      <c r="R39" s="1212" t="n">
        <v>84857.4308785028</v>
      </c>
      <c r="S39" s="1212" t="n">
        <v>88747.3825416629</v>
      </c>
    </row>
    <row r="40" s="1179" customFormat="true" ht="16.5" hidden="false" customHeight="true" outlineLevel="0" collapsed="false">
      <c r="A40" s="1203" t="s">
        <v>56</v>
      </c>
      <c r="B40" s="1204" t="n">
        <f aca="false">J40</f>
        <v>75</v>
      </c>
      <c r="C40" s="1204" t="s">
        <v>496</v>
      </c>
      <c r="D40" s="1204" t="n">
        <f aca="false">K40</f>
        <v>260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75</v>
      </c>
      <c r="K40" s="1209" t="n">
        <v>260</v>
      </c>
      <c r="L40" s="1209" t="n">
        <v>2200</v>
      </c>
      <c r="M40" s="1210" t="n">
        <v>21.1390403207314</v>
      </c>
      <c r="N40" s="1211" t="n">
        <v>5257.91682</v>
      </c>
      <c r="O40" s="1212" t="n">
        <v>63467.3931843167</v>
      </c>
      <c r="P40" s="1212" t="n">
        <v>67452.8446769338</v>
      </c>
      <c r="Q40" s="1213" t="n">
        <v>22967.9621844638</v>
      </c>
      <c r="R40" s="1212" t="n">
        <v>86435.3553687805</v>
      </c>
      <c r="S40" s="1212" t="n">
        <v>90420.8068613976</v>
      </c>
    </row>
    <row r="41" s="1179" customFormat="true" ht="16.5" hidden="false" customHeight="true" outlineLevel="0" collapsed="false">
      <c r="A41" s="1203" t="s">
        <v>56</v>
      </c>
      <c r="B41" s="1204" t="n">
        <f aca="false">J41</f>
        <v>75</v>
      </c>
      <c r="C41" s="1204" t="s">
        <v>496</v>
      </c>
      <c r="D41" s="1204" t="n">
        <f aca="false">K41</f>
        <v>260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75</v>
      </c>
      <c r="K41" s="1209" t="n">
        <v>260</v>
      </c>
      <c r="L41" s="1209" t="n">
        <v>2250</v>
      </c>
      <c r="M41" s="1210" t="n">
        <v>21.5470320891042</v>
      </c>
      <c r="N41" s="1211" t="n">
        <v>5400.02268</v>
      </c>
      <c r="O41" s="1212" t="n">
        <v>64725.1483218205</v>
      </c>
      <c r="P41" s="1212" t="n">
        <v>68787.0706094533</v>
      </c>
      <c r="Q41" s="1213" t="n">
        <v>23371.3364573363</v>
      </c>
      <c r="R41" s="1212" t="n">
        <v>88096.4847791567</v>
      </c>
      <c r="S41" s="1212" t="n">
        <v>92158.4070667896</v>
      </c>
    </row>
    <row r="42" s="1179" customFormat="true" ht="16.5" hidden="false" customHeight="true" outlineLevel="0" collapsed="false">
      <c r="A42" s="1203" t="s">
        <v>56</v>
      </c>
      <c r="B42" s="1204" t="n">
        <f aca="false">J42</f>
        <v>75</v>
      </c>
      <c r="C42" s="1204" t="s">
        <v>496</v>
      </c>
      <c r="D42" s="1204" t="n">
        <f aca="false">K42</f>
        <v>260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75</v>
      </c>
      <c r="K42" s="1209" t="n">
        <v>260</v>
      </c>
      <c r="L42" s="1209" t="n">
        <v>2300</v>
      </c>
      <c r="M42" s="1210" t="n">
        <v>21.955023857477</v>
      </c>
      <c r="N42" s="1211" t="n">
        <v>5542.12854</v>
      </c>
      <c r="O42" s="1212" t="n">
        <v>65457.1869858208</v>
      </c>
      <c r="P42" s="1212" t="n">
        <v>69629.0712003135</v>
      </c>
      <c r="Q42" s="1213" t="n">
        <v>23774.7108614175</v>
      </c>
      <c r="R42" s="1212" t="n">
        <v>89231.8978472383</v>
      </c>
      <c r="S42" s="1212" t="n">
        <v>93403.782061731</v>
      </c>
    </row>
    <row r="43" s="1179" customFormat="true" ht="16.5" hidden="false" customHeight="true" outlineLevel="0" collapsed="false">
      <c r="A43" s="1203" t="s">
        <v>56</v>
      </c>
      <c r="B43" s="1204" t="n">
        <f aca="false">J43</f>
        <v>75</v>
      </c>
      <c r="C43" s="1204" t="s">
        <v>496</v>
      </c>
      <c r="D43" s="1204" t="n">
        <f aca="false">K43</f>
        <v>260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75</v>
      </c>
      <c r="K43" s="1209" t="n">
        <v>260</v>
      </c>
      <c r="L43" s="1209" t="n">
        <v>2350</v>
      </c>
      <c r="M43" s="1210" t="n">
        <v>22.3800556258497</v>
      </c>
      <c r="N43" s="1211" t="n">
        <v>5684.2344</v>
      </c>
      <c r="O43" s="1212" t="n">
        <v>66189.1807042639</v>
      </c>
      <c r="P43" s="1212" t="n">
        <v>70471.0297453298</v>
      </c>
      <c r="Q43" s="1213" t="n">
        <v>24393.5822540813</v>
      </c>
      <c r="R43" s="1212" t="n">
        <v>90582.7629583451</v>
      </c>
      <c r="S43" s="1212" t="n">
        <v>94864.611999411</v>
      </c>
    </row>
    <row r="44" s="1179" customFormat="true" ht="16.5" hidden="false" customHeight="true" outlineLevel="0" collapsed="false">
      <c r="A44" s="1203" t="s">
        <v>56</v>
      </c>
      <c r="B44" s="1204" t="n">
        <f aca="false">J44</f>
        <v>75</v>
      </c>
      <c r="C44" s="1204" t="s">
        <v>496</v>
      </c>
      <c r="D44" s="1204" t="n">
        <f aca="false">K44</f>
        <v>260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75</v>
      </c>
      <c r="K44" s="1209" t="n">
        <v>260</v>
      </c>
      <c r="L44" s="1209" t="n">
        <v>2400</v>
      </c>
      <c r="M44" s="1210" t="n">
        <v>22.7880473942225</v>
      </c>
      <c r="N44" s="1211" t="n">
        <v>5826.34026</v>
      </c>
      <c r="O44" s="1212" t="n">
        <v>66921.1294771497</v>
      </c>
      <c r="P44" s="1212" t="n">
        <v>71312.9462445021</v>
      </c>
      <c r="Q44" s="1213" t="n">
        <v>24796.9566581625</v>
      </c>
      <c r="R44" s="1212" t="n">
        <v>91718.0861353122</v>
      </c>
      <c r="S44" s="1212" t="n">
        <v>96109.9029026646</v>
      </c>
    </row>
    <row r="45" s="1179" customFormat="true" ht="16.5" hidden="false" customHeight="true" outlineLevel="0" collapsed="false">
      <c r="A45" s="1203" t="s">
        <v>56</v>
      </c>
      <c r="B45" s="1204" t="n">
        <f aca="false">J45</f>
        <v>75</v>
      </c>
      <c r="C45" s="1204" t="s">
        <v>496</v>
      </c>
      <c r="D45" s="1204" t="n">
        <f aca="false">K45</f>
        <v>260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75</v>
      </c>
      <c r="K45" s="1209" t="n">
        <v>260</v>
      </c>
      <c r="L45" s="1209" t="n">
        <v>2450</v>
      </c>
      <c r="M45" s="1210" t="n">
        <v>23.8938433513953</v>
      </c>
      <c r="N45" s="1211" t="n">
        <v>5968.44612</v>
      </c>
      <c r="O45" s="1212" t="n">
        <v>68082.0951934367</v>
      </c>
      <c r="P45" s="1212" t="n">
        <v>72656.9071839861</v>
      </c>
      <c r="Q45" s="1213" t="n">
        <v>25415.8280508263</v>
      </c>
      <c r="R45" s="1212" t="n">
        <v>93497.923244263</v>
      </c>
      <c r="S45" s="1212" t="n">
        <v>98072.7352348123</v>
      </c>
    </row>
    <row r="46" s="1179" customFormat="true" ht="16.5" hidden="false" customHeight="true" outlineLevel="0" collapsed="false">
      <c r="A46" s="1203" t="s">
        <v>56</v>
      </c>
      <c r="B46" s="1204" t="n">
        <f aca="false">J46</f>
        <v>75</v>
      </c>
      <c r="C46" s="1204" t="s">
        <v>496</v>
      </c>
      <c r="D46" s="1204" t="n">
        <f aca="false">K46</f>
        <v>260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75</v>
      </c>
      <c r="K46" s="1209" t="n">
        <v>260</v>
      </c>
      <c r="L46" s="1209" t="n">
        <v>2500</v>
      </c>
      <c r="M46" s="1210" t="n">
        <v>24.318835119768</v>
      </c>
      <c r="N46" s="1211" t="n">
        <v>6110.55198</v>
      </c>
      <c r="O46" s="1212" t="n">
        <v>68813.9540752078</v>
      </c>
      <c r="P46" s="1212" t="n">
        <v>73498.7394799431</v>
      </c>
      <c r="Q46" s="1213" t="n">
        <v>25819.2024549075</v>
      </c>
      <c r="R46" s="1212" t="n">
        <v>94633.1565301153</v>
      </c>
      <c r="S46" s="1212" t="n">
        <v>99317.9419348506</v>
      </c>
    </row>
    <row r="47" s="1179" customFormat="true" ht="16.5" hidden="false" customHeight="true" outlineLevel="0" collapsed="false">
      <c r="A47" s="1203" t="s">
        <v>56</v>
      </c>
      <c r="B47" s="1204" t="n">
        <f aca="false">J47</f>
        <v>75</v>
      </c>
      <c r="C47" s="1204" t="s">
        <v>496</v>
      </c>
      <c r="D47" s="1204" t="n">
        <f aca="false">K47</f>
        <v>260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75</v>
      </c>
      <c r="K47" s="1209" t="n">
        <v>260</v>
      </c>
      <c r="L47" s="1209" t="n">
        <v>2550</v>
      </c>
      <c r="M47" s="1210" t="n">
        <v>24.7438668881408</v>
      </c>
      <c r="N47" s="1211" t="n">
        <v>6252.65784</v>
      </c>
      <c r="O47" s="1212" t="n">
        <v>72624.5865325986</v>
      </c>
      <c r="P47" s="1212" t="n">
        <v>77223.2097425816</v>
      </c>
      <c r="Q47" s="1213" t="n">
        <v>26438.0738475713</v>
      </c>
      <c r="R47" s="1212" t="n">
        <v>99062.6603801698</v>
      </c>
      <c r="S47" s="1212" t="n">
        <v>103661.283590153</v>
      </c>
    </row>
    <row r="48" customFormat="false" ht="16.5" hidden="false" customHeight="true" outlineLevel="0" collapsed="false">
      <c r="A48" s="1203" t="s">
        <v>56</v>
      </c>
      <c r="B48" s="1206" t="n">
        <f aca="false">J48</f>
        <v>75</v>
      </c>
      <c r="C48" s="1206" t="s">
        <v>496</v>
      </c>
      <c r="D48" s="1206" t="n">
        <f aca="false">K48</f>
        <v>260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75</v>
      </c>
      <c r="K48" s="1209" t="n">
        <v>260</v>
      </c>
      <c r="L48" s="1209" t="n">
        <v>2600</v>
      </c>
      <c r="M48" s="1210" t="n">
        <v>25.1518586565136</v>
      </c>
      <c r="N48" s="1211" t="n">
        <v>6394.7637</v>
      </c>
      <c r="O48" s="1212" t="n">
        <v>73609.2560327496</v>
      </c>
      <c r="P48" s="1212" t="n">
        <v>78301.747202724</v>
      </c>
      <c r="Q48" s="1213" t="n">
        <v>26841.4482516525</v>
      </c>
      <c r="R48" s="1212" t="n">
        <v>100450.704284402</v>
      </c>
      <c r="S48" s="1212" t="n">
        <v>105143.195454377</v>
      </c>
    </row>
    <row r="49" customFormat="false" ht="16.5" hidden="false" customHeight="true" outlineLevel="0" collapsed="false">
      <c r="A49" s="1203" t="s">
        <v>56</v>
      </c>
      <c r="B49" s="1204" t="n">
        <f aca="false">J49</f>
        <v>75</v>
      </c>
      <c r="C49" s="1204" t="s">
        <v>496</v>
      </c>
      <c r="D49" s="1204" t="n">
        <f aca="false">K49</f>
        <v>260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75</v>
      </c>
      <c r="K49" s="1209" t="n">
        <v>260</v>
      </c>
      <c r="L49" s="1209" t="n">
        <v>2650</v>
      </c>
      <c r="M49" s="1210" t="n">
        <v>25.6838904248863</v>
      </c>
      <c r="N49" s="1211" t="n">
        <v>6536.86956</v>
      </c>
      <c r="O49" s="1212" t="n">
        <v>74191.4771017703</v>
      </c>
      <c r="P49" s="1212" t="n">
        <v>79003.4744936509</v>
      </c>
      <c r="Q49" s="1213" t="n">
        <v>27460.3196443163</v>
      </c>
      <c r="R49" s="1212" t="n">
        <v>101651.796746087</v>
      </c>
      <c r="S49" s="1212" t="n">
        <v>106463.794137967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75</v>
      </c>
      <c r="C50" s="1204" t="s">
        <v>496</v>
      </c>
      <c r="D50" s="1204" t="n">
        <f aca="false">K50</f>
        <v>260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75</v>
      </c>
      <c r="K50" s="1209" t="n">
        <v>260</v>
      </c>
      <c r="L50" s="1209" t="n">
        <v>2700</v>
      </c>
      <c r="M50" s="1210" t="n">
        <v>26.1311321932591</v>
      </c>
      <c r="N50" s="1211" t="n">
        <v>6678.97542</v>
      </c>
      <c r="O50" s="1212" t="n">
        <v>74806.7180992116</v>
      </c>
      <c r="P50" s="1212" t="n">
        <v>79736.1180824723</v>
      </c>
      <c r="Q50" s="1213" t="n">
        <v>27863.6940483975</v>
      </c>
      <c r="R50" s="1212" t="n">
        <v>102670.412147609</v>
      </c>
      <c r="S50" s="1212" t="n">
        <v>107599.81213087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75</v>
      </c>
      <c r="C51" s="1204" t="s">
        <v>496</v>
      </c>
      <c r="D51" s="1204" t="n">
        <f aca="false">K51</f>
        <v>260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75</v>
      </c>
      <c r="K51" s="1209" t="n">
        <v>260</v>
      </c>
      <c r="L51" s="1209" t="n">
        <v>2750</v>
      </c>
      <c r="M51" s="1210" t="n">
        <v>26.5391239616318</v>
      </c>
      <c r="N51" s="1211" t="n">
        <v>6821.08128</v>
      </c>
      <c r="O51" s="1212" t="n">
        <v>75465.2549401099</v>
      </c>
      <c r="P51" s="1212" t="n">
        <v>80509.2994412213</v>
      </c>
      <c r="Q51" s="1213" t="n">
        <v>28267.0684524788</v>
      </c>
      <c r="R51" s="1212" t="n">
        <v>103732.323392589</v>
      </c>
      <c r="S51" s="1212" t="n">
        <v>108776.3678937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75</v>
      </c>
      <c r="C52" s="1204" t="s">
        <v>496</v>
      </c>
      <c r="D52" s="1204" t="n">
        <f aca="false">K52</f>
        <v>260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75</v>
      </c>
      <c r="K52" s="1209" t="n">
        <v>260</v>
      </c>
      <c r="L52" s="1209" t="n">
        <v>2800</v>
      </c>
      <c r="M52" s="1210" t="n">
        <v>26.9641557300046</v>
      </c>
      <c r="N52" s="1211" t="n">
        <v>6963.18714</v>
      </c>
      <c r="O52" s="1212" t="n">
        <v>76046.3223693171</v>
      </c>
      <c r="P52" s="1212" t="n">
        <v>81209.946588916</v>
      </c>
      <c r="Q52" s="1213" t="n">
        <v>28885.9397139338</v>
      </c>
      <c r="R52" s="1212" t="n">
        <v>104932.262083251</v>
      </c>
      <c r="S52" s="1212" t="n">
        <v>110095.88630285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75</v>
      </c>
      <c r="C53" s="1204" t="s">
        <v>496</v>
      </c>
      <c r="D53" s="1204" t="n">
        <f aca="false">K53</f>
        <v>260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75</v>
      </c>
      <c r="K53" s="1209" t="n">
        <v>260</v>
      </c>
      <c r="L53" s="1209" t="n">
        <v>2850</v>
      </c>
      <c r="M53" s="1210" t="n">
        <v>27.3721474983774</v>
      </c>
      <c r="N53" s="1211" t="n">
        <v>7105.293</v>
      </c>
      <c r="O53" s="1212" t="n">
        <v>76627.344852967</v>
      </c>
      <c r="P53" s="1212" t="n">
        <v>81910.5515792393</v>
      </c>
      <c r="Q53" s="1213" t="n">
        <v>29289.314118015</v>
      </c>
      <c r="R53" s="1212" t="n">
        <v>105916.658970982</v>
      </c>
      <c r="S53" s="1212" t="n">
        <v>111199.865697254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75</v>
      </c>
      <c r="C54" s="1204" t="s">
        <v>496</v>
      </c>
      <c r="D54" s="1204" t="n">
        <f aca="false">K54</f>
        <v>260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75</v>
      </c>
      <c r="K54" s="1209" t="n">
        <v>260</v>
      </c>
      <c r="L54" s="1209" t="n">
        <v>2900</v>
      </c>
      <c r="M54" s="1210" t="n">
        <v>27.9731792667501</v>
      </c>
      <c r="N54" s="1211" t="n">
        <v>7247.39886</v>
      </c>
      <c r="O54" s="1212" t="n">
        <v>77208.3223910595</v>
      </c>
      <c r="P54" s="1212" t="n">
        <v>82611.1145237186</v>
      </c>
      <c r="Q54" s="1213" t="n">
        <v>29908.1855106788</v>
      </c>
      <c r="R54" s="1212" t="n">
        <v>107116.507901738</v>
      </c>
      <c r="S54" s="1212" t="n">
        <v>112519.300034397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75</v>
      </c>
      <c r="C55" s="1204" t="s">
        <v>496</v>
      </c>
      <c r="D55" s="1204" t="n">
        <f aca="false">K55</f>
        <v>260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75</v>
      </c>
      <c r="K55" s="1209" t="n">
        <v>260</v>
      </c>
      <c r="L55" s="1209" t="n">
        <v>2950</v>
      </c>
      <c r="M55" s="1210" t="n">
        <v>28.3811710351229</v>
      </c>
      <c r="N55" s="1211" t="n">
        <v>7389.50472</v>
      </c>
      <c r="O55" s="1212" t="n">
        <v>77789.2549835948</v>
      </c>
      <c r="P55" s="1212" t="n">
        <v>83311.6354223541</v>
      </c>
      <c r="Q55" s="1213" t="n">
        <v>30311.55991476</v>
      </c>
      <c r="R55" s="1212" t="n">
        <v>108100.814898355</v>
      </c>
      <c r="S55" s="1212" t="n">
        <v>113623.195337114</v>
      </c>
    </row>
    <row r="56" customFormat="false" ht="16.5" hidden="false" customHeight="true" outlineLevel="0" collapsed="false">
      <c r="A56" s="1214" t="s">
        <v>56</v>
      </c>
      <c r="B56" s="1215" t="n">
        <f aca="false">J56</f>
        <v>75</v>
      </c>
      <c r="C56" s="1215" t="s">
        <v>496</v>
      </c>
      <c r="D56" s="1215" t="n">
        <f aca="false">K56</f>
        <v>260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18" t="s">
        <v>497</v>
      </c>
      <c r="J56" s="1219" t="n">
        <v>75</v>
      </c>
      <c r="K56" s="1220" t="n">
        <v>260</v>
      </c>
      <c r="L56" s="1220" t="n">
        <v>3000</v>
      </c>
      <c r="M56" s="1221" t="n">
        <v>28.8062028034957</v>
      </c>
      <c r="N56" s="1222" t="n">
        <v>7531.61058</v>
      </c>
      <c r="O56" s="1223" t="n">
        <v>79974.6628917392</v>
      </c>
      <c r="P56" s="1223" t="n">
        <v>85514.4174092946</v>
      </c>
      <c r="Q56" s="1224" t="n">
        <v>30930.4313074238</v>
      </c>
      <c r="R56" s="1223" t="n">
        <v>110905.094199163</v>
      </c>
      <c r="S56" s="1223" t="n">
        <v>116444.848716718</v>
      </c>
    </row>
    <row r="57" customFormat="false" ht="22.5" hidden="false" customHeight="true" outlineLevel="0" collapsed="false">
      <c r="A57" s="1241" t="s">
        <v>498</v>
      </c>
      <c r="B57" s="1241"/>
      <c r="C57" s="1241"/>
      <c r="D57" s="1241"/>
      <c r="E57" s="1241"/>
      <c r="F57" s="1241"/>
      <c r="G57" s="1241"/>
      <c r="H57" s="1241"/>
      <c r="I57" s="1241"/>
      <c r="J57" s="1241"/>
      <c r="K57" s="1241"/>
      <c r="L57" s="1241"/>
      <c r="M57" s="1241"/>
      <c r="N57" s="1241"/>
      <c r="O57" s="1241"/>
      <c r="P57" s="1241"/>
      <c r="Q57" s="1241"/>
      <c r="R57" s="1241"/>
      <c r="S57" s="1241"/>
    </row>
    <row r="58" customFormat="false" ht="16.5" hidden="false" customHeight="false" outlineLevel="0" collapsed="false">
      <c r="A58" s="1202" t="s">
        <v>495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03" t="s">
        <v>56</v>
      </c>
      <c r="B59" s="1206" t="n">
        <f aca="false">J59</f>
        <v>75</v>
      </c>
      <c r="C59" s="1206" t="s">
        <v>496</v>
      </c>
      <c r="D59" s="1206" t="n">
        <f aca="false">K59</f>
        <v>300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25" t="n">
        <v>75</v>
      </c>
      <c r="K59" s="1226" t="n">
        <v>300</v>
      </c>
      <c r="L59" s="1226" t="n">
        <v>700</v>
      </c>
      <c r="M59" s="1227" t="n">
        <v>7.7034759783275</v>
      </c>
      <c r="N59" s="1228" t="n">
        <v>1101.70242</v>
      </c>
      <c r="O59" s="1229" t="n">
        <v>24374.913899373</v>
      </c>
      <c r="P59" s="1229" t="n">
        <v>26202.7756610539</v>
      </c>
      <c r="Q59" s="1230" t="n">
        <v>8780.15011296375</v>
      </c>
      <c r="R59" s="1229" t="n">
        <v>33155.0640123368</v>
      </c>
      <c r="S59" s="1229" t="n">
        <v>34982.9257740176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75</v>
      </c>
      <c r="C60" s="1204" t="s">
        <v>496</v>
      </c>
      <c r="D60" s="1204" t="n">
        <f aca="false">K60</f>
        <v>300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75</v>
      </c>
      <c r="K60" s="1209" t="n">
        <v>300</v>
      </c>
      <c r="L60" s="1209" t="n">
        <v>750</v>
      </c>
      <c r="M60" s="1210" t="n">
        <v>8.143321454595</v>
      </c>
      <c r="N60" s="1211" t="n">
        <v>1259.08848</v>
      </c>
      <c r="O60" s="1212" t="n">
        <v>25816.8175653049</v>
      </c>
      <c r="P60" s="1212" t="n">
        <v>27726.4148862161</v>
      </c>
      <c r="Q60" s="1213" t="n">
        <v>9229.12690536</v>
      </c>
      <c r="R60" s="1212" t="n">
        <v>35045.9444706649</v>
      </c>
      <c r="S60" s="1212" t="n">
        <v>36955.5417915761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75</v>
      </c>
      <c r="C61" s="1204" t="s">
        <v>496</v>
      </c>
      <c r="D61" s="1204" t="n">
        <f aca="false">K61</f>
        <v>300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75</v>
      </c>
      <c r="K61" s="1209" t="n">
        <v>300</v>
      </c>
      <c r="L61" s="1209" t="n">
        <v>800</v>
      </c>
      <c r="M61" s="1210" t="n">
        <v>8.5831669308625</v>
      </c>
      <c r="N61" s="1211" t="n">
        <v>1416.47454</v>
      </c>
      <c r="O61" s="1212" t="n">
        <v>27258.7213427642</v>
      </c>
      <c r="P61" s="1212" t="n">
        <v>29250.0541113784</v>
      </c>
      <c r="Q61" s="1213" t="n">
        <v>9678.10369775625</v>
      </c>
      <c r="R61" s="1212" t="n">
        <v>36936.8250405204</v>
      </c>
      <c r="S61" s="1212" t="n">
        <v>38928.1578091346</v>
      </c>
    </row>
    <row r="62" customFormat="false" ht="16.5" hidden="false" customHeight="false" outlineLevel="0" collapsed="false">
      <c r="A62" s="1203" t="s">
        <v>56</v>
      </c>
      <c r="B62" s="1204" t="n">
        <f aca="false">J62</f>
        <v>75</v>
      </c>
      <c r="C62" s="1204" t="s">
        <v>496</v>
      </c>
      <c r="D62" s="1204" t="n">
        <f aca="false">K62</f>
        <v>300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75</v>
      </c>
      <c r="K62" s="1209" t="n">
        <v>300</v>
      </c>
      <c r="L62" s="1209" t="n">
        <v>850</v>
      </c>
      <c r="M62" s="1210" t="n">
        <v>9.04005240713</v>
      </c>
      <c r="N62" s="1211" t="n">
        <v>1573.8606</v>
      </c>
      <c r="O62" s="1212" t="n">
        <v>28700.6251202235</v>
      </c>
      <c r="P62" s="1212" t="n">
        <v>30773.6933365406</v>
      </c>
      <c r="Q62" s="1213" t="n">
        <v>10342.5776099438</v>
      </c>
      <c r="R62" s="1212" t="n">
        <v>39043.2027301673</v>
      </c>
      <c r="S62" s="1212" t="n">
        <v>41116.2709464844</v>
      </c>
    </row>
    <row r="63" customFormat="false" ht="16.5" hidden="false" customHeight="false" outlineLevel="0" collapsed="false">
      <c r="A63" s="1203" t="s">
        <v>56</v>
      </c>
      <c r="B63" s="1204" t="n">
        <f aca="false">J63</f>
        <v>75</v>
      </c>
      <c r="C63" s="1204" t="s">
        <v>496</v>
      </c>
      <c r="D63" s="1204" t="n">
        <f aca="false">K63</f>
        <v>300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75</v>
      </c>
      <c r="K63" s="1209" t="n">
        <v>300</v>
      </c>
      <c r="L63" s="1209" t="n">
        <v>900</v>
      </c>
      <c r="M63" s="1210" t="n">
        <v>9.5178978833975</v>
      </c>
      <c r="N63" s="1211" t="n">
        <v>1731.24666</v>
      </c>
      <c r="O63" s="1212" t="n">
        <v>30142.5287861554</v>
      </c>
      <c r="P63" s="1212" t="n">
        <v>32297.3324501754</v>
      </c>
      <c r="Q63" s="1213" t="n">
        <v>10791.55440234</v>
      </c>
      <c r="R63" s="1212" t="n">
        <v>40934.0831884954</v>
      </c>
      <c r="S63" s="1212" t="n">
        <v>43088.8868525155</v>
      </c>
    </row>
    <row r="64" customFormat="false" ht="16.5" hidden="false" customHeight="false" outlineLevel="0" collapsed="false">
      <c r="A64" s="1203" t="s">
        <v>56</v>
      </c>
      <c r="B64" s="1204" t="n">
        <f aca="false">J64</f>
        <v>75</v>
      </c>
      <c r="C64" s="1204" t="s">
        <v>496</v>
      </c>
      <c r="D64" s="1204" t="n">
        <f aca="false">K64</f>
        <v>300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75</v>
      </c>
      <c r="K64" s="1209" t="n">
        <v>300</v>
      </c>
      <c r="L64" s="1209" t="n">
        <v>950</v>
      </c>
      <c r="M64" s="1210" t="n">
        <v>10.043783359665</v>
      </c>
      <c r="N64" s="1211" t="n">
        <v>1888.63272</v>
      </c>
      <c r="O64" s="1212" t="n">
        <v>31584.4325636147</v>
      </c>
      <c r="P64" s="1212" t="n">
        <v>33820.9716753377</v>
      </c>
      <c r="Q64" s="1213" t="n">
        <v>11456.0281833188</v>
      </c>
      <c r="R64" s="1212" t="n">
        <v>43040.4607469334</v>
      </c>
      <c r="S64" s="1212" t="n">
        <v>45276.9998586564</v>
      </c>
    </row>
    <row r="65" customFormat="false" ht="16.5" hidden="false" customHeight="false" outlineLevel="0" collapsed="false">
      <c r="A65" s="1203" t="s">
        <v>56</v>
      </c>
      <c r="B65" s="1204" t="n">
        <f aca="false">J65</f>
        <v>75</v>
      </c>
      <c r="C65" s="1204" t="s">
        <v>496</v>
      </c>
      <c r="D65" s="1204" t="n">
        <f aca="false">K65</f>
        <v>300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75</v>
      </c>
      <c r="K65" s="1209" t="n">
        <v>300</v>
      </c>
      <c r="L65" s="1209" t="n">
        <v>1000</v>
      </c>
      <c r="M65" s="1210" t="n">
        <v>10.4836288359325</v>
      </c>
      <c r="N65" s="1211" t="n">
        <v>2046.01878</v>
      </c>
      <c r="O65" s="1212" t="n">
        <v>32937.4277831734</v>
      </c>
      <c r="P65" s="1212" t="n">
        <v>35261.3663750402</v>
      </c>
      <c r="Q65" s="1213" t="n">
        <v>11905.0051069238</v>
      </c>
      <c r="R65" s="1212" t="n">
        <v>44842.4328900971</v>
      </c>
      <c r="S65" s="1212" t="n">
        <v>47166.371481964</v>
      </c>
    </row>
    <row r="66" customFormat="false" ht="16.5" hidden="false" customHeight="false" outlineLevel="0" collapsed="false">
      <c r="A66" s="1203" t="s">
        <v>56</v>
      </c>
      <c r="B66" s="1204" t="n">
        <f aca="false">J66</f>
        <v>75</v>
      </c>
      <c r="C66" s="1204" t="s">
        <v>496</v>
      </c>
      <c r="D66" s="1204" t="n">
        <f aca="false">K66</f>
        <v>300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75</v>
      </c>
      <c r="K66" s="1209" t="n">
        <v>300</v>
      </c>
      <c r="L66" s="1209" t="n">
        <v>1050</v>
      </c>
      <c r="M66" s="1210" t="n">
        <v>10.9405143122</v>
      </c>
      <c r="N66" s="1211" t="n">
        <v>2203.40484</v>
      </c>
      <c r="O66" s="1212" t="n">
        <v>34590.4891347099</v>
      </c>
      <c r="P66" s="1212" t="n">
        <v>36982.7112924056</v>
      </c>
      <c r="Q66" s="1213" t="n">
        <v>12569.4788879025</v>
      </c>
      <c r="R66" s="1212" t="n">
        <v>47159.9680226124</v>
      </c>
      <c r="S66" s="1212" t="n">
        <v>49552.1901803081</v>
      </c>
    </row>
    <row r="67" customFormat="false" ht="16.5" hidden="false" customHeight="false" outlineLevel="0" collapsed="false">
      <c r="A67" s="1203" t="s">
        <v>56</v>
      </c>
      <c r="B67" s="1206" t="n">
        <f aca="false">J67</f>
        <v>75</v>
      </c>
      <c r="C67" s="1206" t="s">
        <v>496</v>
      </c>
      <c r="D67" s="1206" t="n">
        <f aca="false">K67</f>
        <v>300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75</v>
      </c>
      <c r="K67" s="1209" t="n">
        <v>300</v>
      </c>
      <c r="L67" s="1209" t="n">
        <v>1100</v>
      </c>
      <c r="M67" s="1210" t="n">
        <v>11.3803597884675</v>
      </c>
      <c r="N67" s="1211" t="n">
        <v>2360.7909</v>
      </c>
      <c r="O67" s="1212" t="n">
        <v>36032.3929121693</v>
      </c>
      <c r="P67" s="1212" t="n">
        <v>38506.3504060404</v>
      </c>
      <c r="Q67" s="1213" t="n">
        <v>13018.4558115075</v>
      </c>
      <c r="R67" s="1212" t="n">
        <v>49050.8487236768</v>
      </c>
      <c r="S67" s="1212" t="n">
        <v>51524.806217548</v>
      </c>
    </row>
    <row r="68" customFormat="false" ht="16.5" hidden="false" customHeight="false" outlineLevel="0" collapsed="false">
      <c r="A68" s="1203" t="s">
        <v>56</v>
      </c>
      <c r="B68" s="1204" t="n">
        <f aca="false">J68</f>
        <v>75</v>
      </c>
      <c r="C68" s="1204" t="s">
        <v>496</v>
      </c>
      <c r="D68" s="1204" t="n">
        <f aca="false">K68</f>
        <v>300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75</v>
      </c>
      <c r="K68" s="1209" t="n">
        <v>300</v>
      </c>
      <c r="L68" s="1209" t="n">
        <v>1150</v>
      </c>
      <c r="M68" s="1210" t="n">
        <v>11.820205264735</v>
      </c>
      <c r="N68" s="1211" t="n">
        <v>2518.17696</v>
      </c>
      <c r="O68" s="1212" t="n">
        <v>36768.3690523506</v>
      </c>
      <c r="P68" s="1212" t="n">
        <v>39369.033760185</v>
      </c>
      <c r="Q68" s="1213" t="n">
        <v>13467.4326039038</v>
      </c>
      <c r="R68" s="1212" t="n">
        <v>50235.8016562543</v>
      </c>
      <c r="S68" s="1212" t="n">
        <v>52836.4663640888</v>
      </c>
    </row>
    <row r="69" customFormat="false" ht="16.5" hidden="false" customHeight="false" outlineLevel="0" collapsed="false">
      <c r="A69" s="1203" t="s">
        <v>56</v>
      </c>
      <c r="B69" s="1204" t="n">
        <f aca="false">J69</f>
        <v>75</v>
      </c>
      <c r="C69" s="1204" t="s">
        <v>496</v>
      </c>
      <c r="D69" s="1204" t="n">
        <f aca="false">K69</f>
        <v>300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75</v>
      </c>
      <c r="K69" s="1209" t="n">
        <v>300</v>
      </c>
      <c r="L69" s="1209" t="n">
        <v>1200</v>
      </c>
      <c r="M69" s="1210" t="n">
        <v>12.4923407410025</v>
      </c>
      <c r="N69" s="1211" t="n">
        <v>2675.56302</v>
      </c>
      <c r="O69" s="1212" t="n">
        <v>37537.1854502507</v>
      </c>
      <c r="P69" s="1212" t="n">
        <v>40262.4650057934</v>
      </c>
      <c r="Q69" s="1213" t="n">
        <v>14131.9063848825</v>
      </c>
      <c r="R69" s="1212" t="n">
        <v>51669.0918351332</v>
      </c>
      <c r="S69" s="1212" t="n">
        <v>54394.371390676</v>
      </c>
    </row>
    <row r="70" customFormat="false" ht="16.5" hidden="false" customHeight="false" outlineLevel="0" collapsed="false">
      <c r="A70" s="1203" t="s">
        <v>56</v>
      </c>
      <c r="B70" s="1204" t="n">
        <f aca="false">J70</f>
        <v>75</v>
      </c>
      <c r="C70" s="1204" t="s">
        <v>496</v>
      </c>
      <c r="D70" s="1204" t="n">
        <f aca="false">K70</f>
        <v>300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75</v>
      </c>
      <c r="K70" s="1209" t="n">
        <v>300</v>
      </c>
      <c r="L70" s="1209" t="n">
        <v>1250</v>
      </c>
      <c r="M70" s="1210" t="n">
        <v>12.93218621727</v>
      </c>
      <c r="N70" s="1211" t="n">
        <v>2832.94908</v>
      </c>
      <c r="O70" s="1212" t="n">
        <v>38272.7120233314</v>
      </c>
      <c r="P70" s="1212" t="n">
        <v>41124.7273438614</v>
      </c>
      <c r="Q70" s="1213" t="n">
        <v>14580.8833084875</v>
      </c>
      <c r="R70" s="1212" t="n">
        <v>52853.595331819</v>
      </c>
      <c r="S70" s="1212" t="n">
        <v>55705.6106523489</v>
      </c>
    </row>
    <row r="71" customFormat="false" ht="16.5" hidden="false" customHeight="false" outlineLevel="0" collapsed="false">
      <c r="A71" s="1203" t="s">
        <v>56</v>
      </c>
      <c r="B71" s="1204" t="n">
        <f aca="false">J71</f>
        <v>75</v>
      </c>
      <c r="C71" s="1204" t="s">
        <v>496</v>
      </c>
      <c r="D71" s="1204" t="n">
        <f aca="false">K71</f>
        <v>300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75</v>
      </c>
      <c r="K71" s="1209" t="n">
        <v>300</v>
      </c>
      <c r="L71" s="1209" t="n">
        <v>1300</v>
      </c>
      <c r="M71" s="1210" t="n">
        <v>13.4510716935375</v>
      </c>
      <c r="N71" s="1211" t="n">
        <v>2990.33514</v>
      </c>
      <c r="O71" s="1212" t="n">
        <v>41300.1858774144</v>
      </c>
      <c r="P71" s="1212" t="n">
        <v>44132.9268031408</v>
      </c>
      <c r="Q71" s="1213" t="n">
        <v>15245.3570894663</v>
      </c>
      <c r="R71" s="1212" t="n">
        <v>56545.5429668807</v>
      </c>
      <c r="S71" s="1212" t="n">
        <v>59378.2838926071</v>
      </c>
    </row>
    <row r="72" customFormat="false" ht="16.5" hidden="false" customHeight="false" outlineLevel="0" collapsed="false">
      <c r="A72" s="1203" t="s">
        <v>56</v>
      </c>
      <c r="B72" s="1204" t="n">
        <f aca="false">J72</f>
        <v>75</v>
      </c>
      <c r="C72" s="1204" t="s">
        <v>496</v>
      </c>
      <c r="D72" s="1204" t="n">
        <f aca="false">K72</f>
        <v>300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75</v>
      </c>
      <c r="K72" s="1209" t="n">
        <v>300</v>
      </c>
      <c r="L72" s="1209" t="n">
        <v>1350</v>
      </c>
      <c r="M72" s="1210" t="n">
        <v>13.890917169805</v>
      </c>
      <c r="N72" s="1211" t="n">
        <v>3147.7212</v>
      </c>
      <c r="O72" s="1212" t="n">
        <v>42269.0735759946</v>
      </c>
      <c r="P72" s="1212" t="n">
        <v>45213.6837708169</v>
      </c>
      <c r="Q72" s="1213" t="n">
        <v>15694.3338818625</v>
      </c>
      <c r="R72" s="1212" t="n">
        <v>57963.4074578571</v>
      </c>
      <c r="S72" s="1212" t="n">
        <v>60908.0176526794</v>
      </c>
    </row>
    <row r="73" customFormat="false" ht="16.5" hidden="false" customHeight="false" outlineLevel="0" collapsed="false">
      <c r="A73" s="1203" t="s">
        <v>56</v>
      </c>
      <c r="B73" s="1204" t="n">
        <f aca="false">J73</f>
        <v>75</v>
      </c>
      <c r="C73" s="1204" t="s">
        <v>496</v>
      </c>
      <c r="D73" s="1204" t="n">
        <f aca="false">K73</f>
        <v>300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75</v>
      </c>
      <c r="K73" s="1209" t="n">
        <v>300</v>
      </c>
      <c r="L73" s="1209" t="n">
        <v>1400</v>
      </c>
      <c r="M73" s="1210" t="n">
        <v>14.3478026460725</v>
      </c>
      <c r="N73" s="1211" t="n">
        <v>3305.10726</v>
      </c>
      <c r="O73" s="1212" t="n">
        <v>43543.584261126</v>
      </c>
      <c r="P73" s="1212" t="n">
        <v>46580.5938226427</v>
      </c>
      <c r="Q73" s="1213" t="n">
        <v>16358.80779405</v>
      </c>
      <c r="R73" s="1212" t="n">
        <v>59902.392055176</v>
      </c>
      <c r="S73" s="1212" t="n">
        <v>62939.4016166927</v>
      </c>
    </row>
    <row r="74" customFormat="false" ht="16.5" hidden="false" customHeight="false" outlineLevel="0" collapsed="false">
      <c r="A74" s="1203" t="s">
        <v>56</v>
      </c>
      <c r="B74" s="1204" t="n">
        <f aca="false">J74</f>
        <v>75</v>
      </c>
      <c r="C74" s="1204" t="s">
        <v>496</v>
      </c>
      <c r="D74" s="1204" t="n">
        <f aca="false">K74</f>
        <v>300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75</v>
      </c>
      <c r="K74" s="1209" t="n">
        <v>300</v>
      </c>
      <c r="L74" s="1209" t="n">
        <v>1450</v>
      </c>
      <c r="M74" s="1210" t="n">
        <v>14.78764812234</v>
      </c>
      <c r="N74" s="1211" t="n">
        <v>3462.49332</v>
      </c>
      <c r="O74" s="1212" t="n">
        <v>44512.4720712336</v>
      </c>
      <c r="P74" s="1212" t="n">
        <v>47661.3507903188</v>
      </c>
      <c r="Q74" s="1213" t="n">
        <v>16807.7845864461</v>
      </c>
      <c r="R74" s="1212" t="n">
        <v>61320.2566576797</v>
      </c>
      <c r="S74" s="1212" t="n">
        <v>64469.1353767649</v>
      </c>
    </row>
    <row r="75" customFormat="false" ht="16.5" hidden="false" customHeight="false" outlineLevel="0" collapsed="false">
      <c r="A75" s="1203" t="s">
        <v>56</v>
      </c>
      <c r="B75" s="1204" t="n">
        <f aca="false">J75</f>
        <v>75</v>
      </c>
      <c r="C75" s="1204" t="s">
        <v>496</v>
      </c>
      <c r="D75" s="1204" t="n">
        <f aca="false">K75</f>
        <v>300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75</v>
      </c>
      <c r="K75" s="1209" t="n">
        <v>300</v>
      </c>
      <c r="L75" s="1209" t="n">
        <v>1500</v>
      </c>
      <c r="M75" s="1210" t="n">
        <v>15.8320984914075</v>
      </c>
      <c r="N75" s="1211" t="n">
        <v>3619.87938</v>
      </c>
      <c r="O75" s="1212" t="n">
        <v>45975.5285885989</v>
      </c>
      <c r="P75" s="1212" t="n">
        <v>49320.3319067104</v>
      </c>
      <c r="Q75" s="1213" t="n">
        <v>17472.2584986338</v>
      </c>
      <c r="R75" s="1212" t="n">
        <v>63447.7870872326</v>
      </c>
      <c r="S75" s="1212" t="n">
        <v>66792.5904053442</v>
      </c>
    </row>
    <row r="76" customFormat="false" ht="16.5" hidden="false" customHeight="false" outlineLevel="0" collapsed="false">
      <c r="A76" s="1203" t="s">
        <v>56</v>
      </c>
      <c r="B76" s="1204" t="n">
        <f aca="false">J76</f>
        <v>75</v>
      </c>
      <c r="C76" s="1204" t="s">
        <v>496</v>
      </c>
      <c r="D76" s="1204" t="n">
        <f aca="false">K76</f>
        <v>300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75</v>
      </c>
      <c r="K76" s="1209" t="n">
        <v>300</v>
      </c>
      <c r="L76" s="1209" t="n">
        <v>1550</v>
      </c>
      <c r="M76" s="1210" t="n">
        <v>16.340943967675</v>
      </c>
      <c r="N76" s="1211" t="n">
        <v>3777.26544</v>
      </c>
      <c r="O76" s="1212" t="n">
        <v>46944.4163987065</v>
      </c>
      <c r="P76" s="1212" t="n">
        <v>50401.0888743865</v>
      </c>
      <c r="Q76" s="1213" t="n">
        <v>17921.23529103</v>
      </c>
      <c r="R76" s="1212" t="n">
        <v>64865.6516897365</v>
      </c>
      <c r="S76" s="1212" t="n">
        <v>68322.3241654164</v>
      </c>
    </row>
    <row r="77" customFormat="false" ht="16.5" hidden="false" customHeight="false" outlineLevel="0" collapsed="false">
      <c r="A77" s="1203" t="s">
        <v>56</v>
      </c>
      <c r="B77" s="1206" t="n">
        <f aca="false">J77</f>
        <v>75</v>
      </c>
      <c r="C77" s="1206" t="s">
        <v>496</v>
      </c>
      <c r="D77" s="1206" t="n">
        <f aca="false">K77</f>
        <v>300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75</v>
      </c>
      <c r="K77" s="1209" t="n">
        <v>300</v>
      </c>
      <c r="L77" s="1209" t="n">
        <v>1600</v>
      </c>
      <c r="M77" s="1210" t="n">
        <v>16.7807894439425</v>
      </c>
      <c r="N77" s="1211" t="n">
        <v>3934.6515</v>
      </c>
      <c r="O77" s="1212" t="n">
        <v>49732.0343269673</v>
      </c>
      <c r="P77" s="1212" t="n">
        <v>53184.7126705281</v>
      </c>
      <c r="Q77" s="1213" t="n">
        <v>18370.2120834263</v>
      </c>
      <c r="R77" s="1212" t="n">
        <v>68102.2464103935</v>
      </c>
      <c r="S77" s="1212" t="n">
        <v>71554.9247539543</v>
      </c>
    </row>
    <row r="78" customFormat="false" ht="16.5" hidden="false" customHeight="false" outlineLevel="0" collapsed="false">
      <c r="A78" s="1203" t="s">
        <v>56</v>
      </c>
      <c r="B78" s="1204" t="n">
        <f aca="false">J78</f>
        <v>75</v>
      </c>
      <c r="C78" s="1204" t="s">
        <v>496</v>
      </c>
      <c r="D78" s="1204" t="n">
        <f aca="false">K78</f>
        <v>300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75</v>
      </c>
      <c r="K78" s="1209" t="n">
        <v>300</v>
      </c>
      <c r="L78" s="1209" t="n">
        <v>1650</v>
      </c>
      <c r="M78" s="1210" t="n">
        <v>17.27567492021</v>
      </c>
      <c r="N78" s="1211" t="n">
        <v>4092.03756</v>
      </c>
      <c r="O78" s="1212" t="n">
        <v>52755.4094361947</v>
      </c>
      <c r="P78" s="1212" t="n">
        <v>56189.0744706831</v>
      </c>
      <c r="Q78" s="1213" t="n">
        <v>19034.6859956138</v>
      </c>
      <c r="R78" s="1212" t="n">
        <v>71790.0954318085</v>
      </c>
      <c r="S78" s="1212" t="n">
        <v>75223.7604662968</v>
      </c>
    </row>
    <row r="79" customFormat="false" ht="16.5" hidden="false" customHeight="false" outlineLevel="0" collapsed="false">
      <c r="A79" s="1203" t="s">
        <v>56</v>
      </c>
      <c r="B79" s="1204" t="n">
        <f aca="false">J79</f>
        <v>75</v>
      </c>
      <c r="C79" s="1204" t="s">
        <v>496</v>
      </c>
      <c r="D79" s="1204" t="n">
        <f aca="false">K79</f>
        <v>300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75</v>
      </c>
      <c r="K79" s="1209" t="n">
        <v>300</v>
      </c>
      <c r="L79" s="1209" t="n">
        <v>1700</v>
      </c>
      <c r="M79" s="1210" t="n">
        <v>17.7155203964775</v>
      </c>
      <c r="N79" s="1211" t="n">
        <v>4249.42362</v>
      </c>
      <c r="O79" s="1212" t="n">
        <v>53532.5706515509</v>
      </c>
      <c r="P79" s="1212" t="n">
        <v>57090.3189939805</v>
      </c>
      <c r="Q79" s="1213" t="n">
        <v>19483.66278801</v>
      </c>
      <c r="R79" s="1212" t="n">
        <v>73016.2334395609</v>
      </c>
      <c r="S79" s="1212" t="n">
        <v>76573.9817819905</v>
      </c>
    </row>
    <row r="80" customFormat="false" ht="16.5" hidden="false" customHeight="false" outlineLevel="0" collapsed="false">
      <c r="A80" s="1203" t="s">
        <v>56</v>
      </c>
      <c r="B80" s="1204" t="n">
        <f aca="false">J80</f>
        <v>75</v>
      </c>
      <c r="C80" s="1204" t="s">
        <v>496</v>
      </c>
      <c r="D80" s="1204" t="n">
        <f aca="false">K80</f>
        <v>300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75</v>
      </c>
      <c r="K80" s="1209" t="n">
        <v>300</v>
      </c>
      <c r="L80" s="1209" t="n">
        <v>1750</v>
      </c>
      <c r="M80" s="1210" t="n">
        <v>18.172405872745</v>
      </c>
      <c r="N80" s="1211" t="n">
        <v>4406.80968</v>
      </c>
      <c r="O80" s="1212" t="n">
        <v>54238.5600750293</v>
      </c>
      <c r="P80" s="1212" t="n">
        <v>57924.9258733716</v>
      </c>
      <c r="Q80" s="1213" t="n">
        <v>20148.1367001975</v>
      </c>
      <c r="R80" s="1212" t="n">
        <v>74386.6967752268</v>
      </c>
      <c r="S80" s="1212" t="n">
        <v>78073.0625735691</v>
      </c>
    </row>
    <row r="81" customFormat="false" ht="16.5" hidden="false" customHeight="false" outlineLevel="0" collapsed="false">
      <c r="A81" s="1203" t="s">
        <v>56</v>
      </c>
      <c r="B81" s="1204" t="n">
        <f aca="false">J81</f>
        <v>75</v>
      </c>
      <c r="C81" s="1204" t="s">
        <v>496</v>
      </c>
      <c r="D81" s="1204" t="n">
        <f aca="false">K81</f>
        <v>300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75</v>
      </c>
      <c r="K81" s="1209" t="n">
        <v>300</v>
      </c>
      <c r="L81" s="1209" t="n">
        <v>1800</v>
      </c>
      <c r="M81" s="1210" t="n">
        <v>18.6812513490125</v>
      </c>
      <c r="N81" s="1211" t="n">
        <v>4564.19574</v>
      </c>
      <c r="O81" s="1212" t="n">
        <v>55016.3722760381</v>
      </c>
      <c r="P81" s="1212" t="n">
        <v>58826.7798941149</v>
      </c>
      <c r="Q81" s="1213" t="n">
        <v>20597.1134925938</v>
      </c>
      <c r="R81" s="1212" t="n">
        <v>75613.4857686319</v>
      </c>
      <c r="S81" s="1212" t="n">
        <v>79423.8933867086</v>
      </c>
    </row>
    <row r="82" customFormat="false" ht="16.5" hidden="false" customHeight="false" outlineLevel="0" collapsed="false">
      <c r="A82" s="1203" t="s">
        <v>56</v>
      </c>
      <c r="B82" s="1204" t="n">
        <f aca="false">J82</f>
        <v>75</v>
      </c>
      <c r="C82" s="1204" t="s">
        <v>496</v>
      </c>
      <c r="D82" s="1204" t="n">
        <f aca="false">K82</f>
        <v>300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75</v>
      </c>
      <c r="K82" s="1209" t="n">
        <v>300</v>
      </c>
      <c r="L82" s="1209" t="n">
        <v>1850</v>
      </c>
      <c r="M82" s="1210" t="n">
        <v>19.20013682528</v>
      </c>
      <c r="N82" s="1211" t="n">
        <v>4721.5818</v>
      </c>
      <c r="O82" s="1212" t="n">
        <v>55794.1395314897</v>
      </c>
      <c r="P82" s="1212" t="n">
        <v>59728.5918690143</v>
      </c>
      <c r="Q82" s="1213" t="n">
        <v>21261.5872735725</v>
      </c>
      <c r="R82" s="1212" t="n">
        <v>77055.7268050622</v>
      </c>
      <c r="S82" s="1212" t="n">
        <v>80990.1791425868</v>
      </c>
    </row>
    <row r="83" customFormat="false" ht="16.5" hidden="false" customHeight="false" outlineLevel="0" collapsed="false">
      <c r="A83" s="1203" t="s">
        <v>56</v>
      </c>
      <c r="B83" s="1204" t="n">
        <f aca="false">J83</f>
        <v>75</v>
      </c>
      <c r="C83" s="1204" t="s">
        <v>496</v>
      </c>
      <c r="D83" s="1204" t="n">
        <f aca="false">K83</f>
        <v>300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75</v>
      </c>
      <c r="K83" s="1209" t="n">
        <v>300</v>
      </c>
      <c r="L83" s="1209" t="n">
        <v>1900</v>
      </c>
      <c r="M83" s="1210" t="n">
        <v>19.6399823015475</v>
      </c>
      <c r="N83" s="1211" t="n">
        <v>4878.96786</v>
      </c>
      <c r="O83" s="1212" t="n">
        <v>56735.5089501411</v>
      </c>
      <c r="P83" s="1212" t="n">
        <v>60783.5836565516</v>
      </c>
      <c r="Q83" s="1213" t="n">
        <v>21710.5641971775</v>
      </c>
      <c r="R83" s="1212" t="n">
        <v>78446.0731473186</v>
      </c>
      <c r="S83" s="1212" t="n">
        <v>82494.1478537292</v>
      </c>
    </row>
    <row r="84" customFormat="false" ht="16.5" hidden="false" customHeight="false" outlineLevel="0" collapsed="false">
      <c r="A84" s="1203" t="s">
        <v>56</v>
      </c>
      <c r="B84" s="1204" t="n">
        <f aca="false">J84</f>
        <v>75</v>
      </c>
      <c r="C84" s="1204" t="s">
        <v>496</v>
      </c>
      <c r="D84" s="1204" t="n">
        <f aca="false">K84</f>
        <v>300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75</v>
      </c>
      <c r="K84" s="1209" t="n">
        <v>300</v>
      </c>
      <c r="L84" s="1209" t="n">
        <v>1950</v>
      </c>
      <c r="M84" s="1210" t="n">
        <v>20.233077777815</v>
      </c>
      <c r="N84" s="1211" t="n">
        <v>5036.35392</v>
      </c>
      <c r="O84" s="1212" t="n">
        <v>57825.6646695576</v>
      </c>
      <c r="P84" s="1212" t="n">
        <v>61977.8832509959</v>
      </c>
      <c r="Q84" s="1213" t="n">
        <v>22159.5409895738</v>
      </c>
      <c r="R84" s="1212" t="n">
        <v>79985.2056591313</v>
      </c>
      <c r="S84" s="1212" t="n">
        <v>84137.4242405697</v>
      </c>
    </row>
    <row r="85" customFormat="false" ht="16.5" hidden="false" customHeight="false" outlineLevel="0" collapsed="false">
      <c r="A85" s="1203" t="s">
        <v>56</v>
      </c>
      <c r="B85" s="1204" t="n">
        <f aca="false">J85</f>
        <v>75</v>
      </c>
      <c r="C85" s="1204" t="s">
        <v>496</v>
      </c>
      <c r="D85" s="1204" t="n">
        <f aca="false">K85</f>
        <v>300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75</v>
      </c>
      <c r="K85" s="1209" t="n">
        <v>300</v>
      </c>
      <c r="L85" s="1209" t="n">
        <v>2000</v>
      </c>
      <c r="M85" s="1210" t="n">
        <v>20.7815256540825</v>
      </c>
      <c r="N85" s="1211" t="n">
        <v>5193.73998</v>
      </c>
      <c r="O85" s="1212" t="n">
        <v>58796.2186995814</v>
      </c>
      <c r="P85" s="1212" t="n">
        <v>63238.0108001501</v>
      </c>
      <c r="Q85" s="1213" t="n">
        <v>22824.0147705525</v>
      </c>
      <c r="R85" s="1212" t="n">
        <v>81620.2334701339</v>
      </c>
      <c r="S85" s="1212" t="n">
        <v>86062.0255707026</v>
      </c>
    </row>
    <row r="86" customFormat="false" ht="16.5" hidden="false" customHeight="false" outlineLevel="0" collapsed="false">
      <c r="A86" s="1203" t="s">
        <v>56</v>
      </c>
      <c r="B86" s="1204" t="n">
        <f aca="false">J86</f>
        <v>75</v>
      </c>
      <c r="C86" s="1204" t="s">
        <v>496</v>
      </c>
      <c r="D86" s="1204" t="n">
        <f aca="false">K86</f>
        <v>300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75</v>
      </c>
      <c r="K86" s="1209" t="n">
        <v>300</v>
      </c>
      <c r="L86" s="1209" t="n">
        <v>2050</v>
      </c>
      <c r="M86" s="1210" t="n">
        <v>21.22137113035</v>
      </c>
      <c r="N86" s="1211" t="n">
        <v>5351.12604</v>
      </c>
      <c r="O86" s="1212" t="n">
        <v>61577.6963732432</v>
      </c>
      <c r="P86" s="1212" t="n">
        <v>66015.8854684161</v>
      </c>
      <c r="Q86" s="1213" t="n">
        <v>23272.9916941575</v>
      </c>
      <c r="R86" s="1212" t="n">
        <v>84850.6880674007</v>
      </c>
      <c r="S86" s="1212" t="n">
        <v>89288.8771625736</v>
      </c>
    </row>
    <row r="87" customFormat="false" ht="16.5" hidden="false" customHeight="false" outlineLevel="0" collapsed="false">
      <c r="A87" s="1203" t="s">
        <v>56</v>
      </c>
      <c r="B87" s="1206" t="n">
        <f aca="false">J87</f>
        <v>75</v>
      </c>
      <c r="C87" s="1206" t="s">
        <v>496</v>
      </c>
      <c r="D87" s="1206" t="n">
        <f aca="false">K87</f>
        <v>300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75</v>
      </c>
      <c r="K87" s="1209" t="n">
        <v>300</v>
      </c>
      <c r="L87" s="1209" t="n">
        <v>2100</v>
      </c>
      <c r="M87" s="1210" t="n">
        <v>21.6782566066175</v>
      </c>
      <c r="N87" s="1211" t="n">
        <v>5508.5121</v>
      </c>
      <c r="O87" s="1212" t="n">
        <v>62413.3420191872</v>
      </c>
      <c r="P87" s="1212" t="n">
        <v>66971.8886251967</v>
      </c>
      <c r="Q87" s="1213" t="n">
        <v>23937.4654751363</v>
      </c>
      <c r="R87" s="1212" t="n">
        <v>86350.8074943235</v>
      </c>
      <c r="S87" s="1212" t="n">
        <v>90909.354100333</v>
      </c>
    </row>
    <row r="88" customFormat="false" ht="16.5" hidden="false" customHeight="false" outlineLevel="0" collapsed="false">
      <c r="A88" s="1203" t="s">
        <v>56</v>
      </c>
      <c r="B88" s="1204" t="n">
        <f aca="false">J88</f>
        <v>75</v>
      </c>
      <c r="C88" s="1204" t="s">
        <v>496</v>
      </c>
      <c r="D88" s="1204" t="n">
        <f aca="false">K88</f>
        <v>300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75</v>
      </c>
      <c r="K88" s="1209" t="n">
        <v>300</v>
      </c>
      <c r="L88" s="1209" t="n">
        <v>2150</v>
      </c>
      <c r="M88" s="1210" t="n">
        <v>22.242102082885</v>
      </c>
      <c r="N88" s="1211" t="n">
        <v>5665.89816</v>
      </c>
      <c r="O88" s="1212" t="n">
        <v>63386.9477744833</v>
      </c>
      <c r="P88" s="1212" t="n">
        <v>68057.0630831447</v>
      </c>
      <c r="Q88" s="1213" t="n">
        <v>24386.4423987413</v>
      </c>
      <c r="R88" s="1212" t="n">
        <v>87773.3901732246</v>
      </c>
      <c r="S88" s="1212" t="n">
        <v>92443.505481886</v>
      </c>
    </row>
    <row r="89" customFormat="false" ht="16.5" hidden="false" customHeight="false" outlineLevel="0" collapsed="false">
      <c r="A89" s="1203" t="s">
        <v>56</v>
      </c>
      <c r="B89" s="1204" t="n">
        <f aca="false">J89</f>
        <v>75</v>
      </c>
      <c r="C89" s="1204" t="s">
        <v>496</v>
      </c>
      <c r="D89" s="1204" t="n">
        <f aca="false">K89</f>
        <v>300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75</v>
      </c>
      <c r="K89" s="1209" t="n">
        <v>300</v>
      </c>
      <c r="L89" s="1209" t="n">
        <v>2200</v>
      </c>
      <c r="M89" s="1210" t="n">
        <v>22.6989875591525</v>
      </c>
      <c r="N89" s="1211" t="n">
        <v>5823.28422</v>
      </c>
      <c r="O89" s="1212" t="n">
        <v>64360.5085842222</v>
      </c>
      <c r="P89" s="1212" t="n">
        <v>69142.1954952488</v>
      </c>
      <c r="Q89" s="1213" t="n">
        <v>25050.91617972</v>
      </c>
      <c r="R89" s="1212" t="n">
        <v>89411.4247639422</v>
      </c>
      <c r="S89" s="1212" t="n">
        <v>94193.1116749688</v>
      </c>
    </row>
    <row r="90" customFormat="false" ht="16.5" hidden="false" customHeight="false" outlineLevel="0" collapsed="false">
      <c r="A90" s="1203" t="s">
        <v>56</v>
      </c>
      <c r="B90" s="1204" t="n">
        <f aca="false">J90</f>
        <v>75</v>
      </c>
      <c r="C90" s="1204" t="s">
        <v>496</v>
      </c>
      <c r="D90" s="1204" t="n">
        <f aca="false">K90</f>
        <v>300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75</v>
      </c>
      <c r="K90" s="1209" t="n">
        <v>300</v>
      </c>
      <c r="L90" s="1209" t="n">
        <v>2250</v>
      </c>
      <c r="M90" s="1210" t="n">
        <v>23.13883303542</v>
      </c>
      <c r="N90" s="1211" t="n">
        <v>5980.67028</v>
      </c>
      <c r="O90" s="1212" t="n">
        <v>65632.7713223233</v>
      </c>
      <c r="P90" s="1212" t="n">
        <v>70507.0008012741</v>
      </c>
      <c r="Q90" s="1213" t="n">
        <v>25499.8929721163</v>
      </c>
      <c r="R90" s="1212" t="n">
        <v>91132.6642944396</v>
      </c>
      <c r="S90" s="1212" t="n">
        <v>96006.8937733903</v>
      </c>
    </row>
    <row r="91" customFormat="false" ht="16.5" hidden="false" customHeight="false" outlineLevel="0" collapsed="false">
      <c r="A91" s="1203" t="s">
        <v>56</v>
      </c>
      <c r="B91" s="1204" t="n">
        <f aca="false">J91</f>
        <v>75</v>
      </c>
      <c r="C91" s="1204" t="s">
        <v>496</v>
      </c>
      <c r="D91" s="1204" t="n">
        <f aca="false">K91</f>
        <v>300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75</v>
      </c>
      <c r="K91" s="1209" t="n">
        <v>300</v>
      </c>
      <c r="L91" s="1209" t="n">
        <v>2300</v>
      </c>
      <c r="M91" s="1210" t="n">
        <v>23.5786785116875</v>
      </c>
      <c r="N91" s="1211" t="n">
        <v>6138.05634</v>
      </c>
      <c r="O91" s="1212" t="n">
        <v>66379.3175869211</v>
      </c>
      <c r="P91" s="1212" t="n">
        <v>71379.5807656401</v>
      </c>
      <c r="Q91" s="1213" t="n">
        <v>25948.8698957213</v>
      </c>
      <c r="R91" s="1212" t="n">
        <v>92328.1874826424</v>
      </c>
      <c r="S91" s="1212" t="n">
        <v>97328.4506613613</v>
      </c>
    </row>
    <row r="92" customFormat="false" ht="16.5" hidden="false" customHeight="false" outlineLevel="0" collapsed="false">
      <c r="A92" s="1203" t="s">
        <v>56</v>
      </c>
      <c r="B92" s="1204" t="n">
        <f aca="false">J92</f>
        <v>75</v>
      </c>
      <c r="C92" s="1204" t="s">
        <v>496</v>
      </c>
      <c r="D92" s="1204" t="n">
        <f aca="false">K92</f>
        <v>300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75</v>
      </c>
      <c r="K92" s="1209" t="n">
        <v>300</v>
      </c>
      <c r="L92" s="1209" t="n">
        <v>2350</v>
      </c>
      <c r="M92" s="1210" t="n">
        <v>24.035563987955</v>
      </c>
      <c r="N92" s="1211" t="n">
        <v>6295.4424</v>
      </c>
      <c r="O92" s="1212" t="n">
        <v>67125.8190174891</v>
      </c>
      <c r="P92" s="1212" t="n">
        <v>72252.1187956896</v>
      </c>
      <c r="Q92" s="1213" t="n">
        <v>26613.3436767</v>
      </c>
      <c r="R92" s="1212" t="n">
        <v>93739.1626941891</v>
      </c>
      <c r="S92" s="1212" t="n">
        <v>98865.4624723896</v>
      </c>
    </row>
    <row r="93" customFormat="false" ht="16.5" hidden="false" customHeight="false" outlineLevel="0" collapsed="false">
      <c r="A93" s="1203" t="s">
        <v>56</v>
      </c>
      <c r="B93" s="1204" t="n">
        <f aca="false">J93</f>
        <v>75</v>
      </c>
      <c r="C93" s="1204" t="s">
        <v>496</v>
      </c>
      <c r="D93" s="1204" t="n">
        <f aca="false">K93</f>
        <v>300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75</v>
      </c>
      <c r="K93" s="1209" t="n">
        <v>300</v>
      </c>
      <c r="L93" s="1209" t="n">
        <v>2400</v>
      </c>
      <c r="M93" s="1210" t="n">
        <v>24.4754094642225</v>
      </c>
      <c r="N93" s="1211" t="n">
        <v>6452.82846</v>
      </c>
      <c r="O93" s="1212" t="n">
        <v>67872.2753909723</v>
      </c>
      <c r="P93" s="1212" t="n">
        <v>73124.6146683677</v>
      </c>
      <c r="Q93" s="1213" t="n">
        <v>27062.3204690963</v>
      </c>
      <c r="R93" s="1212" t="n">
        <v>94934.5958600685</v>
      </c>
      <c r="S93" s="1212" t="n">
        <v>100186.935137464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75</v>
      </c>
      <c r="C94" s="1204" t="s">
        <v>496</v>
      </c>
      <c r="D94" s="1204" t="n">
        <f aca="false">K94</f>
        <v>300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75</v>
      </c>
      <c r="K94" s="1209" t="n">
        <v>300</v>
      </c>
      <c r="L94" s="1209" t="n">
        <v>2450</v>
      </c>
      <c r="M94" s="1210" t="n">
        <v>25.63385983329</v>
      </c>
      <c r="N94" s="1211" t="n">
        <v>6610.21452</v>
      </c>
      <c r="O94" s="1212" t="n">
        <v>69112.8557492108</v>
      </c>
      <c r="P94" s="1212" t="n">
        <v>74575.2924208626</v>
      </c>
      <c r="Q94" s="1213" t="n">
        <v>27726.7943812838</v>
      </c>
      <c r="R94" s="1212" t="n">
        <v>96839.6501304945</v>
      </c>
      <c r="S94" s="1212" t="n">
        <v>102302.086802146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75</v>
      </c>
      <c r="C95" s="1204" t="s">
        <v>496</v>
      </c>
      <c r="D95" s="1204" t="n">
        <f aca="false">K95</f>
        <v>300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75</v>
      </c>
      <c r="K95" s="1209" t="n">
        <v>300</v>
      </c>
      <c r="L95" s="1209" t="n">
        <v>2500</v>
      </c>
      <c r="M95" s="1210" t="n">
        <v>26.0907053095575</v>
      </c>
      <c r="N95" s="1211" t="n">
        <v>6767.60058</v>
      </c>
      <c r="O95" s="1212" t="n">
        <v>69859.2222315793</v>
      </c>
      <c r="P95" s="1212" t="n">
        <v>75447.7040903254</v>
      </c>
      <c r="Q95" s="1213" t="n">
        <v>28175.77117368</v>
      </c>
      <c r="R95" s="1212" t="n">
        <v>98034.9934052593</v>
      </c>
      <c r="S95" s="1212" t="n">
        <v>103623.475264005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75</v>
      </c>
      <c r="C96" s="1204" t="s">
        <v>496</v>
      </c>
      <c r="D96" s="1204" t="n">
        <f aca="false">K96</f>
        <v>300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75</v>
      </c>
      <c r="K96" s="1209" t="n">
        <v>300</v>
      </c>
      <c r="L96" s="1209" t="n">
        <v>2550</v>
      </c>
      <c r="M96" s="1210" t="n">
        <v>26.547590785825</v>
      </c>
      <c r="N96" s="1211" t="n">
        <v>6924.98664</v>
      </c>
      <c r="O96" s="1212" t="n">
        <v>73684.3624010949</v>
      </c>
      <c r="P96" s="1212" t="n">
        <v>79202.7538379972</v>
      </c>
      <c r="Q96" s="1213" t="n">
        <v>28840.2450858675</v>
      </c>
      <c r="R96" s="1212" t="n">
        <v>102524.607486962</v>
      </c>
      <c r="S96" s="1212" t="n">
        <v>108042.998923865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75</v>
      </c>
      <c r="C97" s="1206" t="s">
        <v>496</v>
      </c>
      <c r="D97" s="1206" t="n">
        <f aca="false">K97</f>
        <v>300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75</v>
      </c>
      <c r="K97" s="1209" t="n">
        <v>300</v>
      </c>
      <c r="L97" s="1209" t="n">
        <v>2600</v>
      </c>
      <c r="M97" s="1210" t="n">
        <v>26.9874362620925</v>
      </c>
      <c r="N97" s="1211" t="n">
        <v>7082.3727</v>
      </c>
      <c r="O97" s="1212" t="n">
        <v>74683.5395018434</v>
      </c>
      <c r="P97" s="1212" t="n">
        <v>80311.8706716454</v>
      </c>
      <c r="Q97" s="1213" t="n">
        <v>29289.2218782638</v>
      </c>
      <c r="R97" s="1212" t="n">
        <v>103972.761380107</v>
      </c>
      <c r="S97" s="1212" t="n">
        <v>109601.092549909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75</v>
      </c>
      <c r="C98" s="1204" t="s">
        <v>496</v>
      </c>
      <c r="D98" s="1204" t="n">
        <f aca="false">K98</f>
        <v>300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75</v>
      </c>
      <c r="K98" s="1209" t="n">
        <v>300</v>
      </c>
      <c r="L98" s="1209" t="n">
        <v>2650</v>
      </c>
      <c r="M98" s="1210" t="n">
        <v>27.55132173836</v>
      </c>
      <c r="N98" s="1211" t="n">
        <v>7239.75876</v>
      </c>
      <c r="O98" s="1212" t="n">
        <v>75280.268282989</v>
      </c>
      <c r="P98" s="1212" t="n">
        <v>81044.1773360781</v>
      </c>
      <c r="Q98" s="1213" t="n">
        <v>29953.6956592425</v>
      </c>
      <c r="R98" s="1212" t="n">
        <v>105233.963942231</v>
      </c>
      <c r="S98" s="1212" t="n">
        <v>110997.872995321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75</v>
      </c>
      <c r="C99" s="1204" t="s">
        <v>496</v>
      </c>
      <c r="D99" s="1204" t="n">
        <f aca="false">K99</f>
        <v>300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75</v>
      </c>
      <c r="K99" s="1209" t="n">
        <v>300</v>
      </c>
      <c r="L99" s="1209" t="n">
        <v>2700</v>
      </c>
      <c r="M99" s="1210" t="n">
        <v>28.0304172146275</v>
      </c>
      <c r="N99" s="1211" t="n">
        <v>7397.14482</v>
      </c>
      <c r="O99" s="1212" t="n">
        <v>75910.0168810277</v>
      </c>
      <c r="P99" s="1212" t="n">
        <v>81807.4004099327</v>
      </c>
      <c r="Q99" s="1213" t="n">
        <v>30402.6725828475</v>
      </c>
      <c r="R99" s="1212" t="n">
        <v>106312.689463875</v>
      </c>
      <c r="S99" s="1212" t="n">
        <v>112210.07299278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75</v>
      </c>
      <c r="C100" s="1204" t="s">
        <v>496</v>
      </c>
      <c r="D100" s="1204" t="n">
        <f aca="false">K100</f>
        <v>300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75</v>
      </c>
      <c r="K100" s="1209" t="n">
        <v>300</v>
      </c>
      <c r="L100" s="1209" t="n">
        <v>2750</v>
      </c>
      <c r="M100" s="1210" t="n">
        <v>28.470262690895</v>
      </c>
      <c r="N100" s="1211" t="n">
        <v>7554.53088</v>
      </c>
      <c r="O100" s="1212" t="n">
        <v>76583.0614340509</v>
      </c>
      <c r="P100" s="1212" t="n">
        <v>82611.1611421875</v>
      </c>
      <c r="Q100" s="1213" t="n">
        <v>30851.6493752438</v>
      </c>
      <c r="R100" s="1212" t="n">
        <v>107434.710809295</v>
      </c>
      <c r="S100" s="1212" t="n">
        <v>113462.810517431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75</v>
      </c>
      <c r="C101" s="1204" t="s">
        <v>496</v>
      </c>
      <c r="D101" s="1204" t="n">
        <f aca="false">K101</f>
        <v>300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75</v>
      </c>
      <c r="K101" s="1209" t="n">
        <v>300</v>
      </c>
      <c r="L101" s="1209" t="n">
        <v>2800</v>
      </c>
      <c r="M101" s="1210" t="n">
        <v>28.9271481671625</v>
      </c>
      <c r="N101" s="1211" t="n">
        <v>7711.91694</v>
      </c>
      <c r="O101" s="1212" t="n">
        <v>77178.6364638555</v>
      </c>
      <c r="P101" s="1212" t="n">
        <v>83342.387663388</v>
      </c>
      <c r="Q101" s="1213" t="n">
        <v>31516.1231562225</v>
      </c>
      <c r="R101" s="1212" t="n">
        <v>108694.759620078</v>
      </c>
      <c r="S101" s="1212" t="n">
        <v>114858.510819611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75</v>
      </c>
      <c r="C102" s="1204" t="s">
        <v>496</v>
      </c>
      <c r="D102" s="1204" t="n">
        <f aca="false">K102</f>
        <v>300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75</v>
      </c>
      <c r="K102" s="1209" t="n">
        <v>300</v>
      </c>
      <c r="L102" s="1209" t="n">
        <v>2850</v>
      </c>
      <c r="M102" s="1210" t="n">
        <v>29.36699364343</v>
      </c>
      <c r="N102" s="1211" t="n">
        <v>7869.303</v>
      </c>
      <c r="O102" s="1212" t="n">
        <v>77774.1666596303</v>
      </c>
      <c r="P102" s="1212" t="n">
        <v>84073.5721387446</v>
      </c>
      <c r="Q102" s="1213" t="n">
        <v>31965.1000798275</v>
      </c>
      <c r="R102" s="1212" t="n">
        <v>109739.266739458</v>
      </c>
      <c r="S102" s="1212" t="n">
        <v>116038.672218572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75</v>
      </c>
      <c r="C103" s="1204" t="s">
        <v>496</v>
      </c>
      <c r="D103" s="1204" t="n">
        <f aca="false">K103</f>
        <v>300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75</v>
      </c>
      <c r="K103" s="1209" t="n">
        <v>300</v>
      </c>
      <c r="L103" s="1209" t="n">
        <v>2900</v>
      </c>
      <c r="M103" s="1210" t="n">
        <v>29.9998791196975</v>
      </c>
      <c r="N103" s="1211" t="n">
        <v>8026.68906</v>
      </c>
      <c r="O103" s="1212" t="n">
        <v>78369.6517983203</v>
      </c>
      <c r="P103" s="1212" t="n">
        <v>84804.7144567298</v>
      </c>
      <c r="Q103" s="1213" t="n">
        <v>32629.5738608063</v>
      </c>
      <c r="R103" s="1212" t="n">
        <v>110999.225659127</v>
      </c>
      <c r="S103" s="1212" t="n">
        <v>117434.288317536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75</v>
      </c>
      <c r="C104" s="1204" t="s">
        <v>496</v>
      </c>
      <c r="D104" s="1204" t="n">
        <f aca="false">K104</f>
        <v>300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75</v>
      </c>
      <c r="K104" s="1209" t="n">
        <v>300</v>
      </c>
      <c r="L104" s="1209" t="n">
        <v>2950</v>
      </c>
      <c r="M104" s="1210" t="n">
        <v>30.439724595965</v>
      </c>
      <c r="N104" s="1211" t="n">
        <v>8184.07512</v>
      </c>
      <c r="O104" s="1212" t="n">
        <v>78965.0921029804</v>
      </c>
      <c r="P104" s="1212" t="n">
        <v>85535.814728871</v>
      </c>
      <c r="Q104" s="1213" t="n">
        <v>33078.5507844113</v>
      </c>
      <c r="R104" s="1212" t="n">
        <v>112043.642887392</v>
      </c>
      <c r="S104" s="1212" t="n">
        <v>118614.365513282</v>
      </c>
    </row>
    <row r="105" customFormat="false" ht="16.5" hidden="false" customHeight="false" outlineLevel="0" collapsed="false">
      <c r="A105" s="1214" t="s">
        <v>56</v>
      </c>
      <c r="B105" s="1215" t="n">
        <f aca="false">J105</f>
        <v>75</v>
      </c>
      <c r="C105" s="1215" t="s">
        <v>496</v>
      </c>
      <c r="D105" s="1215" t="n">
        <f aca="false">K105</f>
        <v>300</v>
      </c>
      <c r="E105" s="1215" t="s">
        <v>496</v>
      </c>
      <c r="F105" s="1216" t="n">
        <f aca="false">L105</f>
        <v>3000</v>
      </c>
      <c r="G105" s="1215" t="s">
        <v>496</v>
      </c>
      <c r="H105" s="1217" t="n">
        <v>2</v>
      </c>
      <c r="I105" s="1218" t="s">
        <v>497</v>
      </c>
      <c r="J105" s="1219" t="n">
        <v>75</v>
      </c>
      <c r="K105" s="1220" t="n">
        <v>300</v>
      </c>
      <c r="L105" s="1220" t="n">
        <v>3000</v>
      </c>
      <c r="M105" s="1221" t="n">
        <v>30.8966100722325</v>
      </c>
      <c r="N105" s="1222" t="n">
        <v>8341.46118</v>
      </c>
      <c r="O105" s="1223" t="n">
        <v>81165.0077232497</v>
      </c>
      <c r="P105" s="1223" t="n">
        <v>87769.1760893173</v>
      </c>
      <c r="Q105" s="1224" t="n">
        <v>33743.02456539</v>
      </c>
      <c r="R105" s="1223" t="n">
        <v>114908.03228864</v>
      </c>
      <c r="S105" s="1223" t="n">
        <v>121512.200654707</v>
      </c>
    </row>
    <row r="106" customFormat="false" ht="22.5" hidden="false" customHeight="true" outlineLevel="0" collapsed="false">
      <c r="A106" s="1241" t="s">
        <v>504</v>
      </c>
      <c r="B106" s="1241"/>
      <c r="C106" s="1241"/>
      <c r="D106" s="1241"/>
      <c r="E106" s="1241"/>
      <c r="F106" s="1241"/>
      <c r="G106" s="1241"/>
      <c r="H106" s="1241"/>
      <c r="I106" s="1241"/>
      <c r="J106" s="1241"/>
      <c r="K106" s="1241"/>
      <c r="L106" s="1241"/>
      <c r="M106" s="1241"/>
      <c r="N106" s="1241"/>
      <c r="O106" s="1241"/>
      <c r="P106" s="1241"/>
      <c r="Q106" s="1241"/>
      <c r="R106" s="1241"/>
      <c r="S106" s="1241"/>
    </row>
    <row r="107" customFormat="false" ht="16.5" hidden="false" customHeight="false" outlineLevel="0" collapsed="false">
      <c r="A107" s="1202" t="s">
        <v>505</v>
      </c>
      <c r="B107" s="1202"/>
      <c r="C107" s="1202"/>
      <c r="D107" s="1202"/>
      <c r="E107" s="1202"/>
      <c r="F107" s="1202"/>
      <c r="G107" s="1202"/>
      <c r="H107" s="1202"/>
      <c r="I107" s="1202"/>
      <c r="J107" s="1202"/>
      <c r="K107" s="1202"/>
      <c r="L107" s="1202"/>
      <c r="M107" s="1202"/>
      <c r="N107" s="1202"/>
      <c r="O107" s="1202"/>
      <c r="P107" s="1202"/>
      <c r="Q107" s="1202"/>
      <c r="R107" s="1202"/>
      <c r="S107" s="1202"/>
    </row>
    <row r="108" customFormat="false" ht="16.5" hidden="false" customHeight="false" outlineLevel="0" collapsed="false">
      <c r="A108" s="1203" t="s">
        <v>56</v>
      </c>
      <c r="B108" s="1206" t="n">
        <f aca="false">J108</f>
        <v>75</v>
      </c>
      <c r="C108" s="1206" t="s">
        <v>496</v>
      </c>
      <c r="D108" s="1206" t="n">
        <f aca="false">K108</f>
        <v>360</v>
      </c>
      <c r="E108" s="1206" t="s">
        <v>496</v>
      </c>
      <c r="F108" s="1205" t="n">
        <f aca="false">L108</f>
        <v>700</v>
      </c>
      <c r="G108" s="1206" t="s">
        <v>496</v>
      </c>
      <c r="H108" s="1206" t="n">
        <v>4</v>
      </c>
      <c r="I108" s="1207" t="s">
        <v>497</v>
      </c>
      <c r="J108" s="1225" t="n">
        <v>75</v>
      </c>
      <c r="K108" s="1226" t="n">
        <v>360</v>
      </c>
      <c r="L108" s="1226" t="n">
        <v>700</v>
      </c>
      <c r="M108" s="1227" t="n">
        <v>9.39735890432342</v>
      </c>
      <c r="N108" s="1228" t="n">
        <v>1536.67878</v>
      </c>
      <c r="O108" s="1229" t="n">
        <v>27350.7777625883</v>
      </c>
      <c r="P108" s="1229" t="n">
        <v>29546.0833962285</v>
      </c>
      <c r="Q108" s="1230" t="n">
        <v>9852.47094189375</v>
      </c>
      <c r="R108" s="1229" t="n">
        <v>37203.248704482</v>
      </c>
      <c r="S108" s="1229" t="n">
        <v>39398.5543381223</v>
      </c>
    </row>
    <row r="109" customFormat="false" ht="16.5" hidden="false" customHeight="false" outlineLevel="0" collapsed="false">
      <c r="A109" s="1203" t="s">
        <v>56</v>
      </c>
      <c r="B109" s="1204" t="n">
        <f aca="false">J109</f>
        <v>75</v>
      </c>
      <c r="C109" s="1204" t="s">
        <v>496</v>
      </c>
      <c r="D109" s="1204" t="n">
        <f aca="false">K109</f>
        <v>360</v>
      </c>
      <c r="E109" s="1204" t="s">
        <v>496</v>
      </c>
      <c r="F109" s="1205" t="n">
        <f aca="false">L109</f>
        <v>750</v>
      </c>
      <c r="G109" s="1204" t="s">
        <v>496</v>
      </c>
      <c r="H109" s="1206" t="n">
        <v>4</v>
      </c>
      <c r="I109" s="1207" t="s">
        <v>497</v>
      </c>
      <c r="J109" s="1208" t="n">
        <v>75</v>
      </c>
      <c r="K109" s="1209" t="n">
        <v>360</v>
      </c>
      <c r="L109" s="1209" t="n">
        <v>750</v>
      </c>
      <c r="M109" s="1210" t="n">
        <v>9.97701039120053</v>
      </c>
      <c r="N109" s="1211" t="n">
        <v>1756.20432</v>
      </c>
      <c r="O109" s="1212" t="n">
        <v>29026.0888379061</v>
      </c>
      <c r="P109" s="1212" t="n">
        <v>31317.2688101383</v>
      </c>
      <c r="Q109" s="1213" t="n">
        <v>10369.8514479713</v>
      </c>
      <c r="R109" s="1212" t="n">
        <v>39395.9402858773</v>
      </c>
      <c r="S109" s="1212" t="n">
        <v>41687.1202581096</v>
      </c>
    </row>
    <row r="110" customFormat="false" ht="16.5" hidden="false" customHeight="false" outlineLevel="0" collapsed="false">
      <c r="A110" s="1203" t="s">
        <v>56</v>
      </c>
      <c r="B110" s="1204" t="n">
        <f aca="false">J110</f>
        <v>75</v>
      </c>
      <c r="C110" s="1204" t="s">
        <v>496</v>
      </c>
      <c r="D110" s="1204" t="n">
        <f aca="false">K110</f>
        <v>360</v>
      </c>
      <c r="E110" s="1204" t="s">
        <v>496</v>
      </c>
      <c r="F110" s="1205" t="n">
        <f aca="false">L110</f>
        <v>800</v>
      </c>
      <c r="G110" s="1204" t="s">
        <v>496</v>
      </c>
      <c r="H110" s="1206" t="n">
        <v>4</v>
      </c>
      <c r="I110" s="1207" t="s">
        <v>497</v>
      </c>
      <c r="J110" s="1208" t="n">
        <v>75</v>
      </c>
      <c r="K110" s="1209" t="n">
        <v>360</v>
      </c>
      <c r="L110" s="1209" t="n">
        <v>800</v>
      </c>
      <c r="M110" s="1210" t="n">
        <v>10.5566618780776</v>
      </c>
      <c r="N110" s="1211" t="n">
        <v>1975.72986</v>
      </c>
      <c r="O110" s="1212" t="n">
        <v>30701.9652458046</v>
      </c>
      <c r="P110" s="1212" t="n">
        <v>33088.9835332665</v>
      </c>
      <c r="Q110" s="1213" t="n">
        <v>10887.2319540488</v>
      </c>
      <c r="R110" s="1212" t="n">
        <v>41589.1971998533</v>
      </c>
      <c r="S110" s="1212" t="n">
        <v>43976.2154873153</v>
      </c>
    </row>
    <row r="111" customFormat="false" ht="16.5" hidden="false" customHeight="false" outlineLevel="0" collapsed="false">
      <c r="A111" s="1203" t="s">
        <v>56</v>
      </c>
      <c r="B111" s="1204" t="n">
        <f aca="false">J111</f>
        <v>75</v>
      </c>
      <c r="C111" s="1204" t="s">
        <v>496</v>
      </c>
      <c r="D111" s="1204" t="n">
        <f aca="false">K111</f>
        <v>360</v>
      </c>
      <c r="E111" s="1204" t="s">
        <v>496</v>
      </c>
      <c r="F111" s="1205" t="n">
        <f aca="false">L111</f>
        <v>850</v>
      </c>
      <c r="G111" s="1204" t="s">
        <v>496</v>
      </c>
      <c r="H111" s="1206" t="n">
        <v>4</v>
      </c>
      <c r="I111" s="1207" t="s">
        <v>497</v>
      </c>
      <c r="J111" s="1208" t="n">
        <v>75</v>
      </c>
      <c r="K111" s="1209" t="n">
        <v>360</v>
      </c>
      <c r="L111" s="1209" t="n">
        <v>850</v>
      </c>
      <c r="M111" s="1210" t="n">
        <v>11.1533533649547</v>
      </c>
      <c r="N111" s="1211" t="n">
        <v>2195.2554</v>
      </c>
      <c r="O111" s="1212" t="n">
        <v>32377.8416537031</v>
      </c>
      <c r="P111" s="1212" t="n">
        <v>34860.6982563947</v>
      </c>
      <c r="Q111" s="1213" t="n">
        <v>11620.1094487088</v>
      </c>
      <c r="R111" s="1212" t="n">
        <v>43997.9511024118</v>
      </c>
      <c r="S111" s="1212" t="n">
        <v>46480.8077051034</v>
      </c>
    </row>
    <row r="112" customFormat="false" ht="16.5" hidden="false" customHeight="false" outlineLevel="0" collapsed="false">
      <c r="A112" s="1203" t="s">
        <v>56</v>
      </c>
      <c r="B112" s="1204" t="n">
        <f aca="false">J112</f>
        <v>75</v>
      </c>
      <c r="C112" s="1204" t="s">
        <v>496</v>
      </c>
      <c r="D112" s="1204" t="n">
        <f aca="false">K112</f>
        <v>360</v>
      </c>
      <c r="E112" s="1204" t="s">
        <v>496</v>
      </c>
      <c r="F112" s="1205" t="n">
        <f aca="false">L112</f>
        <v>900</v>
      </c>
      <c r="G112" s="1204" t="s">
        <v>496</v>
      </c>
      <c r="H112" s="1206" t="n">
        <v>4</v>
      </c>
      <c r="I112" s="1207" t="s">
        <v>497</v>
      </c>
      <c r="J112" s="1208" t="n">
        <v>75</v>
      </c>
      <c r="K112" s="1209" t="n">
        <v>360</v>
      </c>
      <c r="L112" s="1209" t="n">
        <v>900</v>
      </c>
      <c r="M112" s="1210" t="n">
        <v>11.7710048518318</v>
      </c>
      <c r="N112" s="1211" t="n">
        <v>2414.78094</v>
      </c>
      <c r="O112" s="1212" t="n">
        <v>34053.7180616016</v>
      </c>
      <c r="P112" s="1212" t="n">
        <v>36632.4129795229</v>
      </c>
      <c r="Q112" s="1213" t="n">
        <v>12137.4899547863</v>
      </c>
      <c r="R112" s="1212" t="n">
        <v>46191.2080163878</v>
      </c>
      <c r="S112" s="1212" t="n">
        <v>48769.9029343091</v>
      </c>
    </row>
    <row r="113" customFormat="false" ht="16.5" hidden="false" customHeight="false" outlineLevel="0" collapsed="false">
      <c r="A113" s="1203" t="s">
        <v>56</v>
      </c>
      <c r="B113" s="1204" t="n">
        <f aca="false">J113</f>
        <v>75</v>
      </c>
      <c r="C113" s="1204" t="s">
        <v>496</v>
      </c>
      <c r="D113" s="1204" t="n">
        <f aca="false">K113</f>
        <v>360</v>
      </c>
      <c r="E113" s="1204" t="s">
        <v>496</v>
      </c>
      <c r="F113" s="1205" t="n">
        <f aca="false">L113</f>
        <v>950</v>
      </c>
      <c r="G113" s="1204" t="s">
        <v>496</v>
      </c>
      <c r="H113" s="1206" t="n">
        <v>4</v>
      </c>
      <c r="I113" s="1207" t="s">
        <v>497</v>
      </c>
      <c r="J113" s="1208" t="n">
        <v>75</v>
      </c>
      <c r="K113" s="1209" t="n">
        <v>360</v>
      </c>
      <c r="L113" s="1209" t="n">
        <v>950</v>
      </c>
      <c r="M113" s="1210" t="n">
        <v>12.4366963387089</v>
      </c>
      <c r="N113" s="1211" t="n">
        <v>2634.30648</v>
      </c>
      <c r="O113" s="1212" t="n">
        <v>35729.5944695001</v>
      </c>
      <c r="P113" s="1212" t="n">
        <v>38404.1277026511</v>
      </c>
      <c r="Q113" s="1213" t="n">
        <v>12870.3674494463</v>
      </c>
      <c r="R113" s="1212" t="n">
        <v>48599.9619189463</v>
      </c>
      <c r="S113" s="1212" t="n">
        <v>51274.4951520973</v>
      </c>
    </row>
    <row r="114" customFormat="false" ht="16.5" hidden="false" customHeight="false" outlineLevel="0" collapsed="false">
      <c r="A114" s="1203" t="s">
        <v>56</v>
      </c>
      <c r="B114" s="1204" t="n">
        <f aca="false">J114</f>
        <v>75</v>
      </c>
      <c r="C114" s="1204" t="s">
        <v>496</v>
      </c>
      <c r="D114" s="1204" t="n">
        <f aca="false">K114</f>
        <v>360</v>
      </c>
      <c r="E114" s="1204" t="s">
        <v>496</v>
      </c>
      <c r="F114" s="1205" t="n">
        <f aca="false">L114</f>
        <v>1000</v>
      </c>
      <c r="G114" s="1204" t="s">
        <v>496</v>
      </c>
      <c r="H114" s="1206" t="n">
        <v>4</v>
      </c>
      <c r="I114" s="1207" t="s">
        <v>497</v>
      </c>
      <c r="J114" s="1208" t="n">
        <v>75</v>
      </c>
      <c r="K114" s="1209" t="n">
        <v>360</v>
      </c>
      <c r="L114" s="1209" t="n">
        <v>1000</v>
      </c>
      <c r="M114" s="1210" t="n">
        <v>13.0163478255861</v>
      </c>
      <c r="N114" s="1211" t="n">
        <v>2853.83202</v>
      </c>
      <c r="O114" s="1212" t="n">
        <v>37316.5623194979</v>
      </c>
      <c r="P114" s="1212" t="n">
        <v>40092.5979003195</v>
      </c>
      <c r="Q114" s="1213" t="n">
        <v>13387.7479555238</v>
      </c>
      <c r="R114" s="1212" t="n">
        <v>50704.3102750217</v>
      </c>
      <c r="S114" s="1212" t="n">
        <v>53480.3458558433</v>
      </c>
    </row>
    <row r="115" customFormat="false" ht="16.5" hidden="false" customHeight="false" outlineLevel="0" collapsed="false">
      <c r="A115" s="1203" t="s">
        <v>56</v>
      </c>
      <c r="B115" s="1204" t="n">
        <f aca="false">J115</f>
        <v>75</v>
      </c>
      <c r="C115" s="1204" t="s">
        <v>496</v>
      </c>
      <c r="D115" s="1204" t="n">
        <f aca="false">K115</f>
        <v>360</v>
      </c>
      <c r="E115" s="1204" t="s">
        <v>496</v>
      </c>
      <c r="F115" s="1205" t="n">
        <f aca="false">L115</f>
        <v>1050</v>
      </c>
      <c r="G115" s="1204" t="s">
        <v>496</v>
      </c>
      <c r="H115" s="1206" t="n">
        <v>4</v>
      </c>
      <c r="I115" s="1207" t="s">
        <v>497</v>
      </c>
      <c r="J115" s="1208" t="n">
        <v>75</v>
      </c>
      <c r="K115" s="1209" t="n">
        <v>360</v>
      </c>
      <c r="L115" s="1209" t="n">
        <v>1050</v>
      </c>
      <c r="M115" s="1210" t="n">
        <v>13.6130393124632</v>
      </c>
      <c r="N115" s="1211" t="n">
        <v>3073.35756</v>
      </c>
      <c r="O115" s="1212" t="n">
        <v>39203.5964130011</v>
      </c>
      <c r="P115" s="1212" t="n">
        <v>42062.0183156509</v>
      </c>
      <c r="Q115" s="1213" t="n">
        <v>14120.6254501838</v>
      </c>
      <c r="R115" s="1212" t="n">
        <v>53324.2218631849</v>
      </c>
      <c r="S115" s="1212" t="n">
        <v>56182.6437658346</v>
      </c>
    </row>
    <row r="116" customFormat="false" ht="16.5" hidden="false" customHeight="false" outlineLevel="0" collapsed="false">
      <c r="A116" s="1203" t="s">
        <v>56</v>
      </c>
      <c r="B116" s="1206" t="n">
        <f aca="false">J116</f>
        <v>75</v>
      </c>
      <c r="C116" s="1206" t="s">
        <v>496</v>
      </c>
      <c r="D116" s="1206" t="n">
        <f aca="false">K116</f>
        <v>360</v>
      </c>
      <c r="E116" s="1206" t="s">
        <v>496</v>
      </c>
      <c r="F116" s="1205" t="n">
        <f aca="false">L116</f>
        <v>1100</v>
      </c>
      <c r="G116" s="1206" t="s">
        <v>496</v>
      </c>
      <c r="H116" s="1206" t="n">
        <v>4</v>
      </c>
      <c r="I116" s="1207" t="s">
        <v>497</v>
      </c>
      <c r="J116" s="1208" t="n">
        <v>75</v>
      </c>
      <c r="K116" s="1209" t="n">
        <v>360</v>
      </c>
      <c r="L116" s="1209" t="n">
        <v>1100</v>
      </c>
      <c r="M116" s="1210" t="n">
        <v>14.1926907993403</v>
      </c>
      <c r="N116" s="1211" t="n">
        <v>3292.8831</v>
      </c>
      <c r="O116" s="1212" t="n">
        <v>40879.4728208996</v>
      </c>
      <c r="P116" s="1212" t="n">
        <v>43833.7329272516</v>
      </c>
      <c r="Q116" s="1213" t="n">
        <v>14638.0059562613</v>
      </c>
      <c r="R116" s="1212" t="n">
        <v>55517.4787771609</v>
      </c>
      <c r="S116" s="1212" t="n">
        <v>58471.7388835129</v>
      </c>
    </row>
    <row r="117" customFormat="false" ht="16.5" hidden="false" customHeight="false" outlineLevel="0" collapsed="false">
      <c r="A117" s="1203" t="s">
        <v>56</v>
      </c>
      <c r="B117" s="1204" t="n">
        <f aca="false">J117</f>
        <v>75</v>
      </c>
      <c r="C117" s="1204" t="s">
        <v>496</v>
      </c>
      <c r="D117" s="1204" t="n">
        <f aca="false">K117</f>
        <v>360</v>
      </c>
      <c r="E117" s="1204" t="s">
        <v>496</v>
      </c>
      <c r="F117" s="1205" t="n">
        <f aca="false">L117</f>
        <v>1150</v>
      </c>
      <c r="G117" s="1204" t="s">
        <v>496</v>
      </c>
      <c r="H117" s="1206" t="n">
        <v>4</v>
      </c>
      <c r="I117" s="1207" t="s">
        <v>497</v>
      </c>
      <c r="J117" s="1208" t="n">
        <v>75</v>
      </c>
      <c r="K117" s="1209" t="n">
        <v>360</v>
      </c>
      <c r="L117" s="1209" t="n">
        <v>1150</v>
      </c>
      <c r="M117" s="1210" t="n">
        <v>14.7723422862174</v>
      </c>
      <c r="N117" s="1211" t="n">
        <v>3512.40864</v>
      </c>
      <c r="O117" s="1212" t="n">
        <v>41849.4215915201</v>
      </c>
      <c r="P117" s="1212" t="n">
        <v>44944.4917793621</v>
      </c>
      <c r="Q117" s="1213" t="n">
        <v>15155.3864623388</v>
      </c>
      <c r="R117" s="1212" t="n">
        <v>57004.8080538589</v>
      </c>
      <c r="S117" s="1212" t="n">
        <v>60099.8782417009</v>
      </c>
    </row>
    <row r="118" customFormat="false" ht="16.5" hidden="false" customHeight="false" outlineLevel="0" collapsed="false">
      <c r="A118" s="1203" t="s">
        <v>56</v>
      </c>
      <c r="B118" s="1204" t="n">
        <f aca="false">J118</f>
        <v>75</v>
      </c>
      <c r="C118" s="1204" t="s">
        <v>496</v>
      </c>
      <c r="D118" s="1204" t="n">
        <f aca="false">K118</f>
        <v>360</v>
      </c>
      <c r="E118" s="1204" t="s">
        <v>496</v>
      </c>
      <c r="F118" s="1205" t="n">
        <f aca="false">L118</f>
        <v>1200</v>
      </c>
      <c r="G118" s="1204" t="s">
        <v>496</v>
      </c>
      <c r="H118" s="1206" t="n">
        <v>4</v>
      </c>
      <c r="I118" s="1207" t="s">
        <v>497</v>
      </c>
      <c r="J118" s="1208" t="n">
        <v>75</v>
      </c>
      <c r="K118" s="1209" t="n">
        <v>360</v>
      </c>
      <c r="L118" s="1209" t="n">
        <v>1200</v>
      </c>
      <c r="M118" s="1210" t="n">
        <v>15.6235337730945</v>
      </c>
      <c r="N118" s="1211" t="n">
        <v>3731.93418</v>
      </c>
      <c r="O118" s="1212" t="n">
        <v>42874.8695378089</v>
      </c>
      <c r="P118" s="1212" t="n">
        <v>46107.2140527898</v>
      </c>
      <c r="Q118" s="1213" t="n">
        <v>15888.2640882075</v>
      </c>
      <c r="R118" s="1212" t="n">
        <v>58763.1336260164</v>
      </c>
      <c r="S118" s="1212" t="n">
        <v>61995.4781409973</v>
      </c>
    </row>
    <row r="119" customFormat="false" ht="16.5" hidden="false" customHeight="false" outlineLevel="0" collapsed="false">
      <c r="A119" s="1203" t="s">
        <v>56</v>
      </c>
      <c r="B119" s="1204" t="n">
        <f aca="false">J119</f>
        <v>75</v>
      </c>
      <c r="C119" s="1204" t="s">
        <v>496</v>
      </c>
      <c r="D119" s="1204" t="n">
        <f aca="false">K119</f>
        <v>360</v>
      </c>
      <c r="E119" s="1204" t="s">
        <v>496</v>
      </c>
      <c r="F119" s="1205" t="n">
        <f aca="false">L119</f>
        <v>1250</v>
      </c>
      <c r="G119" s="1204" t="s">
        <v>496</v>
      </c>
      <c r="H119" s="1206" t="n">
        <v>4</v>
      </c>
      <c r="I119" s="1207" t="s">
        <v>497</v>
      </c>
      <c r="J119" s="1208" t="n">
        <v>75</v>
      </c>
      <c r="K119" s="1209" t="n">
        <v>360</v>
      </c>
      <c r="L119" s="1209" t="n">
        <v>1250</v>
      </c>
      <c r="M119" s="1210" t="n">
        <v>16.2031852599716</v>
      </c>
      <c r="N119" s="1211" t="n">
        <v>3951.45972</v>
      </c>
      <c r="O119" s="1212" t="n">
        <v>43844.3688528563</v>
      </c>
      <c r="P119" s="1212" t="n">
        <v>47217.5518888238</v>
      </c>
      <c r="Q119" s="1213" t="n">
        <v>16405.644594285</v>
      </c>
      <c r="R119" s="1212" t="n">
        <v>60250.0134471413</v>
      </c>
      <c r="S119" s="1212" t="n">
        <v>63623.1964831088</v>
      </c>
    </row>
    <row r="120" customFormat="false" ht="16.5" hidden="false" customHeight="false" outlineLevel="0" collapsed="false">
      <c r="A120" s="1203" t="s">
        <v>56</v>
      </c>
      <c r="B120" s="1204" t="n">
        <f aca="false">J120</f>
        <v>75</v>
      </c>
      <c r="C120" s="1204" t="s">
        <v>496</v>
      </c>
      <c r="D120" s="1204" t="n">
        <f aca="false">K120</f>
        <v>360</v>
      </c>
      <c r="E120" s="1204" t="s">
        <v>496</v>
      </c>
      <c r="F120" s="1205" t="n">
        <f aca="false">L120</f>
        <v>1300</v>
      </c>
      <c r="G120" s="1204" t="s">
        <v>496</v>
      </c>
      <c r="H120" s="1206" t="n">
        <v>4</v>
      </c>
      <c r="I120" s="1207" t="s">
        <v>497</v>
      </c>
      <c r="J120" s="1208" t="n">
        <v>75</v>
      </c>
      <c r="K120" s="1209" t="n">
        <v>360</v>
      </c>
      <c r="L120" s="1209" t="n">
        <v>1300</v>
      </c>
      <c r="M120" s="1210" t="n">
        <v>16.8618767468487</v>
      </c>
      <c r="N120" s="1211" t="n">
        <v>4170.98526</v>
      </c>
      <c r="O120" s="1212" t="n">
        <v>47105.8153373784</v>
      </c>
      <c r="P120" s="1212" t="n">
        <v>50473.8267345416</v>
      </c>
      <c r="Q120" s="1213" t="n">
        <v>17138.522088945</v>
      </c>
      <c r="R120" s="1212" t="n">
        <v>64244.3374263234</v>
      </c>
      <c r="S120" s="1212" t="n">
        <v>67612.3488234866</v>
      </c>
    </row>
    <row r="121" customFormat="false" ht="16.5" hidden="false" customHeight="false" outlineLevel="0" collapsed="false">
      <c r="A121" s="1203" t="s">
        <v>56</v>
      </c>
      <c r="B121" s="1204" t="n">
        <f aca="false">J121</f>
        <v>75</v>
      </c>
      <c r="C121" s="1204" t="s">
        <v>496</v>
      </c>
      <c r="D121" s="1204" t="n">
        <f aca="false">K121</f>
        <v>360</v>
      </c>
      <c r="E121" s="1204" t="s">
        <v>496</v>
      </c>
      <c r="F121" s="1205" t="n">
        <f aca="false">L121</f>
        <v>1350</v>
      </c>
      <c r="G121" s="1204" t="s">
        <v>496</v>
      </c>
      <c r="H121" s="1206" t="n">
        <v>4</v>
      </c>
      <c r="I121" s="1207" t="s">
        <v>497</v>
      </c>
      <c r="J121" s="1208" t="n">
        <v>75</v>
      </c>
      <c r="K121" s="1209" t="n">
        <v>360</v>
      </c>
      <c r="L121" s="1209" t="n">
        <v>1350</v>
      </c>
      <c r="M121" s="1210" t="n">
        <v>17.4415282337258</v>
      </c>
      <c r="N121" s="1211" t="n">
        <v>4390.5108</v>
      </c>
      <c r="O121" s="1212" t="n">
        <v>48308.6757779252</v>
      </c>
      <c r="P121" s="1212" t="n">
        <v>51802.6593117111</v>
      </c>
      <c r="Q121" s="1213" t="n">
        <v>17655.9025950225</v>
      </c>
      <c r="R121" s="1212" t="n">
        <v>65964.5783729477</v>
      </c>
      <c r="S121" s="1212" t="n">
        <v>69458.5619067336</v>
      </c>
    </row>
    <row r="122" customFormat="false" ht="16.5" hidden="false" customHeight="false" outlineLevel="0" collapsed="false">
      <c r="A122" s="1203" t="s">
        <v>56</v>
      </c>
      <c r="B122" s="1204" t="n">
        <f aca="false">J122</f>
        <v>75</v>
      </c>
      <c r="C122" s="1204" t="s">
        <v>496</v>
      </c>
      <c r="D122" s="1204" t="n">
        <f aca="false">K122</f>
        <v>360</v>
      </c>
      <c r="E122" s="1204" t="s">
        <v>496</v>
      </c>
      <c r="F122" s="1205" t="n">
        <f aca="false">L122</f>
        <v>1400</v>
      </c>
      <c r="G122" s="1204" t="s">
        <v>496</v>
      </c>
      <c r="H122" s="1206" t="n">
        <v>4</v>
      </c>
      <c r="I122" s="1207" t="s">
        <v>497</v>
      </c>
      <c r="J122" s="1208" t="n">
        <v>75</v>
      </c>
      <c r="K122" s="1209" t="n">
        <v>360</v>
      </c>
      <c r="L122" s="1209" t="n">
        <v>1400</v>
      </c>
      <c r="M122" s="1210" t="n">
        <v>18.0382197206029</v>
      </c>
      <c r="N122" s="1211" t="n">
        <v>4610.03634</v>
      </c>
      <c r="O122" s="1212" t="n">
        <v>49817.1590934957</v>
      </c>
      <c r="P122" s="1212" t="n">
        <v>53417.6448615028</v>
      </c>
      <c r="Q122" s="1213" t="n">
        <v>18388.7800896825</v>
      </c>
      <c r="R122" s="1212" t="n">
        <v>68205.9391831782</v>
      </c>
      <c r="S122" s="1212" t="n">
        <v>71806.4249511853</v>
      </c>
    </row>
    <row r="123" customFormat="false" ht="16.5" hidden="false" customHeight="false" outlineLevel="0" collapsed="false">
      <c r="A123" s="1203" t="s">
        <v>56</v>
      </c>
      <c r="B123" s="1204" t="n">
        <f aca="false">J123</f>
        <v>75</v>
      </c>
      <c r="C123" s="1204" t="s">
        <v>496</v>
      </c>
      <c r="D123" s="1204" t="n">
        <f aca="false">K123</f>
        <v>360</v>
      </c>
      <c r="E123" s="1204" t="s">
        <v>496</v>
      </c>
      <c r="F123" s="1205" t="n">
        <f aca="false">L123</f>
        <v>1450</v>
      </c>
      <c r="G123" s="1204" t="s">
        <v>496</v>
      </c>
      <c r="H123" s="1206" t="n">
        <v>4</v>
      </c>
      <c r="I123" s="1207" t="s">
        <v>497</v>
      </c>
      <c r="J123" s="1208" t="n">
        <v>75</v>
      </c>
      <c r="K123" s="1209" t="n">
        <v>360</v>
      </c>
      <c r="L123" s="1209" t="n">
        <v>1450</v>
      </c>
      <c r="M123" s="1210" t="n">
        <v>18.61787120748</v>
      </c>
      <c r="N123" s="1211" t="n">
        <v>4829.56188</v>
      </c>
      <c r="O123" s="1212" t="n">
        <v>51020.0194225151</v>
      </c>
      <c r="P123" s="1212" t="n">
        <v>54746.4774386723</v>
      </c>
      <c r="Q123" s="1213" t="n">
        <v>18906.16059576</v>
      </c>
      <c r="R123" s="1212" t="n">
        <v>69926.1800182751</v>
      </c>
      <c r="S123" s="1212" t="n">
        <v>73652.6380344323</v>
      </c>
    </row>
    <row r="124" customFormat="false" ht="16.5" hidden="false" customHeight="false" outlineLevel="0" collapsed="false">
      <c r="A124" s="1203" t="s">
        <v>56</v>
      </c>
      <c r="B124" s="1204" t="n">
        <f aca="false">J124</f>
        <v>75</v>
      </c>
      <c r="C124" s="1204" t="s">
        <v>496</v>
      </c>
      <c r="D124" s="1204" t="n">
        <f aca="false">K124</f>
        <v>360</v>
      </c>
      <c r="E124" s="1204" t="s">
        <v>496</v>
      </c>
      <c r="F124" s="1205" t="n">
        <f aca="false">L124</f>
        <v>1500</v>
      </c>
      <c r="G124" s="1204" t="s">
        <v>496</v>
      </c>
      <c r="H124" s="1206" t="n">
        <v>4</v>
      </c>
      <c r="I124" s="1207" t="s">
        <v>497</v>
      </c>
      <c r="J124" s="1208" t="n">
        <v>75</v>
      </c>
      <c r="K124" s="1209" t="n">
        <v>360</v>
      </c>
      <c r="L124" s="1209" t="n">
        <v>1500</v>
      </c>
      <c r="M124" s="1210" t="n">
        <v>19.8333286431571</v>
      </c>
      <c r="N124" s="1211" t="n">
        <v>5049.08742</v>
      </c>
      <c r="O124" s="1212" t="n">
        <v>52749.6717956451</v>
      </c>
      <c r="P124" s="1212" t="n">
        <v>56715.98027278</v>
      </c>
      <c r="Q124" s="1213" t="n">
        <v>19639.03809042</v>
      </c>
      <c r="R124" s="1212" t="n">
        <v>72388.7098860651</v>
      </c>
      <c r="S124" s="1212" t="n">
        <v>76355.0183632</v>
      </c>
    </row>
    <row r="125" customFormat="false" ht="16.5" hidden="false" customHeight="false" outlineLevel="0" collapsed="false">
      <c r="A125" s="1203" t="s">
        <v>56</v>
      </c>
      <c r="B125" s="1204" t="n">
        <f aca="false">J125</f>
        <v>75</v>
      </c>
      <c r="C125" s="1204" t="s">
        <v>496</v>
      </c>
      <c r="D125" s="1204" t="n">
        <f aca="false">K125</f>
        <v>360</v>
      </c>
      <c r="E125" s="1204" t="s">
        <v>496</v>
      </c>
      <c r="F125" s="1205" t="n">
        <f aca="false">L125</f>
        <v>1550</v>
      </c>
      <c r="G125" s="1204" t="s">
        <v>496</v>
      </c>
      <c r="H125" s="1206" t="n">
        <v>4</v>
      </c>
      <c r="I125" s="1207" t="s">
        <v>497</v>
      </c>
      <c r="J125" s="1208" t="n">
        <v>75</v>
      </c>
      <c r="K125" s="1209" t="n">
        <v>360</v>
      </c>
      <c r="L125" s="1209" t="n">
        <v>1550</v>
      </c>
      <c r="M125" s="1210" t="n">
        <v>20.4819801300342</v>
      </c>
      <c r="N125" s="1211" t="n">
        <v>5268.61296</v>
      </c>
      <c r="O125" s="1212" t="n">
        <v>53952.5322361918</v>
      </c>
      <c r="P125" s="1212" t="n">
        <v>58044.8128499494</v>
      </c>
      <c r="Q125" s="1213" t="n">
        <v>20156.4185964975</v>
      </c>
      <c r="R125" s="1212" t="n">
        <v>74108.9508326893</v>
      </c>
      <c r="S125" s="1212" t="n">
        <v>78201.2314464469</v>
      </c>
    </row>
    <row r="126" customFormat="false" ht="16.5" hidden="false" customHeight="false" outlineLevel="0" collapsed="false">
      <c r="A126" s="1203" t="s">
        <v>56</v>
      </c>
      <c r="B126" s="1206" t="n">
        <f aca="false">J126</f>
        <v>75</v>
      </c>
      <c r="C126" s="1206" t="s">
        <v>496</v>
      </c>
      <c r="D126" s="1206" t="n">
        <f aca="false">K126</f>
        <v>360</v>
      </c>
      <c r="E126" s="1206" t="s">
        <v>496</v>
      </c>
      <c r="F126" s="1205" t="n">
        <f aca="false">L126</f>
        <v>1600</v>
      </c>
      <c r="G126" s="1206" t="s">
        <v>496</v>
      </c>
      <c r="H126" s="1206" t="n">
        <v>4</v>
      </c>
      <c r="I126" s="1207" t="s">
        <v>497</v>
      </c>
      <c r="J126" s="1208" t="n">
        <v>75</v>
      </c>
      <c r="K126" s="1209" t="n">
        <v>360</v>
      </c>
      <c r="L126" s="1209" t="n">
        <v>1600</v>
      </c>
      <c r="M126" s="1210" t="n">
        <v>21.0616316169113</v>
      </c>
      <c r="N126" s="1211" t="n">
        <v>5488.1385</v>
      </c>
      <c r="O126" s="1212" t="n">
        <v>56974.1229064193</v>
      </c>
      <c r="P126" s="1212" t="n">
        <v>61076.5120325295</v>
      </c>
      <c r="Q126" s="1213" t="n">
        <v>20673.799102575</v>
      </c>
      <c r="R126" s="1212" t="n">
        <v>77647.9220089943</v>
      </c>
      <c r="S126" s="1212" t="n">
        <v>81750.3111351045</v>
      </c>
    </row>
    <row r="127" customFormat="false" ht="16.5" hidden="false" customHeight="false" outlineLevel="0" collapsed="false">
      <c r="A127" s="1203" t="s">
        <v>56</v>
      </c>
      <c r="B127" s="1204" t="n">
        <f aca="false">J127</f>
        <v>75</v>
      </c>
      <c r="C127" s="1204" t="s">
        <v>496</v>
      </c>
      <c r="D127" s="1204" t="n">
        <f aca="false">K127</f>
        <v>360</v>
      </c>
      <c r="E127" s="1204" t="s">
        <v>496</v>
      </c>
      <c r="F127" s="1205" t="n">
        <f aca="false">L127</f>
        <v>1650</v>
      </c>
      <c r="G127" s="1204" t="s">
        <v>496</v>
      </c>
      <c r="H127" s="1206" t="n">
        <v>4</v>
      </c>
      <c r="I127" s="1207" t="s">
        <v>497</v>
      </c>
      <c r="J127" s="1208" t="n">
        <v>75</v>
      </c>
      <c r="K127" s="1209" t="n">
        <v>360</v>
      </c>
      <c r="L127" s="1209" t="n">
        <v>1650</v>
      </c>
      <c r="M127" s="1210" t="n">
        <v>21.6963231037884</v>
      </c>
      <c r="N127" s="1211" t="n">
        <v>5707.66404</v>
      </c>
      <c r="O127" s="1212" t="n">
        <v>60231.4706460859</v>
      </c>
      <c r="P127" s="1212" t="n">
        <v>64328.9493306505</v>
      </c>
      <c r="Q127" s="1213" t="n">
        <v>21406.676597235</v>
      </c>
      <c r="R127" s="1212" t="n">
        <v>81638.1472433209</v>
      </c>
      <c r="S127" s="1212" t="n">
        <v>85735.6259278855</v>
      </c>
    </row>
    <row r="128" customFormat="false" ht="16.5" hidden="false" customHeight="false" outlineLevel="0" collapsed="false">
      <c r="A128" s="1203" t="s">
        <v>56</v>
      </c>
      <c r="B128" s="1204" t="n">
        <f aca="false">J128</f>
        <v>75</v>
      </c>
      <c r="C128" s="1204" t="s">
        <v>496</v>
      </c>
      <c r="D128" s="1204" t="n">
        <f aca="false">K128</f>
        <v>360</v>
      </c>
      <c r="E128" s="1204" t="s">
        <v>496</v>
      </c>
      <c r="F128" s="1205" t="n">
        <f aca="false">L128</f>
        <v>1700</v>
      </c>
      <c r="G128" s="1204" t="s">
        <v>496</v>
      </c>
      <c r="H128" s="1206" t="n">
        <v>4</v>
      </c>
      <c r="I128" s="1207" t="s">
        <v>497</v>
      </c>
      <c r="J128" s="1208" t="n">
        <v>75</v>
      </c>
      <c r="K128" s="1209" t="n">
        <v>360</v>
      </c>
      <c r="L128" s="1209" t="n">
        <v>1700</v>
      </c>
      <c r="M128" s="1210" t="n">
        <v>22.2759745906655</v>
      </c>
      <c r="N128" s="1211" t="n">
        <v>5927.18958</v>
      </c>
      <c r="O128" s="1212" t="n">
        <v>61242.6044918813</v>
      </c>
      <c r="P128" s="1212" t="n">
        <v>65478.2694634412</v>
      </c>
      <c r="Q128" s="1213" t="n">
        <v>21924.0571033125</v>
      </c>
      <c r="R128" s="1212" t="n">
        <v>83166.6615951938</v>
      </c>
      <c r="S128" s="1212" t="n">
        <v>87402.3265667537</v>
      </c>
    </row>
    <row r="129" customFormat="false" ht="16.5" hidden="false" customHeight="false" outlineLevel="0" collapsed="false">
      <c r="A129" s="1203" t="s">
        <v>56</v>
      </c>
      <c r="B129" s="1204" t="n">
        <f aca="false">J129</f>
        <v>75</v>
      </c>
      <c r="C129" s="1204" t="s">
        <v>496</v>
      </c>
      <c r="D129" s="1204" t="n">
        <f aca="false">K129</f>
        <v>360</v>
      </c>
      <c r="E129" s="1204" t="s">
        <v>496</v>
      </c>
      <c r="F129" s="1205" t="n">
        <f aca="false">L129</f>
        <v>1750</v>
      </c>
      <c r="G129" s="1204" t="s">
        <v>496</v>
      </c>
      <c r="H129" s="1206" t="n">
        <v>4</v>
      </c>
      <c r="I129" s="1207" t="s">
        <v>497</v>
      </c>
      <c r="J129" s="1208" t="n">
        <v>75</v>
      </c>
      <c r="K129" s="1209" t="n">
        <v>360</v>
      </c>
      <c r="L129" s="1209" t="n">
        <v>1750</v>
      </c>
      <c r="M129" s="1210" t="n">
        <v>22.8726660775426</v>
      </c>
      <c r="N129" s="1211" t="n">
        <v>6146.71512</v>
      </c>
      <c r="O129" s="1212" t="n">
        <v>62182.5665457988</v>
      </c>
      <c r="P129" s="1212" t="n">
        <v>66560.9518407983</v>
      </c>
      <c r="Q129" s="1213" t="n">
        <v>22656.9345979725</v>
      </c>
      <c r="R129" s="1212" t="n">
        <v>84839.5011437713</v>
      </c>
      <c r="S129" s="1212" t="n">
        <v>89217.8864387708</v>
      </c>
    </row>
    <row r="130" customFormat="false" ht="16.5" hidden="false" customHeight="false" outlineLevel="0" collapsed="false">
      <c r="A130" s="1203" t="s">
        <v>56</v>
      </c>
      <c r="B130" s="1204" t="n">
        <f aca="false">J130</f>
        <v>75</v>
      </c>
      <c r="C130" s="1204" t="s">
        <v>496</v>
      </c>
      <c r="D130" s="1204" t="n">
        <f aca="false">K130</f>
        <v>360</v>
      </c>
      <c r="E130" s="1204" t="s">
        <v>496</v>
      </c>
      <c r="F130" s="1205" t="n">
        <f aca="false">L130</f>
        <v>1800</v>
      </c>
      <c r="G130" s="1204" t="s">
        <v>496</v>
      </c>
      <c r="H130" s="1206" t="n">
        <v>4</v>
      </c>
      <c r="I130" s="1207" t="s">
        <v>497</v>
      </c>
      <c r="J130" s="1208" t="n">
        <v>75</v>
      </c>
      <c r="K130" s="1209" t="n">
        <v>360</v>
      </c>
      <c r="L130" s="1209" t="n">
        <v>1800</v>
      </c>
      <c r="M130" s="1210" t="n">
        <v>23.5213175644197</v>
      </c>
      <c r="N130" s="1211" t="n">
        <v>6366.24066</v>
      </c>
      <c r="O130" s="1212" t="n">
        <v>63194.3513772469</v>
      </c>
      <c r="P130" s="1212" t="n">
        <v>67710.8813595075</v>
      </c>
      <c r="Q130" s="1213" t="n">
        <v>23174.31510405</v>
      </c>
      <c r="R130" s="1212" t="n">
        <v>86368.6664812969</v>
      </c>
      <c r="S130" s="1212" t="n">
        <v>90885.1964635575</v>
      </c>
    </row>
    <row r="131" customFormat="false" ht="16.5" hidden="false" customHeight="false" outlineLevel="0" collapsed="false">
      <c r="A131" s="1203" t="s">
        <v>56</v>
      </c>
      <c r="B131" s="1204" t="n">
        <f aca="false">J131</f>
        <v>75</v>
      </c>
      <c r="C131" s="1204" t="s">
        <v>496</v>
      </c>
      <c r="D131" s="1204" t="n">
        <f aca="false">K131</f>
        <v>360</v>
      </c>
      <c r="E131" s="1204" t="s">
        <v>496</v>
      </c>
      <c r="F131" s="1205" t="n">
        <f aca="false">L131</f>
        <v>1850</v>
      </c>
      <c r="G131" s="1204" t="s">
        <v>496</v>
      </c>
      <c r="H131" s="1206" t="n">
        <v>4</v>
      </c>
      <c r="I131" s="1207" t="s">
        <v>497</v>
      </c>
      <c r="J131" s="1208" t="n">
        <v>75</v>
      </c>
      <c r="K131" s="1209" t="n">
        <v>360</v>
      </c>
      <c r="L131" s="1209" t="n">
        <v>1850</v>
      </c>
      <c r="M131" s="1210" t="n">
        <v>24.1800090512969</v>
      </c>
      <c r="N131" s="1211" t="n">
        <v>6585.7662</v>
      </c>
      <c r="O131" s="1212" t="n">
        <v>64206.0912631376</v>
      </c>
      <c r="P131" s="1212" t="n">
        <v>68860.7689439003</v>
      </c>
      <c r="Q131" s="1213" t="n">
        <v>23907.1927299188</v>
      </c>
      <c r="R131" s="1212" t="n">
        <v>88113.2839930564</v>
      </c>
      <c r="S131" s="1212" t="n">
        <v>92767.961673819</v>
      </c>
    </row>
    <row r="132" customFormat="false" ht="16.5" hidden="false" customHeight="false" outlineLevel="0" collapsed="false">
      <c r="A132" s="1203" t="s">
        <v>56</v>
      </c>
      <c r="B132" s="1204" t="n">
        <f aca="false">J132</f>
        <v>75</v>
      </c>
      <c r="C132" s="1204" t="s">
        <v>496</v>
      </c>
      <c r="D132" s="1204" t="n">
        <f aca="false">K132</f>
        <v>360</v>
      </c>
      <c r="E132" s="1204" t="s">
        <v>496</v>
      </c>
      <c r="F132" s="1205" t="n">
        <f aca="false">L132</f>
        <v>1900</v>
      </c>
      <c r="G132" s="1204" t="s">
        <v>496</v>
      </c>
      <c r="H132" s="1206" t="n">
        <v>4</v>
      </c>
      <c r="I132" s="1207" t="s">
        <v>497</v>
      </c>
      <c r="J132" s="1208" t="n">
        <v>75</v>
      </c>
      <c r="K132" s="1209" t="n">
        <v>360</v>
      </c>
      <c r="L132" s="1209" t="n">
        <v>1900</v>
      </c>
      <c r="M132" s="1210" t="n">
        <v>24.7596605381739</v>
      </c>
      <c r="N132" s="1211" t="n">
        <v>6805.29174</v>
      </c>
      <c r="O132" s="1212" t="n">
        <v>65381.4334237556</v>
      </c>
      <c r="P132" s="1212" t="n">
        <v>70163.8362294036</v>
      </c>
      <c r="Q132" s="1213" t="n">
        <v>24424.5732359963</v>
      </c>
      <c r="R132" s="1212" t="n">
        <v>89806.0066597519</v>
      </c>
      <c r="S132" s="1212" t="n">
        <v>94588.4094653998</v>
      </c>
    </row>
    <row r="133" customFormat="false" ht="16.5" hidden="false" customHeight="false" outlineLevel="0" collapsed="false">
      <c r="A133" s="1203" t="s">
        <v>56</v>
      </c>
      <c r="B133" s="1204" t="n">
        <f aca="false">J133</f>
        <v>75</v>
      </c>
      <c r="C133" s="1204" t="s">
        <v>496</v>
      </c>
      <c r="D133" s="1204" t="n">
        <f aca="false">K133</f>
        <v>360</v>
      </c>
      <c r="E133" s="1204" t="s">
        <v>496</v>
      </c>
      <c r="F133" s="1205" t="n">
        <f aca="false">L133</f>
        <v>1950</v>
      </c>
      <c r="G133" s="1204" t="s">
        <v>496</v>
      </c>
      <c r="H133" s="1206" t="n">
        <v>4</v>
      </c>
      <c r="I133" s="1207" t="s">
        <v>497</v>
      </c>
      <c r="J133" s="1208" t="n">
        <v>75</v>
      </c>
      <c r="K133" s="1209" t="n">
        <v>360</v>
      </c>
      <c r="L133" s="1209" t="n">
        <v>1950</v>
      </c>
      <c r="M133" s="1210" t="n">
        <v>25.5318120250511</v>
      </c>
      <c r="N133" s="1211" t="n">
        <v>7024.81728</v>
      </c>
      <c r="O133" s="1212" t="n">
        <v>66728.2206915608</v>
      </c>
      <c r="P133" s="1212" t="n">
        <v>71627.4267401396</v>
      </c>
      <c r="Q133" s="1213" t="n">
        <v>24941.9537420738</v>
      </c>
      <c r="R133" s="1212" t="n">
        <v>91670.1744336345</v>
      </c>
      <c r="S133" s="1212" t="n">
        <v>96569.3804822134</v>
      </c>
    </row>
    <row r="134" customFormat="false" ht="16.5" hidden="false" customHeight="false" outlineLevel="0" collapsed="false">
      <c r="A134" s="1203" t="s">
        <v>56</v>
      </c>
      <c r="B134" s="1204" t="n">
        <f aca="false">J134</f>
        <v>75</v>
      </c>
      <c r="C134" s="1204" t="s">
        <v>496</v>
      </c>
      <c r="D134" s="1204" t="n">
        <f aca="false">K134</f>
        <v>360</v>
      </c>
      <c r="E134" s="1204" t="s">
        <v>496</v>
      </c>
      <c r="F134" s="1205" t="n">
        <f aca="false">L134</f>
        <v>2000</v>
      </c>
      <c r="G134" s="1204" t="s">
        <v>496</v>
      </c>
      <c r="H134" s="1206" t="n">
        <v>4</v>
      </c>
      <c r="I134" s="1207" t="s">
        <v>497</v>
      </c>
      <c r="J134" s="1208" t="n">
        <v>75</v>
      </c>
      <c r="K134" s="1209" t="n">
        <v>360</v>
      </c>
      <c r="L134" s="1209" t="n">
        <v>2000</v>
      </c>
      <c r="M134" s="1210" t="n">
        <v>26.2200659119282</v>
      </c>
      <c r="N134" s="1211" t="n">
        <v>7244.34282</v>
      </c>
      <c r="O134" s="1212" t="n">
        <v>67932.7474635512</v>
      </c>
      <c r="P134" s="1212" t="n">
        <v>73135.6297872598</v>
      </c>
      <c r="Q134" s="1213" t="n">
        <v>25674.8312367338</v>
      </c>
      <c r="R134" s="1212" t="n">
        <v>93607.578700285</v>
      </c>
      <c r="S134" s="1212" t="n">
        <v>98810.4610239936</v>
      </c>
    </row>
    <row r="135" customFormat="false" ht="16.5" hidden="false" customHeight="false" outlineLevel="0" collapsed="false">
      <c r="A135" s="1203" t="s">
        <v>56</v>
      </c>
      <c r="B135" s="1204" t="n">
        <f aca="false">J135</f>
        <v>75</v>
      </c>
      <c r="C135" s="1204" t="s">
        <v>496</v>
      </c>
      <c r="D135" s="1204" t="n">
        <f aca="false">K135</f>
        <v>360</v>
      </c>
      <c r="E135" s="1204" t="s">
        <v>496</v>
      </c>
      <c r="F135" s="1205" t="n">
        <f aca="false">L135</f>
        <v>2050</v>
      </c>
      <c r="G135" s="1204" t="s">
        <v>496</v>
      </c>
      <c r="H135" s="1206" t="n">
        <v>4</v>
      </c>
      <c r="I135" s="1207" t="s">
        <v>497</v>
      </c>
      <c r="J135" s="1208" t="n">
        <v>75</v>
      </c>
      <c r="K135" s="1209" t="n">
        <v>360</v>
      </c>
      <c r="L135" s="1209" t="n">
        <v>2050</v>
      </c>
      <c r="M135" s="1210" t="n">
        <v>26.7997173988053</v>
      </c>
      <c r="N135" s="1211" t="n">
        <v>7463.86836</v>
      </c>
      <c r="O135" s="1212" t="n">
        <v>70948.1977676522</v>
      </c>
      <c r="P135" s="1212" t="n">
        <v>76161.5799534917</v>
      </c>
      <c r="Q135" s="1213" t="n">
        <v>26192.2117428113</v>
      </c>
      <c r="R135" s="1212" t="n">
        <v>97140.4095104635</v>
      </c>
      <c r="S135" s="1212" t="n">
        <v>102353.791696303</v>
      </c>
    </row>
    <row r="136" customFormat="false" ht="16.5" hidden="false" customHeight="false" outlineLevel="0" collapsed="false">
      <c r="A136" s="1203" t="s">
        <v>56</v>
      </c>
      <c r="B136" s="1206" t="n">
        <f aca="false">J136</f>
        <v>75</v>
      </c>
      <c r="C136" s="1206" t="s">
        <v>496</v>
      </c>
      <c r="D136" s="1206" t="n">
        <f aca="false">K136</f>
        <v>360</v>
      </c>
      <c r="E136" s="1206" t="s">
        <v>496</v>
      </c>
      <c r="F136" s="1205" t="n">
        <f aca="false">L136</f>
        <v>2100</v>
      </c>
      <c r="G136" s="1206" t="s">
        <v>496</v>
      </c>
      <c r="H136" s="1206" t="n">
        <v>4</v>
      </c>
      <c r="I136" s="1207" t="s">
        <v>497</v>
      </c>
      <c r="J136" s="1208" t="n">
        <v>75</v>
      </c>
      <c r="K136" s="1209" t="n">
        <v>360</v>
      </c>
      <c r="L136" s="1209" t="n">
        <v>2100</v>
      </c>
      <c r="M136" s="1210" t="n">
        <v>27.3964088856824</v>
      </c>
      <c r="N136" s="1211" t="n">
        <v>7683.3939</v>
      </c>
      <c r="O136" s="1212" t="n">
        <v>72017.8160440354</v>
      </c>
      <c r="P136" s="1212" t="n">
        <v>77365.6586082383</v>
      </c>
      <c r="Q136" s="1213" t="n">
        <v>26925.0892374713</v>
      </c>
      <c r="R136" s="1212" t="n">
        <v>98942.9052815067</v>
      </c>
      <c r="S136" s="1212" t="n">
        <v>104290.74784571</v>
      </c>
    </row>
    <row r="137" customFormat="false" ht="16.5" hidden="false" customHeight="false" outlineLevel="0" collapsed="false">
      <c r="A137" s="1203" t="s">
        <v>56</v>
      </c>
      <c r="B137" s="1204" t="n">
        <f aca="false">J137</f>
        <v>75</v>
      </c>
      <c r="C137" s="1204" t="s">
        <v>496</v>
      </c>
      <c r="D137" s="1204" t="n">
        <f aca="false">K137</f>
        <v>360</v>
      </c>
      <c r="E137" s="1204" t="s">
        <v>496</v>
      </c>
      <c r="F137" s="1205" t="n">
        <f aca="false">L137</f>
        <v>2150</v>
      </c>
      <c r="G137" s="1204" t="s">
        <v>496</v>
      </c>
      <c r="H137" s="1206" t="n">
        <v>4</v>
      </c>
      <c r="I137" s="1207" t="s">
        <v>497</v>
      </c>
      <c r="J137" s="1208" t="n">
        <v>75</v>
      </c>
      <c r="K137" s="1209" t="n">
        <v>360</v>
      </c>
      <c r="L137" s="1209" t="n">
        <v>2150</v>
      </c>
      <c r="M137" s="1210" t="n">
        <v>28.1000603725595</v>
      </c>
      <c r="N137" s="1211" t="n">
        <v>7902.91944</v>
      </c>
      <c r="O137" s="1212" t="n">
        <v>73225.3944297707</v>
      </c>
      <c r="P137" s="1212" t="n">
        <v>78698.9086756796</v>
      </c>
      <c r="Q137" s="1213" t="n">
        <v>27442.4697435488</v>
      </c>
      <c r="R137" s="1212" t="n">
        <v>100667.864173319</v>
      </c>
      <c r="S137" s="1212" t="n">
        <v>106141.378419228</v>
      </c>
    </row>
    <row r="138" customFormat="false" ht="16.5" hidden="false" customHeight="false" outlineLevel="0" collapsed="false">
      <c r="A138" s="1203" t="s">
        <v>56</v>
      </c>
      <c r="B138" s="1204" t="n">
        <f aca="false">J138</f>
        <v>75</v>
      </c>
      <c r="C138" s="1204" t="s">
        <v>496</v>
      </c>
      <c r="D138" s="1204" t="n">
        <f aca="false">K138</f>
        <v>360</v>
      </c>
      <c r="E138" s="1204" t="s">
        <v>496</v>
      </c>
      <c r="F138" s="1205" t="n">
        <f aca="false">L138</f>
        <v>2200</v>
      </c>
      <c r="G138" s="1204" t="s">
        <v>496</v>
      </c>
      <c r="H138" s="1206" t="n">
        <v>4</v>
      </c>
      <c r="I138" s="1207" t="s">
        <v>497</v>
      </c>
      <c r="J138" s="1208" t="n">
        <v>75</v>
      </c>
      <c r="K138" s="1209" t="n">
        <v>360</v>
      </c>
      <c r="L138" s="1209" t="n">
        <v>2200</v>
      </c>
      <c r="M138" s="1210" t="n">
        <v>28.6967518594366</v>
      </c>
      <c r="N138" s="1211" t="n">
        <v>8122.44498</v>
      </c>
      <c r="O138" s="1212" t="n">
        <v>74432.9278699487</v>
      </c>
      <c r="P138" s="1212" t="n">
        <v>80032.1164742222</v>
      </c>
      <c r="Q138" s="1213" t="n">
        <v>28175.3472382088</v>
      </c>
      <c r="R138" s="1212" t="n">
        <v>102608.275108157</v>
      </c>
      <c r="S138" s="1212" t="n">
        <v>108207.463712431</v>
      </c>
    </row>
    <row r="139" customFormat="false" ht="16.5" hidden="false" customHeight="false" outlineLevel="0" collapsed="false">
      <c r="A139" s="1203" t="s">
        <v>56</v>
      </c>
      <c r="B139" s="1204" t="n">
        <f aca="false">J139</f>
        <v>75</v>
      </c>
      <c r="C139" s="1204" t="s">
        <v>496</v>
      </c>
      <c r="D139" s="1204" t="n">
        <f aca="false">K139</f>
        <v>360</v>
      </c>
      <c r="E139" s="1204" t="s">
        <v>496</v>
      </c>
      <c r="F139" s="1205" t="n">
        <f aca="false">L139</f>
        <v>2250</v>
      </c>
      <c r="G139" s="1204" t="s">
        <v>496</v>
      </c>
      <c r="H139" s="1206" t="n">
        <v>4</v>
      </c>
      <c r="I139" s="1207" t="s">
        <v>497</v>
      </c>
      <c r="J139" s="1208" t="n">
        <v>75</v>
      </c>
      <c r="K139" s="1209" t="n">
        <v>360</v>
      </c>
      <c r="L139" s="1209" t="n">
        <v>2250</v>
      </c>
      <c r="M139" s="1210" t="n">
        <v>29.2764033463137</v>
      </c>
      <c r="N139" s="1211" t="n">
        <v>8341.97052</v>
      </c>
      <c r="O139" s="1212" t="n">
        <v>75939.1633500165</v>
      </c>
      <c r="P139" s="1212" t="n">
        <v>81644.9972782135</v>
      </c>
      <c r="Q139" s="1213" t="n">
        <v>28692.7277442863</v>
      </c>
      <c r="R139" s="1212" t="n">
        <v>104631.891094303</v>
      </c>
      <c r="S139" s="1212" t="n">
        <v>110337.7250225</v>
      </c>
    </row>
    <row r="140" customFormat="false" ht="16.5" hidden="false" customHeight="false" outlineLevel="0" collapsed="false">
      <c r="A140" s="1203" t="s">
        <v>56</v>
      </c>
      <c r="B140" s="1204" t="n">
        <f aca="false">J140</f>
        <v>75</v>
      </c>
      <c r="C140" s="1204" t="s">
        <v>496</v>
      </c>
      <c r="D140" s="1204" t="n">
        <f aca="false">K140</f>
        <v>360</v>
      </c>
      <c r="E140" s="1204" t="s">
        <v>496</v>
      </c>
      <c r="F140" s="1205" t="n">
        <f aca="false">L140</f>
        <v>2300</v>
      </c>
      <c r="G140" s="1204" t="s">
        <v>496</v>
      </c>
      <c r="H140" s="1206" t="n">
        <v>4</v>
      </c>
      <c r="I140" s="1207" t="s">
        <v>497</v>
      </c>
      <c r="J140" s="1208" t="n">
        <v>75</v>
      </c>
      <c r="K140" s="1209" t="n">
        <v>360</v>
      </c>
      <c r="L140" s="1209" t="n">
        <v>2300</v>
      </c>
      <c r="M140" s="1210" t="n">
        <v>29.8560548331908</v>
      </c>
      <c r="N140" s="1211" t="n">
        <v>8561.49606</v>
      </c>
      <c r="O140" s="1212" t="n">
        <v>76919.6822450535</v>
      </c>
      <c r="P140" s="1212" t="n">
        <v>82765.6528520728</v>
      </c>
      <c r="Q140" s="1213" t="n">
        <v>29210.1082503638</v>
      </c>
      <c r="R140" s="1212" t="n">
        <v>106129.790495417</v>
      </c>
      <c r="S140" s="1212" t="n">
        <v>111975.761102437</v>
      </c>
    </row>
    <row r="141" customFormat="false" ht="16.5" hidden="false" customHeight="false" outlineLevel="0" collapsed="false">
      <c r="A141" s="1203" t="s">
        <v>56</v>
      </c>
      <c r="B141" s="1204" t="n">
        <f aca="false">J141</f>
        <v>75</v>
      </c>
      <c r="C141" s="1204" t="s">
        <v>496</v>
      </c>
      <c r="D141" s="1204" t="n">
        <f aca="false">K141</f>
        <v>360</v>
      </c>
      <c r="E141" s="1204" t="s">
        <v>496</v>
      </c>
      <c r="F141" s="1205" t="n">
        <f aca="false">L141</f>
        <v>2350</v>
      </c>
      <c r="G141" s="1204" t="s">
        <v>496</v>
      </c>
      <c r="H141" s="1206" t="n">
        <v>4</v>
      </c>
      <c r="I141" s="1207" t="s">
        <v>497</v>
      </c>
      <c r="J141" s="1208" t="n">
        <v>75</v>
      </c>
      <c r="K141" s="1209" t="n">
        <v>360</v>
      </c>
      <c r="L141" s="1209" t="n">
        <v>2350</v>
      </c>
      <c r="M141" s="1210" t="n">
        <v>30.4527463200679</v>
      </c>
      <c r="N141" s="1211" t="n">
        <v>8781.0216</v>
      </c>
      <c r="O141" s="1212" t="n">
        <v>77900.1563060606</v>
      </c>
      <c r="P141" s="1212" t="n">
        <v>83886.2663800883</v>
      </c>
      <c r="Q141" s="1213" t="n">
        <v>29942.9857450238</v>
      </c>
      <c r="R141" s="1212" t="n">
        <v>107843.142051084</v>
      </c>
      <c r="S141" s="1212" t="n">
        <v>113829.252125112</v>
      </c>
    </row>
    <row r="142" customFormat="false" ht="16.5" hidden="false" customHeight="false" outlineLevel="0" collapsed="false">
      <c r="A142" s="1203" t="s">
        <v>56</v>
      </c>
      <c r="B142" s="1204" t="n">
        <f aca="false">J142</f>
        <v>75</v>
      </c>
      <c r="C142" s="1204" t="s">
        <v>496</v>
      </c>
      <c r="D142" s="1204" t="n">
        <f aca="false">K142</f>
        <v>360</v>
      </c>
      <c r="E142" s="1204" t="s">
        <v>496</v>
      </c>
      <c r="F142" s="1205" t="n">
        <f aca="false">L142</f>
        <v>2400</v>
      </c>
      <c r="G142" s="1204" t="s">
        <v>496</v>
      </c>
      <c r="H142" s="1206" t="n">
        <v>4</v>
      </c>
      <c r="I142" s="1207" t="s">
        <v>497</v>
      </c>
      <c r="J142" s="1208" t="n">
        <v>75</v>
      </c>
      <c r="K142" s="1209" t="n">
        <v>360</v>
      </c>
      <c r="L142" s="1209" t="n">
        <v>2400</v>
      </c>
      <c r="M142" s="1210" t="n">
        <v>31.032397806945</v>
      </c>
      <c r="N142" s="1211" t="n">
        <v>9000.54714</v>
      </c>
      <c r="O142" s="1212" t="n">
        <v>78880.5854215105</v>
      </c>
      <c r="P142" s="1212" t="n">
        <v>85006.8377507323</v>
      </c>
      <c r="Q142" s="1213" t="n">
        <v>30460.3662511013</v>
      </c>
      <c r="R142" s="1212" t="n">
        <v>109340.951672612</v>
      </c>
      <c r="S142" s="1212" t="n">
        <v>115467.204001834</v>
      </c>
    </row>
    <row r="143" customFormat="false" ht="16.5" hidden="false" customHeight="false" outlineLevel="0" collapsed="false">
      <c r="A143" s="1203" t="s">
        <v>56</v>
      </c>
      <c r="B143" s="1204" t="n">
        <f aca="false">J143</f>
        <v>75</v>
      </c>
      <c r="C143" s="1204" t="s">
        <v>496</v>
      </c>
      <c r="D143" s="1204" t="n">
        <f aca="false">K143</f>
        <v>360</v>
      </c>
      <c r="E143" s="1204" t="s">
        <v>496</v>
      </c>
      <c r="F143" s="1205" t="n">
        <f aca="false">L143</f>
        <v>2450</v>
      </c>
      <c r="G143" s="1204" t="s">
        <v>496</v>
      </c>
      <c r="H143" s="1206" t="n">
        <v>4</v>
      </c>
      <c r="I143" s="1207" t="s">
        <v>497</v>
      </c>
      <c r="J143" s="1208" t="n">
        <v>75</v>
      </c>
      <c r="K143" s="1209" t="n">
        <v>360</v>
      </c>
      <c r="L143" s="1209" t="n">
        <v>2450</v>
      </c>
      <c r="M143" s="1210" t="n">
        <v>32.3618552426221</v>
      </c>
      <c r="N143" s="1211" t="n">
        <v>9220.07268</v>
      </c>
      <c r="O143" s="1212" t="n">
        <v>80387.7615239862</v>
      </c>
      <c r="P143" s="1212" t="n">
        <v>86768.0373324707</v>
      </c>
      <c r="Q143" s="1213" t="n">
        <v>31193.2437457613</v>
      </c>
      <c r="R143" s="1212" t="n">
        <v>111581.005269747</v>
      </c>
      <c r="S143" s="1212" t="n">
        <v>117961.281078232</v>
      </c>
    </row>
    <row r="144" customFormat="false" ht="16.5" hidden="false" customHeight="false" outlineLevel="0" collapsed="false">
      <c r="A144" s="1203" t="s">
        <v>56</v>
      </c>
      <c r="B144" s="1204" t="n">
        <f aca="false">J144</f>
        <v>75</v>
      </c>
      <c r="C144" s="1204" t="s">
        <v>496</v>
      </c>
      <c r="D144" s="1204" t="n">
        <f aca="false">K144</f>
        <v>360</v>
      </c>
      <c r="E144" s="1204" t="s">
        <v>496</v>
      </c>
      <c r="F144" s="1205" t="n">
        <f aca="false">L144</f>
        <v>2500</v>
      </c>
      <c r="G144" s="1204" t="s">
        <v>496</v>
      </c>
      <c r="H144" s="1206" t="n">
        <v>4</v>
      </c>
      <c r="I144" s="1207" t="s">
        <v>497</v>
      </c>
      <c r="J144" s="1208" t="n">
        <v>75</v>
      </c>
      <c r="K144" s="1209" t="n">
        <v>360</v>
      </c>
      <c r="L144" s="1209" t="n">
        <v>2500</v>
      </c>
      <c r="M144" s="1210" t="n">
        <v>32.9585067294992</v>
      </c>
      <c r="N144" s="1211" t="n">
        <v>9439.59822</v>
      </c>
      <c r="O144" s="1212" t="n">
        <v>81368.1006367939</v>
      </c>
      <c r="P144" s="1212" t="n">
        <v>87888.5246114269</v>
      </c>
      <c r="Q144" s="1213" t="n">
        <v>31710.6242518388</v>
      </c>
      <c r="R144" s="1212" t="n">
        <v>113078.724888633</v>
      </c>
      <c r="S144" s="1212" t="n">
        <v>119599.148863266</v>
      </c>
    </row>
    <row r="145" customFormat="false" ht="16.5" hidden="false" customHeight="false" outlineLevel="0" collapsed="false">
      <c r="A145" s="1203" t="s">
        <v>56</v>
      </c>
      <c r="B145" s="1204" t="n">
        <f aca="false">J145</f>
        <v>75</v>
      </c>
      <c r="C145" s="1204" t="s">
        <v>496</v>
      </c>
      <c r="D145" s="1204" t="n">
        <f aca="false">K145</f>
        <v>360</v>
      </c>
      <c r="E145" s="1204" t="s">
        <v>496</v>
      </c>
      <c r="F145" s="1205" t="n">
        <f aca="false">L145</f>
        <v>2550</v>
      </c>
      <c r="G145" s="1204" t="s">
        <v>496</v>
      </c>
      <c r="H145" s="1206" t="n">
        <v>4</v>
      </c>
      <c r="I145" s="1207" t="s">
        <v>497</v>
      </c>
      <c r="J145" s="1208" t="n">
        <v>75</v>
      </c>
      <c r="K145" s="1209" t="n">
        <v>360</v>
      </c>
      <c r="L145" s="1209" t="n">
        <v>2550</v>
      </c>
      <c r="M145" s="1210" t="n">
        <v>33.5551982163763</v>
      </c>
      <c r="N145" s="1211" t="n">
        <v>9659.12376</v>
      </c>
      <c r="O145" s="1212" t="n">
        <v>85427.2134367487</v>
      </c>
      <c r="P145" s="1212" t="n">
        <v>91891.6498570646</v>
      </c>
      <c r="Q145" s="1213" t="n">
        <v>32443.5018777075</v>
      </c>
      <c r="R145" s="1212" t="n">
        <v>117870.715314456</v>
      </c>
      <c r="S145" s="1212" t="n">
        <v>124335.151734772</v>
      </c>
    </row>
    <row r="146" customFormat="false" ht="16.5" hidden="false" customHeight="false" outlineLevel="0" collapsed="false">
      <c r="A146" s="1203" t="s">
        <v>56</v>
      </c>
      <c r="B146" s="1206" t="n">
        <f aca="false">J146</f>
        <v>75</v>
      </c>
      <c r="C146" s="1206" t="s">
        <v>496</v>
      </c>
      <c r="D146" s="1206" t="n">
        <f aca="false">K146</f>
        <v>360</v>
      </c>
      <c r="E146" s="1206" t="s">
        <v>496</v>
      </c>
      <c r="F146" s="1205" t="n">
        <f aca="false">L146</f>
        <v>2600</v>
      </c>
      <c r="G146" s="1206" t="s">
        <v>496</v>
      </c>
      <c r="H146" s="1206" t="n">
        <v>4</v>
      </c>
      <c r="I146" s="1207" t="s">
        <v>497</v>
      </c>
      <c r="J146" s="1208" t="n">
        <v>75</v>
      </c>
      <c r="K146" s="1209" t="n">
        <v>360</v>
      </c>
      <c r="L146" s="1209" t="n">
        <v>2600</v>
      </c>
      <c r="M146" s="1210" t="n">
        <v>34.1348497032534</v>
      </c>
      <c r="N146" s="1211" t="n">
        <v>9878.6493</v>
      </c>
      <c r="O146" s="1212" t="n">
        <v>86660.3632794638</v>
      </c>
      <c r="P146" s="1212" t="n">
        <v>93248.8421886788</v>
      </c>
      <c r="Q146" s="1213" t="n">
        <v>32960.882383785</v>
      </c>
      <c r="R146" s="1212" t="n">
        <v>119621.245663249</v>
      </c>
      <c r="S146" s="1212" t="n">
        <v>126209.724572464</v>
      </c>
    </row>
    <row r="147" customFormat="false" ht="16.5" hidden="false" customHeight="false" outlineLevel="0" collapsed="false">
      <c r="A147" s="1203" t="s">
        <v>56</v>
      </c>
      <c r="B147" s="1204" t="n">
        <f aca="false">J147</f>
        <v>75</v>
      </c>
      <c r="C147" s="1204" t="s">
        <v>496</v>
      </c>
      <c r="D147" s="1204" t="n">
        <f aca="false">K147</f>
        <v>360</v>
      </c>
      <c r="E147" s="1204" t="s">
        <v>496</v>
      </c>
      <c r="F147" s="1205" t="n">
        <f aca="false">L147</f>
        <v>2650</v>
      </c>
      <c r="G147" s="1204" t="s">
        <v>496</v>
      </c>
      <c r="H147" s="1206" t="n">
        <v>4</v>
      </c>
      <c r="I147" s="1207" t="s">
        <v>497</v>
      </c>
      <c r="J147" s="1208" t="n">
        <v>75</v>
      </c>
      <c r="K147" s="1209" t="n">
        <v>360</v>
      </c>
      <c r="L147" s="1209" t="n">
        <v>2650</v>
      </c>
      <c r="M147" s="1210" t="n">
        <v>34.8385411901305</v>
      </c>
      <c r="N147" s="1211" t="n">
        <v>10098.17484</v>
      </c>
      <c r="O147" s="1212" t="n">
        <v>87491.0645795211</v>
      </c>
      <c r="P147" s="1212" t="n">
        <v>94229.2243510774</v>
      </c>
      <c r="Q147" s="1213" t="n">
        <v>33693.759878445</v>
      </c>
      <c r="R147" s="1212" t="n">
        <v>121184.824457966</v>
      </c>
      <c r="S147" s="1212" t="n">
        <v>127922.984229522</v>
      </c>
    </row>
    <row r="148" customFormat="false" ht="16.5" hidden="false" customHeight="false" outlineLevel="0" collapsed="false">
      <c r="A148" s="1203" t="s">
        <v>56</v>
      </c>
      <c r="B148" s="1204" t="n">
        <f aca="false">J148</f>
        <v>75</v>
      </c>
      <c r="C148" s="1204" t="s">
        <v>496</v>
      </c>
      <c r="D148" s="1204" t="n">
        <f aca="false">K148</f>
        <v>360</v>
      </c>
      <c r="E148" s="1204" t="s">
        <v>496</v>
      </c>
      <c r="F148" s="1205" t="n">
        <f aca="false">L148</f>
        <v>2700</v>
      </c>
      <c r="G148" s="1204" t="s">
        <v>496</v>
      </c>
      <c r="H148" s="1206" t="n">
        <v>4</v>
      </c>
      <c r="I148" s="1207" t="s">
        <v>497</v>
      </c>
      <c r="J148" s="1208" t="n">
        <v>75</v>
      </c>
      <c r="K148" s="1209" t="n">
        <v>360</v>
      </c>
      <c r="L148" s="1209" t="n">
        <v>2700</v>
      </c>
      <c r="M148" s="1210" t="n">
        <v>35.4966926770076</v>
      </c>
      <c r="N148" s="1211" t="n">
        <v>10317.70038</v>
      </c>
      <c r="O148" s="1212" t="n">
        <v>88377.4449490033</v>
      </c>
      <c r="P148" s="1212" t="n">
        <v>95261.7383412238</v>
      </c>
      <c r="Q148" s="1213" t="n">
        <v>34211.1403845225</v>
      </c>
      <c r="R148" s="1212" t="n">
        <v>122588.585333526</v>
      </c>
      <c r="S148" s="1212" t="n">
        <v>129472.878725746</v>
      </c>
    </row>
    <row r="149" customFormat="false" ht="16.5" hidden="false" customHeight="false" outlineLevel="0" collapsed="false">
      <c r="A149" s="1203" t="s">
        <v>56</v>
      </c>
      <c r="B149" s="1204" t="n">
        <f aca="false">J149</f>
        <v>75</v>
      </c>
      <c r="C149" s="1204" t="s">
        <v>496</v>
      </c>
      <c r="D149" s="1204" t="n">
        <f aca="false">K149</f>
        <v>360</v>
      </c>
      <c r="E149" s="1204" t="s">
        <v>496</v>
      </c>
      <c r="F149" s="1205" t="n">
        <f aca="false">L149</f>
        <v>2750</v>
      </c>
      <c r="G149" s="1204" t="s">
        <v>496</v>
      </c>
      <c r="H149" s="1206" t="n">
        <v>4</v>
      </c>
      <c r="I149" s="1207" t="s">
        <v>497</v>
      </c>
      <c r="J149" s="1208" t="n">
        <v>75</v>
      </c>
      <c r="K149" s="1209" t="n">
        <v>360</v>
      </c>
      <c r="L149" s="1209" t="n">
        <v>2750</v>
      </c>
      <c r="M149" s="1210" t="n">
        <v>36.0763441638847</v>
      </c>
      <c r="N149" s="1211" t="n">
        <v>10537.22592</v>
      </c>
      <c r="O149" s="1212" t="n">
        <v>89284.4621324657</v>
      </c>
      <c r="P149" s="1212" t="n">
        <v>96313.5745714446</v>
      </c>
      <c r="Q149" s="1213" t="n">
        <v>34728.5208906</v>
      </c>
      <c r="R149" s="1212" t="n">
        <v>124012.983023066</v>
      </c>
      <c r="S149" s="1212" t="n">
        <v>131042.095462045</v>
      </c>
    </row>
    <row r="150" customFormat="false" ht="16.5" hidden="false" customHeight="false" outlineLevel="0" collapsed="false">
      <c r="A150" s="1203" t="s">
        <v>56</v>
      </c>
      <c r="B150" s="1204" t="n">
        <f aca="false">J150</f>
        <v>75</v>
      </c>
      <c r="C150" s="1204" t="s">
        <v>496</v>
      </c>
      <c r="D150" s="1204" t="n">
        <f aca="false">K150</f>
        <v>360</v>
      </c>
      <c r="E150" s="1204" t="s">
        <v>496</v>
      </c>
      <c r="F150" s="1205" t="n">
        <f aca="false">L150</f>
        <v>2800</v>
      </c>
      <c r="G150" s="1204" t="s">
        <v>496</v>
      </c>
      <c r="H150" s="1206" t="n">
        <v>4</v>
      </c>
      <c r="I150" s="1207" t="s">
        <v>497</v>
      </c>
      <c r="J150" s="1208" t="n">
        <v>75</v>
      </c>
      <c r="K150" s="1209" t="n">
        <v>360</v>
      </c>
      <c r="L150" s="1209" t="n">
        <v>2800</v>
      </c>
      <c r="M150" s="1210" t="n">
        <v>36.6730356507618</v>
      </c>
      <c r="N150" s="1211" t="n">
        <v>10756.75146</v>
      </c>
      <c r="O150" s="1212" t="n">
        <v>90114.0097927095</v>
      </c>
      <c r="P150" s="1212" t="n">
        <v>97292.876590611</v>
      </c>
      <c r="Q150" s="1213" t="n">
        <v>35461.39838526</v>
      </c>
      <c r="R150" s="1212" t="n">
        <v>125575.40817797</v>
      </c>
      <c r="S150" s="1212" t="n">
        <v>132754.274975871</v>
      </c>
    </row>
    <row r="151" customFormat="false" ht="16.5" hidden="false" customHeight="false" outlineLevel="0" collapsed="false">
      <c r="A151" s="1203" t="s">
        <v>56</v>
      </c>
      <c r="B151" s="1204" t="n">
        <f aca="false">J151</f>
        <v>75</v>
      </c>
      <c r="C151" s="1204" t="s">
        <v>496</v>
      </c>
      <c r="D151" s="1204" t="n">
        <f aca="false">K151</f>
        <v>360</v>
      </c>
      <c r="E151" s="1204" t="s">
        <v>496</v>
      </c>
      <c r="F151" s="1205" t="n">
        <f aca="false">L151</f>
        <v>2850</v>
      </c>
      <c r="G151" s="1204" t="s">
        <v>496</v>
      </c>
      <c r="H151" s="1206" t="n">
        <v>4</v>
      </c>
      <c r="I151" s="1207" t="s">
        <v>497</v>
      </c>
      <c r="J151" s="1208" t="n">
        <v>75</v>
      </c>
      <c r="K151" s="1209" t="n">
        <v>360</v>
      </c>
      <c r="L151" s="1209" t="n">
        <v>2850</v>
      </c>
      <c r="M151" s="1210" t="n">
        <v>37.2526871376389</v>
      </c>
      <c r="N151" s="1211" t="n">
        <v>10976.277</v>
      </c>
      <c r="O151" s="1212" t="n">
        <v>90943.5126189235</v>
      </c>
      <c r="P151" s="1212" t="n">
        <v>98272.1365639335</v>
      </c>
      <c r="Q151" s="1213" t="n">
        <v>35978.7788913375</v>
      </c>
      <c r="R151" s="1212" t="n">
        <v>126922.291510261</v>
      </c>
      <c r="S151" s="1212" t="n">
        <v>134250.915455271</v>
      </c>
    </row>
    <row r="152" customFormat="false" ht="16.5" hidden="false" customHeight="false" outlineLevel="0" collapsed="false">
      <c r="A152" s="1203" t="s">
        <v>56</v>
      </c>
      <c r="B152" s="1204" t="n">
        <f aca="false">J152</f>
        <v>75</v>
      </c>
      <c r="C152" s="1204" t="s">
        <v>496</v>
      </c>
      <c r="D152" s="1204" t="n">
        <f aca="false">K152</f>
        <v>360</v>
      </c>
      <c r="E152" s="1204" t="s">
        <v>496</v>
      </c>
      <c r="F152" s="1205" t="n">
        <f aca="false">L152</f>
        <v>2900</v>
      </c>
      <c r="G152" s="1204" t="s">
        <v>496</v>
      </c>
      <c r="H152" s="1206" t="n">
        <v>4</v>
      </c>
      <c r="I152" s="1207" t="s">
        <v>497</v>
      </c>
      <c r="J152" s="1208" t="n">
        <v>75</v>
      </c>
      <c r="K152" s="1209" t="n">
        <v>360</v>
      </c>
      <c r="L152" s="1209" t="n">
        <v>2900</v>
      </c>
      <c r="M152" s="1210" t="n">
        <v>38.0253786245161</v>
      </c>
      <c r="N152" s="1211" t="n">
        <v>11195.80254</v>
      </c>
      <c r="O152" s="1212" t="n">
        <v>91772.9704995801</v>
      </c>
      <c r="P152" s="1212" t="n">
        <v>99251.3544914121</v>
      </c>
      <c r="Q152" s="1213" t="n">
        <v>36711.6563859975</v>
      </c>
      <c r="R152" s="1212" t="n">
        <v>128484.626885578</v>
      </c>
      <c r="S152" s="1212" t="n">
        <v>135963.01087741</v>
      </c>
    </row>
    <row r="153" customFormat="false" ht="16.5" hidden="false" customHeight="false" outlineLevel="0" collapsed="false">
      <c r="A153" s="1203" t="s">
        <v>56</v>
      </c>
      <c r="B153" s="1204" t="n">
        <f aca="false">J153</f>
        <v>75</v>
      </c>
      <c r="C153" s="1204" t="s">
        <v>496</v>
      </c>
      <c r="D153" s="1204" t="n">
        <f aca="false">K153</f>
        <v>360</v>
      </c>
      <c r="E153" s="1204" t="s">
        <v>496</v>
      </c>
      <c r="F153" s="1205" t="n">
        <f aca="false">L153</f>
        <v>2950</v>
      </c>
      <c r="G153" s="1204" t="s">
        <v>496</v>
      </c>
      <c r="H153" s="1206" t="n">
        <v>4</v>
      </c>
      <c r="I153" s="1207" t="s">
        <v>497</v>
      </c>
      <c r="J153" s="1208" t="n">
        <v>75</v>
      </c>
      <c r="K153" s="1209" t="n">
        <v>360</v>
      </c>
      <c r="L153" s="1209" t="n">
        <v>2950</v>
      </c>
      <c r="M153" s="1210" t="n">
        <v>38.6050301113932</v>
      </c>
      <c r="N153" s="1211" t="n">
        <v>11415.32808</v>
      </c>
      <c r="O153" s="1212" t="n">
        <v>92602.383323152</v>
      </c>
      <c r="P153" s="1212" t="n">
        <v>100230.530261519</v>
      </c>
      <c r="Q153" s="1213" t="n">
        <v>37229.036892075</v>
      </c>
      <c r="R153" s="1212" t="n">
        <v>129831.420215227</v>
      </c>
      <c r="S153" s="1212" t="n">
        <v>137459.567153594</v>
      </c>
    </row>
    <row r="154" customFormat="false" ht="16.5" hidden="false" customHeight="false" outlineLevel="0" collapsed="false">
      <c r="A154" s="1214" t="s">
        <v>56</v>
      </c>
      <c r="B154" s="1215" t="n">
        <f aca="false">J154</f>
        <v>75</v>
      </c>
      <c r="C154" s="1215" t="s">
        <v>496</v>
      </c>
      <c r="D154" s="1215" t="n">
        <f aca="false">K154</f>
        <v>360</v>
      </c>
      <c r="E154" s="1215" t="s">
        <v>496</v>
      </c>
      <c r="F154" s="1216" t="n">
        <f aca="false">L154</f>
        <v>3000</v>
      </c>
      <c r="G154" s="1215" t="s">
        <v>496</v>
      </c>
      <c r="H154" s="1217" t="n">
        <v>4</v>
      </c>
      <c r="I154" s="1218" t="s">
        <v>497</v>
      </c>
      <c r="J154" s="1219" t="n">
        <v>75</v>
      </c>
      <c r="K154" s="1220" t="n">
        <v>360</v>
      </c>
      <c r="L154" s="1220" t="n">
        <v>3000</v>
      </c>
      <c r="M154" s="1221" t="n">
        <v>39.2017215982703</v>
      </c>
      <c r="N154" s="1222" t="n">
        <v>11634.85362</v>
      </c>
      <c r="O154" s="1223" t="n">
        <v>95036.2716853879</v>
      </c>
      <c r="P154" s="1223" t="n">
        <v>102711.967119932</v>
      </c>
      <c r="Q154" s="1224" t="n">
        <v>37961.914386735</v>
      </c>
      <c r="R154" s="1223" t="n">
        <v>132998.186072123</v>
      </c>
      <c r="S154" s="1223" t="n">
        <v>140673.881506667</v>
      </c>
    </row>
    <row r="155" customFormat="false" ht="22.5" hidden="false" customHeight="true" outlineLevel="0" collapsed="false">
      <c r="A155" s="1241" t="s">
        <v>506</v>
      </c>
      <c r="B155" s="1241"/>
      <c r="C155" s="1241"/>
      <c r="D155" s="1241"/>
      <c r="E155" s="1241"/>
      <c r="F155" s="1241"/>
      <c r="G155" s="1241"/>
      <c r="H155" s="1241"/>
      <c r="I155" s="1241"/>
      <c r="J155" s="1241"/>
      <c r="K155" s="1241"/>
      <c r="L155" s="1241"/>
      <c r="M155" s="1241"/>
      <c r="N155" s="1241"/>
      <c r="O155" s="1241"/>
      <c r="P155" s="1241"/>
      <c r="Q155" s="1241"/>
      <c r="R155" s="1241"/>
      <c r="S155" s="1241"/>
    </row>
    <row r="156" customFormat="false" ht="16.5" hidden="false" customHeight="false" outlineLevel="0" collapsed="false">
      <c r="A156" s="1202" t="s">
        <v>505</v>
      </c>
      <c r="B156" s="1202"/>
      <c r="C156" s="1202"/>
      <c r="D156" s="1202"/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1202"/>
      <c r="O156" s="1202"/>
      <c r="P156" s="1202"/>
      <c r="Q156" s="1202"/>
      <c r="R156" s="1202"/>
      <c r="S156" s="1202"/>
    </row>
    <row r="157" customFormat="false" ht="16.5" hidden="false" customHeight="false" outlineLevel="0" collapsed="false">
      <c r="A157" s="1203" t="s">
        <v>56</v>
      </c>
      <c r="B157" s="1206" t="n">
        <f aca="false">J157</f>
        <v>75</v>
      </c>
      <c r="C157" s="1206" t="s">
        <v>496</v>
      </c>
      <c r="D157" s="1206" t="n">
        <f aca="false">K157</f>
        <v>400</v>
      </c>
      <c r="E157" s="1206" t="s">
        <v>496</v>
      </c>
      <c r="F157" s="1205" t="n">
        <f aca="false">L157</f>
        <v>700</v>
      </c>
      <c r="G157" s="1206" t="s">
        <v>496</v>
      </c>
      <c r="H157" s="1206" t="n">
        <v>4</v>
      </c>
      <c r="I157" s="1207" t="s">
        <v>497</v>
      </c>
      <c r="J157" s="1225" t="n">
        <v>75</v>
      </c>
      <c r="K157" s="1226" t="n">
        <v>400</v>
      </c>
      <c r="L157" s="1226" t="n">
        <v>700</v>
      </c>
      <c r="M157" s="1227" t="n">
        <v>9.98089420190237</v>
      </c>
      <c r="N157" s="1228" t="n">
        <v>1650.77094</v>
      </c>
      <c r="O157" s="1229" t="n">
        <v>27743.556430305</v>
      </c>
      <c r="P157" s="1229" t="n">
        <v>35495.9585403947</v>
      </c>
      <c r="Q157" s="1230" t="n">
        <v>10567.3514507775</v>
      </c>
      <c r="R157" s="1229" t="n">
        <v>38310.9078810825</v>
      </c>
      <c r="S157" s="1229" t="n">
        <v>46063.3099911722</v>
      </c>
    </row>
    <row r="158" customFormat="false" ht="16.5" hidden="false" customHeight="false" outlineLevel="0" collapsed="false">
      <c r="A158" s="1203" t="s">
        <v>56</v>
      </c>
      <c r="B158" s="1204" t="n">
        <f aca="false">J158</f>
        <v>75</v>
      </c>
      <c r="C158" s="1204" t="s">
        <v>496</v>
      </c>
      <c r="D158" s="1204" t="n">
        <f aca="false">K158</f>
        <v>400</v>
      </c>
      <c r="E158" s="1204" t="s">
        <v>496</v>
      </c>
      <c r="F158" s="1205" t="n">
        <f aca="false">L158</f>
        <v>750</v>
      </c>
      <c r="G158" s="1204" t="s">
        <v>496</v>
      </c>
      <c r="H158" s="1206" t="n">
        <v>4</v>
      </c>
      <c r="I158" s="1207" t="s">
        <v>497</v>
      </c>
      <c r="J158" s="1208" t="n">
        <v>75</v>
      </c>
      <c r="K158" s="1209" t="n">
        <v>400</v>
      </c>
      <c r="L158" s="1209" t="n">
        <v>750</v>
      </c>
      <c r="M158" s="1210" t="n">
        <v>10.5923993966742</v>
      </c>
      <c r="N158" s="1211" t="n">
        <v>1886.59536</v>
      </c>
      <c r="O158" s="1212" t="n">
        <v>29433.3752177477</v>
      </c>
      <c r="P158" s="1212" t="n">
        <v>36332.5297525425</v>
      </c>
      <c r="Q158" s="1213" t="n">
        <v>11130.3344763788</v>
      </c>
      <c r="R158" s="1212" t="n">
        <v>40563.7096941264</v>
      </c>
      <c r="S158" s="1212" t="n">
        <v>47462.8642289213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75</v>
      </c>
      <c r="C159" s="1204" t="s">
        <v>496</v>
      </c>
      <c r="D159" s="1204" t="n">
        <f aca="false">K159</f>
        <v>400</v>
      </c>
      <c r="E159" s="1204" t="s">
        <v>496</v>
      </c>
      <c r="F159" s="1205" t="n">
        <f aca="false">L159</f>
        <v>800</v>
      </c>
      <c r="G159" s="1204" t="s">
        <v>496</v>
      </c>
      <c r="H159" s="1206" t="n">
        <v>4</v>
      </c>
      <c r="I159" s="1207" t="s">
        <v>497</v>
      </c>
      <c r="J159" s="1208" t="n">
        <v>75</v>
      </c>
      <c r="K159" s="1209" t="n">
        <v>400</v>
      </c>
      <c r="L159" s="1209" t="n">
        <v>800</v>
      </c>
      <c r="M159" s="1210" t="n">
        <v>11.2039045914461</v>
      </c>
      <c r="N159" s="1211" t="n">
        <v>2122.41978</v>
      </c>
      <c r="O159" s="1212" t="n">
        <v>31123.7592262436</v>
      </c>
      <c r="P159" s="1212" t="n">
        <v>37161.5987370246</v>
      </c>
      <c r="Q159" s="1213" t="n">
        <v>11693.3173707713</v>
      </c>
      <c r="R159" s="1212" t="n">
        <v>42817.0765970149</v>
      </c>
      <c r="S159" s="1212" t="n">
        <v>48854.9161077958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75</v>
      </c>
      <c r="C160" s="1204" t="s">
        <v>496</v>
      </c>
      <c r="D160" s="1204" t="n">
        <f aca="false">K160</f>
        <v>400</v>
      </c>
      <c r="E160" s="1204" t="s">
        <v>496</v>
      </c>
      <c r="F160" s="1205" t="n">
        <f aca="false">L160</f>
        <v>850</v>
      </c>
      <c r="G160" s="1204" t="s">
        <v>496</v>
      </c>
      <c r="H160" s="1206" t="n">
        <v>4</v>
      </c>
      <c r="I160" s="1207" t="s">
        <v>497</v>
      </c>
      <c r="J160" s="1208" t="n">
        <v>75</v>
      </c>
      <c r="K160" s="1209" t="n">
        <v>400</v>
      </c>
      <c r="L160" s="1209" t="n">
        <v>850</v>
      </c>
      <c r="M160" s="1210" t="n">
        <v>11.8324497862179</v>
      </c>
      <c r="N160" s="1211" t="n">
        <v>2358.2442</v>
      </c>
      <c r="O160" s="1212" t="n">
        <v>32814.143346267</v>
      </c>
      <c r="P160" s="1212" t="n">
        <v>37990.6678330341</v>
      </c>
      <c r="Q160" s="1213" t="n">
        <v>12471.797384955</v>
      </c>
      <c r="R160" s="1212" t="n">
        <v>45285.940731222</v>
      </c>
      <c r="S160" s="1212" t="n">
        <v>50462.4652179891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75</v>
      </c>
      <c r="C161" s="1204" t="s">
        <v>496</v>
      </c>
      <c r="D161" s="1204" t="n">
        <f aca="false">K161</f>
        <v>400</v>
      </c>
      <c r="E161" s="1204" t="s">
        <v>496</v>
      </c>
      <c r="F161" s="1205" t="n">
        <f aca="false">L161</f>
        <v>900</v>
      </c>
      <c r="G161" s="1204" t="s">
        <v>496</v>
      </c>
      <c r="H161" s="1206" t="n">
        <v>4</v>
      </c>
      <c r="I161" s="1207" t="s">
        <v>497</v>
      </c>
      <c r="J161" s="1208" t="n">
        <v>75</v>
      </c>
      <c r="K161" s="1209" t="n">
        <v>400</v>
      </c>
      <c r="L161" s="1209" t="n">
        <v>900</v>
      </c>
      <c r="M161" s="1210" t="n">
        <v>12.4819549809897</v>
      </c>
      <c r="N161" s="1211" t="n">
        <v>2594.06862</v>
      </c>
      <c r="O161" s="1212" t="n">
        <v>34504.5273547629</v>
      </c>
      <c r="P161" s="1212" t="n">
        <v>38830.4541581501</v>
      </c>
      <c r="Q161" s="1213" t="n">
        <v>13034.7802793475</v>
      </c>
      <c r="R161" s="1212" t="n">
        <v>47539.3076341105</v>
      </c>
      <c r="S161" s="1212" t="n">
        <v>51865.2344374976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75</v>
      </c>
      <c r="C162" s="1204" t="s">
        <v>496</v>
      </c>
      <c r="D162" s="1204" t="n">
        <f aca="false">K162</f>
        <v>400</v>
      </c>
      <c r="E162" s="1204" t="s">
        <v>496</v>
      </c>
      <c r="F162" s="1205" t="n">
        <f aca="false">L162</f>
        <v>950</v>
      </c>
      <c r="G162" s="1204" t="s">
        <v>496</v>
      </c>
      <c r="H162" s="1206" t="n">
        <v>4</v>
      </c>
      <c r="I162" s="1207" t="s">
        <v>497</v>
      </c>
      <c r="J162" s="1208" t="n">
        <v>75</v>
      </c>
      <c r="K162" s="1209" t="n">
        <v>400</v>
      </c>
      <c r="L162" s="1209" t="n">
        <v>950</v>
      </c>
      <c r="M162" s="1210" t="n">
        <v>13.1795001757616</v>
      </c>
      <c r="N162" s="1211" t="n">
        <v>2829.89304</v>
      </c>
      <c r="O162" s="1212" t="n">
        <v>36194.9114747863</v>
      </c>
      <c r="P162" s="1212" t="n">
        <v>39659.5232541596</v>
      </c>
      <c r="Q162" s="1213" t="n">
        <v>13813.2602935313</v>
      </c>
      <c r="R162" s="1212" t="n">
        <v>50008.1717683176</v>
      </c>
      <c r="S162" s="1212" t="n">
        <v>53472.7835476909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75</v>
      </c>
      <c r="C163" s="1204" t="s">
        <v>496</v>
      </c>
      <c r="D163" s="1204" t="n">
        <f aca="false">K163</f>
        <v>400</v>
      </c>
      <c r="E163" s="1204" t="s">
        <v>496</v>
      </c>
      <c r="F163" s="1205" t="n">
        <f aca="false">L163</f>
        <v>1000</v>
      </c>
      <c r="G163" s="1204" t="s">
        <v>496</v>
      </c>
      <c r="H163" s="1206" t="n">
        <v>4</v>
      </c>
      <c r="I163" s="1207" t="s">
        <v>497</v>
      </c>
      <c r="J163" s="1208" t="n">
        <v>75</v>
      </c>
      <c r="K163" s="1209" t="n">
        <v>400</v>
      </c>
      <c r="L163" s="1209" t="n">
        <v>1000</v>
      </c>
      <c r="M163" s="1210" t="n">
        <v>13.7910053705334</v>
      </c>
      <c r="N163" s="1211" t="n">
        <v>3065.71746</v>
      </c>
      <c r="O163" s="1212" t="n">
        <v>37796.3870369091</v>
      </c>
      <c r="P163" s="1212" t="n">
        <v>40492.8792418118</v>
      </c>
      <c r="Q163" s="1213" t="n">
        <v>14376.2433191325</v>
      </c>
      <c r="R163" s="1212" t="n">
        <v>52172.6303560416</v>
      </c>
      <c r="S163" s="1212" t="n">
        <v>54869.1225609443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75</v>
      </c>
      <c r="C164" s="1204" t="s">
        <v>496</v>
      </c>
      <c r="D164" s="1204" t="n">
        <f aca="false">K164</f>
        <v>400</v>
      </c>
      <c r="E164" s="1204" t="s">
        <v>496</v>
      </c>
      <c r="F164" s="1205" t="n">
        <f aca="false">L164</f>
        <v>1050</v>
      </c>
      <c r="G164" s="1204" t="s">
        <v>496</v>
      </c>
      <c r="H164" s="1206" t="n">
        <v>4</v>
      </c>
      <c r="I164" s="1207" t="s">
        <v>497</v>
      </c>
      <c r="J164" s="1208" t="n">
        <v>75</v>
      </c>
      <c r="K164" s="1209" t="n">
        <v>400</v>
      </c>
      <c r="L164" s="1209" t="n">
        <v>1050</v>
      </c>
      <c r="M164" s="1210" t="n">
        <v>14.4195505653053</v>
      </c>
      <c r="N164" s="1211" t="n">
        <v>3301.54188</v>
      </c>
      <c r="O164" s="1212" t="n">
        <v>39697.9287310097</v>
      </c>
      <c r="P164" s="1212" t="n">
        <v>41328.3786752852</v>
      </c>
      <c r="Q164" s="1213" t="n">
        <v>15154.7232021075</v>
      </c>
      <c r="R164" s="1212" t="n">
        <v>54852.6519331172</v>
      </c>
      <c r="S164" s="1212" t="n">
        <v>56483.1018773927</v>
      </c>
    </row>
    <row r="165" customFormat="false" ht="16.5" hidden="false" customHeight="false" outlineLevel="0" collapsed="false">
      <c r="A165" s="1203" t="s">
        <v>56</v>
      </c>
      <c r="B165" s="1206" t="n">
        <f aca="false">J165</f>
        <v>75</v>
      </c>
      <c r="C165" s="1206" t="s">
        <v>496</v>
      </c>
      <c r="D165" s="1206" t="n">
        <f aca="false">K165</f>
        <v>400</v>
      </c>
      <c r="E165" s="1206" t="s">
        <v>496</v>
      </c>
      <c r="F165" s="1205" t="n">
        <f aca="false">L165</f>
        <v>1100</v>
      </c>
      <c r="G165" s="1206" t="s">
        <v>496</v>
      </c>
      <c r="H165" s="1206" t="n">
        <v>4</v>
      </c>
      <c r="I165" s="1207" t="s">
        <v>497</v>
      </c>
      <c r="J165" s="1208" t="n">
        <v>75</v>
      </c>
      <c r="K165" s="1209" t="n">
        <v>400</v>
      </c>
      <c r="L165" s="1209" t="n">
        <v>1100</v>
      </c>
      <c r="M165" s="1210" t="n">
        <v>15.0310557600771</v>
      </c>
      <c r="N165" s="1211" t="n">
        <v>3537.3663</v>
      </c>
      <c r="O165" s="1212" t="n">
        <v>41388.3127395056</v>
      </c>
      <c r="P165" s="1212" t="n">
        <v>59249.1946362711</v>
      </c>
      <c r="Q165" s="1213" t="n">
        <v>15717.7062277088</v>
      </c>
      <c r="R165" s="1212" t="n">
        <v>57106.0189672144</v>
      </c>
      <c r="S165" s="1212" t="n">
        <v>74966.9008639798</v>
      </c>
    </row>
    <row r="166" customFormat="false" ht="16.5" hidden="false" customHeight="false" outlineLevel="0" collapsed="false">
      <c r="A166" s="1203" t="s">
        <v>56</v>
      </c>
      <c r="B166" s="1204" t="n">
        <f aca="false">J166</f>
        <v>75</v>
      </c>
      <c r="C166" s="1204" t="s">
        <v>496</v>
      </c>
      <c r="D166" s="1204" t="n">
        <f aca="false">K166</f>
        <v>400</v>
      </c>
      <c r="E166" s="1204" t="s">
        <v>496</v>
      </c>
      <c r="F166" s="1205" t="n">
        <f aca="false">L166</f>
        <v>1150</v>
      </c>
      <c r="G166" s="1204" t="s">
        <v>496</v>
      </c>
      <c r="H166" s="1206" t="n">
        <v>4</v>
      </c>
      <c r="I166" s="1207" t="s">
        <v>497</v>
      </c>
      <c r="J166" s="1208" t="n">
        <v>75</v>
      </c>
      <c r="K166" s="1209" t="n">
        <v>400</v>
      </c>
      <c r="L166" s="1209" t="n">
        <v>1150</v>
      </c>
      <c r="M166" s="1210" t="n">
        <v>15.6425609548489</v>
      </c>
      <c r="N166" s="1211" t="n">
        <v>3773.19072</v>
      </c>
      <c r="O166" s="1212" t="n">
        <v>42372.769222251</v>
      </c>
      <c r="P166" s="1212" t="n">
        <v>59267.9341454845</v>
      </c>
      <c r="Q166" s="1213" t="n">
        <v>16280.6891221013</v>
      </c>
      <c r="R166" s="1212" t="n">
        <v>58653.4583443523</v>
      </c>
      <c r="S166" s="1212" t="n">
        <v>75548.6232675857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75</v>
      </c>
      <c r="C167" s="1204" t="s">
        <v>496</v>
      </c>
      <c r="D167" s="1204" t="n">
        <f aca="false">K167</f>
        <v>400</v>
      </c>
      <c r="E167" s="1204" t="s">
        <v>496</v>
      </c>
      <c r="F167" s="1205" t="n">
        <f aca="false">L167</f>
        <v>1200</v>
      </c>
      <c r="G167" s="1204" t="s">
        <v>496</v>
      </c>
      <c r="H167" s="1206" t="n">
        <v>4</v>
      </c>
      <c r="I167" s="1207" t="s">
        <v>497</v>
      </c>
      <c r="J167" s="1208" t="n">
        <v>75</v>
      </c>
      <c r="K167" s="1209" t="n">
        <v>400</v>
      </c>
      <c r="L167" s="1209" t="n">
        <v>1200</v>
      </c>
      <c r="M167" s="1210" t="n">
        <v>16.5256061496208</v>
      </c>
      <c r="N167" s="1211" t="n">
        <v>4009.01514</v>
      </c>
      <c r="O167" s="1212" t="n">
        <v>43412.7248806646</v>
      </c>
      <c r="P167" s="1212" t="n">
        <v>59338.3603764426</v>
      </c>
      <c r="Q167" s="1213" t="n">
        <v>17059.169136285</v>
      </c>
      <c r="R167" s="1212" t="n">
        <v>60471.8940169496</v>
      </c>
      <c r="S167" s="1212" t="n">
        <v>76397.5295127276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75</v>
      </c>
      <c r="C168" s="1204" t="s">
        <v>496</v>
      </c>
      <c r="D168" s="1204" t="n">
        <f aca="false">K168</f>
        <v>400</v>
      </c>
      <c r="E168" s="1204" t="s">
        <v>496</v>
      </c>
      <c r="F168" s="1205" t="n">
        <f aca="false">L168</f>
        <v>1250</v>
      </c>
      <c r="G168" s="1204" t="s">
        <v>496</v>
      </c>
      <c r="H168" s="1206" t="n">
        <v>4</v>
      </c>
      <c r="I168" s="1207" t="s">
        <v>497</v>
      </c>
      <c r="J168" s="1208" t="n">
        <v>75</v>
      </c>
      <c r="K168" s="1209" t="n">
        <v>400</v>
      </c>
      <c r="L168" s="1209" t="n">
        <v>1250</v>
      </c>
      <c r="M168" s="1210" t="n">
        <v>17.1371113443926</v>
      </c>
      <c r="N168" s="1211" t="n">
        <v>4244.83956</v>
      </c>
      <c r="O168" s="1212" t="n">
        <v>44396.7317963095</v>
      </c>
      <c r="P168" s="1212" t="n">
        <v>59350.1335473274</v>
      </c>
      <c r="Q168" s="1213" t="n">
        <v>17622.1520306775</v>
      </c>
      <c r="R168" s="1212" t="n">
        <v>62018.883826987</v>
      </c>
      <c r="S168" s="1212" t="n">
        <v>76972.2855780049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75</v>
      </c>
      <c r="C169" s="1204" t="s">
        <v>496</v>
      </c>
      <c r="D169" s="1204" t="n">
        <f aca="false">K169</f>
        <v>400</v>
      </c>
      <c r="E169" s="1204" t="s">
        <v>496</v>
      </c>
      <c r="F169" s="1205" t="n">
        <f aca="false">L169</f>
        <v>1300</v>
      </c>
      <c r="G169" s="1204" t="s">
        <v>496</v>
      </c>
      <c r="H169" s="1206" t="n">
        <v>4</v>
      </c>
      <c r="I169" s="1207" t="s">
        <v>497</v>
      </c>
      <c r="J169" s="1208" t="n">
        <v>75</v>
      </c>
      <c r="K169" s="1209" t="n">
        <v>400</v>
      </c>
      <c r="L169" s="1209" t="n">
        <v>1300</v>
      </c>
      <c r="M169" s="1210" t="n">
        <v>17.8276565391645</v>
      </c>
      <c r="N169" s="1211" t="n">
        <v>4480.66398</v>
      </c>
      <c r="O169" s="1212" t="n">
        <v>47672.6858814291</v>
      </c>
      <c r="P169" s="1212" t="n">
        <v>59363.6604871669</v>
      </c>
      <c r="Q169" s="1213" t="n">
        <v>18400.6320448613</v>
      </c>
      <c r="R169" s="1212" t="n">
        <v>66073.3179262903</v>
      </c>
      <c r="S169" s="1212" t="n">
        <v>77764.2925320281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75</v>
      </c>
      <c r="C170" s="1204" t="s">
        <v>496</v>
      </c>
      <c r="D170" s="1204" t="n">
        <f aca="false">K170</f>
        <v>400</v>
      </c>
      <c r="E170" s="1204" t="s">
        <v>496</v>
      </c>
      <c r="F170" s="1205" t="n">
        <f aca="false">L170</f>
        <v>1350</v>
      </c>
      <c r="G170" s="1204" t="s">
        <v>496</v>
      </c>
      <c r="H170" s="1206" t="n">
        <v>4</v>
      </c>
      <c r="I170" s="1207" t="s">
        <v>497</v>
      </c>
      <c r="J170" s="1208" t="n">
        <v>75</v>
      </c>
      <c r="K170" s="1209" t="n">
        <v>400</v>
      </c>
      <c r="L170" s="1209" t="n">
        <v>1350</v>
      </c>
      <c r="M170" s="1210" t="n">
        <v>18.4391617339363</v>
      </c>
      <c r="N170" s="1211" t="n">
        <v>4716.4884</v>
      </c>
      <c r="O170" s="1212" t="n">
        <v>48890.0540341007</v>
      </c>
      <c r="P170" s="1212" t="n">
        <v>56227.8007004434</v>
      </c>
      <c r="Q170" s="1213" t="n">
        <v>18963.6149392538</v>
      </c>
      <c r="R170" s="1212" t="n">
        <v>67853.6689733545</v>
      </c>
      <c r="S170" s="1212" t="n">
        <v>75191.4156396971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75</v>
      </c>
      <c r="C171" s="1204" t="s">
        <v>496</v>
      </c>
      <c r="D171" s="1204" t="n">
        <f aca="false">K171</f>
        <v>400</v>
      </c>
      <c r="E171" s="1204" t="s">
        <v>496</v>
      </c>
      <c r="F171" s="1205" t="n">
        <f aca="false">L171</f>
        <v>1400</v>
      </c>
      <c r="G171" s="1204" t="s">
        <v>496</v>
      </c>
      <c r="H171" s="1206" t="n">
        <v>4</v>
      </c>
      <c r="I171" s="1207" t="s">
        <v>497</v>
      </c>
      <c r="J171" s="1208" t="n">
        <v>75</v>
      </c>
      <c r="K171" s="1209" t="n">
        <v>400</v>
      </c>
      <c r="L171" s="1209" t="n">
        <v>1400</v>
      </c>
      <c r="M171" s="1210" t="n">
        <v>19.0677069287082</v>
      </c>
      <c r="N171" s="1211" t="n">
        <v>4952.31282</v>
      </c>
      <c r="O171" s="1212" t="n">
        <v>50413.0449502688</v>
      </c>
      <c r="P171" s="1212" t="n">
        <v>57059.7925960074</v>
      </c>
      <c r="Q171" s="1213" t="n">
        <v>19742.0949534375</v>
      </c>
      <c r="R171" s="1212" t="n">
        <v>70155.1399037063</v>
      </c>
      <c r="S171" s="1212" t="n">
        <v>76801.887549445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75</v>
      </c>
      <c r="C172" s="1204" t="s">
        <v>496</v>
      </c>
      <c r="D172" s="1204" t="n">
        <f aca="false">K172</f>
        <v>400</v>
      </c>
      <c r="E172" s="1204" t="s">
        <v>496</v>
      </c>
      <c r="F172" s="1205" t="n">
        <f aca="false">L172</f>
        <v>1450</v>
      </c>
      <c r="G172" s="1204" t="s">
        <v>496</v>
      </c>
      <c r="H172" s="1206" t="n">
        <v>4</v>
      </c>
      <c r="I172" s="1207" t="s">
        <v>497</v>
      </c>
      <c r="J172" s="1208" t="n">
        <v>75</v>
      </c>
      <c r="K172" s="1209" t="n">
        <v>400</v>
      </c>
      <c r="L172" s="1209" t="n">
        <v>1450</v>
      </c>
      <c r="M172" s="1210" t="n">
        <v>19.67921212348</v>
      </c>
      <c r="N172" s="1211" t="n">
        <v>5188.13724</v>
      </c>
      <c r="O172" s="1212" t="n">
        <v>51630.412991413</v>
      </c>
      <c r="P172" s="1212" t="n">
        <v>57896.656121569</v>
      </c>
      <c r="Q172" s="1213" t="n">
        <v>20305.07784783</v>
      </c>
      <c r="R172" s="1212" t="n">
        <v>71935.490839243</v>
      </c>
      <c r="S172" s="1212" t="n">
        <v>78201.733969399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75</v>
      </c>
      <c r="C173" s="1204" t="s">
        <v>496</v>
      </c>
      <c r="D173" s="1204" t="n">
        <f aca="false">K173</f>
        <v>400</v>
      </c>
      <c r="E173" s="1204" t="s">
        <v>496</v>
      </c>
      <c r="F173" s="1205" t="n">
        <f aca="false">L173</f>
        <v>1500</v>
      </c>
      <c r="G173" s="1204" t="s">
        <v>496</v>
      </c>
      <c r="H173" s="1206" t="n">
        <v>4</v>
      </c>
      <c r="I173" s="1207" t="s">
        <v>497</v>
      </c>
      <c r="J173" s="1208" t="n">
        <v>75</v>
      </c>
      <c r="K173" s="1209" t="n">
        <v>400</v>
      </c>
      <c r="L173" s="1209" t="n">
        <v>1500</v>
      </c>
      <c r="M173" s="1210" t="n">
        <v>20.9473239710518</v>
      </c>
      <c r="N173" s="1211" t="n">
        <v>5423.96166</v>
      </c>
      <c r="O173" s="1212" t="n">
        <v>53439.6798949669</v>
      </c>
      <c r="P173" s="1212" t="n">
        <v>59446.4302403252</v>
      </c>
      <c r="Q173" s="1213" t="n">
        <v>21083.5578620137</v>
      </c>
      <c r="R173" s="1212" t="n">
        <v>74523.2377569806</v>
      </c>
      <c r="S173" s="1212" t="n">
        <v>80529.988102339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75</v>
      </c>
      <c r="C174" s="1204" t="s">
        <v>496</v>
      </c>
      <c r="D174" s="1204" t="n">
        <f aca="false">K174</f>
        <v>400</v>
      </c>
      <c r="E174" s="1204" t="s">
        <v>496</v>
      </c>
      <c r="F174" s="1205" t="n">
        <f aca="false">L174</f>
        <v>1550</v>
      </c>
      <c r="G174" s="1204" t="s">
        <v>496</v>
      </c>
      <c r="H174" s="1206" t="n">
        <v>4</v>
      </c>
      <c r="I174" s="1207" t="s">
        <v>497</v>
      </c>
      <c r="J174" s="1208" t="n">
        <v>75</v>
      </c>
      <c r="K174" s="1209" t="n">
        <v>400</v>
      </c>
      <c r="L174" s="1209" t="n">
        <v>1550</v>
      </c>
      <c r="M174" s="1210" t="n">
        <v>21.6278291658237</v>
      </c>
      <c r="N174" s="1211" t="n">
        <v>5659.78608</v>
      </c>
      <c r="O174" s="1212" t="n">
        <v>54657.0480476385</v>
      </c>
      <c r="P174" s="1212" t="n">
        <v>60279.3965511107</v>
      </c>
      <c r="Q174" s="1213" t="n">
        <v>21646.5407564062</v>
      </c>
      <c r="R174" s="1212" t="n">
        <v>76303.5888040448</v>
      </c>
      <c r="S174" s="1212" t="n">
        <v>81925.937307517</v>
      </c>
    </row>
    <row r="175" customFormat="false" ht="16.5" hidden="false" customHeight="false" outlineLevel="0" collapsed="false">
      <c r="A175" s="1203" t="s">
        <v>56</v>
      </c>
      <c r="B175" s="1206" t="n">
        <f aca="false">J175</f>
        <v>75</v>
      </c>
      <c r="C175" s="1206" t="s">
        <v>496</v>
      </c>
      <c r="D175" s="1206" t="n">
        <f aca="false">K175</f>
        <v>400</v>
      </c>
      <c r="E175" s="1206" t="s">
        <v>496</v>
      </c>
      <c r="F175" s="1205" t="n">
        <f aca="false">L175</f>
        <v>1600</v>
      </c>
      <c r="G175" s="1206" t="s">
        <v>496</v>
      </c>
      <c r="H175" s="1206" t="n">
        <v>4</v>
      </c>
      <c r="I175" s="1207" t="s">
        <v>497</v>
      </c>
      <c r="J175" s="1208" t="n">
        <v>75</v>
      </c>
      <c r="K175" s="1209" t="n">
        <v>400</v>
      </c>
      <c r="L175" s="1209" t="n">
        <v>1600</v>
      </c>
      <c r="M175" s="1210" t="n">
        <v>22.2393343605955</v>
      </c>
      <c r="N175" s="1211" t="n">
        <v>5895.6105</v>
      </c>
      <c r="O175" s="1212" t="n">
        <v>57693.1463184634</v>
      </c>
      <c r="P175" s="1212" t="n">
        <v>60969.7074474253</v>
      </c>
      <c r="Q175" s="1213" t="n">
        <v>22209.5237820075</v>
      </c>
      <c r="R175" s="1212" t="n">
        <v>79902.6701004709</v>
      </c>
      <c r="S175" s="1212" t="n">
        <v>83179.2312294328</v>
      </c>
    </row>
    <row r="176" customFormat="false" ht="16.5" hidden="false" customHeight="false" outlineLevel="0" collapsed="false">
      <c r="A176" s="1203" t="s">
        <v>56</v>
      </c>
      <c r="B176" s="1204" t="n">
        <f aca="false">J176</f>
        <v>75</v>
      </c>
      <c r="C176" s="1204" t="s">
        <v>496</v>
      </c>
      <c r="D176" s="1204" t="n">
        <f aca="false">K176</f>
        <v>400</v>
      </c>
      <c r="E176" s="1204" t="s">
        <v>496</v>
      </c>
      <c r="F176" s="1205" t="n">
        <f aca="false">L176</f>
        <v>1650</v>
      </c>
      <c r="G176" s="1204" t="s">
        <v>496</v>
      </c>
      <c r="H176" s="1206" t="n">
        <v>4</v>
      </c>
      <c r="I176" s="1207" t="s">
        <v>497</v>
      </c>
      <c r="J176" s="1208" t="n">
        <v>75</v>
      </c>
      <c r="K176" s="1209" t="n">
        <v>400</v>
      </c>
      <c r="L176" s="1209" t="n">
        <v>1650</v>
      </c>
      <c r="M176" s="1210" t="n">
        <v>22.9058795553674</v>
      </c>
      <c r="N176" s="1211" t="n">
        <v>6131.43492</v>
      </c>
      <c r="O176" s="1212" t="n">
        <v>60965.0017702549</v>
      </c>
      <c r="P176" s="1212" t="n">
        <v>77031.9218967694</v>
      </c>
      <c r="Q176" s="1213" t="n">
        <v>22988.0037961913</v>
      </c>
      <c r="R176" s="1212" t="n">
        <v>83953.0055664461</v>
      </c>
      <c r="S176" s="1212" t="n">
        <v>100019.925692961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75</v>
      </c>
      <c r="C177" s="1204" t="s">
        <v>496</v>
      </c>
      <c r="D177" s="1204" t="n">
        <f aca="false">K177</f>
        <v>400</v>
      </c>
      <c r="E177" s="1204" t="s">
        <v>496</v>
      </c>
      <c r="F177" s="1205" t="n">
        <f aca="false">L177</f>
        <v>1700</v>
      </c>
      <c r="G177" s="1204" t="s">
        <v>496</v>
      </c>
      <c r="H177" s="1206" t="n">
        <v>4</v>
      </c>
      <c r="I177" s="1207" t="s">
        <v>497</v>
      </c>
      <c r="J177" s="1208" t="n">
        <v>75</v>
      </c>
      <c r="K177" s="1209" t="n">
        <v>400</v>
      </c>
      <c r="L177" s="1209" t="n">
        <v>1700</v>
      </c>
      <c r="M177" s="1210" t="n">
        <v>23.5173847501392</v>
      </c>
      <c r="N177" s="1211" t="n">
        <v>6367.25934</v>
      </c>
      <c r="O177" s="1212" t="n">
        <v>61990.6432166477</v>
      </c>
      <c r="P177" s="1212" t="n">
        <v>77648.3185415181</v>
      </c>
      <c r="Q177" s="1213" t="n">
        <v>23550.9866905838</v>
      </c>
      <c r="R177" s="1212" t="n">
        <v>85541.6299072315</v>
      </c>
      <c r="S177" s="1212" t="n">
        <v>101199.305232102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75</v>
      </c>
      <c r="C178" s="1204" t="s">
        <v>496</v>
      </c>
      <c r="D178" s="1204" t="n">
        <f aca="false">K178</f>
        <v>400</v>
      </c>
      <c r="E178" s="1204" t="s">
        <v>496</v>
      </c>
      <c r="F178" s="1205" t="n">
        <f aca="false">L178</f>
        <v>1750</v>
      </c>
      <c r="G178" s="1204" t="s">
        <v>496</v>
      </c>
      <c r="H178" s="1206" t="n">
        <v>4</v>
      </c>
      <c r="I178" s="1207" t="s">
        <v>497</v>
      </c>
      <c r="J178" s="1208" t="n">
        <v>75</v>
      </c>
      <c r="K178" s="1209" t="n">
        <v>400</v>
      </c>
      <c r="L178" s="1209" t="n">
        <v>1750</v>
      </c>
      <c r="M178" s="1210" t="n">
        <v>24.145929944911</v>
      </c>
      <c r="N178" s="1211" t="n">
        <v>6603.08376</v>
      </c>
      <c r="O178" s="1212" t="n">
        <v>62945.1129826902</v>
      </c>
      <c r="P178" s="1212" t="n">
        <v>69255.674662905</v>
      </c>
      <c r="Q178" s="1213" t="n">
        <v>24329.4667047675</v>
      </c>
      <c r="R178" s="1212" t="n">
        <v>87274.5796874577</v>
      </c>
      <c r="S178" s="1212" t="n">
        <v>93585.1413676725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75</v>
      </c>
      <c r="C179" s="1204" t="s">
        <v>496</v>
      </c>
      <c r="D179" s="1204" t="n">
        <f aca="false">K179</f>
        <v>400</v>
      </c>
      <c r="E179" s="1204" t="s">
        <v>496</v>
      </c>
      <c r="F179" s="1205" t="n">
        <f aca="false">L179</f>
        <v>1800</v>
      </c>
      <c r="G179" s="1204" t="s">
        <v>496</v>
      </c>
      <c r="H179" s="1206" t="n">
        <v>4</v>
      </c>
      <c r="I179" s="1207" t="s">
        <v>497</v>
      </c>
      <c r="J179" s="1208" t="n">
        <v>75</v>
      </c>
      <c r="K179" s="1209" t="n">
        <v>400</v>
      </c>
      <c r="L179" s="1209" t="n">
        <v>1800</v>
      </c>
      <c r="M179" s="1210" t="n">
        <v>24.8264351396829</v>
      </c>
      <c r="N179" s="1211" t="n">
        <v>6838.90818</v>
      </c>
      <c r="O179" s="1212" t="n">
        <v>63971.4055262631</v>
      </c>
      <c r="P179" s="1212" t="n">
        <v>69913.0906530565</v>
      </c>
      <c r="Q179" s="1213" t="n">
        <v>24892.44959916</v>
      </c>
      <c r="R179" s="1212" t="n">
        <v>88863.8551254231</v>
      </c>
      <c r="S179" s="1212" t="n">
        <v>94805.5402522165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75</v>
      </c>
      <c r="C180" s="1204" t="s">
        <v>496</v>
      </c>
      <c r="D180" s="1204" t="n">
        <f aca="false">K180</f>
        <v>400</v>
      </c>
      <c r="E180" s="1204" t="s">
        <v>496</v>
      </c>
      <c r="F180" s="1205" t="n">
        <f aca="false">L180</f>
        <v>1850</v>
      </c>
      <c r="G180" s="1204" t="s">
        <v>496</v>
      </c>
      <c r="H180" s="1206" t="n">
        <v>4</v>
      </c>
      <c r="I180" s="1207" t="s">
        <v>497</v>
      </c>
      <c r="J180" s="1208" t="n">
        <v>75</v>
      </c>
      <c r="K180" s="1209" t="n">
        <v>400</v>
      </c>
      <c r="L180" s="1209" t="n">
        <v>1850</v>
      </c>
      <c r="M180" s="1210" t="n">
        <v>25.5169803344547</v>
      </c>
      <c r="N180" s="1211" t="n">
        <v>7074.7326</v>
      </c>
      <c r="O180" s="1212" t="n">
        <v>64997.6530127513</v>
      </c>
      <c r="P180" s="1212" t="n">
        <v>70570.4580172451</v>
      </c>
      <c r="Q180" s="1213" t="n">
        <v>25670.9296133438</v>
      </c>
      <c r="R180" s="1212" t="n">
        <v>90668.582626095</v>
      </c>
      <c r="S180" s="1212" t="n">
        <v>96241.3876305889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75</v>
      </c>
      <c r="C181" s="1204" t="s">
        <v>496</v>
      </c>
      <c r="D181" s="1204" t="n">
        <f aca="false">K181</f>
        <v>400</v>
      </c>
      <c r="E181" s="1204" t="s">
        <v>496</v>
      </c>
      <c r="F181" s="1205" t="n">
        <f aca="false">L181</f>
        <v>1900</v>
      </c>
      <c r="G181" s="1204" t="s">
        <v>496</v>
      </c>
      <c r="H181" s="1206" t="n">
        <v>4</v>
      </c>
      <c r="I181" s="1207" t="s">
        <v>497</v>
      </c>
      <c r="J181" s="1208" t="n">
        <v>75</v>
      </c>
      <c r="K181" s="1209" t="n">
        <v>400</v>
      </c>
      <c r="L181" s="1209" t="n">
        <v>1900</v>
      </c>
      <c r="M181" s="1210" t="n">
        <v>26.1284855292266</v>
      </c>
      <c r="N181" s="1211" t="n">
        <v>7310.55702</v>
      </c>
      <c r="O181" s="1212" t="n">
        <v>66187.5027739667</v>
      </c>
      <c r="P181" s="1212" t="n">
        <v>71227.7765324162</v>
      </c>
      <c r="Q181" s="1213" t="n">
        <v>26233.9125077363</v>
      </c>
      <c r="R181" s="1212" t="n">
        <v>92421.415281703</v>
      </c>
      <c r="S181" s="1212" t="n">
        <v>97461.6890401525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75</v>
      </c>
      <c r="C182" s="1204" t="s">
        <v>496</v>
      </c>
      <c r="D182" s="1204" t="n">
        <f aca="false">K182</f>
        <v>400</v>
      </c>
      <c r="E182" s="1204" t="s">
        <v>496</v>
      </c>
      <c r="F182" s="1205" t="n">
        <f aca="false">L182</f>
        <v>1950</v>
      </c>
      <c r="G182" s="1204" t="s">
        <v>496</v>
      </c>
      <c r="H182" s="1206" t="n">
        <v>4</v>
      </c>
      <c r="I182" s="1207" t="s">
        <v>497</v>
      </c>
      <c r="J182" s="1208" t="n">
        <v>75</v>
      </c>
      <c r="K182" s="1209" t="n">
        <v>400</v>
      </c>
      <c r="L182" s="1209" t="n">
        <v>1950</v>
      </c>
      <c r="M182" s="1210" t="n">
        <v>26.9324907239984</v>
      </c>
      <c r="N182" s="1211" t="n">
        <v>7546.38144</v>
      </c>
      <c r="O182" s="1212" t="n">
        <v>67548.7977538967</v>
      </c>
      <c r="P182" s="1212" t="n">
        <v>71936.2850261254</v>
      </c>
      <c r="Q182" s="1213" t="n">
        <v>26796.8955333375</v>
      </c>
      <c r="R182" s="1212" t="n">
        <v>94345.6932872342</v>
      </c>
      <c r="S182" s="1212" t="n">
        <v>98733.1805594629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75</v>
      </c>
      <c r="C183" s="1204" t="s">
        <v>496</v>
      </c>
      <c r="D183" s="1204" t="n">
        <f aca="false">K183</f>
        <v>400</v>
      </c>
      <c r="E183" s="1204" t="s">
        <v>496</v>
      </c>
      <c r="F183" s="1205" t="n">
        <f aca="false">L183</f>
        <v>2000</v>
      </c>
      <c r="G183" s="1204" t="s">
        <v>496</v>
      </c>
      <c r="H183" s="1206" t="n">
        <v>4</v>
      </c>
      <c r="I183" s="1207" t="s">
        <v>497</v>
      </c>
      <c r="J183" s="1208" t="n">
        <v>75</v>
      </c>
      <c r="K183" s="1209" t="n">
        <v>400</v>
      </c>
      <c r="L183" s="1209" t="n">
        <v>2000</v>
      </c>
      <c r="M183" s="1210" t="n">
        <v>27.6525983187703</v>
      </c>
      <c r="N183" s="1211" t="n">
        <v>7782.20586</v>
      </c>
      <c r="O183" s="1212" t="n">
        <v>68767.8321264846</v>
      </c>
      <c r="P183" s="1212" t="n">
        <v>87782.1794078378</v>
      </c>
      <c r="Q183" s="1213" t="n">
        <v>27575.3754163125</v>
      </c>
      <c r="R183" s="1212" t="n">
        <v>96343.2075427971</v>
      </c>
      <c r="S183" s="1212" t="n">
        <v>115357.55482415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75</v>
      </c>
      <c r="C184" s="1204" t="s">
        <v>496</v>
      </c>
      <c r="D184" s="1204" t="n">
        <f aca="false">K184</f>
        <v>400</v>
      </c>
      <c r="E184" s="1204" t="s">
        <v>496</v>
      </c>
      <c r="F184" s="1205" t="n">
        <f aca="false">L184</f>
        <v>2050</v>
      </c>
      <c r="G184" s="1204" t="s">
        <v>496</v>
      </c>
      <c r="H184" s="1206" t="n">
        <v>4</v>
      </c>
      <c r="I184" s="1207" t="s">
        <v>497</v>
      </c>
      <c r="J184" s="1208" t="n">
        <v>75</v>
      </c>
      <c r="K184" s="1209" t="n">
        <v>400</v>
      </c>
      <c r="L184" s="1209" t="n">
        <v>2050</v>
      </c>
      <c r="M184" s="1210" t="n">
        <v>28.2641035135421</v>
      </c>
      <c r="N184" s="1211" t="n">
        <v>8018.03028</v>
      </c>
      <c r="O184" s="1212" t="n">
        <v>71797.7901427105</v>
      </c>
      <c r="P184" s="1212" t="n">
        <v>88363.5863265647</v>
      </c>
      <c r="Q184" s="1213" t="n">
        <v>28138.3584419138</v>
      </c>
      <c r="R184" s="1212" t="n">
        <v>99936.1485846242</v>
      </c>
      <c r="S184" s="1212" t="n">
        <v>116501.944768478</v>
      </c>
    </row>
    <row r="185" customFormat="false" ht="16.5" hidden="false" customHeight="false" outlineLevel="0" collapsed="false">
      <c r="A185" s="1203" t="s">
        <v>56</v>
      </c>
      <c r="B185" s="1206" t="n">
        <f aca="false">J185</f>
        <v>75</v>
      </c>
      <c r="C185" s="1206" t="s">
        <v>496</v>
      </c>
      <c r="D185" s="1206" t="n">
        <f aca="false">K185</f>
        <v>400</v>
      </c>
      <c r="E185" s="1206" t="s">
        <v>496</v>
      </c>
      <c r="F185" s="1205" t="n">
        <f aca="false">L185</f>
        <v>2100</v>
      </c>
      <c r="G185" s="1206" t="s">
        <v>496</v>
      </c>
      <c r="H185" s="1206" t="n">
        <v>4</v>
      </c>
      <c r="I185" s="1207" t="s">
        <v>497</v>
      </c>
      <c r="J185" s="1208" t="n">
        <v>75</v>
      </c>
      <c r="K185" s="1209" t="n">
        <v>400</v>
      </c>
      <c r="L185" s="1209" t="n">
        <v>2100</v>
      </c>
      <c r="M185" s="1210" t="n">
        <v>28.8926487083139</v>
      </c>
      <c r="N185" s="1211" t="n">
        <v>8253.8547</v>
      </c>
      <c r="O185" s="1212" t="n">
        <v>72881.9161312185</v>
      </c>
      <c r="P185" s="1212" t="n">
        <v>88691.6313467882</v>
      </c>
      <c r="Q185" s="1213" t="n">
        <v>28916.8383248888</v>
      </c>
      <c r="R185" s="1212" t="n">
        <v>101798.754456107</v>
      </c>
      <c r="S185" s="1212" t="n">
        <v>117608.469671677</v>
      </c>
    </row>
    <row r="186" customFormat="false" ht="16.5" hidden="false" customHeight="false" outlineLevel="0" collapsed="false">
      <c r="A186" s="1203" t="s">
        <v>56</v>
      </c>
      <c r="B186" s="1204" t="n">
        <f aca="false">J186</f>
        <v>75</v>
      </c>
      <c r="C186" s="1204" t="s">
        <v>496</v>
      </c>
      <c r="D186" s="1204" t="n">
        <f aca="false">K186</f>
        <v>400</v>
      </c>
      <c r="E186" s="1204" t="s">
        <v>496</v>
      </c>
      <c r="F186" s="1205" t="n">
        <f aca="false">L186</f>
        <v>2150</v>
      </c>
      <c r="G186" s="1204" t="s">
        <v>496</v>
      </c>
      <c r="H186" s="1206" t="n">
        <v>4</v>
      </c>
      <c r="I186" s="1207" t="s">
        <v>497</v>
      </c>
      <c r="J186" s="1208" t="n">
        <v>75</v>
      </c>
      <c r="K186" s="1209" t="n">
        <v>400</v>
      </c>
      <c r="L186" s="1209" t="n">
        <v>2150</v>
      </c>
      <c r="M186" s="1210" t="n">
        <v>29.6281539030858</v>
      </c>
      <c r="N186" s="1211" t="n">
        <v>8489.67912</v>
      </c>
      <c r="O186" s="1212" t="n">
        <v>74104.0021175513</v>
      </c>
      <c r="P186" s="1212" t="n">
        <v>89271.9518767465</v>
      </c>
      <c r="Q186" s="1213" t="n">
        <v>29479.82135049</v>
      </c>
      <c r="R186" s="1212" t="n">
        <v>103583.823468041</v>
      </c>
      <c r="S186" s="1212" t="n">
        <v>118751.773227236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75</v>
      </c>
      <c r="C187" s="1204" t="s">
        <v>496</v>
      </c>
      <c r="D187" s="1204" t="n">
        <f aca="false">K187</f>
        <v>400</v>
      </c>
      <c r="E187" s="1204" t="s">
        <v>496</v>
      </c>
      <c r="F187" s="1205" t="n">
        <f aca="false">L187</f>
        <v>2200</v>
      </c>
      <c r="G187" s="1204" t="s">
        <v>496</v>
      </c>
      <c r="H187" s="1206" t="n">
        <v>4</v>
      </c>
      <c r="I187" s="1207" t="s">
        <v>497</v>
      </c>
      <c r="J187" s="1208" t="n">
        <v>75</v>
      </c>
      <c r="K187" s="1209" t="n">
        <v>400</v>
      </c>
      <c r="L187" s="1209" t="n">
        <v>2200</v>
      </c>
      <c r="M187" s="1210" t="n">
        <v>30.2566990978576</v>
      </c>
      <c r="N187" s="1211" t="n">
        <v>8725.50354</v>
      </c>
      <c r="O187" s="1212" t="n">
        <v>75326.0432698541</v>
      </c>
      <c r="P187" s="1212" t="n">
        <v>94805.6495622261</v>
      </c>
      <c r="Q187" s="1213" t="n">
        <v>30258.301233465</v>
      </c>
      <c r="R187" s="1212" t="n">
        <v>105584.344503319</v>
      </c>
      <c r="S187" s="1212" t="n">
        <v>125063.950795691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75</v>
      </c>
      <c r="C188" s="1204" t="s">
        <v>496</v>
      </c>
      <c r="D188" s="1204" t="n">
        <f aca="false">K188</f>
        <v>400</v>
      </c>
      <c r="E188" s="1204" t="s">
        <v>496</v>
      </c>
      <c r="F188" s="1205" t="n">
        <f aca="false">L188</f>
        <v>2250</v>
      </c>
      <c r="G188" s="1204" t="s">
        <v>496</v>
      </c>
      <c r="H188" s="1206" t="n">
        <v>4</v>
      </c>
      <c r="I188" s="1207" t="s">
        <v>497</v>
      </c>
      <c r="J188" s="1208" t="n">
        <v>75</v>
      </c>
      <c r="K188" s="1209" t="n">
        <v>400</v>
      </c>
      <c r="L188" s="1209" t="n">
        <v>2250</v>
      </c>
      <c r="M188" s="1210" t="n">
        <v>30.8682042926295</v>
      </c>
      <c r="N188" s="1211" t="n">
        <v>8961.32796</v>
      </c>
      <c r="O188" s="1212" t="n">
        <v>76846.786238992</v>
      </c>
      <c r="P188" s="1212" t="n">
        <v>95362.8266990464</v>
      </c>
      <c r="Q188" s="1213" t="n">
        <v>30821.2842590661</v>
      </c>
      <c r="R188" s="1212" t="n">
        <v>107668.070498058</v>
      </c>
      <c r="S188" s="1212" t="n">
        <v>126184.110958113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75</v>
      </c>
      <c r="C189" s="1204" t="s">
        <v>496</v>
      </c>
      <c r="D189" s="1204" t="n">
        <f aca="false">K189</f>
        <v>400</v>
      </c>
      <c r="E189" s="1204" t="s">
        <v>496</v>
      </c>
      <c r="F189" s="1205" t="n">
        <f aca="false">L189</f>
        <v>2300</v>
      </c>
      <c r="G189" s="1204" t="s">
        <v>496</v>
      </c>
      <c r="H189" s="1206" t="n">
        <v>4</v>
      </c>
      <c r="I189" s="1207" t="s">
        <v>497</v>
      </c>
      <c r="J189" s="1208" t="n">
        <v>75</v>
      </c>
      <c r="K189" s="1209" t="n">
        <v>400</v>
      </c>
      <c r="L189" s="1209" t="n">
        <v>2300</v>
      </c>
      <c r="M189" s="1210" t="n">
        <v>31.4797094874013</v>
      </c>
      <c r="N189" s="1211" t="n">
        <v>9197.15238</v>
      </c>
      <c r="O189" s="1212" t="n">
        <v>77841.8129576813</v>
      </c>
      <c r="P189" s="1212" t="n">
        <v>95916.3209768256</v>
      </c>
      <c r="Q189" s="1213" t="n">
        <v>31384.2671534588</v>
      </c>
      <c r="R189" s="1212" t="n">
        <v>109226.08011114</v>
      </c>
      <c r="S189" s="1212" t="n">
        <v>127300.588130284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75</v>
      </c>
      <c r="C190" s="1204" t="s">
        <v>496</v>
      </c>
      <c r="D190" s="1204" t="n">
        <f aca="false">K190</f>
        <v>400</v>
      </c>
      <c r="E190" s="1204" t="s">
        <v>496</v>
      </c>
      <c r="F190" s="1205" t="n">
        <f aca="false">L190</f>
        <v>2350</v>
      </c>
      <c r="G190" s="1204" t="s">
        <v>496</v>
      </c>
      <c r="H190" s="1206" t="n">
        <v>4</v>
      </c>
      <c r="I190" s="1207" t="s">
        <v>497</v>
      </c>
      <c r="J190" s="1208" t="n">
        <v>75</v>
      </c>
      <c r="K190" s="1209" t="n">
        <v>400</v>
      </c>
      <c r="L190" s="1209" t="n">
        <v>2350</v>
      </c>
      <c r="M190" s="1210" t="n">
        <v>32.1082546821732</v>
      </c>
      <c r="N190" s="1211" t="n">
        <v>9432.9768</v>
      </c>
      <c r="O190" s="1212" t="n">
        <v>78836.7946192858</v>
      </c>
      <c r="P190" s="1212" t="n">
        <v>96473.3227925141</v>
      </c>
      <c r="Q190" s="1213" t="n">
        <v>32162.7471676425</v>
      </c>
      <c r="R190" s="1212" t="n">
        <v>110999.541786928</v>
      </c>
      <c r="S190" s="1212" t="n">
        <v>128636.069960157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75</v>
      </c>
      <c r="C191" s="1204" t="s">
        <v>496</v>
      </c>
      <c r="D191" s="1204" t="n">
        <f aca="false">K191</f>
        <v>400</v>
      </c>
      <c r="E191" s="1204" t="s">
        <v>496</v>
      </c>
      <c r="F191" s="1205" t="n">
        <f aca="false">L191</f>
        <v>2400</v>
      </c>
      <c r="G191" s="1204" t="s">
        <v>496</v>
      </c>
      <c r="H191" s="1206" t="n">
        <v>4</v>
      </c>
      <c r="I191" s="1207" t="s">
        <v>497</v>
      </c>
      <c r="J191" s="1208" t="n">
        <v>75</v>
      </c>
      <c r="K191" s="1209" t="n">
        <v>400</v>
      </c>
      <c r="L191" s="1209" t="n">
        <v>2400</v>
      </c>
      <c r="M191" s="1210" t="n">
        <v>32.719759876945</v>
      </c>
      <c r="N191" s="1211" t="n">
        <v>9668.80122</v>
      </c>
      <c r="O191" s="1212" t="n">
        <v>79831.7313353331</v>
      </c>
      <c r="P191" s="1212" t="n">
        <v>97030.2272447498</v>
      </c>
      <c r="Q191" s="1213" t="n">
        <v>32725.7301932438</v>
      </c>
      <c r="R191" s="1212" t="n">
        <v>112557.461528577</v>
      </c>
      <c r="S191" s="1212" t="n">
        <v>129755.957437994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75</v>
      </c>
      <c r="C192" s="1204" t="s">
        <v>496</v>
      </c>
      <c r="D192" s="1204" t="n">
        <f aca="false">K192</f>
        <v>400</v>
      </c>
      <c r="E192" s="1204" t="s">
        <v>496</v>
      </c>
      <c r="F192" s="1205" t="n">
        <f aca="false">L192</f>
        <v>2450</v>
      </c>
      <c r="G192" s="1204" t="s">
        <v>496</v>
      </c>
      <c r="H192" s="1206" t="n">
        <v>4</v>
      </c>
      <c r="I192" s="1207" t="s">
        <v>497</v>
      </c>
      <c r="J192" s="1208" t="n">
        <v>75</v>
      </c>
      <c r="K192" s="1209" t="n">
        <v>400</v>
      </c>
      <c r="L192" s="1209" t="n">
        <v>2450</v>
      </c>
      <c r="M192" s="1210" t="n">
        <v>34.1018717245168</v>
      </c>
      <c r="N192" s="1211" t="n">
        <v>9904.62564</v>
      </c>
      <c r="O192" s="1212" t="n">
        <v>81418.5220797602</v>
      </c>
      <c r="P192" s="1212" t="n">
        <v>98303.8420299758</v>
      </c>
      <c r="Q192" s="1213" t="n">
        <v>33504.2100762188</v>
      </c>
      <c r="R192" s="1212" t="n">
        <v>114922.732155979</v>
      </c>
      <c r="S192" s="1212" t="n">
        <v>131808.052106195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75</v>
      </c>
      <c r="C193" s="1204" t="s">
        <v>496</v>
      </c>
      <c r="D193" s="1204" t="n">
        <f aca="false">K193</f>
        <v>400</v>
      </c>
      <c r="E193" s="1204" t="s">
        <v>496</v>
      </c>
      <c r="F193" s="1205" t="n">
        <f aca="false">L193</f>
        <v>2500</v>
      </c>
      <c r="G193" s="1204" t="s">
        <v>496</v>
      </c>
      <c r="H193" s="1206" t="n">
        <v>4</v>
      </c>
      <c r="I193" s="1207" t="s">
        <v>497</v>
      </c>
      <c r="J193" s="1208" t="n">
        <v>75</v>
      </c>
      <c r="K193" s="1209" t="n">
        <v>400</v>
      </c>
      <c r="L193" s="1209" t="n">
        <v>2500</v>
      </c>
      <c r="M193" s="1210" t="n">
        <v>34.7303769192887</v>
      </c>
      <c r="N193" s="1211" t="n">
        <v>10140.45006</v>
      </c>
      <c r="O193" s="1212" t="n">
        <v>82413.3689046928</v>
      </c>
      <c r="P193" s="1212" t="n">
        <v>98860.5515322506</v>
      </c>
      <c r="Q193" s="1213" t="n">
        <v>34067.19310182</v>
      </c>
      <c r="R193" s="1212" t="n">
        <v>116480.562006513</v>
      </c>
      <c r="S193" s="1212" t="n">
        <v>132927.744634071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75</v>
      </c>
      <c r="C194" s="1204" t="s">
        <v>496</v>
      </c>
      <c r="D194" s="1204" t="n">
        <f aca="false">K194</f>
        <v>400</v>
      </c>
      <c r="E194" s="1204" t="s">
        <v>496</v>
      </c>
      <c r="F194" s="1205" t="n">
        <f aca="false">L194</f>
        <v>2550</v>
      </c>
      <c r="G194" s="1204" t="s">
        <v>496</v>
      </c>
      <c r="H194" s="1206" t="n">
        <v>4</v>
      </c>
      <c r="I194" s="1207" t="s">
        <v>497</v>
      </c>
      <c r="J194" s="1208" t="n">
        <v>75</v>
      </c>
      <c r="K194" s="1209" t="n">
        <v>400</v>
      </c>
      <c r="L194" s="1209" t="n">
        <v>2550</v>
      </c>
      <c r="M194" s="1210" t="n">
        <v>35.3589221140605</v>
      </c>
      <c r="N194" s="1211" t="n">
        <v>10376.27448</v>
      </c>
      <c r="O194" s="1212" t="n">
        <v>86486.9893052451</v>
      </c>
      <c r="P194" s="1212" t="n">
        <v>105064.683359551</v>
      </c>
      <c r="Q194" s="1213" t="n">
        <v>34845.672984795</v>
      </c>
      <c r="R194" s="1212" t="n">
        <v>121332.66229004</v>
      </c>
      <c r="S194" s="1212" t="n">
        <v>139910.356344346</v>
      </c>
    </row>
    <row r="195" customFormat="false" ht="16.5" hidden="false" customHeight="false" outlineLevel="0" collapsed="false">
      <c r="A195" s="1203" t="s">
        <v>56</v>
      </c>
      <c r="B195" s="1206" t="n">
        <f aca="false">J195</f>
        <v>75</v>
      </c>
      <c r="C195" s="1206" t="s">
        <v>496</v>
      </c>
      <c r="D195" s="1206" t="n">
        <f aca="false">K195</f>
        <v>400</v>
      </c>
      <c r="E195" s="1206" t="s">
        <v>496</v>
      </c>
      <c r="F195" s="1205" t="n">
        <f aca="false">L195</f>
        <v>2600</v>
      </c>
      <c r="G195" s="1206" t="s">
        <v>496</v>
      </c>
      <c r="H195" s="1206" t="n">
        <v>4</v>
      </c>
      <c r="I195" s="1207" t="s">
        <v>497</v>
      </c>
      <c r="J195" s="1208" t="n">
        <v>75</v>
      </c>
      <c r="K195" s="1209" t="n">
        <v>400</v>
      </c>
      <c r="L195" s="1209" t="n">
        <v>2600</v>
      </c>
      <c r="M195" s="1210" t="n">
        <v>35.9704273088324</v>
      </c>
      <c r="N195" s="1211" t="n">
        <v>10612.0989</v>
      </c>
      <c r="O195" s="1212" t="n">
        <v>87734.6467485576</v>
      </c>
      <c r="P195" s="1212" t="n">
        <v>105589.647580489</v>
      </c>
      <c r="Q195" s="1213" t="n">
        <v>35408.6560103963</v>
      </c>
      <c r="R195" s="1212" t="n">
        <v>123143.302758954</v>
      </c>
      <c r="S195" s="1212" t="n">
        <v>140998.303590885</v>
      </c>
    </row>
    <row r="196" customFormat="false" ht="16.5" hidden="false" customHeight="false" outlineLevel="0" collapsed="false">
      <c r="A196" s="1203" t="s">
        <v>56</v>
      </c>
      <c r="B196" s="1204" t="n">
        <f aca="false">J196</f>
        <v>75</v>
      </c>
      <c r="C196" s="1204" t="s">
        <v>496</v>
      </c>
      <c r="D196" s="1204" t="n">
        <f aca="false">K196</f>
        <v>400</v>
      </c>
      <c r="E196" s="1204" t="s">
        <v>496</v>
      </c>
      <c r="F196" s="1205" t="n">
        <f aca="false">L196</f>
        <v>2650</v>
      </c>
      <c r="G196" s="1204" t="s">
        <v>496</v>
      </c>
      <c r="H196" s="1206" t="n">
        <v>4</v>
      </c>
      <c r="I196" s="1207" t="s">
        <v>497</v>
      </c>
      <c r="J196" s="1208" t="n">
        <v>75</v>
      </c>
      <c r="K196" s="1209" t="n">
        <v>400</v>
      </c>
      <c r="L196" s="1209" t="n">
        <v>2650</v>
      </c>
      <c r="M196" s="1210" t="n">
        <v>36.7059725036042</v>
      </c>
      <c r="N196" s="1211" t="n">
        <v>10847.92332</v>
      </c>
      <c r="O196" s="1212" t="n">
        <v>88579.8557607398</v>
      </c>
      <c r="P196" s="1212" t="n">
        <v>106114.514437973</v>
      </c>
      <c r="Q196" s="1213" t="n">
        <v>36187.1358933713</v>
      </c>
      <c r="R196" s="1212" t="n">
        <v>124766.991654111</v>
      </c>
      <c r="S196" s="1212" t="n">
        <v>142301.650331345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75</v>
      </c>
      <c r="C197" s="1204" t="s">
        <v>496</v>
      </c>
      <c r="D197" s="1204" t="n">
        <f aca="false">K197</f>
        <v>400</v>
      </c>
      <c r="E197" s="1204" t="s">
        <v>496</v>
      </c>
      <c r="F197" s="1205" t="n">
        <f aca="false">L197</f>
        <v>2700</v>
      </c>
      <c r="G197" s="1204" t="s">
        <v>496</v>
      </c>
      <c r="H197" s="1206" t="n">
        <v>4</v>
      </c>
      <c r="I197" s="1207" t="s">
        <v>497</v>
      </c>
      <c r="J197" s="1208" t="n">
        <v>75</v>
      </c>
      <c r="K197" s="1209" t="n">
        <v>400</v>
      </c>
      <c r="L197" s="1209" t="n">
        <v>2700</v>
      </c>
      <c r="M197" s="1210" t="n">
        <v>37.3959776983761</v>
      </c>
      <c r="N197" s="1211" t="n">
        <v>11083.74774</v>
      </c>
      <c r="O197" s="1212" t="n">
        <v>89480.7437308194</v>
      </c>
      <c r="P197" s="1212" t="n">
        <v>106691.457805597</v>
      </c>
      <c r="Q197" s="1213" t="n">
        <v>36750.1189189725</v>
      </c>
      <c r="R197" s="1212" t="n">
        <v>126230.862649792</v>
      </c>
      <c r="S197" s="1212" t="n">
        <v>143441.576724569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75</v>
      </c>
      <c r="C198" s="1204" t="s">
        <v>496</v>
      </c>
      <c r="D198" s="1204" t="n">
        <f aca="false">K198</f>
        <v>400</v>
      </c>
      <c r="E198" s="1204" t="s">
        <v>496</v>
      </c>
      <c r="F198" s="1205" t="n">
        <f aca="false">L198</f>
        <v>2750</v>
      </c>
      <c r="G198" s="1204" t="s">
        <v>496</v>
      </c>
      <c r="H198" s="1206" t="n">
        <v>4</v>
      </c>
      <c r="I198" s="1207" t="s">
        <v>497</v>
      </c>
      <c r="J198" s="1208" t="n">
        <v>75</v>
      </c>
      <c r="K198" s="1209" t="n">
        <v>400</v>
      </c>
      <c r="L198" s="1209" t="n">
        <v>2750</v>
      </c>
      <c r="M198" s="1210" t="n">
        <v>38.0074828931479</v>
      </c>
      <c r="N198" s="1211" t="n">
        <v>11319.57216</v>
      </c>
      <c r="O198" s="1212" t="n">
        <v>90402.2685148793</v>
      </c>
      <c r="P198" s="1212" t="n">
        <v>107212.719761719</v>
      </c>
      <c r="Q198" s="1213" t="n">
        <v>37313.101813365</v>
      </c>
      <c r="R198" s="1212" t="n">
        <v>127715.370328244</v>
      </c>
      <c r="S198" s="1212" t="n">
        <v>144525.821575084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75</v>
      </c>
      <c r="C199" s="1204" t="s">
        <v>496</v>
      </c>
      <c r="D199" s="1204" t="n">
        <f aca="false">K199</f>
        <v>400</v>
      </c>
      <c r="E199" s="1204" t="s">
        <v>496</v>
      </c>
      <c r="F199" s="1205" t="n">
        <f aca="false">L199</f>
        <v>2800</v>
      </c>
      <c r="G199" s="1204" t="s">
        <v>496</v>
      </c>
      <c r="H199" s="1206" t="n">
        <v>4</v>
      </c>
      <c r="I199" s="1207" t="s">
        <v>497</v>
      </c>
      <c r="J199" s="1208" t="n">
        <v>75</v>
      </c>
      <c r="K199" s="1209" t="n">
        <v>400</v>
      </c>
      <c r="L199" s="1209" t="n">
        <v>2800</v>
      </c>
      <c r="M199" s="1210" t="n">
        <v>38.6360280879197</v>
      </c>
      <c r="N199" s="1211" t="n">
        <v>11555.39658</v>
      </c>
      <c r="O199" s="1212" t="n">
        <v>91246.3239987754</v>
      </c>
      <c r="P199" s="1212" t="n">
        <v>107737.313711564</v>
      </c>
      <c r="Q199" s="1213" t="n">
        <v>38091.5818275488</v>
      </c>
      <c r="R199" s="1212" t="n">
        <v>129337.905826324</v>
      </c>
      <c r="S199" s="1212" t="n">
        <v>145828.895539112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75</v>
      </c>
      <c r="C200" s="1204" t="s">
        <v>496</v>
      </c>
      <c r="D200" s="1204" t="n">
        <f aca="false">K200</f>
        <v>400</v>
      </c>
      <c r="E200" s="1204" t="s">
        <v>496</v>
      </c>
      <c r="F200" s="1205" t="n">
        <f aca="false">L200</f>
        <v>2850</v>
      </c>
      <c r="G200" s="1204" t="s">
        <v>496</v>
      </c>
      <c r="H200" s="1206" t="n">
        <v>4</v>
      </c>
      <c r="I200" s="1207" t="s">
        <v>497</v>
      </c>
      <c r="J200" s="1208" t="n">
        <v>75</v>
      </c>
      <c r="K200" s="1209" t="n">
        <v>400</v>
      </c>
      <c r="L200" s="1209" t="n">
        <v>2850</v>
      </c>
      <c r="M200" s="1210" t="n">
        <v>39.2475332826916</v>
      </c>
      <c r="N200" s="1211" t="n">
        <v>11791.221</v>
      </c>
      <c r="O200" s="1212" t="n">
        <v>92090.3344255868</v>
      </c>
      <c r="P200" s="1212" t="n">
        <v>108256.753755467</v>
      </c>
      <c r="Q200" s="1213" t="n">
        <v>38654.5647219413</v>
      </c>
      <c r="R200" s="1212" t="n">
        <v>130744.899147528</v>
      </c>
      <c r="S200" s="1212" t="n">
        <v>146911.318477408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75</v>
      </c>
      <c r="C201" s="1204" t="s">
        <v>496</v>
      </c>
      <c r="D201" s="1204" t="n">
        <f aca="false">K201</f>
        <v>400</v>
      </c>
      <c r="E201" s="1204" t="s">
        <v>496</v>
      </c>
      <c r="F201" s="1205" t="n">
        <f aca="false">L201</f>
        <v>2900</v>
      </c>
      <c r="G201" s="1204" t="s">
        <v>496</v>
      </c>
      <c r="H201" s="1206" t="n">
        <v>4</v>
      </c>
      <c r="I201" s="1207" t="s">
        <v>497</v>
      </c>
      <c r="J201" s="1208" t="n">
        <v>75</v>
      </c>
      <c r="K201" s="1209" t="n">
        <v>400</v>
      </c>
      <c r="L201" s="1209" t="n">
        <v>2900</v>
      </c>
      <c r="M201" s="1210" t="n">
        <v>40.0520784774634</v>
      </c>
      <c r="N201" s="1211" t="n">
        <v>12027.04542</v>
      </c>
      <c r="O201" s="1212" t="n">
        <v>92934.2999068408</v>
      </c>
      <c r="P201" s="1212" t="n">
        <v>108777.830464515</v>
      </c>
      <c r="Q201" s="1213" t="n">
        <v>39433.044736125</v>
      </c>
      <c r="R201" s="1212" t="n">
        <v>132367.344642966</v>
      </c>
      <c r="S201" s="1212" t="n">
        <v>148210.87520064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75</v>
      </c>
      <c r="C202" s="1204" t="s">
        <v>496</v>
      </c>
      <c r="D202" s="1204" t="n">
        <f aca="false">K202</f>
        <v>400</v>
      </c>
      <c r="E202" s="1204" t="s">
        <v>496</v>
      </c>
      <c r="F202" s="1205" t="n">
        <f aca="false">L202</f>
        <v>2950</v>
      </c>
      <c r="G202" s="1204" t="s">
        <v>496</v>
      </c>
      <c r="H202" s="1206" t="n">
        <v>4</v>
      </c>
      <c r="I202" s="1207" t="s">
        <v>497</v>
      </c>
      <c r="J202" s="1208" t="n">
        <v>75</v>
      </c>
      <c r="K202" s="1209" t="n">
        <v>400</v>
      </c>
      <c r="L202" s="1209" t="n">
        <v>2950</v>
      </c>
      <c r="M202" s="1210" t="n">
        <v>40.6635836722353</v>
      </c>
      <c r="N202" s="1211" t="n">
        <v>12262.86984</v>
      </c>
      <c r="O202" s="1212" t="n">
        <v>93778.2204425376</v>
      </c>
      <c r="P202" s="1212" t="n">
        <v>114766.438976198</v>
      </c>
      <c r="Q202" s="1213" t="n">
        <v>39996.0276305175</v>
      </c>
      <c r="R202" s="1212" t="n">
        <v>133774.248073055</v>
      </c>
      <c r="S202" s="1212" t="n">
        <v>154762.466606715</v>
      </c>
    </row>
    <row r="203" customFormat="false" ht="16.5" hidden="false" customHeight="false" outlineLevel="0" collapsed="false">
      <c r="A203" s="1203" t="s">
        <v>56</v>
      </c>
      <c r="B203" s="1204" t="n">
        <f aca="false">J203</f>
        <v>75</v>
      </c>
      <c r="C203" s="1204" t="s">
        <v>496</v>
      </c>
      <c r="D203" s="1204" t="n">
        <f aca="false">K203</f>
        <v>400</v>
      </c>
      <c r="E203" s="1204" t="s">
        <v>496</v>
      </c>
      <c r="F203" s="1205" t="n">
        <f aca="false">L203</f>
        <v>3000</v>
      </c>
      <c r="G203" s="1204" t="s">
        <v>496</v>
      </c>
      <c r="H203" s="1206" t="n">
        <v>4</v>
      </c>
      <c r="I203" s="1207" t="s">
        <v>497</v>
      </c>
      <c r="J203" s="1231" t="n">
        <v>75</v>
      </c>
      <c r="K203" s="1232" t="n">
        <v>400</v>
      </c>
      <c r="L203" s="1232" t="n">
        <v>3000</v>
      </c>
      <c r="M203" s="1233" t="n">
        <v>41.2921288670071</v>
      </c>
      <c r="N203" s="1234" t="n">
        <v>12498.69426</v>
      </c>
      <c r="O203" s="1235" t="n">
        <v>96226.616405371</v>
      </c>
      <c r="P203" s="1235" t="n">
        <v>115459.085368581</v>
      </c>
      <c r="Q203" s="1236" t="n">
        <v>40774.5076447013</v>
      </c>
      <c r="R203" s="1235" t="n">
        <v>137001.124050072</v>
      </c>
      <c r="S203" s="1235" t="n">
        <v>156233.593013282</v>
      </c>
    </row>
    <row r="204" customFormat="false" ht="15.75" hidden="false" customHeight="false" outlineLevel="0" collapsed="false">
      <c r="Q204" s="1242"/>
    </row>
    <row r="205" customFormat="false" ht="15.75" hidden="false" customHeight="false" outlineLevel="0" collapsed="false">
      <c r="Q205" s="1242"/>
    </row>
    <row r="206" customFormat="false" ht="15.75" hidden="false" customHeight="false" outlineLevel="0" collapsed="false">
      <c r="Q206" s="1242"/>
    </row>
    <row r="207" customFormat="false" ht="15.75" hidden="false" customHeight="false" outlineLevel="0" collapsed="false">
      <c r="Q207" s="1242"/>
    </row>
    <row r="208" customFormat="false" ht="15.75" hidden="false" customHeight="false" outlineLevel="0" collapsed="false">
      <c r="Q208" s="1242"/>
    </row>
    <row r="209" customFormat="false" ht="15.75" hidden="false" customHeight="false" outlineLevel="0" collapsed="false">
      <c r="Q209" s="1242"/>
    </row>
    <row r="210" customFormat="false" ht="15.75" hidden="false" customHeight="false" outlineLevel="0" collapsed="false">
      <c r="Q210" s="1242"/>
    </row>
    <row r="211" customFormat="false" ht="15.75" hidden="false" customHeight="false" outlineLevel="0" collapsed="false">
      <c r="Q211" s="1242"/>
    </row>
    <row r="212" customFormat="false" ht="15.75" hidden="false" customHeight="false" outlineLevel="0" collapsed="false">
      <c r="Q212" s="1242"/>
    </row>
    <row r="213" customFormat="false" ht="15.75" hidden="false" customHeight="false" outlineLevel="0" collapsed="false">
      <c r="Q213" s="1242"/>
    </row>
    <row r="214" customFormat="false" ht="15.75" hidden="false" customHeight="false" outlineLevel="0" collapsed="false">
      <c r="Q214" s="1242"/>
    </row>
    <row r="215" customFormat="false" ht="15.75" hidden="false" customHeight="false" outlineLevel="0" collapsed="false">
      <c r="Q215" s="1242"/>
    </row>
    <row r="216" customFormat="false" ht="15.75" hidden="false" customHeight="false" outlineLevel="0" collapsed="false">
      <c r="Q216" s="1242"/>
    </row>
    <row r="217" customFormat="false" ht="15.75" hidden="false" customHeight="false" outlineLevel="0" collapsed="false">
      <c r="Q217" s="1242"/>
    </row>
    <row r="218" customFormat="false" ht="15.75" hidden="false" customHeight="false" outlineLevel="0" collapsed="false">
      <c r="Q218" s="1242"/>
    </row>
    <row r="219" customFormat="false" ht="15.75" hidden="false" customHeight="false" outlineLevel="0" collapsed="false">
      <c r="Q219" s="1242"/>
    </row>
    <row r="220" customFormat="false" ht="15.75" hidden="false" customHeight="false" outlineLevel="0" collapsed="false">
      <c r="Q220" s="1242"/>
    </row>
    <row r="221" customFormat="false" ht="15.75" hidden="false" customHeight="false" outlineLevel="0" collapsed="false">
      <c r="Q221" s="1242"/>
    </row>
    <row r="222" customFormat="false" ht="15.75" hidden="false" customHeight="false" outlineLevel="0" collapsed="false">
      <c r="Q222" s="1242"/>
    </row>
    <row r="223" customFormat="false" ht="15.75" hidden="false" customHeight="false" outlineLevel="0" collapsed="false">
      <c r="Q223" s="1242"/>
    </row>
    <row r="224" customFormat="false" ht="15.75" hidden="false" customHeight="false" outlineLevel="0" collapsed="false">
      <c r="Q224" s="1242"/>
    </row>
    <row r="225" customFormat="false" ht="15.75" hidden="false" customHeight="false" outlineLevel="0" collapsed="false">
      <c r="Q225" s="1242"/>
    </row>
    <row r="226" customFormat="false" ht="15.75" hidden="false" customHeight="false" outlineLevel="0" collapsed="false">
      <c r="Q226" s="1242"/>
    </row>
    <row r="227" customFormat="false" ht="15.75" hidden="false" customHeight="false" outlineLevel="0" collapsed="false">
      <c r="Q227" s="1242"/>
    </row>
    <row r="228" customFormat="false" ht="15.75" hidden="false" customHeight="false" outlineLevel="0" collapsed="false">
      <c r="Q228" s="1242"/>
    </row>
    <row r="229" customFormat="false" ht="15.75" hidden="false" customHeight="false" outlineLevel="0" collapsed="false">
      <c r="Q229" s="1242"/>
    </row>
    <row r="230" customFormat="false" ht="15.75" hidden="false" customHeight="false" outlineLevel="0" collapsed="false">
      <c r="Q230" s="1242"/>
    </row>
    <row r="231" customFormat="false" ht="15.75" hidden="false" customHeight="false" outlineLevel="0" collapsed="false">
      <c r="Q231" s="1242"/>
    </row>
    <row r="232" customFormat="false" ht="15.75" hidden="false" customHeight="false" outlineLevel="0" collapsed="false">
      <c r="Q232" s="1242"/>
    </row>
    <row r="233" customFormat="false" ht="15.75" hidden="false" customHeight="false" outlineLevel="0" collapsed="false">
      <c r="Q233" s="1242"/>
    </row>
    <row r="234" customFormat="false" ht="15.75" hidden="false" customHeight="false" outlineLevel="0" collapsed="false">
      <c r="Q234" s="1242"/>
    </row>
    <row r="235" customFormat="false" ht="15.75" hidden="false" customHeight="false" outlineLevel="0" collapsed="false">
      <c r="Q235" s="1242"/>
    </row>
    <row r="236" customFormat="false" ht="15.75" hidden="false" customHeight="false" outlineLevel="0" collapsed="false">
      <c r="Q236" s="1242"/>
    </row>
    <row r="237" customFormat="false" ht="15.75" hidden="false" customHeight="false" outlineLevel="0" collapsed="false">
      <c r="Q237" s="1242"/>
    </row>
    <row r="238" customFormat="false" ht="15.75" hidden="false" customHeight="false" outlineLevel="0" collapsed="false">
      <c r="Q238" s="1242"/>
    </row>
    <row r="239" customFormat="false" ht="15.75" hidden="false" customHeight="false" outlineLevel="0" collapsed="false">
      <c r="Q239" s="1242"/>
    </row>
    <row r="240" customFormat="false" ht="15.75" hidden="false" customHeight="false" outlineLevel="0" collapsed="false">
      <c r="Q240" s="1242"/>
    </row>
    <row r="241" customFormat="false" ht="15.75" hidden="false" customHeight="false" outlineLevel="0" collapsed="false">
      <c r="Q241" s="1242"/>
    </row>
    <row r="242" customFormat="false" ht="15.75" hidden="false" customHeight="false" outlineLevel="0" collapsed="false">
      <c r="Q242" s="1242"/>
    </row>
    <row r="243" customFormat="false" ht="15.75" hidden="false" customHeight="false" outlineLevel="0" collapsed="false">
      <c r="Q243" s="1242"/>
    </row>
    <row r="244" customFormat="false" ht="15.75" hidden="false" customHeight="false" outlineLevel="0" collapsed="false">
      <c r="Q244" s="1242"/>
    </row>
    <row r="245" customFormat="false" ht="15.75" hidden="false" customHeight="false" outlineLevel="0" collapsed="false">
      <c r="Q245" s="1242"/>
    </row>
    <row r="246" customFormat="false" ht="15.75" hidden="false" customHeight="false" outlineLevel="0" collapsed="false">
      <c r="Q246" s="1242"/>
    </row>
    <row r="247" customFormat="false" ht="15.75" hidden="false" customHeight="false" outlineLevel="0" collapsed="false">
      <c r="Q247" s="1242"/>
    </row>
    <row r="248" customFormat="false" ht="15.75" hidden="false" customHeight="false" outlineLevel="0" collapsed="false">
      <c r="Q248" s="1242"/>
    </row>
    <row r="249" customFormat="false" ht="15.75" hidden="false" customHeight="false" outlineLevel="0" collapsed="false">
      <c r="Q249" s="1242"/>
    </row>
    <row r="250" customFormat="false" ht="15.75" hidden="false" customHeight="false" outlineLevel="0" collapsed="false">
      <c r="Q250" s="1242"/>
    </row>
    <row r="251" customFormat="false" ht="15.75" hidden="false" customHeight="false" outlineLevel="0" collapsed="false">
      <c r="Q251" s="1242"/>
    </row>
    <row r="252" customFormat="false" ht="15.75" hidden="false" customHeight="false" outlineLevel="0" collapsed="false">
      <c r="Q252" s="1242"/>
    </row>
    <row r="253" customFormat="false" ht="15.75" hidden="false" customHeight="false" outlineLevel="0" collapsed="false">
      <c r="Q253" s="1242"/>
    </row>
    <row r="254" customFormat="false" ht="15.75" hidden="false" customHeight="false" outlineLevel="0" collapsed="false">
      <c r="Q254" s="1242"/>
    </row>
    <row r="255" customFormat="false" ht="15.75" hidden="false" customHeight="false" outlineLevel="0" collapsed="false">
      <c r="Q255" s="1242"/>
    </row>
    <row r="256" customFormat="false" ht="15.75" hidden="false" customHeight="false" outlineLevel="0" collapsed="false">
      <c r="Q256" s="1242"/>
    </row>
    <row r="257" customFormat="false" ht="15.75" hidden="false" customHeight="false" outlineLevel="0" collapsed="false">
      <c r="Q257" s="1242"/>
    </row>
    <row r="258" customFormat="false" ht="15.75" hidden="false" customHeight="false" outlineLevel="0" collapsed="false">
      <c r="Q258" s="1242"/>
    </row>
    <row r="259" customFormat="false" ht="15.75" hidden="false" customHeight="false" outlineLevel="0" collapsed="false">
      <c r="Q259" s="1242"/>
    </row>
    <row r="260" customFormat="false" ht="15.75" hidden="false" customHeight="false" outlineLevel="0" collapsed="false">
      <c r="Q260" s="1242"/>
    </row>
    <row r="261" customFormat="false" ht="15.75" hidden="false" customHeight="false" outlineLevel="0" collapsed="false">
      <c r="Q261" s="1242"/>
    </row>
    <row r="262" customFormat="false" ht="15.75" hidden="false" customHeight="false" outlineLevel="0" collapsed="false">
      <c r="Q262" s="1242"/>
    </row>
    <row r="263" customFormat="false" ht="15.75" hidden="false" customHeight="false" outlineLevel="0" collapsed="false">
      <c r="Q263" s="1242"/>
    </row>
    <row r="264" customFormat="false" ht="15.75" hidden="false" customHeight="false" outlineLevel="0" collapsed="false">
      <c r="Q264" s="1242"/>
    </row>
    <row r="265" customFormat="false" ht="15.75" hidden="false" customHeight="false" outlineLevel="0" collapsed="false">
      <c r="Q265" s="1242"/>
    </row>
    <row r="266" customFormat="false" ht="15.75" hidden="false" customHeight="false" outlineLevel="0" collapsed="false">
      <c r="Q266" s="1242"/>
    </row>
    <row r="267" customFormat="false" ht="15.75" hidden="false" customHeight="false" outlineLevel="0" collapsed="false">
      <c r="Q267" s="1242"/>
    </row>
    <row r="268" customFormat="false" ht="15.75" hidden="false" customHeight="false" outlineLevel="0" collapsed="false">
      <c r="Q268" s="1242"/>
    </row>
    <row r="269" customFormat="false" ht="15.75" hidden="false" customHeight="false" outlineLevel="0" collapsed="false">
      <c r="Q269" s="1242"/>
    </row>
    <row r="270" customFormat="false" ht="15.75" hidden="false" customHeight="false" outlineLevel="0" collapsed="false">
      <c r="Q270" s="1242"/>
    </row>
    <row r="271" customFormat="false" ht="15.75" hidden="false" customHeight="false" outlineLevel="0" collapsed="false">
      <c r="Q271" s="1242"/>
    </row>
    <row r="272" customFormat="false" ht="15.75" hidden="false" customHeight="false" outlineLevel="0" collapsed="false">
      <c r="Q272" s="1242"/>
    </row>
    <row r="273" customFormat="false" ht="15.75" hidden="false" customHeight="false" outlineLevel="0" collapsed="false">
      <c r="Q273" s="1242"/>
    </row>
    <row r="274" customFormat="false" ht="15.75" hidden="false" customHeight="false" outlineLevel="0" collapsed="false">
      <c r="Q274" s="1242"/>
    </row>
    <row r="275" customFormat="false" ht="15.75" hidden="false" customHeight="false" outlineLevel="0" collapsed="false">
      <c r="Q275" s="1242"/>
    </row>
    <row r="276" customFormat="false" ht="15.75" hidden="false" customHeight="false" outlineLevel="0" collapsed="false">
      <c r="Q276" s="1242"/>
    </row>
    <row r="277" customFormat="false" ht="15.75" hidden="false" customHeight="false" outlineLevel="0" collapsed="false">
      <c r="Q277" s="1242"/>
    </row>
    <row r="278" customFormat="false" ht="15.75" hidden="false" customHeight="false" outlineLevel="0" collapsed="false">
      <c r="Q278" s="1242"/>
    </row>
    <row r="279" customFormat="false" ht="15.75" hidden="false" customHeight="false" outlineLevel="0" collapsed="false">
      <c r="Q279" s="1242"/>
    </row>
    <row r="280" customFormat="false" ht="15.75" hidden="false" customHeight="false" outlineLevel="0" collapsed="false">
      <c r="Q280" s="1242"/>
    </row>
    <row r="281" customFormat="false" ht="15.75" hidden="false" customHeight="false" outlineLevel="0" collapsed="false">
      <c r="Q281" s="1242"/>
    </row>
    <row r="282" customFormat="false" ht="15.75" hidden="false" customHeight="false" outlineLevel="0" collapsed="false">
      <c r="Q282" s="1242"/>
    </row>
    <row r="283" customFormat="false" ht="15.75" hidden="false" customHeight="false" outlineLevel="0" collapsed="false">
      <c r="Q283" s="1242"/>
    </row>
    <row r="284" customFormat="false" ht="15.75" hidden="false" customHeight="false" outlineLevel="0" collapsed="false">
      <c r="Q284" s="1242"/>
    </row>
    <row r="285" customFormat="false" ht="15.75" hidden="false" customHeight="false" outlineLevel="0" collapsed="false">
      <c r="Q285" s="1242"/>
    </row>
    <row r="286" customFormat="false" ht="15.75" hidden="false" customHeight="false" outlineLevel="0" collapsed="false">
      <c r="Q286" s="1242"/>
    </row>
    <row r="287" customFormat="false" ht="15.75" hidden="false" customHeight="false" outlineLevel="0" collapsed="false">
      <c r="Q287" s="1242"/>
    </row>
    <row r="288" customFormat="false" ht="15.75" hidden="false" customHeight="false" outlineLevel="0" collapsed="false">
      <c r="Q288" s="1242"/>
    </row>
    <row r="289" customFormat="false" ht="15.75" hidden="false" customHeight="false" outlineLevel="0" collapsed="false">
      <c r="Q289" s="1242"/>
    </row>
    <row r="290" customFormat="false" ht="15.75" hidden="false" customHeight="false" outlineLevel="0" collapsed="false">
      <c r="Q290" s="1242"/>
    </row>
    <row r="291" customFormat="false" ht="15.75" hidden="false" customHeight="false" outlineLevel="0" collapsed="false">
      <c r="Q291" s="1242"/>
    </row>
    <row r="292" customFormat="false" ht="15.75" hidden="false" customHeight="false" outlineLevel="0" collapsed="false">
      <c r="Q292" s="1242"/>
    </row>
    <row r="293" customFormat="false" ht="15.75" hidden="false" customHeight="false" outlineLevel="0" collapsed="false">
      <c r="Q293" s="1242"/>
    </row>
    <row r="294" customFormat="false" ht="15.75" hidden="false" customHeight="false" outlineLevel="0" collapsed="false">
      <c r="Q294" s="1242"/>
    </row>
    <row r="295" customFormat="false" ht="15.75" hidden="false" customHeight="false" outlineLevel="0" collapsed="false">
      <c r="Q295" s="1242"/>
    </row>
    <row r="296" customFormat="false" ht="15.75" hidden="false" customHeight="false" outlineLevel="0" collapsed="false">
      <c r="Q296" s="1242"/>
    </row>
    <row r="297" customFormat="false" ht="15.75" hidden="false" customHeight="false" outlineLevel="0" collapsed="false">
      <c r="Q297" s="1242"/>
    </row>
    <row r="298" customFormat="false" ht="15.75" hidden="false" customHeight="false" outlineLevel="0" collapsed="false">
      <c r="Q298" s="1242"/>
    </row>
    <row r="299" customFormat="false" ht="15.75" hidden="false" customHeight="false" outlineLevel="0" collapsed="false">
      <c r="Q299" s="1242"/>
    </row>
    <row r="300" customFormat="false" ht="15.75" hidden="false" customHeight="false" outlineLevel="0" collapsed="false">
      <c r="Q300" s="1242"/>
    </row>
    <row r="301" customFormat="false" ht="15.75" hidden="false" customHeight="false" outlineLevel="0" collapsed="false">
      <c r="Q301" s="1242"/>
    </row>
    <row r="302" customFormat="false" ht="15.75" hidden="false" customHeight="false" outlineLevel="0" collapsed="false">
      <c r="Q302" s="1242"/>
    </row>
    <row r="303" customFormat="false" ht="15.75" hidden="false" customHeight="false" outlineLevel="0" collapsed="false">
      <c r="Q303" s="1242"/>
    </row>
  </sheetData>
  <mergeCells count="1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2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T30" activeCellId="0" sqref="T30"/>
    </sheetView>
  </sheetViews>
  <sheetFormatPr defaultRowHeight="15" zeroHeight="false" outlineLevelRow="0" outlineLevelCol="0"/>
  <cols>
    <col collapsed="false" customWidth="true" hidden="false" outlineLevel="0" max="1" min="1" style="0" width="5.57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5.75" hidden="false" customHeight="true" outlineLevel="0" collapsed="false"/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494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203" t="s">
        <v>56</v>
      </c>
      <c r="B10" s="1204" t="n">
        <f aca="false">J10</f>
        <v>80</v>
      </c>
      <c r="C10" s="1204" t="s">
        <v>496</v>
      </c>
      <c r="D10" s="1204" t="n">
        <f aca="false">K10</f>
        <v>260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80</v>
      </c>
      <c r="K10" s="1209" t="n">
        <v>260</v>
      </c>
      <c r="L10" s="1209" t="n">
        <v>700</v>
      </c>
      <c r="M10" s="1210" t="n">
        <v>7.10256329810118</v>
      </c>
      <c r="N10" s="1211" t="n">
        <v>1048.542768</v>
      </c>
      <c r="O10" s="1212" t="n">
        <v>23982.1351201288</v>
      </c>
      <c r="P10" s="1212" t="n">
        <v>25506.9443796379</v>
      </c>
      <c r="Q10" s="1213" t="n">
        <v>8065.26947287125</v>
      </c>
      <c r="R10" s="1212" t="n">
        <v>32047.4045930001</v>
      </c>
      <c r="S10" s="1212" t="n">
        <v>33572.2138525091</v>
      </c>
    </row>
    <row r="11" customFormat="false" ht="16.5" hidden="false" customHeight="true" outlineLevel="0" collapsed="false">
      <c r="A11" s="1203" t="s">
        <v>56</v>
      </c>
      <c r="B11" s="1204" t="n">
        <f aca="false">J11</f>
        <v>80</v>
      </c>
      <c r="C11" s="1204" t="s">
        <v>496</v>
      </c>
      <c r="D11" s="1204" t="n">
        <f aca="false">K11</f>
        <v>260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80</v>
      </c>
      <c r="K11" s="1209" t="n">
        <v>260</v>
      </c>
      <c r="L11" s="1209" t="n">
        <v>750</v>
      </c>
      <c r="M11" s="1210" t="n">
        <v>7.64423916923711</v>
      </c>
      <c r="N11" s="1211" t="n">
        <v>1198.334592</v>
      </c>
      <c r="O11" s="1212" t="n">
        <v>25409.5312969907</v>
      </c>
      <c r="P11" s="1212" t="n">
        <v>27000.0041197669</v>
      </c>
      <c r="Q11" s="1213" t="n">
        <v>8468.6438769525</v>
      </c>
      <c r="R11" s="1212" t="n">
        <v>33878.1751739432</v>
      </c>
      <c r="S11" s="1212" t="n">
        <v>35468.6479967194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80</v>
      </c>
      <c r="C12" s="1204" t="s">
        <v>496</v>
      </c>
      <c r="D12" s="1204" t="n">
        <f aca="false">K12</f>
        <v>260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80</v>
      </c>
      <c r="K12" s="1209" t="n">
        <v>260</v>
      </c>
      <c r="L12" s="1209" t="n">
        <v>800</v>
      </c>
      <c r="M12" s="1210" t="n">
        <v>8.06691504037303</v>
      </c>
      <c r="N12" s="1211" t="n">
        <v>1348.126416</v>
      </c>
      <c r="O12" s="1212" t="n">
        <v>26836.9273623251</v>
      </c>
      <c r="P12" s="1212" t="n">
        <v>28493.0639714233</v>
      </c>
      <c r="Q12" s="1213" t="n">
        <v>8872.01828103375</v>
      </c>
      <c r="R12" s="1212" t="n">
        <v>35708.9456433589</v>
      </c>
      <c r="S12" s="1212" t="n">
        <v>37365.0822524571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80</v>
      </c>
      <c r="C13" s="1204" t="s">
        <v>496</v>
      </c>
      <c r="D13" s="1204" t="n">
        <f aca="false">K13</f>
        <v>260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80</v>
      </c>
      <c r="K13" s="1209" t="n">
        <v>260</v>
      </c>
      <c r="L13" s="1209" t="n">
        <v>850</v>
      </c>
      <c r="M13" s="1210" t="n">
        <v>8.48959091150895</v>
      </c>
      <c r="N13" s="1211" t="n">
        <v>1497.91824</v>
      </c>
      <c r="O13" s="1212" t="n">
        <v>28264.3234276596</v>
      </c>
      <c r="P13" s="1212" t="n">
        <v>29986.1237115523</v>
      </c>
      <c r="Q13" s="1213" t="n">
        <v>9490.8896736975</v>
      </c>
      <c r="R13" s="1212" t="n">
        <v>37755.2131013571</v>
      </c>
      <c r="S13" s="1212" t="n">
        <v>39477.0133852498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80</v>
      </c>
      <c r="C14" s="1204" t="s">
        <v>496</v>
      </c>
      <c r="D14" s="1204" t="n">
        <f aca="false">K14</f>
        <v>260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80</v>
      </c>
      <c r="K14" s="1209" t="n">
        <v>260</v>
      </c>
      <c r="L14" s="1209" t="n">
        <v>900</v>
      </c>
      <c r="M14" s="1210" t="n">
        <v>8.95026678264487</v>
      </c>
      <c r="N14" s="1211" t="n">
        <v>1647.710064</v>
      </c>
      <c r="O14" s="1212" t="n">
        <v>29691.719492994</v>
      </c>
      <c r="P14" s="1212" t="n">
        <v>31479.1835632088</v>
      </c>
      <c r="Q14" s="1213" t="n">
        <v>9894.26407777875</v>
      </c>
      <c r="R14" s="1212" t="n">
        <v>39585.9835707728</v>
      </c>
      <c r="S14" s="1212" t="n">
        <v>41373.4476409875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80</v>
      </c>
      <c r="C15" s="1204" t="s">
        <v>496</v>
      </c>
      <c r="D15" s="1204" t="n">
        <f aca="false">K15</f>
        <v>260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80</v>
      </c>
      <c r="K15" s="1209" t="n">
        <v>260</v>
      </c>
      <c r="L15" s="1209" t="n">
        <v>950</v>
      </c>
      <c r="M15" s="1210" t="n">
        <v>9.44194265378079</v>
      </c>
      <c r="N15" s="1211" t="n">
        <v>1797.501888</v>
      </c>
      <c r="O15" s="1212" t="n">
        <v>31119.1155583284</v>
      </c>
      <c r="P15" s="1212" t="n">
        <v>32972.2433033378</v>
      </c>
      <c r="Q15" s="1213" t="n">
        <v>10513.1354704425</v>
      </c>
      <c r="R15" s="1212" t="n">
        <v>41632.2510287709</v>
      </c>
      <c r="S15" s="1212" t="n">
        <v>43485.3787737803</v>
      </c>
    </row>
    <row r="16" s="1179" customFormat="true" ht="16.5" hidden="false" customHeight="true" outlineLevel="0" collapsed="false">
      <c r="A16" s="1203" t="s">
        <v>56</v>
      </c>
      <c r="B16" s="1204" t="n">
        <f aca="false">J16</f>
        <v>80</v>
      </c>
      <c r="C16" s="1204" t="s">
        <v>496</v>
      </c>
      <c r="D16" s="1204" t="n">
        <f aca="false">K16</f>
        <v>260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80</v>
      </c>
      <c r="K16" s="1209" t="n">
        <v>260</v>
      </c>
      <c r="L16" s="1209" t="n">
        <v>1000</v>
      </c>
      <c r="M16" s="1210" t="n">
        <v>9.86461852491671</v>
      </c>
      <c r="N16" s="1211" t="n">
        <v>1947.293712</v>
      </c>
      <c r="O16" s="1212" t="n">
        <v>32457.6031772897</v>
      </c>
      <c r="P16" s="1212" t="n">
        <v>34382.0586295344</v>
      </c>
      <c r="Q16" s="1213" t="n">
        <v>10916.5098745238</v>
      </c>
      <c r="R16" s="1212" t="n">
        <v>43374.1130518135</v>
      </c>
      <c r="S16" s="1212" t="n">
        <v>45298.5685040582</v>
      </c>
    </row>
    <row r="17" s="1179" customFormat="true" ht="16.5" hidden="false" customHeight="true" outlineLevel="0" collapsed="false">
      <c r="A17" s="1203" t="s">
        <v>56</v>
      </c>
      <c r="B17" s="1204" t="n">
        <f aca="false">J17</f>
        <v>80</v>
      </c>
      <c r="C17" s="1204" t="s">
        <v>496</v>
      </c>
      <c r="D17" s="1204" t="n">
        <f aca="false">K17</f>
        <v>260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80</v>
      </c>
      <c r="K17" s="1209" t="n">
        <v>260</v>
      </c>
      <c r="L17" s="1209" t="n">
        <v>1050</v>
      </c>
      <c r="M17" s="1210" t="n">
        <v>10.2872943960526</v>
      </c>
      <c r="N17" s="1211" t="n">
        <v>2097.085536</v>
      </c>
      <c r="O17" s="1212" t="n">
        <v>34096.1569282288</v>
      </c>
      <c r="P17" s="1212" t="n">
        <v>36072.8241733941</v>
      </c>
      <c r="Q17" s="1213" t="n">
        <v>11535.3811359788</v>
      </c>
      <c r="R17" s="1212" t="n">
        <v>45631.5380642076</v>
      </c>
      <c r="S17" s="1212" t="n">
        <v>47608.2053093728</v>
      </c>
    </row>
    <row r="18" s="1179" customFormat="true" ht="16.5" hidden="false" customHeight="true" outlineLevel="0" collapsed="false">
      <c r="A18" s="1203" t="s">
        <v>56</v>
      </c>
      <c r="B18" s="1206" t="n">
        <f aca="false">J18</f>
        <v>80</v>
      </c>
      <c r="C18" s="1206" t="s">
        <v>496</v>
      </c>
      <c r="D18" s="1206" t="n">
        <f aca="false">K18</f>
        <v>260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80</v>
      </c>
      <c r="K18" s="1209" t="n">
        <v>260</v>
      </c>
      <c r="L18" s="1209" t="n">
        <v>1100</v>
      </c>
      <c r="M18" s="1210" t="n">
        <v>10.7099702671886</v>
      </c>
      <c r="N18" s="1211" t="n">
        <v>2246.87736</v>
      </c>
      <c r="O18" s="1212" t="n">
        <v>35523.5529935633</v>
      </c>
      <c r="P18" s="1212" t="n">
        <v>37565.8839135231</v>
      </c>
      <c r="Q18" s="1213" t="n">
        <v>11938.75554006</v>
      </c>
      <c r="R18" s="1212" t="n">
        <v>47462.3085336233</v>
      </c>
      <c r="S18" s="1212" t="n">
        <v>49504.6394535831</v>
      </c>
    </row>
    <row r="19" s="1179" customFormat="true" ht="16.5" hidden="false" customHeight="true" outlineLevel="0" collapsed="false">
      <c r="A19" s="1203" t="s">
        <v>56</v>
      </c>
      <c r="B19" s="1204" t="n">
        <f aca="false">J19</f>
        <v>80</v>
      </c>
      <c r="C19" s="1204" t="s">
        <v>496</v>
      </c>
      <c r="D19" s="1204" t="n">
        <f aca="false">K19</f>
        <v>260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80</v>
      </c>
      <c r="K19" s="1209" t="n">
        <v>260</v>
      </c>
      <c r="L19" s="1209" t="n">
        <v>1150</v>
      </c>
      <c r="M19" s="1210" t="n">
        <v>11.1326461383245</v>
      </c>
      <c r="N19" s="1211" t="n">
        <v>2396.669184</v>
      </c>
      <c r="O19" s="1212" t="n">
        <v>36245.0215331471</v>
      </c>
      <c r="P19" s="1212" t="n">
        <v>38397.9877826344</v>
      </c>
      <c r="Q19" s="1213" t="n">
        <v>12342.1299441413</v>
      </c>
      <c r="R19" s="1212" t="n">
        <v>48587.1514772884</v>
      </c>
      <c r="S19" s="1212" t="n">
        <v>50740.1177267756</v>
      </c>
    </row>
    <row r="20" s="1179" customFormat="true" ht="16.5" hidden="false" customHeight="true" outlineLevel="0" collapsed="false">
      <c r="A20" s="1203" t="s">
        <v>56</v>
      </c>
      <c r="B20" s="1204" t="n">
        <f aca="false">J20</f>
        <v>80</v>
      </c>
      <c r="C20" s="1204" t="s">
        <v>496</v>
      </c>
      <c r="D20" s="1204" t="n">
        <f aca="false">K20</f>
        <v>260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80</v>
      </c>
      <c r="K20" s="1209" t="n">
        <v>260</v>
      </c>
      <c r="L20" s="1209" t="n">
        <v>1200</v>
      </c>
      <c r="M20" s="1210" t="n">
        <v>11.7705720094604</v>
      </c>
      <c r="N20" s="1211" t="n">
        <v>2546.461008</v>
      </c>
      <c r="O20" s="1212" t="n">
        <v>36999.3301073949</v>
      </c>
      <c r="P20" s="1212" t="n">
        <v>39260.839654737</v>
      </c>
      <c r="Q20" s="1213" t="n">
        <v>12961.001336805</v>
      </c>
      <c r="R20" s="1212" t="n">
        <v>49960.3314442</v>
      </c>
      <c r="S20" s="1212" t="n">
        <v>52221.840991542</v>
      </c>
    </row>
    <row r="21" s="1179" customFormat="true" ht="16.5" hidden="false" customHeight="true" outlineLevel="0" collapsed="false">
      <c r="A21" s="1203" t="s">
        <v>56</v>
      </c>
      <c r="B21" s="1204" t="n">
        <f aca="false">J21</f>
        <v>80</v>
      </c>
      <c r="C21" s="1204" t="s">
        <v>496</v>
      </c>
      <c r="D21" s="1204" t="n">
        <f aca="false">K21</f>
        <v>260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80</v>
      </c>
      <c r="K21" s="1209" t="n">
        <v>260</v>
      </c>
      <c r="L21" s="1209" t="n">
        <v>1250</v>
      </c>
      <c r="M21" s="1210" t="n">
        <v>12.1932478805963</v>
      </c>
      <c r="N21" s="1211" t="n">
        <v>2696.252832</v>
      </c>
      <c r="O21" s="1212" t="n">
        <v>37720.3490798783</v>
      </c>
      <c r="P21" s="1212" t="n">
        <v>40092.5226192992</v>
      </c>
      <c r="Q21" s="1213" t="n">
        <v>13364.3757408863</v>
      </c>
      <c r="R21" s="1212" t="n">
        <v>51084.7248207645</v>
      </c>
      <c r="S21" s="1212" t="n">
        <v>53456.8983601854</v>
      </c>
    </row>
    <row r="22" s="1179" customFormat="true" ht="16.5" hidden="false" customHeight="true" outlineLevel="0" collapsed="false">
      <c r="A22" s="1203" t="s">
        <v>56</v>
      </c>
      <c r="B22" s="1204" t="n">
        <f aca="false">J22</f>
        <v>80</v>
      </c>
      <c r="C22" s="1204" t="s">
        <v>496</v>
      </c>
      <c r="D22" s="1204" t="n">
        <f aca="false">K22</f>
        <v>260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80</v>
      </c>
      <c r="K22" s="1209" t="n">
        <v>260</v>
      </c>
      <c r="L22" s="1209" t="n">
        <v>1300</v>
      </c>
      <c r="M22" s="1210" t="n">
        <v>12.6779237517322</v>
      </c>
      <c r="N22" s="1211" t="n">
        <v>2846.044656</v>
      </c>
      <c r="O22" s="1212" t="n">
        <v>40733.3153333638</v>
      </c>
      <c r="P22" s="1212" t="n">
        <v>43070.1425935453</v>
      </c>
      <c r="Q22" s="1213" t="n">
        <v>13983.24713355</v>
      </c>
      <c r="R22" s="1212" t="n">
        <v>54716.5624669138</v>
      </c>
      <c r="S22" s="1212" t="n">
        <v>57053.3897270953</v>
      </c>
    </row>
    <row r="23" s="1179" customFormat="true" ht="16.5" hidden="false" customHeight="true" outlineLevel="0" collapsed="false">
      <c r="A23" s="1203" t="s">
        <v>56</v>
      </c>
      <c r="B23" s="1204" t="n">
        <f aca="false">J23</f>
        <v>80</v>
      </c>
      <c r="C23" s="1204" t="s">
        <v>496</v>
      </c>
      <c r="D23" s="1204" t="n">
        <f aca="false">K23</f>
        <v>260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80</v>
      </c>
      <c r="K23" s="1209" t="n">
        <v>260</v>
      </c>
      <c r="L23" s="1209" t="n">
        <v>1350</v>
      </c>
      <c r="M23" s="1210" t="n">
        <v>13.1005996228682</v>
      </c>
      <c r="N23" s="1211" t="n">
        <v>2995.83648</v>
      </c>
      <c r="O23" s="1212" t="n">
        <v>41687.6954313465</v>
      </c>
      <c r="P23" s="1212" t="n">
        <v>44120.320299243</v>
      </c>
      <c r="Q23" s="1213" t="n">
        <v>14386.6215376313</v>
      </c>
      <c r="R23" s="1212" t="n">
        <v>56074.3169689778</v>
      </c>
      <c r="S23" s="1212" t="n">
        <v>58506.9418368743</v>
      </c>
    </row>
    <row r="24" s="1179" customFormat="true" ht="16.5" hidden="false" customHeight="true" outlineLevel="0" collapsed="false">
      <c r="A24" s="1203" t="s">
        <v>56</v>
      </c>
      <c r="B24" s="1204" t="n">
        <f aca="false">J24</f>
        <v>80</v>
      </c>
      <c r="C24" s="1204" t="s">
        <v>496</v>
      </c>
      <c r="D24" s="1204" t="n">
        <f aca="false">K24</f>
        <v>260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80</v>
      </c>
      <c r="K24" s="1209" t="n">
        <v>260</v>
      </c>
      <c r="L24" s="1209" t="n">
        <v>1400</v>
      </c>
      <c r="M24" s="1210" t="n">
        <v>13.5232754940041</v>
      </c>
      <c r="N24" s="1211" t="n">
        <v>3145.628304</v>
      </c>
      <c r="O24" s="1212" t="n">
        <v>42947.6984043531</v>
      </c>
      <c r="P24" s="1212" t="n">
        <v>45456.6508660356</v>
      </c>
      <c r="Q24" s="1213" t="n">
        <v>15005.492930295</v>
      </c>
      <c r="R24" s="1212" t="n">
        <v>57953.1913346481</v>
      </c>
      <c r="S24" s="1212" t="n">
        <v>60462.1437963306</v>
      </c>
    </row>
    <row r="25" s="1179" customFormat="true" ht="16.5" hidden="false" customHeight="true" outlineLevel="0" collapsed="false">
      <c r="A25" s="1203" t="s">
        <v>56</v>
      </c>
      <c r="B25" s="1204" t="n">
        <f aca="false">J25</f>
        <v>80</v>
      </c>
      <c r="C25" s="1204" t="s">
        <v>496</v>
      </c>
      <c r="D25" s="1204" t="n">
        <f aca="false">K25</f>
        <v>260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80</v>
      </c>
      <c r="K25" s="1209" t="n">
        <v>260</v>
      </c>
      <c r="L25" s="1209" t="n">
        <v>1450</v>
      </c>
      <c r="M25" s="1210" t="n">
        <v>13.94595136514</v>
      </c>
      <c r="N25" s="1211" t="n">
        <v>3295.420128</v>
      </c>
      <c r="O25" s="1212" t="n">
        <v>43902.0785023358</v>
      </c>
      <c r="P25" s="1212" t="n">
        <v>46506.8285717333</v>
      </c>
      <c r="Q25" s="1213" t="n">
        <v>15408.8673343763</v>
      </c>
      <c r="R25" s="1212" t="n">
        <v>59310.945836712</v>
      </c>
      <c r="S25" s="1212" t="n">
        <v>61915.6959061095</v>
      </c>
    </row>
    <row r="26" s="1179" customFormat="true" ht="16.5" hidden="false" customHeight="true" outlineLevel="0" collapsed="false">
      <c r="A26" s="1203" t="s">
        <v>56</v>
      </c>
      <c r="B26" s="1204" t="n">
        <f aca="false">J26</f>
        <v>80</v>
      </c>
      <c r="C26" s="1204" t="s">
        <v>496</v>
      </c>
      <c r="D26" s="1204" t="n">
        <f aca="false">K26</f>
        <v>260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80</v>
      </c>
      <c r="K26" s="1209" t="n">
        <v>260</v>
      </c>
      <c r="L26" s="1209" t="n">
        <v>1500</v>
      </c>
      <c r="M26" s="1210" t="n">
        <v>14.9353914250759</v>
      </c>
      <c r="N26" s="1211" t="n">
        <v>3445.211952</v>
      </c>
      <c r="O26" s="1212" t="n">
        <v>45285.520489277</v>
      </c>
      <c r="P26" s="1212" t="n">
        <v>48059.0926520591</v>
      </c>
      <c r="Q26" s="1213" t="n">
        <v>16027.73872704</v>
      </c>
      <c r="R26" s="1212" t="n">
        <v>61313.259216317</v>
      </c>
      <c r="S26" s="1212" t="n">
        <v>64086.8313790991</v>
      </c>
    </row>
    <row r="27" s="1179" customFormat="true" ht="16.5" hidden="false" customHeight="true" outlineLevel="0" collapsed="false">
      <c r="A27" s="1203" t="s">
        <v>56</v>
      </c>
      <c r="B27" s="1204" t="n">
        <f aca="false">J27</f>
        <v>80</v>
      </c>
      <c r="C27" s="1204" t="s">
        <v>496</v>
      </c>
      <c r="D27" s="1204" t="n">
        <f aca="false">K27</f>
        <v>260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80</v>
      </c>
      <c r="K27" s="1209" t="n">
        <v>260</v>
      </c>
      <c r="L27" s="1209" t="n">
        <v>1550</v>
      </c>
      <c r="M27" s="1210" t="n">
        <v>15.4270672962118</v>
      </c>
      <c r="N27" s="1211" t="n">
        <v>3595.003776</v>
      </c>
      <c r="O27" s="1212" t="n">
        <v>46239.9005872598</v>
      </c>
      <c r="P27" s="1212" t="n">
        <v>49109.2702462294</v>
      </c>
      <c r="Q27" s="1213" t="n">
        <v>16431.1131311213</v>
      </c>
      <c r="R27" s="1212" t="n">
        <v>62671.013718381</v>
      </c>
      <c r="S27" s="1212" t="n">
        <v>65540.3833773506</v>
      </c>
    </row>
    <row r="28" s="1179" customFormat="true" ht="16.5" hidden="false" customHeight="true" outlineLevel="0" collapsed="false">
      <c r="A28" s="1203" t="s">
        <v>56</v>
      </c>
      <c r="B28" s="1206" t="n">
        <f aca="false">J28</f>
        <v>80</v>
      </c>
      <c r="C28" s="1206" t="s">
        <v>496</v>
      </c>
      <c r="D28" s="1206" t="n">
        <f aca="false">K28</f>
        <v>260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80</v>
      </c>
      <c r="K28" s="1209" t="n">
        <v>260</v>
      </c>
      <c r="L28" s="1209" t="n">
        <v>1600</v>
      </c>
      <c r="M28" s="1210" t="n">
        <v>15.8497431673478</v>
      </c>
      <c r="N28" s="1211" t="n">
        <v>3744.7956</v>
      </c>
      <c r="O28" s="1212" t="n">
        <v>49013.0109149231</v>
      </c>
      <c r="P28" s="1212" t="n">
        <v>51862.3146688652</v>
      </c>
      <c r="Q28" s="1213" t="n">
        <v>16834.4875352025</v>
      </c>
      <c r="R28" s="1212" t="n">
        <v>65847.4984501256</v>
      </c>
      <c r="S28" s="1212" t="n">
        <v>68696.8022040677</v>
      </c>
    </row>
    <row r="29" s="1179" customFormat="true" ht="16.5" hidden="false" customHeight="true" outlineLevel="0" collapsed="false">
      <c r="A29" s="1203" t="s">
        <v>56</v>
      </c>
      <c r="B29" s="1204" t="n">
        <f aca="false">J29</f>
        <v>80</v>
      </c>
      <c r="C29" s="1204" t="s">
        <v>496</v>
      </c>
      <c r="D29" s="1204" t="n">
        <f aca="false">K29</f>
        <v>260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80</v>
      </c>
      <c r="K29" s="1209" t="n">
        <v>260</v>
      </c>
      <c r="L29" s="1209" t="n">
        <v>1650</v>
      </c>
      <c r="M29" s="1210" t="n">
        <v>16.3104190384837</v>
      </c>
      <c r="N29" s="1211" t="n">
        <v>3894.587424</v>
      </c>
      <c r="O29" s="1212" t="n">
        <v>52021.8784235531</v>
      </c>
      <c r="P29" s="1212" t="n">
        <v>54836.096983987</v>
      </c>
      <c r="Q29" s="1213" t="n">
        <v>17453.3587966575</v>
      </c>
      <c r="R29" s="1212" t="n">
        <v>69475.2372202106</v>
      </c>
      <c r="S29" s="1212" t="n">
        <v>72289.4557806445</v>
      </c>
    </row>
    <row r="30" s="1179" customFormat="true" ht="16.5" hidden="false" customHeight="true" outlineLevel="0" collapsed="false">
      <c r="A30" s="1203" t="s">
        <v>56</v>
      </c>
      <c r="B30" s="1204" t="n">
        <f aca="false">J30</f>
        <v>80</v>
      </c>
      <c r="C30" s="1204" t="s">
        <v>496</v>
      </c>
      <c r="D30" s="1204" t="n">
        <f aca="false">K30</f>
        <v>260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80</v>
      </c>
      <c r="K30" s="1209" t="n">
        <v>260</v>
      </c>
      <c r="L30" s="1209" t="n">
        <v>1700</v>
      </c>
      <c r="M30" s="1210" t="n">
        <v>16.7330949096196</v>
      </c>
      <c r="N30" s="1211" t="n">
        <v>4044.379248</v>
      </c>
      <c r="O30" s="1212" t="n">
        <v>52784.5319267844</v>
      </c>
      <c r="P30" s="1212" t="n">
        <v>55706.7621337785</v>
      </c>
      <c r="Q30" s="1213" t="n">
        <v>17856.7332007388</v>
      </c>
      <c r="R30" s="1212" t="n">
        <v>70641.2651275232</v>
      </c>
      <c r="S30" s="1212" t="n">
        <v>73563.4953345173</v>
      </c>
    </row>
    <row r="31" s="1179" customFormat="true" ht="16.5" hidden="false" customHeight="true" outlineLevel="0" collapsed="false">
      <c r="A31" s="1203" t="s">
        <v>56</v>
      </c>
      <c r="B31" s="1204" t="n">
        <f aca="false">J31</f>
        <v>80</v>
      </c>
      <c r="C31" s="1204" t="s">
        <v>496</v>
      </c>
      <c r="D31" s="1204" t="n">
        <f aca="false">K31</f>
        <v>260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80</v>
      </c>
      <c r="K31" s="1209" t="n">
        <v>260</v>
      </c>
      <c r="L31" s="1209" t="n">
        <v>1750</v>
      </c>
      <c r="M31" s="1210" t="n">
        <v>17.1557707807555</v>
      </c>
      <c r="N31" s="1211" t="n">
        <v>4194.171072</v>
      </c>
      <c r="O31" s="1212" t="n">
        <v>53476.013638138</v>
      </c>
      <c r="P31" s="1212" t="n">
        <v>56510.7896396638</v>
      </c>
      <c r="Q31" s="1213" t="n">
        <v>18475.6045934025</v>
      </c>
      <c r="R31" s="1212" t="n">
        <v>71951.6182315405</v>
      </c>
      <c r="S31" s="1212" t="n">
        <v>74986.3942330663</v>
      </c>
    </row>
    <row r="32" s="1179" customFormat="true" ht="16.5" hidden="false" customHeight="true" outlineLevel="0" collapsed="false">
      <c r="A32" s="1203" t="s">
        <v>56</v>
      </c>
      <c r="B32" s="1204" t="n">
        <f aca="false">J32</f>
        <v>80</v>
      </c>
      <c r="C32" s="1204" t="s">
        <v>496</v>
      </c>
      <c r="D32" s="1204" t="n">
        <f aca="false">K32</f>
        <v>260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80</v>
      </c>
      <c r="K32" s="1209" t="n">
        <v>260</v>
      </c>
      <c r="L32" s="1209" t="n">
        <v>1800</v>
      </c>
      <c r="M32" s="1210" t="n">
        <v>17.6474466518914</v>
      </c>
      <c r="N32" s="1211" t="n">
        <v>4343.962896</v>
      </c>
      <c r="O32" s="1212" t="n">
        <v>54239.3182385494</v>
      </c>
      <c r="P32" s="1212" t="n">
        <v>57382.0642869013</v>
      </c>
      <c r="Q32" s="1213" t="n">
        <v>18878.9789974838</v>
      </c>
      <c r="R32" s="1212" t="n">
        <v>73118.2972360331</v>
      </c>
      <c r="S32" s="1212" t="n">
        <v>76261.0432843851</v>
      </c>
    </row>
    <row r="33" s="1179" customFormat="true" ht="16.5" hidden="false" customHeight="true" outlineLevel="0" collapsed="false">
      <c r="A33" s="1203" t="s">
        <v>56</v>
      </c>
      <c r="B33" s="1204" t="n">
        <f aca="false">J33</f>
        <v>80</v>
      </c>
      <c r="C33" s="1204" t="s">
        <v>496</v>
      </c>
      <c r="D33" s="1204" t="n">
        <f aca="false">K33</f>
        <v>260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80</v>
      </c>
      <c r="K33" s="1209" t="n">
        <v>260</v>
      </c>
      <c r="L33" s="1209" t="n">
        <v>1850</v>
      </c>
      <c r="M33" s="1210" t="n">
        <v>18.1321225230274</v>
      </c>
      <c r="N33" s="1211" t="n">
        <v>4493.75472</v>
      </c>
      <c r="O33" s="1212" t="n">
        <v>55002.5777818761</v>
      </c>
      <c r="P33" s="1212" t="n">
        <v>58253.2968882949</v>
      </c>
      <c r="Q33" s="1213" t="n">
        <v>19497.8503901475</v>
      </c>
      <c r="R33" s="1212" t="n">
        <v>74500.4281720236</v>
      </c>
      <c r="S33" s="1212" t="n">
        <v>77751.1472784424</v>
      </c>
    </row>
    <row r="34" s="1179" customFormat="true" ht="16.5" hidden="false" customHeight="true" outlineLevel="0" collapsed="false">
      <c r="A34" s="1203" t="s">
        <v>56</v>
      </c>
      <c r="B34" s="1204" t="n">
        <f aca="false">J34</f>
        <v>80</v>
      </c>
      <c r="C34" s="1204" t="s">
        <v>496</v>
      </c>
      <c r="D34" s="1204" t="n">
        <f aca="false">K34</f>
        <v>260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80</v>
      </c>
      <c r="K34" s="1209" t="n">
        <v>260</v>
      </c>
      <c r="L34" s="1209" t="n">
        <v>1900</v>
      </c>
      <c r="M34" s="1210" t="n">
        <v>18.5547983941633</v>
      </c>
      <c r="N34" s="1211" t="n">
        <v>4643.546544</v>
      </c>
      <c r="O34" s="1212" t="n">
        <v>55929.43959993</v>
      </c>
      <c r="P34" s="1212" t="n">
        <v>59277.7093023265</v>
      </c>
      <c r="Q34" s="1213" t="n">
        <v>19901.2247942288</v>
      </c>
      <c r="R34" s="1212" t="n">
        <v>75830.6643941588</v>
      </c>
      <c r="S34" s="1212" t="n">
        <v>79178.9340965552</v>
      </c>
    </row>
    <row r="35" s="1179" customFormat="true" ht="16.5" hidden="false" customHeight="true" outlineLevel="0" collapsed="false">
      <c r="A35" s="1203" t="s">
        <v>56</v>
      </c>
      <c r="B35" s="1204" t="n">
        <f aca="false">J35</f>
        <v>80</v>
      </c>
      <c r="C35" s="1204" t="s">
        <v>496</v>
      </c>
      <c r="D35" s="1204" t="n">
        <f aca="false">K35</f>
        <v>260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80</v>
      </c>
      <c r="K35" s="1209" t="n">
        <v>260</v>
      </c>
      <c r="L35" s="1209" t="n">
        <v>1950</v>
      </c>
      <c r="M35" s="1210" t="n">
        <v>19.1307242652992</v>
      </c>
      <c r="N35" s="1211" t="n">
        <v>4793.338368</v>
      </c>
      <c r="O35" s="1212" t="n">
        <v>57005.0876072216</v>
      </c>
      <c r="P35" s="1212" t="n">
        <v>60441.4294117375</v>
      </c>
      <c r="Q35" s="1213" t="n">
        <v>20304.59919831</v>
      </c>
      <c r="R35" s="1212" t="n">
        <v>77309.6868055317</v>
      </c>
      <c r="S35" s="1212" t="n">
        <v>80746.0286100475</v>
      </c>
    </row>
    <row r="36" s="1179" customFormat="true" ht="16.5" hidden="false" customHeight="true" outlineLevel="0" collapsed="false">
      <c r="A36" s="1203" t="s">
        <v>56</v>
      </c>
      <c r="B36" s="1204" t="n">
        <f aca="false">J36</f>
        <v>80</v>
      </c>
      <c r="C36" s="1204" t="s">
        <v>496</v>
      </c>
      <c r="D36" s="1204" t="n">
        <f aca="false">K36</f>
        <v>260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80</v>
      </c>
      <c r="K36" s="1209" t="n">
        <v>260</v>
      </c>
      <c r="L36" s="1209" t="n">
        <v>2000</v>
      </c>
      <c r="M36" s="1210" t="n">
        <v>19.6449625364351</v>
      </c>
      <c r="N36" s="1211" t="n">
        <v>4943.130192</v>
      </c>
      <c r="O36" s="1212" t="n">
        <v>57961.1339251206</v>
      </c>
      <c r="P36" s="1212" t="n">
        <v>61670.9775873859</v>
      </c>
      <c r="Q36" s="1213" t="n">
        <v>20923.4705909738</v>
      </c>
      <c r="R36" s="1212" t="n">
        <v>78884.6045160943</v>
      </c>
      <c r="S36" s="1212" t="n">
        <v>82594.4481783596</v>
      </c>
    </row>
    <row r="37" s="1179" customFormat="true" ht="16.5" hidden="false" customHeight="true" outlineLevel="0" collapsed="false">
      <c r="A37" s="1203" t="s">
        <v>56</v>
      </c>
      <c r="B37" s="1204" t="n">
        <f aca="false">J37</f>
        <v>80</v>
      </c>
      <c r="C37" s="1204" t="s">
        <v>496</v>
      </c>
      <c r="D37" s="1204" t="n">
        <f aca="false">K37</f>
        <v>260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80</v>
      </c>
      <c r="K37" s="1209" t="n">
        <v>260</v>
      </c>
      <c r="L37" s="1209" t="n">
        <v>2050</v>
      </c>
      <c r="M37" s="1210" t="n">
        <v>20.0676384075711</v>
      </c>
      <c r="N37" s="1211" t="n">
        <v>5092.922016</v>
      </c>
      <c r="O37" s="1212" t="n">
        <v>60728.1041097124</v>
      </c>
      <c r="P37" s="1212" t="n">
        <v>64418.272882146</v>
      </c>
      <c r="Q37" s="1213" t="n">
        <v>21326.844995055</v>
      </c>
      <c r="R37" s="1212" t="n">
        <v>82054.9491047674</v>
      </c>
      <c r="S37" s="1212" t="n">
        <v>85745.117877201</v>
      </c>
    </row>
    <row r="38" s="1179" customFormat="true" ht="16.5" hidden="false" customHeight="true" outlineLevel="0" collapsed="false">
      <c r="A38" s="1203" t="s">
        <v>56</v>
      </c>
      <c r="B38" s="1206" t="n">
        <f aca="false">J38</f>
        <v>80</v>
      </c>
      <c r="C38" s="1206" t="s">
        <v>496</v>
      </c>
      <c r="D38" s="1206" t="n">
        <f aca="false">K38</f>
        <v>260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80</v>
      </c>
      <c r="K38" s="1209" t="n">
        <v>260</v>
      </c>
      <c r="L38" s="1209" t="n">
        <v>2100</v>
      </c>
      <c r="M38" s="1210" t="n">
        <v>20.490314278707</v>
      </c>
      <c r="N38" s="1211" t="n">
        <v>5242.71384</v>
      </c>
      <c r="O38" s="1212" t="n">
        <v>61549.2420435315</v>
      </c>
      <c r="P38" s="1212" t="n">
        <v>65343.6966654208</v>
      </c>
      <c r="Q38" s="1213" t="n">
        <v>21945.7163877188</v>
      </c>
      <c r="R38" s="1212" t="n">
        <v>83494.9584312503</v>
      </c>
      <c r="S38" s="1212" t="n">
        <v>87289.4130531396</v>
      </c>
    </row>
    <row r="39" s="1179" customFormat="true" ht="16.5" hidden="false" customHeight="true" outlineLevel="0" collapsed="false">
      <c r="A39" s="1203" t="s">
        <v>56</v>
      </c>
      <c r="B39" s="1204" t="n">
        <f aca="false">J39</f>
        <v>80</v>
      </c>
      <c r="C39" s="1204" t="s">
        <v>496</v>
      </c>
      <c r="D39" s="1204" t="n">
        <f aca="false">K39</f>
        <v>260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80</v>
      </c>
      <c r="K39" s="1209" t="n">
        <v>260</v>
      </c>
      <c r="L39" s="1209" t="n">
        <v>2150</v>
      </c>
      <c r="M39" s="1210" t="n">
        <v>21.0369901498429</v>
      </c>
      <c r="N39" s="1211" t="n">
        <v>5392.505664</v>
      </c>
      <c r="O39" s="1212" t="n">
        <v>62508.3400867028</v>
      </c>
      <c r="P39" s="1212" t="n">
        <v>66398.2917498629</v>
      </c>
      <c r="Q39" s="1213" t="n">
        <v>22349.0907918</v>
      </c>
      <c r="R39" s="1212" t="n">
        <v>84857.4308785028</v>
      </c>
      <c r="S39" s="1212" t="n">
        <v>88747.3825416629</v>
      </c>
    </row>
    <row r="40" s="1179" customFormat="true" ht="16.5" hidden="false" customHeight="true" outlineLevel="0" collapsed="false">
      <c r="A40" s="1203" t="s">
        <v>56</v>
      </c>
      <c r="B40" s="1204" t="n">
        <f aca="false">J40</f>
        <v>80</v>
      </c>
      <c r="C40" s="1204" t="s">
        <v>496</v>
      </c>
      <c r="D40" s="1204" t="n">
        <f aca="false">K40</f>
        <v>260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80</v>
      </c>
      <c r="K40" s="1209" t="n">
        <v>260</v>
      </c>
      <c r="L40" s="1209" t="n">
        <v>2200</v>
      </c>
      <c r="M40" s="1210" t="n">
        <v>21.4596660209788</v>
      </c>
      <c r="N40" s="1211" t="n">
        <v>5542.297488</v>
      </c>
      <c r="O40" s="1212" t="n">
        <v>63467.3931843167</v>
      </c>
      <c r="P40" s="1212" t="n">
        <v>67452.8446769338</v>
      </c>
      <c r="Q40" s="1213" t="n">
        <v>22967.9621844638</v>
      </c>
      <c r="R40" s="1212" t="n">
        <v>86435.3553687805</v>
      </c>
      <c r="S40" s="1212" t="n">
        <v>90420.8068613976</v>
      </c>
    </row>
    <row r="41" s="1179" customFormat="true" ht="16.5" hidden="false" customHeight="true" outlineLevel="0" collapsed="false">
      <c r="A41" s="1203" t="s">
        <v>56</v>
      </c>
      <c r="B41" s="1204" t="n">
        <f aca="false">J41</f>
        <v>80</v>
      </c>
      <c r="C41" s="1204" t="s">
        <v>496</v>
      </c>
      <c r="D41" s="1204" t="n">
        <f aca="false">K41</f>
        <v>260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80</v>
      </c>
      <c r="K41" s="1209" t="n">
        <v>260</v>
      </c>
      <c r="L41" s="1209" t="n">
        <v>2250</v>
      </c>
      <c r="M41" s="1210" t="n">
        <v>21.8823418921147</v>
      </c>
      <c r="N41" s="1211" t="n">
        <v>5692.089312</v>
      </c>
      <c r="O41" s="1212" t="n">
        <v>64725.1483218205</v>
      </c>
      <c r="P41" s="1212" t="n">
        <v>68787.0706094533</v>
      </c>
      <c r="Q41" s="1213" t="n">
        <v>23371.3364573363</v>
      </c>
      <c r="R41" s="1212" t="n">
        <v>88096.4847791567</v>
      </c>
      <c r="S41" s="1212" t="n">
        <v>92158.4070667896</v>
      </c>
    </row>
    <row r="42" s="1179" customFormat="true" ht="16.5" hidden="false" customHeight="true" outlineLevel="0" collapsed="false">
      <c r="A42" s="1203" t="s">
        <v>56</v>
      </c>
      <c r="B42" s="1204" t="n">
        <f aca="false">J42</f>
        <v>80</v>
      </c>
      <c r="C42" s="1204" t="s">
        <v>496</v>
      </c>
      <c r="D42" s="1204" t="n">
        <f aca="false">K42</f>
        <v>260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80</v>
      </c>
      <c r="K42" s="1209" t="n">
        <v>260</v>
      </c>
      <c r="L42" s="1209" t="n">
        <v>2300</v>
      </c>
      <c r="M42" s="1210" t="n">
        <v>22.3050177632507</v>
      </c>
      <c r="N42" s="1211" t="n">
        <v>5841.881136</v>
      </c>
      <c r="O42" s="1212" t="n">
        <v>65457.1869858208</v>
      </c>
      <c r="P42" s="1212" t="n">
        <v>69629.0712003135</v>
      </c>
      <c r="Q42" s="1213" t="n">
        <v>23774.7108614175</v>
      </c>
      <c r="R42" s="1212" t="n">
        <v>89231.8978472383</v>
      </c>
      <c r="S42" s="1212" t="n">
        <v>93403.782061731</v>
      </c>
    </row>
    <row r="43" s="1179" customFormat="true" ht="16.5" hidden="false" customHeight="true" outlineLevel="0" collapsed="false">
      <c r="A43" s="1203" t="s">
        <v>56</v>
      </c>
      <c r="B43" s="1204" t="n">
        <f aca="false">J43</f>
        <v>80</v>
      </c>
      <c r="C43" s="1204" t="s">
        <v>496</v>
      </c>
      <c r="D43" s="1204" t="n">
        <f aca="false">K43</f>
        <v>260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80</v>
      </c>
      <c r="K43" s="1209" t="n">
        <v>260</v>
      </c>
      <c r="L43" s="1209" t="n">
        <v>2350</v>
      </c>
      <c r="M43" s="1210" t="n">
        <v>22.7276936343866</v>
      </c>
      <c r="N43" s="1211" t="n">
        <v>5991.67296</v>
      </c>
      <c r="O43" s="1212" t="n">
        <v>66189.1807042639</v>
      </c>
      <c r="P43" s="1212" t="n">
        <v>70471.0297453298</v>
      </c>
      <c r="Q43" s="1213" t="n">
        <v>24393.5822540813</v>
      </c>
      <c r="R43" s="1212" t="n">
        <v>90582.7629583451</v>
      </c>
      <c r="S43" s="1212" t="n">
        <v>94864.611999411</v>
      </c>
    </row>
    <row r="44" s="1179" customFormat="true" ht="16.5" hidden="false" customHeight="true" outlineLevel="0" collapsed="false">
      <c r="A44" s="1203" t="s">
        <v>56</v>
      </c>
      <c r="B44" s="1204" t="n">
        <f aca="false">J44</f>
        <v>80</v>
      </c>
      <c r="C44" s="1204" t="s">
        <v>496</v>
      </c>
      <c r="D44" s="1204" t="n">
        <f aca="false">K44</f>
        <v>260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80</v>
      </c>
      <c r="K44" s="1209" t="n">
        <v>260</v>
      </c>
      <c r="L44" s="1209" t="n">
        <v>2400</v>
      </c>
      <c r="M44" s="1210" t="n">
        <v>23.1503695055225</v>
      </c>
      <c r="N44" s="1211" t="n">
        <v>6141.464784</v>
      </c>
      <c r="O44" s="1212" t="n">
        <v>66921.1294771497</v>
      </c>
      <c r="P44" s="1212" t="n">
        <v>71312.9462445021</v>
      </c>
      <c r="Q44" s="1213" t="n">
        <v>24796.9566581625</v>
      </c>
      <c r="R44" s="1212" t="n">
        <v>91718.0861353122</v>
      </c>
      <c r="S44" s="1212" t="n">
        <v>96109.9029026646</v>
      </c>
    </row>
    <row r="45" s="1179" customFormat="true" ht="16.5" hidden="false" customHeight="true" outlineLevel="0" collapsed="false">
      <c r="A45" s="1203" t="s">
        <v>56</v>
      </c>
      <c r="B45" s="1204" t="n">
        <f aca="false">J45</f>
        <v>80</v>
      </c>
      <c r="C45" s="1204" t="s">
        <v>496</v>
      </c>
      <c r="D45" s="1204" t="n">
        <f aca="false">K45</f>
        <v>260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80</v>
      </c>
      <c r="K45" s="1209" t="n">
        <v>260</v>
      </c>
      <c r="L45" s="1209" t="n">
        <v>2450</v>
      </c>
      <c r="M45" s="1210" t="n">
        <v>24.2538095654584</v>
      </c>
      <c r="N45" s="1211" t="n">
        <v>6291.256608</v>
      </c>
      <c r="O45" s="1212" t="n">
        <v>68082.0951934367</v>
      </c>
      <c r="P45" s="1212" t="n">
        <v>72656.9071839861</v>
      </c>
      <c r="Q45" s="1213" t="n">
        <v>25415.8280508263</v>
      </c>
      <c r="R45" s="1212" t="n">
        <v>93497.923244263</v>
      </c>
      <c r="S45" s="1212" t="n">
        <v>98072.7352348123</v>
      </c>
    </row>
    <row r="46" s="1179" customFormat="true" ht="16.5" hidden="false" customHeight="true" outlineLevel="0" collapsed="false">
      <c r="A46" s="1203" t="s">
        <v>56</v>
      </c>
      <c r="B46" s="1204" t="n">
        <f aca="false">J46</f>
        <v>80</v>
      </c>
      <c r="C46" s="1204" t="s">
        <v>496</v>
      </c>
      <c r="D46" s="1204" t="n">
        <f aca="false">K46</f>
        <v>260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80</v>
      </c>
      <c r="K46" s="1209" t="n">
        <v>260</v>
      </c>
      <c r="L46" s="1209" t="n">
        <v>2500</v>
      </c>
      <c r="M46" s="1210" t="n">
        <v>24.6934854365943</v>
      </c>
      <c r="N46" s="1211" t="n">
        <v>6441.048432</v>
      </c>
      <c r="O46" s="1212" t="n">
        <v>68813.9540752078</v>
      </c>
      <c r="P46" s="1212" t="n">
        <v>73498.7394799431</v>
      </c>
      <c r="Q46" s="1213" t="n">
        <v>25819.2024549075</v>
      </c>
      <c r="R46" s="1212" t="n">
        <v>94633.1565301153</v>
      </c>
      <c r="S46" s="1212" t="n">
        <v>99317.9419348506</v>
      </c>
    </row>
    <row r="47" s="1179" customFormat="true" ht="16.5" hidden="false" customHeight="true" outlineLevel="0" collapsed="false">
      <c r="A47" s="1203" t="s">
        <v>56</v>
      </c>
      <c r="B47" s="1204" t="n">
        <f aca="false">J47</f>
        <v>80</v>
      </c>
      <c r="C47" s="1204" t="s">
        <v>496</v>
      </c>
      <c r="D47" s="1204" t="n">
        <f aca="false">K47</f>
        <v>260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80</v>
      </c>
      <c r="K47" s="1209" t="n">
        <v>260</v>
      </c>
      <c r="L47" s="1209" t="n">
        <v>2550</v>
      </c>
      <c r="M47" s="1210" t="n">
        <v>25.1161613077303</v>
      </c>
      <c r="N47" s="1211" t="n">
        <v>6590.840256</v>
      </c>
      <c r="O47" s="1212" t="n">
        <v>72624.5865325986</v>
      </c>
      <c r="P47" s="1212" t="n">
        <v>77223.2097425816</v>
      </c>
      <c r="Q47" s="1213" t="n">
        <v>26438.0738475713</v>
      </c>
      <c r="R47" s="1212" t="n">
        <v>99062.6603801698</v>
      </c>
      <c r="S47" s="1212" t="n">
        <v>103661.283590153</v>
      </c>
    </row>
    <row r="48" customFormat="false" ht="16.5" hidden="false" customHeight="true" outlineLevel="0" collapsed="false">
      <c r="A48" s="1203" t="s">
        <v>56</v>
      </c>
      <c r="B48" s="1206" t="n">
        <f aca="false">J48</f>
        <v>80</v>
      </c>
      <c r="C48" s="1206" t="s">
        <v>496</v>
      </c>
      <c r="D48" s="1206" t="n">
        <f aca="false">K48</f>
        <v>260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80</v>
      </c>
      <c r="K48" s="1209" t="n">
        <v>260</v>
      </c>
      <c r="L48" s="1209" t="n">
        <v>2600</v>
      </c>
      <c r="M48" s="1210" t="n">
        <v>25.5388371788662</v>
      </c>
      <c r="N48" s="1211" t="n">
        <v>6740.63208</v>
      </c>
      <c r="O48" s="1212" t="n">
        <v>73609.2560327496</v>
      </c>
      <c r="P48" s="1212" t="n">
        <v>78301.747202724</v>
      </c>
      <c r="Q48" s="1213" t="n">
        <v>26841.4482516525</v>
      </c>
      <c r="R48" s="1212" t="n">
        <v>100450.704284402</v>
      </c>
      <c r="S48" s="1212" t="n">
        <v>105143.195454377</v>
      </c>
    </row>
    <row r="49" customFormat="false" ht="16.5" hidden="false" customHeight="true" outlineLevel="0" collapsed="false">
      <c r="A49" s="1203" t="s">
        <v>56</v>
      </c>
      <c r="B49" s="1204" t="n">
        <f aca="false">J49</f>
        <v>80</v>
      </c>
      <c r="C49" s="1204" t="s">
        <v>496</v>
      </c>
      <c r="D49" s="1204" t="n">
        <f aca="false">K49</f>
        <v>260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80</v>
      </c>
      <c r="K49" s="1209" t="n">
        <v>260</v>
      </c>
      <c r="L49" s="1209" t="n">
        <v>2650</v>
      </c>
      <c r="M49" s="1210" t="n">
        <v>26.0685130500021</v>
      </c>
      <c r="N49" s="1211" t="n">
        <v>6890.423904</v>
      </c>
      <c r="O49" s="1212" t="n">
        <v>74191.4771017703</v>
      </c>
      <c r="P49" s="1212" t="n">
        <v>79003.4744936509</v>
      </c>
      <c r="Q49" s="1213" t="n">
        <v>27460.3196443163</v>
      </c>
      <c r="R49" s="1212" t="n">
        <v>101651.796746087</v>
      </c>
      <c r="S49" s="1212" t="n">
        <v>106463.794137967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80</v>
      </c>
      <c r="C50" s="1204" t="s">
        <v>496</v>
      </c>
      <c r="D50" s="1204" t="n">
        <f aca="false">K50</f>
        <v>260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80</v>
      </c>
      <c r="K50" s="1209" t="n">
        <v>260</v>
      </c>
      <c r="L50" s="1209" t="n">
        <v>2700</v>
      </c>
      <c r="M50" s="1210" t="n">
        <v>26.530438921138</v>
      </c>
      <c r="N50" s="1211" t="n">
        <v>7040.215728</v>
      </c>
      <c r="O50" s="1212" t="n">
        <v>74806.7180992116</v>
      </c>
      <c r="P50" s="1212" t="n">
        <v>79736.1180824723</v>
      </c>
      <c r="Q50" s="1213" t="n">
        <v>27863.6940483975</v>
      </c>
      <c r="R50" s="1212" t="n">
        <v>102670.412147609</v>
      </c>
      <c r="S50" s="1212" t="n">
        <v>107599.81213087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80</v>
      </c>
      <c r="C51" s="1204" t="s">
        <v>496</v>
      </c>
      <c r="D51" s="1204" t="n">
        <f aca="false">K51</f>
        <v>260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80</v>
      </c>
      <c r="K51" s="1209" t="n">
        <v>260</v>
      </c>
      <c r="L51" s="1209" t="n">
        <v>2750</v>
      </c>
      <c r="M51" s="1210" t="n">
        <v>26.9531147922739</v>
      </c>
      <c r="N51" s="1211" t="n">
        <v>7190.007552</v>
      </c>
      <c r="O51" s="1212" t="n">
        <v>75465.2549401099</v>
      </c>
      <c r="P51" s="1212" t="n">
        <v>80509.2994412213</v>
      </c>
      <c r="Q51" s="1213" t="n">
        <v>28267.0684524788</v>
      </c>
      <c r="R51" s="1212" t="n">
        <v>103732.323392589</v>
      </c>
      <c r="S51" s="1212" t="n">
        <v>108776.3678937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80</v>
      </c>
      <c r="C52" s="1204" t="s">
        <v>496</v>
      </c>
      <c r="D52" s="1204" t="n">
        <f aca="false">K52</f>
        <v>260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80</v>
      </c>
      <c r="K52" s="1209" t="n">
        <v>260</v>
      </c>
      <c r="L52" s="1209" t="n">
        <v>2800</v>
      </c>
      <c r="M52" s="1210" t="n">
        <v>27.3757906634099</v>
      </c>
      <c r="N52" s="1211" t="n">
        <v>7339.799376</v>
      </c>
      <c r="O52" s="1212" t="n">
        <v>76046.3223693171</v>
      </c>
      <c r="P52" s="1212" t="n">
        <v>81209.946588916</v>
      </c>
      <c r="Q52" s="1213" t="n">
        <v>28885.9397139338</v>
      </c>
      <c r="R52" s="1212" t="n">
        <v>104932.262083251</v>
      </c>
      <c r="S52" s="1212" t="n">
        <v>110095.88630285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80</v>
      </c>
      <c r="C53" s="1204" t="s">
        <v>496</v>
      </c>
      <c r="D53" s="1204" t="n">
        <f aca="false">K53</f>
        <v>260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80</v>
      </c>
      <c r="K53" s="1209" t="n">
        <v>260</v>
      </c>
      <c r="L53" s="1209" t="n">
        <v>2850</v>
      </c>
      <c r="M53" s="1210" t="n">
        <v>27.7984665345458</v>
      </c>
      <c r="N53" s="1211" t="n">
        <v>7489.5912</v>
      </c>
      <c r="O53" s="1212" t="n">
        <v>76627.344852967</v>
      </c>
      <c r="P53" s="1212" t="n">
        <v>81910.5515792393</v>
      </c>
      <c r="Q53" s="1213" t="n">
        <v>29289.314118015</v>
      </c>
      <c r="R53" s="1212" t="n">
        <v>105916.658970982</v>
      </c>
      <c r="S53" s="1212" t="n">
        <v>111199.865697254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80</v>
      </c>
      <c r="C54" s="1204" t="s">
        <v>496</v>
      </c>
      <c r="D54" s="1204" t="n">
        <f aca="false">K54</f>
        <v>260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80</v>
      </c>
      <c r="K54" s="1209" t="n">
        <v>260</v>
      </c>
      <c r="L54" s="1209" t="n">
        <v>2900</v>
      </c>
      <c r="M54" s="1210" t="n">
        <v>28.3971424056817</v>
      </c>
      <c r="N54" s="1211" t="n">
        <v>7639.383024</v>
      </c>
      <c r="O54" s="1212" t="n">
        <v>77208.3223910595</v>
      </c>
      <c r="P54" s="1212" t="n">
        <v>82611.1145237186</v>
      </c>
      <c r="Q54" s="1213" t="n">
        <v>29908.1855106788</v>
      </c>
      <c r="R54" s="1212" t="n">
        <v>107116.507901738</v>
      </c>
      <c r="S54" s="1212" t="n">
        <v>112519.300034397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80</v>
      </c>
      <c r="C55" s="1204" t="s">
        <v>496</v>
      </c>
      <c r="D55" s="1204" t="n">
        <f aca="false">K55</f>
        <v>260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80</v>
      </c>
      <c r="K55" s="1209" t="n">
        <v>260</v>
      </c>
      <c r="L55" s="1209" t="n">
        <v>2950</v>
      </c>
      <c r="M55" s="1210" t="n">
        <v>28.8198182768176</v>
      </c>
      <c r="N55" s="1211" t="n">
        <v>7789.174848</v>
      </c>
      <c r="O55" s="1212" t="n">
        <v>77789.2549835948</v>
      </c>
      <c r="P55" s="1212" t="n">
        <v>83311.6354223541</v>
      </c>
      <c r="Q55" s="1213" t="n">
        <v>30311.55991476</v>
      </c>
      <c r="R55" s="1212" t="n">
        <v>108100.814898355</v>
      </c>
      <c r="S55" s="1212" t="n">
        <v>113623.195337114</v>
      </c>
    </row>
    <row r="56" customFormat="false" ht="16.5" hidden="false" customHeight="true" outlineLevel="0" collapsed="false">
      <c r="A56" s="1214" t="s">
        <v>56</v>
      </c>
      <c r="B56" s="1215" t="n">
        <f aca="false">J56</f>
        <v>80</v>
      </c>
      <c r="C56" s="1215" t="s">
        <v>496</v>
      </c>
      <c r="D56" s="1215" t="n">
        <f aca="false">K56</f>
        <v>260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18" t="s">
        <v>497</v>
      </c>
      <c r="J56" s="1219" t="n">
        <v>80</v>
      </c>
      <c r="K56" s="1220" t="n">
        <v>260</v>
      </c>
      <c r="L56" s="1220" t="n">
        <v>3000</v>
      </c>
      <c r="M56" s="1221" t="n">
        <v>29.3044941479536</v>
      </c>
      <c r="N56" s="1222" t="n">
        <v>7938.966672</v>
      </c>
      <c r="O56" s="1223" t="n">
        <v>79974.6628917392</v>
      </c>
      <c r="P56" s="1223" t="n">
        <v>85514.4174092946</v>
      </c>
      <c r="Q56" s="1224" t="n">
        <v>30930.4313074238</v>
      </c>
      <c r="R56" s="1223" t="n">
        <v>110905.094199163</v>
      </c>
      <c r="S56" s="1223" t="n">
        <v>116444.848716718</v>
      </c>
    </row>
    <row r="57" customFormat="false" ht="22.5" hidden="false" customHeight="true" outlineLevel="0" collapsed="false">
      <c r="A57" s="1201" t="s">
        <v>507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false" outlineLevel="0" collapsed="false">
      <c r="A58" s="1202" t="s">
        <v>495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03" t="s">
        <v>56</v>
      </c>
      <c r="B59" s="1206" t="n">
        <f aca="false">J59</f>
        <v>80</v>
      </c>
      <c r="C59" s="1206" t="s">
        <v>496</v>
      </c>
      <c r="D59" s="1206" t="n">
        <f aca="false">K59</f>
        <v>300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25" t="n">
        <v>80</v>
      </c>
      <c r="K59" s="1226" t="n">
        <v>300</v>
      </c>
      <c r="L59" s="1226" t="n">
        <v>700</v>
      </c>
      <c r="M59" s="1227" t="n">
        <v>8.930698721755</v>
      </c>
      <c r="N59" s="1228" t="n">
        <v>1159.258464</v>
      </c>
      <c r="O59" s="1229" t="n">
        <v>24374.913899373</v>
      </c>
      <c r="P59" s="1229" t="n">
        <v>26202.7756610539</v>
      </c>
      <c r="Q59" s="1230" t="n">
        <v>8780.15011296375</v>
      </c>
      <c r="R59" s="1229" t="n">
        <v>33155.0640123368</v>
      </c>
      <c r="S59" s="1229" t="n">
        <v>34982.9257740176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80</v>
      </c>
      <c r="C60" s="1204" t="s">
        <v>496</v>
      </c>
      <c r="D60" s="1204" t="n">
        <f aca="false">K60</f>
        <v>300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80</v>
      </c>
      <c r="K60" s="1209" t="n">
        <v>300</v>
      </c>
      <c r="L60" s="1209" t="n">
        <v>750</v>
      </c>
      <c r="M60" s="1210" t="n">
        <v>9.61729443179</v>
      </c>
      <c r="N60" s="1211" t="n">
        <v>1324.866816</v>
      </c>
      <c r="O60" s="1212" t="n">
        <v>25816.8175653049</v>
      </c>
      <c r="P60" s="1212" t="n">
        <v>27726.4148862161</v>
      </c>
      <c r="Q60" s="1213" t="n">
        <v>9229.12690536</v>
      </c>
      <c r="R60" s="1212" t="n">
        <v>35045.9444706649</v>
      </c>
      <c r="S60" s="1212" t="n">
        <v>36955.5417915761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80</v>
      </c>
      <c r="C61" s="1204" t="s">
        <v>496</v>
      </c>
      <c r="D61" s="1204" t="n">
        <f aca="false">K61</f>
        <v>300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80</v>
      </c>
      <c r="K61" s="1209" t="n">
        <v>300</v>
      </c>
      <c r="L61" s="1209" t="n">
        <v>800</v>
      </c>
      <c r="M61" s="1210" t="n">
        <v>10.184890141825</v>
      </c>
      <c r="N61" s="1211" t="n">
        <v>1490.475168</v>
      </c>
      <c r="O61" s="1212" t="n">
        <v>27258.7213427642</v>
      </c>
      <c r="P61" s="1212" t="n">
        <v>29250.0541113784</v>
      </c>
      <c r="Q61" s="1213" t="n">
        <v>9678.10369775625</v>
      </c>
      <c r="R61" s="1212" t="n">
        <v>36936.8250405204</v>
      </c>
      <c r="S61" s="1212" t="n">
        <v>38928.1578091346</v>
      </c>
    </row>
    <row r="62" customFormat="false" ht="16.5" hidden="false" customHeight="false" outlineLevel="0" collapsed="false">
      <c r="A62" s="1203" t="s">
        <v>56</v>
      </c>
      <c r="B62" s="1204" t="n">
        <f aca="false">J62</f>
        <v>80</v>
      </c>
      <c r="C62" s="1204" t="s">
        <v>496</v>
      </c>
      <c r="D62" s="1204" t="n">
        <f aca="false">K62</f>
        <v>300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80</v>
      </c>
      <c r="K62" s="1209" t="n">
        <v>300</v>
      </c>
      <c r="L62" s="1209" t="n">
        <v>850</v>
      </c>
      <c r="M62" s="1210" t="n">
        <v>10.75248585186</v>
      </c>
      <c r="N62" s="1211" t="n">
        <v>1656.08352</v>
      </c>
      <c r="O62" s="1212" t="n">
        <v>28700.6251202235</v>
      </c>
      <c r="P62" s="1212" t="n">
        <v>30773.6933365406</v>
      </c>
      <c r="Q62" s="1213" t="n">
        <v>10342.5776099438</v>
      </c>
      <c r="R62" s="1212" t="n">
        <v>39043.2027301673</v>
      </c>
      <c r="S62" s="1212" t="n">
        <v>41116.2709464844</v>
      </c>
    </row>
    <row r="63" customFormat="false" ht="16.5" hidden="false" customHeight="false" outlineLevel="0" collapsed="false">
      <c r="A63" s="1203" t="s">
        <v>56</v>
      </c>
      <c r="B63" s="1204" t="n">
        <f aca="false">J63</f>
        <v>80</v>
      </c>
      <c r="C63" s="1204" t="s">
        <v>496</v>
      </c>
      <c r="D63" s="1204" t="n">
        <f aca="false">K63</f>
        <v>300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80</v>
      </c>
      <c r="K63" s="1209" t="n">
        <v>300</v>
      </c>
      <c r="L63" s="1209" t="n">
        <v>900</v>
      </c>
      <c r="M63" s="1210" t="n">
        <v>11.358081561895</v>
      </c>
      <c r="N63" s="1211" t="n">
        <v>1821.691872</v>
      </c>
      <c r="O63" s="1212" t="n">
        <v>30142.5287861554</v>
      </c>
      <c r="P63" s="1212" t="n">
        <v>32297.3324501754</v>
      </c>
      <c r="Q63" s="1213" t="n">
        <v>10791.55440234</v>
      </c>
      <c r="R63" s="1212" t="n">
        <v>40934.0831884954</v>
      </c>
      <c r="S63" s="1212" t="n">
        <v>43088.8868525155</v>
      </c>
    </row>
    <row r="64" customFormat="false" ht="16.5" hidden="false" customHeight="false" outlineLevel="0" collapsed="false">
      <c r="A64" s="1203" t="s">
        <v>56</v>
      </c>
      <c r="B64" s="1204" t="n">
        <f aca="false">J64</f>
        <v>80</v>
      </c>
      <c r="C64" s="1204" t="s">
        <v>496</v>
      </c>
      <c r="D64" s="1204" t="n">
        <f aca="false">K64</f>
        <v>300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80</v>
      </c>
      <c r="K64" s="1209" t="n">
        <v>300</v>
      </c>
      <c r="L64" s="1209" t="n">
        <v>950</v>
      </c>
      <c r="M64" s="1210" t="n">
        <v>11.99467727193</v>
      </c>
      <c r="N64" s="1211" t="n">
        <v>1987.300224</v>
      </c>
      <c r="O64" s="1212" t="n">
        <v>31584.4325636147</v>
      </c>
      <c r="P64" s="1212" t="n">
        <v>33820.9716753377</v>
      </c>
      <c r="Q64" s="1213" t="n">
        <v>11456.0281833188</v>
      </c>
      <c r="R64" s="1212" t="n">
        <v>43040.4607469334</v>
      </c>
      <c r="S64" s="1212" t="n">
        <v>45276.9998586564</v>
      </c>
    </row>
    <row r="65" customFormat="false" ht="16.5" hidden="false" customHeight="false" outlineLevel="0" collapsed="false">
      <c r="A65" s="1203" t="s">
        <v>56</v>
      </c>
      <c r="B65" s="1204" t="n">
        <f aca="false">J65</f>
        <v>80</v>
      </c>
      <c r="C65" s="1204" t="s">
        <v>496</v>
      </c>
      <c r="D65" s="1204" t="n">
        <f aca="false">K65</f>
        <v>300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80</v>
      </c>
      <c r="K65" s="1209" t="n">
        <v>300</v>
      </c>
      <c r="L65" s="1209" t="n">
        <v>1000</v>
      </c>
      <c r="M65" s="1210" t="n">
        <v>12.562272981965</v>
      </c>
      <c r="N65" s="1211" t="n">
        <v>2152.908576</v>
      </c>
      <c r="O65" s="1212" t="n">
        <v>32937.4277831734</v>
      </c>
      <c r="P65" s="1212" t="n">
        <v>35261.3663750402</v>
      </c>
      <c r="Q65" s="1213" t="n">
        <v>11905.0051069238</v>
      </c>
      <c r="R65" s="1212" t="n">
        <v>44842.4328900971</v>
      </c>
      <c r="S65" s="1212" t="n">
        <v>47166.371481964</v>
      </c>
    </row>
    <row r="66" customFormat="false" ht="16.5" hidden="false" customHeight="false" outlineLevel="0" collapsed="false">
      <c r="A66" s="1203" t="s">
        <v>56</v>
      </c>
      <c r="B66" s="1204" t="n">
        <f aca="false">J66</f>
        <v>80</v>
      </c>
      <c r="C66" s="1204" t="s">
        <v>496</v>
      </c>
      <c r="D66" s="1204" t="n">
        <f aca="false">K66</f>
        <v>300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80</v>
      </c>
      <c r="K66" s="1209" t="n">
        <v>300</v>
      </c>
      <c r="L66" s="1209" t="n">
        <v>1050</v>
      </c>
      <c r="M66" s="1210" t="n">
        <v>13.129868692</v>
      </c>
      <c r="N66" s="1211" t="n">
        <v>2318.516928</v>
      </c>
      <c r="O66" s="1212" t="n">
        <v>34590.4891347099</v>
      </c>
      <c r="P66" s="1212" t="n">
        <v>36982.7112924056</v>
      </c>
      <c r="Q66" s="1213" t="n">
        <v>12569.4788879025</v>
      </c>
      <c r="R66" s="1212" t="n">
        <v>47159.9680226124</v>
      </c>
      <c r="S66" s="1212" t="n">
        <v>49552.1901803081</v>
      </c>
    </row>
    <row r="67" customFormat="false" ht="16.5" hidden="false" customHeight="false" outlineLevel="0" collapsed="false">
      <c r="A67" s="1203" t="s">
        <v>56</v>
      </c>
      <c r="B67" s="1206" t="n">
        <f aca="false">J67</f>
        <v>80</v>
      </c>
      <c r="C67" s="1206" t="s">
        <v>496</v>
      </c>
      <c r="D67" s="1206" t="n">
        <f aca="false">K67</f>
        <v>300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80</v>
      </c>
      <c r="K67" s="1209" t="n">
        <v>300</v>
      </c>
      <c r="L67" s="1209" t="n">
        <v>1100</v>
      </c>
      <c r="M67" s="1210" t="n">
        <v>13.697464402035</v>
      </c>
      <c r="N67" s="1211" t="n">
        <v>2484.12528</v>
      </c>
      <c r="O67" s="1212" t="n">
        <v>36032.3929121693</v>
      </c>
      <c r="P67" s="1212" t="n">
        <v>38506.3504060404</v>
      </c>
      <c r="Q67" s="1213" t="n">
        <v>13018.4558115075</v>
      </c>
      <c r="R67" s="1212" t="n">
        <v>49050.8487236768</v>
      </c>
      <c r="S67" s="1212" t="n">
        <v>51524.806217548</v>
      </c>
    </row>
    <row r="68" customFormat="false" ht="16.5" hidden="false" customHeight="false" outlineLevel="0" collapsed="false">
      <c r="A68" s="1203" t="s">
        <v>56</v>
      </c>
      <c r="B68" s="1204" t="n">
        <f aca="false">J68</f>
        <v>80</v>
      </c>
      <c r="C68" s="1204" t="s">
        <v>496</v>
      </c>
      <c r="D68" s="1204" t="n">
        <f aca="false">K68</f>
        <v>300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80</v>
      </c>
      <c r="K68" s="1209" t="n">
        <v>300</v>
      </c>
      <c r="L68" s="1209" t="n">
        <v>1150</v>
      </c>
      <c r="M68" s="1210" t="n">
        <v>14.26506011207</v>
      </c>
      <c r="N68" s="1211" t="n">
        <v>2649.733632</v>
      </c>
      <c r="O68" s="1212" t="n">
        <v>36768.3690523506</v>
      </c>
      <c r="P68" s="1212" t="n">
        <v>39369.033760185</v>
      </c>
      <c r="Q68" s="1213" t="n">
        <v>13467.4326039038</v>
      </c>
      <c r="R68" s="1212" t="n">
        <v>50235.8016562543</v>
      </c>
      <c r="S68" s="1212" t="n">
        <v>52836.4663640888</v>
      </c>
    </row>
    <row r="69" customFormat="false" ht="16.5" hidden="false" customHeight="false" outlineLevel="0" collapsed="false">
      <c r="A69" s="1203" t="s">
        <v>56</v>
      </c>
      <c r="B69" s="1204" t="n">
        <f aca="false">J69</f>
        <v>80</v>
      </c>
      <c r="C69" s="1204" t="s">
        <v>496</v>
      </c>
      <c r="D69" s="1204" t="n">
        <f aca="false">K69</f>
        <v>300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80</v>
      </c>
      <c r="K69" s="1209" t="n">
        <v>300</v>
      </c>
      <c r="L69" s="1209" t="n">
        <v>1200</v>
      </c>
      <c r="M69" s="1210" t="n">
        <v>15.087155822105</v>
      </c>
      <c r="N69" s="1211" t="n">
        <v>2815.341984</v>
      </c>
      <c r="O69" s="1212" t="n">
        <v>37537.1854502507</v>
      </c>
      <c r="P69" s="1212" t="n">
        <v>40262.4650057934</v>
      </c>
      <c r="Q69" s="1213" t="n">
        <v>14131.9063848825</v>
      </c>
      <c r="R69" s="1212" t="n">
        <v>51669.0918351332</v>
      </c>
      <c r="S69" s="1212" t="n">
        <v>54394.371390676</v>
      </c>
    </row>
    <row r="70" customFormat="false" ht="16.5" hidden="false" customHeight="false" outlineLevel="0" collapsed="false">
      <c r="A70" s="1203" t="s">
        <v>56</v>
      </c>
      <c r="B70" s="1204" t="n">
        <f aca="false">J70</f>
        <v>80</v>
      </c>
      <c r="C70" s="1204" t="s">
        <v>496</v>
      </c>
      <c r="D70" s="1204" t="n">
        <f aca="false">K70</f>
        <v>300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80</v>
      </c>
      <c r="K70" s="1209" t="n">
        <v>300</v>
      </c>
      <c r="L70" s="1209" t="n">
        <v>1250</v>
      </c>
      <c r="M70" s="1210" t="n">
        <v>15.65475153214</v>
      </c>
      <c r="N70" s="1211" t="n">
        <v>2980.950336</v>
      </c>
      <c r="O70" s="1212" t="n">
        <v>38272.7120233314</v>
      </c>
      <c r="P70" s="1212" t="n">
        <v>41124.7273438614</v>
      </c>
      <c r="Q70" s="1213" t="n">
        <v>14580.8833084875</v>
      </c>
      <c r="R70" s="1212" t="n">
        <v>52853.595331819</v>
      </c>
      <c r="S70" s="1212" t="n">
        <v>55705.6106523489</v>
      </c>
    </row>
    <row r="71" customFormat="false" ht="16.5" hidden="false" customHeight="false" outlineLevel="0" collapsed="false">
      <c r="A71" s="1203" t="s">
        <v>56</v>
      </c>
      <c r="B71" s="1204" t="n">
        <f aca="false">J71</f>
        <v>80</v>
      </c>
      <c r="C71" s="1204" t="s">
        <v>496</v>
      </c>
      <c r="D71" s="1204" t="n">
        <f aca="false">K71</f>
        <v>300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80</v>
      </c>
      <c r="K71" s="1209" t="n">
        <v>300</v>
      </c>
      <c r="L71" s="1209" t="n">
        <v>1300</v>
      </c>
      <c r="M71" s="1210" t="n">
        <v>16.284347242175</v>
      </c>
      <c r="N71" s="1211" t="n">
        <v>3146.558688</v>
      </c>
      <c r="O71" s="1212" t="n">
        <v>41300.1858774144</v>
      </c>
      <c r="P71" s="1212" t="n">
        <v>44132.9268031408</v>
      </c>
      <c r="Q71" s="1213" t="n">
        <v>15245.3570894663</v>
      </c>
      <c r="R71" s="1212" t="n">
        <v>56545.5429668807</v>
      </c>
      <c r="S71" s="1212" t="n">
        <v>59378.2838926071</v>
      </c>
    </row>
    <row r="72" customFormat="false" ht="16.5" hidden="false" customHeight="false" outlineLevel="0" collapsed="false">
      <c r="A72" s="1203" t="s">
        <v>56</v>
      </c>
      <c r="B72" s="1204" t="n">
        <f aca="false">J72</f>
        <v>80</v>
      </c>
      <c r="C72" s="1204" t="s">
        <v>496</v>
      </c>
      <c r="D72" s="1204" t="n">
        <f aca="false">K72</f>
        <v>300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80</v>
      </c>
      <c r="K72" s="1209" t="n">
        <v>300</v>
      </c>
      <c r="L72" s="1209" t="n">
        <v>1350</v>
      </c>
      <c r="M72" s="1210" t="n">
        <v>16.85194295221</v>
      </c>
      <c r="N72" s="1211" t="n">
        <v>3312.16704</v>
      </c>
      <c r="O72" s="1212" t="n">
        <v>42269.0735759946</v>
      </c>
      <c r="P72" s="1212" t="n">
        <v>45213.6837708169</v>
      </c>
      <c r="Q72" s="1213" t="n">
        <v>15694.3338818625</v>
      </c>
      <c r="R72" s="1212" t="n">
        <v>57963.4074578571</v>
      </c>
      <c r="S72" s="1212" t="n">
        <v>60908.0176526794</v>
      </c>
    </row>
    <row r="73" customFormat="false" ht="16.5" hidden="false" customHeight="false" outlineLevel="0" collapsed="false">
      <c r="A73" s="1203" t="s">
        <v>56</v>
      </c>
      <c r="B73" s="1204" t="n">
        <f aca="false">J73</f>
        <v>80</v>
      </c>
      <c r="C73" s="1204" t="s">
        <v>496</v>
      </c>
      <c r="D73" s="1204" t="n">
        <f aca="false">K73</f>
        <v>300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80</v>
      </c>
      <c r="K73" s="1209" t="n">
        <v>300</v>
      </c>
      <c r="L73" s="1209" t="n">
        <v>1400</v>
      </c>
      <c r="M73" s="1210" t="n">
        <v>17.419538662245</v>
      </c>
      <c r="N73" s="1211" t="n">
        <v>3477.775392</v>
      </c>
      <c r="O73" s="1212" t="n">
        <v>43543.584261126</v>
      </c>
      <c r="P73" s="1212" t="n">
        <v>46580.5938226427</v>
      </c>
      <c r="Q73" s="1213" t="n">
        <v>16358.80779405</v>
      </c>
      <c r="R73" s="1212" t="n">
        <v>59902.392055176</v>
      </c>
      <c r="S73" s="1212" t="n">
        <v>62939.4016166927</v>
      </c>
    </row>
    <row r="74" customFormat="false" ht="16.5" hidden="false" customHeight="false" outlineLevel="0" collapsed="false">
      <c r="A74" s="1203" t="s">
        <v>56</v>
      </c>
      <c r="B74" s="1204" t="n">
        <f aca="false">J74</f>
        <v>80</v>
      </c>
      <c r="C74" s="1204" t="s">
        <v>496</v>
      </c>
      <c r="D74" s="1204" t="n">
        <f aca="false">K74</f>
        <v>300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80</v>
      </c>
      <c r="K74" s="1209" t="n">
        <v>300</v>
      </c>
      <c r="L74" s="1209" t="n">
        <v>1450</v>
      </c>
      <c r="M74" s="1210" t="n">
        <v>17.98713437228</v>
      </c>
      <c r="N74" s="1211" t="n">
        <v>3643.383744</v>
      </c>
      <c r="O74" s="1212" t="n">
        <v>44512.4720712336</v>
      </c>
      <c r="P74" s="1212" t="n">
        <v>47661.3507903188</v>
      </c>
      <c r="Q74" s="1213" t="n">
        <v>16807.7845864461</v>
      </c>
      <c r="R74" s="1212" t="n">
        <v>61320.2566576797</v>
      </c>
      <c r="S74" s="1212" t="n">
        <v>64469.1353767649</v>
      </c>
    </row>
    <row r="75" customFormat="false" ht="16.5" hidden="false" customHeight="false" outlineLevel="0" collapsed="false">
      <c r="A75" s="1203" t="s">
        <v>56</v>
      </c>
      <c r="B75" s="1204" t="n">
        <f aca="false">J75</f>
        <v>80</v>
      </c>
      <c r="C75" s="1204" t="s">
        <v>496</v>
      </c>
      <c r="D75" s="1204" t="n">
        <f aca="false">K75</f>
        <v>300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80</v>
      </c>
      <c r="K75" s="1209" t="n">
        <v>300</v>
      </c>
      <c r="L75" s="1209" t="n">
        <v>1500</v>
      </c>
      <c r="M75" s="1210" t="n">
        <v>19.173496031115</v>
      </c>
      <c r="N75" s="1211" t="n">
        <v>3808.992096</v>
      </c>
      <c r="O75" s="1212" t="n">
        <v>45975.5285885989</v>
      </c>
      <c r="P75" s="1212" t="n">
        <v>49320.3319067104</v>
      </c>
      <c r="Q75" s="1213" t="n">
        <v>17472.2584986338</v>
      </c>
      <c r="R75" s="1212" t="n">
        <v>63447.7870872326</v>
      </c>
      <c r="S75" s="1212" t="n">
        <v>66792.5904053442</v>
      </c>
    </row>
    <row r="76" customFormat="false" ht="16.5" hidden="false" customHeight="false" outlineLevel="0" collapsed="false">
      <c r="A76" s="1203" t="s">
        <v>56</v>
      </c>
      <c r="B76" s="1204" t="n">
        <f aca="false">J76</f>
        <v>80</v>
      </c>
      <c r="C76" s="1204" t="s">
        <v>496</v>
      </c>
      <c r="D76" s="1204" t="n">
        <f aca="false">K76</f>
        <v>300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80</v>
      </c>
      <c r="K76" s="1209" t="n">
        <v>300</v>
      </c>
      <c r="L76" s="1209" t="n">
        <v>1550</v>
      </c>
      <c r="M76" s="1210" t="n">
        <v>19.81009174115</v>
      </c>
      <c r="N76" s="1211" t="n">
        <v>3974.600448</v>
      </c>
      <c r="O76" s="1212" t="n">
        <v>46944.4163987065</v>
      </c>
      <c r="P76" s="1212" t="n">
        <v>50401.0888743865</v>
      </c>
      <c r="Q76" s="1213" t="n">
        <v>17921.23529103</v>
      </c>
      <c r="R76" s="1212" t="n">
        <v>64865.6516897365</v>
      </c>
      <c r="S76" s="1212" t="n">
        <v>68322.3241654164</v>
      </c>
    </row>
    <row r="77" customFormat="false" ht="16.5" hidden="false" customHeight="false" outlineLevel="0" collapsed="false">
      <c r="A77" s="1203" t="s">
        <v>56</v>
      </c>
      <c r="B77" s="1206" t="n">
        <f aca="false">J77</f>
        <v>80</v>
      </c>
      <c r="C77" s="1206" t="s">
        <v>496</v>
      </c>
      <c r="D77" s="1206" t="n">
        <f aca="false">K77</f>
        <v>300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80</v>
      </c>
      <c r="K77" s="1209" t="n">
        <v>300</v>
      </c>
      <c r="L77" s="1209" t="n">
        <v>1600</v>
      </c>
      <c r="M77" s="1210" t="n">
        <v>20.377687451185</v>
      </c>
      <c r="N77" s="1211" t="n">
        <v>4140.2088</v>
      </c>
      <c r="O77" s="1212" t="n">
        <v>49732.0343269673</v>
      </c>
      <c r="P77" s="1212" t="n">
        <v>53184.7126705281</v>
      </c>
      <c r="Q77" s="1213" t="n">
        <v>18370.2120834263</v>
      </c>
      <c r="R77" s="1212" t="n">
        <v>68102.2464103935</v>
      </c>
      <c r="S77" s="1212" t="n">
        <v>71554.9247539543</v>
      </c>
    </row>
    <row r="78" customFormat="false" ht="16.5" hidden="false" customHeight="false" outlineLevel="0" collapsed="false">
      <c r="A78" s="1203" t="s">
        <v>56</v>
      </c>
      <c r="B78" s="1204" t="n">
        <f aca="false">J78</f>
        <v>80</v>
      </c>
      <c r="C78" s="1204" t="s">
        <v>496</v>
      </c>
      <c r="D78" s="1204" t="n">
        <f aca="false">K78</f>
        <v>300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80</v>
      </c>
      <c r="K78" s="1209" t="n">
        <v>300</v>
      </c>
      <c r="L78" s="1209" t="n">
        <v>1650</v>
      </c>
      <c r="M78" s="1210" t="n">
        <v>20.98328316122</v>
      </c>
      <c r="N78" s="1211" t="n">
        <v>4305.817152</v>
      </c>
      <c r="O78" s="1212" t="n">
        <v>52755.4094361947</v>
      </c>
      <c r="P78" s="1212" t="n">
        <v>56189.0744706831</v>
      </c>
      <c r="Q78" s="1213" t="n">
        <v>19034.6859956138</v>
      </c>
      <c r="R78" s="1212" t="n">
        <v>71790.0954318085</v>
      </c>
      <c r="S78" s="1212" t="n">
        <v>75223.7604662968</v>
      </c>
    </row>
    <row r="79" customFormat="false" ht="16.5" hidden="false" customHeight="false" outlineLevel="0" collapsed="false">
      <c r="A79" s="1203" t="s">
        <v>56</v>
      </c>
      <c r="B79" s="1204" t="n">
        <f aca="false">J79</f>
        <v>80</v>
      </c>
      <c r="C79" s="1204" t="s">
        <v>496</v>
      </c>
      <c r="D79" s="1204" t="n">
        <f aca="false">K79</f>
        <v>300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80</v>
      </c>
      <c r="K79" s="1209" t="n">
        <v>300</v>
      </c>
      <c r="L79" s="1209" t="n">
        <v>1700</v>
      </c>
      <c r="M79" s="1210" t="n">
        <v>21.550878871255</v>
      </c>
      <c r="N79" s="1211" t="n">
        <v>4471.425504</v>
      </c>
      <c r="O79" s="1212" t="n">
        <v>53532.5706515509</v>
      </c>
      <c r="P79" s="1212" t="n">
        <v>57090.3189939805</v>
      </c>
      <c r="Q79" s="1213" t="n">
        <v>19483.66278801</v>
      </c>
      <c r="R79" s="1212" t="n">
        <v>73016.2334395609</v>
      </c>
      <c r="S79" s="1212" t="n">
        <v>76573.9817819905</v>
      </c>
    </row>
    <row r="80" customFormat="false" ht="16.5" hidden="false" customHeight="false" outlineLevel="0" collapsed="false">
      <c r="A80" s="1203" t="s">
        <v>56</v>
      </c>
      <c r="B80" s="1204" t="n">
        <f aca="false">J80</f>
        <v>80</v>
      </c>
      <c r="C80" s="1204" t="s">
        <v>496</v>
      </c>
      <c r="D80" s="1204" t="n">
        <f aca="false">K80</f>
        <v>300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80</v>
      </c>
      <c r="K80" s="1209" t="n">
        <v>300</v>
      </c>
      <c r="L80" s="1209" t="n">
        <v>1750</v>
      </c>
      <c r="M80" s="1210" t="n">
        <v>22.11847458129</v>
      </c>
      <c r="N80" s="1211" t="n">
        <v>4637.033856</v>
      </c>
      <c r="O80" s="1212" t="n">
        <v>54238.5600750293</v>
      </c>
      <c r="P80" s="1212" t="n">
        <v>57924.9258733716</v>
      </c>
      <c r="Q80" s="1213" t="n">
        <v>20148.1367001975</v>
      </c>
      <c r="R80" s="1212" t="n">
        <v>74386.6967752268</v>
      </c>
      <c r="S80" s="1212" t="n">
        <v>78073.0625735691</v>
      </c>
    </row>
    <row r="81" customFormat="false" ht="16.5" hidden="false" customHeight="false" outlineLevel="0" collapsed="false">
      <c r="A81" s="1203" t="s">
        <v>56</v>
      </c>
      <c r="B81" s="1204" t="n">
        <f aca="false">J81</f>
        <v>80</v>
      </c>
      <c r="C81" s="1204" t="s">
        <v>496</v>
      </c>
      <c r="D81" s="1204" t="n">
        <f aca="false">K81</f>
        <v>300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80</v>
      </c>
      <c r="K81" s="1209" t="n">
        <v>300</v>
      </c>
      <c r="L81" s="1209" t="n">
        <v>1800</v>
      </c>
      <c r="M81" s="1210" t="n">
        <v>22.755070291325</v>
      </c>
      <c r="N81" s="1211" t="n">
        <v>4802.642208</v>
      </c>
      <c r="O81" s="1212" t="n">
        <v>55016.3722760381</v>
      </c>
      <c r="P81" s="1212" t="n">
        <v>58826.7798941149</v>
      </c>
      <c r="Q81" s="1213" t="n">
        <v>20597.1134925938</v>
      </c>
      <c r="R81" s="1212" t="n">
        <v>75613.4857686319</v>
      </c>
      <c r="S81" s="1212" t="n">
        <v>79423.8933867086</v>
      </c>
    </row>
    <row r="82" customFormat="false" ht="16.5" hidden="false" customHeight="false" outlineLevel="0" collapsed="false">
      <c r="A82" s="1203" t="s">
        <v>56</v>
      </c>
      <c r="B82" s="1204" t="n">
        <f aca="false">J82</f>
        <v>80</v>
      </c>
      <c r="C82" s="1204" t="s">
        <v>496</v>
      </c>
      <c r="D82" s="1204" t="n">
        <f aca="false">K82</f>
        <v>300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80</v>
      </c>
      <c r="K82" s="1209" t="n">
        <v>300</v>
      </c>
      <c r="L82" s="1209" t="n">
        <v>1850</v>
      </c>
      <c r="M82" s="1210" t="n">
        <v>23.38466600136</v>
      </c>
      <c r="N82" s="1211" t="n">
        <v>4968.25056</v>
      </c>
      <c r="O82" s="1212" t="n">
        <v>55794.1395314897</v>
      </c>
      <c r="P82" s="1212" t="n">
        <v>59728.5918690143</v>
      </c>
      <c r="Q82" s="1213" t="n">
        <v>21261.5872735725</v>
      </c>
      <c r="R82" s="1212" t="n">
        <v>77055.7268050622</v>
      </c>
      <c r="S82" s="1212" t="n">
        <v>80990.1791425868</v>
      </c>
    </row>
    <row r="83" customFormat="false" ht="16.5" hidden="false" customHeight="false" outlineLevel="0" collapsed="false">
      <c r="A83" s="1203" t="s">
        <v>56</v>
      </c>
      <c r="B83" s="1204" t="n">
        <f aca="false">J83</f>
        <v>80</v>
      </c>
      <c r="C83" s="1204" t="s">
        <v>496</v>
      </c>
      <c r="D83" s="1204" t="n">
        <f aca="false">K83</f>
        <v>300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80</v>
      </c>
      <c r="K83" s="1209" t="n">
        <v>300</v>
      </c>
      <c r="L83" s="1209" t="n">
        <v>1900</v>
      </c>
      <c r="M83" s="1210" t="n">
        <v>23.952261711395</v>
      </c>
      <c r="N83" s="1211" t="n">
        <v>5133.858912</v>
      </c>
      <c r="O83" s="1212" t="n">
        <v>56735.5089501411</v>
      </c>
      <c r="P83" s="1212" t="n">
        <v>60783.5836565516</v>
      </c>
      <c r="Q83" s="1213" t="n">
        <v>21710.5641971775</v>
      </c>
      <c r="R83" s="1212" t="n">
        <v>78446.0731473186</v>
      </c>
      <c r="S83" s="1212" t="n">
        <v>82494.1478537292</v>
      </c>
    </row>
    <row r="84" customFormat="false" ht="16.5" hidden="false" customHeight="false" outlineLevel="0" collapsed="false">
      <c r="A84" s="1203" t="s">
        <v>56</v>
      </c>
      <c r="B84" s="1204" t="n">
        <f aca="false">J84</f>
        <v>80</v>
      </c>
      <c r="C84" s="1204" t="s">
        <v>496</v>
      </c>
      <c r="D84" s="1204" t="n">
        <f aca="false">K84</f>
        <v>300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80</v>
      </c>
      <c r="K84" s="1209" t="n">
        <v>300</v>
      </c>
      <c r="L84" s="1209" t="n">
        <v>1950</v>
      </c>
      <c r="M84" s="1210" t="n">
        <v>24.71235742143</v>
      </c>
      <c r="N84" s="1211" t="n">
        <v>5299.467264</v>
      </c>
      <c r="O84" s="1212" t="n">
        <v>57825.6646695576</v>
      </c>
      <c r="P84" s="1212" t="n">
        <v>61977.8832509959</v>
      </c>
      <c r="Q84" s="1213" t="n">
        <v>22159.5409895738</v>
      </c>
      <c r="R84" s="1212" t="n">
        <v>79985.2056591313</v>
      </c>
      <c r="S84" s="1212" t="n">
        <v>84137.4242405697</v>
      </c>
    </row>
    <row r="85" customFormat="false" ht="16.5" hidden="false" customHeight="false" outlineLevel="0" collapsed="false">
      <c r="A85" s="1203" t="s">
        <v>56</v>
      </c>
      <c r="B85" s="1204" t="n">
        <f aca="false">J85</f>
        <v>80</v>
      </c>
      <c r="C85" s="1204" t="s">
        <v>496</v>
      </c>
      <c r="D85" s="1204" t="n">
        <f aca="false">K85</f>
        <v>300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80</v>
      </c>
      <c r="K85" s="1209" t="n">
        <v>300</v>
      </c>
      <c r="L85" s="1209" t="n">
        <v>2000</v>
      </c>
      <c r="M85" s="1210" t="n">
        <v>25.371515531465</v>
      </c>
      <c r="N85" s="1211" t="n">
        <v>5465.075616</v>
      </c>
      <c r="O85" s="1212" t="n">
        <v>58796.2186995814</v>
      </c>
      <c r="P85" s="1212" t="n">
        <v>63238.0108001501</v>
      </c>
      <c r="Q85" s="1213" t="n">
        <v>22824.0147705525</v>
      </c>
      <c r="R85" s="1212" t="n">
        <v>81620.2334701339</v>
      </c>
      <c r="S85" s="1212" t="n">
        <v>86062.0255707026</v>
      </c>
    </row>
    <row r="86" customFormat="false" ht="16.5" hidden="false" customHeight="false" outlineLevel="0" collapsed="false">
      <c r="A86" s="1203" t="s">
        <v>56</v>
      </c>
      <c r="B86" s="1204" t="n">
        <f aca="false">J86</f>
        <v>80</v>
      </c>
      <c r="C86" s="1204" t="s">
        <v>496</v>
      </c>
      <c r="D86" s="1204" t="n">
        <f aca="false">K86</f>
        <v>300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80</v>
      </c>
      <c r="K86" s="1209" t="n">
        <v>300</v>
      </c>
      <c r="L86" s="1209" t="n">
        <v>2050</v>
      </c>
      <c r="M86" s="1210" t="n">
        <v>25.9391112415</v>
      </c>
      <c r="N86" s="1211" t="n">
        <v>5630.683968</v>
      </c>
      <c r="O86" s="1212" t="n">
        <v>61577.6963732432</v>
      </c>
      <c r="P86" s="1212" t="n">
        <v>66015.8854684161</v>
      </c>
      <c r="Q86" s="1213" t="n">
        <v>23272.9916941575</v>
      </c>
      <c r="R86" s="1212" t="n">
        <v>84850.6880674007</v>
      </c>
      <c r="S86" s="1212" t="n">
        <v>89288.8771625736</v>
      </c>
    </row>
    <row r="87" customFormat="false" ht="16.5" hidden="false" customHeight="false" outlineLevel="0" collapsed="false">
      <c r="A87" s="1203" t="s">
        <v>56</v>
      </c>
      <c r="B87" s="1206" t="n">
        <f aca="false">J87</f>
        <v>80</v>
      </c>
      <c r="C87" s="1206" t="s">
        <v>496</v>
      </c>
      <c r="D87" s="1206" t="n">
        <f aca="false">K87</f>
        <v>300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80</v>
      </c>
      <c r="K87" s="1209" t="n">
        <v>300</v>
      </c>
      <c r="L87" s="1209" t="n">
        <v>2100</v>
      </c>
      <c r="M87" s="1210" t="n">
        <v>26.506706951535</v>
      </c>
      <c r="N87" s="1211" t="n">
        <v>5796.29232</v>
      </c>
      <c r="O87" s="1212" t="n">
        <v>62413.3420191872</v>
      </c>
      <c r="P87" s="1212" t="n">
        <v>66971.8886251967</v>
      </c>
      <c r="Q87" s="1213" t="n">
        <v>23937.4654751363</v>
      </c>
      <c r="R87" s="1212" t="n">
        <v>86350.8074943235</v>
      </c>
      <c r="S87" s="1212" t="n">
        <v>90909.354100333</v>
      </c>
    </row>
    <row r="88" customFormat="false" ht="16.5" hidden="false" customHeight="false" outlineLevel="0" collapsed="false">
      <c r="A88" s="1203" t="s">
        <v>56</v>
      </c>
      <c r="B88" s="1204" t="n">
        <f aca="false">J88</f>
        <v>80</v>
      </c>
      <c r="C88" s="1204" t="s">
        <v>496</v>
      </c>
      <c r="D88" s="1204" t="n">
        <f aca="false">K88</f>
        <v>300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80</v>
      </c>
      <c r="K88" s="1209" t="n">
        <v>300</v>
      </c>
      <c r="L88" s="1209" t="n">
        <v>2150</v>
      </c>
      <c r="M88" s="1210" t="n">
        <v>27.19830266157</v>
      </c>
      <c r="N88" s="1211" t="n">
        <v>5961.900672</v>
      </c>
      <c r="O88" s="1212" t="n">
        <v>63386.9477744833</v>
      </c>
      <c r="P88" s="1212" t="n">
        <v>68057.0630831447</v>
      </c>
      <c r="Q88" s="1213" t="n">
        <v>24386.4423987413</v>
      </c>
      <c r="R88" s="1212" t="n">
        <v>87773.3901732246</v>
      </c>
      <c r="S88" s="1212" t="n">
        <v>92443.505481886</v>
      </c>
    </row>
    <row r="89" customFormat="false" ht="16.5" hidden="false" customHeight="false" outlineLevel="0" collapsed="false">
      <c r="A89" s="1203" t="s">
        <v>56</v>
      </c>
      <c r="B89" s="1204" t="n">
        <f aca="false">J89</f>
        <v>80</v>
      </c>
      <c r="C89" s="1204" t="s">
        <v>496</v>
      </c>
      <c r="D89" s="1204" t="n">
        <f aca="false">K89</f>
        <v>300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80</v>
      </c>
      <c r="K89" s="1209" t="n">
        <v>300</v>
      </c>
      <c r="L89" s="1209" t="n">
        <v>2200</v>
      </c>
      <c r="M89" s="1210" t="n">
        <v>27.765898371605</v>
      </c>
      <c r="N89" s="1211" t="n">
        <v>6127.509024</v>
      </c>
      <c r="O89" s="1212" t="n">
        <v>64360.5085842222</v>
      </c>
      <c r="P89" s="1212" t="n">
        <v>69142.1954952488</v>
      </c>
      <c r="Q89" s="1213" t="n">
        <v>25050.91617972</v>
      </c>
      <c r="R89" s="1212" t="n">
        <v>89411.4247639422</v>
      </c>
      <c r="S89" s="1212" t="n">
        <v>94193.1116749688</v>
      </c>
    </row>
    <row r="90" customFormat="false" ht="16.5" hidden="false" customHeight="false" outlineLevel="0" collapsed="false">
      <c r="A90" s="1203" t="s">
        <v>56</v>
      </c>
      <c r="B90" s="1204" t="n">
        <f aca="false">J90</f>
        <v>80</v>
      </c>
      <c r="C90" s="1204" t="s">
        <v>496</v>
      </c>
      <c r="D90" s="1204" t="n">
        <f aca="false">K90</f>
        <v>300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80</v>
      </c>
      <c r="K90" s="1209" t="n">
        <v>300</v>
      </c>
      <c r="L90" s="1209" t="n">
        <v>2250</v>
      </c>
      <c r="M90" s="1210" t="n">
        <v>28.33349408164</v>
      </c>
      <c r="N90" s="1211" t="n">
        <v>6293.117376</v>
      </c>
      <c r="O90" s="1212" t="n">
        <v>65632.7713223233</v>
      </c>
      <c r="P90" s="1212" t="n">
        <v>70507.0008012741</v>
      </c>
      <c r="Q90" s="1213" t="n">
        <v>25499.8929721163</v>
      </c>
      <c r="R90" s="1212" t="n">
        <v>91132.6642944396</v>
      </c>
      <c r="S90" s="1212" t="n">
        <v>96006.8937733903</v>
      </c>
    </row>
    <row r="91" customFormat="false" ht="16.5" hidden="false" customHeight="false" outlineLevel="0" collapsed="false">
      <c r="A91" s="1203" t="s">
        <v>56</v>
      </c>
      <c r="B91" s="1204" t="n">
        <f aca="false">J91</f>
        <v>80</v>
      </c>
      <c r="C91" s="1204" t="s">
        <v>496</v>
      </c>
      <c r="D91" s="1204" t="n">
        <f aca="false">K91</f>
        <v>300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80</v>
      </c>
      <c r="K91" s="1209" t="n">
        <v>300</v>
      </c>
      <c r="L91" s="1209" t="n">
        <v>2300</v>
      </c>
      <c r="M91" s="1210" t="n">
        <v>28.901089791675</v>
      </c>
      <c r="N91" s="1211" t="n">
        <v>6458.725728</v>
      </c>
      <c r="O91" s="1212" t="n">
        <v>66379.3175869211</v>
      </c>
      <c r="P91" s="1212" t="n">
        <v>71379.5807656401</v>
      </c>
      <c r="Q91" s="1213" t="n">
        <v>25948.8698957213</v>
      </c>
      <c r="R91" s="1212" t="n">
        <v>92328.1874826424</v>
      </c>
      <c r="S91" s="1212" t="n">
        <v>97328.4506613613</v>
      </c>
    </row>
    <row r="92" customFormat="false" ht="16.5" hidden="false" customHeight="false" outlineLevel="0" collapsed="false">
      <c r="A92" s="1203" t="s">
        <v>56</v>
      </c>
      <c r="B92" s="1204" t="n">
        <f aca="false">J92</f>
        <v>80</v>
      </c>
      <c r="C92" s="1204" t="s">
        <v>496</v>
      </c>
      <c r="D92" s="1204" t="n">
        <f aca="false">K92</f>
        <v>300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80</v>
      </c>
      <c r="K92" s="1209" t="n">
        <v>300</v>
      </c>
      <c r="L92" s="1209" t="n">
        <v>2350</v>
      </c>
      <c r="M92" s="1210" t="n">
        <v>29.46868550171</v>
      </c>
      <c r="N92" s="1211" t="n">
        <v>6624.33408</v>
      </c>
      <c r="O92" s="1212" t="n">
        <v>67125.8190174891</v>
      </c>
      <c r="P92" s="1212" t="n">
        <v>72252.1187956896</v>
      </c>
      <c r="Q92" s="1213" t="n">
        <v>26613.3436767</v>
      </c>
      <c r="R92" s="1212" t="n">
        <v>93739.1626941891</v>
      </c>
      <c r="S92" s="1212" t="n">
        <v>98865.4624723896</v>
      </c>
    </row>
    <row r="93" customFormat="false" ht="16.5" hidden="false" customHeight="false" outlineLevel="0" collapsed="false">
      <c r="A93" s="1203" t="s">
        <v>56</v>
      </c>
      <c r="B93" s="1204" t="n">
        <f aca="false">J93</f>
        <v>80</v>
      </c>
      <c r="C93" s="1204" t="s">
        <v>496</v>
      </c>
      <c r="D93" s="1204" t="n">
        <f aca="false">K93</f>
        <v>300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80</v>
      </c>
      <c r="K93" s="1209" t="n">
        <v>300</v>
      </c>
      <c r="L93" s="1209" t="n">
        <v>2400</v>
      </c>
      <c r="M93" s="1210" t="n">
        <v>30.036281211745</v>
      </c>
      <c r="N93" s="1211" t="n">
        <v>6789.942432</v>
      </c>
      <c r="O93" s="1212" t="n">
        <v>67872.2753909723</v>
      </c>
      <c r="P93" s="1212" t="n">
        <v>73124.6146683677</v>
      </c>
      <c r="Q93" s="1213" t="n">
        <v>27062.3204690963</v>
      </c>
      <c r="R93" s="1212" t="n">
        <v>94934.5958600685</v>
      </c>
      <c r="S93" s="1212" t="n">
        <v>100186.935137464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80</v>
      </c>
      <c r="C94" s="1204" t="s">
        <v>496</v>
      </c>
      <c r="D94" s="1204" t="n">
        <f aca="false">K94</f>
        <v>300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80</v>
      </c>
      <c r="K94" s="1209" t="n">
        <v>300</v>
      </c>
      <c r="L94" s="1209" t="n">
        <v>2450</v>
      </c>
      <c r="M94" s="1210" t="n">
        <v>31.33664287058</v>
      </c>
      <c r="N94" s="1211" t="n">
        <v>6955.550784</v>
      </c>
      <c r="O94" s="1212" t="n">
        <v>69112.8557492108</v>
      </c>
      <c r="P94" s="1212" t="n">
        <v>74575.2924208626</v>
      </c>
      <c r="Q94" s="1213" t="n">
        <v>27726.7943812838</v>
      </c>
      <c r="R94" s="1212" t="n">
        <v>96839.6501304945</v>
      </c>
      <c r="S94" s="1212" t="n">
        <v>102302.086802146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80</v>
      </c>
      <c r="C95" s="1204" t="s">
        <v>496</v>
      </c>
      <c r="D95" s="1204" t="n">
        <f aca="false">K95</f>
        <v>300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80</v>
      </c>
      <c r="K95" s="1209" t="n">
        <v>300</v>
      </c>
      <c r="L95" s="1209" t="n">
        <v>2500</v>
      </c>
      <c r="M95" s="1210" t="n">
        <v>31.921238580615</v>
      </c>
      <c r="N95" s="1211" t="n">
        <v>7121.159136</v>
      </c>
      <c r="O95" s="1212" t="n">
        <v>69859.2222315793</v>
      </c>
      <c r="P95" s="1212" t="n">
        <v>75447.7040903254</v>
      </c>
      <c r="Q95" s="1213" t="n">
        <v>28175.77117368</v>
      </c>
      <c r="R95" s="1212" t="n">
        <v>98034.9934052593</v>
      </c>
      <c r="S95" s="1212" t="n">
        <v>103623.475264005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80</v>
      </c>
      <c r="C96" s="1204" t="s">
        <v>496</v>
      </c>
      <c r="D96" s="1204" t="n">
        <f aca="false">K96</f>
        <v>300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80</v>
      </c>
      <c r="K96" s="1209" t="n">
        <v>300</v>
      </c>
      <c r="L96" s="1209" t="n">
        <v>2550</v>
      </c>
      <c r="M96" s="1210" t="n">
        <v>32.48883429065</v>
      </c>
      <c r="N96" s="1211" t="n">
        <v>7286.767488</v>
      </c>
      <c r="O96" s="1212" t="n">
        <v>73684.3624010949</v>
      </c>
      <c r="P96" s="1212" t="n">
        <v>79202.7538379972</v>
      </c>
      <c r="Q96" s="1213" t="n">
        <v>28840.2450858675</v>
      </c>
      <c r="R96" s="1212" t="n">
        <v>102524.607486962</v>
      </c>
      <c r="S96" s="1212" t="n">
        <v>108042.998923865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80</v>
      </c>
      <c r="C97" s="1206" t="s">
        <v>496</v>
      </c>
      <c r="D97" s="1206" t="n">
        <f aca="false">K97</f>
        <v>300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80</v>
      </c>
      <c r="K97" s="1209" t="n">
        <v>300</v>
      </c>
      <c r="L97" s="1209" t="n">
        <v>2600</v>
      </c>
      <c r="M97" s="1210" t="n">
        <v>33.056430000685</v>
      </c>
      <c r="N97" s="1211" t="n">
        <v>7452.37584</v>
      </c>
      <c r="O97" s="1212" t="n">
        <v>74683.5395018434</v>
      </c>
      <c r="P97" s="1212" t="n">
        <v>80311.8706716454</v>
      </c>
      <c r="Q97" s="1213" t="n">
        <v>29289.2218782638</v>
      </c>
      <c r="R97" s="1212" t="n">
        <v>103972.761380107</v>
      </c>
      <c r="S97" s="1212" t="n">
        <v>109601.092549909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80</v>
      </c>
      <c r="C98" s="1204" t="s">
        <v>496</v>
      </c>
      <c r="D98" s="1204" t="n">
        <f aca="false">K98</f>
        <v>300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80</v>
      </c>
      <c r="K98" s="1209" t="n">
        <v>300</v>
      </c>
      <c r="L98" s="1209" t="n">
        <v>2650</v>
      </c>
      <c r="M98" s="1210" t="n">
        <v>33.73102571072</v>
      </c>
      <c r="N98" s="1211" t="n">
        <v>7617.984192</v>
      </c>
      <c r="O98" s="1212" t="n">
        <v>75280.268282989</v>
      </c>
      <c r="P98" s="1212" t="n">
        <v>81044.1773360781</v>
      </c>
      <c r="Q98" s="1213" t="n">
        <v>29953.6956592425</v>
      </c>
      <c r="R98" s="1212" t="n">
        <v>105233.963942231</v>
      </c>
      <c r="S98" s="1212" t="n">
        <v>110997.872995321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80</v>
      </c>
      <c r="C99" s="1204" t="s">
        <v>496</v>
      </c>
      <c r="D99" s="1204" t="n">
        <f aca="false">K99</f>
        <v>300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80</v>
      </c>
      <c r="K99" s="1209" t="n">
        <v>300</v>
      </c>
      <c r="L99" s="1209" t="n">
        <v>2700</v>
      </c>
      <c r="M99" s="1210" t="n">
        <v>34.377121420755</v>
      </c>
      <c r="N99" s="1211" t="n">
        <v>7783.592544</v>
      </c>
      <c r="O99" s="1212" t="n">
        <v>75910.0168810277</v>
      </c>
      <c r="P99" s="1212" t="n">
        <v>81807.4004099327</v>
      </c>
      <c r="Q99" s="1213" t="n">
        <v>30402.6725828475</v>
      </c>
      <c r="R99" s="1212" t="n">
        <v>106312.689463875</v>
      </c>
      <c r="S99" s="1212" t="n">
        <v>112210.07299278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80</v>
      </c>
      <c r="C100" s="1204" t="s">
        <v>496</v>
      </c>
      <c r="D100" s="1204" t="n">
        <f aca="false">K100</f>
        <v>300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80</v>
      </c>
      <c r="K100" s="1209" t="n">
        <v>300</v>
      </c>
      <c r="L100" s="1209" t="n">
        <v>2750</v>
      </c>
      <c r="M100" s="1210" t="n">
        <v>34.94471713079</v>
      </c>
      <c r="N100" s="1211" t="n">
        <v>7949.200896</v>
      </c>
      <c r="O100" s="1212" t="n">
        <v>76583.0614340509</v>
      </c>
      <c r="P100" s="1212" t="n">
        <v>82611.1611421875</v>
      </c>
      <c r="Q100" s="1213" t="n">
        <v>30851.6493752438</v>
      </c>
      <c r="R100" s="1212" t="n">
        <v>107434.710809295</v>
      </c>
      <c r="S100" s="1212" t="n">
        <v>113462.810517431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80</v>
      </c>
      <c r="C101" s="1204" t="s">
        <v>496</v>
      </c>
      <c r="D101" s="1204" t="n">
        <f aca="false">K101</f>
        <v>300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80</v>
      </c>
      <c r="K101" s="1209" t="n">
        <v>300</v>
      </c>
      <c r="L101" s="1209" t="n">
        <v>2800</v>
      </c>
      <c r="M101" s="1210" t="n">
        <v>35.512312840825</v>
      </c>
      <c r="N101" s="1211" t="n">
        <v>8114.809248</v>
      </c>
      <c r="O101" s="1212" t="n">
        <v>77178.6364638555</v>
      </c>
      <c r="P101" s="1212" t="n">
        <v>83342.387663388</v>
      </c>
      <c r="Q101" s="1213" t="n">
        <v>31516.1231562225</v>
      </c>
      <c r="R101" s="1212" t="n">
        <v>108694.759620078</v>
      </c>
      <c r="S101" s="1212" t="n">
        <v>114858.510819611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80</v>
      </c>
      <c r="C102" s="1204" t="s">
        <v>496</v>
      </c>
      <c r="D102" s="1204" t="n">
        <f aca="false">K102</f>
        <v>300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80</v>
      </c>
      <c r="K102" s="1209" t="n">
        <v>300</v>
      </c>
      <c r="L102" s="1209" t="n">
        <v>2850</v>
      </c>
      <c r="M102" s="1210" t="n">
        <v>36.07990855086</v>
      </c>
      <c r="N102" s="1211" t="n">
        <v>8280.4176</v>
      </c>
      <c r="O102" s="1212" t="n">
        <v>77774.1666596303</v>
      </c>
      <c r="P102" s="1212" t="n">
        <v>84073.5721387446</v>
      </c>
      <c r="Q102" s="1213" t="n">
        <v>31965.1000798275</v>
      </c>
      <c r="R102" s="1212" t="n">
        <v>109739.266739458</v>
      </c>
      <c r="S102" s="1212" t="n">
        <v>116038.672218572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80</v>
      </c>
      <c r="C103" s="1204" t="s">
        <v>496</v>
      </c>
      <c r="D103" s="1204" t="n">
        <f aca="false">K103</f>
        <v>300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80</v>
      </c>
      <c r="K103" s="1209" t="n">
        <v>300</v>
      </c>
      <c r="L103" s="1209" t="n">
        <v>2900</v>
      </c>
      <c r="M103" s="1210" t="n">
        <v>36.823504260895</v>
      </c>
      <c r="N103" s="1211" t="n">
        <v>8446.025952</v>
      </c>
      <c r="O103" s="1212" t="n">
        <v>78369.6517983203</v>
      </c>
      <c r="P103" s="1212" t="n">
        <v>84804.7144567298</v>
      </c>
      <c r="Q103" s="1213" t="n">
        <v>32629.5738608063</v>
      </c>
      <c r="R103" s="1212" t="n">
        <v>110999.225659127</v>
      </c>
      <c r="S103" s="1212" t="n">
        <v>117434.288317536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80</v>
      </c>
      <c r="C104" s="1204" t="s">
        <v>496</v>
      </c>
      <c r="D104" s="1204" t="n">
        <f aca="false">K104</f>
        <v>300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80</v>
      </c>
      <c r="K104" s="1209" t="n">
        <v>300</v>
      </c>
      <c r="L104" s="1209" t="n">
        <v>2950</v>
      </c>
      <c r="M104" s="1210" t="n">
        <v>37.39109997093</v>
      </c>
      <c r="N104" s="1211" t="n">
        <v>8611.634304</v>
      </c>
      <c r="O104" s="1212" t="n">
        <v>78965.0921029804</v>
      </c>
      <c r="P104" s="1212" t="n">
        <v>85535.814728871</v>
      </c>
      <c r="Q104" s="1213" t="n">
        <v>33078.5507844113</v>
      </c>
      <c r="R104" s="1212" t="n">
        <v>112043.642887392</v>
      </c>
      <c r="S104" s="1212" t="n">
        <v>118614.365513282</v>
      </c>
    </row>
    <row r="105" customFormat="false" ht="16.5" hidden="false" customHeight="false" outlineLevel="0" collapsed="false">
      <c r="A105" s="1214" t="s">
        <v>56</v>
      </c>
      <c r="B105" s="1215" t="n">
        <f aca="false">J105</f>
        <v>80</v>
      </c>
      <c r="C105" s="1215" t="s">
        <v>496</v>
      </c>
      <c r="D105" s="1215" t="n">
        <f aca="false">K105</f>
        <v>300</v>
      </c>
      <c r="E105" s="1215" t="s">
        <v>496</v>
      </c>
      <c r="F105" s="1216" t="n">
        <f aca="false">L105</f>
        <v>3000</v>
      </c>
      <c r="G105" s="1215" t="s">
        <v>496</v>
      </c>
      <c r="H105" s="1217" t="n">
        <v>2</v>
      </c>
      <c r="I105" s="1218" t="s">
        <v>497</v>
      </c>
      <c r="J105" s="1219" t="n">
        <v>80</v>
      </c>
      <c r="K105" s="1220" t="n">
        <v>300</v>
      </c>
      <c r="L105" s="1220" t="n">
        <v>3000</v>
      </c>
      <c r="M105" s="1221" t="n">
        <v>38.020695680965</v>
      </c>
      <c r="N105" s="1222" t="n">
        <v>8777.242656</v>
      </c>
      <c r="O105" s="1223" t="n">
        <v>81165.0077232497</v>
      </c>
      <c r="P105" s="1223" t="n">
        <v>87769.1760893173</v>
      </c>
      <c r="Q105" s="1224" t="n">
        <v>33743.02456539</v>
      </c>
      <c r="R105" s="1223" t="n">
        <v>114908.03228864</v>
      </c>
      <c r="S105" s="1223" t="n">
        <v>121512.200654707</v>
      </c>
    </row>
    <row r="106" customFormat="false" ht="22.5" hidden="false" customHeight="true" outlineLevel="0" collapsed="false">
      <c r="A106" s="1201" t="s">
        <v>508</v>
      </c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</row>
    <row r="107" customFormat="false" ht="16.5" hidden="false" customHeight="false" outlineLevel="0" collapsed="false">
      <c r="A107" s="1202" t="s">
        <v>505</v>
      </c>
      <c r="B107" s="1202"/>
      <c r="C107" s="1202"/>
      <c r="D107" s="1202"/>
      <c r="E107" s="1202"/>
      <c r="F107" s="1202"/>
      <c r="G107" s="1202"/>
      <c r="H107" s="1202"/>
      <c r="I107" s="1202"/>
      <c r="J107" s="1202"/>
      <c r="K107" s="1202"/>
      <c r="L107" s="1202"/>
      <c r="M107" s="1202"/>
      <c r="N107" s="1202"/>
      <c r="O107" s="1202"/>
      <c r="P107" s="1202"/>
      <c r="Q107" s="1202"/>
      <c r="R107" s="1202"/>
      <c r="S107" s="1202"/>
    </row>
    <row r="108" customFormat="false" ht="16.5" hidden="false" customHeight="false" outlineLevel="0" collapsed="false">
      <c r="A108" s="1203" t="s">
        <v>56</v>
      </c>
      <c r="B108" s="1206" t="n">
        <f aca="false">J108</f>
        <v>80</v>
      </c>
      <c r="C108" s="1206" t="s">
        <v>496</v>
      </c>
      <c r="D108" s="1206" t="n">
        <f aca="false">K108</f>
        <v>360</v>
      </c>
      <c r="E108" s="1206" t="s">
        <v>496</v>
      </c>
      <c r="F108" s="1205" t="n">
        <f aca="false">L108</f>
        <v>700</v>
      </c>
      <c r="G108" s="1206" t="s">
        <v>496</v>
      </c>
      <c r="H108" s="1206" t="n">
        <v>4</v>
      </c>
      <c r="I108" s="1207" t="s">
        <v>497</v>
      </c>
      <c r="J108" s="1225" t="n">
        <v>80</v>
      </c>
      <c r="K108" s="1226" t="n">
        <v>360</v>
      </c>
      <c r="L108" s="1226" t="n">
        <v>700</v>
      </c>
      <c r="M108" s="1227" t="n">
        <v>8.59901088441697</v>
      </c>
      <c r="N108" s="1228" t="n">
        <v>1552.77475861454</v>
      </c>
      <c r="O108" s="1229" t="n">
        <v>27350.7777625883</v>
      </c>
      <c r="P108" s="1229" t="n">
        <v>29546.0833962285</v>
      </c>
      <c r="Q108" s="1230" t="n">
        <v>9852.47094189375</v>
      </c>
      <c r="R108" s="1229" t="n">
        <v>37203.248704482</v>
      </c>
      <c r="S108" s="1229" t="n">
        <v>39398.5543381223</v>
      </c>
    </row>
    <row r="109" customFormat="false" ht="16.5" hidden="false" customHeight="false" outlineLevel="0" collapsed="false">
      <c r="A109" s="1203" t="s">
        <v>56</v>
      </c>
      <c r="B109" s="1204" t="n">
        <f aca="false">J109</f>
        <v>80</v>
      </c>
      <c r="C109" s="1204" t="s">
        <v>496</v>
      </c>
      <c r="D109" s="1204" t="n">
        <f aca="false">K109</f>
        <v>360</v>
      </c>
      <c r="E109" s="1204" t="s">
        <v>496</v>
      </c>
      <c r="F109" s="1205" t="n">
        <f aca="false">L109</f>
        <v>750</v>
      </c>
      <c r="G109" s="1204" t="s">
        <v>496</v>
      </c>
      <c r="H109" s="1206" t="n">
        <v>4</v>
      </c>
      <c r="I109" s="1207" t="s">
        <v>497</v>
      </c>
      <c r="J109" s="1208" t="n">
        <v>80</v>
      </c>
      <c r="K109" s="1209" t="n">
        <v>360</v>
      </c>
      <c r="L109" s="1209" t="n">
        <v>750</v>
      </c>
      <c r="M109" s="1210" t="n">
        <v>9.22213976213184</v>
      </c>
      <c r="N109" s="1211" t="n">
        <v>1774.5997241309</v>
      </c>
      <c r="O109" s="1212" t="n">
        <v>29026.0888379061</v>
      </c>
      <c r="P109" s="1212" t="n">
        <v>31317.2688101383</v>
      </c>
      <c r="Q109" s="1213" t="n">
        <v>10369.8514479713</v>
      </c>
      <c r="R109" s="1212" t="n">
        <v>39395.9402858773</v>
      </c>
      <c r="S109" s="1212" t="n">
        <v>41687.1202581096</v>
      </c>
    </row>
    <row r="110" customFormat="false" ht="16.5" hidden="false" customHeight="false" outlineLevel="0" collapsed="false">
      <c r="A110" s="1203" t="s">
        <v>56</v>
      </c>
      <c r="B110" s="1204" t="n">
        <f aca="false">J110</f>
        <v>80</v>
      </c>
      <c r="C110" s="1204" t="s">
        <v>496</v>
      </c>
      <c r="D110" s="1204" t="n">
        <f aca="false">K110</f>
        <v>360</v>
      </c>
      <c r="E110" s="1204" t="s">
        <v>496</v>
      </c>
      <c r="F110" s="1205" t="n">
        <f aca="false">L110</f>
        <v>800</v>
      </c>
      <c r="G110" s="1204" t="s">
        <v>496</v>
      </c>
      <c r="H110" s="1206" t="n">
        <v>4</v>
      </c>
      <c r="I110" s="1207" t="s">
        <v>497</v>
      </c>
      <c r="J110" s="1208" t="n">
        <v>80</v>
      </c>
      <c r="K110" s="1209" t="n">
        <v>360</v>
      </c>
      <c r="L110" s="1209" t="n">
        <v>800</v>
      </c>
      <c r="M110" s="1210" t="n">
        <v>9.72626863984671</v>
      </c>
      <c r="N110" s="1211" t="n">
        <v>1996.42468964726</v>
      </c>
      <c r="O110" s="1212" t="n">
        <v>30701.9652458046</v>
      </c>
      <c r="P110" s="1212" t="n">
        <v>33088.9835332665</v>
      </c>
      <c r="Q110" s="1213" t="n">
        <v>10887.2319540488</v>
      </c>
      <c r="R110" s="1212" t="n">
        <v>41589.1971998533</v>
      </c>
      <c r="S110" s="1212" t="n">
        <v>43976.2154873153</v>
      </c>
    </row>
    <row r="111" customFormat="false" ht="16.5" hidden="false" customHeight="false" outlineLevel="0" collapsed="false">
      <c r="A111" s="1203" t="s">
        <v>56</v>
      </c>
      <c r="B111" s="1204" t="n">
        <f aca="false">J111</f>
        <v>80</v>
      </c>
      <c r="C111" s="1204" t="s">
        <v>496</v>
      </c>
      <c r="D111" s="1204" t="n">
        <f aca="false">K111</f>
        <v>360</v>
      </c>
      <c r="E111" s="1204" t="s">
        <v>496</v>
      </c>
      <c r="F111" s="1205" t="n">
        <f aca="false">L111</f>
        <v>850</v>
      </c>
      <c r="G111" s="1204" t="s">
        <v>496</v>
      </c>
      <c r="H111" s="1206" t="n">
        <v>4</v>
      </c>
      <c r="I111" s="1207" t="s">
        <v>497</v>
      </c>
      <c r="J111" s="1208" t="n">
        <v>80</v>
      </c>
      <c r="K111" s="1209" t="n">
        <v>360</v>
      </c>
      <c r="L111" s="1209" t="n">
        <v>850</v>
      </c>
      <c r="M111" s="1210" t="n">
        <v>10.2303975175616</v>
      </c>
      <c r="N111" s="1211" t="n">
        <v>2218.24965516362</v>
      </c>
      <c r="O111" s="1212" t="n">
        <v>32377.8416537031</v>
      </c>
      <c r="P111" s="1212" t="n">
        <v>34860.6982563947</v>
      </c>
      <c r="Q111" s="1213" t="n">
        <v>11620.1094487088</v>
      </c>
      <c r="R111" s="1212" t="n">
        <v>43997.9511024118</v>
      </c>
      <c r="S111" s="1212" t="n">
        <v>46480.8077051034</v>
      </c>
    </row>
    <row r="112" customFormat="false" ht="16.5" hidden="false" customHeight="false" outlineLevel="0" collapsed="false">
      <c r="A112" s="1203" t="s">
        <v>56</v>
      </c>
      <c r="B112" s="1204" t="n">
        <f aca="false">J112</f>
        <v>80</v>
      </c>
      <c r="C112" s="1204" t="s">
        <v>496</v>
      </c>
      <c r="D112" s="1204" t="n">
        <f aca="false">K112</f>
        <v>360</v>
      </c>
      <c r="E112" s="1204" t="s">
        <v>496</v>
      </c>
      <c r="F112" s="1205" t="n">
        <f aca="false">L112</f>
        <v>900</v>
      </c>
      <c r="G112" s="1204" t="s">
        <v>496</v>
      </c>
      <c r="H112" s="1206" t="n">
        <v>4</v>
      </c>
      <c r="I112" s="1207" t="s">
        <v>497</v>
      </c>
      <c r="J112" s="1208" t="n">
        <v>80</v>
      </c>
      <c r="K112" s="1209" t="n">
        <v>360</v>
      </c>
      <c r="L112" s="1209" t="n">
        <v>900</v>
      </c>
      <c r="M112" s="1210" t="n">
        <v>10.7725263952765</v>
      </c>
      <c r="N112" s="1211" t="n">
        <v>2440.07462067998</v>
      </c>
      <c r="O112" s="1212" t="n">
        <v>34053.7180616016</v>
      </c>
      <c r="P112" s="1212" t="n">
        <v>36632.4129795229</v>
      </c>
      <c r="Q112" s="1213" t="n">
        <v>12137.4899547863</v>
      </c>
      <c r="R112" s="1212" t="n">
        <v>46191.2080163878</v>
      </c>
      <c r="S112" s="1212" t="n">
        <v>48769.9029343091</v>
      </c>
    </row>
    <row r="113" customFormat="false" ht="16.5" hidden="false" customHeight="false" outlineLevel="0" collapsed="false">
      <c r="A113" s="1203" t="s">
        <v>56</v>
      </c>
      <c r="B113" s="1204" t="n">
        <f aca="false">J113</f>
        <v>80</v>
      </c>
      <c r="C113" s="1204" t="s">
        <v>496</v>
      </c>
      <c r="D113" s="1204" t="n">
        <f aca="false">K113</f>
        <v>360</v>
      </c>
      <c r="E113" s="1204" t="s">
        <v>496</v>
      </c>
      <c r="F113" s="1205" t="n">
        <f aca="false">L113</f>
        <v>950</v>
      </c>
      <c r="G113" s="1204" t="s">
        <v>496</v>
      </c>
      <c r="H113" s="1206" t="n">
        <v>4</v>
      </c>
      <c r="I113" s="1207" t="s">
        <v>497</v>
      </c>
      <c r="J113" s="1208" t="n">
        <v>80</v>
      </c>
      <c r="K113" s="1209" t="n">
        <v>360</v>
      </c>
      <c r="L113" s="1209" t="n">
        <v>950</v>
      </c>
      <c r="M113" s="1210" t="n">
        <v>11.3456552729913</v>
      </c>
      <c r="N113" s="1211" t="n">
        <v>2661.89958619635</v>
      </c>
      <c r="O113" s="1212" t="n">
        <v>35729.5944695001</v>
      </c>
      <c r="P113" s="1212" t="n">
        <v>38404.1277026511</v>
      </c>
      <c r="Q113" s="1213" t="n">
        <v>12870.3674494463</v>
      </c>
      <c r="R113" s="1212" t="n">
        <v>48599.9619189463</v>
      </c>
      <c r="S113" s="1212" t="n">
        <v>51274.4951520973</v>
      </c>
    </row>
    <row r="114" customFormat="false" ht="16.5" hidden="false" customHeight="false" outlineLevel="0" collapsed="false">
      <c r="A114" s="1203" t="s">
        <v>56</v>
      </c>
      <c r="B114" s="1204" t="n">
        <f aca="false">J114</f>
        <v>80</v>
      </c>
      <c r="C114" s="1204" t="s">
        <v>496</v>
      </c>
      <c r="D114" s="1204" t="n">
        <f aca="false">K114</f>
        <v>360</v>
      </c>
      <c r="E114" s="1204" t="s">
        <v>496</v>
      </c>
      <c r="F114" s="1205" t="n">
        <f aca="false">L114</f>
        <v>1000</v>
      </c>
      <c r="G114" s="1204" t="s">
        <v>496</v>
      </c>
      <c r="H114" s="1206" t="n">
        <v>4</v>
      </c>
      <c r="I114" s="1207" t="s">
        <v>497</v>
      </c>
      <c r="J114" s="1208" t="n">
        <v>80</v>
      </c>
      <c r="K114" s="1209" t="n">
        <v>360</v>
      </c>
      <c r="L114" s="1209" t="n">
        <v>1000</v>
      </c>
      <c r="M114" s="1210" t="n">
        <v>11.8497841507062</v>
      </c>
      <c r="N114" s="1211" t="n">
        <v>2883.72455171271</v>
      </c>
      <c r="O114" s="1212" t="n">
        <v>37316.5623194979</v>
      </c>
      <c r="P114" s="1212" t="n">
        <v>40092.5979003195</v>
      </c>
      <c r="Q114" s="1213" t="n">
        <v>13387.7479555238</v>
      </c>
      <c r="R114" s="1212" t="n">
        <v>50704.3102750217</v>
      </c>
      <c r="S114" s="1212" t="n">
        <v>53480.3458558433</v>
      </c>
    </row>
    <row r="115" customFormat="false" ht="16.5" hidden="false" customHeight="false" outlineLevel="0" collapsed="false">
      <c r="A115" s="1203" t="s">
        <v>56</v>
      </c>
      <c r="B115" s="1204" t="n">
        <f aca="false">J115</f>
        <v>80</v>
      </c>
      <c r="C115" s="1204" t="s">
        <v>496</v>
      </c>
      <c r="D115" s="1204" t="n">
        <f aca="false">K115</f>
        <v>360</v>
      </c>
      <c r="E115" s="1204" t="s">
        <v>496</v>
      </c>
      <c r="F115" s="1205" t="n">
        <f aca="false">L115</f>
        <v>1050</v>
      </c>
      <c r="G115" s="1204" t="s">
        <v>496</v>
      </c>
      <c r="H115" s="1206" t="n">
        <v>4</v>
      </c>
      <c r="I115" s="1207" t="s">
        <v>497</v>
      </c>
      <c r="J115" s="1208" t="n">
        <v>80</v>
      </c>
      <c r="K115" s="1209" t="n">
        <v>360</v>
      </c>
      <c r="L115" s="1209" t="n">
        <v>1050</v>
      </c>
      <c r="M115" s="1210" t="n">
        <v>12.3539130284211</v>
      </c>
      <c r="N115" s="1211" t="n">
        <v>3105.54951722907</v>
      </c>
      <c r="O115" s="1212" t="n">
        <v>39203.5964130011</v>
      </c>
      <c r="P115" s="1212" t="n">
        <v>42062.0183156509</v>
      </c>
      <c r="Q115" s="1213" t="n">
        <v>14120.6254501838</v>
      </c>
      <c r="R115" s="1212" t="n">
        <v>53324.2218631849</v>
      </c>
      <c r="S115" s="1212" t="n">
        <v>56182.6437658346</v>
      </c>
    </row>
    <row r="116" customFormat="false" ht="16.5" hidden="false" customHeight="false" outlineLevel="0" collapsed="false">
      <c r="A116" s="1203" t="s">
        <v>56</v>
      </c>
      <c r="B116" s="1206" t="n">
        <f aca="false">J116</f>
        <v>80</v>
      </c>
      <c r="C116" s="1206" t="s">
        <v>496</v>
      </c>
      <c r="D116" s="1206" t="n">
        <f aca="false">K116</f>
        <v>360</v>
      </c>
      <c r="E116" s="1206" t="s">
        <v>496</v>
      </c>
      <c r="F116" s="1205" t="n">
        <f aca="false">L116</f>
        <v>1100</v>
      </c>
      <c r="G116" s="1206" t="s">
        <v>496</v>
      </c>
      <c r="H116" s="1206" t="n">
        <v>4</v>
      </c>
      <c r="I116" s="1207" t="s">
        <v>497</v>
      </c>
      <c r="J116" s="1208" t="n">
        <v>80</v>
      </c>
      <c r="K116" s="1209" t="n">
        <v>360</v>
      </c>
      <c r="L116" s="1209" t="n">
        <v>1100</v>
      </c>
      <c r="M116" s="1210" t="n">
        <v>12.8580419061359</v>
      </c>
      <c r="N116" s="1211" t="n">
        <v>3327.37448274543</v>
      </c>
      <c r="O116" s="1212" t="n">
        <v>40879.4728208996</v>
      </c>
      <c r="P116" s="1212" t="n">
        <v>43833.7329272516</v>
      </c>
      <c r="Q116" s="1213" t="n">
        <v>14638.0059562613</v>
      </c>
      <c r="R116" s="1212" t="n">
        <v>55517.4787771609</v>
      </c>
      <c r="S116" s="1212" t="n">
        <v>58471.7388835129</v>
      </c>
    </row>
    <row r="117" customFormat="false" ht="16.5" hidden="false" customHeight="false" outlineLevel="0" collapsed="false">
      <c r="A117" s="1203" t="s">
        <v>56</v>
      </c>
      <c r="B117" s="1204" t="n">
        <f aca="false">J117</f>
        <v>80</v>
      </c>
      <c r="C117" s="1204" t="s">
        <v>496</v>
      </c>
      <c r="D117" s="1204" t="n">
        <f aca="false">K117</f>
        <v>360</v>
      </c>
      <c r="E117" s="1204" t="s">
        <v>496</v>
      </c>
      <c r="F117" s="1205" t="n">
        <f aca="false">L117</f>
        <v>1150</v>
      </c>
      <c r="G117" s="1204" t="s">
        <v>496</v>
      </c>
      <c r="H117" s="1206" t="n">
        <v>4</v>
      </c>
      <c r="I117" s="1207" t="s">
        <v>497</v>
      </c>
      <c r="J117" s="1208" t="n">
        <v>80</v>
      </c>
      <c r="K117" s="1209" t="n">
        <v>360</v>
      </c>
      <c r="L117" s="1209" t="n">
        <v>1150</v>
      </c>
      <c r="M117" s="1210" t="n">
        <v>13.3621707838508</v>
      </c>
      <c r="N117" s="1211" t="n">
        <v>3549.1994482618</v>
      </c>
      <c r="O117" s="1212" t="n">
        <v>41849.4215915201</v>
      </c>
      <c r="P117" s="1212" t="n">
        <v>44944.4917793621</v>
      </c>
      <c r="Q117" s="1213" t="n">
        <v>15155.3864623388</v>
      </c>
      <c r="R117" s="1212" t="n">
        <v>57004.8080538589</v>
      </c>
      <c r="S117" s="1212" t="n">
        <v>60099.8782417009</v>
      </c>
    </row>
    <row r="118" customFormat="false" ht="16.5" hidden="false" customHeight="false" outlineLevel="0" collapsed="false">
      <c r="A118" s="1203" t="s">
        <v>56</v>
      </c>
      <c r="B118" s="1204" t="n">
        <f aca="false">J118</f>
        <v>80</v>
      </c>
      <c r="C118" s="1204" t="s">
        <v>496</v>
      </c>
      <c r="D118" s="1204" t="n">
        <f aca="false">K118</f>
        <v>360</v>
      </c>
      <c r="E118" s="1204" t="s">
        <v>496</v>
      </c>
      <c r="F118" s="1205" t="n">
        <f aca="false">L118</f>
        <v>1200</v>
      </c>
      <c r="G118" s="1204" t="s">
        <v>496</v>
      </c>
      <c r="H118" s="1206" t="n">
        <v>4</v>
      </c>
      <c r="I118" s="1207" t="s">
        <v>497</v>
      </c>
      <c r="J118" s="1208" t="n">
        <v>80</v>
      </c>
      <c r="K118" s="1209" t="n">
        <v>360</v>
      </c>
      <c r="L118" s="1209" t="n">
        <v>1200</v>
      </c>
      <c r="M118" s="1210" t="n">
        <v>14.0815496615657</v>
      </c>
      <c r="N118" s="1211" t="n">
        <v>3771.02441377816</v>
      </c>
      <c r="O118" s="1212" t="n">
        <v>42874.8695378089</v>
      </c>
      <c r="P118" s="1212" t="n">
        <v>46107.2140527898</v>
      </c>
      <c r="Q118" s="1213" t="n">
        <v>15888.2640882075</v>
      </c>
      <c r="R118" s="1212" t="n">
        <v>58763.1336260164</v>
      </c>
      <c r="S118" s="1212" t="n">
        <v>61995.4781409973</v>
      </c>
    </row>
    <row r="119" customFormat="false" ht="16.5" hidden="false" customHeight="false" outlineLevel="0" collapsed="false">
      <c r="A119" s="1203" t="s">
        <v>56</v>
      </c>
      <c r="B119" s="1204" t="n">
        <f aca="false">J119</f>
        <v>80</v>
      </c>
      <c r="C119" s="1204" t="s">
        <v>496</v>
      </c>
      <c r="D119" s="1204" t="n">
        <f aca="false">K119</f>
        <v>360</v>
      </c>
      <c r="E119" s="1204" t="s">
        <v>496</v>
      </c>
      <c r="F119" s="1205" t="n">
        <f aca="false">L119</f>
        <v>1250</v>
      </c>
      <c r="G119" s="1204" t="s">
        <v>496</v>
      </c>
      <c r="H119" s="1206" t="n">
        <v>4</v>
      </c>
      <c r="I119" s="1207" t="s">
        <v>497</v>
      </c>
      <c r="J119" s="1208" t="n">
        <v>80</v>
      </c>
      <c r="K119" s="1209" t="n">
        <v>360</v>
      </c>
      <c r="L119" s="1209" t="n">
        <v>1250</v>
      </c>
      <c r="M119" s="1210" t="n">
        <v>14.5856785392805</v>
      </c>
      <c r="N119" s="1211" t="n">
        <v>3992.84937929452</v>
      </c>
      <c r="O119" s="1212" t="n">
        <v>43844.3688528563</v>
      </c>
      <c r="P119" s="1212" t="n">
        <v>47217.5518888238</v>
      </c>
      <c r="Q119" s="1213" t="n">
        <v>16405.644594285</v>
      </c>
      <c r="R119" s="1212" t="n">
        <v>60250.0134471413</v>
      </c>
      <c r="S119" s="1212" t="n">
        <v>63623.1964831088</v>
      </c>
    </row>
    <row r="120" customFormat="false" ht="16.5" hidden="false" customHeight="false" outlineLevel="0" collapsed="false">
      <c r="A120" s="1203" t="s">
        <v>56</v>
      </c>
      <c r="B120" s="1204" t="n">
        <f aca="false">J120</f>
        <v>80</v>
      </c>
      <c r="C120" s="1204" t="s">
        <v>496</v>
      </c>
      <c r="D120" s="1204" t="n">
        <f aca="false">K120</f>
        <v>360</v>
      </c>
      <c r="E120" s="1204" t="s">
        <v>496</v>
      </c>
      <c r="F120" s="1205" t="n">
        <f aca="false">L120</f>
        <v>1300</v>
      </c>
      <c r="G120" s="1204" t="s">
        <v>496</v>
      </c>
      <c r="H120" s="1206" t="n">
        <v>4</v>
      </c>
      <c r="I120" s="1207" t="s">
        <v>497</v>
      </c>
      <c r="J120" s="1208" t="n">
        <v>80</v>
      </c>
      <c r="K120" s="1209" t="n">
        <v>360</v>
      </c>
      <c r="L120" s="1209" t="n">
        <v>1300</v>
      </c>
      <c r="M120" s="1210" t="n">
        <v>15.1518074169954</v>
      </c>
      <c r="N120" s="1211" t="n">
        <v>4214.67434481088</v>
      </c>
      <c r="O120" s="1212" t="n">
        <v>47105.8153373784</v>
      </c>
      <c r="P120" s="1212" t="n">
        <v>50473.8267345416</v>
      </c>
      <c r="Q120" s="1213" t="n">
        <v>17138.522088945</v>
      </c>
      <c r="R120" s="1212" t="n">
        <v>64244.3374263234</v>
      </c>
      <c r="S120" s="1212" t="n">
        <v>67612.3488234866</v>
      </c>
    </row>
    <row r="121" customFormat="false" ht="16.5" hidden="false" customHeight="false" outlineLevel="0" collapsed="false">
      <c r="A121" s="1203" t="s">
        <v>56</v>
      </c>
      <c r="B121" s="1204" t="n">
        <f aca="false">J121</f>
        <v>80</v>
      </c>
      <c r="C121" s="1204" t="s">
        <v>496</v>
      </c>
      <c r="D121" s="1204" t="n">
        <f aca="false">K121</f>
        <v>360</v>
      </c>
      <c r="E121" s="1204" t="s">
        <v>496</v>
      </c>
      <c r="F121" s="1205" t="n">
        <f aca="false">L121</f>
        <v>1350</v>
      </c>
      <c r="G121" s="1204" t="s">
        <v>496</v>
      </c>
      <c r="H121" s="1206" t="n">
        <v>4</v>
      </c>
      <c r="I121" s="1207" t="s">
        <v>497</v>
      </c>
      <c r="J121" s="1208" t="n">
        <v>80</v>
      </c>
      <c r="K121" s="1209" t="n">
        <v>360</v>
      </c>
      <c r="L121" s="1209" t="n">
        <v>1350</v>
      </c>
      <c r="M121" s="1210" t="n">
        <v>15.6559362947103</v>
      </c>
      <c r="N121" s="1211" t="n">
        <v>4436.49931032724</v>
      </c>
      <c r="O121" s="1212" t="n">
        <v>48308.6757779252</v>
      </c>
      <c r="P121" s="1212" t="n">
        <v>51802.6593117111</v>
      </c>
      <c r="Q121" s="1213" t="n">
        <v>17655.9025950225</v>
      </c>
      <c r="R121" s="1212" t="n">
        <v>65964.5783729477</v>
      </c>
      <c r="S121" s="1212" t="n">
        <v>69458.5619067336</v>
      </c>
    </row>
    <row r="122" customFormat="false" ht="16.5" hidden="false" customHeight="false" outlineLevel="0" collapsed="false">
      <c r="A122" s="1203" t="s">
        <v>56</v>
      </c>
      <c r="B122" s="1204" t="n">
        <f aca="false">J122</f>
        <v>80</v>
      </c>
      <c r="C122" s="1204" t="s">
        <v>496</v>
      </c>
      <c r="D122" s="1204" t="n">
        <f aca="false">K122</f>
        <v>360</v>
      </c>
      <c r="E122" s="1204" t="s">
        <v>496</v>
      </c>
      <c r="F122" s="1205" t="n">
        <f aca="false">L122</f>
        <v>1400</v>
      </c>
      <c r="G122" s="1204" t="s">
        <v>496</v>
      </c>
      <c r="H122" s="1206" t="n">
        <v>4</v>
      </c>
      <c r="I122" s="1207" t="s">
        <v>497</v>
      </c>
      <c r="J122" s="1208" t="n">
        <v>80</v>
      </c>
      <c r="K122" s="1209" t="n">
        <v>360</v>
      </c>
      <c r="L122" s="1209" t="n">
        <v>1400</v>
      </c>
      <c r="M122" s="1210" t="n">
        <v>16.1600651724251</v>
      </c>
      <c r="N122" s="1211" t="n">
        <v>4658.32427584361</v>
      </c>
      <c r="O122" s="1212" t="n">
        <v>49817.1590934957</v>
      </c>
      <c r="P122" s="1212" t="n">
        <v>53417.6448615028</v>
      </c>
      <c r="Q122" s="1213" t="n">
        <v>18388.7800896825</v>
      </c>
      <c r="R122" s="1212" t="n">
        <v>68205.9391831782</v>
      </c>
      <c r="S122" s="1212" t="n">
        <v>71806.4249511853</v>
      </c>
    </row>
    <row r="123" customFormat="false" ht="16.5" hidden="false" customHeight="false" outlineLevel="0" collapsed="false">
      <c r="A123" s="1203" t="s">
        <v>56</v>
      </c>
      <c r="B123" s="1204" t="n">
        <f aca="false">J123</f>
        <v>80</v>
      </c>
      <c r="C123" s="1204" t="s">
        <v>496</v>
      </c>
      <c r="D123" s="1204" t="n">
        <f aca="false">K123</f>
        <v>360</v>
      </c>
      <c r="E123" s="1204" t="s">
        <v>496</v>
      </c>
      <c r="F123" s="1205" t="n">
        <f aca="false">L123</f>
        <v>1450</v>
      </c>
      <c r="G123" s="1204" t="s">
        <v>496</v>
      </c>
      <c r="H123" s="1206" t="n">
        <v>4</v>
      </c>
      <c r="I123" s="1207" t="s">
        <v>497</v>
      </c>
      <c r="J123" s="1208" t="n">
        <v>80</v>
      </c>
      <c r="K123" s="1209" t="n">
        <v>360</v>
      </c>
      <c r="L123" s="1209" t="n">
        <v>1450</v>
      </c>
      <c r="M123" s="1210" t="n">
        <v>16.66419405014</v>
      </c>
      <c r="N123" s="1211" t="n">
        <v>4880.14924135997</v>
      </c>
      <c r="O123" s="1212" t="n">
        <v>51020.0194225151</v>
      </c>
      <c r="P123" s="1212" t="n">
        <v>54746.4774386723</v>
      </c>
      <c r="Q123" s="1213" t="n">
        <v>18906.16059576</v>
      </c>
      <c r="R123" s="1212" t="n">
        <v>69926.1800182751</v>
      </c>
      <c r="S123" s="1212" t="n">
        <v>73652.6380344323</v>
      </c>
    </row>
    <row r="124" customFormat="false" ht="16.5" hidden="false" customHeight="false" outlineLevel="0" collapsed="false">
      <c r="A124" s="1203" t="s">
        <v>56</v>
      </c>
      <c r="B124" s="1204" t="n">
        <f aca="false">J124</f>
        <v>80</v>
      </c>
      <c r="C124" s="1204" t="s">
        <v>496</v>
      </c>
      <c r="D124" s="1204" t="n">
        <f aca="false">K124</f>
        <v>360</v>
      </c>
      <c r="E124" s="1204" t="s">
        <v>496</v>
      </c>
      <c r="F124" s="1205" t="n">
        <f aca="false">L124</f>
        <v>1500</v>
      </c>
      <c r="G124" s="1204" t="s">
        <v>496</v>
      </c>
      <c r="H124" s="1206" t="n">
        <v>4</v>
      </c>
      <c r="I124" s="1207" t="s">
        <v>497</v>
      </c>
      <c r="J124" s="1208" t="n">
        <v>80</v>
      </c>
      <c r="K124" s="1209" t="n">
        <v>360</v>
      </c>
      <c r="L124" s="1209" t="n">
        <v>1500</v>
      </c>
      <c r="M124" s="1210" t="n">
        <v>17.7870888766549</v>
      </c>
      <c r="N124" s="1211" t="n">
        <v>5101.97420687633</v>
      </c>
      <c r="O124" s="1212" t="n">
        <v>52749.6717956451</v>
      </c>
      <c r="P124" s="1212" t="n">
        <v>56715.98027278</v>
      </c>
      <c r="Q124" s="1213" t="n">
        <v>19639.03809042</v>
      </c>
      <c r="R124" s="1212" t="n">
        <v>72388.7098860651</v>
      </c>
      <c r="S124" s="1212" t="n">
        <v>76355.0183632</v>
      </c>
    </row>
    <row r="125" customFormat="false" ht="16.5" hidden="false" customHeight="false" outlineLevel="0" collapsed="false">
      <c r="A125" s="1203" t="s">
        <v>56</v>
      </c>
      <c r="B125" s="1204" t="n">
        <f aca="false">J125</f>
        <v>80</v>
      </c>
      <c r="C125" s="1204" t="s">
        <v>496</v>
      </c>
      <c r="D125" s="1204" t="n">
        <f aca="false">K125</f>
        <v>360</v>
      </c>
      <c r="E125" s="1204" t="s">
        <v>496</v>
      </c>
      <c r="F125" s="1205" t="n">
        <f aca="false">L125</f>
        <v>1550</v>
      </c>
      <c r="G125" s="1204" t="s">
        <v>496</v>
      </c>
      <c r="H125" s="1206" t="n">
        <v>4</v>
      </c>
      <c r="I125" s="1207" t="s">
        <v>497</v>
      </c>
      <c r="J125" s="1208" t="n">
        <v>80</v>
      </c>
      <c r="K125" s="1209" t="n">
        <v>360</v>
      </c>
      <c r="L125" s="1209" t="n">
        <v>1550</v>
      </c>
      <c r="M125" s="1210" t="n">
        <v>18.3602177543697</v>
      </c>
      <c r="N125" s="1211" t="n">
        <v>5323.79917239269</v>
      </c>
      <c r="O125" s="1212" t="n">
        <v>53952.5322361918</v>
      </c>
      <c r="P125" s="1212" t="n">
        <v>58044.8128499494</v>
      </c>
      <c r="Q125" s="1213" t="n">
        <v>20156.4185964975</v>
      </c>
      <c r="R125" s="1212" t="n">
        <v>74108.9508326893</v>
      </c>
      <c r="S125" s="1212" t="n">
        <v>78201.2314464469</v>
      </c>
    </row>
    <row r="126" customFormat="false" ht="16.5" hidden="false" customHeight="false" outlineLevel="0" collapsed="false">
      <c r="A126" s="1203" t="s">
        <v>56</v>
      </c>
      <c r="B126" s="1206" t="n">
        <f aca="false">J126</f>
        <v>80</v>
      </c>
      <c r="C126" s="1206" t="s">
        <v>496</v>
      </c>
      <c r="D126" s="1206" t="n">
        <f aca="false">K126</f>
        <v>360</v>
      </c>
      <c r="E126" s="1206" t="s">
        <v>496</v>
      </c>
      <c r="F126" s="1205" t="n">
        <f aca="false">L126</f>
        <v>1600</v>
      </c>
      <c r="G126" s="1206" t="s">
        <v>496</v>
      </c>
      <c r="H126" s="1206" t="n">
        <v>4</v>
      </c>
      <c r="I126" s="1207" t="s">
        <v>497</v>
      </c>
      <c r="J126" s="1208" t="n">
        <v>80</v>
      </c>
      <c r="K126" s="1209" t="n">
        <v>360</v>
      </c>
      <c r="L126" s="1209" t="n">
        <v>1600</v>
      </c>
      <c r="M126" s="1210" t="n">
        <v>18.8643466320846</v>
      </c>
      <c r="N126" s="1211" t="n">
        <v>5545.62413790906</v>
      </c>
      <c r="O126" s="1212" t="n">
        <v>56974.1229064193</v>
      </c>
      <c r="P126" s="1212" t="n">
        <v>61076.5120325295</v>
      </c>
      <c r="Q126" s="1213" t="n">
        <v>20673.799102575</v>
      </c>
      <c r="R126" s="1212" t="n">
        <v>77647.9220089943</v>
      </c>
      <c r="S126" s="1212" t="n">
        <v>81750.3111351045</v>
      </c>
    </row>
    <row r="127" customFormat="false" ht="16.5" hidden="false" customHeight="false" outlineLevel="0" collapsed="false">
      <c r="A127" s="1203" t="s">
        <v>56</v>
      </c>
      <c r="B127" s="1204" t="n">
        <f aca="false">J127</f>
        <v>80</v>
      </c>
      <c r="C127" s="1204" t="s">
        <v>496</v>
      </c>
      <c r="D127" s="1204" t="n">
        <f aca="false">K127</f>
        <v>360</v>
      </c>
      <c r="E127" s="1204" t="s">
        <v>496</v>
      </c>
      <c r="F127" s="1205" t="n">
        <f aca="false">L127</f>
        <v>1650</v>
      </c>
      <c r="G127" s="1204" t="s">
        <v>496</v>
      </c>
      <c r="H127" s="1206" t="n">
        <v>4</v>
      </c>
      <c r="I127" s="1207" t="s">
        <v>497</v>
      </c>
      <c r="J127" s="1208" t="n">
        <v>80</v>
      </c>
      <c r="K127" s="1209" t="n">
        <v>360</v>
      </c>
      <c r="L127" s="1209" t="n">
        <v>1650</v>
      </c>
      <c r="M127" s="1210" t="n">
        <v>19.4064755097995</v>
      </c>
      <c r="N127" s="1211" t="n">
        <v>5767.44910342542</v>
      </c>
      <c r="O127" s="1212" t="n">
        <v>60231.4706460859</v>
      </c>
      <c r="P127" s="1212" t="n">
        <v>64328.9493306505</v>
      </c>
      <c r="Q127" s="1213" t="n">
        <v>21406.676597235</v>
      </c>
      <c r="R127" s="1212" t="n">
        <v>81638.1472433209</v>
      </c>
      <c r="S127" s="1212" t="n">
        <v>85735.6259278855</v>
      </c>
    </row>
    <row r="128" customFormat="false" ht="16.5" hidden="false" customHeight="false" outlineLevel="0" collapsed="false">
      <c r="A128" s="1203" t="s">
        <v>56</v>
      </c>
      <c r="B128" s="1204" t="n">
        <f aca="false">J128</f>
        <v>80</v>
      </c>
      <c r="C128" s="1204" t="s">
        <v>496</v>
      </c>
      <c r="D128" s="1204" t="n">
        <f aca="false">K128</f>
        <v>360</v>
      </c>
      <c r="E128" s="1204" t="s">
        <v>496</v>
      </c>
      <c r="F128" s="1205" t="n">
        <f aca="false">L128</f>
        <v>1700</v>
      </c>
      <c r="G128" s="1204" t="s">
        <v>496</v>
      </c>
      <c r="H128" s="1206" t="n">
        <v>4</v>
      </c>
      <c r="I128" s="1207" t="s">
        <v>497</v>
      </c>
      <c r="J128" s="1208" t="n">
        <v>80</v>
      </c>
      <c r="K128" s="1209" t="n">
        <v>360</v>
      </c>
      <c r="L128" s="1209" t="n">
        <v>1700</v>
      </c>
      <c r="M128" s="1210" t="n">
        <v>19.9106043875143</v>
      </c>
      <c r="N128" s="1211" t="n">
        <v>5989.27406894178</v>
      </c>
      <c r="O128" s="1212" t="n">
        <v>61242.6044918813</v>
      </c>
      <c r="P128" s="1212" t="n">
        <v>65478.2694634412</v>
      </c>
      <c r="Q128" s="1213" t="n">
        <v>21924.0571033125</v>
      </c>
      <c r="R128" s="1212" t="n">
        <v>83166.6615951938</v>
      </c>
      <c r="S128" s="1212" t="n">
        <v>87402.3265667537</v>
      </c>
    </row>
    <row r="129" customFormat="false" ht="16.5" hidden="false" customHeight="false" outlineLevel="0" collapsed="false">
      <c r="A129" s="1203" t="s">
        <v>56</v>
      </c>
      <c r="B129" s="1204" t="n">
        <f aca="false">J129</f>
        <v>80</v>
      </c>
      <c r="C129" s="1204" t="s">
        <v>496</v>
      </c>
      <c r="D129" s="1204" t="n">
        <f aca="false">K129</f>
        <v>360</v>
      </c>
      <c r="E129" s="1204" t="s">
        <v>496</v>
      </c>
      <c r="F129" s="1205" t="n">
        <f aca="false">L129</f>
        <v>1750</v>
      </c>
      <c r="G129" s="1204" t="s">
        <v>496</v>
      </c>
      <c r="H129" s="1206" t="n">
        <v>4</v>
      </c>
      <c r="I129" s="1207" t="s">
        <v>497</v>
      </c>
      <c r="J129" s="1208" t="n">
        <v>80</v>
      </c>
      <c r="K129" s="1209" t="n">
        <v>360</v>
      </c>
      <c r="L129" s="1209" t="n">
        <v>1750</v>
      </c>
      <c r="M129" s="1210" t="n">
        <v>20.4147332652292</v>
      </c>
      <c r="N129" s="1211" t="n">
        <v>6211.09903445814</v>
      </c>
      <c r="O129" s="1212" t="n">
        <v>62182.5665457988</v>
      </c>
      <c r="P129" s="1212" t="n">
        <v>66560.9518407983</v>
      </c>
      <c r="Q129" s="1213" t="n">
        <v>22656.9345979725</v>
      </c>
      <c r="R129" s="1212" t="n">
        <v>84839.5011437713</v>
      </c>
      <c r="S129" s="1212" t="n">
        <v>89217.8864387708</v>
      </c>
    </row>
    <row r="130" customFormat="false" ht="16.5" hidden="false" customHeight="false" outlineLevel="0" collapsed="false">
      <c r="A130" s="1203" t="s">
        <v>56</v>
      </c>
      <c r="B130" s="1204" t="n">
        <f aca="false">J130</f>
        <v>80</v>
      </c>
      <c r="C130" s="1204" t="s">
        <v>496</v>
      </c>
      <c r="D130" s="1204" t="n">
        <f aca="false">K130</f>
        <v>360</v>
      </c>
      <c r="E130" s="1204" t="s">
        <v>496</v>
      </c>
      <c r="F130" s="1205" t="n">
        <f aca="false">L130</f>
        <v>1800</v>
      </c>
      <c r="G130" s="1204" t="s">
        <v>496</v>
      </c>
      <c r="H130" s="1206" t="n">
        <v>4</v>
      </c>
      <c r="I130" s="1207" t="s">
        <v>497</v>
      </c>
      <c r="J130" s="1208" t="n">
        <v>80</v>
      </c>
      <c r="K130" s="1209" t="n">
        <v>360</v>
      </c>
      <c r="L130" s="1209" t="n">
        <v>1800</v>
      </c>
      <c r="M130" s="1210" t="n">
        <v>20.9878621429441</v>
      </c>
      <c r="N130" s="1211" t="n">
        <v>6432.9239999745</v>
      </c>
      <c r="O130" s="1212" t="n">
        <v>63194.3513772469</v>
      </c>
      <c r="P130" s="1212" t="n">
        <v>67710.8813595075</v>
      </c>
      <c r="Q130" s="1213" t="n">
        <v>23174.31510405</v>
      </c>
      <c r="R130" s="1212" t="n">
        <v>86368.6664812969</v>
      </c>
      <c r="S130" s="1212" t="n">
        <v>90885.1964635575</v>
      </c>
    </row>
    <row r="131" customFormat="false" ht="16.5" hidden="false" customHeight="false" outlineLevel="0" collapsed="false">
      <c r="A131" s="1203" t="s">
        <v>56</v>
      </c>
      <c r="B131" s="1204" t="n">
        <f aca="false">J131</f>
        <v>80</v>
      </c>
      <c r="C131" s="1204" t="s">
        <v>496</v>
      </c>
      <c r="D131" s="1204" t="n">
        <f aca="false">K131</f>
        <v>360</v>
      </c>
      <c r="E131" s="1204" t="s">
        <v>496</v>
      </c>
      <c r="F131" s="1205" t="n">
        <f aca="false">L131</f>
        <v>1850</v>
      </c>
      <c r="G131" s="1204" t="s">
        <v>496</v>
      </c>
      <c r="H131" s="1206" t="n">
        <v>4</v>
      </c>
      <c r="I131" s="1207" t="s">
        <v>497</v>
      </c>
      <c r="J131" s="1208" t="n">
        <v>80</v>
      </c>
      <c r="K131" s="1209" t="n">
        <v>360</v>
      </c>
      <c r="L131" s="1209" t="n">
        <v>1850</v>
      </c>
      <c r="M131" s="1210" t="n">
        <v>21.553991020659</v>
      </c>
      <c r="N131" s="1211" t="n">
        <v>6654.74896549087</v>
      </c>
      <c r="O131" s="1212" t="n">
        <v>64206.0912631376</v>
      </c>
      <c r="P131" s="1212" t="n">
        <v>68860.7689439003</v>
      </c>
      <c r="Q131" s="1213" t="n">
        <v>23907.1927299188</v>
      </c>
      <c r="R131" s="1212" t="n">
        <v>88113.2839930564</v>
      </c>
      <c r="S131" s="1212" t="n">
        <v>92767.961673819</v>
      </c>
    </row>
    <row r="132" customFormat="false" ht="16.5" hidden="false" customHeight="false" outlineLevel="0" collapsed="false">
      <c r="A132" s="1203" t="s">
        <v>56</v>
      </c>
      <c r="B132" s="1204" t="n">
        <f aca="false">J132</f>
        <v>80</v>
      </c>
      <c r="C132" s="1204" t="s">
        <v>496</v>
      </c>
      <c r="D132" s="1204" t="n">
        <f aca="false">K132</f>
        <v>360</v>
      </c>
      <c r="E132" s="1204" t="s">
        <v>496</v>
      </c>
      <c r="F132" s="1205" t="n">
        <f aca="false">L132</f>
        <v>1900</v>
      </c>
      <c r="G132" s="1204" t="s">
        <v>496</v>
      </c>
      <c r="H132" s="1206" t="n">
        <v>4</v>
      </c>
      <c r="I132" s="1207" t="s">
        <v>497</v>
      </c>
      <c r="J132" s="1208" t="n">
        <v>80</v>
      </c>
      <c r="K132" s="1209" t="n">
        <v>360</v>
      </c>
      <c r="L132" s="1209" t="n">
        <v>1900</v>
      </c>
      <c r="M132" s="1210" t="n">
        <v>22.0581198983738</v>
      </c>
      <c r="N132" s="1211" t="n">
        <v>6876.57393100723</v>
      </c>
      <c r="O132" s="1212" t="n">
        <v>65381.4334237556</v>
      </c>
      <c r="P132" s="1212" t="n">
        <v>70163.8362294036</v>
      </c>
      <c r="Q132" s="1213" t="n">
        <v>24424.5732359963</v>
      </c>
      <c r="R132" s="1212" t="n">
        <v>89806.0066597519</v>
      </c>
      <c r="S132" s="1212" t="n">
        <v>94588.4094653998</v>
      </c>
    </row>
    <row r="133" customFormat="false" ht="16.5" hidden="false" customHeight="false" outlineLevel="0" collapsed="false">
      <c r="A133" s="1203" t="s">
        <v>56</v>
      </c>
      <c r="B133" s="1204" t="n">
        <f aca="false">J133</f>
        <v>80</v>
      </c>
      <c r="C133" s="1204" t="s">
        <v>496</v>
      </c>
      <c r="D133" s="1204" t="n">
        <f aca="false">K133</f>
        <v>360</v>
      </c>
      <c r="E133" s="1204" t="s">
        <v>496</v>
      </c>
      <c r="F133" s="1205" t="n">
        <f aca="false">L133</f>
        <v>1950</v>
      </c>
      <c r="G133" s="1204" t="s">
        <v>496</v>
      </c>
      <c r="H133" s="1206" t="n">
        <v>4</v>
      </c>
      <c r="I133" s="1207" t="s">
        <v>497</v>
      </c>
      <c r="J133" s="1208" t="n">
        <v>80</v>
      </c>
      <c r="K133" s="1209" t="n">
        <v>360</v>
      </c>
      <c r="L133" s="1209" t="n">
        <v>1950</v>
      </c>
      <c r="M133" s="1210" t="n">
        <v>22.7154987760887</v>
      </c>
      <c r="N133" s="1211" t="n">
        <v>7098.39889652359</v>
      </c>
      <c r="O133" s="1212" t="n">
        <v>66728.2206915608</v>
      </c>
      <c r="P133" s="1212" t="n">
        <v>71627.4267401396</v>
      </c>
      <c r="Q133" s="1213" t="n">
        <v>24941.9537420738</v>
      </c>
      <c r="R133" s="1212" t="n">
        <v>91670.1744336345</v>
      </c>
      <c r="S133" s="1212" t="n">
        <v>96569.3804822134</v>
      </c>
    </row>
    <row r="134" customFormat="false" ht="16.5" hidden="false" customHeight="false" outlineLevel="0" collapsed="false">
      <c r="A134" s="1203" t="s">
        <v>56</v>
      </c>
      <c r="B134" s="1204" t="n">
        <f aca="false">J134</f>
        <v>80</v>
      </c>
      <c r="C134" s="1204" t="s">
        <v>496</v>
      </c>
      <c r="D134" s="1204" t="n">
        <f aca="false">K134</f>
        <v>360</v>
      </c>
      <c r="E134" s="1204" t="s">
        <v>496</v>
      </c>
      <c r="F134" s="1205" t="n">
        <f aca="false">L134</f>
        <v>2000</v>
      </c>
      <c r="G134" s="1204" t="s">
        <v>496</v>
      </c>
      <c r="H134" s="1206" t="n">
        <v>4</v>
      </c>
      <c r="I134" s="1207" t="s">
        <v>497</v>
      </c>
      <c r="J134" s="1208" t="n">
        <v>80</v>
      </c>
      <c r="K134" s="1209" t="n">
        <v>360</v>
      </c>
      <c r="L134" s="1209" t="n">
        <v>2000</v>
      </c>
      <c r="M134" s="1210" t="n">
        <v>23.3111900538036</v>
      </c>
      <c r="N134" s="1211" t="n">
        <v>7320.22386203995</v>
      </c>
      <c r="O134" s="1212" t="n">
        <v>67932.7474635512</v>
      </c>
      <c r="P134" s="1212" t="n">
        <v>73135.6297872598</v>
      </c>
      <c r="Q134" s="1213" t="n">
        <v>25674.8312367338</v>
      </c>
      <c r="R134" s="1212" t="n">
        <v>93607.578700285</v>
      </c>
      <c r="S134" s="1212" t="n">
        <v>98810.4610239936</v>
      </c>
    </row>
    <row r="135" customFormat="false" ht="16.5" hidden="false" customHeight="false" outlineLevel="0" collapsed="false">
      <c r="A135" s="1203" t="s">
        <v>56</v>
      </c>
      <c r="B135" s="1204" t="n">
        <f aca="false">J135</f>
        <v>80</v>
      </c>
      <c r="C135" s="1204" t="s">
        <v>496</v>
      </c>
      <c r="D135" s="1204" t="n">
        <f aca="false">K135</f>
        <v>360</v>
      </c>
      <c r="E135" s="1204" t="s">
        <v>496</v>
      </c>
      <c r="F135" s="1205" t="n">
        <f aca="false">L135</f>
        <v>2050</v>
      </c>
      <c r="G135" s="1204" t="s">
        <v>496</v>
      </c>
      <c r="H135" s="1206" t="n">
        <v>4</v>
      </c>
      <c r="I135" s="1207" t="s">
        <v>497</v>
      </c>
      <c r="J135" s="1208" t="n">
        <v>80</v>
      </c>
      <c r="K135" s="1209" t="n">
        <v>360</v>
      </c>
      <c r="L135" s="1209" t="n">
        <v>2050</v>
      </c>
      <c r="M135" s="1210" t="n">
        <v>23.8153189315184</v>
      </c>
      <c r="N135" s="1211" t="n">
        <v>7542.04882755631</v>
      </c>
      <c r="O135" s="1212" t="n">
        <v>70948.1977676522</v>
      </c>
      <c r="P135" s="1212" t="n">
        <v>76161.5799534917</v>
      </c>
      <c r="Q135" s="1213" t="n">
        <v>26192.2117428113</v>
      </c>
      <c r="R135" s="1212" t="n">
        <v>97140.4095104635</v>
      </c>
      <c r="S135" s="1212" t="n">
        <v>102353.791696303</v>
      </c>
    </row>
    <row r="136" customFormat="false" ht="16.5" hidden="false" customHeight="false" outlineLevel="0" collapsed="false">
      <c r="A136" s="1203" t="s">
        <v>56</v>
      </c>
      <c r="B136" s="1206" t="n">
        <f aca="false">J136</f>
        <v>80</v>
      </c>
      <c r="C136" s="1206" t="s">
        <v>496</v>
      </c>
      <c r="D136" s="1206" t="n">
        <f aca="false">K136</f>
        <v>360</v>
      </c>
      <c r="E136" s="1206" t="s">
        <v>496</v>
      </c>
      <c r="F136" s="1205" t="n">
        <f aca="false">L136</f>
        <v>2100</v>
      </c>
      <c r="G136" s="1206" t="s">
        <v>496</v>
      </c>
      <c r="H136" s="1206" t="n">
        <v>4</v>
      </c>
      <c r="I136" s="1207" t="s">
        <v>497</v>
      </c>
      <c r="J136" s="1208" t="n">
        <v>80</v>
      </c>
      <c r="K136" s="1209" t="n">
        <v>360</v>
      </c>
      <c r="L136" s="1209" t="n">
        <v>2100</v>
      </c>
      <c r="M136" s="1210" t="n">
        <v>24.3194478092333</v>
      </c>
      <c r="N136" s="1211" t="n">
        <v>7763.87379307268</v>
      </c>
      <c r="O136" s="1212" t="n">
        <v>72017.8160440354</v>
      </c>
      <c r="P136" s="1212" t="n">
        <v>77365.6586082383</v>
      </c>
      <c r="Q136" s="1213" t="n">
        <v>26925.0892374713</v>
      </c>
      <c r="R136" s="1212" t="n">
        <v>98942.9052815067</v>
      </c>
      <c r="S136" s="1212" t="n">
        <v>104290.74784571</v>
      </c>
    </row>
    <row r="137" customFormat="false" ht="16.5" hidden="false" customHeight="false" outlineLevel="0" collapsed="false">
      <c r="A137" s="1203" t="s">
        <v>56</v>
      </c>
      <c r="B137" s="1204" t="n">
        <f aca="false">J137</f>
        <v>80</v>
      </c>
      <c r="C137" s="1204" t="s">
        <v>496</v>
      </c>
      <c r="D137" s="1204" t="n">
        <f aca="false">K137</f>
        <v>360</v>
      </c>
      <c r="E137" s="1204" t="s">
        <v>496</v>
      </c>
      <c r="F137" s="1205" t="n">
        <f aca="false">L137</f>
        <v>2150</v>
      </c>
      <c r="G137" s="1204" t="s">
        <v>496</v>
      </c>
      <c r="H137" s="1206" t="n">
        <v>4</v>
      </c>
      <c r="I137" s="1207" t="s">
        <v>497</v>
      </c>
      <c r="J137" s="1208" t="n">
        <v>80</v>
      </c>
      <c r="K137" s="1209" t="n">
        <v>360</v>
      </c>
      <c r="L137" s="1209" t="n">
        <v>2150</v>
      </c>
      <c r="M137" s="1210" t="n">
        <v>24.9475766869482</v>
      </c>
      <c r="N137" s="1211" t="n">
        <v>7985.69875858904</v>
      </c>
      <c r="O137" s="1212" t="n">
        <v>73225.3944297707</v>
      </c>
      <c r="P137" s="1212" t="n">
        <v>78698.9086756796</v>
      </c>
      <c r="Q137" s="1213" t="n">
        <v>27442.4697435488</v>
      </c>
      <c r="R137" s="1212" t="n">
        <v>100667.864173319</v>
      </c>
      <c r="S137" s="1212" t="n">
        <v>106141.378419228</v>
      </c>
    </row>
    <row r="138" customFormat="false" ht="16.5" hidden="false" customHeight="false" outlineLevel="0" collapsed="false">
      <c r="A138" s="1203" t="s">
        <v>56</v>
      </c>
      <c r="B138" s="1204" t="n">
        <f aca="false">J138</f>
        <v>80</v>
      </c>
      <c r="C138" s="1204" t="s">
        <v>496</v>
      </c>
      <c r="D138" s="1204" t="n">
        <f aca="false">K138</f>
        <v>360</v>
      </c>
      <c r="E138" s="1204" t="s">
        <v>496</v>
      </c>
      <c r="F138" s="1205" t="n">
        <f aca="false">L138</f>
        <v>2200</v>
      </c>
      <c r="G138" s="1204" t="s">
        <v>496</v>
      </c>
      <c r="H138" s="1206" t="n">
        <v>4</v>
      </c>
      <c r="I138" s="1207" t="s">
        <v>497</v>
      </c>
      <c r="J138" s="1208" t="n">
        <v>80</v>
      </c>
      <c r="K138" s="1209" t="n">
        <v>360</v>
      </c>
      <c r="L138" s="1209" t="n">
        <v>2200</v>
      </c>
      <c r="M138" s="1210" t="n">
        <v>25.451705564663</v>
      </c>
      <c r="N138" s="1211" t="n">
        <v>8207.5237241054</v>
      </c>
      <c r="O138" s="1212" t="n">
        <v>74432.9278699487</v>
      </c>
      <c r="P138" s="1212" t="n">
        <v>80032.1164742222</v>
      </c>
      <c r="Q138" s="1213" t="n">
        <v>28175.3472382088</v>
      </c>
      <c r="R138" s="1212" t="n">
        <v>102608.275108157</v>
      </c>
      <c r="S138" s="1212" t="n">
        <v>108207.463712431</v>
      </c>
    </row>
    <row r="139" customFormat="false" ht="16.5" hidden="false" customHeight="false" outlineLevel="0" collapsed="false">
      <c r="A139" s="1203" t="s">
        <v>56</v>
      </c>
      <c r="B139" s="1204" t="n">
        <f aca="false">J139</f>
        <v>80</v>
      </c>
      <c r="C139" s="1204" t="s">
        <v>496</v>
      </c>
      <c r="D139" s="1204" t="n">
        <f aca="false">K139</f>
        <v>360</v>
      </c>
      <c r="E139" s="1204" t="s">
        <v>496</v>
      </c>
      <c r="F139" s="1205" t="n">
        <f aca="false">L139</f>
        <v>2250</v>
      </c>
      <c r="G139" s="1204" t="s">
        <v>496</v>
      </c>
      <c r="H139" s="1206" t="n">
        <v>4</v>
      </c>
      <c r="I139" s="1207" t="s">
        <v>497</v>
      </c>
      <c r="J139" s="1208" t="n">
        <v>80</v>
      </c>
      <c r="K139" s="1209" t="n">
        <v>360</v>
      </c>
      <c r="L139" s="1209" t="n">
        <v>2250</v>
      </c>
      <c r="M139" s="1210" t="n">
        <v>25.9558344423779</v>
      </c>
      <c r="N139" s="1211" t="n">
        <v>8429.34868962176</v>
      </c>
      <c r="O139" s="1212" t="n">
        <v>75939.1633500165</v>
      </c>
      <c r="P139" s="1212" t="n">
        <v>81644.9972782135</v>
      </c>
      <c r="Q139" s="1213" t="n">
        <v>28692.7277442863</v>
      </c>
      <c r="R139" s="1212" t="n">
        <v>104631.891094303</v>
      </c>
      <c r="S139" s="1212" t="n">
        <v>110337.7250225</v>
      </c>
    </row>
    <row r="140" customFormat="false" ht="16.5" hidden="false" customHeight="false" outlineLevel="0" collapsed="false">
      <c r="A140" s="1203" t="s">
        <v>56</v>
      </c>
      <c r="B140" s="1204" t="n">
        <f aca="false">J140</f>
        <v>80</v>
      </c>
      <c r="C140" s="1204" t="s">
        <v>496</v>
      </c>
      <c r="D140" s="1204" t="n">
        <f aca="false">K140</f>
        <v>360</v>
      </c>
      <c r="E140" s="1204" t="s">
        <v>496</v>
      </c>
      <c r="F140" s="1205" t="n">
        <f aca="false">L140</f>
        <v>2300</v>
      </c>
      <c r="G140" s="1204" t="s">
        <v>496</v>
      </c>
      <c r="H140" s="1206" t="n">
        <v>4</v>
      </c>
      <c r="I140" s="1207" t="s">
        <v>497</v>
      </c>
      <c r="J140" s="1208" t="n">
        <v>80</v>
      </c>
      <c r="K140" s="1209" t="n">
        <v>360</v>
      </c>
      <c r="L140" s="1209" t="n">
        <v>2300</v>
      </c>
      <c r="M140" s="1210" t="n">
        <v>26.4599633200928</v>
      </c>
      <c r="N140" s="1211" t="n">
        <v>8651.17365513813</v>
      </c>
      <c r="O140" s="1212" t="n">
        <v>76919.6822450535</v>
      </c>
      <c r="P140" s="1212" t="n">
        <v>82765.6528520728</v>
      </c>
      <c r="Q140" s="1213" t="n">
        <v>29210.1082503638</v>
      </c>
      <c r="R140" s="1212" t="n">
        <v>106129.790495417</v>
      </c>
      <c r="S140" s="1212" t="n">
        <v>111975.761102437</v>
      </c>
    </row>
    <row r="141" customFormat="false" ht="16.5" hidden="false" customHeight="false" outlineLevel="0" collapsed="false">
      <c r="A141" s="1203" t="s">
        <v>56</v>
      </c>
      <c r="B141" s="1204" t="n">
        <f aca="false">J141</f>
        <v>80</v>
      </c>
      <c r="C141" s="1204" t="s">
        <v>496</v>
      </c>
      <c r="D141" s="1204" t="n">
        <f aca="false">K141</f>
        <v>360</v>
      </c>
      <c r="E141" s="1204" t="s">
        <v>496</v>
      </c>
      <c r="F141" s="1205" t="n">
        <f aca="false">L141</f>
        <v>2350</v>
      </c>
      <c r="G141" s="1204" t="s">
        <v>496</v>
      </c>
      <c r="H141" s="1206" t="n">
        <v>4</v>
      </c>
      <c r="I141" s="1207" t="s">
        <v>497</v>
      </c>
      <c r="J141" s="1208" t="n">
        <v>80</v>
      </c>
      <c r="K141" s="1209" t="n">
        <v>360</v>
      </c>
      <c r="L141" s="1209" t="n">
        <v>2350</v>
      </c>
      <c r="M141" s="1210" t="n">
        <v>26.9640921978076</v>
      </c>
      <c r="N141" s="1211" t="n">
        <v>8872.99862065449</v>
      </c>
      <c r="O141" s="1212" t="n">
        <v>77900.1563060606</v>
      </c>
      <c r="P141" s="1212" t="n">
        <v>83886.2663800883</v>
      </c>
      <c r="Q141" s="1213" t="n">
        <v>29942.9857450238</v>
      </c>
      <c r="R141" s="1212" t="n">
        <v>107843.142051084</v>
      </c>
      <c r="S141" s="1212" t="n">
        <v>113829.252125112</v>
      </c>
    </row>
    <row r="142" customFormat="false" ht="16.5" hidden="false" customHeight="false" outlineLevel="0" collapsed="false">
      <c r="A142" s="1203" t="s">
        <v>56</v>
      </c>
      <c r="B142" s="1204" t="n">
        <f aca="false">J142</f>
        <v>80</v>
      </c>
      <c r="C142" s="1204" t="s">
        <v>496</v>
      </c>
      <c r="D142" s="1204" t="n">
        <f aca="false">K142</f>
        <v>360</v>
      </c>
      <c r="E142" s="1204" t="s">
        <v>496</v>
      </c>
      <c r="F142" s="1205" t="n">
        <f aca="false">L142</f>
        <v>2400</v>
      </c>
      <c r="G142" s="1204" t="s">
        <v>496</v>
      </c>
      <c r="H142" s="1206" t="n">
        <v>4</v>
      </c>
      <c r="I142" s="1207" t="s">
        <v>497</v>
      </c>
      <c r="J142" s="1208" t="n">
        <v>80</v>
      </c>
      <c r="K142" s="1209" t="n">
        <v>360</v>
      </c>
      <c r="L142" s="1209" t="n">
        <v>2400</v>
      </c>
      <c r="M142" s="1210" t="n">
        <v>27.4682210755225</v>
      </c>
      <c r="N142" s="1211" t="n">
        <v>9094.82358617085</v>
      </c>
      <c r="O142" s="1212" t="n">
        <v>78880.5854215105</v>
      </c>
      <c r="P142" s="1212" t="n">
        <v>85006.8377507323</v>
      </c>
      <c r="Q142" s="1213" t="n">
        <v>30460.3662511013</v>
      </c>
      <c r="R142" s="1212" t="n">
        <v>109340.951672612</v>
      </c>
      <c r="S142" s="1212" t="n">
        <v>115467.204001834</v>
      </c>
    </row>
    <row r="143" customFormat="false" ht="16.5" hidden="false" customHeight="false" outlineLevel="0" collapsed="false">
      <c r="A143" s="1203" t="s">
        <v>56</v>
      </c>
      <c r="B143" s="1204" t="n">
        <f aca="false">J143</f>
        <v>80</v>
      </c>
      <c r="C143" s="1204" t="s">
        <v>496</v>
      </c>
      <c r="D143" s="1204" t="n">
        <f aca="false">K143</f>
        <v>360</v>
      </c>
      <c r="E143" s="1204" t="s">
        <v>496</v>
      </c>
      <c r="F143" s="1205" t="n">
        <f aca="false">L143</f>
        <v>2450</v>
      </c>
      <c r="G143" s="1204" t="s">
        <v>496</v>
      </c>
      <c r="H143" s="1206" t="n">
        <v>4</v>
      </c>
      <c r="I143" s="1207" t="s">
        <v>497</v>
      </c>
      <c r="J143" s="1208" t="n">
        <v>80</v>
      </c>
      <c r="K143" s="1209" t="n">
        <v>360</v>
      </c>
      <c r="L143" s="1209" t="n">
        <v>2450</v>
      </c>
      <c r="M143" s="1210" t="n">
        <v>28.7051159020374</v>
      </c>
      <c r="N143" s="1211" t="n">
        <v>9316.64855168721</v>
      </c>
      <c r="O143" s="1212" t="n">
        <v>80387.7615239862</v>
      </c>
      <c r="P143" s="1212" t="n">
        <v>86768.0373324707</v>
      </c>
      <c r="Q143" s="1213" t="n">
        <v>31193.2437457613</v>
      </c>
      <c r="R143" s="1212" t="n">
        <v>111581.005269747</v>
      </c>
      <c r="S143" s="1212" t="n">
        <v>117961.281078232</v>
      </c>
    </row>
    <row r="144" customFormat="false" ht="16.5" hidden="false" customHeight="false" outlineLevel="0" collapsed="false">
      <c r="A144" s="1203" t="s">
        <v>56</v>
      </c>
      <c r="B144" s="1204" t="n">
        <f aca="false">J144</f>
        <v>80</v>
      </c>
      <c r="C144" s="1204" t="s">
        <v>496</v>
      </c>
      <c r="D144" s="1204" t="n">
        <f aca="false">K144</f>
        <v>360</v>
      </c>
      <c r="E144" s="1204" t="s">
        <v>496</v>
      </c>
      <c r="F144" s="1205" t="n">
        <f aca="false">L144</f>
        <v>2500</v>
      </c>
      <c r="G144" s="1204" t="s">
        <v>496</v>
      </c>
      <c r="H144" s="1206" t="n">
        <v>4</v>
      </c>
      <c r="I144" s="1207" t="s">
        <v>497</v>
      </c>
      <c r="J144" s="1208" t="n">
        <v>80</v>
      </c>
      <c r="K144" s="1209" t="n">
        <v>360</v>
      </c>
      <c r="L144" s="1209" t="n">
        <v>2500</v>
      </c>
      <c r="M144" s="1210" t="n">
        <v>29.2262447797522</v>
      </c>
      <c r="N144" s="1211" t="n">
        <v>9538.47351720357</v>
      </c>
      <c r="O144" s="1212" t="n">
        <v>81368.1006367939</v>
      </c>
      <c r="P144" s="1212" t="n">
        <v>87888.5246114269</v>
      </c>
      <c r="Q144" s="1213" t="n">
        <v>31710.6242518388</v>
      </c>
      <c r="R144" s="1212" t="n">
        <v>113078.724888633</v>
      </c>
      <c r="S144" s="1212" t="n">
        <v>119599.148863266</v>
      </c>
    </row>
    <row r="145" customFormat="false" ht="16.5" hidden="false" customHeight="false" outlineLevel="0" collapsed="false">
      <c r="A145" s="1203" t="s">
        <v>56</v>
      </c>
      <c r="B145" s="1204" t="n">
        <f aca="false">J145</f>
        <v>80</v>
      </c>
      <c r="C145" s="1204" t="s">
        <v>496</v>
      </c>
      <c r="D145" s="1204" t="n">
        <f aca="false">K145</f>
        <v>360</v>
      </c>
      <c r="E145" s="1204" t="s">
        <v>496</v>
      </c>
      <c r="F145" s="1205" t="n">
        <f aca="false">L145</f>
        <v>2550</v>
      </c>
      <c r="G145" s="1204" t="s">
        <v>496</v>
      </c>
      <c r="H145" s="1206" t="n">
        <v>4</v>
      </c>
      <c r="I145" s="1207" t="s">
        <v>497</v>
      </c>
      <c r="J145" s="1208" t="n">
        <v>80</v>
      </c>
      <c r="K145" s="1209" t="n">
        <v>360</v>
      </c>
      <c r="L145" s="1209" t="n">
        <v>2550</v>
      </c>
      <c r="M145" s="1210" t="n">
        <v>29.7303736574671</v>
      </c>
      <c r="N145" s="1211" t="n">
        <v>9760.29848271994</v>
      </c>
      <c r="O145" s="1212" t="n">
        <v>85427.2134367487</v>
      </c>
      <c r="P145" s="1212" t="n">
        <v>91891.6498570646</v>
      </c>
      <c r="Q145" s="1213" t="n">
        <v>32443.5018777075</v>
      </c>
      <c r="R145" s="1212" t="n">
        <v>117870.715314456</v>
      </c>
      <c r="S145" s="1212" t="n">
        <v>124335.151734772</v>
      </c>
    </row>
    <row r="146" customFormat="false" ht="16.5" hidden="false" customHeight="false" outlineLevel="0" collapsed="false">
      <c r="A146" s="1203" t="s">
        <v>56</v>
      </c>
      <c r="B146" s="1206" t="n">
        <f aca="false">J146</f>
        <v>80</v>
      </c>
      <c r="C146" s="1206" t="s">
        <v>496</v>
      </c>
      <c r="D146" s="1206" t="n">
        <f aca="false">K146</f>
        <v>360</v>
      </c>
      <c r="E146" s="1206" t="s">
        <v>496</v>
      </c>
      <c r="F146" s="1205" t="n">
        <f aca="false">L146</f>
        <v>2600</v>
      </c>
      <c r="G146" s="1206" t="s">
        <v>496</v>
      </c>
      <c r="H146" s="1206" t="n">
        <v>4</v>
      </c>
      <c r="I146" s="1207" t="s">
        <v>497</v>
      </c>
      <c r="J146" s="1208" t="n">
        <v>80</v>
      </c>
      <c r="K146" s="1209" t="n">
        <v>360</v>
      </c>
      <c r="L146" s="1209" t="n">
        <v>2600</v>
      </c>
      <c r="M146" s="1210" t="n">
        <v>30.234502535182</v>
      </c>
      <c r="N146" s="1211" t="n">
        <v>9982.1234482363</v>
      </c>
      <c r="O146" s="1212" t="n">
        <v>86660.3632794638</v>
      </c>
      <c r="P146" s="1212" t="n">
        <v>93248.8421886788</v>
      </c>
      <c r="Q146" s="1213" t="n">
        <v>32960.882383785</v>
      </c>
      <c r="R146" s="1212" t="n">
        <v>119621.245663249</v>
      </c>
      <c r="S146" s="1212" t="n">
        <v>126209.724572464</v>
      </c>
    </row>
    <row r="147" customFormat="false" ht="16.5" hidden="false" customHeight="false" outlineLevel="0" collapsed="false">
      <c r="A147" s="1203" t="s">
        <v>56</v>
      </c>
      <c r="B147" s="1204" t="n">
        <f aca="false">J147</f>
        <v>80</v>
      </c>
      <c r="C147" s="1204" t="s">
        <v>496</v>
      </c>
      <c r="D147" s="1204" t="n">
        <f aca="false">K147</f>
        <v>360</v>
      </c>
      <c r="E147" s="1204" t="s">
        <v>496</v>
      </c>
      <c r="F147" s="1205" t="n">
        <f aca="false">L147</f>
        <v>2650</v>
      </c>
      <c r="G147" s="1204" t="s">
        <v>496</v>
      </c>
      <c r="H147" s="1206" t="n">
        <v>4</v>
      </c>
      <c r="I147" s="1207" t="s">
        <v>497</v>
      </c>
      <c r="J147" s="1208" t="n">
        <v>80</v>
      </c>
      <c r="K147" s="1209" t="n">
        <v>360</v>
      </c>
      <c r="L147" s="1209" t="n">
        <v>2650</v>
      </c>
      <c r="M147" s="1210" t="n">
        <v>30.8456314128968</v>
      </c>
      <c r="N147" s="1211" t="n">
        <v>10203.9484137527</v>
      </c>
      <c r="O147" s="1212" t="n">
        <v>87491.0645795211</v>
      </c>
      <c r="P147" s="1212" t="n">
        <v>94229.2243510774</v>
      </c>
      <c r="Q147" s="1213" t="n">
        <v>33693.759878445</v>
      </c>
      <c r="R147" s="1212" t="n">
        <v>121184.824457966</v>
      </c>
      <c r="S147" s="1212" t="n">
        <v>127922.984229522</v>
      </c>
    </row>
    <row r="148" customFormat="false" ht="16.5" hidden="false" customHeight="false" outlineLevel="0" collapsed="false">
      <c r="A148" s="1203" t="s">
        <v>56</v>
      </c>
      <c r="B148" s="1204" t="n">
        <f aca="false">J148</f>
        <v>80</v>
      </c>
      <c r="C148" s="1204" t="s">
        <v>496</v>
      </c>
      <c r="D148" s="1204" t="n">
        <f aca="false">K148</f>
        <v>360</v>
      </c>
      <c r="E148" s="1204" t="s">
        <v>496</v>
      </c>
      <c r="F148" s="1205" t="n">
        <f aca="false">L148</f>
        <v>2700</v>
      </c>
      <c r="G148" s="1204" t="s">
        <v>496</v>
      </c>
      <c r="H148" s="1206" t="n">
        <v>4</v>
      </c>
      <c r="I148" s="1207" t="s">
        <v>497</v>
      </c>
      <c r="J148" s="1208" t="n">
        <v>80</v>
      </c>
      <c r="K148" s="1209" t="n">
        <v>360</v>
      </c>
      <c r="L148" s="1209" t="n">
        <v>2700</v>
      </c>
      <c r="M148" s="1210" t="n">
        <v>31.3890102906117</v>
      </c>
      <c r="N148" s="1211" t="n">
        <v>10425.773379269</v>
      </c>
      <c r="O148" s="1212" t="n">
        <v>88377.4449490033</v>
      </c>
      <c r="P148" s="1212" t="n">
        <v>95261.7383412238</v>
      </c>
      <c r="Q148" s="1213" t="n">
        <v>34211.1403845225</v>
      </c>
      <c r="R148" s="1212" t="n">
        <v>122588.585333526</v>
      </c>
      <c r="S148" s="1212" t="n">
        <v>129472.878725746</v>
      </c>
    </row>
    <row r="149" customFormat="false" ht="16.5" hidden="false" customHeight="false" outlineLevel="0" collapsed="false">
      <c r="A149" s="1203" t="s">
        <v>56</v>
      </c>
      <c r="B149" s="1204" t="n">
        <f aca="false">J149</f>
        <v>80</v>
      </c>
      <c r="C149" s="1204" t="s">
        <v>496</v>
      </c>
      <c r="D149" s="1204" t="n">
        <f aca="false">K149</f>
        <v>360</v>
      </c>
      <c r="E149" s="1204" t="s">
        <v>496</v>
      </c>
      <c r="F149" s="1205" t="n">
        <f aca="false">L149</f>
        <v>2750</v>
      </c>
      <c r="G149" s="1204" t="s">
        <v>496</v>
      </c>
      <c r="H149" s="1206" t="n">
        <v>4</v>
      </c>
      <c r="I149" s="1207" t="s">
        <v>497</v>
      </c>
      <c r="J149" s="1208" t="n">
        <v>80</v>
      </c>
      <c r="K149" s="1209" t="n">
        <v>360</v>
      </c>
      <c r="L149" s="1209" t="n">
        <v>2750</v>
      </c>
      <c r="M149" s="1210" t="n">
        <v>31.8931391683266</v>
      </c>
      <c r="N149" s="1211" t="n">
        <v>10647.5983447854</v>
      </c>
      <c r="O149" s="1212" t="n">
        <v>89284.4621324657</v>
      </c>
      <c r="P149" s="1212" t="n">
        <v>96313.5745714446</v>
      </c>
      <c r="Q149" s="1213" t="n">
        <v>34728.5208906</v>
      </c>
      <c r="R149" s="1212" t="n">
        <v>124012.983023066</v>
      </c>
      <c r="S149" s="1212" t="n">
        <v>131042.095462045</v>
      </c>
    </row>
    <row r="150" customFormat="false" ht="16.5" hidden="false" customHeight="false" outlineLevel="0" collapsed="false">
      <c r="A150" s="1203" t="s">
        <v>56</v>
      </c>
      <c r="B150" s="1204" t="n">
        <f aca="false">J150</f>
        <v>80</v>
      </c>
      <c r="C150" s="1204" t="s">
        <v>496</v>
      </c>
      <c r="D150" s="1204" t="n">
        <f aca="false">K150</f>
        <v>360</v>
      </c>
      <c r="E150" s="1204" t="s">
        <v>496</v>
      </c>
      <c r="F150" s="1205" t="n">
        <f aca="false">L150</f>
        <v>2800</v>
      </c>
      <c r="G150" s="1204" t="s">
        <v>496</v>
      </c>
      <c r="H150" s="1206" t="n">
        <v>4</v>
      </c>
      <c r="I150" s="1207" t="s">
        <v>497</v>
      </c>
      <c r="J150" s="1208" t="n">
        <v>80</v>
      </c>
      <c r="K150" s="1209" t="n">
        <v>360</v>
      </c>
      <c r="L150" s="1209" t="n">
        <v>2800</v>
      </c>
      <c r="M150" s="1210" t="n">
        <v>32.3972680460414</v>
      </c>
      <c r="N150" s="1211" t="n">
        <v>10869.4233103018</v>
      </c>
      <c r="O150" s="1212" t="n">
        <v>90114.0097927095</v>
      </c>
      <c r="P150" s="1212" t="n">
        <v>97292.876590611</v>
      </c>
      <c r="Q150" s="1213" t="n">
        <v>35461.39838526</v>
      </c>
      <c r="R150" s="1212" t="n">
        <v>125575.40817797</v>
      </c>
      <c r="S150" s="1212" t="n">
        <v>132754.274975871</v>
      </c>
    </row>
    <row r="151" customFormat="false" ht="16.5" hidden="false" customHeight="false" outlineLevel="0" collapsed="false">
      <c r="A151" s="1203" t="s">
        <v>56</v>
      </c>
      <c r="B151" s="1204" t="n">
        <f aca="false">J151</f>
        <v>80</v>
      </c>
      <c r="C151" s="1204" t="s">
        <v>496</v>
      </c>
      <c r="D151" s="1204" t="n">
        <f aca="false">K151</f>
        <v>360</v>
      </c>
      <c r="E151" s="1204" t="s">
        <v>496</v>
      </c>
      <c r="F151" s="1205" t="n">
        <f aca="false">L151</f>
        <v>2850</v>
      </c>
      <c r="G151" s="1204" t="s">
        <v>496</v>
      </c>
      <c r="H151" s="1206" t="n">
        <v>4</v>
      </c>
      <c r="I151" s="1207" t="s">
        <v>497</v>
      </c>
      <c r="J151" s="1208" t="n">
        <v>80</v>
      </c>
      <c r="K151" s="1209" t="n">
        <v>360</v>
      </c>
      <c r="L151" s="1209" t="n">
        <v>2850</v>
      </c>
      <c r="M151" s="1210" t="n">
        <v>32.9013969237563</v>
      </c>
      <c r="N151" s="1211" t="n">
        <v>11091.2482758181</v>
      </c>
      <c r="O151" s="1212" t="n">
        <v>90943.5126189235</v>
      </c>
      <c r="P151" s="1212" t="n">
        <v>98272.1365639335</v>
      </c>
      <c r="Q151" s="1213" t="n">
        <v>35978.7788913375</v>
      </c>
      <c r="R151" s="1212" t="n">
        <v>126922.291510261</v>
      </c>
      <c r="S151" s="1212" t="n">
        <v>134250.915455271</v>
      </c>
    </row>
    <row r="152" customFormat="false" ht="16.5" hidden="false" customHeight="false" outlineLevel="0" collapsed="false">
      <c r="A152" s="1203" t="s">
        <v>56</v>
      </c>
      <c r="B152" s="1204" t="n">
        <f aca="false">J152</f>
        <v>80</v>
      </c>
      <c r="C152" s="1204" t="s">
        <v>496</v>
      </c>
      <c r="D152" s="1204" t="n">
        <f aca="false">K152</f>
        <v>360</v>
      </c>
      <c r="E152" s="1204" t="s">
        <v>496</v>
      </c>
      <c r="F152" s="1205" t="n">
        <f aca="false">L152</f>
        <v>2900</v>
      </c>
      <c r="G152" s="1204" t="s">
        <v>496</v>
      </c>
      <c r="H152" s="1206" t="n">
        <v>4</v>
      </c>
      <c r="I152" s="1207" t="s">
        <v>497</v>
      </c>
      <c r="J152" s="1208" t="n">
        <v>80</v>
      </c>
      <c r="K152" s="1209" t="n">
        <v>360</v>
      </c>
      <c r="L152" s="1209" t="n">
        <v>2900</v>
      </c>
      <c r="M152" s="1210" t="n">
        <v>33.5815258014712</v>
      </c>
      <c r="N152" s="1211" t="n">
        <v>11313.0732413345</v>
      </c>
      <c r="O152" s="1212" t="n">
        <v>91772.9704995801</v>
      </c>
      <c r="P152" s="1212" t="n">
        <v>99251.3544914121</v>
      </c>
      <c r="Q152" s="1213" t="n">
        <v>36711.6563859975</v>
      </c>
      <c r="R152" s="1212" t="n">
        <v>128484.626885578</v>
      </c>
      <c r="S152" s="1212" t="n">
        <v>135963.01087741</v>
      </c>
    </row>
    <row r="153" customFormat="false" ht="16.5" hidden="false" customHeight="false" outlineLevel="0" collapsed="false">
      <c r="A153" s="1203" t="s">
        <v>56</v>
      </c>
      <c r="B153" s="1204" t="n">
        <f aca="false">J153</f>
        <v>80</v>
      </c>
      <c r="C153" s="1204" t="s">
        <v>496</v>
      </c>
      <c r="D153" s="1204" t="n">
        <f aca="false">K153</f>
        <v>360</v>
      </c>
      <c r="E153" s="1204" t="s">
        <v>496</v>
      </c>
      <c r="F153" s="1205" t="n">
        <f aca="false">L153</f>
        <v>2950</v>
      </c>
      <c r="G153" s="1204" t="s">
        <v>496</v>
      </c>
      <c r="H153" s="1206" t="n">
        <v>4</v>
      </c>
      <c r="I153" s="1207" t="s">
        <v>497</v>
      </c>
      <c r="J153" s="1208" t="n">
        <v>80</v>
      </c>
      <c r="K153" s="1209" t="n">
        <v>360</v>
      </c>
      <c r="L153" s="1209" t="n">
        <v>2950</v>
      </c>
      <c r="M153" s="1210" t="n">
        <v>34.085654679186</v>
      </c>
      <c r="N153" s="1211" t="n">
        <v>11534.8982068508</v>
      </c>
      <c r="O153" s="1212" t="n">
        <v>92602.383323152</v>
      </c>
      <c r="P153" s="1212" t="n">
        <v>100230.530261519</v>
      </c>
      <c r="Q153" s="1213" t="n">
        <v>37229.036892075</v>
      </c>
      <c r="R153" s="1212" t="n">
        <v>129831.420215227</v>
      </c>
      <c r="S153" s="1212" t="n">
        <v>137459.567153594</v>
      </c>
    </row>
    <row r="154" customFormat="false" ht="16.5" hidden="false" customHeight="false" outlineLevel="0" collapsed="false">
      <c r="A154" s="1214" t="s">
        <v>56</v>
      </c>
      <c r="B154" s="1215" t="n">
        <f aca="false">J154</f>
        <v>80</v>
      </c>
      <c r="C154" s="1215" t="s">
        <v>496</v>
      </c>
      <c r="D154" s="1215" t="n">
        <f aca="false">K154</f>
        <v>360</v>
      </c>
      <c r="E154" s="1215" t="s">
        <v>496</v>
      </c>
      <c r="F154" s="1216" t="n">
        <f aca="false">L154</f>
        <v>3000</v>
      </c>
      <c r="G154" s="1215" t="s">
        <v>496</v>
      </c>
      <c r="H154" s="1217" t="n">
        <v>4</v>
      </c>
      <c r="I154" s="1218" t="s">
        <v>497</v>
      </c>
      <c r="J154" s="1219" t="n">
        <v>80</v>
      </c>
      <c r="K154" s="1220" t="n">
        <v>360</v>
      </c>
      <c r="L154" s="1220" t="n">
        <v>3000</v>
      </c>
      <c r="M154" s="1221" t="n">
        <v>34.6517835569009</v>
      </c>
      <c r="N154" s="1222" t="n">
        <v>11756.7231723672</v>
      </c>
      <c r="O154" s="1223" t="n">
        <v>95036.2716853879</v>
      </c>
      <c r="P154" s="1223" t="n">
        <v>102711.967119932</v>
      </c>
      <c r="Q154" s="1224" t="n">
        <v>37961.914386735</v>
      </c>
      <c r="R154" s="1223" t="n">
        <v>132998.186072123</v>
      </c>
      <c r="S154" s="1223" t="n">
        <v>140673.881506667</v>
      </c>
    </row>
    <row r="155" customFormat="false" ht="22.5" hidden="false" customHeight="true" outlineLevel="0" collapsed="false">
      <c r="A155" s="1201" t="s">
        <v>509</v>
      </c>
      <c r="B155" s="1201"/>
      <c r="C155" s="1201"/>
      <c r="D155" s="1201"/>
      <c r="E155" s="1201"/>
      <c r="F155" s="1201"/>
      <c r="G155" s="1201"/>
      <c r="H155" s="1201"/>
      <c r="I155" s="1201"/>
      <c r="J155" s="1201"/>
      <c r="K155" s="1201"/>
      <c r="L155" s="1201"/>
      <c r="M155" s="1201"/>
      <c r="N155" s="1201"/>
      <c r="O155" s="1201"/>
      <c r="P155" s="1201"/>
      <c r="Q155" s="1201"/>
      <c r="R155" s="1201"/>
      <c r="S155" s="1201"/>
    </row>
    <row r="156" customFormat="false" ht="16.5" hidden="false" customHeight="false" outlineLevel="0" collapsed="false">
      <c r="A156" s="1202" t="s">
        <v>505</v>
      </c>
      <c r="B156" s="1202"/>
      <c r="C156" s="1202"/>
      <c r="D156" s="1202"/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1202"/>
      <c r="O156" s="1202"/>
      <c r="P156" s="1202"/>
      <c r="Q156" s="1202"/>
      <c r="R156" s="1202"/>
      <c r="S156" s="1202"/>
    </row>
    <row r="157" customFormat="false" ht="16.5" hidden="false" customHeight="false" outlineLevel="0" collapsed="false">
      <c r="A157" s="1203" t="s">
        <v>56</v>
      </c>
      <c r="B157" s="1206" t="n">
        <f aca="false">J157</f>
        <v>80</v>
      </c>
      <c r="C157" s="1206" t="s">
        <v>496</v>
      </c>
      <c r="D157" s="1206" t="n">
        <f aca="false">K157</f>
        <v>400</v>
      </c>
      <c r="E157" s="1206" t="s">
        <v>496</v>
      </c>
      <c r="F157" s="1205" t="n">
        <f aca="false">L157</f>
        <v>700</v>
      </c>
      <c r="G157" s="1206" t="s">
        <v>496</v>
      </c>
      <c r="H157" s="1206" t="n">
        <v>4</v>
      </c>
      <c r="I157" s="1207" t="s">
        <v>497</v>
      </c>
      <c r="J157" s="1225" t="n">
        <v>80</v>
      </c>
      <c r="K157" s="1226" t="n">
        <v>400</v>
      </c>
      <c r="L157" s="1226" t="n">
        <v>700</v>
      </c>
      <c r="M157" s="1227" t="n">
        <v>10.0161698985708</v>
      </c>
      <c r="N157" s="1228" t="n">
        <v>1693.29888</v>
      </c>
      <c r="O157" s="1229" t="n">
        <v>27743.556430305</v>
      </c>
      <c r="P157" s="1229" t="n">
        <v>35495.9585403947</v>
      </c>
      <c r="Q157" s="1230" t="n">
        <v>10567.3514507775</v>
      </c>
      <c r="R157" s="1229" t="n">
        <v>38310.9078810825</v>
      </c>
      <c r="S157" s="1229" t="n">
        <v>46063.3099911722</v>
      </c>
    </row>
    <row r="158" customFormat="false" ht="16.5" hidden="false" customHeight="false" outlineLevel="0" collapsed="false">
      <c r="A158" s="1203" t="s">
        <v>56</v>
      </c>
      <c r="B158" s="1204" t="n">
        <f aca="false">J158</f>
        <v>80</v>
      </c>
      <c r="C158" s="1204" t="s">
        <v>496</v>
      </c>
      <c r="D158" s="1204" t="n">
        <f aca="false">K158</f>
        <v>400</v>
      </c>
      <c r="E158" s="1204" t="s">
        <v>496</v>
      </c>
      <c r="F158" s="1205" t="n">
        <f aca="false">L158</f>
        <v>750</v>
      </c>
      <c r="G158" s="1204" t="s">
        <v>496</v>
      </c>
      <c r="H158" s="1206" t="n">
        <v>4</v>
      </c>
      <c r="I158" s="1207" t="s">
        <v>497</v>
      </c>
      <c r="J158" s="1208" t="n">
        <v>80</v>
      </c>
      <c r="K158" s="1209" t="n">
        <v>400</v>
      </c>
      <c r="L158" s="1209" t="n">
        <v>750</v>
      </c>
      <c r="M158" s="1210" t="n">
        <v>10.7639054276847</v>
      </c>
      <c r="N158" s="1211" t="n">
        <v>1935.19872</v>
      </c>
      <c r="O158" s="1212" t="n">
        <v>29433.3752177477</v>
      </c>
      <c r="P158" s="1212" t="n">
        <v>36332.5297525425</v>
      </c>
      <c r="Q158" s="1213" t="n">
        <v>11130.3344763788</v>
      </c>
      <c r="R158" s="1212" t="n">
        <v>40563.7096941264</v>
      </c>
      <c r="S158" s="1212" t="n">
        <v>47462.8642289213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80</v>
      </c>
      <c r="C159" s="1204" t="s">
        <v>496</v>
      </c>
      <c r="D159" s="1204" t="n">
        <f aca="false">K159</f>
        <v>400</v>
      </c>
      <c r="E159" s="1204" t="s">
        <v>496</v>
      </c>
      <c r="F159" s="1205" t="n">
        <f aca="false">L159</f>
        <v>800</v>
      </c>
      <c r="G159" s="1204" t="s">
        <v>496</v>
      </c>
      <c r="H159" s="1206" t="n">
        <v>4</v>
      </c>
      <c r="I159" s="1207" t="s">
        <v>497</v>
      </c>
      <c r="J159" s="1208" t="n">
        <v>80</v>
      </c>
      <c r="K159" s="1209" t="n">
        <v>400</v>
      </c>
      <c r="L159" s="1209" t="n">
        <v>800</v>
      </c>
      <c r="M159" s="1210" t="n">
        <v>11.3926409567987</v>
      </c>
      <c r="N159" s="1211" t="n">
        <v>2177.09856</v>
      </c>
      <c r="O159" s="1212" t="n">
        <v>31123.7592262436</v>
      </c>
      <c r="P159" s="1212" t="n">
        <v>37161.5987370246</v>
      </c>
      <c r="Q159" s="1213" t="n">
        <v>11693.3173707713</v>
      </c>
      <c r="R159" s="1212" t="n">
        <v>42817.0765970149</v>
      </c>
      <c r="S159" s="1212" t="n">
        <v>48854.9161077958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80</v>
      </c>
      <c r="C160" s="1204" t="s">
        <v>496</v>
      </c>
      <c r="D160" s="1204" t="n">
        <f aca="false">K160</f>
        <v>400</v>
      </c>
      <c r="E160" s="1204" t="s">
        <v>496</v>
      </c>
      <c r="F160" s="1205" t="n">
        <f aca="false">L160</f>
        <v>850</v>
      </c>
      <c r="G160" s="1204" t="s">
        <v>496</v>
      </c>
      <c r="H160" s="1206" t="n">
        <v>4</v>
      </c>
      <c r="I160" s="1207" t="s">
        <v>497</v>
      </c>
      <c r="J160" s="1208" t="n">
        <v>80</v>
      </c>
      <c r="K160" s="1209" t="n">
        <v>400</v>
      </c>
      <c r="L160" s="1209" t="n">
        <v>850</v>
      </c>
      <c r="M160" s="1210" t="n">
        <v>12.0213764859126</v>
      </c>
      <c r="N160" s="1211" t="n">
        <v>2418.9984</v>
      </c>
      <c r="O160" s="1212" t="n">
        <v>32814.143346267</v>
      </c>
      <c r="P160" s="1212" t="n">
        <v>37990.6678330341</v>
      </c>
      <c r="Q160" s="1213" t="n">
        <v>12471.797384955</v>
      </c>
      <c r="R160" s="1212" t="n">
        <v>45285.940731222</v>
      </c>
      <c r="S160" s="1212" t="n">
        <v>50462.4652179891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80</v>
      </c>
      <c r="C161" s="1204" t="s">
        <v>496</v>
      </c>
      <c r="D161" s="1204" t="n">
        <f aca="false">K161</f>
        <v>400</v>
      </c>
      <c r="E161" s="1204" t="s">
        <v>496</v>
      </c>
      <c r="F161" s="1205" t="n">
        <f aca="false">L161</f>
        <v>900</v>
      </c>
      <c r="G161" s="1204" t="s">
        <v>496</v>
      </c>
      <c r="H161" s="1206" t="n">
        <v>4</v>
      </c>
      <c r="I161" s="1207" t="s">
        <v>497</v>
      </c>
      <c r="J161" s="1208" t="n">
        <v>80</v>
      </c>
      <c r="K161" s="1209" t="n">
        <v>400</v>
      </c>
      <c r="L161" s="1209" t="n">
        <v>900</v>
      </c>
      <c r="M161" s="1210" t="n">
        <v>12.6881120150266</v>
      </c>
      <c r="N161" s="1211" t="n">
        <v>2660.89824</v>
      </c>
      <c r="O161" s="1212" t="n">
        <v>34504.5273547629</v>
      </c>
      <c r="P161" s="1212" t="n">
        <v>38830.4541581501</v>
      </c>
      <c r="Q161" s="1213" t="n">
        <v>13034.7802793475</v>
      </c>
      <c r="R161" s="1212" t="n">
        <v>47539.3076341105</v>
      </c>
      <c r="S161" s="1212" t="n">
        <v>51865.2344374976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80</v>
      </c>
      <c r="C162" s="1204" t="s">
        <v>496</v>
      </c>
      <c r="D162" s="1204" t="n">
        <f aca="false">K162</f>
        <v>400</v>
      </c>
      <c r="E162" s="1204" t="s">
        <v>496</v>
      </c>
      <c r="F162" s="1205" t="n">
        <f aca="false">L162</f>
        <v>950</v>
      </c>
      <c r="G162" s="1204" t="s">
        <v>496</v>
      </c>
      <c r="H162" s="1206" t="n">
        <v>4</v>
      </c>
      <c r="I162" s="1207" t="s">
        <v>497</v>
      </c>
      <c r="J162" s="1208" t="n">
        <v>80</v>
      </c>
      <c r="K162" s="1209" t="n">
        <v>400</v>
      </c>
      <c r="L162" s="1209" t="n">
        <v>950</v>
      </c>
      <c r="M162" s="1210" t="n">
        <v>13.3858475441405</v>
      </c>
      <c r="N162" s="1211" t="n">
        <v>2902.79808</v>
      </c>
      <c r="O162" s="1212" t="n">
        <v>36194.9114747863</v>
      </c>
      <c r="P162" s="1212" t="n">
        <v>39659.5232541596</v>
      </c>
      <c r="Q162" s="1213" t="n">
        <v>13813.2602935313</v>
      </c>
      <c r="R162" s="1212" t="n">
        <v>50008.1717683176</v>
      </c>
      <c r="S162" s="1212" t="n">
        <v>53472.7835476909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80</v>
      </c>
      <c r="C163" s="1204" t="s">
        <v>496</v>
      </c>
      <c r="D163" s="1204" t="n">
        <f aca="false">K163</f>
        <v>400</v>
      </c>
      <c r="E163" s="1204" t="s">
        <v>496</v>
      </c>
      <c r="F163" s="1205" t="n">
        <f aca="false">L163</f>
        <v>1000</v>
      </c>
      <c r="G163" s="1204" t="s">
        <v>496</v>
      </c>
      <c r="H163" s="1206" t="n">
        <v>4</v>
      </c>
      <c r="I163" s="1207" t="s">
        <v>497</v>
      </c>
      <c r="J163" s="1208" t="n">
        <v>80</v>
      </c>
      <c r="K163" s="1209" t="n">
        <v>400</v>
      </c>
      <c r="L163" s="1209" t="n">
        <v>1000</v>
      </c>
      <c r="M163" s="1210" t="n">
        <v>14.0145830732545</v>
      </c>
      <c r="N163" s="1211" t="n">
        <v>3144.69792</v>
      </c>
      <c r="O163" s="1212" t="n">
        <v>37796.3870369091</v>
      </c>
      <c r="P163" s="1212" t="n">
        <v>40492.8792418118</v>
      </c>
      <c r="Q163" s="1213" t="n">
        <v>14376.2433191325</v>
      </c>
      <c r="R163" s="1212" t="n">
        <v>52172.6303560416</v>
      </c>
      <c r="S163" s="1212" t="n">
        <v>54869.1225609443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80</v>
      </c>
      <c r="C164" s="1204" t="s">
        <v>496</v>
      </c>
      <c r="D164" s="1204" t="n">
        <f aca="false">K164</f>
        <v>400</v>
      </c>
      <c r="E164" s="1204" t="s">
        <v>496</v>
      </c>
      <c r="F164" s="1205" t="n">
        <f aca="false">L164</f>
        <v>1050</v>
      </c>
      <c r="G164" s="1204" t="s">
        <v>496</v>
      </c>
      <c r="H164" s="1206" t="n">
        <v>4</v>
      </c>
      <c r="I164" s="1207" t="s">
        <v>497</v>
      </c>
      <c r="J164" s="1208" t="n">
        <v>80</v>
      </c>
      <c r="K164" s="1209" t="n">
        <v>400</v>
      </c>
      <c r="L164" s="1209" t="n">
        <v>1050</v>
      </c>
      <c r="M164" s="1210" t="n">
        <v>14.6433186023684</v>
      </c>
      <c r="N164" s="1211" t="n">
        <v>3386.59776</v>
      </c>
      <c r="O164" s="1212" t="n">
        <v>39697.9287310097</v>
      </c>
      <c r="P164" s="1212" t="n">
        <v>41328.3786752852</v>
      </c>
      <c r="Q164" s="1213" t="n">
        <v>15154.7232021075</v>
      </c>
      <c r="R164" s="1212" t="n">
        <v>54852.6519331172</v>
      </c>
      <c r="S164" s="1212" t="n">
        <v>56483.1018773927</v>
      </c>
    </row>
    <row r="165" customFormat="false" ht="16.5" hidden="false" customHeight="false" outlineLevel="0" collapsed="false">
      <c r="A165" s="1203" t="s">
        <v>56</v>
      </c>
      <c r="B165" s="1206" t="n">
        <f aca="false">J165</f>
        <v>80</v>
      </c>
      <c r="C165" s="1206" t="s">
        <v>496</v>
      </c>
      <c r="D165" s="1206" t="n">
        <f aca="false">K165</f>
        <v>400</v>
      </c>
      <c r="E165" s="1206" t="s">
        <v>496</v>
      </c>
      <c r="F165" s="1205" t="n">
        <f aca="false">L165</f>
        <v>1100</v>
      </c>
      <c r="G165" s="1206" t="s">
        <v>496</v>
      </c>
      <c r="H165" s="1206" t="n">
        <v>4</v>
      </c>
      <c r="I165" s="1207" t="s">
        <v>497</v>
      </c>
      <c r="J165" s="1208" t="n">
        <v>80</v>
      </c>
      <c r="K165" s="1209" t="n">
        <v>400</v>
      </c>
      <c r="L165" s="1209" t="n">
        <v>1100</v>
      </c>
      <c r="M165" s="1210" t="n">
        <v>15.2720541314824</v>
      </c>
      <c r="N165" s="1211" t="n">
        <v>3628.4976</v>
      </c>
      <c r="O165" s="1212" t="n">
        <v>41388.3127395056</v>
      </c>
      <c r="P165" s="1212" t="n">
        <v>59249.1946362711</v>
      </c>
      <c r="Q165" s="1213" t="n">
        <v>15717.7062277088</v>
      </c>
      <c r="R165" s="1212" t="n">
        <v>57106.0189672144</v>
      </c>
      <c r="S165" s="1212" t="n">
        <v>74966.9008639798</v>
      </c>
    </row>
    <row r="166" customFormat="false" ht="16.5" hidden="false" customHeight="false" outlineLevel="0" collapsed="false">
      <c r="A166" s="1203" t="s">
        <v>56</v>
      </c>
      <c r="B166" s="1204" t="n">
        <f aca="false">J166</f>
        <v>80</v>
      </c>
      <c r="C166" s="1204" t="s">
        <v>496</v>
      </c>
      <c r="D166" s="1204" t="n">
        <f aca="false">K166</f>
        <v>400</v>
      </c>
      <c r="E166" s="1204" t="s">
        <v>496</v>
      </c>
      <c r="F166" s="1205" t="n">
        <f aca="false">L166</f>
        <v>1150</v>
      </c>
      <c r="G166" s="1204" t="s">
        <v>496</v>
      </c>
      <c r="H166" s="1206" t="n">
        <v>4</v>
      </c>
      <c r="I166" s="1207" t="s">
        <v>497</v>
      </c>
      <c r="J166" s="1208" t="n">
        <v>80</v>
      </c>
      <c r="K166" s="1209" t="n">
        <v>400</v>
      </c>
      <c r="L166" s="1209" t="n">
        <v>1150</v>
      </c>
      <c r="M166" s="1210" t="n">
        <v>15.9007896605963</v>
      </c>
      <c r="N166" s="1211" t="n">
        <v>3870.39744</v>
      </c>
      <c r="O166" s="1212" t="n">
        <v>42372.769222251</v>
      </c>
      <c r="P166" s="1212" t="n">
        <v>59267.9341454845</v>
      </c>
      <c r="Q166" s="1213" t="n">
        <v>16280.6891221013</v>
      </c>
      <c r="R166" s="1212" t="n">
        <v>58653.4583443523</v>
      </c>
      <c r="S166" s="1212" t="n">
        <v>75548.6232675857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80</v>
      </c>
      <c r="C167" s="1204" t="s">
        <v>496</v>
      </c>
      <c r="D167" s="1204" t="n">
        <f aca="false">K167</f>
        <v>400</v>
      </c>
      <c r="E167" s="1204" t="s">
        <v>496</v>
      </c>
      <c r="F167" s="1205" t="n">
        <f aca="false">L167</f>
        <v>1200</v>
      </c>
      <c r="G167" s="1204" t="s">
        <v>496</v>
      </c>
      <c r="H167" s="1206" t="n">
        <v>4</v>
      </c>
      <c r="I167" s="1207" t="s">
        <v>497</v>
      </c>
      <c r="J167" s="1208" t="n">
        <v>80</v>
      </c>
      <c r="K167" s="1209" t="n">
        <v>400</v>
      </c>
      <c r="L167" s="1209" t="n">
        <v>1200</v>
      </c>
      <c r="M167" s="1210" t="n">
        <v>16.7840251897103</v>
      </c>
      <c r="N167" s="1211" t="n">
        <v>4112.29728</v>
      </c>
      <c r="O167" s="1212" t="n">
        <v>43412.7248806646</v>
      </c>
      <c r="P167" s="1212" t="n">
        <v>59338.3603764426</v>
      </c>
      <c r="Q167" s="1213" t="n">
        <v>17059.169136285</v>
      </c>
      <c r="R167" s="1212" t="n">
        <v>60471.8940169496</v>
      </c>
      <c r="S167" s="1212" t="n">
        <v>76397.5295127276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80</v>
      </c>
      <c r="C168" s="1204" t="s">
        <v>496</v>
      </c>
      <c r="D168" s="1204" t="n">
        <f aca="false">K168</f>
        <v>400</v>
      </c>
      <c r="E168" s="1204" t="s">
        <v>496</v>
      </c>
      <c r="F168" s="1205" t="n">
        <f aca="false">L168</f>
        <v>1250</v>
      </c>
      <c r="G168" s="1204" t="s">
        <v>496</v>
      </c>
      <c r="H168" s="1206" t="n">
        <v>4</v>
      </c>
      <c r="I168" s="1207" t="s">
        <v>497</v>
      </c>
      <c r="J168" s="1208" t="n">
        <v>80</v>
      </c>
      <c r="K168" s="1209" t="n">
        <v>400</v>
      </c>
      <c r="L168" s="1209" t="n">
        <v>1250</v>
      </c>
      <c r="M168" s="1210" t="n">
        <v>17.4127607188242</v>
      </c>
      <c r="N168" s="1211" t="n">
        <v>4354.19712</v>
      </c>
      <c r="O168" s="1212" t="n">
        <v>44396.7317963095</v>
      </c>
      <c r="P168" s="1212" t="n">
        <v>59350.1335473274</v>
      </c>
      <c r="Q168" s="1213" t="n">
        <v>17622.1520306775</v>
      </c>
      <c r="R168" s="1212" t="n">
        <v>62018.883826987</v>
      </c>
      <c r="S168" s="1212" t="n">
        <v>76972.2855780049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80</v>
      </c>
      <c r="C169" s="1204" t="s">
        <v>496</v>
      </c>
      <c r="D169" s="1204" t="n">
        <f aca="false">K169</f>
        <v>400</v>
      </c>
      <c r="E169" s="1204" t="s">
        <v>496</v>
      </c>
      <c r="F169" s="1205" t="n">
        <f aca="false">L169</f>
        <v>1300</v>
      </c>
      <c r="G169" s="1204" t="s">
        <v>496</v>
      </c>
      <c r="H169" s="1206" t="n">
        <v>4</v>
      </c>
      <c r="I169" s="1207" t="s">
        <v>497</v>
      </c>
      <c r="J169" s="1208" t="n">
        <v>80</v>
      </c>
      <c r="K169" s="1209" t="n">
        <v>400</v>
      </c>
      <c r="L169" s="1209" t="n">
        <v>1300</v>
      </c>
      <c r="M169" s="1210" t="n">
        <v>18.1034962479382</v>
      </c>
      <c r="N169" s="1211" t="n">
        <v>4596.09696</v>
      </c>
      <c r="O169" s="1212" t="n">
        <v>47672.6858814291</v>
      </c>
      <c r="P169" s="1212" t="n">
        <v>59363.6604871669</v>
      </c>
      <c r="Q169" s="1213" t="n">
        <v>18400.6320448613</v>
      </c>
      <c r="R169" s="1212" t="n">
        <v>66073.3179262903</v>
      </c>
      <c r="S169" s="1212" t="n">
        <v>77764.2925320281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80</v>
      </c>
      <c r="C170" s="1204" t="s">
        <v>496</v>
      </c>
      <c r="D170" s="1204" t="n">
        <f aca="false">K170</f>
        <v>400</v>
      </c>
      <c r="E170" s="1204" t="s">
        <v>496</v>
      </c>
      <c r="F170" s="1205" t="n">
        <f aca="false">L170</f>
        <v>1350</v>
      </c>
      <c r="G170" s="1204" t="s">
        <v>496</v>
      </c>
      <c r="H170" s="1206" t="n">
        <v>4</v>
      </c>
      <c r="I170" s="1207" t="s">
        <v>497</v>
      </c>
      <c r="J170" s="1208" t="n">
        <v>80</v>
      </c>
      <c r="K170" s="1209" t="n">
        <v>400</v>
      </c>
      <c r="L170" s="1209" t="n">
        <v>1350</v>
      </c>
      <c r="M170" s="1210" t="n">
        <v>18.7322317770521</v>
      </c>
      <c r="N170" s="1211" t="n">
        <v>4837.9968</v>
      </c>
      <c r="O170" s="1212" t="n">
        <v>48890.0540341007</v>
      </c>
      <c r="P170" s="1212" t="n">
        <v>56227.8007004434</v>
      </c>
      <c r="Q170" s="1213" t="n">
        <v>18963.6149392538</v>
      </c>
      <c r="R170" s="1212" t="n">
        <v>67853.6689733545</v>
      </c>
      <c r="S170" s="1212" t="n">
        <v>75191.4156396971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80</v>
      </c>
      <c r="C171" s="1204" t="s">
        <v>496</v>
      </c>
      <c r="D171" s="1204" t="n">
        <f aca="false">K171</f>
        <v>400</v>
      </c>
      <c r="E171" s="1204" t="s">
        <v>496</v>
      </c>
      <c r="F171" s="1205" t="n">
        <f aca="false">L171</f>
        <v>1400</v>
      </c>
      <c r="G171" s="1204" t="s">
        <v>496</v>
      </c>
      <c r="H171" s="1206" t="n">
        <v>4</v>
      </c>
      <c r="I171" s="1207" t="s">
        <v>497</v>
      </c>
      <c r="J171" s="1208" t="n">
        <v>80</v>
      </c>
      <c r="K171" s="1209" t="n">
        <v>400</v>
      </c>
      <c r="L171" s="1209" t="n">
        <v>1400</v>
      </c>
      <c r="M171" s="1210" t="n">
        <v>19.3609673061661</v>
      </c>
      <c r="N171" s="1211" t="n">
        <v>5079.89664</v>
      </c>
      <c r="O171" s="1212" t="n">
        <v>50413.0449502688</v>
      </c>
      <c r="P171" s="1212" t="n">
        <v>57059.7925960074</v>
      </c>
      <c r="Q171" s="1213" t="n">
        <v>19742.0949534375</v>
      </c>
      <c r="R171" s="1212" t="n">
        <v>70155.1399037063</v>
      </c>
      <c r="S171" s="1212" t="n">
        <v>76801.887549445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80</v>
      </c>
      <c r="C172" s="1204" t="s">
        <v>496</v>
      </c>
      <c r="D172" s="1204" t="n">
        <f aca="false">K172</f>
        <v>400</v>
      </c>
      <c r="E172" s="1204" t="s">
        <v>496</v>
      </c>
      <c r="F172" s="1205" t="n">
        <f aca="false">L172</f>
        <v>1450</v>
      </c>
      <c r="G172" s="1204" t="s">
        <v>496</v>
      </c>
      <c r="H172" s="1206" t="n">
        <v>4</v>
      </c>
      <c r="I172" s="1207" t="s">
        <v>497</v>
      </c>
      <c r="J172" s="1208" t="n">
        <v>80</v>
      </c>
      <c r="K172" s="1209" t="n">
        <v>400</v>
      </c>
      <c r="L172" s="1209" t="n">
        <v>1450</v>
      </c>
      <c r="M172" s="1210" t="n">
        <v>19.98970283528</v>
      </c>
      <c r="N172" s="1211" t="n">
        <v>5321.79648</v>
      </c>
      <c r="O172" s="1212" t="n">
        <v>51630.412991413</v>
      </c>
      <c r="P172" s="1212" t="n">
        <v>57896.656121569</v>
      </c>
      <c r="Q172" s="1213" t="n">
        <v>20305.07784783</v>
      </c>
      <c r="R172" s="1212" t="n">
        <v>71935.490839243</v>
      </c>
      <c r="S172" s="1212" t="n">
        <v>78201.733969399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80</v>
      </c>
      <c r="C173" s="1204" t="s">
        <v>496</v>
      </c>
      <c r="D173" s="1204" t="n">
        <f aca="false">K173</f>
        <v>400</v>
      </c>
      <c r="E173" s="1204" t="s">
        <v>496</v>
      </c>
      <c r="F173" s="1205" t="n">
        <f aca="false">L173</f>
        <v>1500</v>
      </c>
      <c r="G173" s="1204" t="s">
        <v>496</v>
      </c>
      <c r="H173" s="1206" t="n">
        <v>4</v>
      </c>
      <c r="I173" s="1207" t="s">
        <v>497</v>
      </c>
      <c r="J173" s="1208" t="n">
        <v>80</v>
      </c>
      <c r="K173" s="1209" t="n">
        <v>400</v>
      </c>
      <c r="L173" s="1209" t="n">
        <v>1500</v>
      </c>
      <c r="M173" s="1210" t="n">
        <v>21.2580050171939</v>
      </c>
      <c r="N173" s="1211" t="n">
        <v>5563.69632</v>
      </c>
      <c r="O173" s="1212" t="n">
        <v>53439.6798949669</v>
      </c>
      <c r="P173" s="1212" t="n">
        <v>59446.4302403252</v>
      </c>
      <c r="Q173" s="1213" t="n">
        <v>21083.5578620137</v>
      </c>
      <c r="R173" s="1212" t="n">
        <v>74523.2377569806</v>
      </c>
      <c r="S173" s="1212" t="n">
        <v>80529.988102339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80</v>
      </c>
      <c r="C174" s="1204" t="s">
        <v>496</v>
      </c>
      <c r="D174" s="1204" t="n">
        <f aca="false">K174</f>
        <v>400</v>
      </c>
      <c r="E174" s="1204" t="s">
        <v>496</v>
      </c>
      <c r="F174" s="1205" t="n">
        <f aca="false">L174</f>
        <v>1550</v>
      </c>
      <c r="G174" s="1204" t="s">
        <v>496</v>
      </c>
      <c r="H174" s="1206" t="n">
        <v>4</v>
      </c>
      <c r="I174" s="1207" t="s">
        <v>497</v>
      </c>
      <c r="J174" s="1208" t="n">
        <v>80</v>
      </c>
      <c r="K174" s="1209" t="n">
        <v>400</v>
      </c>
      <c r="L174" s="1209" t="n">
        <v>1550</v>
      </c>
      <c r="M174" s="1210" t="n">
        <v>21.9557405463079</v>
      </c>
      <c r="N174" s="1211" t="n">
        <v>5805.59616</v>
      </c>
      <c r="O174" s="1212" t="n">
        <v>54657.0480476385</v>
      </c>
      <c r="P174" s="1212" t="n">
        <v>60279.3965511107</v>
      </c>
      <c r="Q174" s="1213" t="n">
        <v>21646.5407564062</v>
      </c>
      <c r="R174" s="1212" t="n">
        <v>76303.5888040448</v>
      </c>
      <c r="S174" s="1212" t="n">
        <v>81925.937307517</v>
      </c>
    </row>
    <row r="175" customFormat="false" ht="16.5" hidden="false" customHeight="false" outlineLevel="0" collapsed="false">
      <c r="A175" s="1203" t="s">
        <v>56</v>
      </c>
      <c r="B175" s="1206" t="n">
        <f aca="false">J175</f>
        <v>80</v>
      </c>
      <c r="C175" s="1206" t="s">
        <v>496</v>
      </c>
      <c r="D175" s="1206" t="n">
        <f aca="false">K175</f>
        <v>400</v>
      </c>
      <c r="E175" s="1206" t="s">
        <v>496</v>
      </c>
      <c r="F175" s="1205" t="n">
        <f aca="false">L175</f>
        <v>1600</v>
      </c>
      <c r="G175" s="1206" t="s">
        <v>496</v>
      </c>
      <c r="H175" s="1206" t="n">
        <v>4</v>
      </c>
      <c r="I175" s="1207" t="s">
        <v>497</v>
      </c>
      <c r="J175" s="1208" t="n">
        <v>80</v>
      </c>
      <c r="K175" s="1209" t="n">
        <v>400</v>
      </c>
      <c r="L175" s="1209" t="n">
        <v>1600</v>
      </c>
      <c r="M175" s="1210" t="n">
        <v>22.5844760754218</v>
      </c>
      <c r="N175" s="1211" t="n">
        <v>6047.496</v>
      </c>
      <c r="O175" s="1212" t="n">
        <v>57693.1463184634</v>
      </c>
      <c r="P175" s="1212" t="n">
        <v>60969.7074474253</v>
      </c>
      <c r="Q175" s="1213" t="n">
        <v>22209.5237820075</v>
      </c>
      <c r="R175" s="1212" t="n">
        <v>79902.6701004709</v>
      </c>
      <c r="S175" s="1212" t="n">
        <v>83179.2312294328</v>
      </c>
    </row>
    <row r="176" customFormat="false" ht="16.5" hidden="false" customHeight="false" outlineLevel="0" collapsed="false">
      <c r="A176" s="1203" t="s">
        <v>56</v>
      </c>
      <c r="B176" s="1204" t="n">
        <f aca="false">J176</f>
        <v>80</v>
      </c>
      <c r="C176" s="1204" t="s">
        <v>496</v>
      </c>
      <c r="D176" s="1204" t="n">
        <f aca="false">K176</f>
        <v>400</v>
      </c>
      <c r="E176" s="1204" t="s">
        <v>496</v>
      </c>
      <c r="F176" s="1205" t="n">
        <f aca="false">L176</f>
        <v>1650</v>
      </c>
      <c r="G176" s="1204" t="s">
        <v>496</v>
      </c>
      <c r="H176" s="1206" t="n">
        <v>4</v>
      </c>
      <c r="I176" s="1207" t="s">
        <v>497</v>
      </c>
      <c r="J176" s="1208" t="n">
        <v>80</v>
      </c>
      <c r="K176" s="1209" t="n">
        <v>400</v>
      </c>
      <c r="L176" s="1209" t="n">
        <v>1650</v>
      </c>
      <c r="M176" s="1210" t="n">
        <v>23.2512116045358</v>
      </c>
      <c r="N176" s="1211" t="n">
        <v>6289.39584</v>
      </c>
      <c r="O176" s="1212" t="n">
        <v>60965.0017702549</v>
      </c>
      <c r="P176" s="1212" t="n">
        <v>77031.9218967694</v>
      </c>
      <c r="Q176" s="1213" t="n">
        <v>22988.0037961913</v>
      </c>
      <c r="R176" s="1212" t="n">
        <v>83953.0055664461</v>
      </c>
      <c r="S176" s="1212" t="n">
        <v>100019.925692961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80</v>
      </c>
      <c r="C177" s="1204" t="s">
        <v>496</v>
      </c>
      <c r="D177" s="1204" t="n">
        <f aca="false">K177</f>
        <v>400</v>
      </c>
      <c r="E177" s="1204" t="s">
        <v>496</v>
      </c>
      <c r="F177" s="1205" t="n">
        <f aca="false">L177</f>
        <v>1700</v>
      </c>
      <c r="G177" s="1204" t="s">
        <v>496</v>
      </c>
      <c r="H177" s="1206" t="n">
        <v>4</v>
      </c>
      <c r="I177" s="1207" t="s">
        <v>497</v>
      </c>
      <c r="J177" s="1208" t="n">
        <v>80</v>
      </c>
      <c r="K177" s="1209" t="n">
        <v>400</v>
      </c>
      <c r="L177" s="1209" t="n">
        <v>1700</v>
      </c>
      <c r="M177" s="1210" t="n">
        <v>23.8799471336497</v>
      </c>
      <c r="N177" s="1211" t="n">
        <v>6531.29568</v>
      </c>
      <c r="O177" s="1212" t="n">
        <v>61990.6432166477</v>
      </c>
      <c r="P177" s="1212" t="n">
        <v>77648.3185415181</v>
      </c>
      <c r="Q177" s="1213" t="n">
        <v>23550.9866905838</v>
      </c>
      <c r="R177" s="1212" t="n">
        <v>85541.6299072315</v>
      </c>
      <c r="S177" s="1212" t="n">
        <v>101199.305232102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80</v>
      </c>
      <c r="C178" s="1204" t="s">
        <v>496</v>
      </c>
      <c r="D178" s="1204" t="n">
        <f aca="false">K178</f>
        <v>400</v>
      </c>
      <c r="E178" s="1204" t="s">
        <v>496</v>
      </c>
      <c r="F178" s="1205" t="n">
        <f aca="false">L178</f>
        <v>1750</v>
      </c>
      <c r="G178" s="1204" t="s">
        <v>496</v>
      </c>
      <c r="H178" s="1206" t="n">
        <v>4</v>
      </c>
      <c r="I178" s="1207" t="s">
        <v>497</v>
      </c>
      <c r="J178" s="1208" t="n">
        <v>80</v>
      </c>
      <c r="K178" s="1209" t="n">
        <v>400</v>
      </c>
      <c r="L178" s="1209" t="n">
        <v>1750</v>
      </c>
      <c r="M178" s="1210" t="n">
        <v>24.5086826627637</v>
      </c>
      <c r="N178" s="1211" t="n">
        <v>6773.19552</v>
      </c>
      <c r="O178" s="1212" t="n">
        <v>62945.1129826902</v>
      </c>
      <c r="P178" s="1212" t="n">
        <v>69255.674662905</v>
      </c>
      <c r="Q178" s="1213" t="n">
        <v>24329.4667047675</v>
      </c>
      <c r="R178" s="1212" t="n">
        <v>87274.5796874577</v>
      </c>
      <c r="S178" s="1212" t="n">
        <v>93585.1413676725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80</v>
      </c>
      <c r="C179" s="1204" t="s">
        <v>496</v>
      </c>
      <c r="D179" s="1204" t="n">
        <f aca="false">K179</f>
        <v>400</v>
      </c>
      <c r="E179" s="1204" t="s">
        <v>496</v>
      </c>
      <c r="F179" s="1205" t="n">
        <f aca="false">L179</f>
        <v>1800</v>
      </c>
      <c r="G179" s="1204" t="s">
        <v>496</v>
      </c>
      <c r="H179" s="1206" t="n">
        <v>4</v>
      </c>
      <c r="I179" s="1207" t="s">
        <v>497</v>
      </c>
      <c r="J179" s="1208" t="n">
        <v>80</v>
      </c>
      <c r="K179" s="1209" t="n">
        <v>400</v>
      </c>
      <c r="L179" s="1209" t="n">
        <v>1800</v>
      </c>
      <c r="M179" s="1210" t="n">
        <v>25.2064181918776</v>
      </c>
      <c r="N179" s="1211" t="n">
        <v>7015.09536</v>
      </c>
      <c r="O179" s="1212" t="n">
        <v>63971.4055262631</v>
      </c>
      <c r="P179" s="1212" t="n">
        <v>69913.0906530565</v>
      </c>
      <c r="Q179" s="1213" t="n">
        <v>24892.44959916</v>
      </c>
      <c r="R179" s="1212" t="n">
        <v>88863.8551254231</v>
      </c>
      <c r="S179" s="1212" t="n">
        <v>94805.5402522165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80</v>
      </c>
      <c r="C180" s="1204" t="s">
        <v>496</v>
      </c>
      <c r="D180" s="1204" t="n">
        <f aca="false">K180</f>
        <v>400</v>
      </c>
      <c r="E180" s="1204" t="s">
        <v>496</v>
      </c>
      <c r="F180" s="1205" t="n">
        <f aca="false">L180</f>
        <v>1850</v>
      </c>
      <c r="G180" s="1204" t="s">
        <v>496</v>
      </c>
      <c r="H180" s="1206" t="n">
        <v>4</v>
      </c>
      <c r="I180" s="1207" t="s">
        <v>497</v>
      </c>
      <c r="J180" s="1208" t="n">
        <v>80</v>
      </c>
      <c r="K180" s="1209" t="n">
        <v>400</v>
      </c>
      <c r="L180" s="1209" t="n">
        <v>1850</v>
      </c>
      <c r="M180" s="1210" t="n">
        <v>25.8971537209916</v>
      </c>
      <c r="N180" s="1211" t="n">
        <v>7256.9952</v>
      </c>
      <c r="O180" s="1212" t="n">
        <v>64997.6530127513</v>
      </c>
      <c r="P180" s="1212" t="n">
        <v>70570.4580172451</v>
      </c>
      <c r="Q180" s="1213" t="n">
        <v>25670.9296133438</v>
      </c>
      <c r="R180" s="1212" t="n">
        <v>90668.582626095</v>
      </c>
      <c r="S180" s="1212" t="n">
        <v>96241.3876305889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80</v>
      </c>
      <c r="C181" s="1204" t="s">
        <v>496</v>
      </c>
      <c r="D181" s="1204" t="n">
        <f aca="false">K181</f>
        <v>400</v>
      </c>
      <c r="E181" s="1204" t="s">
        <v>496</v>
      </c>
      <c r="F181" s="1205" t="n">
        <f aca="false">L181</f>
        <v>1900</v>
      </c>
      <c r="G181" s="1204" t="s">
        <v>496</v>
      </c>
      <c r="H181" s="1206" t="n">
        <v>4</v>
      </c>
      <c r="I181" s="1207" t="s">
        <v>497</v>
      </c>
      <c r="J181" s="1208" t="n">
        <v>80</v>
      </c>
      <c r="K181" s="1209" t="n">
        <v>400</v>
      </c>
      <c r="L181" s="1209" t="n">
        <v>1900</v>
      </c>
      <c r="M181" s="1210" t="n">
        <v>26.5258892501055</v>
      </c>
      <c r="N181" s="1211" t="n">
        <v>7498.89504</v>
      </c>
      <c r="O181" s="1212" t="n">
        <v>66187.5027739667</v>
      </c>
      <c r="P181" s="1212" t="n">
        <v>71227.7765324162</v>
      </c>
      <c r="Q181" s="1213" t="n">
        <v>26233.9125077363</v>
      </c>
      <c r="R181" s="1212" t="n">
        <v>92421.415281703</v>
      </c>
      <c r="S181" s="1212" t="n">
        <v>97461.6890401525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80</v>
      </c>
      <c r="C182" s="1204" t="s">
        <v>496</v>
      </c>
      <c r="D182" s="1204" t="n">
        <f aca="false">K182</f>
        <v>400</v>
      </c>
      <c r="E182" s="1204" t="s">
        <v>496</v>
      </c>
      <c r="F182" s="1205" t="n">
        <f aca="false">L182</f>
        <v>1950</v>
      </c>
      <c r="G182" s="1204" t="s">
        <v>496</v>
      </c>
      <c r="H182" s="1206" t="n">
        <v>4</v>
      </c>
      <c r="I182" s="1207" t="s">
        <v>497</v>
      </c>
      <c r="J182" s="1208" t="n">
        <v>80</v>
      </c>
      <c r="K182" s="1209" t="n">
        <v>400</v>
      </c>
      <c r="L182" s="1209" t="n">
        <v>1950</v>
      </c>
      <c r="M182" s="1210" t="n">
        <v>27.3471247792195</v>
      </c>
      <c r="N182" s="1211" t="n">
        <v>7740.79488</v>
      </c>
      <c r="O182" s="1212" t="n">
        <v>67548.7977538967</v>
      </c>
      <c r="P182" s="1212" t="n">
        <v>71936.2850261254</v>
      </c>
      <c r="Q182" s="1213" t="n">
        <v>26796.8955333375</v>
      </c>
      <c r="R182" s="1212" t="n">
        <v>94345.6932872342</v>
      </c>
      <c r="S182" s="1212" t="n">
        <v>98733.1805594629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80</v>
      </c>
      <c r="C183" s="1204" t="s">
        <v>496</v>
      </c>
      <c r="D183" s="1204" t="n">
        <f aca="false">K183</f>
        <v>400</v>
      </c>
      <c r="E183" s="1204" t="s">
        <v>496</v>
      </c>
      <c r="F183" s="1205" t="n">
        <f aca="false">L183</f>
        <v>2000</v>
      </c>
      <c r="G183" s="1204" t="s">
        <v>496</v>
      </c>
      <c r="H183" s="1206" t="n">
        <v>4</v>
      </c>
      <c r="I183" s="1207" t="s">
        <v>497</v>
      </c>
      <c r="J183" s="1208" t="n">
        <v>80</v>
      </c>
      <c r="K183" s="1209" t="n">
        <v>400</v>
      </c>
      <c r="L183" s="1209" t="n">
        <v>2000</v>
      </c>
      <c r="M183" s="1210" t="n">
        <v>28.0674227083334</v>
      </c>
      <c r="N183" s="1211" t="n">
        <v>7982.69472</v>
      </c>
      <c r="O183" s="1212" t="n">
        <v>68767.8321264846</v>
      </c>
      <c r="P183" s="1212" t="n">
        <v>87782.1794078378</v>
      </c>
      <c r="Q183" s="1213" t="n">
        <v>27575.3754163125</v>
      </c>
      <c r="R183" s="1212" t="n">
        <v>96343.2075427971</v>
      </c>
      <c r="S183" s="1212" t="n">
        <v>115357.55482415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80</v>
      </c>
      <c r="C184" s="1204" t="s">
        <v>496</v>
      </c>
      <c r="D184" s="1204" t="n">
        <f aca="false">K184</f>
        <v>400</v>
      </c>
      <c r="E184" s="1204" t="s">
        <v>496</v>
      </c>
      <c r="F184" s="1205" t="n">
        <f aca="false">L184</f>
        <v>2050</v>
      </c>
      <c r="G184" s="1204" t="s">
        <v>496</v>
      </c>
      <c r="H184" s="1206" t="n">
        <v>4</v>
      </c>
      <c r="I184" s="1207" t="s">
        <v>497</v>
      </c>
      <c r="J184" s="1208" t="n">
        <v>80</v>
      </c>
      <c r="K184" s="1209" t="n">
        <v>400</v>
      </c>
      <c r="L184" s="1209" t="n">
        <v>2050</v>
      </c>
      <c r="M184" s="1210" t="n">
        <v>28.6961582374474</v>
      </c>
      <c r="N184" s="1211" t="n">
        <v>8224.59456</v>
      </c>
      <c r="O184" s="1212" t="n">
        <v>71797.7901427105</v>
      </c>
      <c r="P184" s="1212" t="n">
        <v>88363.5863265647</v>
      </c>
      <c r="Q184" s="1213" t="n">
        <v>28138.3584419138</v>
      </c>
      <c r="R184" s="1212" t="n">
        <v>99936.1485846242</v>
      </c>
      <c r="S184" s="1212" t="n">
        <v>116501.944768478</v>
      </c>
    </row>
    <row r="185" customFormat="false" ht="16.5" hidden="false" customHeight="false" outlineLevel="0" collapsed="false">
      <c r="A185" s="1203" t="s">
        <v>56</v>
      </c>
      <c r="B185" s="1206" t="n">
        <f aca="false">J185</f>
        <v>80</v>
      </c>
      <c r="C185" s="1206" t="s">
        <v>496</v>
      </c>
      <c r="D185" s="1206" t="n">
        <f aca="false">K185</f>
        <v>400</v>
      </c>
      <c r="E185" s="1206" t="s">
        <v>496</v>
      </c>
      <c r="F185" s="1205" t="n">
        <f aca="false">L185</f>
        <v>2100</v>
      </c>
      <c r="G185" s="1206" t="s">
        <v>496</v>
      </c>
      <c r="H185" s="1206" t="n">
        <v>4</v>
      </c>
      <c r="I185" s="1207" t="s">
        <v>497</v>
      </c>
      <c r="J185" s="1208" t="n">
        <v>80</v>
      </c>
      <c r="K185" s="1209" t="n">
        <v>400</v>
      </c>
      <c r="L185" s="1209" t="n">
        <v>2100</v>
      </c>
      <c r="M185" s="1210" t="n">
        <v>29.3248937665613</v>
      </c>
      <c r="N185" s="1211" t="n">
        <v>8466.4944</v>
      </c>
      <c r="O185" s="1212" t="n">
        <v>72881.9161312185</v>
      </c>
      <c r="P185" s="1212" t="n">
        <v>88691.6313467882</v>
      </c>
      <c r="Q185" s="1213" t="n">
        <v>28916.8383248888</v>
      </c>
      <c r="R185" s="1212" t="n">
        <v>101798.754456107</v>
      </c>
      <c r="S185" s="1212" t="n">
        <v>117608.469671677</v>
      </c>
    </row>
    <row r="186" customFormat="false" ht="16.5" hidden="false" customHeight="false" outlineLevel="0" collapsed="false">
      <c r="A186" s="1203" t="s">
        <v>56</v>
      </c>
      <c r="B186" s="1204" t="n">
        <f aca="false">J186</f>
        <v>80</v>
      </c>
      <c r="C186" s="1204" t="s">
        <v>496</v>
      </c>
      <c r="D186" s="1204" t="n">
        <f aca="false">K186</f>
        <v>400</v>
      </c>
      <c r="E186" s="1204" t="s">
        <v>496</v>
      </c>
      <c r="F186" s="1205" t="n">
        <f aca="false">L186</f>
        <v>2150</v>
      </c>
      <c r="G186" s="1204" t="s">
        <v>496</v>
      </c>
      <c r="H186" s="1206" t="n">
        <v>4</v>
      </c>
      <c r="I186" s="1207" t="s">
        <v>497</v>
      </c>
      <c r="J186" s="1208" t="n">
        <v>80</v>
      </c>
      <c r="K186" s="1209" t="n">
        <v>400</v>
      </c>
      <c r="L186" s="1209" t="n">
        <v>2150</v>
      </c>
      <c r="M186" s="1210" t="n">
        <v>30.0776292956753</v>
      </c>
      <c r="N186" s="1211" t="n">
        <v>8708.39424</v>
      </c>
      <c r="O186" s="1212" t="n">
        <v>74104.0021175513</v>
      </c>
      <c r="P186" s="1212" t="n">
        <v>89271.9518767465</v>
      </c>
      <c r="Q186" s="1213" t="n">
        <v>29479.82135049</v>
      </c>
      <c r="R186" s="1212" t="n">
        <v>103583.823468041</v>
      </c>
      <c r="S186" s="1212" t="n">
        <v>118751.773227236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80</v>
      </c>
      <c r="C187" s="1204" t="s">
        <v>496</v>
      </c>
      <c r="D187" s="1204" t="n">
        <f aca="false">K187</f>
        <v>400</v>
      </c>
      <c r="E187" s="1204" t="s">
        <v>496</v>
      </c>
      <c r="F187" s="1205" t="n">
        <f aca="false">L187</f>
        <v>2200</v>
      </c>
      <c r="G187" s="1204" t="s">
        <v>496</v>
      </c>
      <c r="H187" s="1206" t="n">
        <v>4</v>
      </c>
      <c r="I187" s="1207" t="s">
        <v>497</v>
      </c>
      <c r="J187" s="1208" t="n">
        <v>80</v>
      </c>
      <c r="K187" s="1209" t="n">
        <v>400</v>
      </c>
      <c r="L187" s="1209" t="n">
        <v>2200</v>
      </c>
      <c r="M187" s="1210" t="n">
        <v>30.7063648247892</v>
      </c>
      <c r="N187" s="1211" t="n">
        <v>8950.29408</v>
      </c>
      <c r="O187" s="1212" t="n">
        <v>75326.0432698541</v>
      </c>
      <c r="P187" s="1212" t="n">
        <v>94805.6495622261</v>
      </c>
      <c r="Q187" s="1213" t="n">
        <v>30258.301233465</v>
      </c>
      <c r="R187" s="1212" t="n">
        <v>105584.344503319</v>
      </c>
      <c r="S187" s="1212" t="n">
        <v>125063.950795691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80</v>
      </c>
      <c r="C188" s="1204" t="s">
        <v>496</v>
      </c>
      <c r="D188" s="1204" t="n">
        <f aca="false">K188</f>
        <v>400</v>
      </c>
      <c r="E188" s="1204" t="s">
        <v>496</v>
      </c>
      <c r="F188" s="1205" t="n">
        <f aca="false">L188</f>
        <v>2250</v>
      </c>
      <c r="G188" s="1204" t="s">
        <v>496</v>
      </c>
      <c r="H188" s="1206" t="n">
        <v>4</v>
      </c>
      <c r="I188" s="1207" t="s">
        <v>497</v>
      </c>
      <c r="J188" s="1208" t="n">
        <v>80</v>
      </c>
      <c r="K188" s="1209" t="n">
        <v>400</v>
      </c>
      <c r="L188" s="1209" t="n">
        <v>2250</v>
      </c>
      <c r="M188" s="1210" t="n">
        <v>31.3351003539032</v>
      </c>
      <c r="N188" s="1211" t="n">
        <v>9192.19392</v>
      </c>
      <c r="O188" s="1212" t="n">
        <v>76846.786238992</v>
      </c>
      <c r="P188" s="1212" t="n">
        <v>95362.8266990464</v>
      </c>
      <c r="Q188" s="1213" t="n">
        <v>30821.2842590661</v>
      </c>
      <c r="R188" s="1212" t="n">
        <v>107668.070498058</v>
      </c>
      <c r="S188" s="1212" t="n">
        <v>126184.110958113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80</v>
      </c>
      <c r="C189" s="1204" t="s">
        <v>496</v>
      </c>
      <c r="D189" s="1204" t="n">
        <f aca="false">K189</f>
        <v>400</v>
      </c>
      <c r="E189" s="1204" t="s">
        <v>496</v>
      </c>
      <c r="F189" s="1205" t="n">
        <f aca="false">L189</f>
        <v>2300</v>
      </c>
      <c r="G189" s="1204" t="s">
        <v>496</v>
      </c>
      <c r="H189" s="1206" t="n">
        <v>4</v>
      </c>
      <c r="I189" s="1207" t="s">
        <v>497</v>
      </c>
      <c r="J189" s="1208" t="n">
        <v>80</v>
      </c>
      <c r="K189" s="1209" t="n">
        <v>400</v>
      </c>
      <c r="L189" s="1209" t="n">
        <v>2300</v>
      </c>
      <c r="M189" s="1210" t="n">
        <v>31.9638358830171</v>
      </c>
      <c r="N189" s="1211" t="n">
        <v>9434.09376</v>
      </c>
      <c r="O189" s="1212" t="n">
        <v>77841.8129576813</v>
      </c>
      <c r="P189" s="1212" t="n">
        <v>95916.3209768256</v>
      </c>
      <c r="Q189" s="1213" t="n">
        <v>31384.2671534588</v>
      </c>
      <c r="R189" s="1212" t="n">
        <v>109226.08011114</v>
      </c>
      <c r="S189" s="1212" t="n">
        <v>127300.588130284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80</v>
      </c>
      <c r="C190" s="1204" t="s">
        <v>496</v>
      </c>
      <c r="D190" s="1204" t="n">
        <f aca="false">K190</f>
        <v>400</v>
      </c>
      <c r="E190" s="1204" t="s">
        <v>496</v>
      </c>
      <c r="F190" s="1205" t="n">
        <f aca="false">L190</f>
        <v>2350</v>
      </c>
      <c r="G190" s="1204" t="s">
        <v>496</v>
      </c>
      <c r="H190" s="1206" t="n">
        <v>4</v>
      </c>
      <c r="I190" s="1207" t="s">
        <v>497</v>
      </c>
      <c r="J190" s="1208" t="n">
        <v>80</v>
      </c>
      <c r="K190" s="1209" t="n">
        <v>400</v>
      </c>
      <c r="L190" s="1209" t="n">
        <v>2350</v>
      </c>
      <c r="M190" s="1210" t="n">
        <v>32.592571412131</v>
      </c>
      <c r="N190" s="1211" t="n">
        <v>9675.9936</v>
      </c>
      <c r="O190" s="1212" t="n">
        <v>78836.7946192858</v>
      </c>
      <c r="P190" s="1212" t="n">
        <v>96473.3227925141</v>
      </c>
      <c r="Q190" s="1213" t="n">
        <v>32162.7471676425</v>
      </c>
      <c r="R190" s="1212" t="n">
        <v>110999.541786928</v>
      </c>
      <c r="S190" s="1212" t="n">
        <v>128636.069960157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80</v>
      </c>
      <c r="C191" s="1204" t="s">
        <v>496</v>
      </c>
      <c r="D191" s="1204" t="n">
        <f aca="false">K191</f>
        <v>400</v>
      </c>
      <c r="E191" s="1204" t="s">
        <v>496</v>
      </c>
      <c r="F191" s="1205" t="n">
        <f aca="false">L191</f>
        <v>2400</v>
      </c>
      <c r="G191" s="1204" t="s">
        <v>496</v>
      </c>
      <c r="H191" s="1206" t="n">
        <v>4</v>
      </c>
      <c r="I191" s="1207" t="s">
        <v>497</v>
      </c>
      <c r="J191" s="1208" t="n">
        <v>80</v>
      </c>
      <c r="K191" s="1209" t="n">
        <v>400</v>
      </c>
      <c r="L191" s="1209" t="n">
        <v>2400</v>
      </c>
      <c r="M191" s="1210" t="n">
        <v>33.221306941245</v>
      </c>
      <c r="N191" s="1211" t="n">
        <v>9917.89344</v>
      </c>
      <c r="O191" s="1212" t="n">
        <v>79831.7313353331</v>
      </c>
      <c r="P191" s="1212" t="n">
        <v>97030.2272447498</v>
      </c>
      <c r="Q191" s="1213" t="n">
        <v>32725.7301932438</v>
      </c>
      <c r="R191" s="1212" t="n">
        <v>112557.461528577</v>
      </c>
      <c r="S191" s="1212" t="n">
        <v>129755.957437994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80</v>
      </c>
      <c r="C192" s="1204" t="s">
        <v>496</v>
      </c>
      <c r="D192" s="1204" t="n">
        <f aca="false">K192</f>
        <v>400</v>
      </c>
      <c r="E192" s="1204" t="s">
        <v>496</v>
      </c>
      <c r="F192" s="1205" t="n">
        <f aca="false">L192</f>
        <v>2450</v>
      </c>
      <c r="G192" s="1204" t="s">
        <v>496</v>
      </c>
      <c r="H192" s="1206" t="n">
        <v>4</v>
      </c>
      <c r="I192" s="1207" t="s">
        <v>497</v>
      </c>
      <c r="J192" s="1208" t="n">
        <v>80</v>
      </c>
      <c r="K192" s="1209" t="n">
        <v>400</v>
      </c>
      <c r="L192" s="1209" t="n">
        <v>2450</v>
      </c>
      <c r="M192" s="1210" t="n">
        <v>34.6036091231589</v>
      </c>
      <c r="N192" s="1211" t="n">
        <v>10159.79328</v>
      </c>
      <c r="O192" s="1212" t="n">
        <v>81418.5220797602</v>
      </c>
      <c r="P192" s="1212" t="n">
        <v>98303.8420299758</v>
      </c>
      <c r="Q192" s="1213" t="n">
        <v>33504.2100762188</v>
      </c>
      <c r="R192" s="1212" t="n">
        <v>114922.732155979</v>
      </c>
      <c r="S192" s="1212" t="n">
        <v>131808.052106195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80</v>
      </c>
      <c r="C193" s="1204" t="s">
        <v>496</v>
      </c>
      <c r="D193" s="1204" t="n">
        <f aca="false">K193</f>
        <v>400</v>
      </c>
      <c r="E193" s="1204" t="s">
        <v>496</v>
      </c>
      <c r="F193" s="1205" t="n">
        <f aca="false">L193</f>
        <v>2500</v>
      </c>
      <c r="G193" s="1204" t="s">
        <v>496</v>
      </c>
      <c r="H193" s="1206" t="n">
        <v>4</v>
      </c>
      <c r="I193" s="1207" t="s">
        <v>497</v>
      </c>
      <c r="J193" s="1208" t="n">
        <v>80</v>
      </c>
      <c r="K193" s="1209" t="n">
        <v>400</v>
      </c>
      <c r="L193" s="1209" t="n">
        <v>2500</v>
      </c>
      <c r="M193" s="1210" t="n">
        <v>35.2493446522729</v>
      </c>
      <c r="N193" s="1211" t="n">
        <v>10401.69312</v>
      </c>
      <c r="O193" s="1212" t="n">
        <v>82413.3689046928</v>
      </c>
      <c r="P193" s="1212" t="n">
        <v>98860.5515322506</v>
      </c>
      <c r="Q193" s="1213" t="n">
        <v>34067.19310182</v>
      </c>
      <c r="R193" s="1212" t="n">
        <v>116480.562006513</v>
      </c>
      <c r="S193" s="1212" t="n">
        <v>132927.744634071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80</v>
      </c>
      <c r="C194" s="1204" t="s">
        <v>496</v>
      </c>
      <c r="D194" s="1204" t="n">
        <f aca="false">K194</f>
        <v>400</v>
      </c>
      <c r="E194" s="1204" t="s">
        <v>496</v>
      </c>
      <c r="F194" s="1205" t="n">
        <f aca="false">L194</f>
        <v>2550</v>
      </c>
      <c r="G194" s="1204" t="s">
        <v>496</v>
      </c>
      <c r="H194" s="1206" t="n">
        <v>4</v>
      </c>
      <c r="I194" s="1207" t="s">
        <v>497</v>
      </c>
      <c r="J194" s="1208" t="n">
        <v>80</v>
      </c>
      <c r="K194" s="1209" t="n">
        <v>400</v>
      </c>
      <c r="L194" s="1209" t="n">
        <v>2550</v>
      </c>
      <c r="M194" s="1210" t="n">
        <v>35.8780801813868</v>
      </c>
      <c r="N194" s="1211" t="n">
        <v>10643.59296</v>
      </c>
      <c r="O194" s="1212" t="n">
        <v>86486.9893052451</v>
      </c>
      <c r="P194" s="1212" t="n">
        <v>105064.683359551</v>
      </c>
      <c r="Q194" s="1213" t="n">
        <v>34845.672984795</v>
      </c>
      <c r="R194" s="1212" t="n">
        <v>121332.66229004</v>
      </c>
      <c r="S194" s="1212" t="n">
        <v>139910.356344346</v>
      </c>
    </row>
    <row r="195" customFormat="false" ht="16.5" hidden="false" customHeight="false" outlineLevel="0" collapsed="false">
      <c r="A195" s="1203" t="s">
        <v>56</v>
      </c>
      <c r="B195" s="1206" t="n">
        <f aca="false">J195</f>
        <v>80</v>
      </c>
      <c r="C195" s="1206" t="s">
        <v>496</v>
      </c>
      <c r="D195" s="1206" t="n">
        <f aca="false">K195</f>
        <v>400</v>
      </c>
      <c r="E195" s="1206" t="s">
        <v>496</v>
      </c>
      <c r="F195" s="1205" t="n">
        <f aca="false">L195</f>
        <v>2600</v>
      </c>
      <c r="G195" s="1206" t="s">
        <v>496</v>
      </c>
      <c r="H195" s="1206" t="n">
        <v>4</v>
      </c>
      <c r="I195" s="1207" t="s">
        <v>497</v>
      </c>
      <c r="J195" s="1208" t="n">
        <v>80</v>
      </c>
      <c r="K195" s="1209" t="n">
        <v>400</v>
      </c>
      <c r="L195" s="1209" t="n">
        <v>2600</v>
      </c>
      <c r="M195" s="1210" t="n">
        <v>36.5068157105008</v>
      </c>
      <c r="N195" s="1211" t="n">
        <v>10885.4928</v>
      </c>
      <c r="O195" s="1212" t="n">
        <v>87734.6467485576</v>
      </c>
      <c r="P195" s="1212" t="n">
        <v>105589.647580489</v>
      </c>
      <c r="Q195" s="1213" t="n">
        <v>35408.6560103963</v>
      </c>
      <c r="R195" s="1212" t="n">
        <v>123143.302758954</v>
      </c>
      <c r="S195" s="1212" t="n">
        <v>140998.303590885</v>
      </c>
    </row>
    <row r="196" customFormat="false" ht="16.5" hidden="false" customHeight="false" outlineLevel="0" collapsed="false">
      <c r="A196" s="1203" t="s">
        <v>56</v>
      </c>
      <c r="B196" s="1204" t="n">
        <f aca="false">J196</f>
        <v>80</v>
      </c>
      <c r="C196" s="1204" t="s">
        <v>496</v>
      </c>
      <c r="D196" s="1204" t="n">
        <f aca="false">K196</f>
        <v>400</v>
      </c>
      <c r="E196" s="1204" t="s">
        <v>496</v>
      </c>
      <c r="F196" s="1205" t="n">
        <f aca="false">L196</f>
        <v>2650</v>
      </c>
      <c r="G196" s="1204" t="s">
        <v>496</v>
      </c>
      <c r="H196" s="1206" t="n">
        <v>4</v>
      </c>
      <c r="I196" s="1207" t="s">
        <v>497</v>
      </c>
      <c r="J196" s="1208" t="n">
        <v>80</v>
      </c>
      <c r="K196" s="1209" t="n">
        <v>400</v>
      </c>
      <c r="L196" s="1209" t="n">
        <v>2650</v>
      </c>
      <c r="M196" s="1210" t="n">
        <v>37.2425512396147</v>
      </c>
      <c r="N196" s="1211" t="n">
        <v>11127.39264</v>
      </c>
      <c r="O196" s="1212" t="n">
        <v>88579.8557607398</v>
      </c>
      <c r="P196" s="1212" t="n">
        <v>106114.514437973</v>
      </c>
      <c r="Q196" s="1213" t="n">
        <v>36187.1358933713</v>
      </c>
      <c r="R196" s="1212" t="n">
        <v>124766.991654111</v>
      </c>
      <c r="S196" s="1212" t="n">
        <v>142301.650331345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80</v>
      </c>
      <c r="C197" s="1204" t="s">
        <v>496</v>
      </c>
      <c r="D197" s="1204" t="n">
        <f aca="false">K197</f>
        <v>400</v>
      </c>
      <c r="E197" s="1204" t="s">
        <v>496</v>
      </c>
      <c r="F197" s="1205" t="n">
        <f aca="false">L197</f>
        <v>2700</v>
      </c>
      <c r="G197" s="1204" t="s">
        <v>496</v>
      </c>
      <c r="H197" s="1206" t="n">
        <v>4</v>
      </c>
      <c r="I197" s="1207" t="s">
        <v>497</v>
      </c>
      <c r="J197" s="1208" t="n">
        <v>80</v>
      </c>
      <c r="K197" s="1209" t="n">
        <v>400</v>
      </c>
      <c r="L197" s="1209" t="n">
        <v>2700</v>
      </c>
      <c r="M197" s="1210" t="n">
        <v>37.9497867687287</v>
      </c>
      <c r="N197" s="1211" t="n">
        <v>11369.29248</v>
      </c>
      <c r="O197" s="1212" t="n">
        <v>89480.7437308194</v>
      </c>
      <c r="P197" s="1212" t="n">
        <v>106691.457805597</v>
      </c>
      <c r="Q197" s="1213" t="n">
        <v>36750.1189189725</v>
      </c>
      <c r="R197" s="1212" t="n">
        <v>126230.862649792</v>
      </c>
      <c r="S197" s="1212" t="n">
        <v>143441.576724569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80</v>
      </c>
      <c r="C198" s="1204" t="s">
        <v>496</v>
      </c>
      <c r="D198" s="1204" t="n">
        <f aca="false">K198</f>
        <v>400</v>
      </c>
      <c r="E198" s="1204" t="s">
        <v>496</v>
      </c>
      <c r="F198" s="1205" t="n">
        <f aca="false">L198</f>
        <v>2750</v>
      </c>
      <c r="G198" s="1204" t="s">
        <v>496</v>
      </c>
      <c r="H198" s="1206" t="n">
        <v>4</v>
      </c>
      <c r="I198" s="1207" t="s">
        <v>497</v>
      </c>
      <c r="J198" s="1208" t="n">
        <v>80</v>
      </c>
      <c r="K198" s="1209" t="n">
        <v>400</v>
      </c>
      <c r="L198" s="1209" t="n">
        <v>2750</v>
      </c>
      <c r="M198" s="1210" t="n">
        <v>38.5785222978426</v>
      </c>
      <c r="N198" s="1211" t="n">
        <v>11611.19232</v>
      </c>
      <c r="O198" s="1212" t="n">
        <v>90402.2685148793</v>
      </c>
      <c r="P198" s="1212" t="n">
        <v>107212.719761719</v>
      </c>
      <c r="Q198" s="1213" t="n">
        <v>37313.101813365</v>
      </c>
      <c r="R198" s="1212" t="n">
        <v>127715.370328244</v>
      </c>
      <c r="S198" s="1212" t="n">
        <v>144525.821575084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80</v>
      </c>
      <c r="C199" s="1204" t="s">
        <v>496</v>
      </c>
      <c r="D199" s="1204" t="n">
        <f aca="false">K199</f>
        <v>400</v>
      </c>
      <c r="E199" s="1204" t="s">
        <v>496</v>
      </c>
      <c r="F199" s="1205" t="n">
        <f aca="false">L199</f>
        <v>2800</v>
      </c>
      <c r="G199" s="1204" t="s">
        <v>496</v>
      </c>
      <c r="H199" s="1206" t="n">
        <v>4</v>
      </c>
      <c r="I199" s="1207" t="s">
        <v>497</v>
      </c>
      <c r="J199" s="1208" t="n">
        <v>80</v>
      </c>
      <c r="K199" s="1209" t="n">
        <v>400</v>
      </c>
      <c r="L199" s="1209" t="n">
        <v>2800</v>
      </c>
      <c r="M199" s="1210" t="n">
        <v>39.2072578269566</v>
      </c>
      <c r="N199" s="1211" t="n">
        <v>11853.09216</v>
      </c>
      <c r="O199" s="1212" t="n">
        <v>91246.3239987754</v>
      </c>
      <c r="P199" s="1212" t="n">
        <v>107737.313711564</v>
      </c>
      <c r="Q199" s="1213" t="n">
        <v>38091.5818275488</v>
      </c>
      <c r="R199" s="1212" t="n">
        <v>129337.905826324</v>
      </c>
      <c r="S199" s="1212" t="n">
        <v>145828.895539112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80</v>
      </c>
      <c r="C200" s="1204" t="s">
        <v>496</v>
      </c>
      <c r="D200" s="1204" t="n">
        <f aca="false">K200</f>
        <v>400</v>
      </c>
      <c r="E200" s="1204" t="s">
        <v>496</v>
      </c>
      <c r="F200" s="1205" t="n">
        <f aca="false">L200</f>
        <v>2850</v>
      </c>
      <c r="G200" s="1204" t="s">
        <v>496</v>
      </c>
      <c r="H200" s="1206" t="n">
        <v>4</v>
      </c>
      <c r="I200" s="1207" t="s">
        <v>497</v>
      </c>
      <c r="J200" s="1208" t="n">
        <v>80</v>
      </c>
      <c r="K200" s="1209" t="n">
        <v>400</v>
      </c>
      <c r="L200" s="1209" t="n">
        <v>2850</v>
      </c>
      <c r="M200" s="1210" t="n">
        <v>39.8359933560705</v>
      </c>
      <c r="N200" s="1211" t="n">
        <v>12094.992</v>
      </c>
      <c r="O200" s="1212" t="n">
        <v>92090.3344255868</v>
      </c>
      <c r="P200" s="1212" t="n">
        <v>108256.753755467</v>
      </c>
      <c r="Q200" s="1213" t="n">
        <v>38654.5647219413</v>
      </c>
      <c r="R200" s="1212" t="n">
        <v>130744.899147528</v>
      </c>
      <c r="S200" s="1212" t="n">
        <v>146911.318477408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80</v>
      </c>
      <c r="C201" s="1204" t="s">
        <v>496</v>
      </c>
      <c r="D201" s="1204" t="n">
        <f aca="false">K201</f>
        <v>400</v>
      </c>
      <c r="E201" s="1204" t="s">
        <v>496</v>
      </c>
      <c r="F201" s="1205" t="n">
        <f aca="false">L201</f>
        <v>2900</v>
      </c>
      <c r="G201" s="1204" t="s">
        <v>496</v>
      </c>
      <c r="H201" s="1206" t="n">
        <v>4</v>
      </c>
      <c r="I201" s="1207" t="s">
        <v>497</v>
      </c>
      <c r="J201" s="1208" t="n">
        <v>80</v>
      </c>
      <c r="K201" s="1209" t="n">
        <v>400</v>
      </c>
      <c r="L201" s="1209" t="n">
        <v>2900</v>
      </c>
      <c r="M201" s="1210" t="n">
        <v>40.6407288851845</v>
      </c>
      <c r="N201" s="1211" t="n">
        <v>12336.89184</v>
      </c>
      <c r="O201" s="1212" t="n">
        <v>92934.2999068408</v>
      </c>
      <c r="P201" s="1212" t="n">
        <v>108777.830464515</v>
      </c>
      <c r="Q201" s="1213" t="n">
        <v>39433.044736125</v>
      </c>
      <c r="R201" s="1212" t="n">
        <v>132367.344642966</v>
      </c>
      <c r="S201" s="1212" t="n">
        <v>148210.87520064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80</v>
      </c>
      <c r="C202" s="1204" t="s">
        <v>496</v>
      </c>
      <c r="D202" s="1204" t="n">
        <f aca="false">K202</f>
        <v>400</v>
      </c>
      <c r="E202" s="1204" t="s">
        <v>496</v>
      </c>
      <c r="F202" s="1205" t="n">
        <f aca="false">L202</f>
        <v>2950</v>
      </c>
      <c r="G202" s="1204" t="s">
        <v>496</v>
      </c>
      <c r="H202" s="1206" t="n">
        <v>4</v>
      </c>
      <c r="I202" s="1207" t="s">
        <v>497</v>
      </c>
      <c r="J202" s="1208" t="n">
        <v>80</v>
      </c>
      <c r="K202" s="1209" t="n">
        <v>400</v>
      </c>
      <c r="L202" s="1209" t="n">
        <v>2950</v>
      </c>
      <c r="M202" s="1210" t="n">
        <v>41.2694644142984</v>
      </c>
      <c r="N202" s="1211" t="n">
        <v>12578.79168</v>
      </c>
      <c r="O202" s="1212" t="n">
        <v>93778.2204425376</v>
      </c>
      <c r="P202" s="1212" t="n">
        <v>114766.438976198</v>
      </c>
      <c r="Q202" s="1213" t="n">
        <v>39996.0276305175</v>
      </c>
      <c r="R202" s="1212" t="n">
        <v>133774.248073055</v>
      </c>
      <c r="S202" s="1212" t="n">
        <v>154762.466606715</v>
      </c>
    </row>
    <row r="203" customFormat="false" ht="16.5" hidden="false" customHeight="false" outlineLevel="0" collapsed="false">
      <c r="A203" s="1203" t="s">
        <v>56</v>
      </c>
      <c r="B203" s="1204" t="n">
        <f aca="false">J203</f>
        <v>80</v>
      </c>
      <c r="C203" s="1204" t="s">
        <v>496</v>
      </c>
      <c r="D203" s="1204" t="n">
        <f aca="false">K203</f>
        <v>400</v>
      </c>
      <c r="E203" s="1204" t="s">
        <v>496</v>
      </c>
      <c r="F203" s="1205" t="n">
        <f aca="false">L203</f>
        <v>3000</v>
      </c>
      <c r="G203" s="1204" t="s">
        <v>496</v>
      </c>
      <c r="H203" s="1206" t="n">
        <v>4</v>
      </c>
      <c r="I203" s="1207" t="s">
        <v>497</v>
      </c>
      <c r="J203" s="1231" t="n">
        <v>80</v>
      </c>
      <c r="K203" s="1232" t="n">
        <v>400</v>
      </c>
      <c r="L203" s="1232" t="n">
        <v>3000</v>
      </c>
      <c r="M203" s="1233" t="n">
        <v>41.9601999434124</v>
      </c>
      <c r="N203" s="1234" t="n">
        <v>12820.69152</v>
      </c>
      <c r="O203" s="1235" t="n">
        <v>96226.616405371</v>
      </c>
      <c r="P203" s="1235" t="n">
        <v>115459.085368581</v>
      </c>
      <c r="Q203" s="1236" t="n">
        <v>40774.5076447013</v>
      </c>
      <c r="R203" s="1235" t="n">
        <v>137001.124050072</v>
      </c>
      <c r="S203" s="1235" t="n">
        <v>156233.593013282</v>
      </c>
    </row>
  </sheetData>
  <mergeCells count="1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AMJ253"/>
  <sheetViews>
    <sheetView showFormulas="false" showGridLines="true" showRowColHeaders="true" showZeros="true" rightToLeft="false" tabSelected="tru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O41" activeCellId="0" sqref="O41"/>
    </sheetView>
  </sheetViews>
  <sheetFormatPr defaultRowHeight="15.75" zeroHeight="false" outlineLevelRow="0" outlineLevelCol="0"/>
  <cols>
    <col collapsed="false" customWidth="true" hidden="false" outlineLevel="0" max="1" min="1" style="1179" width="5.5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6" min="15" style="1244" width="27.71"/>
    <col collapsed="false" customWidth="true" hidden="false" outlineLevel="0" max="17" min="17" style="1242" width="26.29"/>
    <col collapsed="false" customWidth="true" hidden="false" outlineLevel="0" max="19" min="18" style="1244" width="27.71"/>
    <col collapsed="false" customWidth="true" hidden="false" outlineLevel="0" max="1025" min="20" style="1179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245"/>
      <c r="O1" s="1242"/>
      <c r="P1" s="1242"/>
      <c r="R1" s="1242"/>
      <c r="S1" s="124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Q2" s="1182"/>
      <c r="R2" s="1182"/>
      <c r="S2" s="1182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510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22.5" hidden="false" customHeight="true" outlineLevel="0" collapsed="false">
      <c r="A9" s="1246" t="s">
        <v>511</v>
      </c>
      <c r="B9" s="1246"/>
      <c r="C9" s="1246"/>
      <c r="D9" s="1246"/>
      <c r="E9" s="1246"/>
      <c r="F9" s="1246"/>
      <c r="G9" s="1246"/>
      <c r="H9" s="1246"/>
      <c r="I9" s="1246"/>
      <c r="J9" s="1246"/>
      <c r="K9" s="1246"/>
      <c r="L9" s="1246"/>
      <c r="M9" s="1246"/>
      <c r="N9" s="1246"/>
      <c r="O9" s="1246"/>
      <c r="P9" s="1246"/>
      <c r="Q9" s="1246"/>
      <c r="R9" s="1246"/>
      <c r="S9" s="1246"/>
    </row>
    <row r="10" customFormat="false" ht="16.5" hidden="false" customHeight="true" outlineLevel="0" collapsed="false">
      <c r="A10" s="1202" t="s">
        <v>495</v>
      </c>
      <c r="B10" s="1202"/>
      <c r="C10" s="1202"/>
      <c r="D10" s="1202"/>
      <c r="E10" s="1202"/>
      <c r="F10" s="1202"/>
      <c r="G10" s="1202"/>
      <c r="H10" s="1202"/>
      <c r="I10" s="1202"/>
      <c r="J10" s="1202"/>
      <c r="K10" s="1202"/>
      <c r="L10" s="1202"/>
      <c r="M10" s="1202"/>
      <c r="N10" s="1202"/>
      <c r="O10" s="1202"/>
      <c r="P10" s="1202"/>
      <c r="Q10" s="1202"/>
      <c r="R10" s="1202"/>
      <c r="S10" s="1202"/>
    </row>
    <row r="11" customFormat="false" ht="16.5" hidden="false" customHeight="true" outlineLevel="0" collapsed="false">
      <c r="A11" s="1203" t="s">
        <v>56</v>
      </c>
      <c r="B11" s="1204" t="n">
        <f aca="false">J11</f>
        <v>90</v>
      </c>
      <c r="C11" s="1204" t="s">
        <v>496</v>
      </c>
      <c r="D11" s="1204" t="n">
        <f aca="false">K11</f>
        <v>200</v>
      </c>
      <c r="E11" s="1204" t="s">
        <v>496</v>
      </c>
      <c r="F11" s="1205" t="n">
        <f aca="false">L11</f>
        <v>700</v>
      </c>
      <c r="G11" s="1204" t="s">
        <v>496</v>
      </c>
      <c r="H11" s="1206" t="n">
        <v>2</v>
      </c>
      <c r="I11" s="1207" t="s">
        <v>497</v>
      </c>
      <c r="J11" s="1208" t="n">
        <v>90</v>
      </c>
      <c r="K11" s="1209" t="n">
        <v>200</v>
      </c>
      <c r="L11" s="1209" t="n">
        <v>700</v>
      </c>
      <c r="M11" s="1210" t="n">
        <v>6.45865747788013</v>
      </c>
      <c r="N11" s="1211" t="n">
        <v>820.9929</v>
      </c>
      <c r="O11" s="1212" t="n">
        <v>23698.1192362639</v>
      </c>
      <c r="P11" s="1212" t="n">
        <v>24956.3049812038</v>
      </c>
      <c r="Q11" s="1213" t="n">
        <v>6992.94864394125</v>
      </c>
      <c r="R11" s="1212" t="n">
        <v>30691.0678802051</v>
      </c>
      <c r="S11" s="1212" t="n">
        <v>31949.2536251451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90</v>
      </c>
      <c r="C12" s="1204" t="s">
        <v>496</v>
      </c>
      <c r="D12" s="1204" t="n">
        <f aca="false">K12</f>
        <v>200</v>
      </c>
      <c r="E12" s="1204" t="s">
        <v>496</v>
      </c>
      <c r="F12" s="1205" t="n">
        <f aca="false">L12</f>
        <v>750</v>
      </c>
      <c r="G12" s="1204" t="s">
        <v>496</v>
      </c>
      <c r="H12" s="1206" t="n">
        <v>2</v>
      </c>
      <c r="I12" s="1207" t="s">
        <v>497</v>
      </c>
      <c r="J12" s="1208" t="n">
        <v>90</v>
      </c>
      <c r="K12" s="1209" t="n">
        <v>200</v>
      </c>
      <c r="L12" s="1209" t="n">
        <v>750</v>
      </c>
      <c r="M12" s="1210" t="n">
        <v>6.83105659691079</v>
      </c>
      <c r="N12" s="1211" t="n">
        <v>938.2776</v>
      </c>
      <c r="O12" s="1212" t="n">
        <v>25114.4648285085</v>
      </c>
      <c r="P12" s="1212" t="n">
        <v>26426.2712924869</v>
      </c>
      <c r="Q12" s="1213" t="n">
        <v>7327.91933434125</v>
      </c>
      <c r="R12" s="1212" t="n">
        <v>32442.3841628498</v>
      </c>
      <c r="S12" s="1212" t="n">
        <v>33754.1906268281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90</v>
      </c>
      <c r="C13" s="1204" t="s">
        <v>496</v>
      </c>
      <c r="D13" s="1204" t="n">
        <f aca="false">K13</f>
        <v>200</v>
      </c>
      <c r="E13" s="1204" t="s">
        <v>496</v>
      </c>
      <c r="F13" s="1205" t="n">
        <f aca="false">L13</f>
        <v>800</v>
      </c>
      <c r="G13" s="1204" t="s">
        <v>496</v>
      </c>
      <c r="H13" s="1206" t="n">
        <v>2</v>
      </c>
      <c r="I13" s="1207" t="s">
        <v>497</v>
      </c>
      <c r="J13" s="1208" t="n">
        <v>90</v>
      </c>
      <c r="K13" s="1209" t="n">
        <v>200</v>
      </c>
      <c r="L13" s="1209" t="n">
        <v>800</v>
      </c>
      <c r="M13" s="1210" t="n">
        <v>7.20345571594145</v>
      </c>
      <c r="N13" s="1211" t="n">
        <v>1055.5623</v>
      </c>
      <c r="O13" s="1212" t="n">
        <v>26530.8104207531</v>
      </c>
      <c r="P13" s="1212" t="n">
        <v>27896.2376037699</v>
      </c>
      <c r="Q13" s="1213" t="n">
        <v>7662.89002474125</v>
      </c>
      <c r="R13" s="1212" t="n">
        <v>34193.7004454944</v>
      </c>
      <c r="S13" s="1212" t="n">
        <v>35559.1276285112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90</v>
      </c>
      <c r="C14" s="1204" t="s">
        <v>496</v>
      </c>
      <c r="D14" s="1204" t="n">
        <f aca="false">K14</f>
        <v>200</v>
      </c>
      <c r="E14" s="1204" t="s">
        <v>496</v>
      </c>
      <c r="F14" s="1205" t="n">
        <f aca="false">L14</f>
        <v>850</v>
      </c>
      <c r="G14" s="1204" t="s">
        <v>496</v>
      </c>
      <c r="H14" s="1206" t="n">
        <v>2</v>
      </c>
      <c r="I14" s="1207" t="s">
        <v>497</v>
      </c>
      <c r="J14" s="1208" t="n">
        <v>90</v>
      </c>
      <c r="K14" s="1209" t="n">
        <v>200</v>
      </c>
      <c r="L14" s="1209" t="n">
        <v>850</v>
      </c>
      <c r="M14" s="1210" t="n">
        <v>7.59289483497211</v>
      </c>
      <c r="N14" s="1211" t="n">
        <v>1172.847</v>
      </c>
      <c r="O14" s="1212" t="n">
        <v>27947.1560129978</v>
      </c>
      <c r="P14" s="1212" t="n">
        <v>29366.203915053</v>
      </c>
      <c r="Q14" s="1213" t="n">
        <v>8213.35770372375</v>
      </c>
      <c r="R14" s="1212" t="n">
        <v>36160.5137167215</v>
      </c>
      <c r="S14" s="1212" t="n">
        <v>37579.5616187768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90</v>
      </c>
      <c r="C15" s="1204" t="s">
        <v>496</v>
      </c>
      <c r="D15" s="1204" t="n">
        <f aca="false">K15</f>
        <v>200</v>
      </c>
      <c r="E15" s="1204" t="s">
        <v>496</v>
      </c>
      <c r="F15" s="1205" t="n">
        <f aca="false">L15</f>
        <v>900</v>
      </c>
      <c r="G15" s="1204" t="s">
        <v>496</v>
      </c>
      <c r="H15" s="1206" t="n">
        <v>2</v>
      </c>
      <c r="I15" s="1207" t="s">
        <v>497</v>
      </c>
      <c r="J15" s="1208" t="n">
        <v>90</v>
      </c>
      <c r="K15" s="1209" t="n">
        <v>200</v>
      </c>
      <c r="L15" s="1209" t="n">
        <v>900</v>
      </c>
      <c r="M15" s="1210" t="n">
        <v>8.00329395400276</v>
      </c>
      <c r="N15" s="1211" t="n">
        <v>1290.1317</v>
      </c>
      <c r="O15" s="1212" t="n">
        <v>29363.5016052424</v>
      </c>
      <c r="P15" s="1212" t="n">
        <v>30836.1702263361</v>
      </c>
      <c r="Q15" s="1213" t="n">
        <v>8548.3285253325</v>
      </c>
      <c r="R15" s="1212" t="n">
        <v>37911.8301305749</v>
      </c>
      <c r="S15" s="1212" t="n">
        <v>39384.4987516686</v>
      </c>
    </row>
    <row r="16" customFormat="false" ht="16.5" hidden="false" customHeight="true" outlineLevel="0" collapsed="false">
      <c r="A16" s="1203" t="s">
        <v>56</v>
      </c>
      <c r="B16" s="1204" t="n">
        <f aca="false">J16</f>
        <v>90</v>
      </c>
      <c r="C16" s="1204" t="s">
        <v>496</v>
      </c>
      <c r="D16" s="1204" t="n">
        <f aca="false">K16</f>
        <v>200</v>
      </c>
      <c r="E16" s="1204" t="s">
        <v>496</v>
      </c>
      <c r="F16" s="1205" t="n">
        <f aca="false">L16</f>
        <v>950</v>
      </c>
      <c r="G16" s="1204" t="s">
        <v>496</v>
      </c>
      <c r="H16" s="1206" t="n">
        <v>2</v>
      </c>
      <c r="I16" s="1207" t="s">
        <v>497</v>
      </c>
      <c r="J16" s="1208" t="n">
        <v>90</v>
      </c>
      <c r="K16" s="1209" t="n">
        <v>200</v>
      </c>
      <c r="L16" s="1209" t="n">
        <v>950</v>
      </c>
      <c r="M16" s="1210" t="n">
        <v>8.46173307303342</v>
      </c>
      <c r="N16" s="1211" t="n">
        <v>1407.4164</v>
      </c>
      <c r="O16" s="1212" t="n">
        <v>30779.847197487</v>
      </c>
      <c r="P16" s="1212" t="n">
        <v>32306.1365376191</v>
      </c>
      <c r="Q16" s="1213" t="n">
        <v>9098.796204315</v>
      </c>
      <c r="R16" s="1212" t="n">
        <v>39878.643401802</v>
      </c>
      <c r="S16" s="1212" t="n">
        <v>41404.9327419341</v>
      </c>
    </row>
    <row r="17" customFormat="false" ht="16.5" hidden="false" customHeight="true" outlineLevel="0" collapsed="false">
      <c r="A17" s="1203" t="s">
        <v>56</v>
      </c>
      <c r="B17" s="1204" t="n">
        <f aca="false">J17</f>
        <v>90</v>
      </c>
      <c r="C17" s="1204" t="s">
        <v>496</v>
      </c>
      <c r="D17" s="1204" t="n">
        <f aca="false">K17</f>
        <v>200</v>
      </c>
      <c r="E17" s="1204" t="s">
        <v>496</v>
      </c>
      <c r="F17" s="1205" t="n">
        <f aca="false">L17</f>
        <v>1000</v>
      </c>
      <c r="G17" s="1204" t="s">
        <v>496</v>
      </c>
      <c r="H17" s="1206" t="n">
        <v>2</v>
      </c>
      <c r="I17" s="1207" t="s">
        <v>497</v>
      </c>
      <c r="J17" s="1208" t="n">
        <v>90</v>
      </c>
      <c r="K17" s="1209" t="n">
        <v>200</v>
      </c>
      <c r="L17" s="1209" t="n">
        <v>1000</v>
      </c>
      <c r="M17" s="1210" t="n">
        <v>8.83413219206408</v>
      </c>
      <c r="N17" s="1211" t="n">
        <v>1524.7011</v>
      </c>
      <c r="O17" s="1212" t="n">
        <v>32107.2843433584</v>
      </c>
      <c r="P17" s="1212" t="n">
        <v>33692.8583234424</v>
      </c>
      <c r="Q17" s="1213" t="n">
        <v>9433.766894715</v>
      </c>
      <c r="R17" s="1212" t="n">
        <v>41541.0512380734</v>
      </c>
      <c r="S17" s="1212" t="n">
        <v>43126.6252181575</v>
      </c>
    </row>
    <row r="18" customFormat="false" ht="16.5" hidden="false" customHeight="true" outlineLevel="0" collapsed="false">
      <c r="A18" s="1203" t="s">
        <v>56</v>
      </c>
      <c r="B18" s="1204" t="n">
        <f aca="false">J18</f>
        <v>90</v>
      </c>
      <c r="C18" s="1204" t="s">
        <v>496</v>
      </c>
      <c r="D18" s="1204" t="n">
        <f aca="false">K18</f>
        <v>200</v>
      </c>
      <c r="E18" s="1204" t="s">
        <v>496</v>
      </c>
      <c r="F18" s="1205" t="n">
        <f aca="false">L18</f>
        <v>1050</v>
      </c>
      <c r="G18" s="1204" t="s">
        <v>496</v>
      </c>
      <c r="H18" s="1206" t="n">
        <v>2</v>
      </c>
      <c r="I18" s="1207" t="s">
        <v>497</v>
      </c>
      <c r="J18" s="1208" t="n">
        <v>90</v>
      </c>
      <c r="K18" s="1209" t="n">
        <v>200</v>
      </c>
      <c r="L18" s="1209" t="n">
        <v>1050</v>
      </c>
      <c r="M18" s="1210" t="n">
        <v>9.22357131109474</v>
      </c>
      <c r="N18" s="1211" t="n">
        <v>1641.9858</v>
      </c>
      <c r="O18" s="1212" t="n">
        <v>33734.7875096803</v>
      </c>
      <c r="P18" s="1212" t="n">
        <v>35360.5303269287</v>
      </c>
      <c r="Q18" s="1213" t="n">
        <v>9984.2345736975</v>
      </c>
      <c r="R18" s="1212" t="n">
        <v>43719.0220833778</v>
      </c>
      <c r="S18" s="1212" t="n">
        <v>45344.7649006262</v>
      </c>
    </row>
    <row r="19" customFormat="false" ht="16.5" hidden="false" customHeight="true" outlineLevel="0" collapsed="false">
      <c r="A19" s="1203" t="s">
        <v>56</v>
      </c>
      <c r="B19" s="1206" t="n">
        <f aca="false">J19</f>
        <v>90</v>
      </c>
      <c r="C19" s="1206" t="s">
        <v>496</v>
      </c>
      <c r="D19" s="1206" t="n">
        <f aca="false">K19</f>
        <v>200</v>
      </c>
      <c r="E19" s="1206" t="s">
        <v>496</v>
      </c>
      <c r="F19" s="1205" t="n">
        <f aca="false">L19</f>
        <v>1100</v>
      </c>
      <c r="G19" s="1206" t="s">
        <v>496</v>
      </c>
      <c r="H19" s="1206" t="n">
        <v>2</v>
      </c>
      <c r="I19" s="1207" t="s">
        <v>497</v>
      </c>
      <c r="J19" s="1208" t="n">
        <v>90</v>
      </c>
      <c r="K19" s="1209" t="n">
        <v>200</v>
      </c>
      <c r="L19" s="1209" t="n">
        <v>1100</v>
      </c>
      <c r="M19" s="1210" t="n">
        <v>9.59597043012539</v>
      </c>
      <c r="N19" s="1211" t="n">
        <v>1759.2705</v>
      </c>
      <c r="O19" s="1212" t="n">
        <v>35151.1331019249</v>
      </c>
      <c r="P19" s="1212" t="n">
        <v>36830.4966382118</v>
      </c>
      <c r="Q19" s="1213" t="n">
        <v>10319.2053953063</v>
      </c>
      <c r="R19" s="1212" t="n">
        <v>45470.3384972312</v>
      </c>
      <c r="S19" s="1212" t="n">
        <v>47149.702033518</v>
      </c>
    </row>
    <row r="20" customFormat="false" ht="16.5" hidden="false" customHeight="true" outlineLevel="0" collapsed="false">
      <c r="A20" s="1203" t="s">
        <v>56</v>
      </c>
      <c r="B20" s="1204" t="n">
        <f aca="false">J20</f>
        <v>90</v>
      </c>
      <c r="C20" s="1204" t="s">
        <v>496</v>
      </c>
      <c r="D20" s="1204" t="n">
        <f aca="false">K20</f>
        <v>200</v>
      </c>
      <c r="E20" s="1204" t="s">
        <v>496</v>
      </c>
      <c r="F20" s="1205" t="n">
        <f aca="false">L20</f>
        <v>1150</v>
      </c>
      <c r="G20" s="1204" t="s">
        <v>496</v>
      </c>
      <c r="H20" s="1206" t="n">
        <v>2</v>
      </c>
      <c r="I20" s="1207" t="s">
        <v>497</v>
      </c>
      <c r="J20" s="1208" t="n">
        <v>90</v>
      </c>
      <c r="K20" s="1209" t="n">
        <v>200</v>
      </c>
      <c r="L20" s="1209" t="n">
        <v>1150</v>
      </c>
      <c r="M20" s="1210" t="n">
        <v>9.96836954915605</v>
      </c>
      <c r="N20" s="1211" t="n">
        <v>1876.5552</v>
      </c>
      <c r="O20" s="1212" t="n">
        <v>35861.551168419</v>
      </c>
      <c r="P20" s="1212" t="n">
        <v>37639.5070784771</v>
      </c>
      <c r="Q20" s="1213" t="n">
        <v>10654.1760857063</v>
      </c>
      <c r="R20" s="1212" t="n">
        <v>46515.7272541253</v>
      </c>
      <c r="S20" s="1212" t="n">
        <v>48293.6831641834</v>
      </c>
    </row>
    <row r="21" customFormat="false" ht="16.5" hidden="false" customHeight="true" outlineLevel="0" collapsed="false">
      <c r="A21" s="1203" t="s">
        <v>56</v>
      </c>
      <c r="B21" s="1204" t="n">
        <f aca="false">J21</f>
        <v>90</v>
      </c>
      <c r="C21" s="1204" t="s">
        <v>496</v>
      </c>
      <c r="D21" s="1204" t="n">
        <f aca="false">K21</f>
        <v>200</v>
      </c>
      <c r="E21" s="1204" t="s">
        <v>496</v>
      </c>
      <c r="F21" s="1205" t="n">
        <f aca="false">L21</f>
        <v>1200</v>
      </c>
      <c r="G21" s="1204" t="s">
        <v>496</v>
      </c>
      <c r="H21" s="1206" t="n">
        <v>2</v>
      </c>
      <c r="I21" s="1207" t="s">
        <v>497</v>
      </c>
      <c r="J21" s="1208" t="n">
        <v>90</v>
      </c>
      <c r="K21" s="1209" t="n">
        <v>200</v>
      </c>
      <c r="L21" s="1209" t="n">
        <v>1200</v>
      </c>
      <c r="M21" s="1210" t="n">
        <v>10.5730586681867</v>
      </c>
      <c r="N21" s="1211" t="n">
        <v>1993.8399</v>
      </c>
      <c r="O21" s="1212" t="n">
        <v>36604.8093811044</v>
      </c>
      <c r="P21" s="1212" t="n">
        <v>38479.2655217338</v>
      </c>
      <c r="Q21" s="1213" t="n">
        <v>11204.6437646888</v>
      </c>
      <c r="R21" s="1212" t="n">
        <v>47809.4531457932</v>
      </c>
      <c r="S21" s="1212" t="n">
        <v>49683.9092864226</v>
      </c>
    </row>
    <row r="22" customFormat="false" ht="16.5" hidden="false" customHeight="true" outlineLevel="0" collapsed="false">
      <c r="A22" s="1203" t="s">
        <v>56</v>
      </c>
      <c r="B22" s="1204" t="n">
        <f aca="false">J22</f>
        <v>90</v>
      </c>
      <c r="C22" s="1204" t="s">
        <v>496</v>
      </c>
      <c r="D22" s="1204" t="n">
        <f aca="false">K22</f>
        <v>200</v>
      </c>
      <c r="E22" s="1204" t="s">
        <v>496</v>
      </c>
      <c r="F22" s="1205" t="n">
        <f aca="false">L22</f>
        <v>1250</v>
      </c>
      <c r="G22" s="1204" t="s">
        <v>496</v>
      </c>
      <c r="H22" s="1206" t="n">
        <v>2</v>
      </c>
      <c r="I22" s="1207" t="s">
        <v>497</v>
      </c>
      <c r="J22" s="1208" t="n">
        <v>90</v>
      </c>
      <c r="K22" s="1209" t="n">
        <v>200</v>
      </c>
      <c r="L22" s="1209" t="n">
        <v>1250</v>
      </c>
      <c r="M22" s="1210" t="n">
        <v>10.9454577872174</v>
      </c>
      <c r="N22" s="1211" t="n">
        <v>2111.1246</v>
      </c>
      <c r="O22" s="1212" t="n">
        <v>37314.7777689705</v>
      </c>
      <c r="P22" s="1212" t="n">
        <v>39287.8549459226</v>
      </c>
      <c r="Q22" s="1213" t="n">
        <v>11539.6144550888</v>
      </c>
      <c r="R22" s="1212" t="n">
        <v>48854.3922240593</v>
      </c>
      <c r="S22" s="1212" t="n">
        <v>50827.4694010114</v>
      </c>
    </row>
    <row r="23" customFormat="false" ht="16.5" hidden="false" customHeight="true" outlineLevel="0" collapsed="false">
      <c r="A23" s="1203" t="s">
        <v>56</v>
      </c>
      <c r="B23" s="1204" t="n">
        <f aca="false">J23</f>
        <v>90</v>
      </c>
      <c r="C23" s="1204" t="s">
        <v>496</v>
      </c>
      <c r="D23" s="1204" t="n">
        <f aca="false">K23</f>
        <v>200</v>
      </c>
      <c r="E23" s="1204" t="s">
        <v>496</v>
      </c>
      <c r="F23" s="1205" t="n">
        <f aca="false">L23</f>
        <v>1300</v>
      </c>
      <c r="G23" s="1204" t="s">
        <v>496</v>
      </c>
      <c r="H23" s="1206" t="n">
        <v>2</v>
      </c>
      <c r="I23" s="1207" t="s">
        <v>497</v>
      </c>
      <c r="J23" s="1208" t="n">
        <v>90</v>
      </c>
      <c r="K23" s="1209" t="n">
        <v>200</v>
      </c>
      <c r="L23" s="1209" t="n">
        <v>1300</v>
      </c>
      <c r="M23" s="1210" t="n">
        <v>11.396896906248</v>
      </c>
      <c r="N23" s="1211" t="n">
        <v>2228.4093</v>
      </c>
      <c r="O23" s="1212" t="n">
        <v>40316.6934378388</v>
      </c>
      <c r="P23" s="1212" t="n">
        <v>42242.3814913228</v>
      </c>
      <c r="Q23" s="1213" t="n">
        <v>12090.0821340713</v>
      </c>
      <c r="R23" s="1212" t="n">
        <v>52406.7755719101</v>
      </c>
      <c r="S23" s="1212" t="n">
        <v>54332.4636253941</v>
      </c>
    </row>
    <row r="24" customFormat="false" ht="16.5" hidden="false" customHeight="true" outlineLevel="0" collapsed="false">
      <c r="A24" s="1203" t="s">
        <v>56</v>
      </c>
      <c r="B24" s="1204" t="n">
        <f aca="false">J24</f>
        <v>90</v>
      </c>
      <c r="C24" s="1204" t="s">
        <v>496</v>
      </c>
      <c r="D24" s="1204" t="n">
        <f aca="false">K24</f>
        <v>200</v>
      </c>
      <c r="E24" s="1204" t="s">
        <v>496</v>
      </c>
      <c r="F24" s="1205" t="n">
        <f aca="false">L24</f>
        <v>1350</v>
      </c>
      <c r="G24" s="1204" t="s">
        <v>496</v>
      </c>
      <c r="H24" s="1206" t="n">
        <v>2</v>
      </c>
      <c r="I24" s="1207" t="s">
        <v>497</v>
      </c>
      <c r="J24" s="1208" t="n">
        <v>90</v>
      </c>
      <c r="K24" s="1209" t="n">
        <v>200</v>
      </c>
      <c r="L24" s="1209" t="n">
        <v>1350</v>
      </c>
      <c r="M24" s="1210" t="n">
        <v>11.7692960252787</v>
      </c>
      <c r="N24" s="1211" t="n">
        <v>2345.694</v>
      </c>
      <c r="O24" s="1212" t="n">
        <v>41260.0230627317</v>
      </c>
      <c r="P24" s="1212" t="n">
        <v>43269.4655451197</v>
      </c>
      <c r="Q24" s="1213" t="n">
        <v>12425.05295568</v>
      </c>
      <c r="R24" s="1212" t="n">
        <v>53685.0760184117</v>
      </c>
      <c r="S24" s="1212" t="n">
        <v>55694.5185007997</v>
      </c>
    </row>
    <row r="25" customFormat="false" ht="16.5" hidden="false" customHeight="true" outlineLevel="0" collapsed="false">
      <c r="A25" s="1203" t="s">
        <v>56</v>
      </c>
      <c r="B25" s="1204" t="n">
        <f aca="false">J25</f>
        <v>90</v>
      </c>
      <c r="C25" s="1204" t="s">
        <v>496</v>
      </c>
      <c r="D25" s="1204" t="n">
        <f aca="false">K25</f>
        <v>200</v>
      </c>
      <c r="E25" s="1204" t="s">
        <v>496</v>
      </c>
      <c r="F25" s="1205" t="n">
        <f aca="false">L25</f>
        <v>1400</v>
      </c>
      <c r="G25" s="1204" t="s">
        <v>496</v>
      </c>
      <c r="H25" s="1206" t="n">
        <v>2</v>
      </c>
      <c r="I25" s="1207" t="s">
        <v>497</v>
      </c>
      <c r="J25" s="1208" t="n">
        <v>90</v>
      </c>
      <c r="K25" s="1209" t="n">
        <v>200</v>
      </c>
      <c r="L25" s="1209" t="n">
        <v>1400</v>
      </c>
      <c r="M25" s="1210" t="n">
        <v>12.1587351443093</v>
      </c>
      <c r="N25" s="1211" t="n">
        <v>2462.9787</v>
      </c>
      <c r="O25" s="1212" t="n">
        <v>42508.9755626485</v>
      </c>
      <c r="P25" s="1212" t="n">
        <v>44582.7027945938</v>
      </c>
      <c r="Q25" s="1213" t="n">
        <v>12975.5206346625</v>
      </c>
      <c r="R25" s="1212" t="n">
        <v>55484.4961973109</v>
      </c>
      <c r="S25" s="1212" t="n">
        <v>57558.2234292563</v>
      </c>
    </row>
    <row r="26" customFormat="false" ht="16.5" hidden="false" customHeight="true" outlineLevel="0" collapsed="false">
      <c r="A26" s="1203" t="s">
        <v>56</v>
      </c>
      <c r="B26" s="1204" t="n">
        <f aca="false">J26</f>
        <v>90</v>
      </c>
      <c r="C26" s="1204" t="s">
        <v>496</v>
      </c>
      <c r="D26" s="1204" t="n">
        <f aca="false">K26</f>
        <v>200</v>
      </c>
      <c r="E26" s="1204" t="s">
        <v>496</v>
      </c>
      <c r="F26" s="1205" t="n">
        <f aca="false">L26</f>
        <v>1450</v>
      </c>
      <c r="G26" s="1204" t="s">
        <v>496</v>
      </c>
      <c r="H26" s="1206" t="n">
        <v>2</v>
      </c>
      <c r="I26" s="1207" t="s">
        <v>497</v>
      </c>
      <c r="J26" s="1208" t="n">
        <v>90</v>
      </c>
      <c r="K26" s="1209" t="n">
        <v>200</v>
      </c>
      <c r="L26" s="1209" t="n">
        <v>1450</v>
      </c>
      <c r="M26" s="1210" t="n">
        <v>12.53113426334</v>
      </c>
      <c r="N26" s="1211" t="n">
        <v>2580.2634</v>
      </c>
      <c r="O26" s="1212" t="n">
        <v>43452.3051875413</v>
      </c>
      <c r="P26" s="1212" t="n">
        <v>45609.7868483906</v>
      </c>
      <c r="Q26" s="1213" t="n">
        <v>13310.4913250625</v>
      </c>
      <c r="R26" s="1212" t="n">
        <v>56762.7965126038</v>
      </c>
      <c r="S26" s="1212" t="n">
        <v>58920.2781734531</v>
      </c>
    </row>
    <row r="27" customFormat="false" ht="16.5" hidden="false" customHeight="true" outlineLevel="0" collapsed="false">
      <c r="A27" s="1203" t="s">
        <v>56</v>
      </c>
      <c r="B27" s="1204" t="n">
        <f aca="false">J27</f>
        <v>90</v>
      </c>
      <c r="C27" s="1204" t="s">
        <v>496</v>
      </c>
      <c r="D27" s="1204" t="n">
        <f aca="false">K27</f>
        <v>200</v>
      </c>
      <c r="E27" s="1204" t="s">
        <v>496</v>
      </c>
      <c r="F27" s="1205" t="n">
        <f aca="false">L27</f>
        <v>1500</v>
      </c>
      <c r="G27" s="1204" t="s">
        <v>496</v>
      </c>
      <c r="H27" s="1206" t="n">
        <v>2</v>
      </c>
      <c r="I27" s="1207" t="s">
        <v>497</v>
      </c>
      <c r="J27" s="1208" t="n">
        <v>90</v>
      </c>
      <c r="K27" s="1209" t="n">
        <v>200</v>
      </c>
      <c r="L27" s="1209" t="n">
        <v>1500</v>
      </c>
      <c r="M27" s="1210" t="n">
        <v>13.4561365151707</v>
      </c>
      <c r="N27" s="1211" t="n">
        <v>2697.5481</v>
      </c>
      <c r="O27" s="1212" t="n">
        <v>44786.8706095806</v>
      </c>
      <c r="P27" s="1212" t="n">
        <v>47072.3703778935</v>
      </c>
      <c r="Q27" s="1213" t="n">
        <v>13860.959004045</v>
      </c>
      <c r="R27" s="1212" t="n">
        <v>58647.8296136256</v>
      </c>
      <c r="S27" s="1212" t="n">
        <v>60933.3293819385</v>
      </c>
    </row>
    <row r="28" customFormat="false" ht="16.5" hidden="false" customHeight="true" outlineLevel="0" collapsed="false">
      <c r="A28" s="1203" t="s">
        <v>56</v>
      </c>
      <c r="B28" s="1204" t="n">
        <f aca="false">J28</f>
        <v>90</v>
      </c>
      <c r="C28" s="1204" t="s">
        <v>496</v>
      </c>
      <c r="D28" s="1204" t="n">
        <f aca="false">K28</f>
        <v>200</v>
      </c>
      <c r="E28" s="1204" t="s">
        <v>496</v>
      </c>
      <c r="F28" s="1205" t="n">
        <f aca="false">L28</f>
        <v>1550</v>
      </c>
      <c r="G28" s="1204" t="s">
        <v>496</v>
      </c>
      <c r="H28" s="1206" t="n">
        <v>2</v>
      </c>
      <c r="I28" s="1207" t="s">
        <v>497</v>
      </c>
      <c r="J28" s="1208" t="n">
        <v>90</v>
      </c>
      <c r="K28" s="1209" t="n">
        <v>200</v>
      </c>
      <c r="L28" s="1209" t="n">
        <v>1550</v>
      </c>
      <c r="M28" s="1210" t="n">
        <v>13.8975356342013</v>
      </c>
      <c r="N28" s="1211" t="n">
        <v>2814.8328</v>
      </c>
      <c r="O28" s="1212" t="n">
        <v>45730.2002344735</v>
      </c>
      <c r="P28" s="1212" t="n">
        <v>48099.4545432178</v>
      </c>
      <c r="Q28" s="1213" t="n">
        <v>14195.9298256538</v>
      </c>
      <c r="R28" s="1212" t="n">
        <v>59926.1300601272</v>
      </c>
      <c r="S28" s="1212" t="n">
        <v>62295.3843688716</v>
      </c>
    </row>
    <row r="29" customFormat="false" ht="16.5" hidden="false" customHeight="true" outlineLevel="0" collapsed="false">
      <c r="A29" s="1203" t="s">
        <v>56</v>
      </c>
      <c r="B29" s="1206" t="n">
        <f aca="false">J29</f>
        <v>90</v>
      </c>
      <c r="C29" s="1206" t="s">
        <v>496</v>
      </c>
      <c r="D29" s="1206" t="n">
        <f aca="false">K29</f>
        <v>200</v>
      </c>
      <c r="E29" s="1206" t="s">
        <v>496</v>
      </c>
      <c r="F29" s="1205" t="n">
        <f aca="false">L29</f>
        <v>1600</v>
      </c>
      <c r="G29" s="1206" t="s">
        <v>496</v>
      </c>
      <c r="H29" s="1206" t="n">
        <v>2</v>
      </c>
      <c r="I29" s="1207" t="s">
        <v>497</v>
      </c>
      <c r="J29" s="1208" t="n">
        <v>90</v>
      </c>
      <c r="K29" s="1209" t="n">
        <v>200</v>
      </c>
      <c r="L29" s="1209" t="n">
        <v>1600</v>
      </c>
      <c r="M29" s="1210" t="n">
        <v>14.269934753232</v>
      </c>
      <c r="N29" s="1211" t="n">
        <v>2932.1175</v>
      </c>
      <c r="O29" s="1212" t="n">
        <v>48492.260089047</v>
      </c>
      <c r="P29" s="1212" t="n">
        <v>50829.4054254803</v>
      </c>
      <c r="Q29" s="1213" t="n">
        <v>14530.9005160538</v>
      </c>
      <c r="R29" s="1212" t="n">
        <v>63023.1606051008</v>
      </c>
      <c r="S29" s="1212" t="n">
        <v>65360.305941534</v>
      </c>
    </row>
    <row r="30" customFormat="false" ht="16.5" hidden="false" customHeight="true" outlineLevel="0" collapsed="false">
      <c r="A30" s="1203" t="s">
        <v>56</v>
      </c>
      <c r="B30" s="1204" t="n">
        <f aca="false">J30</f>
        <v>90</v>
      </c>
      <c r="C30" s="1204" t="s">
        <v>496</v>
      </c>
      <c r="D30" s="1204" t="n">
        <f aca="false">K30</f>
        <v>200</v>
      </c>
      <c r="E30" s="1204" t="s">
        <v>496</v>
      </c>
      <c r="F30" s="1205" t="n">
        <f aca="false">L30</f>
        <v>1650</v>
      </c>
      <c r="G30" s="1204" t="s">
        <v>496</v>
      </c>
      <c r="H30" s="1206" t="n">
        <v>2</v>
      </c>
      <c r="I30" s="1207" t="s">
        <v>497</v>
      </c>
      <c r="J30" s="1208" t="n">
        <v>90</v>
      </c>
      <c r="K30" s="1209" t="n">
        <v>200</v>
      </c>
      <c r="L30" s="1209" t="n">
        <v>1650</v>
      </c>
      <c r="M30" s="1210" t="n">
        <v>14.6973738722626</v>
      </c>
      <c r="N30" s="1211" t="n">
        <v>3049.4022</v>
      </c>
      <c r="O30" s="1212" t="n">
        <v>51490.0770130598</v>
      </c>
      <c r="P30" s="1212" t="n">
        <v>53780.0943117561</v>
      </c>
      <c r="Q30" s="1213" t="n">
        <v>15081.3681950363</v>
      </c>
      <c r="R30" s="1212" t="n">
        <v>66571.445208096</v>
      </c>
      <c r="S30" s="1212" t="n">
        <v>68861.4625067923</v>
      </c>
    </row>
    <row r="31" customFormat="false" ht="16.5" hidden="false" customHeight="true" outlineLevel="0" collapsed="false">
      <c r="A31" s="1203" t="s">
        <v>56</v>
      </c>
      <c r="B31" s="1204" t="n">
        <f aca="false">J31</f>
        <v>90</v>
      </c>
      <c r="C31" s="1204" t="s">
        <v>496</v>
      </c>
      <c r="D31" s="1204" t="n">
        <f aca="false">K31</f>
        <v>200</v>
      </c>
      <c r="E31" s="1204" t="s">
        <v>496</v>
      </c>
      <c r="F31" s="1205" t="n">
        <f aca="false">L31</f>
        <v>1700</v>
      </c>
      <c r="G31" s="1204" t="s">
        <v>496</v>
      </c>
      <c r="H31" s="1206" t="n">
        <v>2</v>
      </c>
      <c r="I31" s="1207" t="s">
        <v>497</v>
      </c>
      <c r="J31" s="1208" t="n">
        <v>90</v>
      </c>
      <c r="K31" s="1209" t="n">
        <v>200</v>
      </c>
      <c r="L31" s="1209" t="n">
        <v>1700</v>
      </c>
      <c r="M31" s="1210" t="n">
        <v>15.0697729912933</v>
      </c>
      <c r="N31" s="1211" t="n">
        <v>3166.6869</v>
      </c>
      <c r="O31" s="1212" t="n">
        <v>52241.6800432013</v>
      </c>
      <c r="P31" s="1212" t="n">
        <v>54627.6659211743</v>
      </c>
      <c r="Q31" s="1213" t="n">
        <v>15416.3388854363</v>
      </c>
      <c r="R31" s="1212" t="n">
        <v>67658.0189286375</v>
      </c>
      <c r="S31" s="1212" t="n">
        <v>70044.0048066105</v>
      </c>
    </row>
    <row r="32" customFormat="false" ht="16.5" hidden="false" customHeight="true" outlineLevel="0" collapsed="false">
      <c r="A32" s="1203" t="s">
        <v>56</v>
      </c>
      <c r="B32" s="1204" t="n">
        <f aca="false">J32</f>
        <v>90</v>
      </c>
      <c r="C32" s="1204" t="s">
        <v>496</v>
      </c>
      <c r="D32" s="1204" t="n">
        <f aca="false">K32</f>
        <v>200</v>
      </c>
      <c r="E32" s="1204" t="s">
        <v>496</v>
      </c>
      <c r="F32" s="1205" t="n">
        <f aca="false">L32</f>
        <v>1750</v>
      </c>
      <c r="G32" s="1204" t="s">
        <v>496</v>
      </c>
      <c r="H32" s="1206" t="n">
        <v>2</v>
      </c>
      <c r="I32" s="1207" t="s">
        <v>497</v>
      </c>
      <c r="J32" s="1208" t="n">
        <v>90</v>
      </c>
      <c r="K32" s="1209" t="n">
        <v>200</v>
      </c>
      <c r="L32" s="1209" t="n">
        <v>1750</v>
      </c>
      <c r="M32" s="1210" t="n">
        <v>15.4592121103239</v>
      </c>
      <c r="N32" s="1211" t="n">
        <v>3283.9716</v>
      </c>
      <c r="O32" s="1212" t="n">
        <v>52922.1113929924</v>
      </c>
      <c r="P32" s="1212" t="n">
        <v>55408.5998866862</v>
      </c>
      <c r="Q32" s="1213" t="n">
        <v>15966.8065644188</v>
      </c>
      <c r="R32" s="1212" t="n">
        <v>68888.9179574112</v>
      </c>
      <c r="S32" s="1212" t="n">
        <v>71375.406451105</v>
      </c>
    </row>
    <row r="33" customFormat="false" ht="16.5" hidden="false" customHeight="true" outlineLevel="0" collapsed="false">
      <c r="A33" s="1203" t="s">
        <v>56</v>
      </c>
      <c r="B33" s="1204" t="n">
        <f aca="false">J33</f>
        <v>90</v>
      </c>
      <c r="C33" s="1204" t="s">
        <v>496</v>
      </c>
      <c r="D33" s="1204" t="n">
        <f aca="false">K33</f>
        <v>200</v>
      </c>
      <c r="E33" s="1204" t="s">
        <v>496</v>
      </c>
      <c r="F33" s="1205" t="n">
        <f aca="false">L33</f>
        <v>1800</v>
      </c>
      <c r="G33" s="1204" t="s">
        <v>496</v>
      </c>
      <c r="H33" s="1206" t="n">
        <v>2</v>
      </c>
      <c r="I33" s="1207" t="s">
        <v>497</v>
      </c>
      <c r="J33" s="1208" t="n">
        <v>90</v>
      </c>
      <c r="K33" s="1209" t="n">
        <v>200</v>
      </c>
      <c r="L33" s="1209" t="n">
        <v>1800</v>
      </c>
      <c r="M33" s="1210" t="n">
        <v>15.9006112293546</v>
      </c>
      <c r="N33" s="1211" t="n">
        <v>3401.2563</v>
      </c>
      <c r="O33" s="1212" t="n">
        <v>53674.3654087866</v>
      </c>
      <c r="P33" s="1212" t="n">
        <v>56256.7811050778</v>
      </c>
      <c r="Q33" s="1213" t="n">
        <v>16301.7773860275</v>
      </c>
      <c r="R33" s="1212" t="n">
        <v>69976.1427948141</v>
      </c>
      <c r="S33" s="1212" t="n">
        <v>72558.5584911053</v>
      </c>
    </row>
    <row r="34" customFormat="false" ht="16.5" hidden="false" customHeight="true" outlineLevel="0" collapsed="false">
      <c r="A34" s="1203" t="s">
        <v>56</v>
      </c>
      <c r="B34" s="1204" t="n">
        <f aca="false">J34</f>
        <v>90</v>
      </c>
      <c r="C34" s="1204" t="s">
        <v>496</v>
      </c>
      <c r="D34" s="1204" t="n">
        <f aca="false">K34</f>
        <v>200</v>
      </c>
      <c r="E34" s="1204" t="s">
        <v>496</v>
      </c>
      <c r="F34" s="1205" t="n">
        <f aca="false">L34</f>
        <v>1850</v>
      </c>
      <c r="G34" s="1204" t="s">
        <v>496</v>
      </c>
      <c r="H34" s="1206" t="n">
        <v>2</v>
      </c>
      <c r="I34" s="1207" t="s">
        <v>497</v>
      </c>
      <c r="J34" s="1208" t="n">
        <v>90</v>
      </c>
      <c r="K34" s="1209" t="n">
        <v>200</v>
      </c>
      <c r="L34" s="1209" t="n">
        <v>1850</v>
      </c>
      <c r="M34" s="1210" t="n">
        <v>16.3520503483853</v>
      </c>
      <c r="N34" s="1211" t="n">
        <v>3518.541</v>
      </c>
      <c r="O34" s="1212" t="n">
        <v>54426.5744790235</v>
      </c>
      <c r="P34" s="1212" t="n">
        <v>57104.9202776254</v>
      </c>
      <c r="Q34" s="1213" t="n">
        <v>16852.24506501</v>
      </c>
      <c r="R34" s="1212" t="n">
        <v>71278.8195440335</v>
      </c>
      <c r="S34" s="1212" t="n">
        <v>73957.1653426354</v>
      </c>
    </row>
    <row r="35" customFormat="false" ht="16.5" hidden="false" customHeight="true" outlineLevel="0" collapsed="false">
      <c r="A35" s="1203" t="s">
        <v>56</v>
      </c>
      <c r="B35" s="1204" t="n">
        <f aca="false">J35</f>
        <v>90</v>
      </c>
      <c r="C35" s="1204" t="s">
        <v>496</v>
      </c>
      <c r="D35" s="1204" t="n">
        <f aca="false">K35</f>
        <v>200</v>
      </c>
      <c r="E35" s="1204" t="s">
        <v>496</v>
      </c>
      <c r="F35" s="1205" t="n">
        <f aca="false">L35</f>
        <v>1900</v>
      </c>
      <c r="G35" s="1204" t="s">
        <v>496</v>
      </c>
      <c r="H35" s="1206" t="n">
        <v>2</v>
      </c>
      <c r="I35" s="1207" t="s">
        <v>497</v>
      </c>
      <c r="J35" s="1208" t="n">
        <v>90</v>
      </c>
      <c r="K35" s="1209" t="n">
        <v>200</v>
      </c>
      <c r="L35" s="1209" t="n">
        <v>1900</v>
      </c>
      <c r="M35" s="1210" t="n">
        <v>16.7244494674159</v>
      </c>
      <c r="N35" s="1211" t="n">
        <v>3635.8257</v>
      </c>
      <c r="O35" s="1212" t="n">
        <v>55342.3858239876</v>
      </c>
      <c r="P35" s="1212" t="n">
        <v>58106.2391512836</v>
      </c>
      <c r="Q35" s="1213" t="n">
        <v>17187.21575541</v>
      </c>
      <c r="R35" s="1212" t="n">
        <v>72529.6015793976</v>
      </c>
      <c r="S35" s="1212" t="n">
        <v>75293.4549066936</v>
      </c>
    </row>
    <row r="36" customFormat="false" ht="16.5" hidden="false" customHeight="true" outlineLevel="0" collapsed="false">
      <c r="A36" s="1203" t="s">
        <v>56</v>
      </c>
      <c r="B36" s="1204" t="n">
        <f aca="false">J36</f>
        <v>90</v>
      </c>
      <c r="C36" s="1204" t="s">
        <v>496</v>
      </c>
      <c r="D36" s="1204" t="n">
        <f aca="false">K36</f>
        <v>200</v>
      </c>
      <c r="E36" s="1204" t="s">
        <v>496</v>
      </c>
      <c r="F36" s="1205" t="n">
        <f aca="false">L36</f>
        <v>1950</v>
      </c>
      <c r="G36" s="1204" t="s">
        <v>496</v>
      </c>
      <c r="H36" s="1206" t="n">
        <v>2</v>
      </c>
      <c r="I36" s="1207" t="s">
        <v>497</v>
      </c>
      <c r="J36" s="1208" t="n">
        <v>90</v>
      </c>
      <c r="K36" s="1209" t="n">
        <v>200</v>
      </c>
      <c r="L36" s="1209" t="n">
        <v>1950</v>
      </c>
      <c r="M36" s="1210" t="n">
        <v>17.2500985864466</v>
      </c>
      <c r="N36" s="1211" t="n">
        <v>3753.1104</v>
      </c>
      <c r="O36" s="1212" t="n">
        <v>56406.9833581894</v>
      </c>
      <c r="P36" s="1212" t="n">
        <v>59246.8658318486</v>
      </c>
      <c r="Q36" s="1213" t="n">
        <v>17522.18644581</v>
      </c>
      <c r="R36" s="1212" t="n">
        <v>73929.1698039994</v>
      </c>
      <c r="S36" s="1212" t="n">
        <v>76769.0522776586</v>
      </c>
    </row>
    <row r="37" customFormat="false" ht="16.5" hidden="false" customHeight="true" outlineLevel="0" collapsed="false">
      <c r="A37" s="1203" t="s">
        <v>56</v>
      </c>
      <c r="B37" s="1204" t="n">
        <f aca="false">J37</f>
        <v>90</v>
      </c>
      <c r="C37" s="1204" t="s">
        <v>496</v>
      </c>
      <c r="D37" s="1204" t="n">
        <f aca="false">K37</f>
        <v>200</v>
      </c>
      <c r="E37" s="1204" t="s">
        <v>496</v>
      </c>
      <c r="F37" s="1205" t="n">
        <f aca="false">L37</f>
        <v>2000</v>
      </c>
      <c r="G37" s="1204" t="s">
        <v>496</v>
      </c>
      <c r="H37" s="1206" t="n">
        <v>2</v>
      </c>
      <c r="I37" s="1207" t="s">
        <v>497</v>
      </c>
      <c r="J37" s="1208" t="n">
        <v>90</v>
      </c>
      <c r="K37" s="1209" t="n">
        <v>200</v>
      </c>
      <c r="L37" s="1209" t="n">
        <v>2000</v>
      </c>
      <c r="M37" s="1210" t="n">
        <v>17.7311001054772</v>
      </c>
      <c r="N37" s="1211" t="n">
        <v>3870.3951</v>
      </c>
      <c r="O37" s="1212" t="n">
        <v>57351.9792029985</v>
      </c>
      <c r="P37" s="1212" t="n">
        <v>60453.3204671237</v>
      </c>
      <c r="Q37" s="1213" t="n">
        <v>18072.6542560013</v>
      </c>
      <c r="R37" s="1212" t="n">
        <v>75424.6334589998</v>
      </c>
      <c r="S37" s="1212" t="n">
        <v>78525.974723125</v>
      </c>
    </row>
    <row r="38" customFormat="false" ht="16.5" hidden="false" customHeight="true" outlineLevel="0" collapsed="false">
      <c r="A38" s="1203" t="s">
        <v>56</v>
      </c>
      <c r="B38" s="1204" t="n">
        <f aca="false">J38</f>
        <v>90</v>
      </c>
      <c r="C38" s="1204" t="s">
        <v>496</v>
      </c>
      <c r="D38" s="1204" t="n">
        <f aca="false">K38</f>
        <v>200</v>
      </c>
      <c r="E38" s="1204" t="s">
        <v>496</v>
      </c>
      <c r="F38" s="1205" t="n">
        <f aca="false">L38</f>
        <v>2050</v>
      </c>
      <c r="G38" s="1204" t="s">
        <v>496</v>
      </c>
      <c r="H38" s="1206" t="n">
        <v>2</v>
      </c>
      <c r="I38" s="1207" t="s">
        <v>497</v>
      </c>
      <c r="J38" s="1208" t="n">
        <v>90</v>
      </c>
      <c r="K38" s="1209" t="n">
        <v>200</v>
      </c>
      <c r="L38" s="1209" t="n">
        <v>2050</v>
      </c>
      <c r="M38" s="1210" t="n">
        <v>18.1034992245079</v>
      </c>
      <c r="N38" s="1211" t="n">
        <v>3987.6798</v>
      </c>
      <c r="O38" s="1212" t="n">
        <v>60107.8988029731</v>
      </c>
      <c r="P38" s="1212" t="n">
        <v>63177.5223330379</v>
      </c>
      <c r="Q38" s="1213" t="n">
        <v>18407.6249464013</v>
      </c>
      <c r="R38" s="1212" t="n">
        <v>78515.5237493743</v>
      </c>
      <c r="S38" s="1212" t="n">
        <v>81585.1472794392</v>
      </c>
    </row>
    <row r="39" customFormat="false" ht="16.5" hidden="false" customHeight="true" outlineLevel="0" collapsed="false">
      <c r="A39" s="1203" t="s">
        <v>56</v>
      </c>
      <c r="B39" s="1206" t="n">
        <f aca="false">J39</f>
        <v>90</v>
      </c>
      <c r="C39" s="1206" t="s">
        <v>496</v>
      </c>
      <c r="D39" s="1206" t="n">
        <f aca="false">K39</f>
        <v>200</v>
      </c>
      <c r="E39" s="1206" t="s">
        <v>496</v>
      </c>
      <c r="F39" s="1205" t="n">
        <f aca="false">L39</f>
        <v>2100</v>
      </c>
      <c r="G39" s="1206" t="s">
        <v>496</v>
      </c>
      <c r="H39" s="1206" t="n">
        <v>2</v>
      </c>
      <c r="I39" s="1207" t="s">
        <v>497</v>
      </c>
      <c r="J39" s="1208" t="n">
        <v>90</v>
      </c>
      <c r="K39" s="1209" t="n">
        <v>200</v>
      </c>
      <c r="L39" s="1209" t="n">
        <v>2100</v>
      </c>
      <c r="M39" s="1210" t="n">
        <v>18.4929383435386</v>
      </c>
      <c r="N39" s="1211" t="n">
        <v>4104.9645</v>
      </c>
      <c r="O39" s="1212" t="n">
        <v>60917.9862637024</v>
      </c>
      <c r="P39" s="1212" t="n">
        <v>64079.8525759393</v>
      </c>
      <c r="Q39" s="1213" t="n">
        <v>18958.0926253838</v>
      </c>
      <c r="R39" s="1212" t="n">
        <v>79876.0788890862</v>
      </c>
      <c r="S39" s="1212" t="n">
        <v>83037.9452013231</v>
      </c>
    </row>
    <row r="40" customFormat="false" ht="16.5" hidden="false" customHeight="true" outlineLevel="0" collapsed="false">
      <c r="A40" s="1203" t="s">
        <v>56</v>
      </c>
      <c r="B40" s="1204" t="n">
        <f aca="false">J40</f>
        <v>90</v>
      </c>
      <c r="C40" s="1204" t="s">
        <v>496</v>
      </c>
      <c r="D40" s="1204" t="n">
        <f aca="false">K40</f>
        <v>200</v>
      </c>
      <c r="E40" s="1204" t="s">
        <v>496</v>
      </c>
      <c r="F40" s="1205" t="n">
        <f aca="false">L40</f>
        <v>2150</v>
      </c>
      <c r="G40" s="1204" t="s">
        <v>496</v>
      </c>
      <c r="H40" s="1206" t="n">
        <v>2</v>
      </c>
      <c r="I40" s="1207" t="s">
        <v>497</v>
      </c>
      <c r="J40" s="1208" t="n">
        <v>90</v>
      </c>
      <c r="K40" s="1209" t="n">
        <v>200</v>
      </c>
      <c r="L40" s="1209" t="n">
        <v>2150</v>
      </c>
      <c r="M40" s="1210" t="n">
        <v>18.9893374625692</v>
      </c>
      <c r="N40" s="1211" t="n">
        <v>4222.2492</v>
      </c>
      <c r="O40" s="1212" t="n">
        <v>61866.0338337838</v>
      </c>
      <c r="P40" s="1212" t="n">
        <v>65111.3541200081</v>
      </c>
      <c r="Q40" s="1213" t="n">
        <v>19293.0633157838</v>
      </c>
      <c r="R40" s="1212" t="n">
        <v>81159.0971495676</v>
      </c>
      <c r="S40" s="1212" t="n">
        <v>84404.4174357919</v>
      </c>
    </row>
    <row r="41" customFormat="false" ht="16.5" hidden="false" customHeight="true" outlineLevel="0" collapsed="false">
      <c r="A41" s="1203" t="s">
        <v>56</v>
      </c>
      <c r="B41" s="1204" t="n">
        <f aca="false">J41</f>
        <v>90</v>
      </c>
      <c r="C41" s="1204" t="s">
        <v>496</v>
      </c>
      <c r="D41" s="1204" t="n">
        <f aca="false">K41</f>
        <v>200</v>
      </c>
      <c r="E41" s="1204" t="s">
        <v>496</v>
      </c>
      <c r="F41" s="1205" t="n">
        <f aca="false">L41</f>
        <v>2200</v>
      </c>
      <c r="G41" s="1204" t="s">
        <v>496</v>
      </c>
      <c r="H41" s="1206" t="n">
        <v>2</v>
      </c>
      <c r="I41" s="1207" t="s">
        <v>497</v>
      </c>
      <c r="J41" s="1208" t="n">
        <v>90</v>
      </c>
      <c r="K41" s="1209" t="n">
        <v>200</v>
      </c>
      <c r="L41" s="1209" t="n">
        <v>2200</v>
      </c>
      <c r="M41" s="1210" t="n">
        <v>19.3787765815999</v>
      </c>
      <c r="N41" s="1211" t="n">
        <v>4339.5339</v>
      </c>
      <c r="O41" s="1212" t="n">
        <v>62814.036458308</v>
      </c>
      <c r="P41" s="1212" t="n">
        <v>66142.813618233</v>
      </c>
      <c r="Q41" s="1213" t="n">
        <v>19843.5309947663</v>
      </c>
      <c r="R41" s="1212" t="n">
        <v>82657.5674530742</v>
      </c>
      <c r="S41" s="1212" t="n">
        <v>85986.3446129993</v>
      </c>
    </row>
    <row r="42" customFormat="false" ht="16.5" hidden="false" customHeight="true" outlineLevel="0" collapsed="false">
      <c r="A42" s="1203" t="s">
        <v>56</v>
      </c>
      <c r="B42" s="1204" t="n">
        <f aca="false">J42</f>
        <v>90</v>
      </c>
      <c r="C42" s="1204" t="s">
        <v>496</v>
      </c>
      <c r="D42" s="1204" t="n">
        <f aca="false">K42</f>
        <v>200</v>
      </c>
      <c r="E42" s="1204" t="s">
        <v>496</v>
      </c>
      <c r="F42" s="1205" t="n">
        <f aca="false">L42</f>
        <v>2250</v>
      </c>
      <c r="G42" s="1204" t="s">
        <v>496</v>
      </c>
      <c r="H42" s="1206" t="n">
        <v>2</v>
      </c>
      <c r="I42" s="1207" t="s">
        <v>497</v>
      </c>
      <c r="J42" s="1208" t="n">
        <v>90</v>
      </c>
      <c r="K42" s="1209" t="n">
        <v>200</v>
      </c>
      <c r="L42" s="1209" t="n">
        <v>2250</v>
      </c>
      <c r="M42" s="1210" t="n">
        <v>19.7511757006305</v>
      </c>
      <c r="N42" s="1211" t="n">
        <v>4456.8186</v>
      </c>
      <c r="O42" s="1212" t="n">
        <v>64060.7410111945</v>
      </c>
      <c r="P42" s="1212" t="n">
        <v>67453.9461219066</v>
      </c>
      <c r="Q42" s="1213" t="n">
        <v>20178.501816375</v>
      </c>
      <c r="R42" s="1212" t="n">
        <v>84239.2428275695</v>
      </c>
      <c r="S42" s="1212" t="n">
        <v>87632.4479382816</v>
      </c>
    </row>
    <row r="43" customFormat="false" ht="16.5" hidden="false" customHeight="true" outlineLevel="0" collapsed="false">
      <c r="A43" s="1203" t="s">
        <v>56</v>
      </c>
      <c r="B43" s="1204" t="n">
        <f aca="false">J43</f>
        <v>90</v>
      </c>
      <c r="C43" s="1204" t="s">
        <v>496</v>
      </c>
      <c r="D43" s="1204" t="n">
        <f aca="false">K43</f>
        <v>200</v>
      </c>
      <c r="E43" s="1204" t="s">
        <v>496</v>
      </c>
      <c r="F43" s="1205" t="n">
        <f aca="false">L43</f>
        <v>2300</v>
      </c>
      <c r="G43" s="1204" t="s">
        <v>496</v>
      </c>
      <c r="H43" s="1206" t="n">
        <v>2</v>
      </c>
      <c r="I43" s="1207" t="s">
        <v>497</v>
      </c>
      <c r="J43" s="1208" t="n">
        <v>90</v>
      </c>
      <c r="K43" s="1209" t="n">
        <v>200</v>
      </c>
      <c r="L43" s="1209" t="n">
        <v>2300</v>
      </c>
      <c r="M43" s="1210" t="n">
        <v>20.1235748196612</v>
      </c>
      <c r="N43" s="1211" t="n">
        <v>4574.1033</v>
      </c>
      <c r="O43" s="1212" t="n">
        <v>64781.729202105</v>
      </c>
      <c r="P43" s="1212" t="n">
        <v>68272.8532839208</v>
      </c>
      <c r="Q43" s="1213" t="n">
        <v>20513.472506775</v>
      </c>
      <c r="R43" s="1212" t="n">
        <v>85295.20170888</v>
      </c>
      <c r="S43" s="1212" t="n">
        <v>88786.3257906959</v>
      </c>
    </row>
    <row r="44" customFormat="false" ht="16.5" hidden="false" customHeight="true" outlineLevel="0" collapsed="false">
      <c r="A44" s="1203" t="s">
        <v>56</v>
      </c>
      <c r="B44" s="1204" t="n">
        <f aca="false">J44</f>
        <v>90</v>
      </c>
      <c r="C44" s="1204" t="s">
        <v>496</v>
      </c>
      <c r="D44" s="1204" t="n">
        <f aca="false">K44</f>
        <v>200</v>
      </c>
      <c r="E44" s="1204" t="s">
        <v>496</v>
      </c>
      <c r="F44" s="1205" t="n">
        <f aca="false">L44</f>
        <v>2350</v>
      </c>
      <c r="G44" s="1204" t="s">
        <v>496</v>
      </c>
      <c r="H44" s="1206" t="n">
        <v>2</v>
      </c>
      <c r="I44" s="1207" t="s">
        <v>497</v>
      </c>
      <c r="J44" s="1208" t="n">
        <v>90</v>
      </c>
      <c r="K44" s="1209" t="n">
        <v>200</v>
      </c>
      <c r="L44" s="1209" t="n">
        <v>2350</v>
      </c>
      <c r="M44" s="1210" t="n">
        <v>20.5130139386918</v>
      </c>
      <c r="N44" s="1211" t="n">
        <v>4691.388</v>
      </c>
      <c r="O44" s="1212" t="n">
        <v>65502.6724474583</v>
      </c>
      <c r="P44" s="1212" t="n">
        <v>69091.7182885637</v>
      </c>
      <c r="Q44" s="1213" t="n">
        <v>21063.9401857575</v>
      </c>
      <c r="R44" s="1212" t="n">
        <v>86566.6126332158</v>
      </c>
      <c r="S44" s="1212" t="n">
        <v>90155.6584743212</v>
      </c>
    </row>
    <row r="45" customFormat="false" ht="16.5" hidden="false" customHeight="true" outlineLevel="0" collapsed="false">
      <c r="A45" s="1203" t="s">
        <v>56</v>
      </c>
      <c r="B45" s="1204" t="n">
        <f aca="false">J45</f>
        <v>90</v>
      </c>
      <c r="C45" s="1204" t="s">
        <v>496</v>
      </c>
      <c r="D45" s="1204" t="n">
        <f aca="false">K45</f>
        <v>200</v>
      </c>
      <c r="E45" s="1204" t="s">
        <v>496</v>
      </c>
      <c r="F45" s="1205" t="n">
        <f aca="false">L45</f>
        <v>2400</v>
      </c>
      <c r="G45" s="1204" t="s">
        <v>496</v>
      </c>
      <c r="H45" s="1206" t="n">
        <v>2</v>
      </c>
      <c r="I45" s="1207" t="s">
        <v>497</v>
      </c>
      <c r="J45" s="1208" t="n">
        <v>90</v>
      </c>
      <c r="K45" s="1209" t="n">
        <v>200</v>
      </c>
      <c r="L45" s="1209" t="n">
        <v>2400</v>
      </c>
      <c r="M45" s="1210" t="n">
        <v>20.8854130577225</v>
      </c>
      <c r="N45" s="1211" t="n">
        <v>4808.6727</v>
      </c>
      <c r="O45" s="1212" t="n">
        <v>66223.5707472542</v>
      </c>
      <c r="P45" s="1212" t="n">
        <v>69910.5413588901</v>
      </c>
      <c r="Q45" s="1213" t="n">
        <v>21398.9108761575</v>
      </c>
      <c r="R45" s="1212" t="n">
        <v>87622.4816234117</v>
      </c>
      <c r="S45" s="1212" t="n">
        <v>91309.4522350476</v>
      </c>
    </row>
    <row r="46" customFormat="false" ht="16.5" hidden="false" customHeight="true" outlineLevel="0" collapsed="false">
      <c r="A46" s="1203" t="s">
        <v>56</v>
      </c>
      <c r="B46" s="1204" t="n">
        <f aca="false">J46</f>
        <v>90</v>
      </c>
      <c r="C46" s="1204" t="s">
        <v>496</v>
      </c>
      <c r="D46" s="1204" t="n">
        <f aca="false">K46</f>
        <v>200</v>
      </c>
      <c r="E46" s="1204" t="s">
        <v>496</v>
      </c>
      <c r="F46" s="1205" t="n">
        <f aca="false">L46</f>
        <v>2450</v>
      </c>
      <c r="G46" s="1204" t="s">
        <v>496</v>
      </c>
      <c r="H46" s="1206" t="n">
        <v>2</v>
      </c>
      <c r="I46" s="1207" t="s">
        <v>497</v>
      </c>
      <c r="J46" s="1208" t="n">
        <v>90</v>
      </c>
      <c r="K46" s="1209" t="n">
        <v>200</v>
      </c>
      <c r="L46" s="1209" t="n">
        <v>2450</v>
      </c>
      <c r="M46" s="1210" t="n">
        <v>21.9244153095532</v>
      </c>
      <c r="N46" s="1211" t="n">
        <v>4925.9574</v>
      </c>
      <c r="O46" s="1212" t="n">
        <v>67335.6598986392</v>
      </c>
      <c r="P46" s="1212" t="n">
        <v>71164.8215244962</v>
      </c>
      <c r="Q46" s="1213" t="n">
        <v>21949.3786863488</v>
      </c>
      <c r="R46" s="1212" t="n">
        <v>89285.038584988</v>
      </c>
      <c r="S46" s="1212" t="n">
        <v>93114.200210845</v>
      </c>
    </row>
    <row r="47" customFormat="false" ht="16.5" hidden="false" customHeight="true" outlineLevel="0" collapsed="false">
      <c r="A47" s="1203" t="s">
        <v>56</v>
      </c>
      <c r="B47" s="1204" t="n">
        <f aca="false">J47</f>
        <v>90</v>
      </c>
      <c r="C47" s="1204" t="s">
        <v>496</v>
      </c>
      <c r="D47" s="1204" t="n">
        <f aca="false">K47</f>
        <v>200</v>
      </c>
      <c r="E47" s="1204" t="s">
        <v>496</v>
      </c>
      <c r="F47" s="1205" t="n">
        <f aca="false">L47</f>
        <v>2500</v>
      </c>
      <c r="G47" s="1204" t="s">
        <v>496</v>
      </c>
      <c r="H47" s="1206" t="n">
        <v>2</v>
      </c>
      <c r="I47" s="1207" t="s">
        <v>497</v>
      </c>
      <c r="J47" s="1208" t="n">
        <v>90</v>
      </c>
      <c r="K47" s="1209" t="n">
        <v>200</v>
      </c>
      <c r="L47" s="1209" t="n">
        <v>2500</v>
      </c>
      <c r="M47" s="1210" t="n">
        <v>22.3138144285838</v>
      </c>
      <c r="N47" s="1211" t="n">
        <v>5043.2421</v>
      </c>
      <c r="O47" s="1212" t="n">
        <v>68056.4683073205</v>
      </c>
      <c r="P47" s="1212" t="n">
        <v>71983.5603916073</v>
      </c>
      <c r="Q47" s="1213" t="n">
        <v>22284.3493767488</v>
      </c>
      <c r="R47" s="1212" t="n">
        <v>90340.8176840693</v>
      </c>
      <c r="S47" s="1212" t="n">
        <v>94267.909768356</v>
      </c>
    </row>
    <row r="48" customFormat="false" ht="16.5" hidden="false" customHeight="true" outlineLevel="0" collapsed="false">
      <c r="A48" s="1203" t="s">
        <v>56</v>
      </c>
      <c r="B48" s="1204" t="n">
        <f aca="false">J48</f>
        <v>90</v>
      </c>
      <c r="C48" s="1204" t="s">
        <v>496</v>
      </c>
      <c r="D48" s="1204" t="n">
        <f aca="false">K48</f>
        <v>200</v>
      </c>
      <c r="E48" s="1204" t="s">
        <v>496</v>
      </c>
      <c r="F48" s="1205" t="n">
        <f aca="false">L48</f>
        <v>2550</v>
      </c>
      <c r="G48" s="1204" t="s">
        <v>496</v>
      </c>
      <c r="H48" s="1206" t="n">
        <v>2</v>
      </c>
      <c r="I48" s="1207" t="s">
        <v>497</v>
      </c>
      <c r="J48" s="1208" t="n">
        <v>90</v>
      </c>
      <c r="K48" s="1209" t="n">
        <v>200</v>
      </c>
      <c r="L48" s="1209" t="n">
        <v>2550</v>
      </c>
      <c r="M48" s="1210" t="n">
        <v>22.7032535476145</v>
      </c>
      <c r="N48" s="1211" t="n">
        <v>5160.5268</v>
      </c>
      <c r="O48" s="1212" t="n">
        <v>71856.050180094</v>
      </c>
      <c r="P48" s="1212" t="n">
        <v>75684.9372253999</v>
      </c>
      <c r="Q48" s="1213" t="n">
        <v>22834.8170557313</v>
      </c>
      <c r="R48" s="1212" t="n">
        <v>94690.8672358253</v>
      </c>
      <c r="S48" s="1212" t="n">
        <v>98519.7542811311</v>
      </c>
    </row>
    <row r="49" customFormat="false" ht="16.5" hidden="false" customHeight="true" outlineLevel="0" collapsed="false">
      <c r="A49" s="1203" t="s">
        <v>56</v>
      </c>
      <c r="B49" s="1206" t="n">
        <f aca="false">J49</f>
        <v>90</v>
      </c>
      <c r="C49" s="1206" t="s">
        <v>496</v>
      </c>
      <c r="D49" s="1206" t="n">
        <f aca="false">K49</f>
        <v>200</v>
      </c>
      <c r="E49" s="1206" t="s">
        <v>496</v>
      </c>
      <c r="F49" s="1205" t="n">
        <f aca="false">L49</f>
        <v>2600</v>
      </c>
      <c r="G49" s="1206" t="s">
        <v>496</v>
      </c>
      <c r="H49" s="1206" t="n">
        <v>2</v>
      </c>
      <c r="I49" s="1207" t="s">
        <v>497</v>
      </c>
      <c r="J49" s="1208" t="n">
        <v>90</v>
      </c>
      <c r="K49" s="1209" t="n">
        <v>200</v>
      </c>
      <c r="L49" s="1209" t="n">
        <v>2600</v>
      </c>
      <c r="M49" s="1210" t="n">
        <v>23.0756526666451</v>
      </c>
      <c r="N49" s="1211" t="n">
        <v>5277.8115</v>
      </c>
      <c r="O49" s="1212" t="n">
        <v>72829.6692071552</v>
      </c>
      <c r="P49" s="1212" t="n">
        <v>76740.3811451689</v>
      </c>
      <c r="Q49" s="1213" t="n">
        <v>23169.7877461313</v>
      </c>
      <c r="R49" s="1212" t="n">
        <v>95999.4569532865</v>
      </c>
      <c r="S49" s="1212" t="n">
        <v>99910.1688913002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90</v>
      </c>
      <c r="C50" s="1204" t="s">
        <v>496</v>
      </c>
      <c r="D50" s="1204" t="n">
        <f aca="false">K50</f>
        <v>200</v>
      </c>
      <c r="E50" s="1204" t="s">
        <v>496</v>
      </c>
      <c r="F50" s="1205" t="n">
        <f aca="false">L50</f>
        <v>2650</v>
      </c>
      <c r="G50" s="1204" t="s">
        <v>496</v>
      </c>
      <c r="H50" s="1206" t="n">
        <v>2</v>
      </c>
      <c r="I50" s="1207" t="s">
        <v>497</v>
      </c>
      <c r="J50" s="1208" t="n">
        <v>90</v>
      </c>
      <c r="K50" s="1209" t="n">
        <v>200</v>
      </c>
      <c r="L50" s="1209" t="n">
        <v>2650</v>
      </c>
      <c r="M50" s="1210" t="n">
        <v>23.5720917856758</v>
      </c>
      <c r="N50" s="1211" t="n">
        <v>5395.0962</v>
      </c>
      <c r="O50" s="1212" t="n">
        <v>73400.8398030861</v>
      </c>
      <c r="P50" s="1212" t="n">
        <v>77419.0148957224</v>
      </c>
      <c r="Q50" s="1213" t="n">
        <v>23720.2554251138</v>
      </c>
      <c r="R50" s="1212" t="n">
        <v>97121.0952281998</v>
      </c>
      <c r="S50" s="1212" t="n">
        <v>101139.270320836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90</v>
      </c>
      <c r="C51" s="1204" t="s">
        <v>496</v>
      </c>
      <c r="D51" s="1204" t="n">
        <f aca="false">K51</f>
        <v>200</v>
      </c>
      <c r="E51" s="1204" t="s">
        <v>496</v>
      </c>
      <c r="F51" s="1205" t="n">
        <f aca="false">L51</f>
        <v>2700</v>
      </c>
      <c r="G51" s="1204" t="s">
        <v>496</v>
      </c>
      <c r="H51" s="1206" t="n">
        <v>2</v>
      </c>
      <c r="I51" s="1207" t="s">
        <v>497</v>
      </c>
      <c r="J51" s="1208" t="n">
        <v>90</v>
      </c>
      <c r="K51" s="1209" t="n">
        <v>200</v>
      </c>
      <c r="L51" s="1209" t="n">
        <v>2700</v>
      </c>
      <c r="M51" s="1210" t="n">
        <v>23.9837409047064</v>
      </c>
      <c r="N51" s="1211" t="n">
        <v>5512.3809</v>
      </c>
      <c r="O51" s="1212" t="n">
        <v>74005.0303274376</v>
      </c>
      <c r="P51" s="1212" t="n">
        <v>78128.5651672253</v>
      </c>
      <c r="Q51" s="1213" t="n">
        <v>24055.2262467225</v>
      </c>
      <c r="R51" s="1212" t="n">
        <v>98060.2565741601</v>
      </c>
      <c r="S51" s="1212" t="n">
        <v>102183.791413948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90</v>
      </c>
      <c r="C52" s="1204" t="s">
        <v>496</v>
      </c>
      <c r="D52" s="1204" t="n">
        <f aca="false">K52</f>
        <v>200</v>
      </c>
      <c r="E52" s="1204" t="s">
        <v>496</v>
      </c>
      <c r="F52" s="1205" t="n">
        <f aca="false">L52</f>
        <v>2750</v>
      </c>
      <c r="G52" s="1204" t="s">
        <v>496</v>
      </c>
      <c r="H52" s="1206" t="n">
        <v>2</v>
      </c>
      <c r="I52" s="1207" t="s">
        <v>497</v>
      </c>
      <c r="J52" s="1208" t="n">
        <v>90</v>
      </c>
      <c r="K52" s="1209" t="n">
        <v>200</v>
      </c>
      <c r="L52" s="1209" t="n">
        <v>2750</v>
      </c>
      <c r="M52" s="1210" t="n">
        <v>24.3561400237371</v>
      </c>
      <c r="N52" s="1211" t="n">
        <v>5629.6656</v>
      </c>
      <c r="O52" s="1212" t="n">
        <v>74652.5166952461</v>
      </c>
      <c r="P52" s="1212" t="n">
        <v>78878.6529856009</v>
      </c>
      <c r="Q52" s="1213" t="n">
        <v>24390.1969371225</v>
      </c>
      <c r="R52" s="1212" t="n">
        <v>99042.7136323686</v>
      </c>
      <c r="S52" s="1212" t="n">
        <v>103268.849922723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90</v>
      </c>
      <c r="C53" s="1204" t="s">
        <v>496</v>
      </c>
      <c r="D53" s="1204" t="n">
        <f aca="false">K53</f>
        <v>200</v>
      </c>
      <c r="E53" s="1204" t="s">
        <v>496</v>
      </c>
      <c r="F53" s="1205" t="n">
        <f aca="false">L53</f>
        <v>2800</v>
      </c>
      <c r="G53" s="1204" t="s">
        <v>496</v>
      </c>
      <c r="H53" s="1206" t="n">
        <v>2</v>
      </c>
      <c r="I53" s="1207" t="s">
        <v>497</v>
      </c>
      <c r="J53" s="1208" t="n">
        <v>90</v>
      </c>
      <c r="K53" s="1209" t="n">
        <v>200</v>
      </c>
      <c r="L53" s="1209" t="n">
        <v>2800</v>
      </c>
      <c r="M53" s="1210" t="n">
        <v>24.7455791427678</v>
      </c>
      <c r="N53" s="1211" t="n">
        <v>5746.9503</v>
      </c>
      <c r="O53" s="1212" t="n">
        <v>75222.5336513635</v>
      </c>
      <c r="P53" s="1212" t="n">
        <v>79556.2065929222</v>
      </c>
      <c r="Q53" s="1213" t="n">
        <v>24940.664616105</v>
      </c>
      <c r="R53" s="1212" t="n">
        <v>100163.198267468</v>
      </c>
      <c r="S53" s="1212" t="n">
        <v>104496.871209027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90</v>
      </c>
      <c r="C54" s="1204" t="s">
        <v>496</v>
      </c>
      <c r="D54" s="1204" t="n">
        <f aca="false">K54</f>
        <v>200</v>
      </c>
      <c r="E54" s="1204" t="s">
        <v>496</v>
      </c>
      <c r="F54" s="1205" t="n">
        <f aca="false">L54</f>
        <v>2850</v>
      </c>
      <c r="G54" s="1204" t="s">
        <v>496</v>
      </c>
      <c r="H54" s="1206" t="n">
        <v>2</v>
      </c>
      <c r="I54" s="1207" t="s">
        <v>497</v>
      </c>
      <c r="J54" s="1208" t="n">
        <v>90</v>
      </c>
      <c r="K54" s="1209" t="n">
        <v>200</v>
      </c>
      <c r="L54" s="1209" t="n">
        <v>2850</v>
      </c>
      <c r="M54" s="1210" t="n">
        <v>25.1179782617984</v>
      </c>
      <c r="N54" s="1211" t="n">
        <v>5864.235</v>
      </c>
      <c r="O54" s="1212" t="n">
        <v>75792.5055503961</v>
      </c>
      <c r="P54" s="1212" t="n">
        <v>80233.7181543996</v>
      </c>
      <c r="Q54" s="1213" t="n">
        <v>25275.635306505</v>
      </c>
      <c r="R54" s="1212" t="n">
        <v>101068.140856901</v>
      </c>
      <c r="S54" s="1212" t="n">
        <v>105509.353460905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90</v>
      </c>
      <c r="C55" s="1204" t="s">
        <v>496</v>
      </c>
      <c r="D55" s="1204" t="n">
        <f aca="false">K55</f>
        <v>200</v>
      </c>
      <c r="E55" s="1204" t="s">
        <v>496</v>
      </c>
      <c r="F55" s="1205" t="n">
        <f aca="false">L55</f>
        <v>2900</v>
      </c>
      <c r="G55" s="1204" t="s">
        <v>496</v>
      </c>
      <c r="H55" s="1206" t="n">
        <v>2</v>
      </c>
      <c r="I55" s="1207" t="s">
        <v>497</v>
      </c>
      <c r="J55" s="1208" t="n">
        <v>90</v>
      </c>
      <c r="K55" s="1209" t="n">
        <v>200</v>
      </c>
      <c r="L55" s="1209" t="n">
        <v>2900</v>
      </c>
      <c r="M55" s="1210" t="n">
        <v>25.6834173808291</v>
      </c>
      <c r="N55" s="1211" t="n">
        <v>5981.5197</v>
      </c>
      <c r="O55" s="1212" t="n">
        <v>76362.4326153988</v>
      </c>
      <c r="P55" s="1212" t="n">
        <v>80911.187670033</v>
      </c>
      <c r="Q55" s="1213" t="n">
        <v>25826.1029854875</v>
      </c>
      <c r="R55" s="1212" t="n">
        <v>102188.535600886</v>
      </c>
      <c r="S55" s="1212" t="n">
        <v>106737.290655521</v>
      </c>
    </row>
    <row r="56" customFormat="false" ht="16.5" hidden="false" customHeight="true" outlineLevel="0" collapsed="false">
      <c r="A56" s="1203" t="s">
        <v>56</v>
      </c>
      <c r="B56" s="1204" t="n">
        <f aca="false">J56</f>
        <v>90</v>
      </c>
      <c r="C56" s="1204" t="s">
        <v>496</v>
      </c>
      <c r="D56" s="1204" t="n">
        <f aca="false">K56</f>
        <v>200</v>
      </c>
      <c r="E56" s="1204" t="s">
        <v>496</v>
      </c>
      <c r="F56" s="1205" t="n">
        <f aca="false">L56</f>
        <v>2950</v>
      </c>
      <c r="G56" s="1204" t="s">
        <v>496</v>
      </c>
      <c r="H56" s="1206" t="n">
        <v>2</v>
      </c>
      <c r="I56" s="1207" t="s">
        <v>497</v>
      </c>
      <c r="J56" s="1208" t="n">
        <v>90</v>
      </c>
      <c r="K56" s="1209" t="n">
        <v>200</v>
      </c>
      <c r="L56" s="1209" t="n">
        <v>2950</v>
      </c>
      <c r="M56" s="1210" t="n">
        <v>26.0558164998597</v>
      </c>
      <c r="N56" s="1211" t="n">
        <v>6098.8044</v>
      </c>
      <c r="O56" s="1212" t="n">
        <v>76932.3147348443</v>
      </c>
      <c r="P56" s="1212" t="n">
        <v>81588.6150282951</v>
      </c>
      <c r="Q56" s="1213" t="n">
        <v>26161.0738070963</v>
      </c>
      <c r="R56" s="1212" t="n">
        <v>103093.388541941</v>
      </c>
      <c r="S56" s="1212" t="n">
        <v>107749.688835391</v>
      </c>
    </row>
    <row r="57" customFormat="false" ht="16.5" hidden="false" customHeight="true" outlineLevel="0" collapsed="false">
      <c r="A57" s="1214" t="s">
        <v>56</v>
      </c>
      <c r="B57" s="1215" t="n">
        <f aca="false">J57</f>
        <v>90</v>
      </c>
      <c r="C57" s="1215" t="s">
        <v>496</v>
      </c>
      <c r="D57" s="1215" t="n">
        <f aca="false">K57</f>
        <v>200</v>
      </c>
      <c r="E57" s="1215" t="s">
        <v>496</v>
      </c>
      <c r="F57" s="1216" t="n">
        <f aca="false">L57</f>
        <v>3000</v>
      </c>
      <c r="G57" s="1215" t="s">
        <v>496</v>
      </c>
      <c r="H57" s="1217" t="n">
        <v>2</v>
      </c>
      <c r="I57" s="1218" t="s">
        <v>497</v>
      </c>
      <c r="J57" s="1219" t="n">
        <v>90</v>
      </c>
      <c r="K57" s="1220" t="n">
        <v>200</v>
      </c>
      <c r="L57" s="1220" t="n">
        <v>3000</v>
      </c>
      <c r="M57" s="1221" t="n">
        <v>26.4452556188904</v>
      </c>
      <c r="N57" s="1222" t="n">
        <v>6216.0891</v>
      </c>
      <c r="O57" s="1223" t="n">
        <v>79106.6721698989</v>
      </c>
      <c r="P57" s="1223" t="n">
        <v>83768.3035863896</v>
      </c>
      <c r="Q57" s="1224" t="n">
        <v>26711.5414860788</v>
      </c>
      <c r="R57" s="1223" t="n">
        <v>105818.213655978</v>
      </c>
      <c r="S57" s="1223" t="n">
        <v>110479.845072468</v>
      </c>
    </row>
    <row r="58" customFormat="false" ht="22.5" hidden="false" customHeight="true" outlineLevel="0" collapsed="false">
      <c r="A58" s="1201" t="s">
        <v>512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202" t="s">
        <v>495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203" t="s">
        <v>56</v>
      </c>
      <c r="B60" s="1206" t="n">
        <f aca="false">J60</f>
        <v>90</v>
      </c>
      <c r="C60" s="1206" t="s">
        <v>496</v>
      </c>
      <c r="D60" s="1206" t="n">
        <f aca="false">K60</f>
        <v>260</v>
      </c>
      <c r="E60" s="1206" t="s">
        <v>496</v>
      </c>
      <c r="F60" s="1205" t="n">
        <f aca="false">L60</f>
        <v>700</v>
      </c>
      <c r="G60" s="1206" t="s">
        <v>496</v>
      </c>
      <c r="H60" s="1206" t="n">
        <v>2</v>
      </c>
      <c r="I60" s="1207" t="s">
        <v>497</v>
      </c>
      <c r="J60" s="1225" t="n">
        <v>90</v>
      </c>
      <c r="K60" s="1226" t="n">
        <v>260</v>
      </c>
      <c r="L60" s="1226" t="n">
        <v>700</v>
      </c>
      <c r="M60" s="1227" t="n">
        <v>7.34858591924855</v>
      </c>
      <c r="N60" s="1228" t="n">
        <v>1087.47912</v>
      </c>
      <c r="O60" s="1229" t="n">
        <v>24188.2764131222</v>
      </c>
      <c r="P60" s="1229" t="n">
        <v>25938.3557055949</v>
      </c>
      <c r="Q60" s="1230" t="n">
        <v>8065.26947287125</v>
      </c>
      <c r="R60" s="1229" t="n">
        <v>32253.5458859934</v>
      </c>
      <c r="S60" s="1229" t="n">
        <v>34003.6251784661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90</v>
      </c>
      <c r="C61" s="1204" t="s">
        <v>496</v>
      </c>
      <c r="D61" s="1204" t="n">
        <f aca="false">K61</f>
        <v>260</v>
      </c>
      <c r="E61" s="1204" t="s">
        <v>496</v>
      </c>
      <c r="F61" s="1205" t="n">
        <f aca="false">L61</f>
        <v>750</v>
      </c>
      <c r="G61" s="1204" t="s">
        <v>496</v>
      </c>
      <c r="H61" s="1206" t="n">
        <v>2</v>
      </c>
      <c r="I61" s="1207" t="s">
        <v>497</v>
      </c>
      <c r="J61" s="1208" t="n">
        <v>90</v>
      </c>
      <c r="K61" s="1209" t="n">
        <v>260</v>
      </c>
      <c r="L61" s="1209" t="n">
        <v>750</v>
      </c>
      <c r="M61" s="1210" t="n">
        <v>7.76876560012131</v>
      </c>
      <c r="N61" s="1211" t="n">
        <v>1242.83328</v>
      </c>
      <c r="O61" s="1212" t="n">
        <v>25626.3834620267</v>
      </c>
      <c r="P61" s="1212" t="n">
        <v>27454.1911329004</v>
      </c>
      <c r="Q61" s="1213" t="n">
        <v>8468.6438769525</v>
      </c>
      <c r="R61" s="1212" t="n">
        <v>34095.0273389792</v>
      </c>
      <c r="S61" s="1212" t="n">
        <v>35922.8350098529</v>
      </c>
    </row>
    <row r="62" customFormat="false" ht="16.5" hidden="false" customHeight="false" outlineLevel="0" collapsed="false">
      <c r="A62" s="1203" t="s">
        <v>56</v>
      </c>
      <c r="B62" s="1204" t="n">
        <f aca="false">J62</f>
        <v>90</v>
      </c>
      <c r="C62" s="1204" t="s">
        <v>496</v>
      </c>
      <c r="D62" s="1204" t="n">
        <f aca="false">K62</f>
        <v>260</v>
      </c>
      <c r="E62" s="1204" t="s">
        <v>496</v>
      </c>
      <c r="F62" s="1205" t="n">
        <f aca="false">L62</f>
        <v>800</v>
      </c>
      <c r="G62" s="1204" t="s">
        <v>496</v>
      </c>
      <c r="H62" s="1206" t="n">
        <v>2</v>
      </c>
      <c r="I62" s="1207" t="s">
        <v>497</v>
      </c>
      <c r="J62" s="1208" t="n">
        <v>90</v>
      </c>
      <c r="K62" s="1209" t="n">
        <v>260</v>
      </c>
      <c r="L62" s="1209" t="n">
        <v>800</v>
      </c>
      <c r="M62" s="1210" t="n">
        <v>8.18894528099408</v>
      </c>
      <c r="N62" s="1211" t="n">
        <v>1398.18744</v>
      </c>
      <c r="O62" s="1212" t="n">
        <v>27064.4906224586</v>
      </c>
      <c r="P62" s="1212" t="n">
        <v>28970.0265602059</v>
      </c>
      <c r="Q62" s="1213" t="n">
        <v>8872.01828103375</v>
      </c>
      <c r="R62" s="1212" t="n">
        <v>35936.5089034924</v>
      </c>
      <c r="S62" s="1212" t="n">
        <v>37842.0448412396</v>
      </c>
    </row>
    <row r="63" customFormat="false" ht="16.5" hidden="false" customHeight="false" outlineLevel="0" collapsed="false">
      <c r="A63" s="1203" t="s">
        <v>56</v>
      </c>
      <c r="B63" s="1204" t="n">
        <f aca="false">J63</f>
        <v>90</v>
      </c>
      <c r="C63" s="1204" t="s">
        <v>496</v>
      </c>
      <c r="D63" s="1204" t="n">
        <f aca="false">K63</f>
        <v>260</v>
      </c>
      <c r="E63" s="1204" t="s">
        <v>496</v>
      </c>
      <c r="F63" s="1205" t="n">
        <f aca="false">L63</f>
        <v>850</v>
      </c>
      <c r="G63" s="1204" t="s">
        <v>496</v>
      </c>
      <c r="H63" s="1206" t="n">
        <v>2</v>
      </c>
      <c r="I63" s="1207" t="s">
        <v>497</v>
      </c>
      <c r="J63" s="1208" t="n">
        <v>90</v>
      </c>
      <c r="K63" s="1209" t="n">
        <v>260</v>
      </c>
      <c r="L63" s="1209" t="n">
        <v>850</v>
      </c>
      <c r="M63" s="1210" t="n">
        <v>8.62616496186684</v>
      </c>
      <c r="N63" s="1211" t="n">
        <v>1553.5416</v>
      </c>
      <c r="O63" s="1212" t="n">
        <v>28502.5976713631</v>
      </c>
      <c r="P63" s="1212" t="n">
        <v>30485.8619875114</v>
      </c>
      <c r="Q63" s="1213" t="n">
        <v>9490.8896736975</v>
      </c>
      <c r="R63" s="1212" t="n">
        <v>37993.4873450606</v>
      </c>
      <c r="S63" s="1212" t="n">
        <v>39976.7516612089</v>
      </c>
    </row>
    <row r="64" customFormat="false" ht="16.5" hidden="false" customHeight="false" outlineLevel="0" collapsed="false">
      <c r="A64" s="1203" t="s">
        <v>56</v>
      </c>
      <c r="B64" s="1204" t="n">
        <f aca="false">J64</f>
        <v>90</v>
      </c>
      <c r="C64" s="1204" t="s">
        <v>496</v>
      </c>
      <c r="D64" s="1204" t="n">
        <f aca="false">K64</f>
        <v>260</v>
      </c>
      <c r="E64" s="1204" t="s">
        <v>496</v>
      </c>
      <c r="F64" s="1205" t="n">
        <f aca="false">L64</f>
        <v>900</v>
      </c>
      <c r="G64" s="1204" t="s">
        <v>496</v>
      </c>
      <c r="H64" s="1206" t="n">
        <v>2</v>
      </c>
      <c r="I64" s="1207" t="s">
        <v>497</v>
      </c>
      <c r="J64" s="1208" t="n">
        <v>90</v>
      </c>
      <c r="K64" s="1209" t="n">
        <v>260</v>
      </c>
      <c r="L64" s="1209" t="n">
        <v>900</v>
      </c>
      <c r="M64" s="1210" t="n">
        <v>9.08434464273961</v>
      </c>
      <c r="N64" s="1211" t="n">
        <v>1708.89576</v>
      </c>
      <c r="O64" s="1212" t="n">
        <v>29940.7047202676</v>
      </c>
      <c r="P64" s="1212" t="n">
        <v>32001.6973032894</v>
      </c>
      <c r="Q64" s="1213" t="n">
        <v>9894.26407777875</v>
      </c>
      <c r="R64" s="1212" t="n">
        <v>39834.9687980464</v>
      </c>
      <c r="S64" s="1212" t="n">
        <v>41895.9613810682</v>
      </c>
    </row>
    <row r="65" customFormat="false" ht="16.5" hidden="false" customHeight="false" outlineLevel="0" collapsed="false">
      <c r="A65" s="1203" t="s">
        <v>56</v>
      </c>
      <c r="B65" s="1204" t="n">
        <f aca="false">J65</f>
        <v>90</v>
      </c>
      <c r="C65" s="1204" t="s">
        <v>496</v>
      </c>
      <c r="D65" s="1204" t="n">
        <f aca="false">K65</f>
        <v>260</v>
      </c>
      <c r="E65" s="1204" t="s">
        <v>496</v>
      </c>
      <c r="F65" s="1205" t="n">
        <f aca="false">L65</f>
        <v>950</v>
      </c>
      <c r="G65" s="1204" t="s">
        <v>496</v>
      </c>
      <c r="H65" s="1206" t="n">
        <v>2</v>
      </c>
      <c r="I65" s="1207" t="s">
        <v>497</v>
      </c>
      <c r="J65" s="1208" t="n">
        <v>90</v>
      </c>
      <c r="K65" s="1209" t="n">
        <v>260</v>
      </c>
      <c r="L65" s="1209" t="n">
        <v>950</v>
      </c>
      <c r="M65" s="1210" t="n">
        <v>9.59056432361237</v>
      </c>
      <c r="N65" s="1211" t="n">
        <v>1864.24992</v>
      </c>
      <c r="O65" s="1212" t="n">
        <v>31378.8117691721</v>
      </c>
      <c r="P65" s="1212" t="n">
        <v>33517.5327305949</v>
      </c>
      <c r="Q65" s="1213" t="n">
        <v>10513.1354704425</v>
      </c>
      <c r="R65" s="1212" t="n">
        <v>41891.9472396146</v>
      </c>
      <c r="S65" s="1212" t="n">
        <v>44030.6682010375</v>
      </c>
    </row>
    <row r="66" customFormat="false" ht="16.5" hidden="false" customHeight="false" outlineLevel="0" collapsed="false">
      <c r="A66" s="1203" t="s">
        <v>56</v>
      </c>
      <c r="B66" s="1204" t="n">
        <f aca="false">J66</f>
        <v>90</v>
      </c>
      <c r="C66" s="1204" t="s">
        <v>496</v>
      </c>
      <c r="D66" s="1204" t="n">
        <f aca="false">K66</f>
        <v>260</v>
      </c>
      <c r="E66" s="1204" t="s">
        <v>496</v>
      </c>
      <c r="F66" s="1205" t="n">
        <f aca="false">L66</f>
        <v>1000</v>
      </c>
      <c r="G66" s="1204" t="s">
        <v>496</v>
      </c>
      <c r="H66" s="1206" t="n">
        <v>2</v>
      </c>
      <c r="I66" s="1207" t="s">
        <v>497</v>
      </c>
      <c r="J66" s="1208" t="n">
        <v>90</v>
      </c>
      <c r="K66" s="1209" t="n">
        <v>260</v>
      </c>
      <c r="L66" s="1209" t="n">
        <v>1000</v>
      </c>
      <c r="M66" s="1210" t="n">
        <v>10.0107440044851</v>
      </c>
      <c r="N66" s="1211" t="n">
        <v>2019.60408</v>
      </c>
      <c r="O66" s="1212" t="n">
        <v>32728.0103717034</v>
      </c>
      <c r="P66" s="1212" t="n">
        <v>34950.1236324407</v>
      </c>
      <c r="Q66" s="1213" t="n">
        <v>10916.5098745238</v>
      </c>
      <c r="R66" s="1212" t="n">
        <v>43644.5202462272</v>
      </c>
      <c r="S66" s="1212" t="n">
        <v>45866.6335069645</v>
      </c>
    </row>
    <row r="67" customFormat="false" ht="16.5" hidden="false" customHeight="false" outlineLevel="0" collapsed="false">
      <c r="A67" s="1203" t="s">
        <v>56</v>
      </c>
      <c r="B67" s="1204" t="n">
        <f aca="false">J67</f>
        <v>90</v>
      </c>
      <c r="C67" s="1204" t="s">
        <v>496</v>
      </c>
      <c r="D67" s="1204" t="n">
        <f aca="false">K67</f>
        <v>260</v>
      </c>
      <c r="E67" s="1204" t="s">
        <v>496</v>
      </c>
      <c r="F67" s="1205" t="n">
        <f aca="false">L67</f>
        <v>1050</v>
      </c>
      <c r="G67" s="1204" t="s">
        <v>496</v>
      </c>
      <c r="H67" s="1206" t="n">
        <v>2</v>
      </c>
      <c r="I67" s="1207" t="s">
        <v>497</v>
      </c>
      <c r="J67" s="1208" t="n">
        <v>90</v>
      </c>
      <c r="K67" s="1209" t="n">
        <v>260</v>
      </c>
      <c r="L67" s="1209" t="n">
        <v>1050</v>
      </c>
      <c r="M67" s="1210" t="n">
        <v>10.4479636853579</v>
      </c>
      <c r="N67" s="1211" t="n">
        <v>2174.95824</v>
      </c>
      <c r="O67" s="1212" t="n">
        <v>34377.2751062126</v>
      </c>
      <c r="P67" s="1212" t="n">
        <v>36663.6647519494</v>
      </c>
      <c r="Q67" s="1213" t="n">
        <v>11535.3811359788</v>
      </c>
      <c r="R67" s="1212" t="n">
        <v>45912.6562421914</v>
      </c>
      <c r="S67" s="1212" t="n">
        <v>48199.0458879281</v>
      </c>
    </row>
    <row r="68" customFormat="false" ht="16.5" hidden="false" customHeight="false" outlineLevel="0" collapsed="false">
      <c r="A68" s="1203" t="s">
        <v>56</v>
      </c>
      <c r="B68" s="1206" t="n">
        <f aca="false">J68</f>
        <v>90</v>
      </c>
      <c r="C68" s="1206" t="s">
        <v>496</v>
      </c>
      <c r="D68" s="1206" t="n">
        <f aca="false">K68</f>
        <v>260</v>
      </c>
      <c r="E68" s="1206" t="s">
        <v>496</v>
      </c>
      <c r="F68" s="1205" t="n">
        <f aca="false">L68</f>
        <v>1100</v>
      </c>
      <c r="G68" s="1206" t="s">
        <v>496</v>
      </c>
      <c r="H68" s="1206" t="n">
        <v>2</v>
      </c>
      <c r="I68" s="1207" t="s">
        <v>497</v>
      </c>
      <c r="J68" s="1208" t="n">
        <v>90</v>
      </c>
      <c r="K68" s="1209" t="n">
        <v>260</v>
      </c>
      <c r="L68" s="1209" t="n">
        <v>1100</v>
      </c>
      <c r="M68" s="1210" t="n">
        <v>10.8681433662307</v>
      </c>
      <c r="N68" s="1211" t="n">
        <v>2330.3124</v>
      </c>
      <c r="O68" s="1212" t="n">
        <v>35815.3822666446</v>
      </c>
      <c r="P68" s="1212" t="n">
        <v>38179.5001792549</v>
      </c>
      <c r="Q68" s="1213" t="n">
        <v>11938.75554006</v>
      </c>
      <c r="R68" s="1212" t="n">
        <v>47754.1378067046</v>
      </c>
      <c r="S68" s="1212" t="n">
        <v>50118.2557193149</v>
      </c>
    </row>
    <row r="69" customFormat="false" ht="16.5" hidden="false" customHeight="false" outlineLevel="0" collapsed="false">
      <c r="A69" s="1203" t="s">
        <v>56</v>
      </c>
      <c r="B69" s="1204" t="n">
        <f aca="false">J69</f>
        <v>90</v>
      </c>
      <c r="C69" s="1204" t="s">
        <v>496</v>
      </c>
      <c r="D69" s="1204" t="n">
        <f aca="false">K69</f>
        <v>260</v>
      </c>
      <c r="E69" s="1204" t="s">
        <v>496</v>
      </c>
      <c r="F69" s="1205" t="n">
        <f aca="false">L69</f>
        <v>1150</v>
      </c>
      <c r="G69" s="1204" t="s">
        <v>496</v>
      </c>
      <c r="H69" s="1206" t="n">
        <v>2</v>
      </c>
      <c r="I69" s="1207" t="s">
        <v>497</v>
      </c>
      <c r="J69" s="1208" t="n">
        <v>90</v>
      </c>
      <c r="K69" s="1209" t="n">
        <v>260</v>
      </c>
      <c r="L69" s="1209" t="n">
        <v>1150</v>
      </c>
      <c r="M69" s="1210" t="n">
        <v>11.2883230471034</v>
      </c>
      <c r="N69" s="1211" t="n">
        <v>2485.66656</v>
      </c>
      <c r="O69" s="1212" t="n">
        <v>36547.5616782711</v>
      </c>
      <c r="P69" s="1212" t="n">
        <v>39034.3796240153</v>
      </c>
      <c r="Q69" s="1213" t="n">
        <v>12342.1299441413</v>
      </c>
      <c r="R69" s="1212" t="n">
        <v>48889.6916224123</v>
      </c>
      <c r="S69" s="1212" t="n">
        <v>51376.5095681565</v>
      </c>
    </row>
    <row r="70" customFormat="false" ht="16.5" hidden="false" customHeight="false" outlineLevel="0" collapsed="false">
      <c r="A70" s="1203" t="s">
        <v>56</v>
      </c>
      <c r="B70" s="1204" t="n">
        <f aca="false">J70</f>
        <v>90</v>
      </c>
      <c r="C70" s="1204" t="s">
        <v>496</v>
      </c>
      <c r="D70" s="1204" t="n">
        <f aca="false">K70</f>
        <v>260</v>
      </c>
      <c r="E70" s="1204" t="s">
        <v>496</v>
      </c>
      <c r="F70" s="1205" t="n">
        <f aca="false">L70</f>
        <v>1200</v>
      </c>
      <c r="G70" s="1204" t="s">
        <v>496</v>
      </c>
      <c r="H70" s="1206" t="n">
        <v>2</v>
      </c>
      <c r="I70" s="1207" t="s">
        <v>497</v>
      </c>
      <c r="J70" s="1208" t="n">
        <v>90</v>
      </c>
      <c r="K70" s="1209" t="n">
        <v>260</v>
      </c>
      <c r="L70" s="1209" t="n">
        <v>1200</v>
      </c>
      <c r="M70" s="1210" t="n">
        <v>11.9407927279762</v>
      </c>
      <c r="N70" s="1211" t="n">
        <v>2641.02072</v>
      </c>
      <c r="O70" s="1212" t="n">
        <v>37312.5813476164</v>
      </c>
      <c r="P70" s="1212" t="n">
        <v>39920.0071832944</v>
      </c>
      <c r="Q70" s="1213" t="n">
        <v>12961.001336805</v>
      </c>
      <c r="R70" s="1212" t="n">
        <v>50273.5826844214</v>
      </c>
      <c r="S70" s="1212" t="n">
        <v>52881.0085200994</v>
      </c>
    </row>
    <row r="71" customFormat="false" ht="16.5" hidden="false" customHeight="false" outlineLevel="0" collapsed="false">
      <c r="A71" s="1203" t="s">
        <v>56</v>
      </c>
      <c r="B71" s="1204" t="n">
        <f aca="false">J71</f>
        <v>90</v>
      </c>
      <c r="C71" s="1204" t="s">
        <v>496</v>
      </c>
      <c r="D71" s="1204" t="n">
        <f aca="false">K71</f>
        <v>260</v>
      </c>
      <c r="E71" s="1204" t="s">
        <v>496</v>
      </c>
      <c r="F71" s="1205" t="n">
        <f aca="false">L71</f>
        <v>1250</v>
      </c>
      <c r="G71" s="1204" t="s">
        <v>496</v>
      </c>
      <c r="H71" s="1206" t="n">
        <v>2</v>
      </c>
      <c r="I71" s="1207" t="s">
        <v>497</v>
      </c>
      <c r="J71" s="1208" t="n">
        <v>90</v>
      </c>
      <c r="K71" s="1209" t="n">
        <v>260</v>
      </c>
      <c r="L71" s="1209" t="n">
        <v>1250</v>
      </c>
      <c r="M71" s="1210" t="n">
        <v>12.3609724088489</v>
      </c>
      <c r="N71" s="1211" t="n">
        <v>2796.37488</v>
      </c>
      <c r="O71" s="1212" t="n">
        <v>38044.3114151972</v>
      </c>
      <c r="P71" s="1212" t="n">
        <v>40774.4657235056</v>
      </c>
      <c r="Q71" s="1213" t="n">
        <v>13364.3757408863</v>
      </c>
      <c r="R71" s="1212" t="n">
        <v>51408.6871560835</v>
      </c>
      <c r="S71" s="1212" t="n">
        <v>54138.8414643919</v>
      </c>
    </row>
    <row r="72" customFormat="false" ht="16.5" hidden="false" customHeight="false" outlineLevel="0" collapsed="false">
      <c r="A72" s="1203" t="s">
        <v>56</v>
      </c>
      <c r="B72" s="1204" t="n">
        <f aca="false">J72</f>
        <v>90</v>
      </c>
      <c r="C72" s="1204" t="s">
        <v>496</v>
      </c>
      <c r="D72" s="1204" t="n">
        <f aca="false">K72</f>
        <v>260</v>
      </c>
      <c r="E72" s="1204" t="s">
        <v>496</v>
      </c>
      <c r="F72" s="1205" t="n">
        <f aca="false">L72</f>
        <v>1300</v>
      </c>
      <c r="G72" s="1204" t="s">
        <v>496</v>
      </c>
      <c r="H72" s="1206" t="n">
        <v>2</v>
      </c>
      <c r="I72" s="1207" t="s">
        <v>497</v>
      </c>
      <c r="J72" s="1208" t="n">
        <v>90</v>
      </c>
      <c r="K72" s="1209" t="n">
        <v>260</v>
      </c>
      <c r="L72" s="1209" t="n">
        <v>1300</v>
      </c>
      <c r="M72" s="1210" t="n">
        <v>12.8601920897217</v>
      </c>
      <c r="N72" s="1211" t="n">
        <v>2951.72904</v>
      </c>
      <c r="O72" s="1212" t="n">
        <v>41067.9885407254</v>
      </c>
      <c r="P72" s="1212" t="n">
        <v>43774.8613849283</v>
      </c>
      <c r="Q72" s="1213" t="n">
        <v>13983.24713355</v>
      </c>
      <c r="R72" s="1212" t="n">
        <v>55051.2356742754</v>
      </c>
      <c r="S72" s="1212" t="n">
        <v>57758.1085184783</v>
      </c>
    </row>
    <row r="73" customFormat="false" ht="16.5" hidden="false" customHeight="false" outlineLevel="0" collapsed="false">
      <c r="A73" s="1203" t="s">
        <v>56</v>
      </c>
      <c r="B73" s="1204" t="n">
        <f aca="false">J73</f>
        <v>90</v>
      </c>
      <c r="C73" s="1204" t="s">
        <v>496</v>
      </c>
      <c r="D73" s="1204" t="n">
        <f aca="false">K73</f>
        <v>260</v>
      </c>
      <c r="E73" s="1204" t="s">
        <v>496</v>
      </c>
      <c r="F73" s="1205" t="n">
        <f aca="false">L73</f>
        <v>1350</v>
      </c>
      <c r="G73" s="1204" t="s">
        <v>496</v>
      </c>
      <c r="H73" s="1206" t="n">
        <v>2</v>
      </c>
      <c r="I73" s="1207" t="s">
        <v>497</v>
      </c>
      <c r="J73" s="1208" t="n">
        <v>90</v>
      </c>
      <c r="K73" s="1209" t="n">
        <v>260</v>
      </c>
      <c r="L73" s="1209" t="n">
        <v>1350</v>
      </c>
      <c r="M73" s="1210" t="n">
        <v>13.2803717705945</v>
      </c>
      <c r="N73" s="1211" t="n">
        <v>3107.0832</v>
      </c>
      <c r="O73" s="1212" t="n">
        <v>42033.0796222781</v>
      </c>
      <c r="P73" s="1212" t="n">
        <v>44847.814666275</v>
      </c>
      <c r="Q73" s="1213" t="n">
        <v>14386.6215376313</v>
      </c>
      <c r="R73" s="1212" t="n">
        <v>56419.7011599094</v>
      </c>
      <c r="S73" s="1212" t="n">
        <v>59234.4362039063</v>
      </c>
    </row>
    <row r="74" customFormat="false" ht="16.5" hidden="false" customHeight="false" outlineLevel="0" collapsed="false">
      <c r="A74" s="1203" t="s">
        <v>56</v>
      </c>
      <c r="B74" s="1204" t="n">
        <f aca="false">J74</f>
        <v>90</v>
      </c>
      <c r="C74" s="1204" t="s">
        <v>496</v>
      </c>
      <c r="D74" s="1204" t="n">
        <f aca="false">K74</f>
        <v>260</v>
      </c>
      <c r="E74" s="1204" t="s">
        <v>496</v>
      </c>
      <c r="F74" s="1205" t="n">
        <f aca="false">L74</f>
        <v>1400</v>
      </c>
      <c r="G74" s="1204" t="s">
        <v>496</v>
      </c>
      <c r="H74" s="1206" t="n">
        <v>2</v>
      </c>
      <c r="I74" s="1207" t="s">
        <v>497</v>
      </c>
      <c r="J74" s="1208" t="n">
        <v>90</v>
      </c>
      <c r="K74" s="1209" t="n">
        <v>260</v>
      </c>
      <c r="L74" s="1209" t="n">
        <v>1400</v>
      </c>
      <c r="M74" s="1210" t="n">
        <v>13.7175914514672</v>
      </c>
      <c r="N74" s="1211" t="n">
        <v>3262.43736</v>
      </c>
      <c r="O74" s="1212" t="n">
        <v>43303.7935788548</v>
      </c>
      <c r="P74" s="1212" t="n">
        <v>46206.9208087166</v>
      </c>
      <c r="Q74" s="1213" t="n">
        <v>15005.492930295</v>
      </c>
      <c r="R74" s="1212" t="n">
        <v>58309.2865091498</v>
      </c>
      <c r="S74" s="1212" t="n">
        <v>61212.4137390116</v>
      </c>
    </row>
    <row r="75" customFormat="false" ht="16.5" hidden="false" customHeight="false" outlineLevel="0" collapsed="false">
      <c r="A75" s="1203" t="s">
        <v>56</v>
      </c>
      <c r="B75" s="1204" t="n">
        <f aca="false">J75</f>
        <v>90</v>
      </c>
      <c r="C75" s="1204" t="s">
        <v>496</v>
      </c>
      <c r="D75" s="1204" t="n">
        <f aca="false">K75</f>
        <v>260</v>
      </c>
      <c r="E75" s="1204" t="s">
        <v>496</v>
      </c>
      <c r="F75" s="1205" t="n">
        <f aca="false">L75</f>
        <v>1450</v>
      </c>
      <c r="G75" s="1204" t="s">
        <v>496</v>
      </c>
      <c r="H75" s="1206" t="n">
        <v>2</v>
      </c>
      <c r="I75" s="1207" t="s">
        <v>497</v>
      </c>
      <c r="J75" s="1208" t="n">
        <v>90</v>
      </c>
      <c r="K75" s="1209" t="n">
        <v>260</v>
      </c>
      <c r="L75" s="1209" t="n">
        <v>1450</v>
      </c>
      <c r="M75" s="1210" t="n">
        <v>14.13777113234</v>
      </c>
      <c r="N75" s="1211" t="n">
        <v>3417.79152</v>
      </c>
      <c r="O75" s="1212" t="n">
        <v>44268.8846604075</v>
      </c>
      <c r="P75" s="1212" t="n">
        <v>47279.8740900634</v>
      </c>
      <c r="Q75" s="1213" t="n">
        <v>15408.8673343763</v>
      </c>
      <c r="R75" s="1212" t="n">
        <v>59677.7519947838</v>
      </c>
      <c r="S75" s="1212" t="n">
        <v>62688.7414244396</v>
      </c>
    </row>
    <row r="76" customFormat="false" ht="16.5" hidden="false" customHeight="false" outlineLevel="0" collapsed="false">
      <c r="A76" s="1203" t="s">
        <v>56</v>
      </c>
      <c r="B76" s="1204" t="n">
        <f aca="false">J76</f>
        <v>90</v>
      </c>
      <c r="C76" s="1204" t="s">
        <v>496</v>
      </c>
      <c r="D76" s="1204" t="n">
        <f aca="false">K76</f>
        <v>260</v>
      </c>
      <c r="E76" s="1204" t="s">
        <v>496</v>
      </c>
      <c r="F76" s="1205" t="n">
        <f aca="false">L76</f>
        <v>1500</v>
      </c>
      <c r="G76" s="1204" t="s">
        <v>496</v>
      </c>
      <c r="H76" s="1206" t="n">
        <v>2</v>
      </c>
      <c r="I76" s="1207" t="s">
        <v>497</v>
      </c>
      <c r="J76" s="1208" t="n">
        <v>90</v>
      </c>
      <c r="K76" s="1209" t="n">
        <v>260</v>
      </c>
      <c r="L76" s="1209" t="n">
        <v>1500</v>
      </c>
      <c r="M76" s="1210" t="n">
        <v>15.1417550020128</v>
      </c>
      <c r="N76" s="1211" t="n">
        <v>3573.14568</v>
      </c>
      <c r="O76" s="1212" t="n">
        <v>45663.0377424463</v>
      </c>
      <c r="P76" s="1212" t="n">
        <v>48854.9138575658</v>
      </c>
      <c r="Q76" s="1213" t="n">
        <v>16027.73872704</v>
      </c>
      <c r="R76" s="1212" t="n">
        <v>61690.7764694863</v>
      </c>
      <c r="S76" s="1212" t="n">
        <v>64882.6525846058</v>
      </c>
    </row>
    <row r="77" customFormat="false" ht="16.5" hidden="false" customHeight="false" outlineLevel="0" collapsed="false">
      <c r="A77" s="1203" t="s">
        <v>56</v>
      </c>
      <c r="B77" s="1204" t="n">
        <f aca="false">J77</f>
        <v>90</v>
      </c>
      <c r="C77" s="1204" t="s">
        <v>496</v>
      </c>
      <c r="D77" s="1204" t="n">
        <f aca="false">K77</f>
        <v>260</v>
      </c>
      <c r="E77" s="1204" t="s">
        <v>496</v>
      </c>
      <c r="F77" s="1205" t="n">
        <f aca="false">L77</f>
        <v>1550</v>
      </c>
      <c r="G77" s="1204" t="s">
        <v>496</v>
      </c>
      <c r="H77" s="1206" t="n">
        <v>2</v>
      </c>
      <c r="I77" s="1207" t="s">
        <v>497</v>
      </c>
      <c r="J77" s="1208" t="n">
        <v>90</v>
      </c>
      <c r="K77" s="1209" t="n">
        <v>260</v>
      </c>
      <c r="L77" s="1209" t="n">
        <v>1550</v>
      </c>
      <c r="M77" s="1210" t="n">
        <v>15.6309346828855</v>
      </c>
      <c r="N77" s="1211" t="n">
        <v>3728.49984</v>
      </c>
      <c r="O77" s="1212" t="n">
        <v>46628.1288239991</v>
      </c>
      <c r="P77" s="1212" t="n">
        <v>49927.8671389125</v>
      </c>
      <c r="Q77" s="1213" t="n">
        <v>16431.1131311213</v>
      </c>
      <c r="R77" s="1212" t="n">
        <v>63059.2419551203</v>
      </c>
      <c r="S77" s="1212" t="n">
        <v>66358.9802700338</v>
      </c>
    </row>
    <row r="78" customFormat="false" ht="16.5" hidden="false" customHeight="false" outlineLevel="0" collapsed="false">
      <c r="A78" s="1203" t="s">
        <v>56</v>
      </c>
      <c r="B78" s="1206" t="n">
        <f aca="false">J78</f>
        <v>90</v>
      </c>
      <c r="C78" s="1206" t="s">
        <v>496</v>
      </c>
      <c r="D78" s="1206" t="n">
        <f aca="false">K78</f>
        <v>260</v>
      </c>
      <c r="E78" s="1206" t="s">
        <v>496</v>
      </c>
      <c r="F78" s="1205" t="n">
        <f aca="false">L78</f>
        <v>1600</v>
      </c>
      <c r="G78" s="1206" t="s">
        <v>496</v>
      </c>
      <c r="H78" s="1206" t="n">
        <v>2</v>
      </c>
      <c r="I78" s="1207" t="s">
        <v>497</v>
      </c>
      <c r="J78" s="1208" t="n">
        <v>90</v>
      </c>
      <c r="K78" s="1209" t="n">
        <v>260</v>
      </c>
      <c r="L78" s="1209" t="n">
        <v>1600</v>
      </c>
      <c r="M78" s="1210" t="n">
        <v>16.0511143637583</v>
      </c>
      <c r="N78" s="1211" t="n">
        <v>3883.854</v>
      </c>
      <c r="O78" s="1212" t="n">
        <v>49411.9501352325</v>
      </c>
      <c r="P78" s="1212" t="n">
        <v>52703.68702567</v>
      </c>
      <c r="Q78" s="1213" t="n">
        <v>16834.4875352025</v>
      </c>
      <c r="R78" s="1212" t="n">
        <v>66246.437670435</v>
      </c>
      <c r="S78" s="1212" t="n">
        <v>69538.1745608725</v>
      </c>
    </row>
    <row r="79" customFormat="false" ht="16.5" hidden="false" customHeight="false" outlineLevel="0" collapsed="false">
      <c r="A79" s="1203" t="s">
        <v>56</v>
      </c>
      <c r="B79" s="1204" t="n">
        <f aca="false">J79</f>
        <v>90</v>
      </c>
      <c r="C79" s="1204" t="s">
        <v>496</v>
      </c>
      <c r="D79" s="1204" t="n">
        <f aca="false">K79</f>
        <v>260</v>
      </c>
      <c r="E79" s="1204" t="s">
        <v>496</v>
      </c>
      <c r="F79" s="1205" t="n">
        <f aca="false">L79</f>
        <v>1650</v>
      </c>
      <c r="G79" s="1204" t="s">
        <v>496</v>
      </c>
      <c r="H79" s="1206" t="n">
        <v>2</v>
      </c>
      <c r="I79" s="1207" t="s">
        <v>497</v>
      </c>
      <c r="J79" s="1208" t="n">
        <v>90</v>
      </c>
      <c r="K79" s="1209" t="n">
        <v>260</v>
      </c>
      <c r="L79" s="1209" t="n">
        <v>1650</v>
      </c>
      <c r="M79" s="1210" t="n">
        <v>16.5263340446311</v>
      </c>
      <c r="N79" s="1211" t="n">
        <v>4039.20816</v>
      </c>
      <c r="O79" s="1212" t="n">
        <v>52431.5286274326</v>
      </c>
      <c r="P79" s="1212" t="n">
        <v>55700.2450279682</v>
      </c>
      <c r="Q79" s="1213" t="n">
        <v>17453.3587966575</v>
      </c>
      <c r="R79" s="1212" t="n">
        <v>69884.8874240901</v>
      </c>
      <c r="S79" s="1212" t="n">
        <v>73153.6038246257</v>
      </c>
    </row>
    <row r="80" customFormat="false" ht="16.5" hidden="false" customHeight="false" outlineLevel="0" collapsed="false">
      <c r="A80" s="1203" t="s">
        <v>56</v>
      </c>
      <c r="B80" s="1204" t="n">
        <f aca="false">J80</f>
        <v>90</v>
      </c>
      <c r="C80" s="1204" t="s">
        <v>496</v>
      </c>
      <c r="D80" s="1204" t="n">
        <f aca="false">K80</f>
        <v>260</v>
      </c>
      <c r="E80" s="1204" t="s">
        <v>496</v>
      </c>
      <c r="F80" s="1205" t="n">
        <f aca="false">L80</f>
        <v>1700</v>
      </c>
      <c r="G80" s="1204" t="s">
        <v>496</v>
      </c>
      <c r="H80" s="1206" t="n">
        <v>2</v>
      </c>
      <c r="I80" s="1207" t="s">
        <v>497</v>
      </c>
      <c r="J80" s="1208" t="n">
        <v>90</v>
      </c>
      <c r="K80" s="1209" t="n">
        <v>260</v>
      </c>
      <c r="L80" s="1209" t="n">
        <v>1700</v>
      </c>
      <c r="M80" s="1210" t="n">
        <v>16.9465137255038</v>
      </c>
      <c r="N80" s="1211" t="n">
        <v>4194.56232</v>
      </c>
      <c r="O80" s="1212" t="n">
        <v>53204.893114234</v>
      </c>
      <c r="P80" s="1212" t="n">
        <v>56593.6858649363</v>
      </c>
      <c r="Q80" s="1213" t="n">
        <v>17856.7332007388</v>
      </c>
      <c r="R80" s="1212" t="n">
        <v>71061.6263149727</v>
      </c>
      <c r="S80" s="1212" t="n">
        <v>74450.419065675</v>
      </c>
    </row>
    <row r="81" customFormat="false" ht="16.5" hidden="false" customHeight="false" outlineLevel="0" collapsed="false">
      <c r="A81" s="1203" t="s">
        <v>56</v>
      </c>
      <c r="B81" s="1204" t="n">
        <f aca="false">J81</f>
        <v>90</v>
      </c>
      <c r="C81" s="1204" t="s">
        <v>496</v>
      </c>
      <c r="D81" s="1204" t="n">
        <f aca="false">K81</f>
        <v>260</v>
      </c>
      <c r="E81" s="1204" t="s">
        <v>496</v>
      </c>
      <c r="F81" s="1205" t="n">
        <f aca="false">L81</f>
        <v>1750</v>
      </c>
      <c r="G81" s="1204" t="s">
        <v>496</v>
      </c>
      <c r="H81" s="1206" t="n">
        <v>2</v>
      </c>
      <c r="I81" s="1207" t="s">
        <v>497</v>
      </c>
      <c r="J81" s="1208" t="n">
        <v>90</v>
      </c>
      <c r="K81" s="1209" t="n">
        <v>260</v>
      </c>
      <c r="L81" s="1209" t="n">
        <v>1750</v>
      </c>
      <c r="M81" s="1210" t="n">
        <v>17.3837334063766</v>
      </c>
      <c r="N81" s="1211" t="n">
        <v>4349.91648</v>
      </c>
      <c r="O81" s="1212" t="n">
        <v>53907.085920685</v>
      </c>
      <c r="P81" s="1212" t="n">
        <v>57420.4888349432</v>
      </c>
      <c r="Q81" s="1213" t="n">
        <v>18475.6045934025</v>
      </c>
      <c r="R81" s="1212" t="n">
        <v>72382.6905140875</v>
      </c>
      <c r="S81" s="1212" t="n">
        <v>75896.0934283457</v>
      </c>
    </row>
    <row r="82" customFormat="false" ht="16.5" hidden="false" customHeight="false" outlineLevel="0" collapsed="false">
      <c r="A82" s="1203" t="s">
        <v>56</v>
      </c>
      <c r="B82" s="1204" t="n">
        <f aca="false">J82</f>
        <v>90</v>
      </c>
      <c r="C82" s="1204" t="s">
        <v>496</v>
      </c>
      <c r="D82" s="1204" t="n">
        <f aca="false">K82</f>
        <v>260</v>
      </c>
      <c r="E82" s="1204" t="s">
        <v>496</v>
      </c>
      <c r="F82" s="1205" t="n">
        <f aca="false">L82</f>
        <v>1800</v>
      </c>
      <c r="G82" s="1204" t="s">
        <v>496</v>
      </c>
      <c r="H82" s="1206" t="n">
        <v>2</v>
      </c>
      <c r="I82" s="1207" t="s">
        <v>497</v>
      </c>
      <c r="J82" s="1208" t="n">
        <v>90</v>
      </c>
      <c r="K82" s="1209" t="n">
        <v>260</v>
      </c>
      <c r="L82" s="1209" t="n">
        <v>1800</v>
      </c>
      <c r="M82" s="1210" t="n">
        <v>17.8729130872493</v>
      </c>
      <c r="N82" s="1211" t="n">
        <v>4505.27064</v>
      </c>
      <c r="O82" s="1212" t="n">
        <v>54681.101393139</v>
      </c>
      <c r="P82" s="1212" t="n">
        <v>58314.5391693572</v>
      </c>
      <c r="Q82" s="1213" t="n">
        <v>18878.9789974838</v>
      </c>
      <c r="R82" s="1212" t="n">
        <v>73560.0803906228</v>
      </c>
      <c r="S82" s="1212" t="n">
        <v>77193.518166841</v>
      </c>
    </row>
    <row r="83" customFormat="false" ht="16.5" hidden="false" customHeight="false" outlineLevel="0" collapsed="false">
      <c r="A83" s="1203" t="s">
        <v>56</v>
      </c>
      <c r="B83" s="1204" t="n">
        <f aca="false">J83</f>
        <v>90</v>
      </c>
      <c r="C83" s="1204" t="s">
        <v>496</v>
      </c>
      <c r="D83" s="1204" t="n">
        <f aca="false">K83</f>
        <v>260</v>
      </c>
      <c r="E83" s="1204" t="s">
        <v>496</v>
      </c>
      <c r="F83" s="1205" t="n">
        <f aca="false">L83</f>
        <v>1850</v>
      </c>
      <c r="G83" s="1204" t="s">
        <v>496</v>
      </c>
      <c r="H83" s="1206" t="n">
        <v>2</v>
      </c>
      <c r="I83" s="1207" t="s">
        <v>497</v>
      </c>
      <c r="J83" s="1208" t="n">
        <v>90</v>
      </c>
      <c r="K83" s="1209" t="n">
        <v>260</v>
      </c>
      <c r="L83" s="1209" t="n">
        <v>1850</v>
      </c>
      <c r="M83" s="1210" t="n">
        <v>18.3721327681221</v>
      </c>
      <c r="N83" s="1211" t="n">
        <v>4660.6248</v>
      </c>
      <c r="O83" s="1212" t="n">
        <v>55455.0719200358</v>
      </c>
      <c r="P83" s="1212" t="n">
        <v>59208.5473463998</v>
      </c>
      <c r="Q83" s="1213" t="n">
        <v>19497.8503901475</v>
      </c>
      <c r="R83" s="1212" t="n">
        <v>74952.9223101833</v>
      </c>
      <c r="S83" s="1212" t="n">
        <v>78706.3977365473</v>
      </c>
    </row>
    <row r="84" customFormat="false" ht="16.5" hidden="false" customHeight="false" outlineLevel="0" collapsed="false">
      <c r="A84" s="1203" t="s">
        <v>56</v>
      </c>
      <c r="B84" s="1204" t="n">
        <f aca="false">J84</f>
        <v>90</v>
      </c>
      <c r="C84" s="1204" t="s">
        <v>496</v>
      </c>
      <c r="D84" s="1204" t="n">
        <f aca="false">K84</f>
        <v>260</v>
      </c>
      <c r="E84" s="1204" t="s">
        <v>496</v>
      </c>
      <c r="F84" s="1205" t="n">
        <f aca="false">L84</f>
        <v>1900</v>
      </c>
      <c r="G84" s="1204" t="s">
        <v>496</v>
      </c>
      <c r="H84" s="1206" t="n">
        <v>2</v>
      </c>
      <c r="I84" s="1207" t="s">
        <v>497</v>
      </c>
      <c r="J84" s="1208" t="n">
        <v>90</v>
      </c>
      <c r="K84" s="1209" t="n">
        <v>260</v>
      </c>
      <c r="L84" s="1209" t="n">
        <v>1900</v>
      </c>
      <c r="M84" s="1210" t="n">
        <v>18.7923124489949</v>
      </c>
      <c r="N84" s="1211" t="n">
        <v>4815.97896</v>
      </c>
      <c r="O84" s="1212" t="n">
        <v>56392.6447216598</v>
      </c>
      <c r="P84" s="1212" t="n">
        <v>60255.7354476079</v>
      </c>
      <c r="Q84" s="1213" t="n">
        <v>19901.2247942288</v>
      </c>
      <c r="R84" s="1212" t="n">
        <v>76293.8695158885</v>
      </c>
      <c r="S84" s="1212" t="n">
        <v>80156.9602418367</v>
      </c>
    </row>
    <row r="85" customFormat="false" ht="16.5" hidden="false" customHeight="false" outlineLevel="0" collapsed="false">
      <c r="A85" s="1203" t="s">
        <v>56</v>
      </c>
      <c r="B85" s="1204" t="n">
        <f aca="false">J85</f>
        <v>90</v>
      </c>
      <c r="C85" s="1204" t="s">
        <v>496</v>
      </c>
      <c r="D85" s="1204" t="n">
        <f aca="false">K85</f>
        <v>260</v>
      </c>
      <c r="E85" s="1204" t="s">
        <v>496</v>
      </c>
      <c r="F85" s="1205" t="n">
        <f aca="false">L85</f>
        <v>1950</v>
      </c>
      <c r="G85" s="1204" t="s">
        <v>496</v>
      </c>
      <c r="H85" s="1206" t="n">
        <v>2</v>
      </c>
      <c r="I85" s="1207" t="s">
        <v>497</v>
      </c>
      <c r="J85" s="1208" t="n">
        <v>90</v>
      </c>
      <c r="K85" s="1209" t="n">
        <v>260</v>
      </c>
      <c r="L85" s="1209" t="n">
        <v>1950</v>
      </c>
      <c r="M85" s="1210" t="n">
        <v>19.3657421298676</v>
      </c>
      <c r="N85" s="1211" t="n">
        <v>4971.33312</v>
      </c>
      <c r="O85" s="1212" t="n">
        <v>57479.0038240489</v>
      </c>
      <c r="P85" s="1212" t="n">
        <v>61442.231132668</v>
      </c>
      <c r="Q85" s="1213" t="n">
        <v>20304.59919831</v>
      </c>
      <c r="R85" s="1212" t="n">
        <v>77783.6030223589</v>
      </c>
      <c r="S85" s="1212" t="n">
        <v>81746.830330978</v>
      </c>
    </row>
    <row r="86" customFormat="false" ht="16.5" hidden="false" customHeight="false" outlineLevel="0" collapsed="false">
      <c r="A86" s="1203" t="s">
        <v>56</v>
      </c>
      <c r="B86" s="1204" t="n">
        <f aca="false">J86</f>
        <v>90</v>
      </c>
      <c r="C86" s="1204" t="s">
        <v>496</v>
      </c>
      <c r="D86" s="1204" t="n">
        <f aca="false">K86</f>
        <v>260</v>
      </c>
      <c r="E86" s="1204" t="s">
        <v>496</v>
      </c>
      <c r="F86" s="1205" t="n">
        <f aca="false">L86</f>
        <v>2000</v>
      </c>
      <c r="G86" s="1204" t="s">
        <v>496</v>
      </c>
      <c r="H86" s="1206" t="n">
        <v>2</v>
      </c>
      <c r="I86" s="1207" t="s">
        <v>497</v>
      </c>
      <c r="J86" s="1208" t="n">
        <v>90</v>
      </c>
      <c r="K86" s="1209" t="n">
        <v>260</v>
      </c>
      <c r="L86" s="1209" t="n">
        <v>2000</v>
      </c>
      <c r="M86" s="1210" t="n">
        <v>19.8945242107404</v>
      </c>
      <c r="N86" s="1211" t="n">
        <v>5126.68728</v>
      </c>
      <c r="O86" s="1212" t="n">
        <v>58445.7611255179</v>
      </c>
      <c r="P86" s="1212" t="n">
        <v>62694.5549954929</v>
      </c>
      <c r="Q86" s="1213" t="n">
        <v>20923.4705909738</v>
      </c>
      <c r="R86" s="1212" t="n">
        <v>79369.2317164916</v>
      </c>
      <c r="S86" s="1212" t="n">
        <v>83618.0255864667</v>
      </c>
    </row>
    <row r="87" customFormat="false" ht="16.5" hidden="false" customHeight="false" outlineLevel="0" collapsed="false">
      <c r="A87" s="1203" t="s">
        <v>56</v>
      </c>
      <c r="B87" s="1204" t="n">
        <f aca="false">J87</f>
        <v>90</v>
      </c>
      <c r="C87" s="1204" t="s">
        <v>496</v>
      </c>
      <c r="D87" s="1204" t="n">
        <f aca="false">K87</f>
        <v>260</v>
      </c>
      <c r="E87" s="1204" t="s">
        <v>496</v>
      </c>
      <c r="F87" s="1205" t="n">
        <f aca="false">L87</f>
        <v>2050</v>
      </c>
      <c r="G87" s="1204" t="s">
        <v>496</v>
      </c>
      <c r="H87" s="1206" t="n">
        <v>2</v>
      </c>
      <c r="I87" s="1207" t="s">
        <v>497</v>
      </c>
      <c r="J87" s="1208" t="n">
        <v>90</v>
      </c>
      <c r="K87" s="1209" t="n">
        <v>260</v>
      </c>
      <c r="L87" s="1209" t="n">
        <v>2050</v>
      </c>
      <c r="M87" s="1210" t="n">
        <v>20.3147038916132</v>
      </c>
      <c r="N87" s="1211" t="n">
        <v>5282.04144</v>
      </c>
      <c r="O87" s="1212" t="n">
        <v>61223.4422936798</v>
      </c>
      <c r="P87" s="1212" t="n">
        <v>65464.6258659021</v>
      </c>
      <c r="Q87" s="1213" t="n">
        <v>21326.844995055</v>
      </c>
      <c r="R87" s="1212" t="n">
        <v>82550.2872887348</v>
      </c>
      <c r="S87" s="1212" t="n">
        <v>86791.4708609571</v>
      </c>
    </row>
    <row r="88" customFormat="false" ht="16.5" hidden="false" customHeight="false" outlineLevel="0" collapsed="false">
      <c r="A88" s="1203" t="s">
        <v>56</v>
      </c>
      <c r="B88" s="1206" t="n">
        <f aca="false">J88</f>
        <v>90</v>
      </c>
      <c r="C88" s="1206" t="s">
        <v>496</v>
      </c>
      <c r="D88" s="1206" t="n">
        <f aca="false">K88</f>
        <v>260</v>
      </c>
      <c r="E88" s="1206" t="s">
        <v>496</v>
      </c>
      <c r="F88" s="1205" t="n">
        <f aca="false">L88</f>
        <v>2100</v>
      </c>
      <c r="G88" s="1206" t="s">
        <v>496</v>
      </c>
      <c r="H88" s="1206" t="n">
        <v>2</v>
      </c>
      <c r="I88" s="1207" t="s">
        <v>497</v>
      </c>
      <c r="J88" s="1208" t="n">
        <v>90</v>
      </c>
      <c r="K88" s="1209" t="n">
        <v>260</v>
      </c>
      <c r="L88" s="1209" t="n">
        <v>2100</v>
      </c>
      <c r="M88" s="1210" t="n">
        <v>20.7519235724859</v>
      </c>
      <c r="N88" s="1211" t="n">
        <v>5437.3956</v>
      </c>
      <c r="O88" s="1212" t="n">
        <v>62055.291211069</v>
      </c>
      <c r="P88" s="1212" t="n">
        <v>66412.825224826</v>
      </c>
      <c r="Q88" s="1213" t="n">
        <v>21945.7163877188</v>
      </c>
      <c r="R88" s="1212" t="n">
        <v>84001.0075987877</v>
      </c>
      <c r="S88" s="1212" t="n">
        <v>88358.5416125447</v>
      </c>
    </row>
    <row r="89" customFormat="false" ht="16.5" hidden="false" customHeight="false" outlineLevel="0" collapsed="false">
      <c r="A89" s="1203" t="s">
        <v>56</v>
      </c>
      <c r="B89" s="1204" t="n">
        <f aca="false">J89</f>
        <v>90</v>
      </c>
      <c r="C89" s="1204" t="s">
        <v>496</v>
      </c>
      <c r="D89" s="1204" t="n">
        <f aca="false">K89</f>
        <v>260</v>
      </c>
      <c r="E89" s="1204" t="s">
        <v>496</v>
      </c>
      <c r="F89" s="1205" t="n">
        <f aca="false">L89</f>
        <v>2150</v>
      </c>
      <c r="G89" s="1204" t="s">
        <v>496</v>
      </c>
      <c r="H89" s="1206" t="n">
        <v>2</v>
      </c>
      <c r="I89" s="1207" t="s">
        <v>497</v>
      </c>
      <c r="J89" s="1208" t="n">
        <v>90</v>
      </c>
      <c r="K89" s="1209" t="n">
        <v>260</v>
      </c>
      <c r="L89" s="1209" t="n">
        <v>2150</v>
      </c>
      <c r="M89" s="1210" t="n">
        <v>21.2961032533587</v>
      </c>
      <c r="N89" s="1211" t="n">
        <v>5592.74976</v>
      </c>
      <c r="O89" s="1212" t="n">
        <v>63025.1002378103</v>
      </c>
      <c r="P89" s="1212" t="n">
        <v>67490.1958849172</v>
      </c>
      <c r="Q89" s="1213" t="n">
        <v>22349.0907918</v>
      </c>
      <c r="R89" s="1212" t="n">
        <v>85374.1910296103</v>
      </c>
      <c r="S89" s="1212" t="n">
        <v>89839.2866767172</v>
      </c>
    </row>
    <row r="90" customFormat="false" ht="16.5" hidden="false" customHeight="false" outlineLevel="0" collapsed="false">
      <c r="A90" s="1203" t="s">
        <v>56</v>
      </c>
      <c r="B90" s="1204" t="n">
        <f aca="false">J90</f>
        <v>90</v>
      </c>
      <c r="C90" s="1204" t="s">
        <v>496</v>
      </c>
      <c r="D90" s="1204" t="n">
        <f aca="false">K90</f>
        <v>260</v>
      </c>
      <c r="E90" s="1204" t="s">
        <v>496</v>
      </c>
      <c r="F90" s="1205" t="n">
        <f aca="false">L90</f>
        <v>2200</v>
      </c>
      <c r="G90" s="1204" t="s">
        <v>496</v>
      </c>
      <c r="H90" s="1206" t="n">
        <v>2</v>
      </c>
      <c r="I90" s="1207" t="s">
        <v>497</v>
      </c>
      <c r="J90" s="1208" t="n">
        <v>90</v>
      </c>
      <c r="K90" s="1209" t="n">
        <v>260</v>
      </c>
      <c r="L90" s="1209" t="n">
        <v>2200</v>
      </c>
      <c r="M90" s="1210" t="n">
        <v>21.7333229342314</v>
      </c>
      <c r="N90" s="1211" t="n">
        <v>5748.10392</v>
      </c>
      <c r="O90" s="1212" t="n">
        <v>63994.8644305217</v>
      </c>
      <c r="P90" s="1212" t="n">
        <v>68567.5244991645</v>
      </c>
      <c r="Q90" s="1213" t="n">
        <v>22967.9621844638</v>
      </c>
      <c r="R90" s="1212" t="n">
        <v>86962.8266149855</v>
      </c>
      <c r="S90" s="1212" t="n">
        <v>91535.4866836283</v>
      </c>
    </row>
    <row r="91" customFormat="false" ht="16.5" hidden="false" customHeight="false" outlineLevel="0" collapsed="false">
      <c r="A91" s="1203" t="s">
        <v>56</v>
      </c>
      <c r="B91" s="1204" t="n">
        <f aca="false">J91</f>
        <v>90</v>
      </c>
      <c r="C91" s="1204" t="s">
        <v>496</v>
      </c>
      <c r="D91" s="1204" t="n">
        <f aca="false">K91</f>
        <v>260</v>
      </c>
      <c r="E91" s="1204" t="s">
        <v>496</v>
      </c>
      <c r="F91" s="1205" t="n">
        <f aca="false">L91</f>
        <v>2250</v>
      </c>
      <c r="G91" s="1204" t="s">
        <v>496</v>
      </c>
      <c r="H91" s="1206" t="n">
        <v>2</v>
      </c>
      <c r="I91" s="1207" t="s">
        <v>497</v>
      </c>
      <c r="J91" s="1208" t="n">
        <v>90</v>
      </c>
      <c r="K91" s="1209" t="n">
        <v>260</v>
      </c>
      <c r="L91" s="1209" t="n">
        <v>2250</v>
      </c>
      <c r="M91" s="1210" t="n">
        <v>22.1535026151042</v>
      </c>
      <c r="N91" s="1211" t="n">
        <v>5903.45808</v>
      </c>
      <c r="O91" s="1212" t="n">
        <v>65263.3304400681</v>
      </c>
      <c r="P91" s="1212" t="n">
        <v>69924.5260073331</v>
      </c>
      <c r="Q91" s="1213" t="n">
        <v>23371.3364573363</v>
      </c>
      <c r="R91" s="1212" t="n">
        <v>88634.6668974043</v>
      </c>
      <c r="S91" s="1212" t="n">
        <v>93295.8624646693</v>
      </c>
    </row>
    <row r="92" customFormat="false" ht="16.5" hidden="false" customHeight="false" outlineLevel="0" collapsed="false">
      <c r="A92" s="1203" t="s">
        <v>56</v>
      </c>
      <c r="B92" s="1204" t="n">
        <f aca="false">J92</f>
        <v>90</v>
      </c>
      <c r="C92" s="1204" t="s">
        <v>496</v>
      </c>
      <c r="D92" s="1204" t="n">
        <f aca="false">K92</f>
        <v>260</v>
      </c>
      <c r="E92" s="1204" t="s">
        <v>496</v>
      </c>
      <c r="F92" s="1205" t="n">
        <f aca="false">L92</f>
        <v>2300</v>
      </c>
      <c r="G92" s="1204" t="s">
        <v>496</v>
      </c>
      <c r="H92" s="1206" t="n">
        <v>2</v>
      </c>
      <c r="I92" s="1207" t="s">
        <v>497</v>
      </c>
      <c r="J92" s="1208" t="n">
        <v>90</v>
      </c>
      <c r="K92" s="1209" t="n">
        <v>260</v>
      </c>
      <c r="L92" s="1209" t="n">
        <v>2300</v>
      </c>
      <c r="M92" s="1210" t="n">
        <v>22.573682295977</v>
      </c>
      <c r="N92" s="1211" t="n">
        <v>6058.81224</v>
      </c>
      <c r="O92" s="1212" t="n">
        <v>66006.0800876385</v>
      </c>
      <c r="P92" s="1212" t="n">
        <v>70789.3022853698</v>
      </c>
      <c r="Q92" s="1213" t="n">
        <v>23774.7108614175</v>
      </c>
      <c r="R92" s="1212" t="n">
        <v>89780.790949056</v>
      </c>
      <c r="S92" s="1212" t="n">
        <v>94564.0131467873</v>
      </c>
    </row>
    <row r="93" customFormat="false" ht="16.5" hidden="false" customHeight="false" outlineLevel="0" collapsed="false">
      <c r="A93" s="1203" t="s">
        <v>56</v>
      </c>
      <c r="B93" s="1204" t="n">
        <f aca="false">J93</f>
        <v>90</v>
      </c>
      <c r="C93" s="1204" t="s">
        <v>496</v>
      </c>
      <c r="D93" s="1204" t="n">
        <f aca="false">K93</f>
        <v>260</v>
      </c>
      <c r="E93" s="1204" t="s">
        <v>496</v>
      </c>
      <c r="F93" s="1205" t="n">
        <f aca="false">L93</f>
        <v>2350</v>
      </c>
      <c r="G93" s="1204" t="s">
        <v>496</v>
      </c>
      <c r="H93" s="1206" t="n">
        <v>2</v>
      </c>
      <c r="I93" s="1207" t="s">
        <v>497</v>
      </c>
      <c r="J93" s="1208" t="n">
        <v>90</v>
      </c>
      <c r="K93" s="1209" t="n">
        <v>260</v>
      </c>
      <c r="L93" s="1209" t="n">
        <v>2350</v>
      </c>
      <c r="M93" s="1210" t="n">
        <v>23.0109019768497</v>
      </c>
      <c r="N93" s="1211" t="n">
        <v>6214.1664</v>
      </c>
      <c r="O93" s="1212" t="n">
        <v>66748.7849011791</v>
      </c>
      <c r="P93" s="1212" t="n">
        <v>71654.0364060351</v>
      </c>
      <c r="Q93" s="1213" t="n">
        <v>24393.5822540813</v>
      </c>
      <c r="R93" s="1212" t="n">
        <v>91142.3671552603</v>
      </c>
      <c r="S93" s="1212" t="n">
        <v>96047.6186601163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90</v>
      </c>
      <c r="C94" s="1204" t="s">
        <v>496</v>
      </c>
      <c r="D94" s="1204" t="n">
        <f aca="false">K94</f>
        <v>260</v>
      </c>
      <c r="E94" s="1204" t="s">
        <v>496</v>
      </c>
      <c r="F94" s="1205" t="n">
        <f aca="false">L94</f>
        <v>2400</v>
      </c>
      <c r="G94" s="1204" t="s">
        <v>496</v>
      </c>
      <c r="H94" s="1206" t="n">
        <v>2</v>
      </c>
      <c r="I94" s="1207" t="s">
        <v>497</v>
      </c>
      <c r="J94" s="1208" t="n">
        <v>90</v>
      </c>
      <c r="K94" s="1209" t="n">
        <v>260</v>
      </c>
      <c r="L94" s="1209" t="n">
        <v>2400</v>
      </c>
      <c r="M94" s="1210" t="n">
        <v>23.4310816577225</v>
      </c>
      <c r="N94" s="1211" t="n">
        <v>6369.52056</v>
      </c>
      <c r="O94" s="1212" t="n">
        <v>67491.4446576349</v>
      </c>
      <c r="P94" s="1212" t="n">
        <v>72518.7284808565</v>
      </c>
      <c r="Q94" s="1213" t="n">
        <v>24796.9566581625</v>
      </c>
      <c r="R94" s="1212" t="n">
        <v>92288.4013157974</v>
      </c>
      <c r="S94" s="1212" t="n">
        <v>97315.685139019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90</v>
      </c>
      <c r="C95" s="1204" t="s">
        <v>496</v>
      </c>
      <c r="D95" s="1204" t="n">
        <f aca="false">K95</f>
        <v>260</v>
      </c>
      <c r="E95" s="1204" t="s">
        <v>496</v>
      </c>
      <c r="F95" s="1205" t="n">
        <f aca="false">L95</f>
        <v>2450</v>
      </c>
      <c r="G95" s="1204" t="s">
        <v>496</v>
      </c>
      <c r="H95" s="1206" t="n">
        <v>2</v>
      </c>
      <c r="I95" s="1207" t="s">
        <v>497</v>
      </c>
      <c r="J95" s="1208" t="n">
        <v>90</v>
      </c>
      <c r="K95" s="1209" t="n">
        <v>260</v>
      </c>
      <c r="L95" s="1209" t="n">
        <v>2450</v>
      </c>
      <c r="M95" s="1210" t="n">
        <v>24.5490655273953</v>
      </c>
      <c r="N95" s="1211" t="n">
        <v>6524.87472</v>
      </c>
      <c r="O95" s="1212" t="n">
        <v>68663.121357492</v>
      </c>
      <c r="P95" s="1212" t="n">
        <v>73885.4649959895</v>
      </c>
      <c r="Q95" s="1213" t="n">
        <v>25415.8280508263</v>
      </c>
      <c r="R95" s="1212" t="n">
        <v>94078.9494083183</v>
      </c>
      <c r="S95" s="1212" t="n">
        <v>99301.2930468158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90</v>
      </c>
      <c r="C96" s="1204" t="s">
        <v>496</v>
      </c>
      <c r="D96" s="1204" t="n">
        <f aca="false">K96</f>
        <v>260</v>
      </c>
      <c r="E96" s="1204" t="s">
        <v>496</v>
      </c>
      <c r="F96" s="1205" t="n">
        <f aca="false">L96</f>
        <v>2500</v>
      </c>
      <c r="G96" s="1204" t="s">
        <v>496</v>
      </c>
      <c r="H96" s="1206" t="n">
        <v>2</v>
      </c>
      <c r="I96" s="1207" t="s">
        <v>497</v>
      </c>
      <c r="J96" s="1208" t="n">
        <v>90</v>
      </c>
      <c r="K96" s="1209" t="n">
        <v>260</v>
      </c>
      <c r="L96" s="1209" t="n">
        <v>2500</v>
      </c>
      <c r="M96" s="1210" t="n">
        <v>24.986245208268</v>
      </c>
      <c r="N96" s="1211" t="n">
        <v>6680.22888</v>
      </c>
      <c r="O96" s="1212" t="n">
        <v>69405.6912228332</v>
      </c>
      <c r="P96" s="1212" t="n">
        <v>74750.0728675956</v>
      </c>
      <c r="Q96" s="1213" t="n">
        <v>25819.2024549075</v>
      </c>
      <c r="R96" s="1212" t="n">
        <v>95224.8936777407</v>
      </c>
      <c r="S96" s="1212" t="n">
        <v>100569.275322503</v>
      </c>
    </row>
    <row r="97" customFormat="false" ht="16.5" hidden="false" customHeight="false" outlineLevel="0" collapsed="false">
      <c r="A97" s="1203" t="s">
        <v>56</v>
      </c>
      <c r="B97" s="1204" t="n">
        <f aca="false">J97</f>
        <v>90</v>
      </c>
      <c r="C97" s="1204" t="s">
        <v>496</v>
      </c>
      <c r="D97" s="1204" t="n">
        <f aca="false">K97</f>
        <v>260</v>
      </c>
      <c r="E97" s="1204" t="s">
        <v>496</v>
      </c>
      <c r="F97" s="1205" t="n">
        <f aca="false">L97</f>
        <v>2550</v>
      </c>
      <c r="G97" s="1204" t="s">
        <v>496</v>
      </c>
      <c r="H97" s="1206" t="n">
        <v>2</v>
      </c>
      <c r="I97" s="1207" t="s">
        <v>497</v>
      </c>
      <c r="J97" s="1208" t="n">
        <v>90</v>
      </c>
      <c r="K97" s="1209" t="n">
        <v>260</v>
      </c>
      <c r="L97" s="1209" t="n">
        <v>2550</v>
      </c>
      <c r="M97" s="1210" t="n">
        <v>25.4234648891408</v>
      </c>
      <c r="N97" s="1211" t="n">
        <v>6835.58304</v>
      </c>
      <c r="O97" s="1212" t="n">
        <v>73227.034663794</v>
      </c>
      <c r="P97" s="1212" t="n">
        <v>78497.3189289381</v>
      </c>
      <c r="Q97" s="1213" t="n">
        <v>26438.0738475713</v>
      </c>
      <c r="R97" s="1212" t="n">
        <v>99665.1085113653</v>
      </c>
      <c r="S97" s="1212" t="n">
        <v>104935.392776509</v>
      </c>
    </row>
    <row r="98" customFormat="false" ht="16.5" hidden="false" customHeight="false" outlineLevel="0" collapsed="false">
      <c r="A98" s="1203" t="s">
        <v>56</v>
      </c>
      <c r="B98" s="1206" t="n">
        <f aca="false">J98</f>
        <v>90</v>
      </c>
      <c r="C98" s="1206" t="s">
        <v>496</v>
      </c>
      <c r="D98" s="1206" t="n">
        <f aca="false">K98</f>
        <v>260</v>
      </c>
      <c r="E98" s="1206" t="s">
        <v>496</v>
      </c>
      <c r="F98" s="1205" t="n">
        <f aca="false">L98</f>
        <v>2600</v>
      </c>
      <c r="G98" s="1206" t="s">
        <v>496</v>
      </c>
      <c r="H98" s="1206" t="n">
        <v>2</v>
      </c>
      <c r="I98" s="1207" t="s">
        <v>497</v>
      </c>
      <c r="J98" s="1208" t="n">
        <v>90</v>
      </c>
      <c r="K98" s="1209" t="n">
        <v>260</v>
      </c>
      <c r="L98" s="1209" t="n">
        <v>2600</v>
      </c>
      <c r="M98" s="1210" t="n">
        <v>25.8436445700136</v>
      </c>
      <c r="N98" s="1211" t="n">
        <v>6990.9372</v>
      </c>
      <c r="O98" s="1212" t="n">
        <v>74222.4151475151</v>
      </c>
      <c r="P98" s="1212" t="n">
        <v>79598.6319647295</v>
      </c>
      <c r="Q98" s="1213" t="n">
        <v>26841.4482516525</v>
      </c>
      <c r="R98" s="1212" t="n">
        <v>101063.863399168</v>
      </c>
      <c r="S98" s="1212" t="n">
        <v>106440.080216382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90</v>
      </c>
      <c r="C99" s="1204" t="s">
        <v>496</v>
      </c>
      <c r="D99" s="1204" t="n">
        <f aca="false">K99</f>
        <v>260</v>
      </c>
      <c r="E99" s="1204" t="s">
        <v>496</v>
      </c>
      <c r="F99" s="1205" t="n">
        <f aca="false">L99</f>
        <v>2650</v>
      </c>
      <c r="G99" s="1204" t="s">
        <v>496</v>
      </c>
      <c r="H99" s="1206" t="n">
        <v>2</v>
      </c>
      <c r="I99" s="1207" t="s">
        <v>497</v>
      </c>
      <c r="J99" s="1208" t="n">
        <v>90</v>
      </c>
      <c r="K99" s="1209" t="n">
        <v>260</v>
      </c>
      <c r="L99" s="1209" t="n">
        <v>2650</v>
      </c>
      <c r="M99" s="1210" t="n">
        <v>26.3878642508863</v>
      </c>
      <c r="N99" s="1211" t="n">
        <v>7146.29136</v>
      </c>
      <c r="O99" s="1212" t="n">
        <v>74815.3472001058</v>
      </c>
      <c r="P99" s="1212" t="n">
        <v>80323.1348313055</v>
      </c>
      <c r="Q99" s="1213" t="n">
        <v>27460.3196443163</v>
      </c>
      <c r="R99" s="1212" t="n">
        <v>102275.666844422</v>
      </c>
      <c r="S99" s="1212" t="n">
        <v>107783.454475622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90</v>
      </c>
      <c r="C100" s="1204" t="s">
        <v>496</v>
      </c>
      <c r="D100" s="1204" t="n">
        <f aca="false">K100</f>
        <v>260</v>
      </c>
      <c r="E100" s="1204" t="s">
        <v>496</v>
      </c>
      <c r="F100" s="1205" t="n">
        <f aca="false">L100</f>
        <v>2700</v>
      </c>
      <c r="G100" s="1204" t="s">
        <v>496</v>
      </c>
      <c r="H100" s="1206" t="n">
        <v>2</v>
      </c>
      <c r="I100" s="1207" t="s">
        <v>497</v>
      </c>
      <c r="J100" s="1208" t="n">
        <v>90</v>
      </c>
      <c r="K100" s="1209" t="n">
        <v>260</v>
      </c>
      <c r="L100" s="1209" t="n">
        <v>2700</v>
      </c>
      <c r="M100" s="1210" t="n">
        <v>26.8472939317591</v>
      </c>
      <c r="N100" s="1211" t="n">
        <v>7301.64552</v>
      </c>
      <c r="O100" s="1212" t="n">
        <v>75441.2991811172</v>
      </c>
      <c r="P100" s="1212" t="n">
        <v>81078.5541073033</v>
      </c>
      <c r="Q100" s="1213" t="n">
        <v>27863.6940483975</v>
      </c>
      <c r="R100" s="1212" t="n">
        <v>103304.993229515</v>
      </c>
      <c r="S100" s="1212" t="n">
        <v>108942.248155701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90</v>
      </c>
      <c r="C101" s="1204" t="s">
        <v>496</v>
      </c>
      <c r="D101" s="1204" t="n">
        <f aca="false">K101</f>
        <v>260</v>
      </c>
      <c r="E101" s="1204" t="s">
        <v>496</v>
      </c>
      <c r="F101" s="1205" t="n">
        <f aca="false">L101</f>
        <v>2750</v>
      </c>
      <c r="G101" s="1204" t="s">
        <v>496</v>
      </c>
      <c r="H101" s="1206" t="n">
        <v>2</v>
      </c>
      <c r="I101" s="1207" t="s">
        <v>497</v>
      </c>
      <c r="J101" s="1208" t="n">
        <v>90</v>
      </c>
      <c r="K101" s="1209" t="n">
        <v>260</v>
      </c>
      <c r="L101" s="1209" t="n">
        <v>2750</v>
      </c>
      <c r="M101" s="1210" t="n">
        <v>27.2674736126318</v>
      </c>
      <c r="N101" s="1211" t="n">
        <v>7456.99968</v>
      </c>
      <c r="O101" s="1212" t="n">
        <v>76110.547117113</v>
      </c>
      <c r="P101" s="1212" t="n">
        <v>81874.5110417014</v>
      </c>
      <c r="Q101" s="1213" t="n">
        <v>28267.0684524788</v>
      </c>
      <c r="R101" s="1212" t="n">
        <v>104377.615569592</v>
      </c>
      <c r="S101" s="1212" t="n">
        <v>110141.57949418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90</v>
      </c>
      <c r="C102" s="1204" t="s">
        <v>496</v>
      </c>
      <c r="D102" s="1204" t="n">
        <f aca="false">K102</f>
        <v>260</v>
      </c>
      <c r="E102" s="1204" t="s">
        <v>496</v>
      </c>
      <c r="F102" s="1205" t="n">
        <f aca="false">L102</f>
        <v>2800</v>
      </c>
      <c r="G102" s="1204" t="s">
        <v>496</v>
      </c>
      <c r="H102" s="1206" t="n">
        <v>2</v>
      </c>
      <c r="I102" s="1207" t="s">
        <v>497</v>
      </c>
      <c r="J102" s="1208" t="n">
        <v>90</v>
      </c>
      <c r="K102" s="1209" t="n">
        <v>260</v>
      </c>
      <c r="L102" s="1209" t="n">
        <v>2800</v>
      </c>
      <c r="M102" s="1210" t="n">
        <v>27.7046932935046</v>
      </c>
      <c r="N102" s="1211" t="n">
        <v>7612.35384</v>
      </c>
      <c r="O102" s="1212" t="n">
        <v>76702.3255298903</v>
      </c>
      <c r="P102" s="1212" t="n">
        <v>82597.9337650452</v>
      </c>
      <c r="Q102" s="1213" t="n">
        <v>28885.9397139338</v>
      </c>
      <c r="R102" s="1212" t="n">
        <v>105588.265243824</v>
      </c>
      <c r="S102" s="1212" t="n">
        <v>111483.873478979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90</v>
      </c>
      <c r="C103" s="1204" t="s">
        <v>496</v>
      </c>
      <c r="D103" s="1204" t="n">
        <f aca="false">K103</f>
        <v>260</v>
      </c>
      <c r="E103" s="1204" t="s">
        <v>496</v>
      </c>
      <c r="F103" s="1205" t="n">
        <f aca="false">L103</f>
        <v>2850</v>
      </c>
      <c r="G103" s="1204" t="s">
        <v>496</v>
      </c>
      <c r="H103" s="1206" t="n">
        <v>2</v>
      </c>
      <c r="I103" s="1207" t="s">
        <v>497</v>
      </c>
      <c r="J103" s="1208" t="n">
        <v>90</v>
      </c>
      <c r="K103" s="1209" t="n">
        <v>260</v>
      </c>
      <c r="L103" s="1209" t="n">
        <v>2850</v>
      </c>
      <c r="M103" s="1210" t="n">
        <v>28.1248729743774</v>
      </c>
      <c r="N103" s="1211" t="n">
        <v>7767.708</v>
      </c>
      <c r="O103" s="1212" t="n">
        <v>77294.0589971102</v>
      </c>
      <c r="P103" s="1212" t="n">
        <v>83321.314442545</v>
      </c>
      <c r="Q103" s="1213" t="n">
        <v>29289.314118015</v>
      </c>
      <c r="R103" s="1212" t="n">
        <v>106583.373115125</v>
      </c>
      <c r="S103" s="1212" t="n">
        <v>112610.62856056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90</v>
      </c>
      <c r="C104" s="1204" t="s">
        <v>496</v>
      </c>
      <c r="D104" s="1204" t="n">
        <f aca="false">K104</f>
        <v>260</v>
      </c>
      <c r="E104" s="1204" t="s">
        <v>496</v>
      </c>
      <c r="F104" s="1205" t="n">
        <f aca="false">L104</f>
        <v>2900</v>
      </c>
      <c r="G104" s="1204" t="s">
        <v>496</v>
      </c>
      <c r="H104" s="1206" t="n">
        <v>2</v>
      </c>
      <c r="I104" s="1207" t="s">
        <v>497</v>
      </c>
      <c r="J104" s="1208" t="n">
        <v>90</v>
      </c>
      <c r="K104" s="1209" t="n">
        <v>260</v>
      </c>
      <c r="L104" s="1209" t="n">
        <v>2900</v>
      </c>
      <c r="M104" s="1210" t="n">
        <v>28.7380926552501</v>
      </c>
      <c r="N104" s="1211" t="n">
        <v>7923.06216</v>
      </c>
      <c r="O104" s="1212" t="n">
        <v>77885.7475187728</v>
      </c>
      <c r="P104" s="1212" t="n">
        <v>84044.6529626734</v>
      </c>
      <c r="Q104" s="1213" t="n">
        <v>29908.1855106788</v>
      </c>
      <c r="R104" s="1212" t="n">
        <v>107793.933029452</v>
      </c>
      <c r="S104" s="1212" t="n">
        <v>113952.838473352</v>
      </c>
    </row>
    <row r="105" customFormat="false" ht="16.5" hidden="false" customHeight="false" outlineLevel="0" collapsed="false">
      <c r="A105" s="1203" t="s">
        <v>56</v>
      </c>
      <c r="B105" s="1204" t="n">
        <f aca="false">J105</f>
        <v>90</v>
      </c>
      <c r="C105" s="1204" t="s">
        <v>496</v>
      </c>
      <c r="D105" s="1204" t="n">
        <f aca="false">K105</f>
        <v>260</v>
      </c>
      <c r="E105" s="1204" t="s">
        <v>496</v>
      </c>
      <c r="F105" s="1205" t="n">
        <f aca="false">L105</f>
        <v>2950</v>
      </c>
      <c r="G105" s="1204" t="s">
        <v>496</v>
      </c>
      <c r="H105" s="1206" t="n">
        <v>2</v>
      </c>
      <c r="I105" s="1207" t="s">
        <v>497</v>
      </c>
      <c r="J105" s="1208" t="n">
        <v>90</v>
      </c>
      <c r="K105" s="1209" t="n">
        <v>260</v>
      </c>
      <c r="L105" s="1209" t="n">
        <v>2950</v>
      </c>
      <c r="M105" s="1210" t="n">
        <v>29.1582723361229</v>
      </c>
      <c r="N105" s="1211" t="n">
        <v>8078.41632</v>
      </c>
      <c r="O105" s="1212" t="n">
        <v>78477.3910948781</v>
      </c>
      <c r="P105" s="1212" t="n">
        <v>84767.9494369579</v>
      </c>
      <c r="Q105" s="1213" t="n">
        <v>30311.55991476</v>
      </c>
      <c r="R105" s="1212" t="n">
        <v>108788.951009638</v>
      </c>
      <c r="S105" s="1212" t="n">
        <v>115079.509351718</v>
      </c>
    </row>
    <row r="106" customFormat="false" ht="16.5" hidden="false" customHeight="false" outlineLevel="0" collapsed="false">
      <c r="A106" s="1214" t="s">
        <v>56</v>
      </c>
      <c r="B106" s="1215" t="n">
        <f aca="false">J106</f>
        <v>90</v>
      </c>
      <c r="C106" s="1215" t="s">
        <v>496</v>
      </c>
      <c r="D106" s="1215" t="n">
        <f aca="false">K106</f>
        <v>260</v>
      </c>
      <c r="E106" s="1215" t="s">
        <v>496</v>
      </c>
      <c r="F106" s="1216" t="n">
        <f aca="false">L106</f>
        <v>3000</v>
      </c>
      <c r="G106" s="1215" t="s">
        <v>496</v>
      </c>
      <c r="H106" s="1217" t="n">
        <v>2</v>
      </c>
      <c r="I106" s="1218" t="s">
        <v>497</v>
      </c>
      <c r="J106" s="1219" t="n">
        <v>90</v>
      </c>
      <c r="K106" s="1220" t="n">
        <v>260</v>
      </c>
      <c r="L106" s="1220" t="n">
        <v>3000</v>
      </c>
      <c r="M106" s="1221" t="n">
        <v>29.5954920169957</v>
      </c>
      <c r="N106" s="1222" t="n">
        <v>8233.77048</v>
      </c>
      <c r="O106" s="1223" t="n">
        <v>80673.5100981201</v>
      </c>
      <c r="P106" s="1223" t="n">
        <v>86993.5071110749</v>
      </c>
      <c r="Q106" s="1224" t="n">
        <v>30930.4313074238</v>
      </c>
      <c r="R106" s="1223" t="n">
        <v>111603.941405544</v>
      </c>
      <c r="S106" s="1223" t="n">
        <v>117923.938418499</v>
      </c>
    </row>
    <row r="107" customFormat="false" ht="22.5" hidden="false" customHeight="true" outlineLevel="0" collapsed="false">
      <c r="A107" s="1201" t="s">
        <v>498</v>
      </c>
      <c r="B107" s="1201"/>
      <c r="C107" s="1201"/>
      <c r="D107" s="1201"/>
      <c r="E107" s="1201"/>
      <c r="F107" s="1201"/>
      <c r="G107" s="1201"/>
      <c r="H107" s="1201"/>
      <c r="I107" s="1201"/>
      <c r="J107" s="1201"/>
      <c r="K107" s="1201"/>
      <c r="L107" s="1201"/>
      <c r="M107" s="1201"/>
      <c r="N107" s="1201"/>
      <c r="O107" s="1201"/>
      <c r="P107" s="1201"/>
      <c r="Q107" s="1201"/>
      <c r="R107" s="1201"/>
      <c r="S107" s="1201"/>
    </row>
    <row r="108" customFormat="false" ht="16.5" hidden="false" customHeight="false" outlineLevel="0" collapsed="false">
      <c r="A108" s="1202" t="s">
        <v>495</v>
      </c>
      <c r="B108" s="1202"/>
      <c r="C108" s="1202"/>
      <c r="D108" s="1202"/>
      <c r="E108" s="1202"/>
      <c r="F108" s="1202"/>
      <c r="G108" s="1202"/>
      <c r="H108" s="1202"/>
      <c r="I108" s="1202"/>
      <c r="J108" s="1202"/>
      <c r="K108" s="1202"/>
      <c r="L108" s="1202"/>
      <c r="M108" s="1202"/>
      <c r="N108" s="1202"/>
      <c r="O108" s="1202"/>
      <c r="P108" s="1202"/>
      <c r="Q108" s="1202"/>
      <c r="R108" s="1202"/>
      <c r="S108" s="1202"/>
    </row>
    <row r="109" customFormat="false" ht="16.5" hidden="false" customHeight="false" outlineLevel="0" collapsed="false">
      <c r="A109" s="1203" t="s">
        <v>56</v>
      </c>
      <c r="B109" s="1206" t="n">
        <f aca="false">J109</f>
        <v>90</v>
      </c>
      <c r="C109" s="1206" t="s">
        <v>496</v>
      </c>
      <c r="D109" s="1206" t="n">
        <f aca="false">K109</f>
        <v>300</v>
      </c>
      <c r="E109" s="1206" t="s">
        <v>496</v>
      </c>
      <c r="F109" s="1205" t="n">
        <f aca="false">L109</f>
        <v>700</v>
      </c>
      <c r="G109" s="1206" t="s">
        <v>496</v>
      </c>
      <c r="H109" s="1206" t="n">
        <v>2</v>
      </c>
      <c r="I109" s="1207" t="s">
        <v>497</v>
      </c>
      <c r="J109" s="1225" t="n">
        <v>90</v>
      </c>
      <c r="K109" s="1226" t="n">
        <v>300</v>
      </c>
      <c r="L109" s="1226" t="n">
        <v>700</v>
      </c>
      <c r="M109" s="1227" t="n">
        <v>7.9788715468275</v>
      </c>
      <c r="N109" s="1228" t="n">
        <v>1262.44482</v>
      </c>
      <c r="O109" s="1229" t="n">
        <v>24600.0299129454</v>
      </c>
      <c r="P109" s="1229" t="n">
        <v>26660.6891404566</v>
      </c>
      <c r="Q109" s="1230" t="n">
        <v>8780.15011296375</v>
      </c>
      <c r="R109" s="1229" t="n">
        <v>33380.1800259092</v>
      </c>
      <c r="S109" s="1229" t="n">
        <v>35440.8392534203</v>
      </c>
    </row>
    <row r="110" customFormat="false" ht="16.5" hidden="false" customHeight="false" outlineLevel="0" collapsed="false">
      <c r="A110" s="1203" t="s">
        <v>56</v>
      </c>
      <c r="B110" s="1204" t="n">
        <f aca="false">J110</f>
        <v>90</v>
      </c>
      <c r="C110" s="1204" t="s">
        <v>496</v>
      </c>
      <c r="D110" s="1204" t="n">
        <f aca="false">K110</f>
        <v>300</v>
      </c>
      <c r="E110" s="1204" t="s">
        <v>496</v>
      </c>
      <c r="F110" s="1205" t="n">
        <f aca="false">L110</f>
        <v>750</v>
      </c>
      <c r="G110" s="1204" t="s">
        <v>496</v>
      </c>
      <c r="H110" s="1206" t="n">
        <v>2</v>
      </c>
      <c r="I110" s="1207" t="s">
        <v>497</v>
      </c>
      <c r="J110" s="1208" t="n">
        <v>90</v>
      </c>
      <c r="K110" s="1209" t="n">
        <v>300</v>
      </c>
      <c r="L110" s="1209" t="n">
        <v>750</v>
      </c>
      <c r="M110" s="1210" t="n">
        <v>8.434604935595</v>
      </c>
      <c r="N110" s="1211" t="n">
        <v>1442.79408</v>
      </c>
      <c r="O110" s="1212" t="n">
        <v>26052.6445624474</v>
      </c>
      <c r="P110" s="1212" t="n">
        <v>28207.1039412679</v>
      </c>
      <c r="Q110" s="1213" t="n">
        <v>9229.12690536</v>
      </c>
      <c r="R110" s="1212" t="n">
        <v>35281.7714678074</v>
      </c>
      <c r="S110" s="1212" t="n">
        <v>37436.2308466279</v>
      </c>
    </row>
    <row r="111" customFormat="false" ht="16.5" hidden="false" customHeight="false" outlineLevel="0" collapsed="false">
      <c r="A111" s="1203" t="s">
        <v>56</v>
      </c>
      <c r="B111" s="1204" t="n">
        <f aca="false">J111</f>
        <v>90</v>
      </c>
      <c r="C111" s="1204" t="s">
        <v>496</v>
      </c>
      <c r="D111" s="1204" t="n">
        <f aca="false">K111</f>
        <v>300</v>
      </c>
      <c r="E111" s="1204" t="s">
        <v>496</v>
      </c>
      <c r="F111" s="1205" t="n">
        <f aca="false">L111</f>
        <v>800</v>
      </c>
      <c r="G111" s="1204" t="s">
        <v>496</v>
      </c>
      <c r="H111" s="1206" t="n">
        <v>2</v>
      </c>
      <c r="I111" s="1207" t="s">
        <v>497</v>
      </c>
      <c r="J111" s="1208" t="n">
        <v>90</v>
      </c>
      <c r="K111" s="1209" t="n">
        <v>300</v>
      </c>
      <c r="L111" s="1209" t="n">
        <v>800</v>
      </c>
      <c r="M111" s="1210" t="n">
        <v>8.8903383243625</v>
      </c>
      <c r="N111" s="1211" t="n">
        <v>1623.14334</v>
      </c>
      <c r="O111" s="1212" t="n">
        <v>27505.2593234768</v>
      </c>
      <c r="P111" s="1212" t="n">
        <v>29753.5187420792</v>
      </c>
      <c r="Q111" s="1213" t="n">
        <v>9678.10369775625</v>
      </c>
      <c r="R111" s="1212" t="n">
        <v>37183.363021233</v>
      </c>
      <c r="S111" s="1212" t="n">
        <v>39431.6224398354</v>
      </c>
    </row>
    <row r="112" customFormat="false" ht="16.5" hidden="false" customHeight="false" outlineLevel="0" collapsed="false">
      <c r="A112" s="1203" t="s">
        <v>56</v>
      </c>
      <c r="B112" s="1204" t="n">
        <f aca="false">J112</f>
        <v>90</v>
      </c>
      <c r="C112" s="1204" t="s">
        <v>496</v>
      </c>
      <c r="D112" s="1204" t="n">
        <f aca="false">K112</f>
        <v>300</v>
      </c>
      <c r="E112" s="1204" t="s">
        <v>496</v>
      </c>
      <c r="F112" s="1205" t="n">
        <f aca="false">L112</f>
        <v>850</v>
      </c>
      <c r="G112" s="1204" t="s">
        <v>496</v>
      </c>
      <c r="H112" s="1206" t="n">
        <v>2</v>
      </c>
      <c r="I112" s="1207" t="s">
        <v>497</v>
      </c>
      <c r="J112" s="1208" t="n">
        <v>90</v>
      </c>
      <c r="K112" s="1209" t="n">
        <v>300</v>
      </c>
      <c r="L112" s="1209" t="n">
        <v>850</v>
      </c>
      <c r="M112" s="1210" t="n">
        <v>9.36311171313</v>
      </c>
      <c r="N112" s="1211" t="n">
        <v>1803.4926</v>
      </c>
      <c r="O112" s="1212" t="n">
        <v>28957.8740845061</v>
      </c>
      <c r="P112" s="1212" t="n">
        <v>31299.9335428905</v>
      </c>
      <c r="Q112" s="1213" t="n">
        <v>10342.5776099438</v>
      </c>
      <c r="R112" s="1212" t="n">
        <v>39300.4516944499</v>
      </c>
      <c r="S112" s="1212" t="n">
        <v>41642.5111528343</v>
      </c>
    </row>
    <row r="113" customFormat="false" ht="16.5" hidden="false" customHeight="false" outlineLevel="0" collapsed="false">
      <c r="A113" s="1203" t="s">
        <v>56</v>
      </c>
      <c r="B113" s="1204" t="n">
        <f aca="false">J113</f>
        <v>90</v>
      </c>
      <c r="C113" s="1204" t="s">
        <v>496</v>
      </c>
      <c r="D113" s="1204" t="n">
        <f aca="false">K113</f>
        <v>300</v>
      </c>
      <c r="E113" s="1204" t="s">
        <v>496</v>
      </c>
      <c r="F113" s="1205" t="n">
        <f aca="false">L113</f>
        <v>900</v>
      </c>
      <c r="G113" s="1204" t="s">
        <v>496</v>
      </c>
      <c r="H113" s="1206" t="n">
        <v>2</v>
      </c>
      <c r="I113" s="1207" t="s">
        <v>497</v>
      </c>
      <c r="J113" s="1208" t="n">
        <v>90</v>
      </c>
      <c r="K113" s="1209" t="n">
        <v>300</v>
      </c>
      <c r="L113" s="1209" t="n">
        <v>900</v>
      </c>
      <c r="M113" s="1210" t="n">
        <v>9.8568451018975</v>
      </c>
      <c r="N113" s="1211" t="n">
        <v>1983.84186</v>
      </c>
      <c r="O113" s="1212" t="n">
        <v>30410.4888455355</v>
      </c>
      <c r="P113" s="1212" t="n">
        <v>32846.3483437018</v>
      </c>
      <c r="Q113" s="1213" t="n">
        <v>10791.55440234</v>
      </c>
      <c r="R113" s="1212" t="n">
        <v>41202.0432478755</v>
      </c>
      <c r="S113" s="1212" t="n">
        <v>43637.9027460418</v>
      </c>
    </row>
    <row r="114" customFormat="false" ht="16.5" hidden="false" customHeight="false" outlineLevel="0" collapsed="false">
      <c r="A114" s="1203" t="s">
        <v>56</v>
      </c>
      <c r="B114" s="1204" t="n">
        <f aca="false">J114</f>
        <v>90</v>
      </c>
      <c r="C114" s="1204" t="s">
        <v>496</v>
      </c>
      <c r="D114" s="1204" t="n">
        <f aca="false">K114</f>
        <v>300</v>
      </c>
      <c r="E114" s="1204" t="s">
        <v>496</v>
      </c>
      <c r="F114" s="1205" t="n">
        <f aca="false">L114</f>
        <v>950</v>
      </c>
      <c r="G114" s="1204" t="s">
        <v>496</v>
      </c>
      <c r="H114" s="1206" t="n">
        <v>2</v>
      </c>
      <c r="I114" s="1207" t="s">
        <v>497</v>
      </c>
      <c r="J114" s="1208" t="n">
        <v>90</v>
      </c>
      <c r="K114" s="1209" t="n">
        <v>300</v>
      </c>
      <c r="L114" s="1209" t="n">
        <v>950</v>
      </c>
      <c r="M114" s="1210" t="n">
        <v>10.398618490665</v>
      </c>
      <c r="N114" s="1211" t="n">
        <v>2164.19112</v>
      </c>
      <c r="O114" s="1212" t="n">
        <v>31863.1034950374</v>
      </c>
      <c r="P114" s="1212" t="n">
        <v>34392.7631445131</v>
      </c>
      <c r="Q114" s="1213" t="n">
        <v>11456.0281833188</v>
      </c>
      <c r="R114" s="1212" t="n">
        <v>43319.1316783562</v>
      </c>
      <c r="S114" s="1212" t="n">
        <v>45848.7913278319</v>
      </c>
    </row>
    <row r="115" customFormat="false" ht="16.5" hidden="false" customHeight="false" outlineLevel="0" collapsed="false">
      <c r="A115" s="1203" t="s">
        <v>56</v>
      </c>
      <c r="B115" s="1204" t="n">
        <f aca="false">J115</f>
        <v>90</v>
      </c>
      <c r="C115" s="1204" t="s">
        <v>496</v>
      </c>
      <c r="D115" s="1204" t="n">
        <f aca="false">K115</f>
        <v>300</v>
      </c>
      <c r="E115" s="1204" t="s">
        <v>496</v>
      </c>
      <c r="F115" s="1205" t="n">
        <f aca="false">L115</f>
        <v>1000</v>
      </c>
      <c r="G115" s="1204" t="s">
        <v>496</v>
      </c>
      <c r="H115" s="1206" t="n">
        <v>2</v>
      </c>
      <c r="I115" s="1207" t="s">
        <v>497</v>
      </c>
      <c r="J115" s="1208" t="n">
        <v>90</v>
      </c>
      <c r="K115" s="1209" t="n">
        <v>300</v>
      </c>
      <c r="L115" s="1209" t="n">
        <v>1000</v>
      </c>
      <c r="M115" s="1210" t="n">
        <v>10.8543518794325</v>
      </c>
      <c r="N115" s="1211" t="n">
        <v>2344.54038</v>
      </c>
      <c r="O115" s="1212" t="n">
        <v>33226.8098096936</v>
      </c>
      <c r="P115" s="1212" t="n">
        <v>35855.9334198647</v>
      </c>
      <c r="Q115" s="1213" t="n">
        <v>11905.0051069238</v>
      </c>
      <c r="R115" s="1212" t="n">
        <v>45131.8149166174</v>
      </c>
      <c r="S115" s="1212" t="n">
        <v>47760.9385267885</v>
      </c>
    </row>
    <row r="116" customFormat="false" ht="16.5" hidden="false" customHeight="false" outlineLevel="0" collapsed="false">
      <c r="A116" s="1203" t="s">
        <v>56</v>
      </c>
      <c r="B116" s="1204" t="n">
        <f aca="false">J116</f>
        <v>90</v>
      </c>
      <c r="C116" s="1204" t="s">
        <v>496</v>
      </c>
      <c r="D116" s="1204" t="n">
        <f aca="false">K116</f>
        <v>300</v>
      </c>
      <c r="E116" s="1204" t="s">
        <v>496</v>
      </c>
      <c r="F116" s="1205" t="n">
        <f aca="false">L116</f>
        <v>1050</v>
      </c>
      <c r="G116" s="1204" t="s">
        <v>496</v>
      </c>
      <c r="H116" s="1206" t="n">
        <v>2</v>
      </c>
      <c r="I116" s="1207" t="s">
        <v>497</v>
      </c>
      <c r="J116" s="1208" t="n">
        <v>90</v>
      </c>
      <c r="K116" s="1209" t="n">
        <v>300</v>
      </c>
      <c r="L116" s="1209" t="n">
        <v>1050</v>
      </c>
      <c r="M116" s="1210" t="n">
        <v>11.3271252682</v>
      </c>
      <c r="N116" s="1211" t="n">
        <v>2524.88964</v>
      </c>
      <c r="O116" s="1212" t="n">
        <v>34890.5821448003</v>
      </c>
      <c r="P116" s="1212" t="n">
        <v>37600.0540244066</v>
      </c>
      <c r="Q116" s="1213" t="n">
        <v>12569.4788879025</v>
      </c>
      <c r="R116" s="1212" t="n">
        <v>47460.0610327028</v>
      </c>
      <c r="S116" s="1212" t="n">
        <v>50169.5329123091</v>
      </c>
    </row>
    <row r="117" customFormat="false" ht="16.5" hidden="false" customHeight="false" outlineLevel="0" collapsed="false">
      <c r="A117" s="1203" t="s">
        <v>56</v>
      </c>
      <c r="B117" s="1206" t="n">
        <f aca="false">J117</f>
        <v>90</v>
      </c>
      <c r="C117" s="1206" t="s">
        <v>496</v>
      </c>
      <c r="D117" s="1206" t="n">
        <f aca="false">K117</f>
        <v>300</v>
      </c>
      <c r="E117" s="1206" t="s">
        <v>496</v>
      </c>
      <c r="F117" s="1205" t="n">
        <f aca="false">L117</f>
        <v>1100</v>
      </c>
      <c r="G117" s="1206" t="s">
        <v>496</v>
      </c>
      <c r="H117" s="1206" t="n">
        <v>2</v>
      </c>
      <c r="I117" s="1207" t="s">
        <v>497</v>
      </c>
      <c r="J117" s="1208" t="n">
        <v>90</v>
      </c>
      <c r="K117" s="1209" t="n">
        <v>300</v>
      </c>
      <c r="L117" s="1209" t="n">
        <v>1100</v>
      </c>
      <c r="M117" s="1210" t="n">
        <v>11.7828586569675</v>
      </c>
      <c r="N117" s="1211" t="n">
        <v>2705.2389</v>
      </c>
      <c r="O117" s="1212" t="n">
        <v>36343.1969058296</v>
      </c>
      <c r="P117" s="1212" t="n">
        <v>39146.4688252179</v>
      </c>
      <c r="Q117" s="1213" t="n">
        <v>13018.4558115075</v>
      </c>
      <c r="R117" s="1212" t="n">
        <v>49361.6527173371</v>
      </c>
      <c r="S117" s="1212" t="n">
        <v>52164.9246367255</v>
      </c>
    </row>
    <row r="118" customFormat="false" ht="16.5" hidden="false" customHeight="false" outlineLevel="0" collapsed="false">
      <c r="A118" s="1203" t="s">
        <v>56</v>
      </c>
      <c r="B118" s="1204" t="n">
        <f aca="false">J118</f>
        <v>90</v>
      </c>
      <c r="C118" s="1204" t="s">
        <v>496</v>
      </c>
      <c r="D118" s="1204" t="n">
        <f aca="false">K118</f>
        <v>300</v>
      </c>
      <c r="E118" s="1204" t="s">
        <v>496</v>
      </c>
      <c r="F118" s="1205" t="n">
        <f aca="false">L118</f>
        <v>1150</v>
      </c>
      <c r="G118" s="1204" t="s">
        <v>496</v>
      </c>
      <c r="H118" s="1206" t="n">
        <v>2</v>
      </c>
      <c r="I118" s="1207" t="s">
        <v>497</v>
      </c>
      <c r="J118" s="1208" t="n">
        <v>90</v>
      </c>
      <c r="K118" s="1209" t="n">
        <v>300</v>
      </c>
      <c r="L118" s="1209" t="n">
        <v>1150</v>
      </c>
      <c r="M118" s="1210" t="n">
        <v>12.238592045735</v>
      </c>
      <c r="N118" s="1211" t="n">
        <v>2885.58816</v>
      </c>
      <c r="O118" s="1212" t="n">
        <v>37089.8841411084</v>
      </c>
      <c r="P118" s="1212" t="n">
        <v>40031.9276434841</v>
      </c>
      <c r="Q118" s="1213" t="n">
        <v>13467.4326039038</v>
      </c>
      <c r="R118" s="1212" t="n">
        <v>50557.3167450122</v>
      </c>
      <c r="S118" s="1212" t="n">
        <v>53499.3602473879</v>
      </c>
    </row>
    <row r="119" customFormat="false" ht="16.5" hidden="false" customHeight="false" outlineLevel="0" collapsed="false">
      <c r="A119" s="1203" t="s">
        <v>56</v>
      </c>
      <c r="B119" s="1204" t="n">
        <f aca="false">J119</f>
        <v>90</v>
      </c>
      <c r="C119" s="1204" t="s">
        <v>496</v>
      </c>
      <c r="D119" s="1204" t="n">
        <f aca="false">K119</f>
        <v>300</v>
      </c>
      <c r="E119" s="1204" t="s">
        <v>496</v>
      </c>
      <c r="F119" s="1205" t="n">
        <f aca="false">L119</f>
        <v>1200</v>
      </c>
      <c r="G119" s="1204" t="s">
        <v>496</v>
      </c>
      <c r="H119" s="1206" t="n">
        <v>2</v>
      </c>
      <c r="I119" s="1207" t="s">
        <v>497</v>
      </c>
      <c r="J119" s="1208" t="n">
        <v>90</v>
      </c>
      <c r="K119" s="1209" t="n">
        <v>300</v>
      </c>
      <c r="L119" s="1209" t="n">
        <v>1200</v>
      </c>
      <c r="M119" s="1210" t="n">
        <v>12.9266154345025</v>
      </c>
      <c r="N119" s="1211" t="n">
        <v>3065.93742</v>
      </c>
      <c r="O119" s="1212" t="n">
        <v>37869.4114110512</v>
      </c>
      <c r="P119" s="1212" t="n">
        <v>40948.1345762691</v>
      </c>
      <c r="Q119" s="1213" t="n">
        <v>14131.9063848825</v>
      </c>
      <c r="R119" s="1212" t="n">
        <v>52001.3177959337</v>
      </c>
      <c r="S119" s="1212" t="n">
        <v>55080.0409611516</v>
      </c>
    </row>
    <row r="120" customFormat="false" ht="16.5" hidden="false" customHeight="false" outlineLevel="0" collapsed="false">
      <c r="A120" s="1203" t="s">
        <v>56</v>
      </c>
      <c r="B120" s="1204" t="n">
        <f aca="false">J120</f>
        <v>90</v>
      </c>
      <c r="C120" s="1204" t="s">
        <v>496</v>
      </c>
      <c r="D120" s="1204" t="n">
        <f aca="false">K120</f>
        <v>300</v>
      </c>
      <c r="E120" s="1204" t="s">
        <v>496</v>
      </c>
      <c r="F120" s="1205" t="n">
        <f aca="false">L120</f>
        <v>1250</v>
      </c>
      <c r="G120" s="1204" t="s">
        <v>496</v>
      </c>
      <c r="H120" s="1206" t="n">
        <v>2</v>
      </c>
      <c r="I120" s="1207" t="s">
        <v>497</v>
      </c>
      <c r="J120" s="1208" t="n">
        <v>90</v>
      </c>
      <c r="K120" s="1209" t="n">
        <v>300</v>
      </c>
      <c r="L120" s="1209" t="n">
        <v>1250</v>
      </c>
      <c r="M120" s="1210" t="n">
        <v>13.38234882327</v>
      </c>
      <c r="N120" s="1211" t="n">
        <v>3246.28668</v>
      </c>
      <c r="O120" s="1212" t="n">
        <v>38615.6490792294</v>
      </c>
      <c r="P120" s="1212" t="n">
        <v>41833.1726015136</v>
      </c>
      <c r="Q120" s="1213" t="n">
        <v>14580.8833084875</v>
      </c>
      <c r="R120" s="1212" t="n">
        <v>53196.5323877169</v>
      </c>
      <c r="S120" s="1212" t="n">
        <v>56414.0559100011</v>
      </c>
    </row>
    <row r="121" customFormat="false" ht="16.5" hidden="false" customHeight="false" outlineLevel="0" collapsed="false">
      <c r="A121" s="1203" t="s">
        <v>56</v>
      </c>
      <c r="B121" s="1204" t="n">
        <f aca="false">J121</f>
        <v>90</v>
      </c>
      <c r="C121" s="1204" t="s">
        <v>496</v>
      </c>
      <c r="D121" s="1204" t="n">
        <f aca="false">K121</f>
        <v>300</v>
      </c>
      <c r="E121" s="1204" t="s">
        <v>496</v>
      </c>
      <c r="F121" s="1205" t="n">
        <f aca="false">L121</f>
        <v>1300</v>
      </c>
      <c r="G121" s="1204" t="s">
        <v>496</v>
      </c>
      <c r="H121" s="1206" t="n">
        <v>2</v>
      </c>
      <c r="I121" s="1207" t="s">
        <v>497</v>
      </c>
      <c r="J121" s="1208" t="n">
        <v>90</v>
      </c>
      <c r="K121" s="1209" t="n">
        <v>300</v>
      </c>
      <c r="L121" s="1209" t="n">
        <v>1300</v>
      </c>
      <c r="M121" s="1210" t="n">
        <v>13.9171222120375</v>
      </c>
      <c r="N121" s="1211" t="n">
        <v>3426.63594</v>
      </c>
      <c r="O121" s="1212" t="n">
        <v>41653.8339168825</v>
      </c>
      <c r="P121" s="1212" t="n">
        <v>44864.1475249146</v>
      </c>
      <c r="Q121" s="1213" t="n">
        <v>15245.3570894663</v>
      </c>
      <c r="R121" s="1212" t="n">
        <v>56899.1910063488</v>
      </c>
      <c r="S121" s="1212" t="n">
        <v>60109.5046143808</v>
      </c>
    </row>
    <row r="122" customFormat="false" ht="16.5" hidden="false" customHeight="false" outlineLevel="0" collapsed="false">
      <c r="A122" s="1203" t="s">
        <v>56</v>
      </c>
      <c r="B122" s="1204" t="n">
        <f aca="false">J122</f>
        <v>90</v>
      </c>
      <c r="C122" s="1204" t="s">
        <v>496</v>
      </c>
      <c r="D122" s="1204" t="n">
        <f aca="false">K122</f>
        <v>300</v>
      </c>
      <c r="E122" s="1204" t="s">
        <v>496</v>
      </c>
      <c r="F122" s="1205" t="n">
        <f aca="false">L122</f>
        <v>1350</v>
      </c>
      <c r="G122" s="1204" t="s">
        <v>496</v>
      </c>
      <c r="H122" s="1206" t="n">
        <v>2</v>
      </c>
      <c r="I122" s="1207" t="s">
        <v>497</v>
      </c>
      <c r="J122" s="1208" t="n">
        <v>90</v>
      </c>
      <c r="K122" s="1209" t="n">
        <v>300</v>
      </c>
      <c r="L122" s="1209" t="n">
        <v>1350</v>
      </c>
      <c r="M122" s="1210" t="n">
        <v>14.372855600805</v>
      </c>
      <c r="N122" s="1211" t="n">
        <v>3606.9852</v>
      </c>
      <c r="O122" s="1212" t="n">
        <v>42633.4325990327</v>
      </c>
      <c r="P122" s="1212" t="n">
        <v>45967.6801797671</v>
      </c>
      <c r="Q122" s="1213" t="n">
        <v>15694.3338818625</v>
      </c>
      <c r="R122" s="1212" t="n">
        <v>58327.7664808952</v>
      </c>
      <c r="S122" s="1212" t="n">
        <v>61662.0140616296</v>
      </c>
    </row>
    <row r="123" customFormat="false" ht="16.5" hidden="false" customHeight="false" outlineLevel="0" collapsed="false">
      <c r="A123" s="1203" t="s">
        <v>56</v>
      </c>
      <c r="B123" s="1204" t="n">
        <f aca="false">J123</f>
        <v>90</v>
      </c>
      <c r="C123" s="1204" t="s">
        <v>496</v>
      </c>
      <c r="D123" s="1204" t="n">
        <f aca="false">K123</f>
        <v>300</v>
      </c>
      <c r="E123" s="1204" t="s">
        <v>496</v>
      </c>
      <c r="F123" s="1205" t="n">
        <f aca="false">L123</f>
        <v>1400</v>
      </c>
      <c r="G123" s="1204" t="s">
        <v>496</v>
      </c>
      <c r="H123" s="1206" t="n">
        <v>2</v>
      </c>
      <c r="I123" s="1207" t="s">
        <v>497</v>
      </c>
      <c r="J123" s="1208" t="n">
        <v>90</v>
      </c>
      <c r="K123" s="1209" t="n">
        <v>300</v>
      </c>
      <c r="L123" s="1209" t="n">
        <v>1400</v>
      </c>
      <c r="M123" s="1210" t="n">
        <v>14.8456289895725</v>
      </c>
      <c r="N123" s="1211" t="n">
        <v>3787.33446</v>
      </c>
      <c r="O123" s="1212" t="n">
        <v>43918.6542677342</v>
      </c>
      <c r="P123" s="1212" t="n">
        <v>47357.365807242</v>
      </c>
      <c r="Q123" s="1213" t="n">
        <v>16358.80779405</v>
      </c>
      <c r="R123" s="1212" t="n">
        <v>60277.4620617842</v>
      </c>
      <c r="S123" s="1212" t="n">
        <v>63716.173601292</v>
      </c>
    </row>
    <row r="124" customFormat="false" ht="16.5" hidden="false" customHeight="false" outlineLevel="0" collapsed="false">
      <c r="A124" s="1203" t="s">
        <v>56</v>
      </c>
      <c r="B124" s="1204" t="n">
        <f aca="false">J124</f>
        <v>90</v>
      </c>
      <c r="C124" s="1204" t="s">
        <v>496</v>
      </c>
      <c r="D124" s="1204" t="n">
        <f aca="false">K124</f>
        <v>300</v>
      </c>
      <c r="E124" s="1204" t="s">
        <v>496</v>
      </c>
      <c r="F124" s="1205" t="n">
        <f aca="false">L124</f>
        <v>1450</v>
      </c>
      <c r="G124" s="1204" t="s">
        <v>496</v>
      </c>
      <c r="H124" s="1206" t="n">
        <v>2</v>
      </c>
      <c r="I124" s="1207" t="s">
        <v>497</v>
      </c>
      <c r="J124" s="1208" t="n">
        <v>90</v>
      </c>
      <c r="K124" s="1209" t="n">
        <v>300</v>
      </c>
      <c r="L124" s="1209" t="n">
        <v>1450</v>
      </c>
      <c r="M124" s="1210" t="n">
        <v>15.30136237834</v>
      </c>
      <c r="N124" s="1211" t="n">
        <v>3967.68372</v>
      </c>
      <c r="O124" s="1212" t="n">
        <v>44898.2530614118</v>
      </c>
      <c r="P124" s="1212" t="n">
        <v>48460.8984620946</v>
      </c>
      <c r="Q124" s="1213" t="n">
        <v>16807.7845864461</v>
      </c>
      <c r="R124" s="1212" t="n">
        <v>61706.0376478579</v>
      </c>
      <c r="S124" s="1212" t="n">
        <v>65268.6830485407</v>
      </c>
    </row>
    <row r="125" customFormat="false" ht="16.5" hidden="false" customHeight="false" outlineLevel="0" collapsed="false">
      <c r="A125" s="1203" t="s">
        <v>56</v>
      </c>
      <c r="B125" s="1204" t="n">
        <f aca="false">J125</f>
        <v>90</v>
      </c>
      <c r="C125" s="1204" t="s">
        <v>496</v>
      </c>
      <c r="D125" s="1204" t="n">
        <f aca="false">K125</f>
        <v>300</v>
      </c>
      <c r="E125" s="1204" t="s">
        <v>496</v>
      </c>
      <c r="F125" s="1205" t="n">
        <f aca="false">L125</f>
        <v>1500</v>
      </c>
      <c r="G125" s="1204" t="s">
        <v>496</v>
      </c>
      <c r="H125" s="1206" t="n">
        <v>2</v>
      </c>
      <c r="I125" s="1207" t="s">
        <v>497</v>
      </c>
      <c r="J125" s="1208" t="n">
        <v>90</v>
      </c>
      <c r="K125" s="1209" t="n">
        <v>300</v>
      </c>
      <c r="L125" s="1209" t="n">
        <v>1500</v>
      </c>
      <c r="M125" s="1210" t="n">
        <v>16.3617006599075</v>
      </c>
      <c r="N125" s="1211" t="n">
        <v>4148.03298</v>
      </c>
      <c r="O125" s="1212" t="n">
        <v>46372.0205623472</v>
      </c>
      <c r="P125" s="1212" t="n">
        <v>50142.6551541353</v>
      </c>
      <c r="Q125" s="1213" t="n">
        <v>17472.2584986338</v>
      </c>
      <c r="R125" s="1212" t="n">
        <v>63844.279060981</v>
      </c>
      <c r="S125" s="1212" t="n">
        <v>67614.913652769</v>
      </c>
    </row>
    <row r="126" customFormat="false" ht="16.5" hidden="false" customHeight="false" outlineLevel="0" collapsed="false">
      <c r="A126" s="1203" t="s">
        <v>56</v>
      </c>
      <c r="B126" s="1204" t="n">
        <f aca="false">J126</f>
        <v>90</v>
      </c>
      <c r="C126" s="1204" t="s">
        <v>496</v>
      </c>
      <c r="D126" s="1204" t="n">
        <f aca="false">K126</f>
        <v>300</v>
      </c>
      <c r="E126" s="1204" t="s">
        <v>496</v>
      </c>
      <c r="F126" s="1205" t="n">
        <f aca="false">L126</f>
        <v>1550</v>
      </c>
      <c r="G126" s="1204" t="s">
        <v>496</v>
      </c>
      <c r="H126" s="1206" t="n">
        <v>2</v>
      </c>
      <c r="I126" s="1207" t="s">
        <v>497</v>
      </c>
      <c r="J126" s="1208" t="n">
        <v>90</v>
      </c>
      <c r="K126" s="1209" t="n">
        <v>300</v>
      </c>
      <c r="L126" s="1209" t="n">
        <v>1550</v>
      </c>
      <c r="M126" s="1210" t="n">
        <v>16.886434048675</v>
      </c>
      <c r="N126" s="1211" t="n">
        <v>4328.38224</v>
      </c>
      <c r="O126" s="1212" t="n">
        <v>47351.6193560248</v>
      </c>
      <c r="P126" s="1212" t="n">
        <v>51246.1878089878</v>
      </c>
      <c r="Q126" s="1213" t="n">
        <v>17921.23529103</v>
      </c>
      <c r="R126" s="1212" t="n">
        <v>65272.8546470548</v>
      </c>
      <c r="S126" s="1212" t="n">
        <v>69167.4231000178</v>
      </c>
    </row>
    <row r="127" customFormat="false" ht="16.5" hidden="false" customHeight="false" outlineLevel="0" collapsed="false">
      <c r="A127" s="1203" t="s">
        <v>56</v>
      </c>
      <c r="B127" s="1206" t="n">
        <f aca="false">J127</f>
        <v>90</v>
      </c>
      <c r="C127" s="1206" t="s">
        <v>496</v>
      </c>
      <c r="D127" s="1206" t="n">
        <f aca="false">K127</f>
        <v>300</v>
      </c>
      <c r="E127" s="1206" t="s">
        <v>496</v>
      </c>
      <c r="F127" s="1205" t="n">
        <f aca="false">L127</f>
        <v>1600</v>
      </c>
      <c r="G127" s="1206" t="s">
        <v>496</v>
      </c>
      <c r="H127" s="1206" t="n">
        <v>2</v>
      </c>
      <c r="I127" s="1207" t="s">
        <v>497</v>
      </c>
      <c r="J127" s="1208" t="n">
        <v>90</v>
      </c>
      <c r="K127" s="1209" t="n">
        <v>300</v>
      </c>
      <c r="L127" s="1209" t="n">
        <v>1600</v>
      </c>
      <c r="M127" s="1210" t="n">
        <v>17.3421674374425</v>
      </c>
      <c r="N127" s="1211" t="n">
        <v>4508.7315</v>
      </c>
      <c r="O127" s="1212" t="n">
        <v>50149.9482678557</v>
      </c>
      <c r="P127" s="1212" t="n">
        <v>54052.5870692511</v>
      </c>
      <c r="Q127" s="1213" t="n">
        <v>18370.2120834263</v>
      </c>
      <c r="R127" s="1212" t="n">
        <v>68520.160351282</v>
      </c>
      <c r="S127" s="1212" t="n">
        <v>72422.7991526773</v>
      </c>
    </row>
    <row r="128" customFormat="false" ht="16.5" hidden="false" customHeight="false" outlineLevel="0" collapsed="false">
      <c r="A128" s="1203" t="s">
        <v>56</v>
      </c>
      <c r="B128" s="1204" t="n">
        <f aca="false">J128</f>
        <v>90</v>
      </c>
      <c r="C128" s="1204" t="s">
        <v>496</v>
      </c>
      <c r="D128" s="1204" t="n">
        <f aca="false">K128</f>
        <v>300</v>
      </c>
      <c r="E128" s="1204" t="s">
        <v>496</v>
      </c>
      <c r="F128" s="1205" t="n">
        <f aca="false">L128</f>
        <v>1650</v>
      </c>
      <c r="G128" s="1204" t="s">
        <v>496</v>
      </c>
      <c r="H128" s="1206" t="n">
        <v>2</v>
      </c>
      <c r="I128" s="1207" t="s">
        <v>497</v>
      </c>
      <c r="J128" s="1208" t="n">
        <v>90</v>
      </c>
      <c r="K128" s="1209" t="n">
        <v>300</v>
      </c>
      <c r="L128" s="1209" t="n">
        <v>1650</v>
      </c>
      <c r="M128" s="1210" t="n">
        <v>17.85294082621</v>
      </c>
      <c r="N128" s="1211" t="n">
        <v>4689.08076</v>
      </c>
      <c r="O128" s="1212" t="n">
        <v>53184.0344721806</v>
      </c>
      <c r="P128" s="1212" t="n">
        <v>57079.7245565826</v>
      </c>
      <c r="Q128" s="1213" t="n">
        <v>19034.6859956138</v>
      </c>
      <c r="R128" s="1212" t="n">
        <v>72218.7204677944</v>
      </c>
      <c r="S128" s="1212" t="n">
        <v>76114.4105521963</v>
      </c>
    </row>
    <row r="129" customFormat="false" ht="16.5" hidden="false" customHeight="false" outlineLevel="0" collapsed="false">
      <c r="A129" s="1203" t="s">
        <v>56</v>
      </c>
      <c r="B129" s="1204" t="n">
        <f aca="false">J129</f>
        <v>90</v>
      </c>
      <c r="C129" s="1204" t="s">
        <v>496</v>
      </c>
      <c r="D129" s="1204" t="n">
        <f aca="false">K129</f>
        <v>300</v>
      </c>
      <c r="E129" s="1204" t="s">
        <v>496</v>
      </c>
      <c r="F129" s="1205" t="n">
        <f aca="false">L129</f>
        <v>1700</v>
      </c>
      <c r="G129" s="1204" t="s">
        <v>496</v>
      </c>
      <c r="H129" s="1206" t="n">
        <v>2</v>
      </c>
      <c r="I129" s="1207" t="s">
        <v>497</v>
      </c>
      <c r="J129" s="1208" t="n">
        <v>90</v>
      </c>
      <c r="K129" s="1209" t="n">
        <v>300</v>
      </c>
      <c r="L129" s="1209" t="n">
        <v>1700</v>
      </c>
      <c r="M129" s="1210" t="n">
        <v>18.3086742149775</v>
      </c>
      <c r="N129" s="1211" t="n">
        <v>4869.43002</v>
      </c>
      <c r="O129" s="1212" t="n">
        <v>53971.9066711069</v>
      </c>
      <c r="P129" s="1212" t="n">
        <v>58003.744655529</v>
      </c>
      <c r="Q129" s="1213" t="n">
        <v>19483.66278801</v>
      </c>
      <c r="R129" s="1212" t="n">
        <v>73455.5694591169</v>
      </c>
      <c r="S129" s="1212" t="n">
        <v>77487.407443539</v>
      </c>
    </row>
    <row r="130" customFormat="false" ht="16.5" hidden="false" customHeight="false" outlineLevel="0" collapsed="false">
      <c r="A130" s="1203" t="s">
        <v>56</v>
      </c>
      <c r="B130" s="1204" t="n">
        <f aca="false">J130</f>
        <v>90</v>
      </c>
      <c r="C130" s="1204" t="s">
        <v>496</v>
      </c>
      <c r="D130" s="1204" t="n">
        <f aca="false">K130</f>
        <v>300</v>
      </c>
      <c r="E130" s="1204" t="s">
        <v>496</v>
      </c>
      <c r="F130" s="1205" t="n">
        <f aca="false">L130</f>
        <v>1750</v>
      </c>
      <c r="G130" s="1204" t="s">
        <v>496</v>
      </c>
      <c r="H130" s="1206" t="n">
        <v>2</v>
      </c>
      <c r="I130" s="1207" t="s">
        <v>497</v>
      </c>
      <c r="J130" s="1208" t="n">
        <v>90</v>
      </c>
      <c r="K130" s="1209" t="n">
        <v>300</v>
      </c>
      <c r="L130" s="1209" t="n">
        <v>1750</v>
      </c>
      <c r="M130" s="1210" t="n">
        <v>18.781447603745</v>
      </c>
      <c r="N130" s="1211" t="n">
        <v>5049.77928</v>
      </c>
      <c r="O130" s="1212" t="n">
        <v>54688.6070781553</v>
      </c>
      <c r="P130" s="1212" t="n">
        <v>58861.1271105692</v>
      </c>
      <c r="Q130" s="1213" t="n">
        <v>20148.1367001975</v>
      </c>
      <c r="R130" s="1212" t="n">
        <v>74836.7437783528</v>
      </c>
      <c r="S130" s="1212" t="n">
        <v>79009.2638107667</v>
      </c>
    </row>
    <row r="131" customFormat="false" ht="16.5" hidden="false" customHeight="false" outlineLevel="0" collapsed="false">
      <c r="A131" s="1203" t="s">
        <v>56</v>
      </c>
      <c r="B131" s="1204" t="n">
        <f aca="false">J131</f>
        <v>90</v>
      </c>
      <c r="C131" s="1204" t="s">
        <v>496</v>
      </c>
      <c r="D131" s="1204" t="n">
        <f aca="false">K131</f>
        <v>300</v>
      </c>
      <c r="E131" s="1204" t="s">
        <v>496</v>
      </c>
      <c r="F131" s="1205" t="n">
        <f aca="false">L131</f>
        <v>1800</v>
      </c>
      <c r="G131" s="1204" t="s">
        <v>496</v>
      </c>
      <c r="H131" s="1206" t="n">
        <v>2</v>
      </c>
      <c r="I131" s="1207" t="s">
        <v>497</v>
      </c>
      <c r="J131" s="1208" t="n">
        <v>90</v>
      </c>
      <c r="K131" s="1209" t="n">
        <v>300</v>
      </c>
      <c r="L131" s="1209" t="n">
        <v>1800</v>
      </c>
      <c r="M131" s="1210" t="n">
        <v>19.3061809925125</v>
      </c>
      <c r="N131" s="1211" t="n">
        <v>5230.12854</v>
      </c>
      <c r="O131" s="1212" t="n">
        <v>55477.1302627343</v>
      </c>
      <c r="P131" s="1212" t="n">
        <v>59785.756818489</v>
      </c>
      <c r="Q131" s="1213" t="n">
        <v>20597.1134925938</v>
      </c>
      <c r="R131" s="1212" t="n">
        <v>76074.243755328</v>
      </c>
      <c r="S131" s="1212" t="n">
        <v>80382.8703110828</v>
      </c>
    </row>
    <row r="132" customFormat="false" ht="16.5" hidden="false" customHeight="false" outlineLevel="0" collapsed="false">
      <c r="A132" s="1203" t="s">
        <v>56</v>
      </c>
      <c r="B132" s="1204" t="n">
        <f aca="false">J132</f>
        <v>90</v>
      </c>
      <c r="C132" s="1204" t="s">
        <v>496</v>
      </c>
      <c r="D132" s="1204" t="n">
        <f aca="false">K132</f>
        <v>300</v>
      </c>
      <c r="E132" s="1204" t="s">
        <v>496</v>
      </c>
      <c r="F132" s="1205" t="n">
        <f aca="false">L132</f>
        <v>1850</v>
      </c>
      <c r="G132" s="1204" t="s">
        <v>496</v>
      </c>
      <c r="H132" s="1206" t="n">
        <v>2</v>
      </c>
      <c r="I132" s="1207" t="s">
        <v>497</v>
      </c>
      <c r="J132" s="1208" t="n">
        <v>90</v>
      </c>
      <c r="K132" s="1209" t="n">
        <v>300</v>
      </c>
      <c r="L132" s="1209" t="n">
        <v>1850</v>
      </c>
      <c r="M132" s="1210" t="n">
        <v>19.84095438128</v>
      </c>
      <c r="N132" s="1211" t="n">
        <v>5410.4778</v>
      </c>
      <c r="O132" s="1212" t="n">
        <v>56265.6085017559</v>
      </c>
      <c r="P132" s="1212" t="n">
        <v>60710.3444805649</v>
      </c>
      <c r="Q132" s="1213" t="n">
        <v>21261.5872735725</v>
      </c>
      <c r="R132" s="1212" t="n">
        <v>77527.1957753284</v>
      </c>
      <c r="S132" s="1212" t="n">
        <v>81971.9317541374</v>
      </c>
    </row>
    <row r="133" customFormat="false" ht="16.5" hidden="false" customHeight="false" outlineLevel="0" collapsed="false">
      <c r="A133" s="1203" t="s">
        <v>56</v>
      </c>
      <c r="B133" s="1204" t="n">
        <f aca="false">J133</f>
        <v>90</v>
      </c>
      <c r="C133" s="1204" t="s">
        <v>496</v>
      </c>
      <c r="D133" s="1204" t="n">
        <f aca="false">K133</f>
        <v>300</v>
      </c>
      <c r="E133" s="1204" t="s">
        <v>496</v>
      </c>
      <c r="F133" s="1205" t="n">
        <f aca="false">L133</f>
        <v>1900</v>
      </c>
      <c r="G133" s="1204" t="s">
        <v>496</v>
      </c>
      <c r="H133" s="1206" t="n">
        <v>2</v>
      </c>
      <c r="I133" s="1207" t="s">
        <v>497</v>
      </c>
      <c r="J133" s="1208" t="n">
        <v>90</v>
      </c>
      <c r="K133" s="1209" t="n">
        <v>300</v>
      </c>
      <c r="L133" s="1209" t="n">
        <v>1900</v>
      </c>
      <c r="M133" s="1210" t="n">
        <v>20.2966877700475</v>
      </c>
      <c r="N133" s="1211" t="n">
        <v>5590.82706</v>
      </c>
      <c r="O133" s="1212" t="n">
        <v>57217.6889039773</v>
      </c>
      <c r="P133" s="1212" t="n">
        <v>61788.1118437513</v>
      </c>
      <c r="Q133" s="1213" t="n">
        <v>21710.5641971775</v>
      </c>
      <c r="R133" s="1212" t="n">
        <v>78928.2531011548</v>
      </c>
      <c r="S133" s="1212" t="n">
        <v>83498.6760409288</v>
      </c>
    </row>
    <row r="134" customFormat="false" ht="16.5" hidden="false" customHeight="false" outlineLevel="0" collapsed="false">
      <c r="A134" s="1203" t="s">
        <v>56</v>
      </c>
      <c r="B134" s="1204" t="n">
        <f aca="false">J134</f>
        <v>90</v>
      </c>
      <c r="C134" s="1204" t="s">
        <v>496</v>
      </c>
      <c r="D134" s="1204" t="n">
        <f aca="false">K134</f>
        <v>300</v>
      </c>
      <c r="E134" s="1204" t="s">
        <v>496</v>
      </c>
      <c r="F134" s="1205" t="n">
        <f aca="false">L134</f>
        <v>1950</v>
      </c>
      <c r="G134" s="1204" t="s">
        <v>496</v>
      </c>
      <c r="H134" s="1206" t="n">
        <v>2</v>
      </c>
      <c r="I134" s="1207" t="s">
        <v>497</v>
      </c>
      <c r="J134" s="1208" t="n">
        <v>90</v>
      </c>
      <c r="K134" s="1209" t="n">
        <v>300</v>
      </c>
      <c r="L134" s="1209" t="n">
        <v>1950</v>
      </c>
      <c r="M134" s="1210" t="n">
        <v>20.905671158815</v>
      </c>
      <c r="N134" s="1211" t="n">
        <v>5771.17632</v>
      </c>
      <c r="O134" s="1212" t="n">
        <v>58318.5556069639</v>
      </c>
      <c r="P134" s="1212" t="n">
        <v>63005.1870138445</v>
      </c>
      <c r="Q134" s="1213" t="n">
        <v>22159.5409895738</v>
      </c>
      <c r="R134" s="1212" t="n">
        <v>80478.0965965377</v>
      </c>
      <c r="S134" s="1212" t="n">
        <v>85164.7280034183</v>
      </c>
    </row>
    <row r="135" customFormat="false" ht="16.5" hidden="false" customHeight="false" outlineLevel="0" collapsed="false">
      <c r="A135" s="1203" t="s">
        <v>56</v>
      </c>
      <c r="B135" s="1204" t="n">
        <f aca="false">J135</f>
        <v>90</v>
      </c>
      <c r="C135" s="1204" t="s">
        <v>496</v>
      </c>
      <c r="D135" s="1204" t="n">
        <f aca="false">K135</f>
        <v>300</v>
      </c>
      <c r="E135" s="1204" t="s">
        <v>496</v>
      </c>
      <c r="F135" s="1205" t="n">
        <f aca="false">L135</f>
        <v>2000</v>
      </c>
      <c r="G135" s="1204" t="s">
        <v>496</v>
      </c>
      <c r="H135" s="1206" t="n">
        <v>2</v>
      </c>
      <c r="I135" s="1207" t="s">
        <v>497</v>
      </c>
      <c r="J135" s="1208" t="n">
        <v>90</v>
      </c>
      <c r="K135" s="1209" t="n">
        <v>300</v>
      </c>
      <c r="L135" s="1209" t="n">
        <v>2000</v>
      </c>
      <c r="M135" s="1210" t="n">
        <v>21.4700069475825</v>
      </c>
      <c r="N135" s="1211" t="n">
        <v>5951.52558</v>
      </c>
      <c r="O135" s="1212" t="n">
        <v>59299.8206205578</v>
      </c>
      <c r="P135" s="1212" t="n">
        <v>64288.0902501754</v>
      </c>
      <c r="Q135" s="1213" t="n">
        <v>22824.0147705525</v>
      </c>
      <c r="R135" s="1212" t="n">
        <v>82123.8353911103</v>
      </c>
      <c r="S135" s="1212" t="n">
        <v>87112.1050207279</v>
      </c>
    </row>
    <row r="136" customFormat="false" ht="16.5" hidden="false" customHeight="false" outlineLevel="0" collapsed="false">
      <c r="A136" s="1203" t="s">
        <v>56</v>
      </c>
      <c r="B136" s="1204" t="n">
        <f aca="false">J136</f>
        <v>90</v>
      </c>
      <c r="C136" s="1204" t="s">
        <v>496</v>
      </c>
      <c r="D136" s="1204" t="n">
        <f aca="false">K136</f>
        <v>300</v>
      </c>
      <c r="E136" s="1204" t="s">
        <v>496</v>
      </c>
      <c r="F136" s="1205" t="n">
        <f aca="false">L136</f>
        <v>2050</v>
      </c>
      <c r="G136" s="1204" t="s">
        <v>496</v>
      </c>
      <c r="H136" s="1206" t="n">
        <v>2</v>
      </c>
      <c r="I136" s="1207" t="s">
        <v>497</v>
      </c>
      <c r="J136" s="1208" t="n">
        <v>90</v>
      </c>
      <c r="K136" s="1209" t="n">
        <v>300</v>
      </c>
      <c r="L136" s="1209" t="n">
        <v>2050</v>
      </c>
      <c r="M136" s="1210" t="n">
        <v>21.92574033635</v>
      </c>
      <c r="N136" s="1211" t="n">
        <v>6131.87484</v>
      </c>
      <c r="O136" s="1212" t="n">
        <v>62092.0093893171</v>
      </c>
      <c r="P136" s="1212" t="n">
        <v>67088.7404940904</v>
      </c>
      <c r="Q136" s="1213" t="n">
        <v>23272.9916941575</v>
      </c>
      <c r="R136" s="1212" t="n">
        <v>85365.0010834746</v>
      </c>
      <c r="S136" s="1212" t="n">
        <v>90361.7321882479</v>
      </c>
    </row>
    <row r="137" customFormat="false" ht="16.5" hidden="false" customHeight="false" outlineLevel="0" collapsed="false">
      <c r="A137" s="1203" t="s">
        <v>56</v>
      </c>
      <c r="B137" s="1206" t="n">
        <f aca="false">J137</f>
        <v>90</v>
      </c>
      <c r="C137" s="1206" t="s">
        <v>496</v>
      </c>
      <c r="D137" s="1206" t="n">
        <f aca="false">K137</f>
        <v>300</v>
      </c>
      <c r="E137" s="1206" t="s">
        <v>496</v>
      </c>
      <c r="F137" s="1205" t="n">
        <f aca="false">L137</f>
        <v>2100</v>
      </c>
      <c r="G137" s="1206" t="s">
        <v>496</v>
      </c>
      <c r="H137" s="1206" t="n">
        <v>2</v>
      </c>
      <c r="I137" s="1207" t="s">
        <v>497</v>
      </c>
      <c r="J137" s="1208" t="n">
        <v>90</v>
      </c>
      <c r="K137" s="1209" t="n">
        <v>300</v>
      </c>
      <c r="L137" s="1209" t="n">
        <v>2100</v>
      </c>
      <c r="M137" s="1210" t="n">
        <v>22.3985137251175</v>
      </c>
      <c r="N137" s="1211" t="n">
        <v>6312.2241</v>
      </c>
      <c r="O137" s="1212" t="n">
        <v>62938.3659073037</v>
      </c>
      <c r="P137" s="1212" t="n">
        <v>68067.5192265201</v>
      </c>
      <c r="Q137" s="1213" t="n">
        <v>23937.4654751363</v>
      </c>
      <c r="R137" s="1212" t="n">
        <v>86875.83138244</v>
      </c>
      <c r="S137" s="1212" t="n">
        <v>92004.9847016563</v>
      </c>
    </row>
    <row r="138" customFormat="false" ht="16.5" hidden="false" customHeight="false" outlineLevel="0" collapsed="false">
      <c r="A138" s="1203" t="s">
        <v>56</v>
      </c>
      <c r="B138" s="1204" t="n">
        <f aca="false">J138</f>
        <v>90</v>
      </c>
      <c r="C138" s="1204" t="s">
        <v>496</v>
      </c>
      <c r="D138" s="1204" t="n">
        <f aca="false">K138</f>
        <v>300</v>
      </c>
      <c r="E138" s="1204" t="s">
        <v>496</v>
      </c>
      <c r="F138" s="1205" t="n">
        <f aca="false">L138</f>
        <v>2150</v>
      </c>
      <c r="G138" s="1204" t="s">
        <v>496</v>
      </c>
      <c r="H138" s="1206" t="n">
        <v>2</v>
      </c>
      <c r="I138" s="1207" t="s">
        <v>497</v>
      </c>
      <c r="J138" s="1208" t="n">
        <v>90</v>
      </c>
      <c r="K138" s="1209" t="n">
        <v>300</v>
      </c>
      <c r="L138" s="1209" t="n">
        <v>2150</v>
      </c>
      <c r="M138" s="1210" t="n">
        <v>22.978247113885</v>
      </c>
      <c r="N138" s="1211" t="n">
        <v>6492.57336</v>
      </c>
      <c r="O138" s="1212" t="n">
        <v>63922.6826461699</v>
      </c>
      <c r="P138" s="1212" t="n">
        <v>69175.4693716446</v>
      </c>
      <c r="Q138" s="1213" t="n">
        <v>24386.4423987413</v>
      </c>
      <c r="R138" s="1212" t="n">
        <v>88309.1250449111</v>
      </c>
      <c r="S138" s="1212" t="n">
        <v>93561.9117703858</v>
      </c>
    </row>
    <row r="139" customFormat="false" ht="16.5" hidden="false" customHeight="false" outlineLevel="0" collapsed="false">
      <c r="A139" s="1203" t="s">
        <v>56</v>
      </c>
      <c r="B139" s="1204" t="n">
        <f aca="false">J139</f>
        <v>90</v>
      </c>
      <c r="C139" s="1204" t="s">
        <v>496</v>
      </c>
      <c r="D139" s="1204" t="n">
        <f aca="false">K139</f>
        <v>300</v>
      </c>
      <c r="E139" s="1204" t="s">
        <v>496</v>
      </c>
      <c r="F139" s="1205" t="n">
        <f aca="false">L139</f>
        <v>2200</v>
      </c>
      <c r="G139" s="1204" t="s">
        <v>496</v>
      </c>
      <c r="H139" s="1206" t="n">
        <v>2</v>
      </c>
      <c r="I139" s="1207" t="s">
        <v>497</v>
      </c>
      <c r="J139" s="1208" t="n">
        <v>90</v>
      </c>
      <c r="K139" s="1209" t="n">
        <v>300</v>
      </c>
      <c r="L139" s="1209" t="n">
        <v>2200</v>
      </c>
      <c r="M139" s="1210" t="n">
        <v>23.4510205026525</v>
      </c>
      <c r="N139" s="1211" t="n">
        <v>6672.92262</v>
      </c>
      <c r="O139" s="1212" t="n">
        <v>64906.9544394788</v>
      </c>
      <c r="P139" s="1212" t="n">
        <v>70283.3773593977</v>
      </c>
      <c r="Q139" s="1213" t="n">
        <v>25050.91617972</v>
      </c>
      <c r="R139" s="1212" t="n">
        <v>89957.8706191988</v>
      </c>
      <c r="S139" s="1212" t="n">
        <v>95334.2935391177</v>
      </c>
    </row>
    <row r="140" customFormat="false" ht="16.5" hidden="false" customHeight="false" outlineLevel="0" collapsed="false">
      <c r="A140" s="1203" t="s">
        <v>56</v>
      </c>
      <c r="B140" s="1204" t="n">
        <f aca="false">J140</f>
        <v>90</v>
      </c>
      <c r="C140" s="1204" t="s">
        <v>496</v>
      </c>
      <c r="D140" s="1204" t="n">
        <f aca="false">K140</f>
        <v>300</v>
      </c>
      <c r="E140" s="1204" t="s">
        <v>496</v>
      </c>
      <c r="F140" s="1205" t="n">
        <f aca="false">L140</f>
        <v>2250</v>
      </c>
      <c r="G140" s="1204" t="s">
        <v>496</v>
      </c>
      <c r="H140" s="1206" t="n">
        <v>2</v>
      </c>
      <c r="I140" s="1207" t="s">
        <v>497</v>
      </c>
      <c r="J140" s="1208" t="n">
        <v>90</v>
      </c>
      <c r="K140" s="1209" t="n">
        <v>300</v>
      </c>
      <c r="L140" s="1209" t="n">
        <v>2250</v>
      </c>
      <c r="M140" s="1210" t="n">
        <v>23.90675389142</v>
      </c>
      <c r="N140" s="1211" t="n">
        <v>6853.27188</v>
      </c>
      <c r="O140" s="1212" t="n">
        <v>66189.92816115</v>
      </c>
      <c r="P140" s="1212" t="n">
        <v>71670.9582410721</v>
      </c>
      <c r="Q140" s="1213" t="n">
        <v>25499.8929721163</v>
      </c>
      <c r="R140" s="1212" t="n">
        <v>91689.8211332663</v>
      </c>
      <c r="S140" s="1212" t="n">
        <v>97170.8512131883</v>
      </c>
    </row>
    <row r="141" customFormat="false" ht="16.5" hidden="false" customHeight="false" outlineLevel="0" collapsed="false">
      <c r="A141" s="1203" t="s">
        <v>56</v>
      </c>
      <c r="B141" s="1204" t="n">
        <f aca="false">J141</f>
        <v>90</v>
      </c>
      <c r="C141" s="1204" t="s">
        <v>496</v>
      </c>
      <c r="D141" s="1204" t="n">
        <f aca="false">K141</f>
        <v>300</v>
      </c>
      <c r="E141" s="1204" t="s">
        <v>496</v>
      </c>
      <c r="F141" s="1205" t="n">
        <f aca="false">L141</f>
        <v>2300</v>
      </c>
      <c r="G141" s="1204" t="s">
        <v>496</v>
      </c>
      <c r="H141" s="1206" t="n">
        <v>2</v>
      </c>
      <c r="I141" s="1207" t="s">
        <v>497</v>
      </c>
      <c r="J141" s="1208" t="n">
        <v>90</v>
      </c>
      <c r="K141" s="1209" t="n">
        <v>300</v>
      </c>
      <c r="L141" s="1209" t="n">
        <v>2300</v>
      </c>
      <c r="M141" s="1210" t="n">
        <v>24.3624872801875</v>
      </c>
      <c r="N141" s="1211" t="n">
        <v>7033.62114</v>
      </c>
      <c r="O141" s="1212" t="n">
        <v>66947.1855208453</v>
      </c>
      <c r="P141" s="1212" t="n">
        <v>72566.3138926146</v>
      </c>
      <c r="Q141" s="1213" t="n">
        <v>25948.8698957213</v>
      </c>
      <c r="R141" s="1212" t="n">
        <v>92896.0554165666</v>
      </c>
      <c r="S141" s="1212" t="n">
        <v>98515.1837883358</v>
      </c>
    </row>
    <row r="142" customFormat="false" ht="16.5" hidden="false" customHeight="false" outlineLevel="0" collapsed="false">
      <c r="A142" s="1203" t="s">
        <v>56</v>
      </c>
      <c r="B142" s="1204" t="n">
        <f aca="false">J142</f>
        <v>90</v>
      </c>
      <c r="C142" s="1204" t="s">
        <v>496</v>
      </c>
      <c r="D142" s="1204" t="n">
        <f aca="false">K142</f>
        <v>300</v>
      </c>
      <c r="E142" s="1204" t="s">
        <v>496</v>
      </c>
      <c r="F142" s="1205" t="n">
        <f aca="false">L142</f>
        <v>2350</v>
      </c>
      <c r="G142" s="1204" t="s">
        <v>496</v>
      </c>
      <c r="H142" s="1206" t="n">
        <v>2</v>
      </c>
      <c r="I142" s="1207" t="s">
        <v>497</v>
      </c>
      <c r="J142" s="1208" t="n">
        <v>90</v>
      </c>
      <c r="K142" s="1209" t="n">
        <v>300</v>
      </c>
      <c r="L142" s="1209" t="n">
        <v>2350</v>
      </c>
      <c r="M142" s="1210" t="n">
        <v>24.835260668955</v>
      </c>
      <c r="N142" s="1211" t="n">
        <v>7213.9704</v>
      </c>
      <c r="O142" s="1212" t="n">
        <v>67704.3979349833</v>
      </c>
      <c r="P142" s="1212" t="n">
        <v>73461.6274983131</v>
      </c>
      <c r="Q142" s="1213" t="n">
        <v>26613.3436767</v>
      </c>
      <c r="R142" s="1212" t="n">
        <v>94317.7416116833</v>
      </c>
      <c r="S142" s="1212" t="n">
        <v>100074.971175013</v>
      </c>
    </row>
    <row r="143" customFormat="false" ht="16.5" hidden="false" customHeight="false" outlineLevel="0" collapsed="false">
      <c r="A143" s="1203" t="s">
        <v>56</v>
      </c>
      <c r="B143" s="1204" t="n">
        <f aca="false">J143</f>
        <v>90</v>
      </c>
      <c r="C143" s="1204" t="s">
        <v>496</v>
      </c>
      <c r="D143" s="1204" t="n">
        <f aca="false">K143</f>
        <v>300</v>
      </c>
      <c r="E143" s="1204" t="s">
        <v>496</v>
      </c>
      <c r="F143" s="1205" t="n">
        <f aca="false">L143</f>
        <v>2400</v>
      </c>
      <c r="G143" s="1204" t="s">
        <v>496</v>
      </c>
      <c r="H143" s="1206" t="n">
        <v>2</v>
      </c>
      <c r="I143" s="1207" t="s">
        <v>497</v>
      </c>
      <c r="J143" s="1208" t="n">
        <v>90</v>
      </c>
      <c r="K143" s="1209" t="n">
        <v>300</v>
      </c>
      <c r="L143" s="1209" t="n">
        <v>2400</v>
      </c>
      <c r="M143" s="1210" t="n">
        <v>25.2909940577225</v>
      </c>
      <c r="N143" s="1211" t="n">
        <v>7394.31966</v>
      </c>
      <c r="O143" s="1212" t="n">
        <v>68461.565403564</v>
      </c>
      <c r="P143" s="1212" t="n">
        <v>74356.8989466403</v>
      </c>
      <c r="Q143" s="1213" t="n">
        <v>27062.3204690963</v>
      </c>
      <c r="R143" s="1212" t="n">
        <v>95523.8858726603</v>
      </c>
      <c r="S143" s="1212" t="n">
        <v>101419.219415737</v>
      </c>
    </row>
    <row r="144" customFormat="false" ht="16.5" hidden="false" customHeight="false" outlineLevel="0" collapsed="false">
      <c r="A144" s="1203" t="s">
        <v>56</v>
      </c>
      <c r="B144" s="1204" t="n">
        <f aca="false">J144</f>
        <v>90</v>
      </c>
      <c r="C144" s="1204" t="s">
        <v>496</v>
      </c>
      <c r="D144" s="1204" t="n">
        <f aca="false">K144</f>
        <v>300</v>
      </c>
      <c r="E144" s="1204" t="s">
        <v>496</v>
      </c>
      <c r="F144" s="1205" t="n">
        <f aca="false">L144</f>
        <v>2450</v>
      </c>
      <c r="G144" s="1204" t="s">
        <v>496</v>
      </c>
      <c r="H144" s="1206" t="n">
        <v>2</v>
      </c>
      <c r="I144" s="1207" t="s">
        <v>497</v>
      </c>
      <c r="J144" s="1208" t="n">
        <v>90</v>
      </c>
      <c r="K144" s="1209" t="n">
        <v>300</v>
      </c>
      <c r="L144" s="1209" t="n">
        <v>2450</v>
      </c>
      <c r="M144" s="1210" t="n">
        <v>26.46533233929</v>
      </c>
      <c r="N144" s="1211" t="n">
        <v>7574.66892</v>
      </c>
      <c r="O144" s="1212" t="n">
        <v>69712.8566338451</v>
      </c>
      <c r="P144" s="1212" t="n">
        <v>75830.3523863117</v>
      </c>
      <c r="Q144" s="1213" t="n">
        <v>27726.7943812838</v>
      </c>
      <c r="R144" s="1212" t="n">
        <v>97439.6510151289</v>
      </c>
      <c r="S144" s="1212" t="n">
        <v>103557.146767595</v>
      </c>
    </row>
    <row r="145" customFormat="false" ht="16.5" hidden="false" customHeight="false" outlineLevel="0" collapsed="false">
      <c r="A145" s="1203" t="s">
        <v>56</v>
      </c>
      <c r="B145" s="1204" t="n">
        <f aca="false">J145</f>
        <v>90</v>
      </c>
      <c r="C145" s="1204" t="s">
        <v>496</v>
      </c>
      <c r="D145" s="1204" t="n">
        <f aca="false">K145</f>
        <v>300</v>
      </c>
      <c r="E145" s="1204" t="s">
        <v>496</v>
      </c>
      <c r="F145" s="1205" t="n">
        <f aca="false">L145</f>
        <v>2500</v>
      </c>
      <c r="G145" s="1204" t="s">
        <v>496</v>
      </c>
      <c r="H145" s="1206" t="n">
        <v>2</v>
      </c>
      <c r="I145" s="1207" t="s">
        <v>497</v>
      </c>
      <c r="J145" s="1208" t="n">
        <v>90</v>
      </c>
      <c r="K145" s="1209" t="n">
        <v>300</v>
      </c>
      <c r="L145" s="1209" t="n">
        <v>2500</v>
      </c>
      <c r="M145" s="1210" t="n">
        <v>26.9380657280575</v>
      </c>
      <c r="N145" s="1211" t="n">
        <v>7755.01818</v>
      </c>
      <c r="O145" s="1212" t="n">
        <v>70469.9342113112</v>
      </c>
      <c r="P145" s="1212" t="n">
        <v>76725.5396314236</v>
      </c>
      <c r="Q145" s="1213" t="n">
        <v>28175.77117368</v>
      </c>
      <c r="R145" s="1212" t="n">
        <v>98645.7053849912</v>
      </c>
      <c r="S145" s="1212" t="n">
        <v>104901.310805104</v>
      </c>
    </row>
    <row r="146" customFormat="false" ht="16.5" hidden="false" customHeight="false" outlineLevel="0" collapsed="false">
      <c r="A146" s="1203" t="s">
        <v>56</v>
      </c>
      <c r="B146" s="1204" t="n">
        <f aca="false">J146</f>
        <v>90</v>
      </c>
      <c r="C146" s="1204" t="s">
        <v>496</v>
      </c>
      <c r="D146" s="1204" t="n">
        <f aca="false">K146</f>
        <v>300</v>
      </c>
      <c r="E146" s="1204" t="s">
        <v>496</v>
      </c>
      <c r="F146" s="1205" t="n">
        <f aca="false">L146</f>
        <v>2550</v>
      </c>
      <c r="G146" s="1204" t="s">
        <v>496</v>
      </c>
      <c r="H146" s="1206" t="n">
        <v>2</v>
      </c>
      <c r="I146" s="1207" t="s">
        <v>497</v>
      </c>
      <c r="J146" s="1208" t="n">
        <v>90</v>
      </c>
      <c r="K146" s="1209" t="n">
        <v>300</v>
      </c>
      <c r="L146" s="1209" t="n">
        <v>2550</v>
      </c>
      <c r="M146" s="1210" t="n">
        <v>27.410839116825</v>
      </c>
      <c r="N146" s="1211" t="n">
        <v>7935.36744</v>
      </c>
      <c r="O146" s="1212" t="n">
        <v>74305.7852528695</v>
      </c>
      <c r="P146" s="1212" t="n">
        <v>80503.3650662719</v>
      </c>
      <c r="Q146" s="1213" t="n">
        <v>28840.2450858675</v>
      </c>
      <c r="R146" s="1212" t="n">
        <v>103146.030338737</v>
      </c>
      <c r="S146" s="1212" t="n">
        <v>109343.610152139</v>
      </c>
    </row>
    <row r="147" customFormat="false" ht="16.5" hidden="false" customHeight="false" outlineLevel="0" collapsed="false">
      <c r="A147" s="1203" t="s">
        <v>56</v>
      </c>
      <c r="B147" s="1206" t="n">
        <f aca="false">J147</f>
        <v>90</v>
      </c>
      <c r="C147" s="1206" t="s">
        <v>496</v>
      </c>
      <c r="D147" s="1206" t="n">
        <f aca="false">K147</f>
        <v>300</v>
      </c>
      <c r="E147" s="1206" t="s">
        <v>496</v>
      </c>
      <c r="F147" s="1205" t="n">
        <f aca="false">L147</f>
        <v>2600</v>
      </c>
      <c r="G147" s="1206" t="s">
        <v>496</v>
      </c>
      <c r="H147" s="1206" t="n">
        <v>2</v>
      </c>
      <c r="I147" s="1207" t="s">
        <v>497</v>
      </c>
      <c r="J147" s="1208" t="n">
        <v>90</v>
      </c>
      <c r="K147" s="1209" t="n">
        <v>300</v>
      </c>
      <c r="L147" s="1209" t="n">
        <v>2600</v>
      </c>
      <c r="M147" s="1210" t="n">
        <v>27.8665725055925</v>
      </c>
      <c r="N147" s="1211" t="n">
        <v>8115.7167</v>
      </c>
      <c r="O147" s="1212" t="n">
        <v>75315.6734487154</v>
      </c>
      <c r="P147" s="1212" t="n">
        <v>81635.2574755691</v>
      </c>
      <c r="Q147" s="1213" t="n">
        <v>29289.2218782638</v>
      </c>
      <c r="R147" s="1212" t="n">
        <v>104604.895326979</v>
      </c>
      <c r="S147" s="1212" t="n">
        <v>110924.479353833</v>
      </c>
    </row>
    <row r="148" customFormat="false" ht="16.5" hidden="false" customHeight="false" outlineLevel="0" collapsed="false">
      <c r="A148" s="1203" t="s">
        <v>56</v>
      </c>
      <c r="B148" s="1204" t="n">
        <f aca="false">J148</f>
        <v>90</v>
      </c>
      <c r="C148" s="1204" t="s">
        <v>496</v>
      </c>
      <c r="D148" s="1204" t="n">
        <f aca="false">K148</f>
        <v>300</v>
      </c>
      <c r="E148" s="1204" t="s">
        <v>496</v>
      </c>
      <c r="F148" s="1205" t="n">
        <f aca="false">L148</f>
        <v>2650</v>
      </c>
      <c r="G148" s="1204" t="s">
        <v>496</v>
      </c>
      <c r="H148" s="1206" t="n">
        <v>2</v>
      </c>
      <c r="I148" s="1207" t="s">
        <v>497</v>
      </c>
      <c r="J148" s="1208" t="n">
        <v>90</v>
      </c>
      <c r="K148" s="1209" t="n">
        <v>300</v>
      </c>
      <c r="L148" s="1209" t="n">
        <v>2650</v>
      </c>
      <c r="M148" s="1210" t="n">
        <v>28.44634589436</v>
      </c>
      <c r="N148" s="1211" t="n">
        <v>8296.06596</v>
      </c>
      <c r="O148" s="1212" t="n">
        <v>75923.1131019036</v>
      </c>
      <c r="P148" s="1212" t="n">
        <v>82390.3397156509</v>
      </c>
      <c r="Q148" s="1213" t="n">
        <v>29953.6956592425</v>
      </c>
      <c r="R148" s="1212" t="n">
        <v>105876.808761146</v>
      </c>
      <c r="S148" s="1212" t="n">
        <v>112344.035374893</v>
      </c>
    </row>
    <row r="149" customFormat="false" ht="16.5" hidden="false" customHeight="false" outlineLevel="0" collapsed="false">
      <c r="A149" s="1203" t="s">
        <v>56</v>
      </c>
      <c r="B149" s="1204" t="n">
        <f aca="false">J149</f>
        <v>90</v>
      </c>
      <c r="C149" s="1204" t="s">
        <v>496</v>
      </c>
      <c r="D149" s="1204" t="n">
        <f aca="false">K149</f>
        <v>300</v>
      </c>
      <c r="E149" s="1204" t="s">
        <v>496</v>
      </c>
      <c r="F149" s="1205" t="n">
        <f aca="false">L149</f>
        <v>2700</v>
      </c>
      <c r="G149" s="1204" t="s">
        <v>496</v>
      </c>
      <c r="H149" s="1206" t="n">
        <v>2</v>
      </c>
      <c r="I149" s="1207" t="s">
        <v>497</v>
      </c>
      <c r="J149" s="1208" t="n">
        <v>90</v>
      </c>
      <c r="K149" s="1209" t="n">
        <v>300</v>
      </c>
      <c r="L149" s="1209" t="n">
        <v>2700</v>
      </c>
      <c r="M149" s="1210" t="n">
        <v>28.9413292831275</v>
      </c>
      <c r="N149" s="1211" t="n">
        <v>8476.41522</v>
      </c>
      <c r="O149" s="1212" t="n">
        <v>76563.5727950398</v>
      </c>
      <c r="P149" s="1212" t="n">
        <v>83176.3383651546</v>
      </c>
      <c r="Q149" s="1213" t="n">
        <v>30402.6725828475</v>
      </c>
      <c r="R149" s="1212" t="n">
        <v>106966.245377887</v>
      </c>
      <c r="S149" s="1212" t="n">
        <v>113579.010948002</v>
      </c>
    </row>
    <row r="150" customFormat="false" ht="16.5" hidden="false" customHeight="false" outlineLevel="0" collapsed="false">
      <c r="A150" s="1203" t="s">
        <v>56</v>
      </c>
      <c r="B150" s="1204" t="n">
        <f aca="false">J150</f>
        <v>90</v>
      </c>
      <c r="C150" s="1204" t="s">
        <v>496</v>
      </c>
      <c r="D150" s="1204" t="n">
        <f aca="false">K150</f>
        <v>300</v>
      </c>
      <c r="E150" s="1204" t="s">
        <v>496</v>
      </c>
      <c r="F150" s="1205" t="n">
        <f aca="false">L150</f>
        <v>2750</v>
      </c>
      <c r="G150" s="1204" t="s">
        <v>496</v>
      </c>
      <c r="H150" s="1206" t="n">
        <v>2</v>
      </c>
      <c r="I150" s="1207" t="s">
        <v>497</v>
      </c>
      <c r="J150" s="1208" t="n">
        <v>90</v>
      </c>
      <c r="K150" s="1209" t="n">
        <v>300</v>
      </c>
      <c r="L150" s="1209" t="n">
        <v>2750</v>
      </c>
      <c r="M150" s="1210" t="n">
        <v>29.397062671895</v>
      </c>
      <c r="N150" s="1211" t="n">
        <v>8656.76448</v>
      </c>
      <c r="O150" s="1212" t="n">
        <v>77247.3283316331</v>
      </c>
      <c r="P150" s="1212" t="n">
        <v>84002.8747845859</v>
      </c>
      <c r="Q150" s="1213" t="n">
        <v>30851.6493752438</v>
      </c>
      <c r="R150" s="1212" t="n">
        <v>108098.977706877</v>
      </c>
      <c r="S150" s="1212" t="n">
        <v>114854.52415983</v>
      </c>
    </row>
    <row r="151" customFormat="false" ht="16.5" hidden="false" customHeight="false" outlineLevel="0" collapsed="false">
      <c r="A151" s="1203" t="s">
        <v>56</v>
      </c>
      <c r="B151" s="1204" t="n">
        <f aca="false">J151</f>
        <v>90</v>
      </c>
      <c r="C151" s="1204" t="s">
        <v>496</v>
      </c>
      <c r="D151" s="1204" t="n">
        <f aca="false">K151</f>
        <v>300</v>
      </c>
      <c r="E151" s="1204" t="s">
        <v>496</v>
      </c>
      <c r="F151" s="1205" t="n">
        <f aca="false">L151</f>
        <v>2800</v>
      </c>
      <c r="G151" s="1204" t="s">
        <v>496</v>
      </c>
      <c r="H151" s="1206" t="n">
        <v>2</v>
      </c>
      <c r="I151" s="1207" t="s">
        <v>497</v>
      </c>
      <c r="J151" s="1208" t="n">
        <v>90</v>
      </c>
      <c r="K151" s="1209" t="n">
        <v>300</v>
      </c>
      <c r="L151" s="1209" t="n">
        <v>2800</v>
      </c>
      <c r="M151" s="1210" t="n">
        <v>29.8698360606625</v>
      </c>
      <c r="N151" s="1211" t="n">
        <v>8837.11374</v>
      </c>
      <c r="O151" s="1212" t="n">
        <v>77853.6143450078</v>
      </c>
      <c r="P151" s="1212" t="n">
        <v>84756.8768814355</v>
      </c>
      <c r="Q151" s="1213" t="n">
        <v>31516.1231562225</v>
      </c>
      <c r="R151" s="1212" t="n">
        <v>109369.73750123</v>
      </c>
      <c r="S151" s="1212" t="n">
        <v>116273.000037658</v>
      </c>
    </row>
    <row r="152" customFormat="false" ht="16.5" hidden="false" customHeight="false" outlineLevel="0" collapsed="false">
      <c r="A152" s="1203" t="s">
        <v>56</v>
      </c>
      <c r="B152" s="1204" t="n">
        <f aca="false">J152</f>
        <v>90</v>
      </c>
      <c r="C152" s="1204" t="s">
        <v>496</v>
      </c>
      <c r="D152" s="1204" t="n">
        <f aca="false">K152</f>
        <v>300</v>
      </c>
      <c r="E152" s="1204" t="s">
        <v>496</v>
      </c>
      <c r="F152" s="1205" t="n">
        <f aca="false">L152</f>
        <v>2850</v>
      </c>
      <c r="G152" s="1204" t="s">
        <v>496</v>
      </c>
      <c r="H152" s="1206" t="n">
        <v>2</v>
      </c>
      <c r="I152" s="1207" t="s">
        <v>497</v>
      </c>
      <c r="J152" s="1208" t="n">
        <v>90</v>
      </c>
      <c r="K152" s="1209" t="n">
        <v>300</v>
      </c>
      <c r="L152" s="1209" t="n">
        <v>2850</v>
      </c>
      <c r="M152" s="1210" t="n">
        <v>30.32556944943</v>
      </c>
      <c r="N152" s="1211" t="n">
        <v>9017.463</v>
      </c>
      <c r="O152" s="1212" t="n">
        <v>78459.8555243526</v>
      </c>
      <c r="P152" s="1212" t="n">
        <v>85510.8369324411</v>
      </c>
      <c r="Q152" s="1213" t="n">
        <v>31965.1000798275</v>
      </c>
      <c r="R152" s="1212" t="n">
        <v>110424.95560418</v>
      </c>
      <c r="S152" s="1212" t="n">
        <v>117475.937012269</v>
      </c>
    </row>
    <row r="153" customFormat="false" ht="16.5" hidden="false" customHeight="false" outlineLevel="0" collapsed="false">
      <c r="A153" s="1203" t="s">
        <v>56</v>
      </c>
      <c r="B153" s="1204" t="n">
        <f aca="false">J153</f>
        <v>90</v>
      </c>
      <c r="C153" s="1204" t="s">
        <v>496</v>
      </c>
      <c r="D153" s="1204" t="n">
        <f aca="false">K153</f>
        <v>300</v>
      </c>
      <c r="E153" s="1204" t="s">
        <v>496</v>
      </c>
      <c r="F153" s="1205" t="n">
        <f aca="false">L153</f>
        <v>2900</v>
      </c>
      <c r="G153" s="1204" t="s">
        <v>496</v>
      </c>
      <c r="H153" s="1206" t="n">
        <v>2</v>
      </c>
      <c r="I153" s="1207" t="s">
        <v>497</v>
      </c>
      <c r="J153" s="1208" t="n">
        <v>90</v>
      </c>
      <c r="K153" s="1209" t="n">
        <v>300</v>
      </c>
      <c r="L153" s="1209" t="n">
        <v>2900</v>
      </c>
      <c r="M153" s="1210" t="n">
        <v>30.9743428381975</v>
      </c>
      <c r="N153" s="1211" t="n">
        <v>9197.81226</v>
      </c>
      <c r="O153" s="1212" t="n">
        <v>79066.0516466126</v>
      </c>
      <c r="P153" s="1212" t="n">
        <v>86264.7549376028</v>
      </c>
      <c r="Q153" s="1213" t="n">
        <v>32629.5738608063</v>
      </c>
      <c r="R153" s="1212" t="n">
        <v>111695.625507419</v>
      </c>
      <c r="S153" s="1212" t="n">
        <v>118894.328798409</v>
      </c>
    </row>
    <row r="154" customFormat="false" ht="16.5" hidden="false" customHeight="false" outlineLevel="0" collapsed="false">
      <c r="A154" s="1203" t="s">
        <v>56</v>
      </c>
      <c r="B154" s="1204" t="n">
        <f aca="false">J154</f>
        <v>90</v>
      </c>
      <c r="C154" s="1204" t="s">
        <v>496</v>
      </c>
      <c r="D154" s="1204" t="n">
        <f aca="false">K154</f>
        <v>300</v>
      </c>
      <c r="E154" s="1204" t="s">
        <v>496</v>
      </c>
      <c r="F154" s="1205" t="n">
        <f aca="false">L154</f>
        <v>2950</v>
      </c>
      <c r="G154" s="1204" t="s">
        <v>496</v>
      </c>
      <c r="H154" s="1206" t="n">
        <v>2</v>
      </c>
      <c r="I154" s="1207" t="s">
        <v>497</v>
      </c>
      <c r="J154" s="1208" t="n">
        <v>90</v>
      </c>
      <c r="K154" s="1209" t="n">
        <v>300</v>
      </c>
      <c r="L154" s="1209" t="n">
        <v>2950</v>
      </c>
      <c r="M154" s="1210" t="n">
        <v>31.430076226965</v>
      </c>
      <c r="N154" s="1211" t="n">
        <v>9378.16152</v>
      </c>
      <c r="O154" s="1212" t="n">
        <v>79672.2029348428</v>
      </c>
      <c r="P154" s="1212" t="n">
        <v>87018.6307853931</v>
      </c>
      <c r="Q154" s="1213" t="n">
        <v>33078.5507844113</v>
      </c>
      <c r="R154" s="1212" t="n">
        <v>112750.753719254</v>
      </c>
      <c r="S154" s="1212" t="n">
        <v>120097.181569804</v>
      </c>
    </row>
    <row r="155" customFormat="false" ht="16.5" hidden="false" customHeight="false" outlineLevel="0" collapsed="false">
      <c r="A155" s="1214" t="s">
        <v>56</v>
      </c>
      <c r="B155" s="1215" t="n">
        <f aca="false">J155</f>
        <v>90</v>
      </c>
      <c r="C155" s="1215" t="s">
        <v>496</v>
      </c>
      <c r="D155" s="1215" t="n">
        <f aca="false">K155</f>
        <v>300</v>
      </c>
      <c r="E155" s="1215" t="s">
        <v>496</v>
      </c>
      <c r="F155" s="1216" t="n">
        <f aca="false">L155</f>
        <v>3000</v>
      </c>
      <c r="G155" s="1215" t="s">
        <v>496</v>
      </c>
      <c r="H155" s="1217" t="n">
        <v>2</v>
      </c>
      <c r="I155" s="1218" t="s">
        <v>497</v>
      </c>
      <c r="J155" s="1219" t="n">
        <v>90</v>
      </c>
      <c r="K155" s="1220" t="n">
        <v>300</v>
      </c>
      <c r="L155" s="1220" t="n">
        <v>3000</v>
      </c>
      <c r="M155" s="1221" t="n">
        <v>31.9028496157325</v>
      </c>
      <c r="N155" s="1222" t="n">
        <v>9558.51078</v>
      </c>
      <c r="O155" s="1223" t="n">
        <v>81882.8295386822</v>
      </c>
      <c r="P155" s="1223" t="n">
        <v>89274.7678330159</v>
      </c>
      <c r="Q155" s="1224" t="n">
        <v>33743.02456539</v>
      </c>
      <c r="R155" s="1223" t="n">
        <v>115625.854104072</v>
      </c>
      <c r="S155" s="1223" t="n">
        <v>123017.792398406</v>
      </c>
    </row>
    <row r="156" customFormat="false" ht="22.5" hidden="false" customHeight="true" outlineLevel="0" collapsed="false">
      <c r="A156" s="1201" t="s">
        <v>504</v>
      </c>
      <c r="B156" s="1201"/>
      <c r="C156" s="1201"/>
      <c r="D156" s="1201"/>
      <c r="E156" s="1201"/>
      <c r="F156" s="1201"/>
      <c r="G156" s="1201"/>
      <c r="H156" s="1201"/>
      <c r="I156" s="1201"/>
      <c r="J156" s="1201"/>
      <c r="K156" s="1201"/>
      <c r="L156" s="1201"/>
      <c r="M156" s="1201"/>
      <c r="N156" s="1201"/>
      <c r="O156" s="1201"/>
      <c r="P156" s="1201"/>
      <c r="Q156" s="1201"/>
      <c r="R156" s="1201"/>
      <c r="S156" s="1201"/>
    </row>
    <row r="157" customFormat="false" ht="16.5" hidden="false" customHeight="true" outlineLevel="0" collapsed="false">
      <c r="A157" s="1202" t="s">
        <v>505</v>
      </c>
      <c r="B157" s="1202"/>
      <c r="C157" s="1202"/>
      <c r="D157" s="1202"/>
      <c r="E157" s="1202"/>
      <c r="F157" s="1202"/>
      <c r="G157" s="1202"/>
      <c r="H157" s="1202"/>
      <c r="I157" s="1202"/>
      <c r="J157" s="1202"/>
      <c r="K157" s="1202"/>
      <c r="L157" s="1202"/>
      <c r="M157" s="1202"/>
      <c r="N157" s="1202"/>
      <c r="O157" s="1202"/>
      <c r="P157" s="1202"/>
      <c r="Q157" s="1202"/>
      <c r="R157" s="1202"/>
      <c r="S157" s="1202"/>
    </row>
    <row r="158" customFormat="false" ht="16.5" hidden="false" customHeight="false" outlineLevel="0" collapsed="false">
      <c r="A158" s="1203" t="s">
        <v>56</v>
      </c>
      <c r="B158" s="1206" t="n">
        <f aca="false">J158</f>
        <v>90</v>
      </c>
      <c r="C158" s="1206" t="s">
        <v>496</v>
      </c>
      <c r="D158" s="1206" t="n">
        <f aca="false">K158</f>
        <v>360</v>
      </c>
      <c r="E158" s="1206" t="s">
        <v>496</v>
      </c>
      <c r="F158" s="1205" t="n">
        <f aca="false">L158</f>
        <v>700</v>
      </c>
      <c r="G158" s="1206" t="s">
        <v>496</v>
      </c>
      <c r="H158" s="1206" t="n">
        <v>4</v>
      </c>
      <c r="I158" s="1207" t="s">
        <v>497</v>
      </c>
      <c r="J158" s="1225" t="n">
        <v>90</v>
      </c>
      <c r="K158" s="1226" t="n">
        <v>360</v>
      </c>
      <c r="L158" s="1226" t="n">
        <v>700</v>
      </c>
      <c r="M158" s="1227" t="n">
        <v>10.6553799678234</v>
      </c>
      <c r="N158" s="1228" t="n">
        <v>1566.61596</v>
      </c>
      <c r="O158" s="1229" t="n">
        <v>27577.7756901411</v>
      </c>
      <c r="P158" s="1229" t="n">
        <v>30022.5166757927</v>
      </c>
      <c r="Q158" s="1230" t="n">
        <v>9852.47094189375</v>
      </c>
      <c r="R158" s="1229" t="n">
        <v>37430.2466320348</v>
      </c>
      <c r="S158" s="1229" t="n">
        <v>39874.9876176865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90</v>
      </c>
      <c r="C159" s="1204" t="s">
        <v>496</v>
      </c>
      <c r="D159" s="1204" t="n">
        <f aca="false">K159</f>
        <v>360</v>
      </c>
      <c r="E159" s="1204" t="s">
        <v>496</v>
      </c>
      <c r="F159" s="1205" t="n">
        <f aca="false">L159</f>
        <v>750</v>
      </c>
      <c r="G159" s="1204" t="s">
        <v>496</v>
      </c>
      <c r="H159" s="1206" t="n">
        <v>4</v>
      </c>
      <c r="I159" s="1207" t="s">
        <v>497</v>
      </c>
      <c r="J159" s="1208" t="n">
        <v>90</v>
      </c>
      <c r="K159" s="1209" t="n">
        <v>360</v>
      </c>
      <c r="L159" s="1209" t="n">
        <v>750</v>
      </c>
      <c r="M159" s="1210" t="n">
        <v>11.2729193672005</v>
      </c>
      <c r="N159" s="1211" t="n">
        <v>1790.41824</v>
      </c>
      <c r="O159" s="1212" t="n">
        <v>29264.3630816096</v>
      </c>
      <c r="P159" s="1212" t="n">
        <v>31817.0069745699</v>
      </c>
      <c r="Q159" s="1213" t="n">
        <v>10369.8514479713</v>
      </c>
      <c r="R159" s="1212" t="n">
        <v>39634.2145295809</v>
      </c>
      <c r="S159" s="1212" t="n">
        <v>42186.8584225412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90</v>
      </c>
      <c r="C160" s="1204" t="s">
        <v>496</v>
      </c>
      <c r="D160" s="1204" t="n">
        <f aca="false">K160</f>
        <v>360</v>
      </c>
      <c r="E160" s="1204" t="s">
        <v>496</v>
      </c>
      <c r="F160" s="1205" t="n">
        <f aca="false">L160</f>
        <v>800</v>
      </c>
      <c r="G160" s="1204" t="s">
        <v>496</v>
      </c>
      <c r="H160" s="1206" t="n">
        <v>4</v>
      </c>
      <c r="I160" s="1207" t="s">
        <v>497</v>
      </c>
      <c r="J160" s="1208" t="n">
        <v>90</v>
      </c>
      <c r="K160" s="1209" t="n">
        <v>360</v>
      </c>
      <c r="L160" s="1209" t="n">
        <v>800</v>
      </c>
      <c r="M160" s="1210" t="n">
        <v>11.8904587665776</v>
      </c>
      <c r="N160" s="1211" t="n">
        <v>2014.22052</v>
      </c>
      <c r="O160" s="1212" t="n">
        <v>30950.9504730782</v>
      </c>
      <c r="P160" s="1212" t="n">
        <v>33611.4973848746</v>
      </c>
      <c r="Q160" s="1213" t="n">
        <v>10887.2319540488</v>
      </c>
      <c r="R160" s="1212" t="n">
        <v>41838.182427127</v>
      </c>
      <c r="S160" s="1212" t="n">
        <v>44498.7293389234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90</v>
      </c>
      <c r="C161" s="1204" t="s">
        <v>496</v>
      </c>
      <c r="D161" s="1204" t="n">
        <f aca="false">K161</f>
        <v>360</v>
      </c>
      <c r="E161" s="1204" t="s">
        <v>496</v>
      </c>
      <c r="F161" s="1205" t="n">
        <f aca="false">L161</f>
        <v>850</v>
      </c>
      <c r="G161" s="1204" t="s">
        <v>496</v>
      </c>
      <c r="H161" s="1206" t="n">
        <v>4</v>
      </c>
      <c r="I161" s="1207" t="s">
        <v>497</v>
      </c>
      <c r="J161" s="1208" t="n">
        <v>90</v>
      </c>
      <c r="K161" s="1209" t="n">
        <v>360</v>
      </c>
      <c r="L161" s="1209" t="n">
        <v>850</v>
      </c>
      <c r="M161" s="1210" t="n">
        <v>12.5250381659547</v>
      </c>
      <c r="N161" s="1211" t="n">
        <v>2238.0228</v>
      </c>
      <c r="O161" s="1212" t="n">
        <v>32637.5378645468</v>
      </c>
      <c r="P161" s="1212" t="n">
        <v>35405.9876836519</v>
      </c>
      <c r="Q161" s="1213" t="n">
        <v>11620.1094487088</v>
      </c>
      <c r="R161" s="1212" t="n">
        <v>44257.6473132555</v>
      </c>
      <c r="S161" s="1212" t="n">
        <v>47026.0971323607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90</v>
      </c>
      <c r="C162" s="1204" t="s">
        <v>496</v>
      </c>
      <c r="D162" s="1204" t="n">
        <f aca="false">K162</f>
        <v>360</v>
      </c>
      <c r="E162" s="1204" t="s">
        <v>496</v>
      </c>
      <c r="F162" s="1205" t="n">
        <f aca="false">L162</f>
        <v>900</v>
      </c>
      <c r="G162" s="1204" t="s">
        <v>496</v>
      </c>
      <c r="H162" s="1206" t="n">
        <v>4</v>
      </c>
      <c r="I162" s="1207" t="s">
        <v>497</v>
      </c>
      <c r="J162" s="1208" t="n">
        <v>90</v>
      </c>
      <c r="K162" s="1209" t="n">
        <v>360</v>
      </c>
      <c r="L162" s="1209" t="n">
        <v>900</v>
      </c>
      <c r="M162" s="1210" t="n">
        <v>13.1805775653318</v>
      </c>
      <c r="N162" s="1211" t="n">
        <v>2461.82508</v>
      </c>
      <c r="O162" s="1212" t="n">
        <v>34324.1252560153</v>
      </c>
      <c r="P162" s="1212" t="n">
        <v>37200.4779824291</v>
      </c>
      <c r="Q162" s="1213" t="n">
        <v>12137.4899547863</v>
      </c>
      <c r="R162" s="1212" t="n">
        <v>46461.6152108016</v>
      </c>
      <c r="S162" s="1212" t="n">
        <v>49337.9679372154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90</v>
      </c>
      <c r="C163" s="1204" t="s">
        <v>496</v>
      </c>
      <c r="D163" s="1204" t="n">
        <f aca="false">K163</f>
        <v>360</v>
      </c>
      <c r="E163" s="1204" t="s">
        <v>496</v>
      </c>
      <c r="F163" s="1205" t="n">
        <f aca="false">L163</f>
        <v>950</v>
      </c>
      <c r="G163" s="1204" t="s">
        <v>496</v>
      </c>
      <c r="H163" s="1206" t="n">
        <v>4</v>
      </c>
      <c r="I163" s="1207" t="s">
        <v>497</v>
      </c>
      <c r="J163" s="1208" t="n">
        <v>90</v>
      </c>
      <c r="K163" s="1209" t="n">
        <v>360</v>
      </c>
      <c r="L163" s="1209" t="n">
        <v>950</v>
      </c>
      <c r="M163" s="1210" t="n">
        <v>13.8841569647089</v>
      </c>
      <c r="N163" s="1211" t="n">
        <v>2685.62736</v>
      </c>
      <c r="O163" s="1212" t="n">
        <v>36010.7126474839</v>
      </c>
      <c r="P163" s="1212" t="n">
        <v>38994.9682812064</v>
      </c>
      <c r="Q163" s="1213" t="n">
        <v>12870.3674494463</v>
      </c>
      <c r="R163" s="1212" t="n">
        <v>48881.0800969301</v>
      </c>
      <c r="S163" s="1212" t="n">
        <v>51865.3357306526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90</v>
      </c>
      <c r="C164" s="1204" t="s">
        <v>496</v>
      </c>
      <c r="D164" s="1204" t="n">
        <f aca="false">K164</f>
        <v>360</v>
      </c>
      <c r="E164" s="1204" t="s">
        <v>496</v>
      </c>
      <c r="F164" s="1205" t="n">
        <f aca="false">L164</f>
        <v>1000</v>
      </c>
      <c r="G164" s="1204" t="s">
        <v>496</v>
      </c>
      <c r="H164" s="1206" t="n">
        <v>4</v>
      </c>
      <c r="I164" s="1207" t="s">
        <v>497</v>
      </c>
      <c r="J164" s="1208" t="n">
        <v>90</v>
      </c>
      <c r="K164" s="1209" t="n">
        <v>360</v>
      </c>
      <c r="L164" s="1209" t="n">
        <v>1000</v>
      </c>
      <c r="M164" s="1210" t="n">
        <v>14.5016963640861</v>
      </c>
      <c r="N164" s="1211" t="n">
        <v>2909.42964</v>
      </c>
      <c r="O164" s="1212" t="n">
        <v>37608.3915925793</v>
      </c>
      <c r="P164" s="1212" t="n">
        <v>40706.2141660513</v>
      </c>
      <c r="Q164" s="1213" t="n">
        <v>13387.7479555238</v>
      </c>
      <c r="R164" s="1212" t="n">
        <v>50996.139548103</v>
      </c>
      <c r="S164" s="1212" t="n">
        <v>54093.9621215751</v>
      </c>
    </row>
    <row r="165" customFormat="false" ht="16.5" hidden="false" customHeight="false" outlineLevel="0" collapsed="false">
      <c r="A165" s="1203" t="s">
        <v>56</v>
      </c>
      <c r="B165" s="1204" t="n">
        <f aca="false">J165</f>
        <v>90</v>
      </c>
      <c r="C165" s="1204" t="s">
        <v>496</v>
      </c>
      <c r="D165" s="1204" t="n">
        <f aca="false">K165</f>
        <v>360</v>
      </c>
      <c r="E165" s="1204" t="s">
        <v>496</v>
      </c>
      <c r="F165" s="1205" t="n">
        <f aca="false">L165</f>
        <v>1050</v>
      </c>
      <c r="G165" s="1204" t="s">
        <v>496</v>
      </c>
      <c r="H165" s="1206" t="n">
        <v>4</v>
      </c>
      <c r="I165" s="1207" t="s">
        <v>497</v>
      </c>
      <c r="J165" s="1208" t="n">
        <v>90</v>
      </c>
      <c r="K165" s="1209" t="n">
        <v>360</v>
      </c>
      <c r="L165" s="1209" t="n">
        <v>1050</v>
      </c>
      <c r="M165" s="1210" t="n">
        <v>15.1362757634632</v>
      </c>
      <c r="N165" s="1211" t="n">
        <v>3133.23192</v>
      </c>
      <c r="O165" s="1212" t="n">
        <v>39506.1366696525</v>
      </c>
      <c r="P165" s="1212" t="n">
        <v>42698.4101570318</v>
      </c>
      <c r="Q165" s="1213" t="n">
        <v>14120.6254501838</v>
      </c>
      <c r="R165" s="1212" t="n">
        <v>53626.7621198363</v>
      </c>
      <c r="S165" s="1212" t="n">
        <v>56819.0356072155</v>
      </c>
    </row>
    <row r="166" customFormat="false" ht="16.5" hidden="false" customHeight="false" outlineLevel="0" collapsed="false">
      <c r="A166" s="1203" t="s">
        <v>56</v>
      </c>
      <c r="B166" s="1206" t="n">
        <f aca="false">J166</f>
        <v>90</v>
      </c>
      <c r="C166" s="1206" t="s">
        <v>496</v>
      </c>
      <c r="D166" s="1206" t="n">
        <f aca="false">K166</f>
        <v>360</v>
      </c>
      <c r="E166" s="1206" t="s">
        <v>496</v>
      </c>
      <c r="F166" s="1205" t="n">
        <f aca="false">L166</f>
        <v>1100</v>
      </c>
      <c r="G166" s="1206" t="s">
        <v>496</v>
      </c>
      <c r="H166" s="1206" t="n">
        <v>4</v>
      </c>
      <c r="I166" s="1207" t="s">
        <v>497</v>
      </c>
      <c r="J166" s="1208" t="n">
        <v>90</v>
      </c>
      <c r="K166" s="1209" t="n">
        <v>360</v>
      </c>
      <c r="L166" s="1209" t="n">
        <v>1100</v>
      </c>
      <c r="M166" s="1210" t="n">
        <v>15.7538151628403</v>
      </c>
      <c r="N166" s="1211" t="n">
        <v>3357.0342</v>
      </c>
      <c r="O166" s="1212" t="n">
        <v>41192.7240611211</v>
      </c>
      <c r="P166" s="1212" t="n">
        <v>44492.900455809</v>
      </c>
      <c r="Q166" s="1213" t="n">
        <v>14638.0059562613</v>
      </c>
      <c r="R166" s="1212" t="n">
        <v>55830.7300173823</v>
      </c>
      <c r="S166" s="1212" t="n">
        <v>59130.9064120703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90</v>
      </c>
      <c r="C167" s="1204" t="s">
        <v>496</v>
      </c>
      <c r="D167" s="1204" t="n">
        <f aca="false">K167</f>
        <v>360</v>
      </c>
      <c r="E167" s="1204" t="s">
        <v>496</v>
      </c>
      <c r="F167" s="1205" t="n">
        <f aca="false">L167</f>
        <v>1150</v>
      </c>
      <c r="G167" s="1204" t="s">
        <v>496</v>
      </c>
      <c r="H167" s="1206" t="n">
        <v>4</v>
      </c>
      <c r="I167" s="1207" t="s">
        <v>497</v>
      </c>
      <c r="J167" s="1208" t="n">
        <v>90</v>
      </c>
      <c r="K167" s="1209" t="n">
        <v>360</v>
      </c>
      <c r="L167" s="1209" t="n">
        <v>1150</v>
      </c>
      <c r="M167" s="1210" t="n">
        <v>16.3713545622174</v>
      </c>
      <c r="N167" s="1211" t="n">
        <v>3580.83648</v>
      </c>
      <c r="O167" s="1212" t="n">
        <v>42173.3838153116</v>
      </c>
      <c r="P167" s="1212" t="n">
        <v>45626.4348835686</v>
      </c>
      <c r="Q167" s="1213" t="n">
        <v>15155.3864623388</v>
      </c>
      <c r="R167" s="1212" t="n">
        <v>57328.7702776504</v>
      </c>
      <c r="S167" s="1212" t="n">
        <v>60781.8213459073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90</v>
      </c>
      <c r="C168" s="1204" t="s">
        <v>496</v>
      </c>
      <c r="D168" s="1204" t="n">
        <f aca="false">K168</f>
        <v>360</v>
      </c>
      <c r="E168" s="1204" t="s">
        <v>496</v>
      </c>
      <c r="F168" s="1205" t="n">
        <f aca="false">L168</f>
        <v>1200</v>
      </c>
      <c r="G168" s="1204" t="s">
        <v>496</v>
      </c>
      <c r="H168" s="1206" t="n">
        <v>4</v>
      </c>
      <c r="I168" s="1207" t="s">
        <v>497</v>
      </c>
      <c r="J168" s="1208" t="n">
        <v>90</v>
      </c>
      <c r="K168" s="1209" t="n">
        <v>360</v>
      </c>
      <c r="L168" s="1209" t="n">
        <v>1200</v>
      </c>
      <c r="M168" s="1210" t="n">
        <v>17.2604339615945</v>
      </c>
      <c r="N168" s="1211" t="n">
        <v>3804.63876</v>
      </c>
      <c r="O168" s="1212" t="n">
        <v>43209.5428566979</v>
      </c>
      <c r="P168" s="1212" t="n">
        <v>46811.9327326453</v>
      </c>
      <c r="Q168" s="1213" t="n">
        <v>15888.2640882075</v>
      </c>
      <c r="R168" s="1212" t="n">
        <v>59097.8069449054</v>
      </c>
      <c r="S168" s="1212" t="n">
        <v>62700.1968208528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90</v>
      </c>
      <c r="C169" s="1204" t="s">
        <v>496</v>
      </c>
      <c r="D169" s="1204" t="n">
        <f aca="false">K169</f>
        <v>360</v>
      </c>
      <c r="E169" s="1204" t="s">
        <v>496</v>
      </c>
      <c r="F169" s="1205" t="n">
        <f aca="false">L169</f>
        <v>1250</v>
      </c>
      <c r="G169" s="1204" t="s">
        <v>496</v>
      </c>
      <c r="H169" s="1206" t="n">
        <v>4</v>
      </c>
      <c r="I169" s="1207" t="s">
        <v>497</v>
      </c>
      <c r="J169" s="1208" t="n">
        <v>90</v>
      </c>
      <c r="K169" s="1209" t="n">
        <v>360</v>
      </c>
      <c r="L169" s="1209" t="n">
        <v>1250</v>
      </c>
      <c r="M169" s="1210" t="n">
        <v>17.8779733609716</v>
      </c>
      <c r="N169" s="1211" t="n">
        <v>4028.44104</v>
      </c>
      <c r="O169" s="1212" t="n">
        <v>44189.7530437879</v>
      </c>
      <c r="P169" s="1212" t="n">
        <v>47945.0462558558</v>
      </c>
      <c r="Q169" s="1213" t="n">
        <v>16405.644594285</v>
      </c>
      <c r="R169" s="1212" t="n">
        <v>60595.3976380729</v>
      </c>
      <c r="S169" s="1212" t="n">
        <v>64350.6908501408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90</v>
      </c>
      <c r="C170" s="1204" t="s">
        <v>496</v>
      </c>
      <c r="D170" s="1204" t="n">
        <f aca="false">K170</f>
        <v>360</v>
      </c>
      <c r="E170" s="1204" t="s">
        <v>496</v>
      </c>
      <c r="F170" s="1205" t="n">
        <f aca="false">L170</f>
        <v>1300</v>
      </c>
      <c r="G170" s="1204" t="s">
        <v>496</v>
      </c>
      <c r="H170" s="1206" t="n">
        <v>4</v>
      </c>
      <c r="I170" s="1207" t="s">
        <v>497</v>
      </c>
      <c r="J170" s="1208" t="n">
        <v>90</v>
      </c>
      <c r="K170" s="1209" t="n">
        <v>360</v>
      </c>
      <c r="L170" s="1209" t="n">
        <v>1300</v>
      </c>
      <c r="M170" s="1210" t="n">
        <v>18.5745527603487</v>
      </c>
      <c r="N170" s="1211" t="n">
        <v>4252.24332</v>
      </c>
      <c r="O170" s="1212" t="n">
        <v>47461.9106234076</v>
      </c>
      <c r="P170" s="1212" t="n">
        <v>51224.0967887501</v>
      </c>
      <c r="Q170" s="1213" t="n">
        <v>17138.522088945</v>
      </c>
      <c r="R170" s="1212" t="n">
        <v>64600.4327123526</v>
      </c>
      <c r="S170" s="1212" t="n">
        <v>68362.6188776951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90</v>
      </c>
      <c r="C171" s="1204" t="s">
        <v>496</v>
      </c>
      <c r="D171" s="1204" t="n">
        <f aca="false">K171</f>
        <v>360</v>
      </c>
      <c r="E171" s="1204" t="s">
        <v>496</v>
      </c>
      <c r="F171" s="1205" t="n">
        <f aca="false">L171</f>
        <v>1350</v>
      </c>
      <c r="G171" s="1204" t="s">
        <v>496</v>
      </c>
      <c r="H171" s="1206" t="n">
        <v>4</v>
      </c>
      <c r="I171" s="1207" t="s">
        <v>497</v>
      </c>
      <c r="J171" s="1208" t="n">
        <v>90</v>
      </c>
      <c r="K171" s="1209" t="n">
        <v>360</v>
      </c>
      <c r="L171" s="1209" t="n">
        <v>1350</v>
      </c>
      <c r="M171" s="1210" t="n">
        <v>19.1920921597258</v>
      </c>
      <c r="N171" s="1211" t="n">
        <v>4476.0456</v>
      </c>
      <c r="O171" s="1212" t="n">
        <v>48675.481935997</v>
      </c>
      <c r="P171" s="1212" t="n">
        <v>52575.7049415686</v>
      </c>
      <c r="Q171" s="1213" t="n">
        <v>17655.9025950225</v>
      </c>
      <c r="R171" s="1212" t="n">
        <v>66331.3845310195</v>
      </c>
      <c r="S171" s="1212" t="n">
        <v>70231.6075365912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90</v>
      </c>
      <c r="C172" s="1204" t="s">
        <v>496</v>
      </c>
      <c r="D172" s="1204" t="n">
        <f aca="false">K172</f>
        <v>360</v>
      </c>
      <c r="E172" s="1204" t="s">
        <v>496</v>
      </c>
      <c r="F172" s="1205" t="n">
        <f aca="false">L172</f>
        <v>1400</v>
      </c>
      <c r="G172" s="1204" t="s">
        <v>496</v>
      </c>
      <c r="H172" s="1206" t="n">
        <v>4</v>
      </c>
      <c r="I172" s="1207" t="s">
        <v>497</v>
      </c>
      <c r="J172" s="1208" t="n">
        <v>90</v>
      </c>
      <c r="K172" s="1209" t="n">
        <v>360</v>
      </c>
      <c r="L172" s="1209" t="n">
        <v>1400</v>
      </c>
      <c r="M172" s="1210" t="n">
        <v>19.8266715591029</v>
      </c>
      <c r="N172" s="1211" t="n">
        <v>4699.84788</v>
      </c>
      <c r="O172" s="1212" t="n">
        <v>50194.6763466651</v>
      </c>
      <c r="P172" s="1212" t="n">
        <v>54213.4660670095</v>
      </c>
      <c r="Q172" s="1213" t="n">
        <v>18388.7800896825</v>
      </c>
      <c r="R172" s="1212" t="n">
        <v>68583.4564363476</v>
      </c>
      <c r="S172" s="1212" t="n">
        <v>72602.246156692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90</v>
      </c>
      <c r="C173" s="1204" t="s">
        <v>496</v>
      </c>
      <c r="D173" s="1204" t="n">
        <f aca="false">K173</f>
        <v>360</v>
      </c>
      <c r="E173" s="1204" t="s">
        <v>496</v>
      </c>
      <c r="F173" s="1205" t="n">
        <f aca="false">L173</f>
        <v>1450</v>
      </c>
      <c r="G173" s="1204" t="s">
        <v>496</v>
      </c>
      <c r="H173" s="1206" t="n">
        <v>4</v>
      </c>
      <c r="I173" s="1207" t="s">
        <v>497</v>
      </c>
      <c r="J173" s="1208" t="n">
        <v>90</v>
      </c>
      <c r="K173" s="1209" t="n">
        <v>360</v>
      </c>
      <c r="L173" s="1209" t="n">
        <v>1450</v>
      </c>
      <c r="M173" s="1210" t="n">
        <v>20.44421095848</v>
      </c>
      <c r="N173" s="1211" t="n">
        <v>4923.65016</v>
      </c>
      <c r="O173" s="1212" t="n">
        <v>51408.2476592545</v>
      </c>
      <c r="P173" s="1212" t="n">
        <v>55565.074219828</v>
      </c>
      <c r="Q173" s="1213" t="n">
        <v>18906.16059576</v>
      </c>
      <c r="R173" s="1212" t="n">
        <v>70314.4082550145</v>
      </c>
      <c r="S173" s="1212" t="n">
        <v>74471.234815588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90</v>
      </c>
      <c r="C174" s="1204" t="s">
        <v>496</v>
      </c>
      <c r="D174" s="1204" t="n">
        <f aca="false">K174</f>
        <v>360</v>
      </c>
      <c r="E174" s="1204" t="s">
        <v>496</v>
      </c>
      <c r="F174" s="1205" t="n">
        <f aca="false">L174</f>
        <v>1500</v>
      </c>
      <c r="G174" s="1204" t="s">
        <v>496</v>
      </c>
      <c r="H174" s="1206" t="n">
        <v>4</v>
      </c>
      <c r="I174" s="1207" t="s">
        <v>497</v>
      </c>
      <c r="J174" s="1208" t="n">
        <v>90</v>
      </c>
      <c r="K174" s="1209" t="n">
        <v>360</v>
      </c>
      <c r="L174" s="1209" t="n">
        <v>1500</v>
      </c>
      <c r="M174" s="1210" t="n">
        <v>21.6975563066571</v>
      </c>
      <c r="N174" s="1211" t="n">
        <v>5147.45244</v>
      </c>
      <c r="O174" s="1212" t="n">
        <v>53148.6110159544</v>
      </c>
      <c r="P174" s="1212" t="n">
        <v>57557.3527411121</v>
      </c>
      <c r="Q174" s="1213" t="n">
        <v>19639.03809042</v>
      </c>
      <c r="R174" s="1212" t="n">
        <v>72787.6491063744</v>
      </c>
      <c r="S174" s="1212" t="n">
        <v>77196.3908315322</v>
      </c>
    </row>
    <row r="175" customFormat="false" ht="16.5" hidden="false" customHeight="false" outlineLevel="0" collapsed="false">
      <c r="A175" s="1203" t="s">
        <v>56</v>
      </c>
      <c r="B175" s="1204" t="n">
        <f aca="false">J175</f>
        <v>90</v>
      </c>
      <c r="C175" s="1204" t="s">
        <v>496</v>
      </c>
      <c r="D175" s="1204" t="n">
        <f aca="false">K175</f>
        <v>360</v>
      </c>
      <c r="E175" s="1204" t="s">
        <v>496</v>
      </c>
      <c r="F175" s="1205" t="n">
        <f aca="false">L175</f>
        <v>1550</v>
      </c>
      <c r="G175" s="1204" t="s">
        <v>496</v>
      </c>
      <c r="H175" s="1206" t="n">
        <v>4</v>
      </c>
      <c r="I175" s="1207" t="s">
        <v>497</v>
      </c>
      <c r="J175" s="1208" t="n">
        <v>90</v>
      </c>
      <c r="K175" s="1209" t="n">
        <v>360</v>
      </c>
      <c r="L175" s="1209" t="n">
        <v>1550</v>
      </c>
      <c r="M175" s="1210" t="n">
        <v>22.3840957060342</v>
      </c>
      <c r="N175" s="1211" t="n">
        <v>5371.25472</v>
      </c>
      <c r="O175" s="1212" t="n">
        <v>54362.1824400713</v>
      </c>
      <c r="P175" s="1212" t="n">
        <v>58908.9608939306</v>
      </c>
      <c r="Q175" s="1213" t="n">
        <v>20156.4185964975</v>
      </c>
      <c r="R175" s="1212" t="n">
        <v>74518.6010365688</v>
      </c>
      <c r="S175" s="1212" t="n">
        <v>79065.3794904281</v>
      </c>
    </row>
    <row r="176" customFormat="false" ht="16.5" hidden="false" customHeight="false" outlineLevel="0" collapsed="false">
      <c r="A176" s="1203" t="s">
        <v>56</v>
      </c>
      <c r="B176" s="1206" t="n">
        <f aca="false">J176</f>
        <v>90</v>
      </c>
      <c r="C176" s="1206" t="s">
        <v>496</v>
      </c>
      <c r="D176" s="1206" t="n">
        <f aca="false">K176</f>
        <v>360</v>
      </c>
      <c r="E176" s="1206" t="s">
        <v>496</v>
      </c>
      <c r="F176" s="1205" t="n">
        <f aca="false">L176</f>
        <v>1600</v>
      </c>
      <c r="G176" s="1206" t="s">
        <v>496</v>
      </c>
      <c r="H176" s="1206" t="n">
        <v>4</v>
      </c>
      <c r="I176" s="1207" t="s">
        <v>497</v>
      </c>
      <c r="J176" s="1208" t="n">
        <v>90</v>
      </c>
      <c r="K176" s="1209" t="n">
        <v>360</v>
      </c>
      <c r="L176" s="1209" t="n">
        <v>1600</v>
      </c>
      <c r="M176" s="1210" t="n">
        <v>23.0016351054113</v>
      </c>
      <c r="N176" s="1211" t="n">
        <v>5595.057</v>
      </c>
      <c r="O176" s="1212" t="n">
        <v>57394.4840938688</v>
      </c>
      <c r="P176" s="1212" t="n">
        <v>61963.4357636873</v>
      </c>
      <c r="Q176" s="1213" t="n">
        <v>20673.799102575</v>
      </c>
      <c r="R176" s="1212" t="n">
        <v>78068.2831964438</v>
      </c>
      <c r="S176" s="1212" t="n">
        <v>82637.2348662623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90</v>
      </c>
      <c r="C177" s="1204" t="s">
        <v>496</v>
      </c>
      <c r="D177" s="1204" t="n">
        <f aca="false">K177</f>
        <v>360</v>
      </c>
      <c r="E177" s="1204" t="s">
        <v>496</v>
      </c>
      <c r="F177" s="1205" t="n">
        <f aca="false">L177</f>
        <v>1650</v>
      </c>
      <c r="G177" s="1204" t="s">
        <v>496</v>
      </c>
      <c r="H177" s="1206" t="n">
        <v>4</v>
      </c>
      <c r="I177" s="1207" t="s">
        <v>497</v>
      </c>
      <c r="J177" s="1208" t="n">
        <v>90</v>
      </c>
      <c r="K177" s="1209" t="n">
        <v>360</v>
      </c>
      <c r="L177" s="1209" t="n">
        <v>1650</v>
      </c>
      <c r="M177" s="1210" t="n">
        <v>23.6742145047884</v>
      </c>
      <c r="N177" s="1211" t="n">
        <v>5818.85928</v>
      </c>
      <c r="O177" s="1212" t="n">
        <v>60662.5428171055</v>
      </c>
      <c r="P177" s="1212" t="n">
        <v>65238.6486374573</v>
      </c>
      <c r="Q177" s="1213" t="n">
        <v>21406.676597235</v>
      </c>
      <c r="R177" s="1212" t="n">
        <v>82069.2194143405</v>
      </c>
      <c r="S177" s="1212" t="n">
        <v>86645.3252346923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90</v>
      </c>
      <c r="C178" s="1204" t="s">
        <v>496</v>
      </c>
      <c r="D178" s="1204" t="n">
        <f aca="false">K178</f>
        <v>360</v>
      </c>
      <c r="E178" s="1204" t="s">
        <v>496</v>
      </c>
      <c r="F178" s="1205" t="n">
        <f aca="false">L178</f>
        <v>1700</v>
      </c>
      <c r="G178" s="1204" t="s">
        <v>496</v>
      </c>
      <c r="H178" s="1206" t="n">
        <v>4</v>
      </c>
      <c r="I178" s="1207" t="s">
        <v>497</v>
      </c>
      <c r="J178" s="1208" t="n">
        <v>90</v>
      </c>
      <c r="K178" s="1209" t="n">
        <v>360</v>
      </c>
      <c r="L178" s="1209" t="n">
        <v>1700</v>
      </c>
      <c r="M178" s="1210" t="n">
        <v>24.2917539041655</v>
      </c>
      <c r="N178" s="1211" t="n">
        <v>6042.66156</v>
      </c>
      <c r="O178" s="1212" t="n">
        <v>61684.3876464709</v>
      </c>
      <c r="P178" s="1212" t="n">
        <v>66410.7443458971</v>
      </c>
      <c r="Q178" s="1213" t="n">
        <v>21924.0571033125</v>
      </c>
      <c r="R178" s="1212" t="n">
        <v>83608.4447497834</v>
      </c>
      <c r="S178" s="1212" t="n">
        <v>88334.8014492096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90</v>
      </c>
      <c r="C179" s="1204" t="s">
        <v>496</v>
      </c>
      <c r="D179" s="1204" t="n">
        <f aca="false">K179</f>
        <v>360</v>
      </c>
      <c r="E179" s="1204" t="s">
        <v>496</v>
      </c>
      <c r="F179" s="1205" t="n">
        <f aca="false">L179</f>
        <v>1750</v>
      </c>
      <c r="G179" s="1204" t="s">
        <v>496</v>
      </c>
      <c r="H179" s="1206" t="n">
        <v>4</v>
      </c>
      <c r="I179" s="1207" t="s">
        <v>497</v>
      </c>
      <c r="J179" s="1208" t="n">
        <v>90</v>
      </c>
      <c r="K179" s="1209" t="n">
        <v>360</v>
      </c>
      <c r="L179" s="1209" t="n">
        <v>1750</v>
      </c>
      <c r="M179" s="1210" t="n">
        <v>24.9263333035426</v>
      </c>
      <c r="N179" s="1211" t="n">
        <v>6266.46384</v>
      </c>
      <c r="O179" s="1212" t="n">
        <v>62635.060795486</v>
      </c>
      <c r="P179" s="1212" t="n">
        <v>67516.2022989032</v>
      </c>
      <c r="Q179" s="1213" t="n">
        <v>22656.9345979725</v>
      </c>
      <c r="R179" s="1212" t="n">
        <v>85291.9953934585</v>
      </c>
      <c r="S179" s="1212" t="n">
        <v>90173.1368968757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90</v>
      </c>
      <c r="C180" s="1204" t="s">
        <v>496</v>
      </c>
      <c r="D180" s="1204" t="n">
        <f aca="false">K180</f>
        <v>360</v>
      </c>
      <c r="E180" s="1204" t="s">
        <v>496</v>
      </c>
      <c r="F180" s="1205" t="n">
        <f aca="false">L180</f>
        <v>1800</v>
      </c>
      <c r="G180" s="1204" t="s">
        <v>496</v>
      </c>
      <c r="H180" s="1206" t="n">
        <v>4</v>
      </c>
      <c r="I180" s="1207" t="s">
        <v>497</v>
      </c>
      <c r="J180" s="1208" t="n">
        <v>90</v>
      </c>
      <c r="K180" s="1209" t="n">
        <v>360</v>
      </c>
      <c r="L180" s="1209" t="n">
        <v>1800</v>
      </c>
      <c r="M180" s="1210" t="n">
        <v>25.6128727029197</v>
      </c>
      <c r="N180" s="1211" t="n">
        <v>6490.26612</v>
      </c>
      <c r="O180" s="1212" t="n">
        <v>63657.5566105041</v>
      </c>
      <c r="P180" s="1212" t="n">
        <v>68688.9075047889</v>
      </c>
      <c r="Q180" s="1213" t="n">
        <v>23174.31510405</v>
      </c>
      <c r="R180" s="1212" t="n">
        <v>86831.8717145541</v>
      </c>
      <c r="S180" s="1212" t="n">
        <v>91863.222608839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90</v>
      </c>
      <c r="C181" s="1204" t="s">
        <v>496</v>
      </c>
      <c r="D181" s="1204" t="n">
        <f aca="false">K181</f>
        <v>360</v>
      </c>
      <c r="E181" s="1204" t="s">
        <v>496</v>
      </c>
      <c r="F181" s="1205" t="n">
        <f aca="false">L181</f>
        <v>1850</v>
      </c>
      <c r="G181" s="1204" t="s">
        <v>496</v>
      </c>
      <c r="H181" s="1206" t="n">
        <v>4</v>
      </c>
      <c r="I181" s="1207" t="s">
        <v>497</v>
      </c>
      <c r="J181" s="1208" t="n">
        <v>90</v>
      </c>
      <c r="K181" s="1209" t="n">
        <v>360</v>
      </c>
      <c r="L181" s="1209" t="n">
        <v>1850</v>
      </c>
      <c r="M181" s="1210" t="n">
        <v>26.3094521022968</v>
      </c>
      <c r="N181" s="1211" t="n">
        <v>6714.0684</v>
      </c>
      <c r="O181" s="1212" t="n">
        <v>64680.0074799649</v>
      </c>
      <c r="P181" s="1212" t="n">
        <v>69861.5706648308</v>
      </c>
      <c r="Q181" s="1213" t="n">
        <v>23907.1927299188</v>
      </c>
      <c r="R181" s="1212" t="n">
        <v>88587.2002098837</v>
      </c>
      <c r="S181" s="1212" t="n">
        <v>93768.7633947495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90</v>
      </c>
      <c r="C182" s="1204" t="s">
        <v>496</v>
      </c>
      <c r="D182" s="1204" t="n">
        <f aca="false">K182</f>
        <v>360</v>
      </c>
      <c r="E182" s="1204" t="s">
        <v>496</v>
      </c>
      <c r="F182" s="1205" t="n">
        <f aca="false">L182</f>
        <v>1900</v>
      </c>
      <c r="G182" s="1204" t="s">
        <v>496</v>
      </c>
      <c r="H182" s="1206" t="n">
        <v>4</v>
      </c>
      <c r="I182" s="1207" t="s">
        <v>497</v>
      </c>
      <c r="J182" s="1208" t="n">
        <v>90</v>
      </c>
      <c r="K182" s="1209" t="n">
        <v>360</v>
      </c>
      <c r="L182" s="1209" t="n">
        <v>1900</v>
      </c>
      <c r="M182" s="1210" t="n">
        <v>26.926991501674</v>
      </c>
      <c r="N182" s="1211" t="n">
        <v>6937.87068</v>
      </c>
      <c r="O182" s="1212" t="n">
        <v>65866.060624153</v>
      </c>
      <c r="P182" s="1212" t="n">
        <v>71187.4135259831</v>
      </c>
      <c r="Q182" s="1213" t="n">
        <v>24424.5732359963</v>
      </c>
      <c r="R182" s="1212" t="n">
        <v>90290.6338601492</v>
      </c>
      <c r="S182" s="1212" t="n">
        <v>95611.9867619794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90</v>
      </c>
      <c r="C183" s="1204" t="s">
        <v>496</v>
      </c>
      <c r="D183" s="1204" t="n">
        <f aca="false">K183</f>
        <v>360</v>
      </c>
      <c r="E183" s="1204" t="s">
        <v>496</v>
      </c>
      <c r="F183" s="1205" t="n">
        <f aca="false">L183</f>
        <v>1950</v>
      </c>
      <c r="G183" s="1204" t="s">
        <v>496</v>
      </c>
      <c r="H183" s="1206" t="n">
        <v>4</v>
      </c>
      <c r="I183" s="1207" t="s">
        <v>497</v>
      </c>
      <c r="J183" s="1208" t="n">
        <v>90</v>
      </c>
      <c r="K183" s="1209" t="n">
        <v>360</v>
      </c>
      <c r="L183" s="1209" t="n">
        <v>1950</v>
      </c>
      <c r="M183" s="1210" t="n">
        <v>27.7370309010511</v>
      </c>
      <c r="N183" s="1211" t="n">
        <v>7161.67296</v>
      </c>
      <c r="O183" s="1212" t="n">
        <v>67223.5588755281</v>
      </c>
      <c r="P183" s="1212" t="n">
        <v>72673.7796123683</v>
      </c>
      <c r="Q183" s="1213" t="n">
        <v>24941.9537420738</v>
      </c>
      <c r="R183" s="1212" t="n">
        <v>92165.5126176019</v>
      </c>
      <c r="S183" s="1212" t="n">
        <v>97615.733354442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90</v>
      </c>
      <c r="C184" s="1204" t="s">
        <v>496</v>
      </c>
      <c r="D184" s="1204" t="n">
        <f aca="false">K184</f>
        <v>360</v>
      </c>
      <c r="E184" s="1204" t="s">
        <v>496</v>
      </c>
      <c r="F184" s="1205" t="n">
        <f aca="false">L184</f>
        <v>2000</v>
      </c>
      <c r="G184" s="1204" t="s">
        <v>496</v>
      </c>
      <c r="H184" s="1206" t="n">
        <v>4</v>
      </c>
      <c r="I184" s="1207" t="s">
        <v>497</v>
      </c>
      <c r="J184" s="1208" t="n">
        <v>90</v>
      </c>
      <c r="K184" s="1209" t="n">
        <v>360</v>
      </c>
      <c r="L184" s="1209" t="n">
        <v>2000</v>
      </c>
      <c r="M184" s="1210" t="n">
        <v>28.4631727004282</v>
      </c>
      <c r="N184" s="1211" t="n">
        <v>7385.47524</v>
      </c>
      <c r="O184" s="1212" t="n">
        <v>68438.7966310886</v>
      </c>
      <c r="P184" s="1212" t="n">
        <v>74204.758346665</v>
      </c>
      <c r="Q184" s="1213" t="n">
        <v>25674.8312367338</v>
      </c>
      <c r="R184" s="1212" t="n">
        <v>94113.6278678224</v>
      </c>
      <c r="S184" s="1212" t="n">
        <v>99879.5895833987</v>
      </c>
    </row>
    <row r="185" customFormat="false" ht="16.5" hidden="false" customHeight="false" outlineLevel="0" collapsed="false">
      <c r="A185" s="1203" t="s">
        <v>56</v>
      </c>
      <c r="B185" s="1204" t="n">
        <f aca="false">J185</f>
        <v>90</v>
      </c>
      <c r="C185" s="1204" t="s">
        <v>496</v>
      </c>
      <c r="D185" s="1204" t="n">
        <f aca="false">K185</f>
        <v>360</v>
      </c>
      <c r="E185" s="1204" t="s">
        <v>496</v>
      </c>
      <c r="F185" s="1205" t="n">
        <f aca="false">L185</f>
        <v>2050</v>
      </c>
      <c r="G185" s="1204" t="s">
        <v>496</v>
      </c>
      <c r="H185" s="1206" t="n">
        <v>4</v>
      </c>
      <c r="I185" s="1207" t="s">
        <v>497</v>
      </c>
      <c r="J185" s="1208" t="n">
        <v>90</v>
      </c>
      <c r="K185" s="1209" t="n">
        <v>360</v>
      </c>
      <c r="L185" s="1209" t="n">
        <v>2050</v>
      </c>
      <c r="M185" s="1210" t="n">
        <v>29.0807120998053</v>
      </c>
      <c r="N185" s="1211" t="n">
        <v>7609.27752</v>
      </c>
      <c r="O185" s="1212" t="n">
        <v>71464.9580302871</v>
      </c>
      <c r="P185" s="1212" t="n">
        <v>77253.4842000733</v>
      </c>
      <c r="Q185" s="1213" t="n">
        <v>26192.2117428113</v>
      </c>
      <c r="R185" s="1212" t="n">
        <v>97657.1697730984</v>
      </c>
      <c r="S185" s="1212" t="n">
        <v>103445.695942885</v>
      </c>
    </row>
    <row r="186" customFormat="false" ht="16.5" hidden="false" customHeight="false" outlineLevel="0" collapsed="false">
      <c r="A186" s="1203" t="s">
        <v>56</v>
      </c>
      <c r="B186" s="1206" t="n">
        <f aca="false">J186</f>
        <v>90</v>
      </c>
      <c r="C186" s="1206" t="s">
        <v>496</v>
      </c>
      <c r="D186" s="1206" t="n">
        <f aca="false">K186</f>
        <v>360</v>
      </c>
      <c r="E186" s="1206" t="s">
        <v>496</v>
      </c>
      <c r="F186" s="1205" t="n">
        <f aca="false">L186</f>
        <v>2100</v>
      </c>
      <c r="G186" s="1206" t="s">
        <v>496</v>
      </c>
      <c r="H186" s="1206" t="n">
        <v>4</v>
      </c>
      <c r="I186" s="1207" t="s">
        <v>497</v>
      </c>
      <c r="J186" s="1208" t="n">
        <v>90</v>
      </c>
      <c r="K186" s="1209" t="n">
        <v>360</v>
      </c>
      <c r="L186" s="1209" t="n">
        <v>2100</v>
      </c>
      <c r="M186" s="1210" t="n">
        <v>29.7152914991824</v>
      </c>
      <c r="N186" s="1211" t="n">
        <v>7833.0798</v>
      </c>
      <c r="O186" s="1212" t="n">
        <v>72545.2872902404</v>
      </c>
      <c r="P186" s="1212" t="n">
        <v>78480.338430469</v>
      </c>
      <c r="Q186" s="1213" t="n">
        <v>26925.0892374713</v>
      </c>
      <c r="R186" s="1212" t="n">
        <v>99470.3765277117</v>
      </c>
      <c r="S186" s="1212" t="n">
        <v>105405.42766794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90</v>
      </c>
      <c r="C187" s="1204" t="s">
        <v>496</v>
      </c>
      <c r="D187" s="1204" t="n">
        <f aca="false">K187</f>
        <v>360</v>
      </c>
      <c r="E187" s="1204" t="s">
        <v>496</v>
      </c>
      <c r="F187" s="1205" t="n">
        <f aca="false">L187</f>
        <v>2150</v>
      </c>
      <c r="G187" s="1204" t="s">
        <v>496</v>
      </c>
      <c r="H187" s="1206" t="n">
        <v>4</v>
      </c>
      <c r="I187" s="1207" t="s">
        <v>497</v>
      </c>
      <c r="J187" s="1208" t="n">
        <v>90</v>
      </c>
      <c r="K187" s="1209" t="n">
        <v>360</v>
      </c>
      <c r="L187" s="1209" t="n">
        <v>2150</v>
      </c>
      <c r="M187" s="1210" t="n">
        <v>30.4568308985595</v>
      </c>
      <c r="N187" s="1211" t="n">
        <v>8056.88208</v>
      </c>
      <c r="O187" s="1212" t="n">
        <v>73763.5766595458</v>
      </c>
      <c r="P187" s="1212" t="n">
        <v>79836.3640735594</v>
      </c>
      <c r="Q187" s="1213" t="n">
        <v>27442.4697435488</v>
      </c>
      <c r="R187" s="1212" t="n">
        <v>101206.046403095</v>
      </c>
      <c r="S187" s="1212" t="n">
        <v>107278.833817108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90</v>
      </c>
      <c r="C188" s="1204" t="s">
        <v>496</v>
      </c>
      <c r="D188" s="1204" t="n">
        <f aca="false">K188</f>
        <v>360</v>
      </c>
      <c r="E188" s="1204" t="s">
        <v>496</v>
      </c>
      <c r="F188" s="1205" t="n">
        <f aca="false">L188</f>
        <v>2200</v>
      </c>
      <c r="G188" s="1204" t="s">
        <v>496</v>
      </c>
      <c r="H188" s="1206" t="n">
        <v>4</v>
      </c>
      <c r="I188" s="1207" t="s">
        <v>497</v>
      </c>
      <c r="J188" s="1208" t="n">
        <v>90</v>
      </c>
      <c r="K188" s="1209" t="n">
        <v>360</v>
      </c>
      <c r="L188" s="1209" t="n">
        <v>2200</v>
      </c>
      <c r="M188" s="1210" t="n">
        <v>31.0914102979366</v>
      </c>
      <c r="N188" s="1211" t="n">
        <v>8280.68436</v>
      </c>
      <c r="O188" s="1212" t="n">
        <v>74981.8210832938</v>
      </c>
      <c r="P188" s="1212" t="n">
        <v>81192.3475592785</v>
      </c>
      <c r="Q188" s="1213" t="n">
        <v>28175.3472382088</v>
      </c>
      <c r="R188" s="1212" t="n">
        <v>103157.168321503</v>
      </c>
      <c r="S188" s="1212" t="n">
        <v>109367.694797487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90</v>
      </c>
      <c r="C189" s="1204" t="s">
        <v>496</v>
      </c>
      <c r="D189" s="1204" t="n">
        <f aca="false">K189</f>
        <v>360</v>
      </c>
      <c r="E189" s="1204" t="s">
        <v>496</v>
      </c>
      <c r="F189" s="1205" t="n">
        <f aca="false">L189</f>
        <v>2250</v>
      </c>
      <c r="G189" s="1204" t="s">
        <v>496</v>
      </c>
      <c r="H189" s="1206" t="n">
        <v>4</v>
      </c>
      <c r="I189" s="1207" t="s">
        <v>497</v>
      </c>
      <c r="J189" s="1208" t="n">
        <v>90</v>
      </c>
      <c r="K189" s="1209" t="n">
        <v>360</v>
      </c>
      <c r="L189" s="1209" t="n">
        <v>2250</v>
      </c>
      <c r="M189" s="1210" t="n">
        <v>31.7089496973137</v>
      </c>
      <c r="N189" s="1211" t="n">
        <v>8504.48664</v>
      </c>
      <c r="O189" s="1212" t="n">
        <v>76498.7674354043</v>
      </c>
      <c r="P189" s="1212" t="n">
        <v>82828.0039389188</v>
      </c>
      <c r="Q189" s="1213" t="n">
        <v>28692.7277442863</v>
      </c>
      <c r="R189" s="1212" t="n">
        <v>105191.495179691</v>
      </c>
      <c r="S189" s="1212" t="n">
        <v>111520.731683205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90</v>
      </c>
      <c r="C190" s="1204" t="s">
        <v>496</v>
      </c>
      <c r="D190" s="1204" t="n">
        <f aca="false">K190</f>
        <v>360</v>
      </c>
      <c r="E190" s="1204" t="s">
        <v>496</v>
      </c>
      <c r="F190" s="1205" t="n">
        <f aca="false">L190</f>
        <v>2300</v>
      </c>
      <c r="G190" s="1204" t="s">
        <v>496</v>
      </c>
      <c r="H190" s="1206" t="n">
        <v>4</v>
      </c>
      <c r="I190" s="1207" t="s">
        <v>497</v>
      </c>
      <c r="J190" s="1208" t="n">
        <v>90</v>
      </c>
      <c r="K190" s="1209" t="n">
        <v>360</v>
      </c>
      <c r="L190" s="1209" t="n">
        <v>2300</v>
      </c>
      <c r="M190" s="1210" t="n">
        <v>32.3264890966908</v>
      </c>
      <c r="N190" s="1211" t="n">
        <v>8728.28892</v>
      </c>
      <c r="O190" s="1212" t="n">
        <v>77489.9974255388</v>
      </c>
      <c r="P190" s="1212" t="n">
        <v>83971.4350884272</v>
      </c>
      <c r="Q190" s="1213" t="n">
        <v>29210.1082503638</v>
      </c>
      <c r="R190" s="1212" t="n">
        <v>106700.105675903</v>
      </c>
      <c r="S190" s="1212" t="n">
        <v>113181.543338791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90</v>
      </c>
      <c r="C191" s="1204" t="s">
        <v>496</v>
      </c>
      <c r="D191" s="1204" t="n">
        <f aca="false">K191</f>
        <v>360</v>
      </c>
      <c r="E191" s="1204" t="s">
        <v>496</v>
      </c>
      <c r="F191" s="1205" t="n">
        <f aca="false">L191</f>
        <v>2350</v>
      </c>
      <c r="G191" s="1204" t="s">
        <v>496</v>
      </c>
      <c r="H191" s="1206" t="n">
        <v>4</v>
      </c>
      <c r="I191" s="1207" t="s">
        <v>497</v>
      </c>
      <c r="J191" s="1208" t="n">
        <v>90</v>
      </c>
      <c r="K191" s="1209" t="n">
        <v>360</v>
      </c>
      <c r="L191" s="1209" t="n">
        <v>2350</v>
      </c>
      <c r="M191" s="1210" t="n">
        <v>32.9610684960679</v>
      </c>
      <c r="N191" s="1211" t="n">
        <v>8952.0912</v>
      </c>
      <c r="O191" s="1212" t="n">
        <v>78481.1824701159</v>
      </c>
      <c r="P191" s="1212" t="n">
        <v>85114.8241920917</v>
      </c>
      <c r="Q191" s="1213" t="n">
        <v>29942.9857450238</v>
      </c>
      <c r="R191" s="1212" t="n">
        <v>108424.16821514</v>
      </c>
      <c r="S191" s="1212" t="n">
        <v>115057.809937115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90</v>
      </c>
      <c r="C192" s="1204" t="s">
        <v>496</v>
      </c>
      <c r="D192" s="1204" t="n">
        <f aca="false">K192</f>
        <v>360</v>
      </c>
      <c r="E192" s="1204" t="s">
        <v>496</v>
      </c>
      <c r="F192" s="1205" t="n">
        <f aca="false">L192</f>
        <v>2400</v>
      </c>
      <c r="G192" s="1204" t="s">
        <v>496</v>
      </c>
      <c r="H192" s="1206" t="n">
        <v>4</v>
      </c>
      <c r="I192" s="1207" t="s">
        <v>497</v>
      </c>
      <c r="J192" s="1208" t="n">
        <v>90</v>
      </c>
      <c r="K192" s="1209" t="n">
        <v>360</v>
      </c>
      <c r="L192" s="1209" t="n">
        <v>2400</v>
      </c>
      <c r="M192" s="1210" t="n">
        <v>33.578607895445</v>
      </c>
      <c r="N192" s="1211" t="n">
        <v>9175.89348</v>
      </c>
      <c r="O192" s="1212" t="n">
        <v>79472.3225691358</v>
      </c>
      <c r="P192" s="1212" t="n">
        <v>86258.1712499123</v>
      </c>
      <c r="Q192" s="1213" t="n">
        <v>30460.3662511013</v>
      </c>
      <c r="R192" s="1212" t="n">
        <v>109932.688820237</v>
      </c>
      <c r="S192" s="1212" t="n">
        <v>116718.537501014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90</v>
      </c>
      <c r="C193" s="1204" t="s">
        <v>496</v>
      </c>
      <c r="D193" s="1204" t="n">
        <f aca="false">K193</f>
        <v>360</v>
      </c>
      <c r="E193" s="1204" t="s">
        <v>496</v>
      </c>
      <c r="F193" s="1205" t="n">
        <f aca="false">L193</f>
        <v>2450</v>
      </c>
      <c r="G193" s="1204" t="s">
        <v>496</v>
      </c>
      <c r="H193" s="1206" t="n">
        <v>4</v>
      </c>
      <c r="I193" s="1207" t="s">
        <v>497</v>
      </c>
      <c r="J193" s="1208" t="n">
        <v>90</v>
      </c>
      <c r="K193" s="1209" t="n">
        <v>360</v>
      </c>
      <c r="L193" s="1209" t="n">
        <v>2450</v>
      </c>
      <c r="M193" s="1210" t="n">
        <v>34.9459532436221</v>
      </c>
      <c r="N193" s="1211" t="n">
        <v>9399.69576</v>
      </c>
      <c r="O193" s="1212" t="n">
        <v>80990.2096551816</v>
      </c>
      <c r="P193" s="1212" t="n">
        <v>88042.1465188271</v>
      </c>
      <c r="Q193" s="1213" t="n">
        <v>31193.2437457613</v>
      </c>
      <c r="R193" s="1212" t="n">
        <v>112183.453400943</v>
      </c>
      <c r="S193" s="1212" t="n">
        <v>119235.390264588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90</v>
      </c>
      <c r="C194" s="1204" t="s">
        <v>496</v>
      </c>
      <c r="D194" s="1204" t="n">
        <f aca="false">K194</f>
        <v>360</v>
      </c>
      <c r="E194" s="1204" t="s">
        <v>496</v>
      </c>
      <c r="F194" s="1205" t="n">
        <f aca="false">L194</f>
        <v>2500</v>
      </c>
      <c r="G194" s="1204" t="s">
        <v>496</v>
      </c>
      <c r="H194" s="1206" t="n">
        <v>4</v>
      </c>
      <c r="I194" s="1207" t="s">
        <v>497</v>
      </c>
      <c r="J194" s="1208" t="n">
        <v>90</v>
      </c>
      <c r="K194" s="1209" t="n">
        <v>360</v>
      </c>
      <c r="L194" s="1209" t="n">
        <v>2500</v>
      </c>
      <c r="M194" s="1210" t="n">
        <v>35.5804926429992</v>
      </c>
      <c r="N194" s="1211" t="n">
        <v>9623.49804</v>
      </c>
      <c r="O194" s="1212" t="n">
        <v>81981.2598630868</v>
      </c>
      <c r="P194" s="1212" t="n">
        <v>89185.409261905</v>
      </c>
      <c r="Q194" s="1213" t="n">
        <v>31710.6242518388</v>
      </c>
      <c r="R194" s="1212" t="n">
        <v>113691.884114926</v>
      </c>
      <c r="S194" s="1212" t="n">
        <v>120896.033513744</v>
      </c>
    </row>
    <row r="195" customFormat="false" ht="16.5" hidden="false" customHeight="false" outlineLevel="0" collapsed="false">
      <c r="A195" s="1203" t="s">
        <v>56</v>
      </c>
      <c r="B195" s="1204" t="n">
        <f aca="false">J195</f>
        <v>90</v>
      </c>
      <c r="C195" s="1204" t="s">
        <v>496</v>
      </c>
      <c r="D195" s="1204" t="n">
        <f aca="false">K195</f>
        <v>360</v>
      </c>
      <c r="E195" s="1204" t="s">
        <v>496</v>
      </c>
      <c r="F195" s="1205" t="n">
        <f aca="false">L195</f>
        <v>2550</v>
      </c>
      <c r="G195" s="1204" t="s">
        <v>496</v>
      </c>
      <c r="H195" s="1206" t="n">
        <v>4</v>
      </c>
      <c r="I195" s="1207" t="s">
        <v>497</v>
      </c>
      <c r="J195" s="1208" t="n">
        <v>90</v>
      </c>
      <c r="K195" s="1209" t="n">
        <v>360</v>
      </c>
      <c r="L195" s="1209" t="n">
        <v>2550</v>
      </c>
      <c r="M195" s="1210" t="n">
        <v>36.2150720423763</v>
      </c>
      <c r="N195" s="1211" t="n">
        <v>9847.30032</v>
      </c>
      <c r="O195" s="1212" t="n">
        <v>86051.0836466117</v>
      </c>
      <c r="P195" s="1212" t="n">
        <v>93211.3101947192</v>
      </c>
      <c r="Q195" s="1213" t="n">
        <v>32443.5018777075</v>
      </c>
      <c r="R195" s="1212" t="n">
        <v>118494.585524319</v>
      </c>
      <c r="S195" s="1212" t="n">
        <v>125654.812072427</v>
      </c>
    </row>
    <row r="196" customFormat="false" ht="16.5" hidden="false" customHeight="false" outlineLevel="0" collapsed="false">
      <c r="A196" s="1203" t="s">
        <v>56</v>
      </c>
      <c r="B196" s="1206" t="n">
        <f aca="false">J196</f>
        <v>90</v>
      </c>
      <c r="C196" s="1206" t="s">
        <v>496</v>
      </c>
      <c r="D196" s="1206" t="n">
        <f aca="false">K196</f>
        <v>360</v>
      </c>
      <c r="E196" s="1206" t="s">
        <v>496</v>
      </c>
      <c r="F196" s="1205" t="n">
        <f aca="false">L196</f>
        <v>2600</v>
      </c>
      <c r="G196" s="1206" t="s">
        <v>496</v>
      </c>
      <c r="H196" s="1206" t="n">
        <v>4</v>
      </c>
      <c r="I196" s="1207" t="s">
        <v>497</v>
      </c>
      <c r="J196" s="1208" t="n">
        <v>90</v>
      </c>
      <c r="K196" s="1209" t="n">
        <v>360</v>
      </c>
      <c r="L196" s="1209" t="n">
        <v>2600</v>
      </c>
      <c r="M196" s="1210" t="n">
        <v>36.8326114417534</v>
      </c>
      <c r="N196" s="1211" t="n">
        <v>10071.1026</v>
      </c>
      <c r="O196" s="1212" t="n">
        <v>87294.9443613694</v>
      </c>
      <c r="P196" s="1212" t="n">
        <v>94591.2781019824</v>
      </c>
      <c r="Q196" s="1213" t="n">
        <v>32960.882383785</v>
      </c>
      <c r="R196" s="1212" t="n">
        <v>120255.826745154</v>
      </c>
      <c r="S196" s="1212" t="n">
        <v>127552.160485767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90</v>
      </c>
      <c r="C197" s="1204" t="s">
        <v>496</v>
      </c>
      <c r="D197" s="1204" t="n">
        <f aca="false">K197</f>
        <v>360</v>
      </c>
      <c r="E197" s="1204" t="s">
        <v>496</v>
      </c>
      <c r="F197" s="1205" t="n">
        <f aca="false">L197</f>
        <v>2650</v>
      </c>
      <c r="G197" s="1204" t="s">
        <v>496</v>
      </c>
      <c r="H197" s="1206" t="n">
        <v>4</v>
      </c>
      <c r="I197" s="1207" t="s">
        <v>497</v>
      </c>
      <c r="J197" s="1208" t="n">
        <v>90</v>
      </c>
      <c r="K197" s="1209" t="n">
        <v>360</v>
      </c>
      <c r="L197" s="1209" t="n">
        <v>2650</v>
      </c>
      <c r="M197" s="1210" t="n">
        <v>37.5741908411305</v>
      </c>
      <c r="N197" s="1211" t="n">
        <v>10294.90488</v>
      </c>
      <c r="O197" s="1212" t="n">
        <v>88136.3567565242</v>
      </c>
      <c r="P197" s="1212" t="n">
        <v>95594.4359515575</v>
      </c>
      <c r="Q197" s="1213" t="n">
        <v>33693.759878445</v>
      </c>
      <c r="R197" s="1212" t="n">
        <v>121830.116634969</v>
      </c>
      <c r="S197" s="1212" t="n">
        <v>129288.195830003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90</v>
      </c>
      <c r="C198" s="1204" t="s">
        <v>496</v>
      </c>
      <c r="D198" s="1204" t="n">
        <f aca="false">K198</f>
        <v>360</v>
      </c>
      <c r="E198" s="1204" t="s">
        <v>496</v>
      </c>
      <c r="F198" s="1205" t="n">
        <f aca="false">L198</f>
        <v>2700</v>
      </c>
      <c r="G198" s="1204" t="s">
        <v>496</v>
      </c>
      <c r="H198" s="1206" t="n">
        <v>4</v>
      </c>
      <c r="I198" s="1207" t="s">
        <v>497</v>
      </c>
      <c r="J198" s="1208" t="n">
        <v>90</v>
      </c>
      <c r="K198" s="1209" t="n">
        <v>360</v>
      </c>
      <c r="L198" s="1209" t="n">
        <v>2700</v>
      </c>
      <c r="M198" s="1210" t="n">
        <v>38.2702302405076</v>
      </c>
      <c r="N198" s="1211" t="n">
        <v>10518.70716</v>
      </c>
      <c r="O198" s="1212" t="n">
        <v>89033.4479980491</v>
      </c>
      <c r="P198" s="1212" t="n">
        <v>96649.725517353</v>
      </c>
      <c r="Q198" s="1213" t="n">
        <v>34211.1403845225</v>
      </c>
      <c r="R198" s="1212" t="n">
        <v>123244.588382572</v>
      </c>
      <c r="S198" s="1212" t="n">
        <v>130860.865901876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90</v>
      </c>
      <c r="C199" s="1204" t="s">
        <v>496</v>
      </c>
      <c r="D199" s="1204" t="n">
        <f aca="false">K199</f>
        <v>360</v>
      </c>
      <c r="E199" s="1204" t="s">
        <v>496</v>
      </c>
      <c r="F199" s="1205" t="n">
        <f aca="false">L199</f>
        <v>2750</v>
      </c>
      <c r="G199" s="1204" t="s">
        <v>496</v>
      </c>
      <c r="H199" s="1206" t="n">
        <v>4</v>
      </c>
      <c r="I199" s="1207" t="s">
        <v>497</v>
      </c>
      <c r="J199" s="1208" t="n">
        <v>90</v>
      </c>
      <c r="K199" s="1209" t="n">
        <v>360</v>
      </c>
      <c r="L199" s="1209" t="n">
        <v>2750</v>
      </c>
      <c r="M199" s="1210" t="n">
        <v>38.8877696398847</v>
      </c>
      <c r="N199" s="1211" t="n">
        <v>10742.50944</v>
      </c>
      <c r="O199" s="1212" t="n">
        <v>89951.1761650815</v>
      </c>
      <c r="P199" s="1212" t="n">
        <v>97724.3374347503</v>
      </c>
      <c r="Q199" s="1213" t="n">
        <v>34728.5208906</v>
      </c>
      <c r="R199" s="1212" t="n">
        <v>124679.697055682</v>
      </c>
      <c r="S199" s="1212" t="n">
        <v>132452.85832535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90</v>
      </c>
      <c r="C200" s="1204" t="s">
        <v>496</v>
      </c>
      <c r="D200" s="1204" t="n">
        <f aca="false">K200</f>
        <v>360</v>
      </c>
      <c r="E200" s="1204" t="s">
        <v>496</v>
      </c>
      <c r="F200" s="1205" t="n">
        <f aca="false">L200</f>
        <v>2800</v>
      </c>
      <c r="G200" s="1204" t="s">
        <v>496</v>
      </c>
      <c r="H200" s="1206" t="n">
        <v>4</v>
      </c>
      <c r="I200" s="1207" t="s">
        <v>497</v>
      </c>
      <c r="J200" s="1208" t="n">
        <v>90</v>
      </c>
      <c r="K200" s="1209" t="n">
        <v>360</v>
      </c>
      <c r="L200" s="1209" t="n">
        <v>2800</v>
      </c>
      <c r="M200" s="1210" t="n">
        <v>39.5223490392618</v>
      </c>
      <c r="N200" s="1211" t="n">
        <v>10966.31172</v>
      </c>
      <c r="O200" s="1212" t="n">
        <v>90791.4349204228</v>
      </c>
      <c r="P200" s="1212" t="n">
        <v>98726.4150295658</v>
      </c>
      <c r="Q200" s="1213" t="n">
        <v>35461.39838526</v>
      </c>
      <c r="R200" s="1212" t="n">
        <v>126252.833305683</v>
      </c>
      <c r="S200" s="1212" t="n">
        <v>134187.813414826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90</v>
      </c>
      <c r="C201" s="1204" t="s">
        <v>496</v>
      </c>
      <c r="D201" s="1204" t="n">
        <f aca="false">K201</f>
        <v>360</v>
      </c>
      <c r="E201" s="1204" t="s">
        <v>496</v>
      </c>
      <c r="F201" s="1205" t="n">
        <f aca="false">L201</f>
        <v>2850</v>
      </c>
      <c r="G201" s="1204" t="s">
        <v>496</v>
      </c>
      <c r="H201" s="1206" t="n">
        <v>4</v>
      </c>
      <c r="I201" s="1207" t="s">
        <v>497</v>
      </c>
      <c r="J201" s="1208" t="n">
        <v>90</v>
      </c>
      <c r="K201" s="1209" t="n">
        <v>360</v>
      </c>
      <c r="L201" s="1209" t="n">
        <v>2850</v>
      </c>
      <c r="M201" s="1210" t="n">
        <v>40.1398884386389</v>
      </c>
      <c r="N201" s="1211" t="n">
        <v>11190.114</v>
      </c>
      <c r="O201" s="1212" t="n">
        <v>91631.6487302068</v>
      </c>
      <c r="P201" s="1212" t="n">
        <v>99728.4505785373</v>
      </c>
      <c r="Q201" s="1213" t="n">
        <v>35978.7788913375</v>
      </c>
      <c r="R201" s="1212" t="n">
        <v>127610.427621544</v>
      </c>
      <c r="S201" s="1212" t="n">
        <v>135707.229469875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90</v>
      </c>
      <c r="C202" s="1204" t="s">
        <v>496</v>
      </c>
      <c r="D202" s="1204" t="n">
        <f aca="false">K202</f>
        <v>360</v>
      </c>
      <c r="E202" s="1204" t="s">
        <v>496</v>
      </c>
      <c r="F202" s="1205" t="n">
        <f aca="false">L202</f>
        <v>2900</v>
      </c>
      <c r="G202" s="1204" t="s">
        <v>496</v>
      </c>
      <c r="H202" s="1206" t="n">
        <v>4</v>
      </c>
      <c r="I202" s="1207" t="s">
        <v>497</v>
      </c>
      <c r="J202" s="1208" t="n">
        <v>90</v>
      </c>
      <c r="K202" s="1209" t="n">
        <v>360</v>
      </c>
      <c r="L202" s="1209" t="n">
        <v>2900</v>
      </c>
      <c r="M202" s="1210" t="n">
        <v>40.9504678380161</v>
      </c>
      <c r="N202" s="1211" t="n">
        <v>11413.91628</v>
      </c>
      <c r="O202" s="1212" t="n">
        <v>92471.8175944335</v>
      </c>
      <c r="P202" s="1212" t="n">
        <v>100730.444081665</v>
      </c>
      <c r="Q202" s="1213" t="n">
        <v>36711.6563859975</v>
      </c>
      <c r="R202" s="1212" t="n">
        <v>129183.473980431</v>
      </c>
      <c r="S202" s="1212" t="n">
        <v>137442.100467662</v>
      </c>
    </row>
    <row r="203" customFormat="false" ht="16.5" hidden="false" customHeight="false" outlineLevel="0" collapsed="false">
      <c r="A203" s="1203" t="s">
        <v>56</v>
      </c>
      <c r="B203" s="1204" t="n">
        <f aca="false">J203</f>
        <v>90</v>
      </c>
      <c r="C203" s="1204" t="s">
        <v>496</v>
      </c>
      <c r="D203" s="1204" t="n">
        <f aca="false">K203</f>
        <v>360</v>
      </c>
      <c r="E203" s="1204" t="s">
        <v>496</v>
      </c>
      <c r="F203" s="1205" t="n">
        <f aca="false">L203</f>
        <v>2950</v>
      </c>
      <c r="G203" s="1204" t="s">
        <v>496</v>
      </c>
      <c r="H203" s="1206" t="n">
        <v>4</v>
      </c>
      <c r="I203" s="1207" t="s">
        <v>497</v>
      </c>
      <c r="J203" s="1208" t="n">
        <v>90</v>
      </c>
      <c r="K203" s="1209" t="n">
        <v>360</v>
      </c>
      <c r="L203" s="1209" t="n">
        <v>2950</v>
      </c>
      <c r="M203" s="1210" t="n">
        <v>41.5680072373932</v>
      </c>
      <c r="N203" s="1211" t="n">
        <v>11637.71856</v>
      </c>
      <c r="O203" s="1212" t="n">
        <v>93311.9415131029</v>
      </c>
      <c r="P203" s="1212" t="n">
        <v>101732.395538949</v>
      </c>
      <c r="Q203" s="1213" t="n">
        <v>37229.036892075</v>
      </c>
      <c r="R203" s="1212" t="n">
        <v>130540.978405178</v>
      </c>
      <c r="S203" s="1212" t="n">
        <v>138961.432431024</v>
      </c>
    </row>
    <row r="204" customFormat="false" ht="16.5" hidden="false" customHeight="false" outlineLevel="0" collapsed="false">
      <c r="A204" s="1214" t="s">
        <v>56</v>
      </c>
      <c r="B204" s="1215" t="n">
        <f aca="false">J204</f>
        <v>90</v>
      </c>
      <c r="C204" s="1215" t="s">
        <v>496</v>
      </c>
      <c r="D204" s="1215" t="n">
        <f aca="false">K204</f>
        <v>360</v>
      </c>
      <c r="E204" s="1215" t="s">
        <v>496</v>
      </c>
      <c r="F204" s="1216" t="n">
        <f aca="false">L204</f>
        <v>3000</v>
      </c>
      <c r="G204" s="1215" t="s">
        <v>496</v>
      </c>
      <c r="H204" s="1217" t="n">
        <v>4</v>
      </c>
      <c r="I204" s="1218" t="s">
        <v>497</v>
      </c>
      <c r="J204" s="1219" t="n">
        <v>90</v>
      </c>
      <c r="K204" s="1220" t="n">
        <v>360</v>
      </c>
      <c r="L204" s="1220" t="n">
        <v>3000</v>
      </c>
      <c r="M204" s="1247" t="n">
        <v>42.2025866367703</v>
      </c>
      <c r="N204" s="1222" t="n">
        <v>11861.52084</v>
      </c>
      <c r="O204" s="1223" t="n">
        <v>95756.5407473815</v>
      </c>
      <c r="P204" s="1223" t="n">
        <v>104236.60797301</v>
      </c>
      <c r="Q204" s="1224" t="n">
        <v>37961.914386735</v>
      </c>
      <c r="R204" s="1223" t="n">
        <v>133718.455134116</v>
      </c>
      <c r="S204" s="1223" t="n">
        <v>142198.522359745</v>
      </c>
    </row>
    <row r="205" customFormat="false" ht="22.5" hidden="false" customHeight="true" outlineLevel="0" collapsed="false">
      <c r="A205" s="1201" t="s">
        <v>506</v>
      </c>
      <c r="B205" s="1201"/>
      <c r="C205" s="1201"/>
      <c r="D205" s="1201"/>
      <c r="E205" s="1201"/>
      <c r="F205" s="1201"/>
      <c r="G205" s="1201"/>
      <c r="H205" s="1201"/>
      <c r="I205" s="1201"/>
      <c r="J205" s="1201"/>
      <c r="K205" s="1201"/>
      <c r="L205" s="1201"/>
      <c r="M205" s="1201"/>
      <c r="N205" s="1201"/>
      <c r="O205" s="1201"/>
      <c r="P205" s="1201"/>
      <c r="Q205" s="1201"/>
      <c r="R205" s="1201"/>
      <c r="S205" s="1201"/>
    </row>
    <row r="206" customFormat="false" ht="16.5" hidden="false" customHeight="true" outlineLevel="0" collapsed="false">
      <c r="A206" s="1202" t="s">
        <v>505</v>
      </c>
      <c r="B206" s="1202"/>
      <c r="C206" s="1202"/>
      <c r="D206" s="1202"/>
      <c r="E206" s="1202"/>
      <c r="F206" s="1202"/>
      <c r="G206" s="1202"/>
      <c r="H206" s="1202"/>
      <c r="I206" s="1202"/>
      <c r="J206" s="1202"/>
      <c r="K206" s="1202"/>
      <c r="L206" s="1202"/>
      <c r="M206" s="1202"/>
      <c r="N206" s="1202"/>
      <c r="O206" s="1202"/>
      <c r="P206" s="1202"/>
      <c r="Q206" s="1202"/>
      <c r="R206" s="1202"/>
      <c r="S206" s="1202"/>
    </row>
    <row r="207" customFormat="false" ht="16.5" hidden="false" customHeight="false" outlineLevel="0" collapsed="false">
      <c r="A207" s="1203" t="s">
        <v>56</v>
      </c>
      <c r="B207" s="1206" t="n">
        <f aca="false">J207</f>
        <v>90</v>
      </c>
      <c r="C207" s="1206" t="s">
        <v>496</v>
      </c>
      <c r="D207" s="1206" t="n">
        <f aca="false">K207</f>
        <v>400</v>
      </c>
      <c r="E207" s="1206" t="s">
        <v>496</v>
      </c>
      <c r="F207" s="1205" t="n">
        <f aca="false">L207</f>
        <v>700</v>
      </c>
      <c r="G207" s="1206" t="s">
        <v>496</v>
      </c>
      <c r="H207" s="1206" t="n">
        <v>4</v>
      </c>
      <c r="I207" s="1207" t="s">
        <v>497</v>
      </c>
      <c r="J207" s="1225" t="n">
        <v>90</v>
      </c>
      <c r="K207" s="1226" t="n">
        <v>400</v>
      </c>
      <c r="L207" s="1226" t="n">
        <v>700</v>
      </c>
      <c r="M207" s="1227" t="n">
        <v>11.1881489662146</v>
      </c>
      <c r="N207" s="1228" t="n">
        <v>1733.50632</v>
      </c>
      <c r="O207" s="1229" t="n">
        <v>27976.5217449287</v>
      </c>
      <c r="P207" s="1229" t="n">
        <v>30732.6713144794</v>
      </c>
      <c r="Q207" s="1230" t="n">
        <v>10567.3514507775</v>
      </c>
      <c r="R207" s="1229" t="n">
        <v>38543.8731957062</v>
      </c>
      <c r="S207" s="1229" t="n">
        <v>41300.0227652569</v>
      </c>
    </row>
    <row r="208" customFormat="false" ht="16.5" hidden="false" customHeight="false" outlineLevel="0" collapsed="false">
      <c r="A208" s="1203" t="s">
        <v>56</v>
      </c>
      <c r="B208" s="1204" t="n">
        <f aca="false">J208</f>
        <v>90</v>
      </c>
      <c r="C208" s="1204" t="s">
        <v>496</v>
      </c>
      <c r="D208" s="1204" t="n">
        <f aca="false">K208</f>
        <v>400</v>
      </c>
      <c r="E208" s="1204" t="s">
        <v>496</v>
      </c>
      <c r="F208" s="1205" t="n">
        <f aca="false">L208</f>
        <v>750</v>
      </c>
      <c r="G208" s="1204" t="s">
        <v>496</v>
      </c>
      <c r="H208" s="1206" t="n">
        <v>4</v>
      </c>
      <c r="I208" s="1207" t="s">
        <v>497</v>
      </c>
      <c r="J208" s="1208" t="n">
        <v>90</v>
      </c>
      <c r="K208" s="1209" t="n">
        <v>400</v>
      </c>
      <c r="L208" s="1209" t="n">
        <v>750</v>
      </c>
      <c r="M208" s="1210" t="n">
        <v>11.8365653355606</v>
      </c>
      <c r="N208" s="1211" t="n">
        <v>1981.15008</v>
      </c>
      <c r="O208" s="1212" t="n">
        <v>29690.6241820303</v>
      </c>
      <c r="P208" s="1212" t="n">
        <v>32569.9197829374</v>
      </c>
      <c r="Q208" s="1213" t="n">
        <v>11130.3344763788</v>
      </c>
      <c r="R208" s="1212" t="n">
        <v>40820.9586584091</v>
      </c>
      <c r="S208" s="1212" t="n">
        <v>43700.2542593162</v>
      </c>
    </row>
    <row r="209" customFormat="false" ht="16.5" hidden="false" customHeight="false" outlineLevel="0" collapsed="false">
      <c r="A209" s="1203" t="s">
        <v>56</v>
      </c>
      <c r="B209" s="1204" t="n">
        <f aca="false">J209</f>
        <v>90</v>
      </c>
      <c r="C209" s="1204" t="s">
        <v>496</v>
      </c>
      <c r="D209" s="1204" t="n">
        <f aca="false">K209</f>
        <v>400</v>
      </c>
      <c r="E209" s="1204" t="s">
        <v>496</v>
      </c>
      <c r="F209" s="1205" t="n">
        <f aca="false">L209</f>
        <v>800</v>
      </c>
      <c r="G209" s="1204" t="s">
        <v>496</v>
      </c>
      <c r="H209" s="1206" t="n">
        <v>4</v>
      </c>
      <c r="I209" s="1207" t="s">
        <v>497</v>
      </c>
      <c r="J209" s="1208" t="n">
        <v>90</v>
      </c>
      <c r="K209" s="1209" t="n">
        <v>400</v>
      </c>
      <c r="L209" s="1209" t="n">
        <v>800</v>
      </c>
      <c r="M209" s="1210" t="n">
        <v>12.4849817049065</v>
      </c>
      <c r="N209" s="1211" t="n">
        <v>2228.79384</v>
      </c>
      <c r="O209" s="1212" t="n">
        <v>31391.7192856238</v>
      </c>
      <c r="P209" s="1212" t="n">
        <v>34394.9895667479</v>
      </c>
      <c r="Q209" s="1213" t="n">
        <v>11693.3173707713</v>
      </c>
      <c r="R209" s="1212" t="n">
        <v>43085.036656395</v>
      </c>
      <c r="S209" s="1212" t="n">
        <v>46088.3069375192</v>
      </c>
    </row>
    <row r="210" customFormat="false" ht="16.5" hidden="false" customHeight="false" outlineLevel="0" collapsed="false">
      <c r="A210" s="1203" t="s">
        <v>56</v>
      </c>
      <c r="B210" s="1204" t="n">
        <f aca="false">J210</f>
        <v>90</v>
      </c>
      <c r="C210" s="1204" t="s">
        <v>496</v>
      </c>
      <c r="D210" s="1204" t="n">
        <f aca="false">K210</f>
        <v>400</v>
      </c>
      <c r="E210" s="1204" t="s">
        <v>496</v>
      </c>
      <c r="F210" s="1205" t="n">
        <f aca="false">L210</f>
        <v>850</v>
      </c>
      <c r="G210" s="1204" t="s">
        <v>496</v>
      </c>
      <c r="H210" s="1206" t="n">
        <v>4</v>
      </c>
      <c r="I210" s="1207" t="s">
        <v>497</v>
      </c>
      <c r="J210" s="1208" t="n">
        <v>90</v>
      </c>
      <c r="K210" s="1209" t="n">
        <v>400</v>
      </c>
      <c r="L210" s="1209" t="n">
        <v>850</v>
      </c>
      <c r="M210" s="1210" t="n">
        <v>13.1512900742525</v>
      </c>
      <c r="N210" s="1211" t="n">
        <v>2476.4376</v>
      </c>
      <c r="O210" s="1212" t="n">
        <v>33092.8142776898</v>
      </c>
      <c r="P210" s="1212" t="n">
        <v>36220.059239031</v>
      </c>
      <c r="Q210" s="1213" t="n">
        <v>12471.797384955</v>
      </c>
      <c r="R210" s="1212" t="n">
        <v>45564.6116626448</v>
      </c>
      <c r="S210" s="1212" t="n">
        <v>48691.856623986</v>
      </c>
    </row>
    <row r="211" customFormat="false" ht="16.5" hidden="false" customHeight="false" outlineLevel="0" collapsed="false">
      <c r="A211" s="1203" t="s">
        <v>56</v>
      </c>
      <c r="B211" s="1204" t="n">
        <f aca="false">J211</f>
        <v>90</v>
      </c>
      <c r="C211" s="1204" t="s">
        <v>496</v>
      </c>
      <c r="D211" s="1204" t="n">
        <f aca="false">K211</f>
        <v>400</v>
      </c>
      <c r="E211" s="1204" t="s">
        <v>496</v>
      </c>
      <c r="F211" s="1205" t="n">
        <f aca="false">L211</f>
        <v>900</v>
      </c>
      <c r="G211" s="1204" t="s">
        <v>496</v>
      </c>
      <c r="H211" s="1206" t="n">
        <v>4</v>
      </c>
      <c r="I211" s="1207" t="s">
        <v>497</v>
      </c>
      <c r="J211" s="1208" t="n">
        <v>90</v>
      </c>
      <c r="K211" s="1209" t="n">
        <v>400</v>
      </c>
      <c r="L211" s="1209" t="n">
        <v>900</v>
      </c>
      <c r="M211" s="1210" t="n">
        <v>13.8396064435984</v>
      </c>
      <c r="N211" s="1211" t="n">
        <v>2724.08136</v>
      </c>
      <c r="O211" s="1212" t="n">
        <v>34793.9093812832</v>
      </c>
      <c r="P211" s="1212" t="n">
        <v>38045.1290228415</v>
      </c>
      <c r="Q211" s="1213" t="n">
        <v>13034.7802793475</v>
      </c>
      <c r="R211" s="1212" t="n">
        <v>47828.6896606307</v>
      </c>
      <c r="S211" s="1212" t="n">
        <v>51079.909302189</v>
      </c>
    </row>
    <row r="212" customFormat="false" ht="16.5" hidden="false" customHeight="false" outlineLevel="0" collapsed="false">
      <c r="A212" s="1203" t="s">
        <v>56</v>
      </c>
      <c r="B212" s="1204" t="n">
        <f aca="false">J212</f>
        <v>90</v>
      </c>
      <c r="C212" s="1204" t="s">
        <v>496</v>
      </c>
      <c r="D212" s="1204" t="n">
        <f aca="false">K212</f>
        <v>400</v>
      </c>
      <c r="E212" s="1204" t="s">
        <v>496</v>
      </c>
      <c r="F212" s="1205" t="n">
        <f aca="false">L212</f>
        <v>950</v>
      </c>
      <c r="G212" s="1204" t="s">
        <v>496</v>
      </c>
      <c r="H212" s="1206" t="n">
        <v>4</v>
      </c>
      <c r="I212" s="1207" t="s">
        <v>497</v>
      </c>
      <c r="J212" s="1208" t="n">
        <v>90</v>
      </c>
      <c r="K212" s="1209" t="n">
        <v>400</v>
      </c>
      <c r="L212" s="1209" t="n">
        <v>950</v>
      </c>
      <c r="M212" s="1210" t="n">
        <v>14.5783648129444</v>
      </c>
      <c r="N212" s="1211" t="n">
        <v>2971.72512</v>
      </c>
      <c r="O212" s="1212" t="n">
        <v>36495.0043733492</v>
      </c>
      <c r="P212" s="1212" t="n">
        <v>39870.1986951246</v>
      </c>
      <c r="Q212" s="1213" t="n">
        <v>13813.2602935313</v>
      </c>
      <c r="R212" s="1212" t="n">
        <v>50308.2646668805</v>
      </c>
      <c r="S212" s="1212" t="n">
        <v>53683.4589886558</v>
      </c>
    </row>
    <row r="213" customFormat="false" ht="16.5" hidden="false" customHeight="false" outlineLevel="0" collapsed="false">
      <c r="A213" s="1203" t="s">
        <v>56</v>
      </c>
      <c r="B213" s="1204" t="n">
        <f aca="false">J213</f>
        <v>90</v>
      </c>
      <c r="C213" s="1204" t="s">
        <v>496</v>
      </c>
      <c r="D213" s="1204" t="n">
        <f aca="false">K213</f>
        <v>400</v>
      </c>
      <c r="E213" s="1204" t="s">
        <v>496</v>
      </c>
      <c r="F213" s="1205" t="n">
        <f aca="false">L213</f>
        <v>1000</v>
      </c>
      <c r="G213" s="1204" t="s">
        <v>496</v>
      </c>
      <c r="H213" s="1206" t="n">
        <v>4</v>
      </c>
      <c r="I213" s="1207" t="s">
        <v>497</v>
      </c>
      <c r="J213" s="1208" t="n">
        <v>90</v>
      </c>
      <c r="K213" s="1209" t="n">
        <v>400</v>
      </c>
      <c r="L213" s="1209" t="n">
        <v>1000</v>
      </c>
      <c r="M213" s="1210" t="n">
        <v>15.2267811822904</v>
      </c>
      <c r="N213" s="1211" t="n">
        <v>3219.36888</v>
      </c>
      <c r="O213" s="1212" t="n">
        <v>38107.1910305694</v>
      </c>
      <c r="P213" s="1212" t="n">
        <v>41612.0239534753</v>
      </c>
      <c r="Q213" s="1213" t="n">
        <v>14376.2433191325</v>
      </c>
      <c r="R213" s="1212" t="n">
        <v>52483.434349702</v>
      </c>
      <c r="S213" s="1212" t="n">
        <v>55988.2672726078</v>
      </c>
    </row>
    <row r="214" customFormat="false" ht="16.5" hidden="false" customHeight="false" outlineLevel="0" collapsed="false">
      <c r="A214" s="1203" t="s">
        <v>56</v>
      </c>
      <c r="B214" s="1204" t="n">
        <f aca="false">J214</f>
        <v>90</v>
      </c>
      <c r="C214" s="1204" t="s">
        <v>496</v>
      </c>
      <c r="D214" s="1204" t="n">
        <f aca="false">K214</f>
        <v>400</v>
      </c>
      <c r="E214" s="1204" t="s">
        <v>496</v>
      </c>
      <c r="F214" s="1205" t="n">
        <f aca="false">L214</f>
        <v>1050</v>
      </c>
      <c r="G214" s="1204" t="s">
        <v>496</v>
      </c>
      <c r="H214" s="1206" t="n">
        <v>4</v>
      </c>
      <c r="I214" s="1207" t="s">
        <v>497</v>
      </c>
      <c r="J214" s="1208" t="n">
        <v>90</v>
      </c>
      <c r="K214" s="1209" t="n">
        <v>400</v>
      </c>
      <c r="L214" s="1209" t="n">
        <v>1050</v>
      </c>
      <c r="M214" s="1210" t="n">
        <v>15.8930895516363</v>
      </c>
      <c r="N214" s="1211" t="n">
        <v>3467.01264</v>
      </c>
      <c r="O214" s="1212" t="n">
        <v>40019.4437082401</v>
      </c>
      <c r="P214" s="1212" t="n">
        <v>43634.7993179616</v>
      </c>
      <c r="Q214" s="1213" t="n">
        <v>15154.7232021075</v>
      </c>
      <c r="R214" s="1212" t="n">
        <v>55174.1669103476</v>
      </c>
      <c r="S214" s="1212" t="n">
        <v>58789.5225200691</v>
      </c>
    </row>
    <row r="215" customFormat="false" ht="16.5" hidden="false" customHeight="false" outlineLevel="0" collapsed="false">
      <c r="A215" s="1203" t="s">
        <v>56</v>
      </c>
      <c r="B215" s="1206" t="n">
        <f aca="false">J215</f>
        <v>90</v>
      </c>
      <c r="C215" s="1206" t="s">
        <v>496</v>
      </c>
      <c r="D215" s="1206" t="n">
        <f aca="false">K215</f>
        <v>400</v>
      </c>
      <c r="E215" s="1206" t="s">
        <v>496</v>
      </c>
      <c r="F215" s="1205" t="n">
        <f aca="false">L215</f>
        <v>1100</v>
      </c>
      <c r="G215" s="1206" t="s">
        <v>496</v>
      </c>
      <c r="H215" s="1206" t="n">
        <v>4</v>
      </c>
      <c r="I215" s="1207" t="s">
        <v>497</v>
      </c>
      <c r="J215" s="1208" t="n">
        <v>90</v>
      </c>
      <c r="K215" s="1209" t="n">
        <v>400</v>
      </c>
      <c r="L215" s="1209" t="n">
        <v>1100</v>
      </c>
      <c r="M215" s="1210" t="n">
        <v>16.5415059209823</v>
      </c>
      <c r="N215" s="1211" t="n">
        <v>3714.6564</v>
      </c>
      <c r="O215" s="1212" t="n">
        <v>41720.5387003061</v>
      </c>
      <c r="P215" s="1212" t="n">
        <v>45459.8691017721</v>
      </c>
      <c r="Q215" s="1213" t="n">
        <v>15717.7062277088</v>
      </c>
      <c r="R215" s="1212" t="n">
        <v>57438.2449280149</v>
      </c>
      <c r="S215" s="1212" t="n">
        <v>61177.5753294808</v>
      </c>
    </row>
    <row r="216" customFormat="false" ht="16.5" hidden="false" customHeight="false" outlineLevel="0" collapsed="false">
      <c r="A216" s="1203" t="s">
        <v>56</v>
      </c>
      <c r="B216" s="1204" t="n">
        <f aca="false">J216</f>
        <v>90</v>
      </c>
      <c r="C216" s="1204" t="s">
        <v>496</v>
      </c>
      <c r="D216" s="1204" t="n">
        <f aca="false">K216</f>
        <v>400</v>
      </c>
      <c r="E216" s="1204" t="s">
        <v>496</v>
      </c>
      <c r="F216" s="1205" t="n">
        <f aca="false">L216</f>
        <v>1150</v>
      </c>
      <c r="G216" s="1204" t="s">
        <v>496</v>
      </c>
      <c r="H216" s="1206" t="n">
        <v>4</v>
      </c>
      <c r="I216" s="1207" t="s">
        <v>497</v>
      </c>
      <c r="J216" s="1208" t="n">
        <v>90</v>
      </c>
      <c r="K216" s="1209" t="n">
        <v>400</v>
      </c>
      <c r="L216" s="1209" t="n">
        <v>1150</v>
      </c>
      <c r="M216" s="1210" t="n">
        <v>17.1899222903282</v>
      </c>
      <c r="N216" s="1211" t="n">
        <v>3962.30016</v>
      </c>
      <c r="O216" s="1212" t="n">
        <v>42715.7061666216</v>
      </c>
      <c r="P216" s="1212" t="n">
        <v>46623.98279151</v>
      </c>
      <c r="Q216" s="1213" t="n">
        <v>16280.6891221013</v>
      </c>
      <c r="R216" s="1212" t="n">
        <v>58996.3952887228</v>
      </c>
      <c r="S216" s="1212" t="n">
        <v>62904.6719136113</v>
      </c>
    </row>
    <row r="217" customFormat="false" ht="16.5" hidden="false" customHeight="false" outlineLevel="0" collapsed="false">
      <c r="A217" s="1203" t="s">
        <v>56</v>
      </c>
      <c r="B217" s="1204" t="n">
        <f aca="false">J217</f>
        <v>90</v>
      </c>
      <c r="C217" s="1204" t="s">
        <v>496</v>
      </c>
      <c r="D217" s="1204" t="n">
        <f aca="false">K217</f>
        <v>400</v>
      </c>
      <c r="E217" s="1204" t="s">
        <v>496</v>
      </c>
      <c r="F217" s="1205" t="n">
        <f aca="false">L217</f>
        <v>1200</v>
      </c>
      <c r="G217" s="1204" t="s">
        <v>496</v>
      </c>
      <c r="H217" s="1206" t="n">
        <v>4</v>
      </c>
      <c r="I217" s="1207" t="s">
        <v>497</v>
      </c>
      <c r="J217" s="1208" t="n">
        <v>90</v>
      </c>
      <c r="K217" s="1209" t="n">
        <v>400</v>
      </c>
      <c r="L217" s="1209" t="n">
        <v>1200</v>
      </c>
      <c r="M217" s="1210" t="n">
        <v>18.1234556596742</v>
      </c>
      <c r="N217" s="1211" t="n">
        <v>4209.94392</v>
      </c>
      <c r="O217" s="1212" t="n">
        <v>43766.3728086053</v>
      </c>
      <c r="P217" s="1212" t="n">
        <v>47840.06012562</v>
      </c>
      <c r="Q217" s="1213" t="n">
        <v>17059.169136285</v>
      </c>
      <c r="R217" s="1212" t="n">
        <v>60825.5419448903</v>
      </c>
      <c r="S217" s="1212" t="n">
        <v>64899.229261905</v>
      </c>
    </row>
    <row r="218" customFormat="false" ht="16.5" hidden="false" customHeight="false" outlineLevel="0" collapsed="false">
      <c r="A218" s="1203" t="s">
        <v>56</v>
      </c>
      <c r="B218" s="1204" t="n">
        <f aca="false">J218</f>
        <v>90</v>
      </c>
      <c r="C218" s="1204" t="s">
        <v>496</v>
      </c>
      <c r="D218" s="1204" t="n">
        <f aca="false">K218</f>
        <v>400</v>
      </c>
      <c r="E218" s="1204" t="s">
        <v>496</v>
      </c>
      <c r="F218" s="1205" t="n">
        <f aca="false">L218</f>
        <v>1250</v>
      </c>
      <c r="G218" s="1204" t="s">
        <v>496</v>
      </c>
      <c r="H218" s="1206" t="n">
        <v>4</v>
      </c>
      <c r="I218" s="1207" t="s">
        <v>497</v>
      </c>
      <c r="J218" s="1208" t="n">
        <v>90</v>
      </c>
      <c r="K218" s="1209" t="n">
        <v>400</v>
      </c>
      <c r="L218" s="1209" t="n">
        <v>1250</v>
      </c>
      <c r="M218" s="1210" t="n">
        <v>18.7718720290202</v>
      </c>
      <c r="N218" s="1211" t="n">
        <v>4457.58768</v>
      </c>
      <c r="O218" s="1212" t="n">
        <v>44761.0908193476</v>
      </c>
      <c r="P218" s="1212" t="n">
        <v>49003.7530223363</v>
      </c>
      <c r="Q218" s="1213" t="n">
        <v>17622.1520306775</v>
      </c>
      <c r="R218" s="1212" t="n">
        <v>62383.2428500251</v>
      </c>
      <c r="S218" s="1212" t="n">
        <v>66625.9050530138</v>
      </c>
    </row>
    <row r="219" customFormat="false" ht="16.5" hidden="false" customHeight="false" outlineLevel="0" collapsed="false">
      <c r="A219" s="1203" t="s">
        <v>56</v>
      </c>
      <c r="B219" s="1204" t="n">
        <f aca="false">J219</f>
        <v>90</v>
      </c>
      <c r="C219" s="1204" t="s">
        <v>496</v>
      </c>
      <c r="D219" s="1204" t="n">
        <f aca="false">K219</f>
        <v>400</v>
      </c>
      <c r="E219" s="1204" t="s">
        <v>496</v>
      </c>
      <c r="F219" s="1205" t="n">
        <f aca="false">L219</f>
        <v>1300</v>
      </c>
      <c r="G219" s="1204" t="s">
        <v>496</v>
      </c>
      <c r="H219" s="1206" t="n">
        <v>4</v>
      </c>
      <c r="I219" s="1207" t="s">
        <v>497</v>
      </c>
      <c r="J219" s="1208" t="n">
        <v>90</v>
      </c>
      <c r="K219" s="1209" t="n">
        <v>400</v>
      </c>
      <c r="L219" s="1209" t="n">
        <v>1300</v>
      </c>
      <c r="M219" s="1210" t="n">
        <v>19.5032803983661</v>
      </c>
      <c r="N219" s="1211" t="n">
        <v>4705.23144</v>
      </c>
      <c r="O219" s="1212" t="n">
        <v>48047.7558880373</v>
      </c>
      <c r="P219" s="1212" t="n">
        <v>52313.3829287365</v>
      </c>
      <c r="Q219" s="1213" t="n">
        <v>18400.6320448613</v>
      </c>
      <c r="R219" s="1212" t="n">
        <v>66448.3879328985</v>
      </c>
      <c r="S219" s="1212" t="n">
        <v>70714.0149735977</v>
      </c>
    </row>
    <row r="220" customFormat="false" ht="16.5" hidden="false" customHeight="false" outlineLevel="0" collapsed="false">
      <c r="A220" s="1203" t="s">
        <v>56</v>
      </c>
      <c r="B220" s="1204" t="n">
        <f aca="false">J220</f>
        <v>90</v>
      </c>
      <c r="C220" s="1204" t="s">
        <v>496</v>
      </c>
      <c r="D220" s="1204" t="n">
        <f aca="false">K220</f>
        <v>400</v>
      </c>
      <c r="E220" s="1204" t="s">
        <v>496</v>
      </c>
      <c r="F220" s="1205" t="n">
        <f aca="false">L220</f>
        <v>1350</v>
      </c>
      <c r="G220" s="1204" t="s">
        <v>496</v>
      </c>
      <c r="H220" s="1206" t="n">
        <v>4</v>
      </c>
      <c r="I220" s="1207" t="s">
        <v>497</v>
      </c>
      <c r="J220" s="1208" t="n">
        <v>90</v>
      </c>
      <c r="K220" s="1209" t="n">
        <v>400</v>
      </c>
      <c r="L220" s="1209" t="n">
        <v>1350</v>
      </c>
      <c r="M220" s="1210" t="n">
        <v>20.1516967677121</v>
      </c>
      <c r="N220" s="1211" t="n">
        <v>4952.8752</v>
      </c>
      <c r="O220" s="1212" t="n">
        <v>49275.8349127515</v>
      </c>
      <c r="P220" s="1212" t="n">
        <v>53695.5704550608</v>
      </c>
      <c r="Q220" s="1213" t="n">
        <v>18963.6149392538</v>
      </c>
      <c r="R220" s="1212" t="n">
        <v>68239.4498520053</v>
      </c>
      <c r="S220" s="1212" t="n">
        <v>72659.1853943145</v>
      </c>
    </row>
    <row r="221" customFormat="false" ht="16.5" hidden="false" customHeight="false" outlineLevel="0" collapsed="false">
      <c r="A221" s="1203" t="s">
        <v>56</v>
      </c>
      <c r="B221" s="1204" t="n">
        <f aca="false">J221</f>
        <v>90</v>
      </c>
      <c r="C221" s="1204" t="s">
        <v>496</v>
      </c>
      <c r="D221" s="1204" t="n">
        <f aca="false">K221</f>
        <v>400</v>
      </c>
      <c r="E221" s="1204" t="s">
        <v>496</v>
      </c>
      <c r="F221" s="1205" t="n">
        <f aca="false">L221</f>
        <v>1400</v>
      </c>
      <c r="G221" s="1204" t="s">
        <v>496</v>
      </c>
      <c r="H221" s="1206" t="n">
        <v>4</v>
      </c>
      <c r="I221" s="1207" t="s">
        <v>497</v>
      </c>
      <c r="J221" s="1208" t="n">
        <v>90</v>
      </c>
      <c r="K221" s="1209" t="n">
        <v>400</v>
      </c>
      <c r="L221" s="1209" t="n">
        <v>1400</v>
      </c>
      <c r="M221" s="1210" t="n">
        <v>20.818005137058</v>
      </c>
      <c r="N221" s="1211" t="n">
        <v>5200.51896</v>
      </c>
      <c r="O221" s="1212" t="n">
        <v>50809.5369240171</v>
      </c>
      <c r="P221" s="1212" t="n">
        <v>55363.9110655348</v>
      </c>
      <c r="Q221" s="1213" t="n">
        <v>19742.0949534375</v>
      </c>
      <c r="R221" s="1212" t="n">
        <v>70551.6318774546</v>
      </c>
      <c r="S221" s="1212" t="n">
        <v>75106.0060189723</v>
      </c>
    </row>
    <row r="222" customFormat="false" ht="16.5" hidden="false" customHeight="false" outlineLevel="0" collapsed="false">
      <c r="A222" s="1203" t="s">
        <v>56</v>
      </c>
      <c r="B222" s="1204" t="n">
        <f aca="false">J222</f>
        <v>90</v>
      </c>
      <c r="C222" s="1204" t="s">
        <v>496</v>
      </c>
      <c r="D222" s="1204" t="n">
        <f aca="false">K222</f>
        <v>400</v>
      </c>
      <c r="E222" s="1204" t="s">
        <v>496</v>
      </c>
      <c r="F222" s="1205" t="n">
        <f aca="false">L222</f>
        <v>1450</v>
      </c>
      <c r="G222" s="1204" t="s">
        <v>496</v>
      </c>
      <c r="H222" s="1206" t="n">
        <v>4</v>
      </c>
      <c r="I222" s="1207" t="s">
        <v>497</v>
      </c>
      <c r="J222" s="1208" t="n">
        <v>90</v>
      </c>
      <c r="K222" s="1209" t="n">
        <v>400</v>
      </c>
      <c r="L222" s="1209" t="n">
        <v>1450</v>
      </c>
      <c r="M222" s="1210" t="n">
        <v>21.466421506404</v>
      </c>
      <c r="N222" s="1211" t="n">
        <v>5448.16272</v>
      </c>
      <c r="O222" s="1212" t="n">
        <v>52037.6159487313</v>
      </c>
      <c r="P222" s="1212" t="n">
        <v>56746.0985918591</v>
      </c>
      <c r="Q222" s="1213" t="n">
        <v>20305.07784783</v>
      </c>
      <c r="R222" s="1212" t="n">
        <v>72342.6937965613</v>
      </c>
      <c r="S222" s="1212" t="n">
        <v>77051.1764396891</v>
      </c>
    </row>
    <row r="223" customFormat="false" ht="16.5" hidden="false" customHeight="false" outlineLevel="0" collapsed="false">
      <c r="A223" s="1203" t="s">
        <v>56</v>
      </c>
      <c r="B223" s="1204" t="n">
        <f aca="false">J223</f>
        <v>90</v>
      </c>
      <c r="C223" s="1204" t="s">
        <v>496</v>
      </c>
      <c r="D223" s="1204" t="n">
        <f aca="false">K223</f>
        <v>400</v>
      </c>
      <c r="E223" s="1204" t="s">
        <v>496</v>
      </c>
      <c r="F223" s="1205" t="n">
        <f aca="false">L223</f>
        <v>1500</v>
      </c>
      <c r="G223" s="1204" t="s">
        <v>496</v>
      </c>
      <c r="H223" s="1206" t="n">
        <v>4</v>
      </c>
      <c r="I223" s="1207" t="s">
        <v>497</v>
      </c>
      <c r="J223" s="1208" t="n">
        <v>90</v>
      </c>
      <c r="K223" s="1209" t="n">
        <v>400</v>
      </c>
      <c r="L223" s="1209" t="n">
        <v>1500</v>
      </c>
      <c r="M223" s="1210" t="n">
        <v>22.78243412199</v>
      </c>
      <c r="N223" s="1211" t="n">
        <v>5695.80648</v>
      </c>
      <c r="O223" s="1212" t="n">
        <v>53857.5939473828</v>
      </c>
      <c r="P223" s="1212" t="n">
        <v>58845.0940376816</v>
      </c>
      <c r="Q223" s="1213" t="n">
        <v>21083.5578620137</v>
      </c>
      <c r="R223" s="1212" t="n">
        <v>74941.1518093965</v>
      </c>
      <c r="S223" s="1212" t="n">
        <v>79928.6518996954</v>
      </c>
    </row>
    <row r="224" customFormat="false" ht="16.5" hidden="false" customHeight="false" outlineLevel="0" collapsed="false">
      <c r="A224" s="1203" t="s">
        <v>56</v>
      </c>
      <c r="B224" s="1204" t="n">
        <f aca="false">J224</f>
        <v>90</v>
      </c>
      <c r="C224" s="1204" t="s">
        <v>496</v>
      </c>
      <c r="D224" s="1204" t="n">
        <f aca="false">K224</f>
        <v>400</v>
      </c>
      <c r="E224" s="1204" t="s">
        <v>496</v>
      </c>
      <c r="F224" s="1205" t="n">
        <f aca="false">L224</f>
        <v>1550</v>
      </c>
      <c r="G224" s="1204" t="s">
        <v>496</v>
      </c>
      <c r="H224" s="1206" t="n">
        <v>4</v>
      </c>
      <c r="I224" s="1207" t="s">
        <v>497</v>
      </c>
      <c r="J224" s="1208" t="n">
        <v>90</v>
      </c>
      <c r="K224" s="1209" t="n">
        <v>400</v>
      </c>
      <c r="L224" s="1209" t="n">
        <v>1550</v>
      </c>
      <c r="M224" s="1210" t="n">
        <v>23.5033004913359</v>
      </c>
      <c r="N224" s="1211" t="n">
        <v>5943.45024</v>
      </c>
      <c r="O224" s="1212" t="n">
        <v>55085.672972097</v>
      </c>
      <c r="P224" s="1212" t="n">
        <v>60227.281564006</v>
      </c>
      <c r="Q224" s="1213" t="n">
        <v>21646.5407564062</v>
      </c>
      <c r="R224" s="1212" t="n">
        <v>76732.2137285033</v>
      </c>
      <c r="S224" s="1212" t="n">
        <v>81873.8223204122</v>
      </c>
    </row>
    <row r="225" customFormat="false" ht="16.5" hidden="false" customHeight="false" outlineLevel="0" collapsed="false">
      <c r="A225" s="1203" t="s">
        <v>56</v>
      </c>
      <c r="B225" s="1206" t="n">
        <f aca="false">J225</f>
        <v>90</v>
      </c>
      <c r="C225" s="1206" t="s">
        <v>496</v>
      </c>
      <c r="D225" s="1206" t="n">
        <f aca="false">K225</f>
        <v>400</v>
      </c>
      <c r="E225" s="1206" t="s">
        <v>496</v>
      </c>
      <c r="F225" s="1205" t="n">
        <f aca="false">L225</f>
        <v>1600</v>
      </c>
      <c r="G225" s="1206" t="s">
        <v>496</v>
      </c>
      <c r="H225" s="1206" t="n">
        <v>4</v>
      </c>
      <c r="I225" s="1207" t="s">
        <v>497</v>
      </c>
      <c r="J225" s="1208" t="n">
        <v>90</v>
      </c>
      <c r="K225" s="1209" t="n">
        <v>400</v>
      </c>
      <c r="L225" s="1209" t="n">
        <v>1600</v>
      </c>
      <c r="M225" s="1210" t="n">
        <v>24.1517168606819</v>
      </c>
      <c r="N225" s="1211" t="n">
        <v>6191.094</v>
      </c>
      <c r="O225" s="1212" t="n">
        <v>58132.482226492</v>
      </c>
      <c r="P225" s="1212" t="n">
        <v>63312.3358072683</v>
      </c>
      <c r="Q225" s="1213" t="n">
        <v>22209.5237820075</v>
      </c>
      <c r="R225" s="1212" t="n">
        <v>80342.0060084994</v>
      </c>
      <c r="S225" s="1212" t="n">
        <v>85521.8595892758</v>
      </c>
    </row>
    <row r="226" customFormat="false" ht="16.5" hidden="false" customHeight="false" outlineLevel="0" collapsed="false">
      <c r="A226" s="1203" t="s">
        <v>56</v>
      </c>
      <c r="B226" s="1204" t="n">
        <f aca="false">J226</f>
        <v>90</v>
      </c>
      <c r="C226" s="1204" t="s">
        <v>496</v>
      </c>
      <c r="D226" s="1204" t="n">
        <f aca="false">K226</f>
        <v>400</v>
      </c>
      <c r="E226" s="1204" t="s">
        <v>496</v>
      </c>
      <c r="F226" s="1205" t="n">
        <f aca="false">L226</f>
        <v>1650</v>
      </c>
      <c r="G226" s="1204" t="s">
        <v>496</v>
      </c>
      <c r="H226" s="1206" t="n">
        <v>4</v>
      </c>
      <c r="I226" s="1207" t="s">
        <v>497</v>
      </c>
      <c r="J226" s="1208" t="n">
        <v>90</v>
      </c>
      <c r="K226" s="1209" t="n">
        <v>400</v>
      </c>
      <c r="L226" s="1209" t="n">
        <v>1650</v>
      </c>
      <c r="M226" s="1210" t="n">
        <v>24.8579252300278</v>
      </c>
      <c r="N226" s="1211" t="n">
        <v>6438.73776</v>
      </c>
      <c r="O226" s="1212" t="n">
        <v>61415.0486618535</v>
      </c>
      <c r="P226" s="1212" t="n">
        <v>66618.1281660717</v>
      </c>
      <c r="Q226" s="1213" t="n">
        <v>22988.0037961913</v>
      </c>
      <c r="R226" s="1212" t="n">
        <v>84403.0524580448</v>
      </c>
      <c r="S226" s="1212" t="n">
        <v>89606.1319622629</v>
      </c>
    </row>
    <row r="227" customFormat="false" ht="16.5" hidden="false" customHeight="false" outlineLevel="0" collapsed="false">
      <c r="A227" s="1203" t="s">
        <v>56</v>
      </c>
      <c r="B227" s="1204" t="n">
        <f aca="false">J227</f>
        <v>90</v>
      </c>
      <c r="C227" s="1204" t="s">
        <v>496</v>
      </c>
      <c r="D227" s="1204" t="n">
        <f aca="false">K227</f>
        <v>400</v>
      </c>
      <c r="E227" s="1204" t="s">
        <v>496</v>
      </c>
      <c r="F227" s="1205" t="n">
        <f aca="false">L227</f>
        <v>1700</v>
      </c>
      <c r="G227" s="1204" t="s">
        <v>496</v>
      </c>
      <c r="H227" s="1206" t="n">
        <v>4</v>
      </c>
      <c r="I227" s="1207" t="s">
        <v>497</v>
      </c>
      <c r="J227" s="1208" t="n">
        <v>90</v>
      </c>
      <c r="K227" s="1209" t="n">
        <v>400</v>
      </c>
      <c r="L227" s="1209" t="n">
        <v>1700</v>
      </c>
      <c r="M227" s="1210" t="n">
        <v>25.5063415993738</v>
      </c>
      <c r="N227" s="1211" t="n">
        <v>6686.38152</v>
      </c>
      <c r="O227" s="1212" t="n">
        <v>62451.4012033438</v>
      </c>
      <c r="P227" s="1212" t="n">
        <v>67820.8032480173</v>
      </c>
      <c r="Q227" s="1213" t="n">
        <v>23550.9866905838</v>
      </c>
      <c r="R227" s="1212" t="n">
        <v>86002.3878939276</v>
      </c>
      <c r="S227" s="1212" t="n">
        <v>91371.789938601</v>
      </c>
    </row>
    <row r="228" customFormat="false" ht="16.5" hidden="false" customHeight="false" outlineLevel="0" collapsed="false">
      <c r="A228" s="1203" t="s">
        <v>56</v>
      </c>
      <c r="B228" s="1204" t="n">
        <f aca="false">J228</f>
        <v>90</v>
      </c>
      <c r="C228" s="1204" t="s">
        <v>496</v>
      </c>
      <c r="D228" s="1204" t="n">
        <f aca="false">K228</f>
        <v>400</v>
      </c>
      <c r="E228" s="1204" t="s">
        <v>496</v>
      </c>
      <c r="F228" s="1205" t="n">
        <f aca="false">L228</f>
        <v>1750</v>
      </c>
      <c r="G228" s="1204" t="s">
        <v>496</v>
      </c>
      <c r="H228" s="1206" t="n">
        <v>4</v>
      </c>
      <c r="I228" s="1207" t="s">
        <v>497</v>
      </c>
      <c r="J228" s="1208" t="n">
        <v>90</v>
      </c>
      <c r="K228" s="1209" t="n">
        <v>400</v>
      </c>
      <c r="L228" s="1209" t="n">
        <v>1750</v>
      </c>
      <c r="M228" s="1210" t="n">
        <v>26.1726499687198</v>
      </c>
      <c r="N228" s="1211" t="n">
        <v>6934.02528</v>
      </c>
      <c r="O228" s="1212" t="n">
        <v>63416.5819529563</v>
      </c>
      <c r="P228" s="1212" t="n">
        <v>68956.8405745292</v>
      </c>
      <c r="Q228" s="1213" t="n">
        <v>24329.4667047675</v>
      </c>
      <c r="R228" s="1212" t="n">
        <v>87746.0486577238</v>
      </c>
      <c r="S228" s="1212" t="n">
        <v>93286.3072792967</v>
      </c>
    </row>
    <row r="229" customFormat="false" ht="16.5" hidden="false" customHeight="false" outlineLevel="0" collapsed="false">
      <c r="A229" s="1203" t="s">
        <v>56</v>
      </c>
      <c r="B229" s="1204" t="n">
        <f aca="false">J229</f>
        <v>90</v>
      </c>
      <c r="C229" s="1204" t="s">
        <v>496</v>
      </c>
      <c r="D229" s="1204" t="n">
        <f aca="false">K229</f>
        <v>400</v>
      </c>
      <c r="E229" s="1204" t="s">
        <v>496</v>
      </c>
      <c r="F229" s="1205" t="n">
        <f aca="false">L229</f>
        <v>1800</v>
      </c>
      <c r="G229" s="1204" t="s">
        <v>496</v>
      </c>
      <c r="H229" s="1206" t="n">
        <v>4</v>
      </c>
      <c r="I229" s="1207" t="s">
        <v>497</v>
      </c>
      <c r="J229" s="1208" t="n">
        <v>90</v>
      </c>
      <c r="K229" s="1209" t="n">
        <v>400</v>
      </c>
      <c r="L229" s="1209" t="n">
        <v>1800</v>
      </c>
      <c r="M229" s="1210" t="n">
        <v>26.8935163380657</v>
      </c>
      <c r="N229" s="1211" t="n">
        <v>7181.66904</v>
      </c>
      <c r="O229" s="1212" t="n">
        <v>64453.5854800993</v>
      </c>
      <c r="P229" s="1212" t="n">
        <v>70160.1251539208</v>
      </c>
      <c r="Q229" s="1213" t="n">
        <v>24892.44959916</v>
      </c>
      <c r="R229" s="1212" t="n">
        <v>89346.0350792593</v>
      </c>
      <c r="S229" s="1212" t="n">
        <v>95052.5747530808</v>
      </c>
    </row>
    <row r="230" customFormat="false" ht="16.5" hidden="false" customHeight="false" outlineLevel="0" collapsed="false">
      <c r="A230" s="1203" t="s">
        <v>56</v>
      </c>
      <c r="B230" s="1204" t="n">
        <f aca="false">J230</f>
        <v>90</v>
      </c>
      <c r="C230" s="1204" t="s">
        <v>496</v>
      </c>
      <c r="D230" s="1204" t="n">
        <f aca="false">K230</f>
        <v>400</v>
      </c>
      <c r="E230" s="1204" t="s">
        <v>496</v>
      </c>
      <c r="F230" s="1205" t="n">
        <f aca="false">L230</f>
        <v>1850</v>
      </c>
      <c r="G230" s="1204" t="s">
        <v>496</v>
      </c>
      <c r="H230" s="1206" t="n">
        <v>4</v>
      </c>
      <c r="I230" s="1207" t="s">
        <v>497</v>
      </c>
      <c r="J230" s="1208" t="n">
        <v>90</v>
      </c>
      <c r="K230" s="1209" t="n">
        <v>400</v>
      </c>
      <c r="L230" s="1209" t="n">
        <v>1850</v>
      </c>
      <c r="M230" s="1210" t="n">
        <v>27.6249247074117</v>
      </c>
      <c r="N230" s="1211" t="n">
        <v>7429.3128</v>
      </c>
      <c r="O230" s="1212" t="n">
        <v>65490.5439501576</v>
      </c>
      <c r="P230" s="1212" t="n">
        <v>71363.3676874684</v>
      </c>
      <c r="Q230" s="1213" t="n">
        <v>25670.9296133438</v>
      </c>
      <c r="R230" s="1212" t="n">
        <v>91161.4735635013</v>
      </c>
      <c r="S230" s="1212" t="n">
        <v>97034.2973008122</v>
      </c>
    </row>
    <row r="231" customFormat="false" ht="16.5" hidden="false" customHeight="false" outlineLevel="0" collapsed="false">
      <c r="A231" s="1203" t="s">
        <v>56</v>
      </c>
      <c r="B231" s="1204" t="n">
        <f aca="false">J231</f>
        <v>90</v>
      </c>
      <c r="C231" s="1204" t="s">
        <v>496</v>
      </c>
      <c r="D231" s="1204" t="n">
        <f aca="false">K231</f>
        <v>400</v>
      </c>
      <c r="E231" s="1204" t="s">
        <v>496</v>
      </c>
      <c r="F231" s="1205" t="n">
        <f aca="false">L231</f>
        <v>1900</v>
      </c>
      <c r="G231" s="1204" t="s">
        <v>496</v>
      </c>
      <c r="H231" s="1206" t="n">
        <v>4</v>
      </c>
      <c r="I231" s="1207" t="s">
        <v>497</v>
      </c>
      <c r="J231" s="1208" t="n">
        <v>90</v>
      </c>
      <c r="K231" s="1209" t="n">
        <v>400</v>
      </c>
      <c r="L231" s="1209" t="n">
        <v>1900</v>
      </c>
      <c r="M231" s="1210" t="n">
        <v>28.2733410767576</v>
      </c>
      <c r="N231" s="1211" t="n">
        <v>7676.95656</v>
      </c>
      <c r="O231" s="1212" t="n">
        <v>66691.1046949431</v>
      </c>
      <c r="P231" s="1212" t="n">
        <v>72719.790033654</v>
      </c>
      <c r="Q231" s="1213" t="n">
        <v>26233.9125077363</v>
      </c>
      <c r="R231" s="1212" t="n">
        <v>92925.0172026793</v>
      </c>
      <c r="S231" s="1212" t="n">
        <v>98953.7025413903</v>
      </c>
    </row>
    <row r="232" customFormat="false" ht="16.5" hidden="false" customHeight="false" outlineLevel="0" collapsed="false">
      <c r="A232" s="1203" t="s">
        <v>56</v>
      </c>
      <c r="B232" s="1204" t="n">
        <f aca="false">J232</f>
        <v>90</v>
      </c>
      <c r="C232" s="1204" t="s">
        <v>496</v>
      </c>
      <c r="D232" s="1204" t="n">
        <f aca="false">K232</f>
        <v>400</v>
      </c>
      <c r="E232" s="1204" t="s">
        <v>496</v>
      </c>
      <c r="F232" s="1205" t="n">
        <f aca="false">L232</f>
        <v>1950</v>
      </c>
      <c r="G232" s="1204" t="s">
        <v>496</v>
      </c>
      <c r="H232" s="1206" t="n">
        <v>4</v>
      </c>
      <c r="I232" s="1207" t="s">
        <v>497</v>
      </c>
      <c r="J232" s="1208" t="n">
        <v>90</v>
      </c>
      <c r="K232" s="1209" t="n">
        <v>400</v>
      </c>
      <c r="L232" s="1209" t="n">
        <v>1950</v>
      </c>
      <c r="M232" s="1210" t="n">
        <v>29.1238824461036</v>
      </c>
      <c r="N232" s="1211" t="n">
        <v>7924.60032</v>
      </c>
      <c r="O232" s="1212" t="n">
        <v>68063.1106584431</v>
      </c>
      <c r="P232" s="1212" t="n">
        <v>74236.735493545</v>
      </c>
      <c r="Q232" s="1213" t="n">
        <v>26796.8955333375</v>
      </c>
      <c r="R232" s="1212" t="n">
        <v>94860.0061917806</v>
      </c>
      <c r="S232" s="1212" t="n">
        <v>101033.631026882</v>
      </c>
    </row>
    <row r="233" customFormat="false" ht="16.5" hidden="false" customHeight="false" outlineLevel="0" collapsed="false">
      <c r="A233" s="1203" t="s">
        <v>56</v>
      </c>
      <c r="B233" s="1204" t="n">
        <f aca="false">J233</f>
        <v>90</v>
      </c>
      <c r="C233" s="1204" t="s">
        <v>496</v>
      </c>
      <c r="D233" s="1204" t="n">
        <f aca="false">K233</f>
        <v>400</v>
      </c>
      <c r="E233" s="1204" t="s">
        <v>496</v>
      </c>
      <c r="F233" s="1205" t="n">
        <f aca="false">L233</f>
        <v>2000</v>
      </c>
      <c r="G233" s="1204" t="s">
        <v>496</v>
      </c>
      <c r="H233" s="1206" t="n">
        <v>4</v>
      </c>
      <c r="I233" s="1207" t="s">
        <v>497</v>
      </c>
      <c r="J233" s="1208" t="n">
        <v>90</v>
      </c>
      <c r="K233" s="1209" t="n">
        <v>400</v>
      </c>
      <c r="L233" s="1209" t="n">
        <v>2000</v>
      </c>
      <c r="M233" s="1210" t="n">
        <v>29.8863313354496</v>
      </c>
      <c r="N233" s="1211" t="n">
        <v>8172.24408</v>
      </c>
      <c r="O233" s="1212" t="n">
        <v>69292.8560146011</v>
      </c>
      <c r="P233" s="1212" t="n">
        <v>75798.2936013475</v>
      </c>
      <c r="Q233" s="1213" t="n">
        <v>27575.3754163125</v>
      </c>
      <c r="R233" s="1212" t="n">
        <v>96868.2314309136</v>
      </c>
      <c r="S233" s="1212" t="n">
        <v>103373.66901766</v>
      </c>
    </row>
    <row r="234" customFormat="false" ht="16.5" hidden="false" customHeight="false" outlineLevel="0" collapsed="false">
      <c r="A234" s="1203" t="s">
        <v>56</v>
      </c>
      <c r="B234" s="1204" t="n">
        <f aca="false">J234</f>
        <v>90</v>
      </c>
      <c r="C234" s="1204" t="s">
        <v>496</v>
      </c>
      <c r="D234" s="1204" t="n">
        <f aca="false">K234</f>
        <v>400</v>
      </c>
      <c r="E234" s="1204" t="s">
        <v>496</v>
      </c>
      <c r="F234" s="1205" t="n">
        <f aca="false">L234</f>
        <v>2050</v>
      </c>
      <c r="G234" s="1204" t="s">
        <v>496</v>
      </c>
      <c r="H234" s="1206" t="n">
        <v>4</v>
      </c>
      <c r="I234" s="1207" t="s">
        <v>497</v>
      </c>
      <c r="J234" s="1208" t="n">
        <v>90</v>
      </c>
      <c r="K234" s="1209" t="n">
        <v>400</v>
      </c>
      <c r="L234" s="1209" t="n">
        <v>2050</v>
      </c>
      <c r="M234" s="1210" t="n">
        <v>30.5347477047955</v>
      </c>
      <c r="N234" s="1211" t="n">
        <v>8419.88784</v>
      </c>
      <c r="O234" s="1212" t="n">
        <v>72333.5251259245</v>
      </c>
      <c r="P234" s="1212" t="n">
        <v>78877.5988282616</v>
      </c>
      <c r="Q234" s="1213" t="n">
        <v>28138.3584419138</v>
      </c>
      <c r="R234" s="1212" t="n">
        <v>100471.883567838</v>
      </c>
      <c r="S234" s="1212" t="n">
        <v>107015.957270175</v>
      </c>
    </row>
    <row r="235" customFormat="false" ht="16.5" hidden="false" customHeight="false" outlineLevel="0" collapsed="false">
      <c r="A235" s="1203" t="s">
        <v>56</v>
      </c>
      <c r="B235" s="1206" t="n">
        <f aca="false">J235</f>
        <v>90</v>
      </c>
      <c r="C235" s="1206" t="s">
        <v>496</v>
      </c>
      <c r="D235" s="1206" t="n">
        <f aca="false">K235</f>
        <v>400</v>
      </c>
      <c r="E235" s="1206" t="s">
        <v>496</v>
      </c>
      <c r="F235" s="1205" t="n">
        <f aca="false">L235</f>
        <v>2100</v>
      </c>
      <c r="G235" s="1206" t="s">
        <v>496</v>
      </c>
      <c r="H235" s="1206" t="n">
        <v>4</v>
      </c>
      <c r="I235" s="1207" t="s">
        <v>497</v>
      </c>
      <c r="J235" s="1208" t="n">
        <v>90</v>
      </c>
      <c r="K235" s="1209" t="n">
        <v>400</v>
      </c>
      <c r="L235" s="1209" t="n">
        <v>2100</v>
      </c>
      <c r="M235" s="1210" t="n">
        <v>31.2010560741415</v>
      </c>
      <c r="N235" s="1211" t="n">
        <v>8667.5316</v>
      </c>
      <c r="O235" s="1212" t="n">
        <v>73428.3619864751</v>
      </c>
      <c r="P235" s="1212" t="n">
        <v>80135.0325436905</v>
      </c>
      <c r="Q235" s="1213" t="n">
        <v>28916.8383248888</v>
      </c>
      <c r="R235" s="1212" t="n">
        <v>102345.200311364</v>
      </c>
      <c r="S235" s="1212" t="n">
        <v>109051.870868579</v>
      </c>
    </row>
    <row r="236" customFormat="false" ht="16.5" hidden="false" customHeight="false" outlineLevel="0" collapsed="false">
      <c r="A236" s="1203" t="s">
        <v>56</v>
      </c>
      <c r="B236" s="1204" t="n">
        <f aca="false">J236</f>
        <v>90</v>
      </c>
      <c r="C236" s="1204" t="s">
        <v>496</v>
      </c>
      <c r="D236" s="1204" t="n">
        <f aca="false">K236</f>
        <v>400</v>
      </c>
      <c r="E236" s="1204" t="s">
        <v>496</v>
      </c>
      <c r="F236" s="1205" t="n">
        <f aca="false">L236</f>
        <v>2150</v>
      </c>
      <c r="G236" s="1204" t="s">
        <v>496</v>
      </c>
      <c r="H236" s="1206" t="n">
        <v>4</v>
      </c>
      <c r="I236" s="1207" t="s">
        <v>497</v>
      </c>
      <c r="J236" s="1208" t="n">
        <v>90</v>
      </c>
      <c r="K236" s="1209" t="n">
        <v>400</v>
      </c>
      <c r="L236" s="1209" t="n">
        <v>2150</v>
      </c>
      <c r="M236" s="1210" t="n">
        <v>31.9796724434874</v>
      </c>
      <c r="N236" s="1211" t="n">
        <v>8915.17536</v>
      </c>
      <c r="O236" s="1212" t="n">
        <v>74661.1590679054</v>
      </c>
      <c r="P236" s="1212" t="n">
        <v>81521.6375602868</v>
      </c>
      <c r="Q236" s="1213" t="n">
        <v>29479.82135049</v>
      </c>
      <c r="R236" s="1212" t="n">
        <v>104140.980418395</v>
      </c>
      <c r="S236" s="1212" t="n">
        <v>111001.458910777</v>
      </c>
    </row>
    <row r="237" customFormat="false" ht="16.5" hidden="false" customHeight="false" outlineLevel="0" collapsed="false">
      <c r="A237" s="1203" t="s">
        <v>56</v>
      </c>
      <c r="B237" s="1204" t="n">
        <f aca="false">J237</f>
        <v>90</v>
      </c>
      <c r="C237" s="1204" t="s">
        <v>496</v>
      </c>
      <c r="D237" s="1204" t="n">
        <f aca="false">K237</f>
        <v>400</v>
      </c>
      <c r="E237" s="1204" t="s">
        <v>496</v>
      </c>
      <c r="F237" s="1205" t="n">
        <f aca="false">L237</f>
        <v>2200</v>
      </c>
      <c r="G237" s="1204" t="s">
        <v>496</v>
      </c>
      <c r="H237" s="1206" t="n">
        <v>4</v>
      </c>
      <c r="I237" s="1207" t="s">
        <v>497</v>
      </c>
      <c r="J237" s="1208" t="n">
        <v>90</v>
      </c>
      <c r="K237" s="1209" t="n">
        <v>400</v>
      </c>
      <c r="L237" s="1209" t="n">
        <v>2200</v>
      </c>
      <c r="M237" s="1210" t="n">
        <v>32.6459808128334</v>
      </c>
      <c r="N237" s="1211" t="n">
        <v>9162.81912</v>
      </c>
      <c r="O237" s="1212" t="n">
        <v>75893.9112037783</v>
      </c>
      <c r="P237" s="1212" t="n">
        <v>82908.2004195116</v>
      </c>
      <c r="Q237" s="1213" t="n">
        <v>30258.301233465</v>
      </c>
      <c r="R237" s="1212" t="n">
        <v>106152.212437243</v>
      </c>
      <c r="S237" s="1212" t="n">
        <v>113166.501652977</v>
      </c>
    </row>
    <row r="238" customFormat="false" ht="16.5" hidden="false" customHeight="false" outlineLevel="0" collapsed="false">
      <c r="A238" s="1203" t="s">
        <v>56</v>
      </c>
      <c r="B238" s="1204" t="n">
        <f aca="false">J238</f>
        <v>90</v>
      </c>
      <c r="C238" s="1204" t="s">
        <v>496</v>
      </c>
      <c r="D238" s="1204" t="n">
        <f aca="false">K238</f>
        <v>400</v>
      </c>
      <c r="E238" s="1204" t="s">
        <v>496</v>
      </c>
      <c r="F238" s="1205" t="n">
        <f aca="false">L238</f>
        <v>2250</v>
      </c>
      <c r="G238" s="1204" t="s">
        <v>496</v>
      </c>
      <c r="H238" s="1206" t="n">
        <v>4</v>
      </c>
      <c r="I238" s="1207" t="s">
        <v>497</v>
      </c>
      <c r="J238" s="1208" t="n">
        <v>90</v>
      </c>
      <c r="K238" s="1209" t="n">
        <v>400</v>
      </c>
      <c r="L238" s="1209" t="n">
        <v>2250</v>
      </c>
      <c r="M238" s="1210" t="n">
        <v>33.2943971821794</v>
      </c>
      <c r="N238" s="1211" t="n">
        <v>9410.46288</v>
      </c>
      <c r="O238" s="1212" t="n">
        <v>77425.3651564862</v>
      </c>
      <c r="P238" s="1212" t="n">
        <v>84574.4361726578</v>
      </c>
      <c r="Q238" s="1213" t="n">
        <v>30821.2842590661</v>
      </c>
      <c r="R238" s="1212" t="n">
        <v>108246.649415552</v>
      </c>
      <c r="S238" s="1212" t="n">
        <v>115395.720431724</v>
      </c>
    </row>
    <row r="239" customFormat="false" ht="16.5" hidden="false" customHeight="false" outlineLevel="0" collapsed="false">
      <c r="A239" s="1203" t="s">
        <v>56</v>
      </c>
      <c r="B239" s="1204" t="n">
        <f aca="false">J239</f>
        <v>90</v>
      </c>
      <c r="C239" s="1204" t="s">
        <v>496</v>
      </c>
      <c r="D239" s="1204" t="n">
        <f aca="false">K239</f>
        <v>400</v>
      </c>
      <c r="E239" s="1204" t="s">
        <v>496</v>
      </c>
      <c r="F239" s="1205" t="n">
        <f aca="false">L239</f>
        <v>2300</v>
      </c>
      <c r="G239" s="1204" t="s">
        <v>496</v>
      </c>
      <c r="H239" s="1206" t="n">
        <v>4</v>
      </c>
      <c r="I239" s="1207" t="s">
        <v>497</v>
      </c>
      <c r="J239" s="1208" t="n">
        <v>90</v>
      </c>
      <c r="K239" s="1209" t="n">
        <v>400</v>
      </c>
      <c r="L239" s="1209" t="n">
        <v>2300</v>
      </c>
      <c r="M239" s="1210" t="n">
        <v>33.9428135515253</v>
      </c>
      <c r="N239" s="1211" t="n">
        <v>9658.10664</v>
      </c>
      <c r="O239" s="1212" t="n">
        <v>78431.1028587456</v>
      </c>
      <c r="P239" s="1212" t="n">
        <v>85748.4468071995</v>
      </c>
      <c r="Q239" s="1213" t="n">
        <v>31384.2671534588</v>
      </c>
      <c r="R239" s="1212" t="n">
        <v>109815.370012204</v>
      </c>
      <c r="S239" s="1212" t="n">
        <v>117132.713960658</v>
      </c>
    </row>
    <row r="240" customFormat="false" ht="16.5" hidden="false" customHeight="false" outlineLevel="0" collapsed="false">
      <c r="A240" s="1203" t="s">
        <v>56</v>
      </c>
      <c r="B240" s="1204" t="n">
        <f aca="false">J240</f>
        <v>90</v>
      </c>
      <c r="C240" s="1204" t="s">
        <v>496</v>
      </c>
      <c r="D240" s="1204" t="n">
        <f aca="false">K240</f>
        <v>400</v>
      </c>
      <c r="E240" s="1204" t="s">
        <v>496</v>
      </c>
      <c r="F240" s="1205" t="n">
        <f aca="false">L240</f>
        <v>2350</v>
      </c>
      <c r="G240" s="1204" t="s">
        <v>496</v>
      </c>
      <c r="H240" s="1206" t="n">
        <v>4</v>
      </c>
      <c r="I240" s="1207" t="s">
        <v>497</v>
      </c>
      <c r="J240" s="1208" t="n">
        <v>90</v>
      </c>
      <c r="K240" s="1209" t="n">
        <v>400</v>
      </c>
      <c r="L240" s="1209" t="n">
        <v>2350</v>
      </c>
      <c r="M240" s="1210" t="n">
        <v>34.6091219208713</v>
      </c>
      <c r="N240" s="1211" t="n">
        <v>9905.7504</v>
      </c>
      <c r="O240" s="1212" t="n">
        <v>79436.7955039202</v>
      </c>
      <c r="P240" s="1212" t="n">
        <v>86922.4152843698</v>
      </c>
      <c r="Q240" s="1213" t="n">
        <v>32162.7471676425</v>
      </c>
      <c r="R240" s="1212" t="n">
        <v>111599.542671563</v>
      </c>
      <c r="S240" s="1212" t="n">
        <v>119085.162452012</v>
      </c>
    </row>
    <row r="241" customFormat="false" ht="16.5" hidden="false" customHeight="false" outlineLevel="0" collapsed="false">
      <c r="A241" s="1203" t="s">
        <v>56</v>
      </c>
      <c r="B241" s="1204" t="n">
        <f aca="false">J241</f>
        <v>90</v>
      </c>
      <c r="C241" s="1204" t="s">
        <v>496</v>
      </c>
      <c r="D241" s="1204" t="n">
        <f aca="false">K241</f>
        <v>400</v>
      </c>
      <c r="E241" s="1204" t="s">
        <v>496</v>
      </c>
      <c r="F241" s="1205" t="n">
        <f aca="false">L241</f>
        <v>2400</v>
      </c>
      <c r="G241" s="1204" t="s">
        <v>496</v>
      </c>
      <c r="H241" s="1206" t="n">
        <v>4</v>
      </c>
      <c r="I241" s="1207" t="s">
        <v>497</v>
      </c>
      <c r="J241" s="1208" t="n">
        <v>90</v>
      </c>
      <c r="K241" s="1209" t="n">
        <v>400</v>
      </c>
      <c r="L241" s="1209" t="n">
        <v>2400</v>
      </c>
      <c r="M241" s="1210" t="n">
        <v>35.2575382902173</v>
      </c>
      <c r="N241" s="1211" t="n">
        <v>10153.39416</v>
      </c>
      <c r="O241" s="1212" t="n">
        <v>80442.443315065</v>
      </c>
      <c r="P241" s="1212" t="n">
        <v>88096.3417156961</v>
      </c>
      <c r="Q241" s="1213" t="n">
        <v>32725.7301932438</v>
      </c>
      <c r="R241" s="1212" t="n">
        <v>113168.173508309</v>
      </c>
      <c r="S241" s="1212" t="n">
        <v>120822.07190894</v>
      </c>
    </row>
    <row r="242" customFormat="false" ht="16.5" hidden="false" customHeight="false" outlineLevel="0" collapsed="false">
      <c r="A242" s="1203" t="s">
        <v>56</v>
      </c>
      <c r="B242" s="1204" t="n">
        <f aca="false">J242</f>
        <v>90</v>
      </c>
      <c r="C242" s="1204" t="s">
        <v>496</v>
      </c>
      <c r="D242" s="1204" t="n">
        <f aca="false">K242</f>
        <v>400</v>
      </c>
      <c r="E242" s="1204" t="s">
        <v>496</v>
      </c>
      <c r="F242" s="1205" t="n">
        <f aca="false">L242</f>
        <v>2450</v>
      </c>
      <c r="G242" s="1204" t="s">
        <v>496</v>
      </c>
      <c r="H242" s="1206" t="n">
        <v>4</v>
      </c>
      <c r="I242" s="1207" t="s">
        <v>497</v>
      </c>
      <c r="J242" s="1208" t="n">
        <v>90</v>
      </c>
      <c r="K242" s="1209" t="n">
        <v>400</v>
      </c>
      <c r="L242" s="1209" t="n">
        <v>2450</v>
      </c>
      <c r="M242" s="1210" t="n">
        <v>36.6932509058032</v>
      </c>
      <c r="N242" s="1211" t="n">
        <v>10401.03792</v>
      </c>
      <c r="O242" s="1212" t="n">
        <v>82039.9449315347</v>
      </c>
      <c r="P242" s="1212" t="n">
        <v>89987.0337976219</v>
      </c>
      <c r="Q242" s="1213" t="n">
        <v>33504.2100762188</v>
      </c>
      <c r="R242" s="1212" t="n">
        <v>115544.155007753</v>
      </c>
      <c r="S242" s="1212" t="n">
        <v>123491.243873841</v>
      </c>
    </row>
    <row r="243" customFormat="false" ht="16.5" hidden="false" customHeight="false" outlineLevel="0" collapsed="false">
      <c r="A243" s="1203" t="s">
        <v>56</v>
      </c>
      <c r="B243" s="1204" t="n">
        <f aca="false">J243</f>
        <v>90</v>
      </c>
      <c r="C243" s="1204" t="s">
        <v>496</v>
      </c>
      <c r="D243" s="1204" t="n">
        <f aca="false">K243</f>
        <v>400</v>
      </c>
      <c r="E243" s="1204" t="s">
        <v>496</v>
      </c>
      <c r="F243" s="1205" t="n">
        <f aca="false">L243</f>
        <v>2500</v>
      </c>
      <c r="G243" s="1204" t="s">
        <v>496</v>
      </c>
      <c r="H243" s="1206" t="n">
        <v>4</v>
      </c>
      <c r="I243" s="1207" t="s">
        <v>497</v>
      </c>
      <c r="J243" s="1208" t="n">
        <v>90</v>
      </c>
      <c r="K243" s="1209" t="n">
        <v>400</v>
      </c>
      <c r="L243" s="1209" t="n">
        <v>2500</v>
      </c>
      <c r="M243" s="1210" t="n">
        <v>37.3595172751492</v>
      </c>
      <c r="N243" s="1211" t="n">
        <v>10648.68168</v>
      </c>
      <c r="O243" s="1212" t="n">
        <v>83045.5027400374</v>
      </c>
      <c r="P243" s="1212" t="n">
        <v>91160.876025733</v>
      </c>
      <c r="Q243" s="1213" t="n">
        <v>34067.19310182</v>
      </c>
      <c r="R243" s="1212" t="n">
        <v>117112.695841857</v>
      </c>
      <c r="S243" s="1212" t="n">
        <v>125228.069127553</v>
      </c>
    </row>
    <row r="244" customFormat="false" ht="16.5" hidden="false" customHeight="false" outlineLevel="0" collapsed="false">
      <c r="A244" s="1203" t="s">
        <v>56</v>
      </c>
      <c r="B244" s="1204" t="n">
        <f aca="false">J244</f>
        <v>90</v>
      </c>
      <c r="C244" s="1204" t="s">
        <v>496</v>
      </c>
      <c r="D244" s="1204" t="n">
        <f aca="false">K244</f>
        <v>400</v>
      </c>
      <c r="E244" s="1204" t="s">
        <v>496</v>
      </c>
      <c r="F244" s="1205" t="n">
        <f aca="false">L244</f>
        <v>2550</v>
      </c>
      <c r="G244" s="1204" t="s">
        <v>496</v>
      </c>
      <c r="H244" s="1206" t="n">
        <v>4</v>
      </c>
      <c r="I244" s="1207" t="s">
        <v>497</v>
      </c>
      <c r="J244" s="1208" t="n">
        <v>90</v>
      </c>
      <c r="K244" s="1209" t="n">
        <v>400</v>
      </c>
      <c r="L244" s="1209" t="n">
        <v>2550</v>
      </c>
      <c r="M244" s="1210" t="n">
        <v>38.0258256444951</v>
      </c>
      <c r="N244" s="1211" t="n">
        <v>10896.32544</v>
      </c>
      <c r="O244" s="1212" t="n">
        <v>87129.8342356871</v>
      </c>
      <c r="P244" s="1212" t="n">
        <v>95217.356332053</v>
      </c>
      <c r="Q244" s="1213" t="n">
        <v>34845.672984795</v>
      </c>
      <c r="R244" s="1212" t="n">
        <v>121975.507220482</v>
      </c>
      <c r="S244" s="1212" t="n">
        <v>130063.029316848</v>
      </c>
    </row>
    <row r="245" customFormat="false" ht="16.5" hidden="false" customHeight="false" outlineLevel="0" collapsed="false">
      <c r="A245" s="1203" t="s">
        <v>56</v>
      </c>
      <c r="B245" s="1206" t="n">
        <f aca="false">J245</f>
        <v>90</v>
      </c>
      <c r="C245" s="1206" t="s">
        <v>496</v>
      </c>
      <c r="D245" s="1206" t="n">
        <f aca="false">K245</f>
        <v>400</v>
      </c>
      <c r="E245" s="1206" t="s">
        <v>496</v>
      </c>
      <c r="F245" s="1205" t="n">
        <f aca="false">L245</f>
        <v>2600</v>
      </c>
      <c r="G245" s="1206" t="s">
        <v>496</v>
      </c>
      <c r="H245" s="1206" t="n">
        <v>4</v>
      </c>
      <c r="I245" s="1207" t="s">
        <v>497</v>
      </c>
      <c r="J245" s="1208" t="n">
        <v>90</v>
      </c>
      <c r="K245" s="1209" t="n">
        <v>400</v>
      </c>
      <c r="L245" s="1209" t="n">
        <v>2600</v>
      </c>
      <c r="M245" s="1210" t="n">
        <v>38.6742420138411</v>
      </c>
      <c r="N245" s="1211" t="n">
        <v>11143.9692</v>
      </c>
      <c r="O245" s="1212" t="n">
        <v>88388.2026625697</v>
      </c>
      <c r="P245" s="1212" t="n">
        <v>96627.9037243494</v>
      </c>
      <c r="Q245" s="1213" t="n">
        <v>35408.6560103963</v>
      </c>
      <c r="R245" s="1212" t="n">
        <v>123796.858672966</v>
      </c>
      <c r="S245" s="1212" t="n">
        <v>132036.559734746</v>
      </c>
    </row>
    <row r="246" customFormat="false" ht="16.5" hidden="false" customHeight="false" outlineLevel="0" collapsed="false">
      <c r="A246" s="1203" t="s">
        <v>56</v>
      </c>
      <c r="B246" s="1204" t="n">
        <f aca="false">J246</f>
        <v>90</v>
      </c>
      <c r="C246" s="1204" t="s">
        <v>496</v>
      </c>
      <c r="D246" s="1204" t="n">
        <f aca="false">K246</f>
        <v>400</v>
      </c>
      <c r="E246" s="1204" t="s">
        <v>496</v>
      </c>
      <c r="F246" s="1205" t="n">
        <f aca="false">L246</f>
        <v>2650</v>
      </c>
      <c r="G246" s="1204" t="s">
        <v>496</v>
      </c>
      <c r="H246" s="1206" t="n">
        <v>4</v>
      </c>
      <c r="I246" s="1207" t="s">
        <v>497</v>
      </c>
      <c r="J246" s="1208" t="n">
        <v>90</v>
      </c>
      <c r="K246" s="1209" t="n">
        <v>400</v>
      </c>
      <c r="L246" s="1209" t="n">
        <v>2650</v>
      </c>
      <c r="M246" s="1210" t="n">
        <v>39.4529003831871</v>
      </c>
      <c r="N246" s="1211" t="n">
        <v>11391.61296</v>
      </c>
      <c r="O246" s="1212" t="n">
        <v>89244.122658322</v>
      </c>
      <c r="P246" s="1212" t="n">
        <v>97661.640835903</v>
      </c>
      <c r="Q246" s="1213" t="n">
        <v>36187.1358933713</v>
      </c>
      <c r="R246" s="1212" t="n">
        <v>125431.258551693</v>
      </c>
      <c r="S246" s="1212" t="n">
        <v>133848.776729274</v>
      </c>
    </row>
    <row r="247" customFormat="false" ht="16.5" hidden="false" customHeight="false" outlineLevel="0" collapsed="false">
      <c r="A247" s="1203" t="s">
        <v>56</v>
      </c>
      <c r="B247" s="1204" t="n">
        <f aca="false">J247</f>
        <v>90</v>
      </c>
      <c r="C247" s="1204" t="s">
        <v>496</v>
      </c>
      <c r="D247" s="1204" t="n">
        <f aca="false">K247</f>
        <v>400</v>
      </c>
      <c r="E247" s="1204" t="s">
        <v>496</v>
      </c>
      <c r="F247" s="1205" t="n">
        <f aca="false">L247</f>
        <v>2700</v>
      </c>
      <c r="G247" s="1204" t="s">
        <v>496</v>
      </c>
      <c r="H247" s="1206" t="n">
        <v>4</v>
      </c>
      <c r="I247" s="1207" t="s">
        <v>497</v>
      </c>
      <c r="J247" s="1208" t="n">
        <v>90</v>
      </c>
      <c r="K247" s="1209" t="n">
        <v>400</v>
      </c>
      <c r="L247" s="1209" t="n">
        <v>2700</v>
      </c>
      <c r="M247" s="1210" t="n">
        <v>40.183741752533</v>
      </c>
      <c r="N247" s="1211" t="n">
        <v>11639.25672</v>
      </c>
      <c r="O247" s="1212" t="n">
        <v>90155.7216119717</v>
      </c>
      <c r="P247" s="1212" t="n">
        <v>98747.5098867317</v>
      </c>
      <c r="Q247" s="1213" t="n">
        <v>36750.1189189725</v>
      </c>
      <c r="R247" s="1212" t="n">
        <v>126905.840530944</v>
      </c>
      <c r="S247" s="1212" t="n">
        <v>135497.628805704</v>
      </c>
    </row>
    <row r="248" customFormat="false" ht="16.5" hidden="false" customHeight="false" outlineLevel="0" collapsed="false">
      <c r="A248" s="1203" t="s">
        <v>56</v>
      </c>
      <c r="B248" s="1204" t="n">
        <f aca="false">J248</f>
        <v>90</v>
      </c>
      <c r="C248" s="1204" t="s">
        <v>496</v>
      </c>
      <c r="D248" s="1204" t="n">
        <f aca="false">K248</f>
        <v>400</v>
      </c>
      <c r="E248" s="1204" t="s">
        <v>496</v>
      </c>
      <c r="F248" s="1205" t="n">
        <f aca="false">L248</f>
        <v>2750</v>
      </c>
      <c r="G248" s="1204" t="s">
        <v>496</v>
      </c>
      <c r="H248" s="1206" t="n">
        <v>4</v>
      </c>
      <c r="I248" s="1207" t="s">
        <v>497</v>
      </c>
      <c r="J248" s="1208" t="n">
        <v>90</v>
      </c>
      <c r="K248" s="1209" t="n">
        <v>400</v>
      </c>
      <c r="L248" s="1209" t="n">
        <v>2750</v>
      </c>
      <c r="M248" s="1210" t="n">
        <v>40.832158121879</v>
      </c>
      <c r="N248" s="1211" t="n">
        <v>11886.90048</v>
      </c>
      <c r="O248" s="1212" t="n">
        <v>91087.957491129</v>
      </c>
      <c r="P248" s="1212" t="n">
        <v>99852.7011776348</v>
      </c>
      <c r="Q248" s="1213" t="n">
        <v>37313.101813365</v>
      </c>
      <c r="R248" s="1212" t="n">
        <v>128401.059304494</v>
      </c>
      <c r="S248" s="1212" t="n">
        <v>137165.802991</v>
      </c>
    </row>
    <row r="249" customFormat="false" ht="16.5" hidden="false" customHeight="false" outlineLevel="0" collapsed="false">
      <c r="A249" s="1203" t="s">
        <v>56</v>
      </c>
      <c r="B249" s="1204" t="n">
        <f aca="false">J249</f>
        <v>90</v>
      </c>
      <c r="C249" s="1204" t="s">
        <v>496</v>
      </c>
      <c r="D249" s="1204" t="n">
        <f aca="false">K249</f>
        <v>400</v>
      </c>
      <c r="E249" s="1204" t="s">
        <v>496</v>
      </c>
      <c r="F249" s="1205" t="n">
        <f aca="false">L249</f>
        <v>2800</v>
      </c>
      <c r="G249" s="1204" t="s">
        <v>496</v>
      </c>
      <c r="H249" s="1206" t="n">
        <v>4</v>
      </c>
      <c r="I249" s="1207" t="s">
        <v>497</v>
      </c>
      <c r="J249" s="1208" t="n">
        <v>90</v>
      </c>
      <c r="K249" s="1209" t="n">
        <v>400</v>
      </c>
      <c r="L249" s="1209" t="n">
        <v>2800</v>
      </c>
      <c r="M249" s="1210" t="n">
        <v>41.4984664912249</v>
      </c>
      <c r="N249" s="1211" t="n">
        <v>12134.54424</v>
      </c>
      <c r="O249" s="1212" t="n">
        <v>91942.7238470678</v>
      </c>
      <c r="P249" s="1212" t="n">
        <v>100885.358145956</v>
      </c>
      <c r="Q249" s="1213" t="n">
        <v>38091.5818275488</v>
      </c>
      <c r="R249" s="1212" t="n">
        <v>130034.305674617</v>
      </c>
      <c r="S249" s="1212" t="n">
        <v>138976.939973505</v>
      </c>
    </row>
    <row r="250" customFormat="false" ht="16.5" hidden="false" customHeight="false" outlineLevel="0" collapsed="false">
      <c r="A250" s="1203" t="s">
        <v>56</v>
      </c>
      <c r="B250" s="1204" t="n">
        <f aca="false">J250</f>
        <v>90</v>
      </c>
      <c r="C250" s="1204" t="s">
        <v>496</v>
      </c>
      <c r="D250" s="1204" t="n">
        <f aca="false">K250</f>
        <v>400</v>
      </c>
      <c r="E250" s="1204" t="s">
        <v>496</v>
      </c>
      <c r="F250" s="1205" t="n">
        <f aca="false">L250</f>
        <v>2850</v>
      </c>
      <c r="G250" s="1204" t="s">
        <v>496</v>
      </c>
      <c r="H250" s="1206" t="n">
        <v>4</v>
      </c>
      <c r="I250" s="1207" t="s">
        <v>497</v>
      </c>
      <c r="J250" s="1208" t="n">
        <v>90</v>
      </c>
      <c r="K250" s="1209" t="n">
        <v>400</v>
      </c>
      <c r="L250" s="1209" t="n">
        <v>2850</v>
      </c>
      <c r="M250" s="1210" t="n">
        <v>42.1468828605709</v>
      </c>
      <c r="N250" s="1211" t="n">
        <v>12382.188</v>
      </c>
      <c r="O250" s="1212" t="n">
        <v>92797.4452574492</v>
      </c>
      <c r="P250" s="1212" t="n">
        <v>101917.973179961</v>
      </c>
      <c r="Q250" s="1213" t="n">
        <v>38654.5647219413</v>
      </c>
      <c r="R250" s="1212" t="n">
        <v>131452.00997939</v>
      </c>
      <c r="S250" s="1212" t="n">
        <v>140572.537901902</v>
      </c>
    </row>
    <row r="251" customFormat="false" ht="16.5" hidden="false" customHeight="false" outlineLevel="0" collapsed="false">
      <c r="A251" s="1203" t="s">
        <v>56</v>
      </c>
      <c r="B251" s="1204" t="n">
        <f aca="false">J251</f>
        <v>90</v>
      </c>
      <c r="C251" s="1204" t="s">
        <v>496</v>
      </c>
      <c r="D251" s="1204" t="n">
        <f aca="false">K251</f>
        <v>400</v>
      </c>
      <c r="E251" s="1204" t="s">
        <v>496</v>
      </c>
      <c r="F251" s="1205" t="n">
        <f aca="false">L251</f>
        <v>2900</v>
      </c>
      <c r="G251" s="1204" t="s">
        <v>496</v>
      </c>
      <c r="H251" s="1206" t="n">
        <v>4</v>
      </c>
      <c r="I251" s="1207" t="s">
        <v>497</v>
      </c>
      <c r="J251" s="1208" t="n">
        <v>90</v>
      </c>
      <c r="K251" s="1209" t="n">
        <v>400</v>
      </c>
      <c r="L251" s="1209" t="n">
        <v>2900</v>
      </c>
      <c r="M251" s="1210" t="n">
        <v>42.9979912299169</v>
      </c>
      <c r="N251" s="1211" t="n">
        <v>12629.83176</v>
      </c>
      <c r="O251" s="1212" t="n">
        <v>93652.1218338008</v>
      </c>
      <c r="P251" s="1212" t="n">
        <v>102950.546056594</v>
      </c>
      <c r="Q251" s="1213" t="n">
        <v>39433.044736125</v>
      </c>
      <c r="R251" s="1212" t="n">
        <v>133085.166569926</v>
      </c>
      <c r="S251" s="1212" t="n">
        <v>142383.590792719</v>
      </c>
    </row>
    <row r="252" customFormat="false" ht="16.5" hidden="false" customHeight="false" outlineLevel="0" collapsed="false">
      <c r="A252" s="1203" t="s">
        <v>56</v>
      </c>
      <c r="B252" s="1204" t="n">
        <f aca="false">J252</f>
        <v>90</v>
      </c>
      <c r="C252" s="1204" t="s">
        <v>496</v>
      </c>
      <c r="D252" s="1204" t="n">
        <f aca="false">K252</f>
        <v>400</v>
      </c>
      <c r="E252" s="1204" t="s">
        <v>496</v>
      </c>
      <c r="F252" s="1205" t="n">
        <f aca="false">L252</f>
        <v>2950</v>
      </c>
      <c r="G252" s="1204" t="s">
        <v>496</v>
      </c>
      <c r="H252" s="1206" t="n">
        <v>4</v>
      </c>
      <c r="I252" s="1207" t="s">
        <v>497</v>
      </c>
      <c r="J252" s="1208" t="n">
        <v>90</v>
      </c>
      <c r="K252" s="1209" t="n">
        <v>400</v>
      </c>
      <c r="L252" s="1209" t="n">
        <v>2950</v>
      </c>
      <c r="M252" s="1210" t="n">
        <v>43.6464075992628</v>
      </c>
      <c r="N252" s="1211" t="n">
        <v>12877.47552</v>
      </c>
      <c r="O252" s="1212" t="n">
        <v>94506.7533530676</v>
      </c>
      <c r="P252" s="1212" t="n">
        <v>103983.076775856</v>
      </c>
      <c r="Q252" s="1213" t="n">
        <v>39996.0276305175</v>
      </c>
      <c r="R252" s="1212" t="n">
        <v>134502.780983585</v>
      </c>
      <c r="S252" s="1212" t="n">
        <v>143979.104406374</v>
      </c>
    </row>
    <row r="253" customFormat="false" ht="16.5" hidden="false" customHeight="false" outlineLevel="0" collapsed="false">
      <c r="A253" s="1203" t="s">
        <v>56</v>
      </c>
      <c r="B253" s="1204" t="n">
        <f aca="false">J253</f>
        <v>90</v>
      </c>
      <c r="C253" s="1204" t="s">
        <v>496</v>
      </c>
      <c r="D253" s="1204" t="n">
        <f aca="false">K253</f>
        <v>400</v>
      </c>
      <c r="E253" s="1204" t="s">
        <v>496</v>
      </c>
      <c r="F253" s="1205" t="n">
        <f aca="false">L253</f>
        <v>3000</v>
      </c>
      <c r="G253" s="1204" t="s">
        <v>496</v>
      </c>
      <c r="H253" s="1206" t="n">
        <v>4</v>
      </c>
      <c r="I253" s="1207" t="s">
        <v>497</v>
      </c>
      <c r="J253" s="1231" t="n">
        <v>90</v>
      </c>
      <c r="K253" s="1232" t="n">
        <v>400</v>
      </c>
      <c r="L253" s="1232" t="n">
        <v>3000</v>
      </c>
      <c r="M253" s="1248" t="n">
        <v>44.3778159686088</v>
      </c>
      <c r="N253" s="1234" t="n">
        <v>13125.11928</v>
      </c>
      <c r="O253" s="1235" t="n">
        <v>96965.860299471</v>
      </c>
      <c r="P253" s="1235" t="n">
        <v>106517.868694951</v>
      </c>
      <c r="Q253" s="1236" t="n">
        <v>40774.5076447013</v>
      </c>
      <c r="R253" s="1235" t="n">
        <v>137740.367944172</v>
      </c>
      <c r="S253" s="1235" t="n">
        <v>147292.376339652</v>
      </c>
    </row>
  </sheetData>
  <mergeCells count="21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10:S10"/>
    <mergeCell ref="A58:S58"/>
    <mergeCell ref="A59:S59"/>
    <mergeCell ref="A107:S107"/>
    <mergeCell ref="A108:S108"/>
    <mergeCell ref="A156:S156"/>
    <mergeCell ref="A157:S157"/>
    <mergeCell ref="A205:S205"/>
    <mergeCell ref="A206:S206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AMJ20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T29" activeCellId="0" sqref="T29"/>
    </sheetView>
  </sheetViews>
  <sheetFormatPr defaultRowHeight="15.75" zeroHeight="false" outlineLevelRow="0" outlineLevelCol="0"/>
  <cols>
    <col collapsed="false" customWidth="true" hidden="false" outlineLevel="0" max="1" min="1" style="1179" width="5.5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6" min="15" style="1244" width="27.71"/>
    <col collapsed="false" customWidth="true" hidden="false" outlineLevel="0" max="17" min="17" style="1242" width="26.29"/>
    <col collapsed="false" customWidth="true" hidden="false" outlineLevel="0" max="19" min="18" style="1244" width="27.71"/>
    <col collapsed="false" customWidth="true" hidden="false" outlineLevel="0" max="1025" min="20" style="1179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245"/>
      <c r="O1" s="1242"/>
      <c r="P1" s="1242"/>
      <c r="R1" s="1242"/>
      <c r="S1" s="124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Q2" s="1182"/>
      <c r="R2" s="1182"/>
      <c r="S2" s="1182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510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22.5" hidden="false" customHeight="true" outlineLevel="0" collapsed="false">
      <c r="A9" s="1246" t="s">
        <v>511</v>
      </c>
      <c r="B9" s="1246"/>
      <c r="C9" s="1246"/>
      <c r="D9" s="1246"/>
      <c r="E9" s="1246"/>
      <c r="F9" s="1246"/>
      <c r="G9" s="1246"/>
      <c r="H9" s="1246"/>
      <c r="I9" s="1246"/>
      <c r="J9" s="1246"/>
      <c r="K9" s="1246"/>
      <c r="L9" s="1246"/>
      <c r="M9" s="1246"/>
      <c r="N9" s="1246"/>
      <c r="O9" s="1246"/>
      <c r="P9" s="1246"/>
      <c r="Q9" s="1246"/>
      <c r="R9" s="1246"/>
      <c r="S9" s="1246"/>
    </row>
    <row r="10" customFormat="false" ht="16.5" hidden="false" customHeight="true" outlineLevel="0" collapsed="false">
      <c r="A10" s="1249" t="s">
        <v>495</v>
      </c>
      <c r="B10" s="1249"/>
      <c r="C10" s="1249"/>
      <c r="D10" s="1249"/>
      <c r="E10" s="1249"/>
      <c r="F10" s="1249"/>
      <c r="G10" s="1249"/>
      <c r="H10" s="1249"/>
      <c r="I10" s="1249"/>
      <c r="J10" s="1249"/>
      <c r="K10" s="1249"/>
      <c r="L10" s="1249"/>
      <c r="M10" s="1249"/>
      <c r="N10" s="1249"/>
      <c r="O10" s="1249"/>
      <c r="P10" s="1249"/>
      <c r="Q10" s="1249"/>
      <c r="R10" s="1249"/>
      <c r="S10" s="1249"/>
    </row>
    <row r="11" customFormat="false" ht="16.5" hidden="false" customHeight="true" outlineLevel="0" collapsed="false">
      <c r="A11" s="1203" t="s">
        <v>56</v>
      </c>
      <c r="B11" s="1204" t="n">
        <f aca="false">J11</f>
        <v>110</v>
      </c>
      <c r="C11" s="1204" t="s">
        <v>496</v>
      </c>
      <c r="D11" s="1204" t="n">
        <f aca="false">K11</f>
        <v>200</v>
      </c>
      <c r="E11" s="1204" t="s">
        <v>496</v>
      </c>
      <c r="F11" s="1205" t="n">
        <f aca="false">L11</f>
        <v>700</v>
      </c>
      <c r="G11" s="1204" t="s">
        <v>496</v>
      </c>
      <c r="H11" s="1206" t="n">
        <v>2</v>
      </c>
      <c r="I11" s="1207" t="s">
        <v>497</v>
      </c>
      <c r="J11" s="1208" t="n">
        <v>110</v>
      </c>
      <c r="K11" s="1209" t="n">
        <v>200</v>
      </c>
      <c r="L11" s="1209" t="n">
        <v>700</v>
      </c>
      <c r="M11" s="1210" t="n">
        <v>6.77294311488013</v>
      </c>
      <c r="N11" s="1211" t="n">
        <v>1029.59731113548</v>
      </c>
      <c r="O11" s="1212" t="n">
        <v>23974.3201695283</v>
      </c>
      <c r="P11" s="1212" t="n">
        <v>27046.1775679245</v>
      </c>
      <c r="Q11" s="1213" t="n">
        <v>6992.94864394125</v>
      </c>
      <c r="R11" s="1212" t="n">
        <v>30967.2688134696</v>
      </c>
      <c r="S11" s="1212" t="n">
        <v>34039.1262118658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110</v>
      </c>
      <c r="C12" s="1204" t="s">
        <v>496</v>
      </c>
      <c r="D12" s="1204" t="n">
        <f aca="false">K12</f>
        <v>200</v>
      </c>
      <c r="E12" s="1204" t="s">
        <v>496</v>
      </c>
      <c r="F12" s="1205" t="n">
        <f aca="false">L12</f>
        <v>750</v>
      </c>
      <c r="G12" s="1204" t="s">
        <v>496</v>
      </c>
      <c r="H12" s="1206" t="n">
        <v>2</v>
      </c>
      <c r="I12" s="1207" t="s">
        <v>497</v>
      </c>
      <c r="J12" s="1208" t="n">
        <v>110</v>
      </c>
      <c r="K12" s="1209" t="n">
        <v>200</v>
      </c>
      <c r="L12" s="1209" t="n">
        <v>750</v>
      </c>
      <c r="M12" s="1210" t="n">
        <v>7.16159278391079</v>
      </c>
      <c r="N12" s="1211" t="n">
        <v>1176.6826412977</v>
      </c>
      <c r="O12" s="1212" t="n">
        <v>25404.9470731997</v>
      </c>
      <c r="P12" s="1212" t="n">
        <v>28634.7662789738</v>
      </c>
      <c r="Q12" s="1213" t="n">
        <v>7327.91933434125</v>
      </c>
      <c r="R12" s="1212" t="n">
        <v>32732.8664075409</v>
      </c>
      <c r="S12" s="1212" t="n">
        <v>35962.685613315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110</v>
      </c>
      <c r="C13" s="1204" t="s">
        <v>496</v>
      </c>
      <c r="D13" s="1204" t="n">
        <f aca="false">K13</f>
        <v>200</v>
      </c>
      <c r="E13" s="1204" t="s">
        <v>496</v>
      </c>
      <c r="F13" s="1205" t="n">
        <f aca="false">L13</f>
        <v>800</v>
      </c>
      <c r="G13" s="1204" t="s">
        <v>496</v>
      </c>
      <c r="H13" s="1206" t="n">
        <v>2</v>
      </c>
      <c r="I13" s="1207" t="s">
        <v>497</v>
      </c>
      <c r="J13" s="1208" t="n">
        <v>110</v>
      </c>
      <c r="K13" s="1209" t="n">
        <v>200</v>
      </c>
      <c r="L13" s="1209" t="n">
        <v>800</v>
      </c>
      <c r="M13" s="1210" t="n">
        <v>7.55024245294145</v>
      </c>
      <c r="N13" s="1211" t="n">
        <v>1323.76797145991</v>
      </c>
      <c r="O13" s="1212" t="n">
        <v>26835.5739768711</v>
      </c>
      <c r="P13" s="1212" t="n">
        <v>30223.354990023</v>
      </c>
      <c r="Q13" s="1213" t="n">
        <v>7662.89002474125</v>
      </c>
      <c r="R13" s="1212" t="n">
        <v>34498.4640016123</v>
      </c>
      <c r="S13" s="1212" t="n">
        <v>37886.2450147643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110</v>
      </c>
      <c r="C14" s="1204" t="s">
        <v>496</v>
      </c>
      <c r="D14" s="1204" t="n">
        <f aca="false">K14</f>
        <v>200</v>
      </c>
      <c r="E14" s="1204" t="s">
        <v>496</v>
      </c>
      <c r="F14" s="1205" t="n">
        <f aca="false">L14</f>
        <v>850</v>
      </c>
      <c r="G14" s="1204" t="s">
        <v>496</v>
      </c>
      <c r="H14" s="1206" t="n">
        <v>2</v>
      </c>
      <c r="I14" s="1207" t="s">
        <v>497</v>
      </c>
      <c r="J14" s="1208" t="n">
        <v>110</v>
      </c>
      <c r="K14" s="1209" t="n">
        <v>200</v>
      </c>
      <c r="L14" s="1209" t="n">
        <v>850</v>
      </c>
      <c r="M14" s="1210" t="n">
        <v>7.9559321219721</v>
      </c>
      <c r="N14" s="1211" t="n">
        <v>1470.85330162212</v>
      </c>
      <c r="O14" s="1212" t="n">
        <v>28266.2008805424</v>
      </c>
      <c r="P14" s="1212" t="n">
        <v>31811.9438191601</v>
      </c>
      <c r="Q14" s="1213" t="n">
        <v>8213.35770372375</v>
      </c>
      <c r="R14" s="1212" t="n">
        <v>36479.5585842662</v>
      </c>
      <c r="S14" s="1212" t="n">
        <v>40025.3015228839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110</v>
      </c>
      <c r="C15" s="1204" t="s">
        <v>496</v>
      </c>
      <c r="D15" s="1204" t="n">
        <f aca="false">K15</f>
        <v>200</v>
      </c>
      <c r="E15" s="1204" t="s">
        <v>496</v>
      </c>
      <c r="F15" s="1205" t="n">
        <f aca="false">L15</f>
        <v>900</v>
      </c>
      <c r="G15" s="1204" t="s">
        <v>496</v>
      </c>
      <c r="H15" s="1206" t="n">
        <v>2</v>
      </c>
      <c r="I15" s="1207" t="s">
        <v>497</v>
      </c>
      <c r="J15" s="1208" t="n">
        <v>110</v>
      </c>
      <c r="K15" s="1209" t="n">
        <v>200</v>
      </c>
      <c r="L15" s="1209" t="n">
        <v>900</v>
      </c>
      <c r="M15" s="1210" t="n">
        <v>8.38258179100276</v>
      </c>
      <c r="N15" s="1211" t="n">
        <v>1617.93863178433</v>
      </c>
      <c r="O15" s="1212" t="n">
        <v>29696.8277842138</v>
      </c>
      <c r="P15" s="1212" t="n">
        <v>33400.5325302094</v>
      </c>
      <c r="Q15" s="1213" t="n">
        <v>8548.3285253325</v>
      </c>
      <c r="R15" s="1212" t="n">
        <v>38245.1563095463</v>
      </c>
      <c r="S15" s="1212" t="n">
        <v>41948.8610555419</v>
      </c>
    </row>
    <row r="16" customFormat="false" ht="16.5" hidden="false" customHeight="true" outlineLevel="0" collapsed="false">
      <c r="A16" s="1203" t="s">
        <v>56</v>
      </c>
      <c r="B16" s="1204" t="n">
        <f aca="false">J16</f>
        <v>110</v>
      </c>
      <c r="C16" s="1204" t="s">
        <v>496</v>
      </c>
      <c r="D16" s="1204" t="n">
        <f aca="false">K16</f>
        <v>200</v>
      </c>
      <c r="E16" s="1204" t="s">
        <v>496</v>
      </c>
      <c r="F16" s="1205" t="n">
        <f aca="false">L16</f>
        <v>950</v>
      </c>
      <c r="G16" s="1204" t="s">
        <v>496</v>
      </c>
      <c r="H16" s="1206" t="n">
        <v>2</v>
      </c>
      <c r="I16" s="1207" t="s">
        <v>497</v>
      </c>
      <c r="J16" s="1208" t="n">
        <v>110</v>
      </c>
      <c r="K16" s="1209" t="n">
        <v>200</v>
      </c>
      <c r="L16" s="1209" t="n">
        <v>950</v>
      </c>
      <c r="M16" s="1210" t="n">
        <v>8.85727146003342</v>
      </c>
      <c r="N16" s="1211" t="n">
        <v>1765.02396194654</v>
      </c>
      <c r="O16" s="1212" t="n">
        <v>31127.4546878852</v>
      </c>
      <c r="P16" s="1212" t="n">
        <v>34989.1212412586</v>
      </c>
      <c r="Q16" s="1213" t="n">
        <v>9098.796204315</v>
      </c>
      <c r="R16" s="1212" t="n">
        <v>40226.2508922002</v>
      </c>
      <c r="S16" s="1212" t="n">
        <v>44087.9174455736</v>
      </c>
    </row>
    <row r="17" customFormat="false" ht="16.5" hidden="false" customHeight="true" outlineLevel="0" collapsed="false">
      <c r="A17" s="1203" t="s">
        <v>56</v>
      </c>
      <c r="B17" s="1204" t="n">
        <f aca="false">J17</f>
        <v>110</v>
      </c>
      <c r="C17" s="1204" t="s">
        <v>496</v>
      </c>
      <c r="D17" s="1204" t="n">
        <f aca="false">K17</f>
        <v>200</v>
      </c>
      <c r="E17" s="1204" t="s">
        <v>496</v>
      </c>
      <c r="F17" s="1205" t="n">
        <f aca="false">L17</f>
        <v>1000</v>
      </c>
      <c r="G17" s="1204" t="s">
        <v>496</v>
      </c>
      <c r="H17" s="1206" t="n">
        <v>2</v>
      </c>
      <c r="I17" s="1207" t="s">
        <v>497</v>
      </c>
      <c r="J17" s="1208" t="n">
        <v>110</v>
      </c>
      <c r="K17" s="1209" t="n">
        <v>200</v>
      </c>
      <c r="L17" s="1209" t="n">
        <v>1000</v>
      </c>
      <c r="M17" s="1210" t="n">
        <v>9.24592112906408</v>
      </c>
      <c r="N17" s="1211" t="n">
        <v>1912.10929210876</v>
      </c>
      <c r="O17" s="1212" t="n">
        <v>32469.1731451834</v>
      </c>
      <c r="P17" s="1212" t="n">
        <v>36489.5686900563</v>
      </c>
      <c r="Q17" s="1213" t="n">
        <v>9433.766894715</v>
      </c>
      <c r="R17" s="1212" t="n">
        <v>41902.9400398984</v>
      </c>
      <c r="S17" s="1212" t="n">
        <v>45923.3355847713</v>
      </c>
    </row>
    <row r="18" customFormat="false" ht="16.5" hidden="false" customHeight="true" outlineLevel="0" collapsed="false">
      <c r="A18" s="1203" t="s">
        <v>56</v>
      </c>
      <c r="B18" s="1204" t="n">
        <f aca="false">J18</f>
        <v>110</v>
      </c>
      <c r="C18" s="1204" t="s">
        <v>496</v>
      </c>
      <c r="D18" s="1204" t="n">
        <f aca="false">K18</f>
        <v>200</v>
      </c>
      <c r="E18" s="1204" t="s">
        <v>496</v>
      </c>
      <c r="F18" s="1205" t="n">
        <f aca="false">L18</f>
        <v>1050</v>
      </c>
      <c r="G18" s="1204" t="s">
        <v>496</v>
      </c>
      <c r="H18" s="1206" t="n">
        <v>2</v>
      </c>
      <c r="I18" s="1207" t="s">
        <v>497</v>
      </c>
      <c r="J18" s="1208" t="n">
        <v>110</v>
      </c>
      <c r="K18" s="1209" t="n">
        <v>200</v>
      </c>
      <c r="L18" s="1209" t="n">
        <v>1050</v>
      </c>
      <c r="M18" s="1210" t="n">
        <v>9.65161079809474</v>
      </c>
      <c r="N18" s="1211" t="n">
        <v>2059.19462227097</v>
      </c>
      <c r="O18" s="1212" t="n">
        <v>34110.9577344594</v>
      </c>
      <c r="P18" s="1212" t="n">
        <v>38287.4929579969</v>
      </c>
      <c r="Q18" s="1213" t="n">
        <v>9984.2345736975</v>
      </c>
      <c r="R18" s="1212" t="n">
        <v>44095.192308157</v>
      </c>
      <c r="S18" s="1212" t="n">
        <v>48271.7275316944</v>
      </c>
    </row>
    <row r="19" customFormat="false" ht="16.5" hidden="false" customHeight="true" outlineLevel="0" collapsed="false">
      <c r="A19" s="1203" t="s">
        <v>56</v>
      </c>
      <c r="B19" s="1206" t="n">
        <f aca="false">J19</f>
        <v>110</v>
      </c>
      <c r="C19" s="1206" t="s">
        <v>496</v>
      </c>
      <c r="D19" s="1206" t="n">
        <f aca="false">K19</f>
        <v>200</v>
      </c>
      <c r="E19" s="1206" t="s">
        <v>496</v>
      </c>
      <c r="F19" s="1205" t="n">
        <f aca="false">L19</f>
        <v>1100</v>
      </c>
      <c r="G19" s="1206" t="s">
        <v>496</v>
      </c>
      <c r="H19" s="1206" t="n">
        <v>2</v>
      </c>
      <c r="I19" s="1207" t="s">
        <v>497</v>
      </c>
      <c r="J19" s="1208" t="n">
        <v>110</v>
      </c>
      <c r="K19" s="1209" t="n">
        <v>200</v>
      </c>
      <c r="L19" s="1209" t="n">
        <v>1100</v>
      </c>
      <c r="M19" s="1210" t="n">
        <v>10.0402604671254</v>
      </c>
      <c r="N19" s="1211" t="n">
        <v>2206.27995243318</v>
      </c>
      <c r="O19" s="1212" t="n">
        <v>35541.5846381308</v>
      </c>
      <c r="P19" s="1212" t="n">
        <v>39876.0816690461</v>
      </c>
      <c r="Q19" s="1213" t="n">
        <v>10319.2053953063</v>
      </c>
      <c r="R19" s="1212" t="n">
        <v>45860.7900334371</v>
      </c>
      <c r="S19" s="1212" t="n">
        <v>50195.2870643524</v>
      </c>
    </row>
    <row r="20" customFormat="false" ht="16.5" hidden="false" customHeight="true" outlineLevel="0" collapsed="false">
      <c r="A20" s="1203" t="s">
        <v>56</v>
      </c>
      <c r="B20" s="1204" t="n">
        <f aca="false">J20</f>
        <v>110</v>
      </c>
      <c r="C20" s="1204" t="s">
        <v>496</v>
      </c>
      <c r="D20" s="1204" t="n">
        <f aca="false">K20</f>
        <v>200</v>
      </c>
      <c r="E20" s="1204" t="s">
        <v>496</v>
      </c>
      <c r="F20" s="1205" t="n">
        <f aca="false">L20</f>
        <v>1150</v>
      </c>
      <c r="G20" s="1204" t="s">
        <v>496</v>
      </c>
      <c r="H20" s="1206" t="n">
        <v>2</v>
      </c>
      <c r="I20" s="1207" t="s">
        <v>497</v>
      </c>
      <c r="J20" s="1208" t="n">
        <v>110</v>
      </c>
      <c r="K20" s="1209" t="n">
        <v>200</v>
      </c>
      <c r="L20" s="1209" t="n">
        <v>1150</v>
      </c>
      <c r="M20" s="1210" t="n">
        <v>10.4289101361561</v>
      </c>
      <c r="N20" s="1211" t="n">
        <v>2353.36528259539</v>
      </c>
      <c r="O20" s="1212" t="n">
        <v>36266.2840160516</v>
      </c>
      <c r="P20" s="1212" t="n">
        <v>40764.8346338711</v>
      </c>
      <c r="Q20" s="1213" t="n">
        <v>10654.1760857063</v>
      </c>
      <c r="R20" s="1212" t="n">
        <v>46920.4601017579</v>
      </c>
      <c r="S20" s="1212" t="n">
        <v>51419.0107195774</v>
      </c>
    </row>
    <row r="21" customFormat="false" ht="16.5" hidden="false" customHeight="true" outlineLevel="0" collapsed="false">
      <c r="A21" s="1203" t="s">
        <v>56</v>
      </c>
      <c r="B21" s="1204" t="n">
        <f aca="false">J21</f>
        <v>110</v>
      </c>
      <c r="C21" s="1204" t="s">
        <v>496</v>
      </c>
      <c r="D21" s="1204" t="n">
        <f aca="false">K21</f>
        <v>200</v>
      </c>
      <c r="E21" s="1204" t="s">
        <v>496</v>
      </c>
      <c r="F21" s="1205" t="n">
        <f aca="false">L21</f>
        <v>1200</v>
      </c>
      <c r="G21" s="1204" t="s">
        <v>496</v>
      </c>
      <c r="H21" s="1206" t="n">
        <v>2</v>
      </c>
      <c r="I21" s="1207" t="s">
        <v>497</v>
      </c>
      <c r="J21" s="1208" t="n">
        <v>110</v>
      </c>
      <c r="K21" s="1209" t="n">
        <v>200</v>
      </c>
      <c r="L21" s="1209" t="n">
        <v>1200</v>
      </c>
      <c r="M21" s="1210" t="n">
        <v>11.0498498051867</v>
      </c>
      <c r="N21" s="1211" t="n">
        <v>2500.4506127576</v>
      </c>
      <c r="O21" s="1212" t="n">
        <v>37023.8235401638</v>
      </c>
      <c r="P21" s="1212" t="n">
        <v>41686.1444258336</v>
      </c>
      <c r="Q21" s="1213" t="n">
        <v>11204.6437646888</v>
      </c>
      <c r="R21" s="1212" t="n">
        <v>48228.4673048526</v>
      </c>
      <c r="S21" s="1212" t="n">
        <v>52890.7881905224</v>
      </c>
    </row>
    <row r="22" customFormat="false" ht="16.5" hidden="false" customHeight="true" outlineLevel="0" collapsed="false">
      <c r="A22" s="1203" t="s">
        <v>56</v>
      </c>
      <c r="B22" s="1204" t="n">
        <f aca="false">J22</f>
        <v>110</v>
      </c>
      <c r="C22" s="1204" t="s">
        <v>496</v>
      </c>
      <c r="D22" s="1204" t="n">
        <f aca="false">K22</f>
        <v>200</v>
      </c>
      <c r="E22" s="1204" t="s">
        <v>496</v>
      </c>
      <c r="F22" s="1205" t="n">
        <f aca="false">L22</f>
        <v>1250</v>
      </c>
      <c r="G22" s="1204" t="s">
        <v>496</v>
      </c>
      <c r="H22" s="1206" t="n">
        <v>2</v>
      </c>
      <c r="I22" s="1207" t="s">
        <v>497</v>
      </c>
      <c r="J22" s="1208" t="n">
        <v>110</v>
      </c>
      <c r="K22" s="1209" t="n">
        <v>200</v>
      </c>
      <c r="L22" s="1209" t="n">
        <v>1250</v>
      </c>
      <c r="M22" s="1210" t="n">
        <v>11.4384994742174</v>
      </c>
      <c r="N22" s="1211" t="n">
        <v>2647.53594291982</v>
      </c>
      <c r="O22" s="1212" t="n">
        <v>37748.0733509841</v>
      </c>
      <c r="P22" s="1212" t="n">
        <v>42574.4518451063</v>
      </c>
      <c r="Q22" s="1213" t="n">
        <v>11539.6144550888</v>
      </c>
      <c r="R22" s="1212" t="n">
        <v>49287.6878060728</v>
      </c>
      <c r="S22" s="1212" t="n">
        <v>54114.066300195</v>
      </c>
    </row>
    <row r="23" customFormat="false" ht="16.5" hidden="false" customHeight="true" outlineLevel="0" collapsed="false">
      <c r="A23" s="1203" t="s">
        <v>56</v>
      </c>
      <c r="B23" s="1204" t="n">
        <f aca="false">J23</f>
        <v>110</v>
      </c>
      <c r="C23" s="1204" t="s">
        <v>496</v>
      </c>
      <c r="D23" s="1204" t="n">
        <f aca="false">K23</f>
        <v>200</v>
      </c>
      <c r="E23" s="1204" t="s">
        <v>496</v>
      </c>
      <c r="F23" s="1205" t="n">
        <f aca="false">L23</f>
        <v>1300</v>
      </c>
      <c r="G23" s="1204" t="s">
        <v>496</v>
      </c>
      <c r="H23" s="1206" t="n">
        <v>2</v>
      </c>
      <c r="I23" s="1207" t="s">
        <v>497</v>
      </c>
      <c r="J23" s="1208" t="n">
        <v>110</v>
      </c>
      <c r="K23" s="1209" t="n">
        <v>200</v>
      </c>
      <c r="L23" s="1209" t="n">
        <v>1300</v>
      </c>
      <c r="M23" s="1210" t="n">
        <v>11.906189143248</v>
      </c>
      <c r="N23" s="1211" t="n">
        <v>2794.62127308203</v>
      </c>
      <c r="O23" s="1212" t="n">
        <v>40764.2703312791</v>
      </c>
      <c r="P23" s="1212" t="n">
        <v>45734.9278628678</v>
      </c>
      <c r="Q23" s="1213" t="n">
        <v>12090.0821340713</v>
      </c>
      <c r="R23" s="1212" t="n">
        <v>52854.3524653504</v>
      </c>
      <c r="S23" s="1212" t="n">
        <v>57825.009996939</v>
      </c>
    </row>
    <row r="24" customFormat="false" ht="16.5" hidden="false" customHeight="true" outlineLevel="0" collapsed="false">
      <c r="A24" s="1203" t="s">
        <v>56</v>
      </c>
      <c r="B24" s="1204" t="n">
        <f aca="false">J24</f>
        <v>110</v>
      </c>
      <c r="C24" s="1204" t="s">
        <v>496</v>
      </c>
      <c r="D24" s="1204" t="n">
        <f aca="false">K24</f>
        <v>200</v>
      </c>
      <c r="E24" s="1204" t="s">
        <v>496</v>
      </c>
      <c r="F24" s="1205" t="n">
        <f aca="false">L24</f>
        <v>1350</v>
      </c>
      <c r="G24" s="1204" t="s">
        <v>496</v>
      </c>
      <c r="H24" s="1206" t="n">
        <v>2</v>
      </c>
      <c r="I24" s="1207" t="s">
        <v>497</v>
      </c>
      <c r="J24" s="1208" t="n">
        <v>110</v>
      </c>
      <c r="K24" s="1209" t="n">
        <v>200</v>
      </c>
      <c r="L24" s="1209" t="n">
        <v>1350</v>
      </c>
      <c r="M24" s="1210" t="n">
        <v>12.2948388122787</v>
      </c>
      <c r="N24" s="1211" t="n">
        <v>2941.70660324424</v>
      </c>
      <c r="O24" s="1212" t="n">
        <v>41721.8812675988</v>
      </c>
      <c r="P24" s="1212" t="n">
        <v>46854.5825370195</v>
      </c>
      <c r="Q24" s="1213" t="n">
        <v>12425.05295568</v>
      </c>
      <c r="R24" s="1212" t="n">
        <v>54146.9342232788</v>
      </c>
      <c r="S24" s="1212" t="n">
        <v>59279.6354926995</v>
      </c>
    </row>
    <row r="25" customFormat="false" ht="16.5" hidden="false" customHeight="true" outlineLevel="0" collapsed="false">
      <c r="A25" s="1203" t="s">
        <v>56</v>
      </c>
      <c r="B25" s="1204" t="n">
        <f aca="false">J25</f>
        <v>110</v>
      </c>
      <c r="C25" s="1204" t="s">
        <v>496</v>
      </c>
      <c r="D25" s="1204" t="n">
        <f aca="false">K25</f>
        <v>200</v>
      </c>
      <c r="E25" s="1204" t="s">
        <v>496</v>
      </c>
      <c r="F25" s="1205" t="n">
        <f aca="false">L25</f>
        <v>1400</v>
      </c>
      <c r="G25" s="1204" t="s">
        <v>496</v>
      </c>
      <c r="H25" s="1206" t="n">
        <v>2</v>
      </c>
      <c r="I25" s="1207" t="s">
        <v>497</v>
      </c>
      <c r="J25" s="1208" t="n">
        <v>110</v>
      </c>
      <c r="K25" s="1209" t="n">
        <v>200</v>
      </c>
      <c r="L25" s="1209" t="n">
        <v>1400</v>
      </c>
      <c r="M25" s="1210" t="n">
        <v>12.7005284813093</v>
      </c>
      <c r="N25" s="1211" t="n">
        <v>3088.79193340645</v>
      </c>
      <c r="O25" s="1212" t="n">
        <v>42985.1150789423</v>
      </c>
      <c r="P25" s="1212" t="n">
        <v>48277.2227115949</v>
      </c>
      <c r="Q25" s="1213" t="n">
        <v>12975.5206346625</v>
      </c>
      <c r="R25" s="1212" t="n">
        <v>55960.6357136048</v>
      </c>
      <c r="S25" s="1212" t="n">
        <v>61252.7433462574</v>
      </c>
    </row>
    <row r="26" customFormat="false" ht="16.5" hidden="false" customHeight="true" outlineLevel="0" collapsed="false">
      <c r="A26" s="1203" t="s">
        <v>56</v>
      </c>
      <c r="B26" s="1204" t="n">
        <f aca="false">J26</f>
        <v>110</v>
      </c>
      <c r="C26" s="1204" t="s">
        <v>496</v>
      </c>
      <c r="D26" s="1204" t="n">
        <f aca="false">K26</f>
        <v>200</v>
      </c>
      <c r="E26" s="1204" t="s">
        <v>496</v>
      </c>
      <c r="F26" s="1205" t="n">
        <f aca="false">L26</f>
        <v>1450</v>
      </c>
      <c r="G26" s="1204" t="s">
        <v>496</v>
      </c>
      <c r="H26" s="1206" t="n">
        <v>2</v>
      </c>
      <c r="I26" s="1207" t="s">
        <v>497</v>
      </c>
      <c r="J26" s="1208" t="n">
        <v>110</v>
      </c>
      <c r="K26" s="1209" t="n">
        <v>200</v>
      </c>
      <c r="L26" s="1209" t="n">
        <v>1450</v>
      </c>
      <c r="M26" s="1210" t="n">
        <v>13.08917815034</v>
      </c>
      <c r="N26" s="1211" t="n">
        <v>3235.87726356866</v>
      </c>
      <c r="O26" s="1212" t="n">
        <v>43942.7260152619</v>
      </c>
      <c r="P26" s="1212" t="n">
        <v>49396.8773857466</v>
      </c>
      <c r="Q26" s="1213" t="n">
        <v>13310.4913250625</v>
      </c>
      <c r="R26" s="1212" t="n">
        <v>57253.2173403244</v>
      </c>
      <c r="S26" s="1212" t="n">
        <v>62707.3687108091</v>
      </c>
    </row>
    <row r="27" customFormat="false" ht="16.5" hidden="false" customHeight="true" outlineLevel="0" collapsed="false">
      <c r="A27" s="1203" t="s">
        <v>56</v>
      </c>
      <c r="B27" s="1204" t="n">
        <f aca="false">J27</f>
        <v>110</v>
      </c>
      <c r="C27" s="1204" t="s">
        <v>496</v>
      </c>
      <c r="D27" s="1204" t="n">
        <f aca="false">K27</f>
        <v>200</v>
      </c>
      <c r="E27" s="1204" t="s">
        <v>496</v>
      </c>
      <c r="F27" s="1205" t="n">
        <f aca="false">L27</f>
        <v>1500</v>
      </c>
      <c r="G27" s="1204" t="s">
        <v>496</v>
      </c>
      <c r="H27" s="1206" t="n">
        <v>2</v>
      </c>
      <c r="I27" s="1207" t="s">
        <v>497</v>
      </c>
      <c r="J27" s="1208" t="n">
        <v>110</v>
      </c>
      <c r="K27" s="1209" t="n">
        <v>200</v>
      </c>
      <c r="L27" s="1209" t="n">
        <v>1500</v>
      </c>
      <c r="M27" s="1210" t="n">
        <v>14.0448939416707</v>
      </c>
      <c r="N27" s="1211" t="n">
        <v>3382.96259373088</v>
      </c>
      <c r="O27" s="1212" t="n">
        <v>45304.2831961974</v>
      </c>
      <c r="P27" s="1212" t="n">
        <v>51006.2658589226</v>
      </c>
      <c r="Q27" s="1213" t="n">
        <v>13860.959004045</v>
      </c>
      <c r="R27" s="1212" t="n">
        <v>59165.2422002425</v>
      </c>
      <c r="S27" s="1212" t="n">
        <v>64867.2248629676</v>
      </c>
    </row>
    <row r="28" customFormat="false" ht="16.5" hidden="false" customHeight="true" outlineLevel="0" collapsed="false">
      <c r="A28" s="1203" t="s">
        <v>56</v>
      </c>
      <c r="B28" s="1204" t="n">
        <f aca="false">J28</f>
        <v>110</v>
      </c>
      <c r="C28" s="1204" t="s">
        <v>496</v>
      </c>
      <c r="D28" s="1204" t="n">
        <f aca="false">K28</f>
        <v>200</v>
      </c>
      <c r="E28" s="1204" t="s">
        <v>496</v>
      </c>
      <c r="F28" s="1205" t="n">
        <f aca="false">L28</f>
        <v>1550</v>
      </c>
      <c r="G28" s="1204" t="s">
        <v>496</v>
      </c>
      <c r="H28" s="1206" t="n">
        <v>2</v>
      </c>
      <c r="I28" s="1207" t="s">
        <v>497</v>
      </c>
      <c r="J28" s="1208" t="n">
        <v>110</v>
      </c>
      <c r="K28" s="1209" t="n">
        <v>200</v>
      </c>
      <c r="L28" s="1209" t="n">
        <v>1550</v>
      </c>
      <c r="M28" s="1210" t="n">
        <v>14.5025436107013</v>
      </c>
      <c r="N28" s="1211" t="n">
        <v>3530.04792389309</v>
      </c>
      <c r="O28" s="1212" t="n">
        <v>46261.8940209896</v>
      </c>
      <c r="P28" s="1212" t="n">
        <v>52125.9205330744</v>
      </c>
      <c r="Q28" s="1213" t="n">
        <v>14195.9298256538</v>
      </c>
      <c r="R28" s="1212" t="n">
        <v>60457.8238466434</v>
      </c>
      <c r="S28" s="1212" t="n">
        <v>66321.8503587282</v>
      </c>
    </row>
    <row r="29" customFormat="false" ht="16.5" hidden="false" customHeight="true" outlineLevel="0" collapsed="false">
      <c r="A29" s="1203" t="s">
        <v>56</v>
      </c>
      <c r="B29" s="1206" t="n">
        <f aca="false">J29</f>
        <v>110</v>
      </c>
      <c r="C29" s="1206" t="s">
        <v>496</v>
      </c>
      <c r="D29" s="1206" t="n">
        <f aca="false">K29</f>
        <v>200</v>
      </c>
      <c r="E29" s="1206" t="s">
        <v>496</v>
      </c>
      <c r="F29" s="1205" t="n">
        <f aca="false">L29</f>
        <v>1600</v>
      </c>
      <c r="G29" s="1206" t="s">
        <v>496</v>
      </c>
      <c r="H29" s="1206" t="n">
        <v>2</v>
      </c>
      <c r="I29" s="1207" t="s">
        <v>497</v>
      </c>
      <c r="J29" s="1208" t="n">
        <v>110</v>
      </c>
      <c r="K29" s="1209" t="n">
        <v>200</v>
      </c>
      <c r="L29" s="1209" t="n">
        <v>1600</v>
      </c>
      <c r="M29" s="1210" t="n">
        <v>14.891193279732</v>
      </c>
      <c r="N29" s="1211" t="n">
        <v>3677.1332540553</v>
      </c>
      <c r="O29" s="1212" t="n">
        <v>49038.2352985174</v>
      </c>
      <c r="P29" s="1212" t="n">
        <v>55048.6105545724</v>
      </c>
      <c r="Q29" s="1213" t="n">
        <v>14530.9005160538</v>
      </c>
      <c r="R29" s="1212" t="n">
        <v>63569.1358145711</v>
      </c>
      <c r="S29" s="1212" t="n">
        <v>69579.5110706261</v>
      </c>
    </row>
    <row r="30" customFormat="false" ht="16.5" hidden="false" customHeight="true" outlineLevel="0" collapsed="false">
      <c r="A30" s="1203" t="s">
        <v>56</v>
      </c>
      <c r="B30" s="1204" t="n">
        <f aca="false">J30</f>
        <v>110</v>
      </c>
      <c r="C30" s="1204" t="s">
        <v>496</v>
      </c>
      <c r="D30" s="1204" t="n">
        <f aca="false">K30</f>
        <v>200</v>
      </c>
      <c r="E30" s="1204" t="s">
        <v>496</v>
      </c>
      <c r="F30" s="1205" t="n">
        <f aca="false">L30</f>
        <v>1650</v>
      </c>
      <c r="G30" s="1204" t="s">
        <v>496</v>
      </c>
      <c r="H30" s="1206" t="n">
        <v>2</v>
      </c>
      <c r="I30" s="1207" t="s">
        <v>497</v>
      </c>
      <c r="J30" s="1208" t="n">
        <v>110</v>
      </c>
      <c r="K30" s="1209" t="n">
        <v>200</v>
      </c>
      <c r="L30" s="1209" t="n">
        <v>1650</v>
      </c>
      <c r="M30" s="1210" t="n">
        <v>15.3348829487626</v>
      </c>
      <c r="N30" s="1211" t="n">
        <v>3824.21858421751</v>
      </c>
      <c r="O30" s="1212" t="n">
        <v>52050.3335339569</v>
      </c>
      <c r="P30" s="1212" t="n">
        <v>58205.0231685551</v>
      </c>
      <c r="Q30" s="1213" t="n">
        <v>15081.3681950363</v>
      </c>
      <c r="R30" s="1212" t="n">
        <v>67131.7017289931</v>
      </c>
      <c r="S30" s="1212" t="n">
        <v>73286.3913635914</v>
      </c>
    </row>
    <row r="31" customFormat="false" ht="16.5" hidden="false" customHeight="true" outlineLevel="0" collapsed="false">
      <c r="A31" s="1203" t="s">
        <v>56</v>
      </c>
      <c r="B31" s="1204" t="n">
        <f aca="false">J31</f>
        <v>110</v>
      </c>
      <c r="C31" s="1204" t="s">
        <v>496</v>
      </c>
      <c r="D31" s="1204" t="n">
        <f aca="false">K31</f>
        <v>200</v>
      </c>
      <c r="E31" s="1204" t="s">
        <v>496</v>
      </c>
      <c r="F31" s="1205" t="n">
        <f aca="false">L31</f>
        <v>1700</v>
      </c>
      <c r="G31" s="1204" t="s">
        <v>496</v>
      </c>
      <c r="H31" s="1206" t="n">
        <v>2</v>
      </c>
      <c r="I31" s="1207" t="s">
        <v>497</v>
      </c>
      <c r="J31" s="1208" t="n">
        <v>110</v>
      </c>
      <c r="K31" s="1209" t="n">
        <v>200</v>
      </c>
      <c r="L31" s="1209" t="n">
        <v>1700</v>
      </c>
      <c r="M31" s="1210" t="n">
        <v>15.7235326177933</v>
      </c>
      <c r="N31" s="1211" t="n">
        <v>3971.30391437972</v>
      </c>
      <c r="O31" s="1212" t="n">
        <v>52816.2178755251</v>
      </c>
      <c r="P31" s="1212" t="n">
        <v>59134.6058427765</v>
      </c>
      <c r="Q31" s="1213" t="n">
        <v>15416.3388854363</v>
      </c>
      <c r="R31" s="1212" t="n">
        <v>68232.5567609614</v>
      </c>
      <c r="S31" s="1212" t="n">
        <v>74550.9447282128</v>
      </c>
    </row>
    <row r="32" customFormat="false" ht="16.5" hidden="false" customHeight="true" outlineLevel="0" collapsed="false">
      <c r="A32" s="1203" t="s">
        <v>56</v>
      </c>
      <c r="B32" s="1204" t="n">
        <f aca="false">J32</f>
        <v>110</v>
      </c>
      <c r="C32" s="1204" t="s">
        <v>496</v>
      </c>
      <c r="D32" s="1204" t="n">
        <f aca="false">K32</f>
        <v>200</v>
      </c>
      <c r="E32" s="1204" t="s">
        <v>496</v>
      </c>
      <c r="F32" s="1205" t="n">
        <f aca="false">L32</f>
        <v>1750</v>
      </c>
      <c r="G32" s="1204" t="s">
        <v>496</v>
      </c>
      <c r="H32" s="1206" t="n">
        <v>2</v>
      </c>
      <c r="I32" s="1207" t="s">
        <v>497</v>
      </c>
      <c r="J32" s="1208" t="n">
        <v>110</v>
      </c>
      <c r="K32" s="1209" t="n">
        <v>200</v>
      </c>
      <c r="L32" s="1209" t="n">
        <v>1750</v>
      </c>
      <c r="M32" s="1210" t="n">
        <v>16.1292222868239</v>
      </c>
      <c r="N32" s="1211" t="n">
        <v>4118.38924454194</v>
      </c>
      <c r="O32" s="1212" t="n">
        <v>53510.930536743</v>
      </c>
      <c r="P32" s="1212" t="n">
        <v>59993.6308935975</v>
      </c>
      <c r="Q32" s="1213" t="n">
        <v>15966.8065644188</v>
      </c>
      <c r="R32" s="1212" t="n">
        <v>69477.7371011618</v>
      </c>
      <c r="S32" s="1212" t="n">
        <v>75960.4374580163</v>
      </c>
    </row>
    <row r="33" customFormat="false" ht="16.5" hidden="false" customHeight="true" outlineLevel="0" collapsed="false">
      <c r="A33" s="1203" t="s">
        <v>56</v>
      </c>
      <c r="B33" s="1204" t="n">
        <f aca="false">J33</f>
        <v>110</v>
      </c>
      <c r="C33" s="1204" t="s">
        <v>496</v>
      </c>
      <c r="D33" s="1204" t="n">
        <f aca="false">K33</f>
        <v>200</v>
      </c>
      <c r="E33" s="1204" t="s">
        <v>496</v>
      </c>
      <c r="F33" s="1205" t="n">
        <f aca="false">L33</f>
        <v>1800</v>
      </c>
      <c r="G33" s="1204" t="s">
        <v>496</v>
      </c>
      <c r="H33" s="1206" t="n">
        <v>2</v>
      </c>
      <c r="I33" s="1207" t="s">
        <v>497</v>
      </c>
      <c r="J33" s="1208" t="n">
        <v>110</v>
      </c>
      <c r="K33" s="1209" t="n">
        <v>200</v>
      </c>
      <c r="L33" s="1209" t="n">
        <v>1800</v>
      </c>
      <c r="M33" s="1210" t="n">
        <v>16.5868719558546</v>
      </c>
      <c r="N33" s="1211" t="n">
        <v>4265.47457470415</v>
      </c>
      <c r="O33" s="1212" t="n">
        <v>54277.465863964</v>
      </c>
      <c r="P33" s="1212" t="n">
        <v>60923.8589180558</v>
      </c>
      <c r="Q33" s="1213" t="n">
        <v>16301.7773860275</v>
      </c>
      <c r="R33" s="1212" t="n">
        <v>70579.2432499915</v>
      </c>
      <c r="S33" s="1212" t="n">
        <v>77225.6363040833</v>
      </c>
    </row>
    <row r="34" customFormat="false" ht="16.5" hidden="false" customHeight="true" outlineLevel="0" collapsed="false">
      <c r="A34" s="1203" t="s">
        <v>56</v>
      </c>
      <c r="B34" s="1204" t="n">
        <f aca="false">J34</f>
        <v>110</v>
      </c>
      <c r="C34" s="1204" t="s">
        <v>496</v>
      </c>
      <c r="D34" s="1204" t="n">
        <f aca="false">K34</f>
        <v>200</v>
      </c>
      <c r="E34" s="1204" t="s">
        <v>496</v>
      </c>
      <c r="F34" s="1205" t="n">
        <f aca="false">L34</f>
        <v>1850</v>
      </c>
      <c r="G34" s="1204" t="s">
        <v>496</v>
      </c>
      <c r="H34" s="1206" t="n">
        <v>2</v>
      </c>
      <c r="I34" s="1207" t="s">
        <v>497</v>
      </c>
      <c r="J34" s="1208" t="n">
        <v>110</v>
      </c>
      <c r="K34" s="1209" t="n">
        <v>200</v>
      </c>
      <c r="L34" s="1209" t="n">
        <v>1850</v>
      </c>
      <c r="M34" s="1210" t="n">
        <v>17.0545616248853</v>
      </c>
      <c r="N34" s="1211" t="n">
        <v>4412.55990486636</v>
      </c>
      <c r="O34" s="1212" t="n">
        <v>55043.956357155</v>
      </c>
      <c r="P34" s="1212" t="n">
        <v>61854.0424233851</v>
      </c>
      <c r="Q34" s="1213" t="n">
        <v>16852.24506501</v>
      </c>
      <c r="R34" s="1212" t="n">
        <v>71896.201422165</v>
      </c>
      <c r="S34" s="1212" t="n">
        <v>78706.2874883952</v>
      </c>
    </row>
    <row r="35" customFormat="false" ht="16.5" hidden="false" customHeight="true" outlineLevel="0" collapsed="false">
      <c r="A35" s="1203" t="s">
        <v>56</v>
      </c>
      <c r="B35" s="1204" t="n">
        <f aca="false">J35</f>
        <v>110</v>
      </c>
      <c r="C35" s="1204" t="s">
        <v>496</v>
      </c>
      <c r="D35" s="1204" t="n">
        <f aca="false">K35</f>
        <v>200</v>
      </c>
      <c r="E35" s="1204" t="s">
        <v>496</v>
      </c>
      <c r="F35" s="1205" t="n">
        <f aca="false">L35</f>
        <v>1900</v>
      </c>
      <c r="G35" s="1204" t="s">
        <v>496</v>
      </c>
      <c r="H35" s="1206" t="n">
        <v>2</v>
      </c>
      <c r="I35" s="1207" t="s">
        <v>497</v>
      </c>
      <c r="J35" s="1208" t="n">
        <v>110</v>
      </c>
      <c r="K35" s="1209" t="n">
        <v>200</v>
      </c>
      <c r="L35" s="1209" t="n">
        <v>1900</v>
      </c>
      <c r="M35" s="1210" t="n">
        <v>17.4432112939159</v>
      </c>
      <c r="N35" s="1211" t="n">
        <v>4559.64523502857</v>
      </c>
      <c r="O35" s="1212" t="n">
        <v>55974.0489020185</v>
      </c>
      <c r="P35" s="1212" t="n">
        <v>62946.4163185665</v>
      </c>
      <c r="Q35" s="1213" t="n">
        <v>17187.21575541</v>
      </c>
      <c r="R35" s="1212" t="n">
        <v>73161.2646574285</v>
      </c>
      <c r="S35" s="1212" t="n">
        <v>80133.6320739765</v>
      </c>
    </row>
    <row r="36" customFormat="false" ht="16.5" hidden="false" customHeight="true" outlineLevel="0" collapsed="false">
      <c r="A36" s="1203" t="s">
        <v>56</v>
      </c>
      <c r="B36" s="1204" t="n">
        <f aca="false">J36</f>
        <v>110</v>
      </c>
      <c r="C36" s="1204" t="s">
        <v>496</v>
      </c>
      <c r="D36" s="1204" t="n">
        <f aca="false">K36</f>
        <v>200</v>
      </c>
      <c r="E36" s="1204" t="s">
        <v>496</v>
      </c>
      <c r="F36" s="1205" t="n">
        <f aca="false">L36</f>
        <v>1950</v>
      </c>
      <c r="G36" s="1204" t="s">
        <v>496</v>
      </c>
      <c r="H36" s="1206" t="n">
        <v>2</v>
      </c>
      <c r="I36" s="1207" t="s">
        <v>497</v>
      </c>
      <c r="J36" s="1208" t="n">
        <v>110</v>
      </c>
      <c r="K36" s="1209" t="n">
        <v>200</v>
      </c>
      <c r="L36" s="1209" t="n">
        <v>1950</v>
      </c>
      <c r="M36" s="1210" t="n">
        <v>17.9851109629466</v>
      </c>
      <c r="N36" s="1211" t="n">
        <v>4706.73056519078</v>
      </c>
      <c r="O36" s="1212" t="n">
        <v>57052.9278591745</v>
      </c>
      <c r="P36" s="1212" t="n">
        <v>64186.2923613559</v>
      </c>
      <c r="Q36" s="1213" t="n">
        <v>17522.18644581</v>
      </c>
      <c r="R36" s="1212" t="n">
        <v>74575.1143049845</v>
      </c>
      <c r="S36" s="1212" t="n">
        <v>81708.4788071659</v>
      </c>
    </row>
    <row r="37" customFormat="false" ht="16.5" hidden="false" customHeight="true" outlineLevel="0" collapsed="false">
      <c r="A37" s="1203" t="s">
        <v>56</v>
      </c>
      <c r="B37" s="1204" t="n">
        <f aca="false">J37</f>
        <v>110</v>
      </c>
      <c r="C37" s="1204" t="s">
        <v>496</v>
      </c>
      <c r="D37" s="1204" t="n">
        <f aca="false">K37</f>
        <v>200</v>
      </c>
      <c r="E37" s="1204" t="s">
        <v>496</v>
      </c>
      <c r="F37" s="1205" t="n">
        <f aca="false">L37</f>
        <v>2000</v>
      </c>
      <c r="G37" s="1204" t="s">
        <v>496</v>
      </c>
      <c r="H37" s="1206" t="n">
        <v>2</v>
      </c>
      <c r="I37" s="1207" t="s">
        <v>497</v>
      </c>
      <c r="J37" s="1208" t="n">
        <v>110</v>
      </c>
      <c r="K37" s="1209" t="n">
        <v>200</v>
      </c>
      <c r="L37" s="1209" t="n">
        <v>2000</v>
      </c>
      <c r="M37" s="1210" t="n">
        <v>18.4823630319772</v>
      </c>
      <c r="N37" s="1211" t="n">
        <v>4853.815895353</v>
      </c>
      <c r="O37" s="1212" t="n">
        <v>58012.2050154103</v>
      </c>
      <c r="P37" s="1212" t="n">
        <v>65495.868827661</v>
      </c>
      <c r="Q37" s="1213" t="n">
        <v>18072.6542560013</v>
      </c>
      <c r="R37" s="1212" t="n">
        <v>76084.8592714116</v>
      </c>
      <c r="S37" s="1212" t="n">
        <v>83568.5230836623</v>
      </c>
    </row>
    <row r="38" customFormat="false" ht="16.5" hidden="false" customHeight="true" outlineLevel="0" collapsed="false">
      <c r="A38" s="1203" t="s">
        <v>56</v>
      </c>
      <c r="B38" s="1204" t="n">
        <f aca="false">J38</f>
        <v>110</v>
      </c>
      <c r="C38" s="1204" t="s">
        <v>496</v>
      </c>
      <c r="D38" s="1204" t="n">
        <f aca="false">K38</f>
        <v>200</v>
      </c>
      <c r="E38" s="1204" t="s">
        <v>496</v>
      </c>
      <c r="F38" s="1205" t="n">
        <f aca="false">L38</f>
        <v>2050</v>
      </c>
      <c r="G38" s="1204" t="s">
        <v>496</v>
      </c>
      <c r="H38" s="1206" t="n">
        <v>2</v>
      </c>
      <c r="I38" s="1207" t="s">
        <v>497</v>
      </c>
      <c r="J38" s="1208" t="n">
        <v>110</v>
      </c>
      <c r="K38" s="1209" t="n">
        <v>200</v>
      </c>
      <c r="L38" s="1209" t="n">
        <v>2050</v>
      </c>
      <c r="M38" s="1210" t="n">
        <v>18.8710127010079</v>
      </c>
      <c r="N38" s="1211" t="n">
        <v>5000.90122551521</v>
      </c>
      <c r="O38" s="1212" t="n">
        <v>60782.4059268116</v>
      </c>
      <c r="P38" s="1212" t="n">
        <v>68412.4715372906</v>
      </c>
      <c r="Q38" s="1213" t="n">
        <v>18407.6249464013</v>
      </c>
      <c r="R38" s="1212" t="n">
        <v>79190.0308732129</v>
      </c>
      <c r="S38" s="1212" t="n">
        <v>86820.0964836919</v>
      </c>
    </row>
    <row r="39" customFormat="false" ht="16.5" hidden="false" customHeight="true" outlineLevel="0" collapsed="false">
      <c r="A39" s="1203" t="s">
        <v>56</v>
      </c>
      <c r="B39" s="1206" t="n">
        <f aca="false">J39</f>
        <v>110</v>
      </c>
      <c r="C39" s="1206" t="s">
        <v>496</v>
      </c>
      <c r="D39" s="1206" t="n">
        <f aca="false">K39</f>
        <v>200</v>
      </c>
      <c r="E39" s="1206" t="s">
        <v>496</v>
      </c>
      <c r="F39" s="1205" t="n">
        <f aca="false">L39</f>
        <v>2100</v>
      </c>
      <c r="G39" s="1206" t="s">
        <v>496</v>
      </c>
      <c r="H39" s="1206" t="n">
        <v>2</v>
      </c>
      <c r="I39" s="1207" t="s">
        <v>497</v>
      </c>
      <c r="J39" s="1208" t="n">
        <v>110</v>
      </c>
      <c r="K39" s="1209" t="n">
        <v>200</v>
      </c>
      <c r="L39" s="1209" t="n">
        <v>2100</v>
      </c>
      <c r="M39" s="1210" t="n">
        <v>19.2767023700386</v>
      </c>
      <c r="N39" s="1211" t="n">
        <v>5147.98655567742</v>
      </c>
      <c r="O39" s="1212" t="n">
        <v>61606.7746989677</v>
      </c>
      <c r="P39" s="1212" t="n">
        <v>69400.0339410825</v>
      </c>
      <c r="Q39" s="1213" t="n">
        <v>18958.0926253838</v>
      </c>
      <c r="R39" s="1212" t="n">
        <v>80564.8673243515</v>
      </c>
      <c r="S39" s="1212" t="n">
        <v>88358.1265664663</v>
      </c>
    </row>
    <row r="40" customFormat="false" ht="16.5" hidden="false" customHeight="true" outlineLevel="0" collapsed="false">
      <c r="A40" s="1203" t="s">
        <v>56</v>
      </c>
      <c r="B40" s="1204" t="n">
        <f aca="false">J40</f>
        <v>110</v>
      </c>
      <c r="C40" s="1204" t="s">
        <v>496</v>
      </c>
      <c r="D40" s="1204" t="n">
        <f aca="false">K40</f>
        <v>200</v>
      </c>
      <c r="E40" s="1204" t="s">
        <v>496</v>
      </c>
      <c r="F40" s="1205" t="n">
        <f aca="false">L40</f>
        <v>2150</v>
      </c>
      <c r="G40" s="1204" t="s">
        <v>496</v>
      </c>
      <c r="H40" s="1206" t="n">
        <v>2</v>
      </c>
      <c r="I40" s="1207" t="s">
        <v>497</v>
      </c>
      <c r="J40" s="1208" t="n">
        <v>110</v>
      </c>
      <c r="K40" s="1209" t="n">
        <v>200</v>
      </c>
      <c r="L40" s="1209" t="n">
        <v>2150</v>
      </c>
      <c r="M40" s="1210" t="n">
        <v>19.7893520390692</v>
      </c>
      <c r="N40" s="1211" t="n">
        <v>5295.07188583963</v>
      </c>
      <c r="O40" s="1212" t="n">
        <v>62569.1036920033</v>
      </c>
      <c r="P40" s="1212" t="n">
        <v>70524.3658397873</v>
      </c>
      <c r="Q40" s="1213" t="n">
        <v>19293.0633157838</v>
      </c>
      <c r="R40" s="1212" t="n">
        <v>81862.1670077871</v>
      </c>
      <c r="S40" s="1212" t="n">
        <v>89817.429155571</v>
      </c>
    </row>
    <row r="41" customFormat="false" ht="16.5" hidden="false" customHeight="true" outlineLevel="0" collapsed="false">
      <c r="A41" s="1203" t="s">
        <v>56</v>
      </c>
      <c r="B41" s="1204" t="n">
        <f aca="false">J41</f>
        <v>110</v>
      </c>
      <c r="C41" s="1204" t="s">
        <v>496</v>
      </c>
      <c r="D41" s="1204" t="n">
        <f aca="false">K41</f>
        <v>200</v>
      </c>
      <c r="E41" s="1204" t="s">
        <v>496</v>
      </c>
      <c r="F41" s="1205" t="n">
        <f aca="false">L41</f>
        <v>2200</v>
      </c>
      <c r="G41" s="1204" t="s">
        <v>496</v>
      </c>
      <c r="H41" s="1206" t="n">
        <v>2</v>
      </c>
      <c r="I41" s="1207" t="s">
        <v>497</v>
      </c>
      <c r="J41" s="1208" t="n">
        <v>110</v>
      </c>
      <c r="K41" s="1209" t="n">
        <v>200</v>
      </c>
      <c r="L41" s="1209" t="n">
        <v>2200</v>
      </c>
      <c r="M41" s="1210" t="n">
        <v>20.1950417080999</v>
      </c>
      <c r="N41" s="1211" t="n">
        <v>5442.15721600184</v>
      </c>
      <c r="O41" s="1212" t="n">
        <v>63531.3876279542</v>
      </c>
      <c r="P41" s="1212" t="n">
        <v>71648.653337451</v>
      </c>
      <c r="Q41" s="1213" t="n">
        <v>19843.5309947663</v>
      </c>
      <c r="R41" s="1212" t="n">
        <v>83374.9186227205</v>
      </c>
      <c r="S41" s="1212" t="n">
        <v>91492.1843322173</v>
      </c>
    </row>
    <row r="42" customFormat="false" ht="16.5" hidden="false" customHeight="true" outlineLevel="0" collapsed="false">
      <c r="A42" s="1203" t="s">
        <v>56</v>
      </c>
      <c r="B42" s="1204" t="n">
        <f aca="false">J42</f>
        <v>110</v>
      </c>
      <c r="C42" s="1204" t="s">
        <v>496</v>
      </c>
      <c r="D42" s="1204" t="n">
        <f aca="false">K42</f>
        <v>200</v>
      </c>
      <c r="E42" s="1204" t="s">
        <v>496</v>
      </c>
      <c r="F42" s="1205" t="n">
        <f aca="false">L42</f>
        <v>2250</v>
      </c>
      <c r="G42" s="1204" t="s">
        <v>496</v>
      </c>
      <c r="H42" s="1206" t="n">
        <v>2</v>
      </c>
      <c r="I42" s="1207" t="s">
        <v>497</v>
      </c>
      <c r="J42" s="1208" t="n">
        <v>110</v>
      </c>
      <c r="K42" s="1209" t="n">
        <v>200</v>
      </c>
      <c r="L42" s="1209" t="n">
        <v>2250</v>
      </c>
      <c r="M42" s="1210" t="n">
        <v>20.5836913771305</v>
      </c>
      <c r="N42" s="1211" t="n">
        <v>5589.24254616406</v>
      </c>
      <c r="O42" s="1212" t="n">
        <v>64792.3734922675</v>
      </c>
      <c r="P42" s="1212" t="n">
        <v>73069.0649576494</v>
      </c>
      <c r="Q42" s="1213" t="n">
        <v>20178.501816375</v>
      </c>
      <c r="R42" s="1212" t="n">
        <v>84970.8753086425</v>
      </c>
      <c r="S42" s="1212" t="n">
        <v>93247.5667740244</v>
      </c>
    </row>
    <row r="43" customFormat="false" ht="16.5" hidden="false" customHeight="true" outlineLevel="0" collapsed="false">
      <c r="A43" s="1203" t="s">
        <v>56</v>
      </c>
      <c r="B43" s="1204" t="n">
        <f aca="false">J43</f>
        <v>110</v>
      </c>
      <c r="C43" s="1204" t="s">
        <v>496</v>
      </c>
      <c r="D43" s="1204" t="n">
        <f aca="false">K43</f>
        <v>200</v>
      </c>
      <c r="E43" s="1204" t="s">
        <v>496</v>
      </c>
      <c r="F43" s="1205" t="n">
        <f aca="false">L43</f>
        <v>2300</v>
      </c>
      <c r="G43" s="1204" t="s">
        <v>496</v>
      </c>
      <c r="H43" s="1206" t="n">
        <v>2</v>
      </c>
      <c r="I43" s="1207" t="s">
        <v>497</v>
      </c>
      <c r="J43" s="1208" t="n">
        <v>110</v>
      </c>
      <c r="K43" s="1209" t="n">
        <v>200</v>
      </c>
      <c r="L43" s="1209" t="n">
        <v>2300</v>
      </c>
      <c r="M43" s="1210" t="n">
        <v>20.9723410461612</v>
      </c>
      <c r="N43" s="1211" t="n">
        <v>5736.32787632627</v>
      </c>
      <c r="O43" s="1212" t="n">
        <v>65527.6429946048</v>
      </c>
      <c r="P43" s="1212" t="n">
        <v>73968.296922414</v>
      </c>
      <c r="Q43" s="1213" t="n">
        <v>20513.472506775</v>
      </c>
      <c r="R43" s="1212" t="n">
        <v>86041.1155013798</v>
      </c>
      <c r="S43" s="1212" t="n">
        <v>94481.769429189</v>
      </c>
    </row>
    <row r="44" customFormat="false" ht="16.5" hidden="false" customHeight="true" outlineLevel="0" collapsed="false">
      <c r="A44" s="1203" t="s">
        <v>56</v>
      </c>
      <c r="B44" s="1204" t="n">
        <f aca="false">J44</f>
        <v>110</v>
      </c>
      <c r="C44" s="1204" t="s">
        <v>496</v>
      </c>
      <c r="D44" s="1204" t="n">
        <f aca="false">K44</f>
        <v>200</v>
      </c>
      <c r="E44" s="1204" t="s">
        <v>496</v>
      </c>
      <c r="F44" s="1205" t="n">
        <f aca="false">L44</f>
        <v>2350</v>
      </c>
      <c r="G44" s="1204" t="s">
        <v>496</v>
      </c>
      <c r="H44" s="1206" t="n">
        <v>2</v>
      </c>
      <c r="I44" s="1207" t="s">
        <v>497</v>
      </c>
      <c r="J44" s="1208" t="n">
        <v>110</v>
      </c>
      <c r="K44" s="1209" t="n">
        <v>200</v>
      </c>
      <c r="L44" s="1209" t="n">
        <v>2350</v>
      </c>
      <c r="M44" s="1210" t="n">
        <v>21.3780307151918</v>
      </c>
      <c r="N44" s="1211" t="n">
        <v>5883.41320648848</v>
      </c>
      <c r="O44" s="1212" t="n">
        <v>66262.8675513848</v>
      </c>
      <c r="P44" s="1212" t="n">
        <v>74867.4843680498</v>
      </c>
      <c r="Q44" s="1213" t="n">
        <v>21063.9401857575</v>
      </c>
      <c r="R44" s="1212" t="n">
        <v>87326.8077371423</v>
      </c>
      <c r="S44" s="1212" t="n">
        <v>95931.4245538073</v>
      </c>
    </row>
    <row r="45" customFormat="false" ht="16.5" hidden="false" customHeight="true" outlineLevel="0" collapsed="false">
      <c r="A45" s="1203" t="s">
        <v>56</v>
      </c>
      <c r="B45" s="1204" t="n">
        <f aca="false">J45</f>
        <v>110</v>
      </c>
      <c r="C45" s="1204" t="s">
        <v>496</v>
      </c>
      <c r="D45" s="1204" t="n">
        <f aca="false">K45</f>
        <v>200</v>
      </c>
      <c r="E45" s="1204" t="s">
        <v>496</v>
      </c>
      <c r="F45" s="1205" t="n">
        <f aca="false">L45</f>
        <v>2400</v>
      </c>
      <c r="G45" s="1204" t="s">
        <v>496</v>
      </c>
      <c r="H45" s="1206" t="n">
        <v>2</v>
      </c>
      <c r="I45" s="1207" t="s">
        <v>497</v>
      </c>
      <c r="J45" s="1208" t="n">
        <v>110</v>
      </c>
      <c r="K45" s="1209" t="n">
        <v>200</v>
      </c>
      <c r="L45" s="1209" t="n">
        <v>2400</v>
      </c>
      <c r="M45" s="1210" t="n">
        <v>21.7666803842225</v>
      </c>
      <c r="N45" s="1211" t="n">
        <v>6030.49853665069</v>
      </c>
      <c r="O45" s="1212" t="n">
        <v>66998.0471626075</v>
      </c>
      <c r="P45" s="1212" t="n">
        <v>75766.6271764688</v>
      </c>
      <c r="Q45" s="1213" t="n">
        <v>21398.9108761575</v>
      </c>
      <c r="R45" s="1212" t="n">
        <v>88396.958038765</v>
      </c>
      <c r="S45" s="1212" t="n">
        <v>97165.5380526263</v>
      </c>
    </row>
    <row r="46" customFormat="false" ht="16.5" hidden="false" customHeight="true" outlineLevel="0" collapsed="false">
      <c r="A46" s="1203" t="s">
        <v>56</v>
      </c>
      <c r="B46" s="1204" t="n">
        <f aca="false">J46</f>
        <v>110</v>
      </c>
      <c r="C46" s="1204" t="s">
        <v>496</v>
      </c>
      <c r="D46" s="1204" t="n">
        <f aca="false">K46</f>
        <v>200</v>
      </c>
      <c r="E46" s="1204" t="s">
        <v>496</v>
      </c>
      <c r="F46" s="1205" t="n">
        <f aca="false">L46</f>
        <v>2450</v>
      </c>
      <c r="G46" s="1204" t="s">
        <v>496</v>
      </c>
      <c r="H46" s="1206" t="n">
        <v>2</v>
      </c>
      <c r="I46" s="1207" t="s">
        <v>497</v>
      </c>
      <c r="J46" s="1208" t="n">
        <v>110</v>
      </c>
      <c r="K46" s="1209" t="n">
        <v>200</v>
      </c>
      <c r="L46" s="1209" t="n">
        <v>2450</v>
      </c>
      <c r="M46" s="1210" t="n">
        <v>22.8363961755532</v>
      </c>
      <c r="N46" s="1211" t="n">
        <v>6177.5838668129</v>
      </c>
      <c r="O46" s="1212" t="n">
        <v>68137.1280728888</v>
      </c>
      <c r="P46" s="1212" t="n">
        <v>77155.459382871</v>
      </c>
      <c r="Q46" s="1213" t="n">
        <v>21949.3786863488</v>
      </c>
      <c r="R46" s="1212" t="n">
        <v>90086.5067592375</v>
      </c>
      <c r="S46" s="1212" t="n">
        <v>99104.8380692198</v>
      </c>
    </row>
    <row r="47" customFormat="false" ht="16.5" hidden="false" customHeight="true" outlineLevel="0" collapsed="false">
      <c r="A47" s="1203" t="s">
        <v>56</v>
      </c>
      <c r="B47" s="1204" t="n">
        <f aca="false">J47</f>
        <v>110</v>
      </c>
      <c r="C47" s="1204" t="s">
        <v>496</v>
      </c>
      <c r="D47" s="1204" t="n">
        <f aca="false">K47</f>
        <v>200</v>
      </c>
      <c r="E47" s="1204" t="s">
        <v>496</v>
      </c>
      <c r="F47" s="1205" t="n">
        <f aca="false">L47</f>
        <v>2500</v>
      </c>
      <c r="G47" s="1204" t="s">
        <v>496</v>
      </c>
      <c r="H47" s="1206" t="n">
        <v>2</v>
      </c>
      <c r="I47" s="1207" t="s">
        <v>497</v>
      </c>
      <c r="J47" s="1208" t="n">
        <v>110</v>
      </c>
      <c r="K47" s="1209" t="n">
        <v>200</v>
      </c>
      <c r="L47" s="1209" t="n">
        <v>2500</v>
      </c>
      <c r="M47" s="1210" t="n">
        <v>23.2420458445838</v>
      </c>
      <c r="N47" s="1211" t="n">
        <v>6324.66919697512</v>
      </c>
      <c r="O47" s="1212" t="n">
        <v>68872.2177929968</v>
      </c>
      <c r="P47" s="1212" t="n">
        <v>78054.5130349444</v>
      </c>
      <c r="Q47" s="1213" t="n">
        <v>22284.3493767488</v>
      </c>
      <c r="R47" s="1212" t="n">
        <v>91156.5671697456</v>
      </c>
      <c r="S47" s="1212" t="n">
        <v>100338.862411693</v>
      </c>
    </row>
    <row r="48" customFormat="false" ht="16.5" hidden="false" customHeight="true" outlineLevel="0" collapsed="false">
      <c r="A48" s="1203" t="s">
        <v>56</v>
      </c>
      <c r="B48" s="1204" t="n">
        <f aca="false">J48</f>
        <v>110</v>
      </c>
      <c r="C48" s="1204" t="s">
        <v>496</v>
      </c>
      <c r="D48" s="1204" t="n">
        <f aca="false">K48</f>
        <v>200</v>
      </c>
      <c r="E48" s="1204" t="s">
        <v>496</v>
      </c>
      <c r="F48" s="1205" t="n">
        <f aca="false">L48</f>
        <v>2550</v>
      </c>
      <c r="G48" s="1204" t="s">
        <v>496</v>
      </c>
      <c r="H48" s="1206" t="n">
        <v>2</v>
      </c>
      <c r="I48" s="1207" t="s">
        <v>497</v>
      </c>
      <c r="J48" s="1208" t="n">
        <v>110</v>
      </c>
      <c r="K48" s="1209" t="n">
        <v>200</v>
      </c>
      <c r="L48" s="1209" t="n">
        <v>2550</v>
      </c>
      <c r="M48" s="1210" t="n">
        <v>23.6477355136145</v>
      </c>
      <c r="N48" s="1211" t="n">
        <v>6471.75452713733</v>
      </c>
      <c r="O48" s="1212" t="n">
        <v>72686.0810887245</v>
      </c>
      <c r="P48" s="1212" t="n">
        <v>82005.7718290917</v>
      </c>
      <c r="Q48" s="1213" t="n">
        <v>22834.8170557313</v>
      </c>
      <c r="R48" s="1212" t="n">
        <v>95520.8981444558</v>
      </c>
      <c r="S48" s="1212" t="n">
        <v>104840.588884823</v>
      </c>
    </row>
    <row r="49" customFormat="false" ht="16.5" hidden="false" customHeight="true" outlineLevel="0" collapsed="false">
      <c r="A49" s="1203" t="s">
        <v>56</v>
      </c>
      <c r="B49" s="1206" t="n">
        <f aca="false">J49</f>
        <v>110</v>
      </c>
      <c r="C49" s="1206" t="s">
        <v>496</v>
      </c>
      <c r="D49" s="1206" t="n">
        <f aca="false">K49</f>
        <v>200</v>
      </c>
      <c r="E49" s="1206" t="s">
        <v>496</v>
      </c>
      <c r="F49" s="1205" t="n">
        <f aca="false">L49</f>
        <v>2600</v>
      </c>
      <c r="G49" s="1206" t="s">
        <v>496</v>
      </c>
      <c r="H49" s="1206" t="n">
        <v>2</v>
      </c>
      <c r="I49" s="1207" t="s">
        <v>497</v>
      </c>
      <c r="J49" s="1208" t="n">
        <v>110</v>
      </c>
      <c r="K49" s="1209" t="n">
        <v>200</v>
      </c>
      <c r="L49" s="1209" t="n">
        <v>2600</v>
      </c>
      <c r="M49" s="1210" t="n">
        <v>24.0363851826451</v>
      </c>
      <c r="N49" s="1211" t="n">
        <v>6618.83985729954</v>
      </c>
      <c r="O49" s="1212" t="n">
        <v>73673.9814272125</v>
      </c>
      <c r="P49" s="1212" t="n">
        <v>83155.4544785378</v>
      </c>
      <c r="Q49" s="1213" t="n">
        <v>23169.7877461313</v>
      </c>
      <c r="R49" s="1212" t="n">
        <v>96843.7691733437</v>
      </c>
      <c r="S49" s="1212" t="n">
        <v>106325.242224669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110</v>
      </c>
      <c r="C50" s="1204" t="s">
        <v>496</v>
      </c>
      <c r="D50" s="1204" t="n">
        <f aca="false">K50</f>
        <v>200</v>
      </c>
      <c r="E50" s="1204" t="s">
        <v>496</v>
      </c>
      <c r="F50" s="1205" t="n">
        <f aca="false">L50</f>
        <v>2650</v>
      </c>
      <c r="G50" s="1204" t="s">
        <v>496</v>
      </c>
      <c r="H50" s="1206" t="n">
        <v>2</v>
      </c>
      <c r="I50" s="1207" t="s">
        <v>497</v>
      </c>
      <c r="J50" s="1208" t="n">
        <v>110</v>
      </c>
      <c r="K50" s="1209" t="n">
        <v>200</v>
      </c>
      <c r="L50" s="1209" t="n">
        <v>2650</v>
      </c>
      <c r="M50" s="1210" t="n">
        <v>24.5490748516758</v>
      </c>
      <c r="N50" s="1211" t="n">
        <v>6765.92518746175</v>
      </c>
      <c r="O50" s="1212" t="n">
        <v>74259.4333345701</v>
      </c>
      <c r="P50" s="1212" t="n">
        <v>83906.1616546969</v>
      </c>
      <c r="Q50" s="1213" t="n">
        <v>23720.2554251138</v>
      </c>
      <c r="R50" s="1212" t="n">
        <v>97979.6887596838</v>
      </c>
      <c r="S50" s="1212" t="n">
        <v>107626.417079811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110</v>
      </c>
      <c r="C51" s="1204" t="s">
        <v>496</v>
      </c>
      <c r="D51" s="1204" t="n">
        <f aca="false">K51</f>
        <v>200</v>
      </c>
      <c r="E51" s="1204" t="s">
        <v>496</v>
      </c>
      <c r="F51" s="1205" t="n">
        <f aca="false">L51</f>
        <v>2700</v>
      </c>
      <c r="G51" s="1204" t="s">
        <v>496</v>
      </c>
      <c r="H51" s="1206" t="n">
        <v>2</v>
      </c>
      <c r="I51" s="1207" t="s">
        <v>497</v>
      </c>
      <c r="J51" s="1208" t="n">
        <v>110</v>
      </c>
      <c r="K51" s="1209" t="n">
        <v>200</v>
      </c>
      <c r="L51" s="1209" t="n">
        <v>2700</v>
      </c>
      <c r="M51" s="1210" t="n">
        <v>24.9769745207065</v>
      </c>
      <c r="N51" s="1211" t="n">
        <v>6913.01051762396</v>
      </c>
      <c r="O51" s="1212" t="n">
        <v>74877.9051703483</v>
      </c>
      <c r="P51" s="1212" t="n">
        <v>84689.6039706848</v>
      </c>
      <c r="Q51" s="1213" t="n">
        <v>24055.2262467225</v>
      </c>
      <c r="R51" s="1212" t="n">
        <v>98933.1314170708</v>
      </c>
      <c r="S51" s="1212" t="n">
        <v>108744.830217407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110</v>
      </c>
      <c r="C52" s="1204" t="s">
        <v>496</v>
      </c>
      <c r="D52" s="1204" t="n">
        <f aca="false">K52</f>
        <v>200</v>
      </c>
      <c r="E52" s="1204" t="s">
        <v>496</v>
      </c>
      <c r="F52" s="1205" t="n">
        <f aca="false">L52</f>
        <v>2750</v>
      </c>
      <c r="G52" s="1204" t="s">
        <v>496</v>
      </c>
      <c r="H52" s="1206" t="n">
        <v>2</v>
      </c>
      <c r="I52" s="1207" t="s">
        <v>497</v>
      </c>
      <c r="J52" s="1208" t="n">
        <v>110</v>
      </c>
      <c r="K52" s="1209" t="n">
        <v>200</v>
      </c>
      <c r="L52" s="1209" t="n">
        <v>2750</v>
      </c>
      <c r="M52" s="1210" t="n">
        <v>25.3656241897371</v>
      </c>
      <c r="N52" s="1211" t="n">
        <v>7060.09584778618</v>
      </c>
      <c r="O52" s="1212" t="n">
        <v>75539.6728495836</v>
      </c>
      <c r="P52" s="1212" t="n">
        <v>85515.9683951261</v>
      </c>
      <c r="Q52" s="1213" t="n">
        <v>24390.1969371225</v>
      </c>
      <c r="R52" s="1212" t="n">
        <v>99929.8697867061</v>
      </c>
      <c r="S52" s="1212" t="n">
        <v>109906.165332249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110</v>
      </c>
      <c r="C53" s="1204" t="s">
        <v>496</v>
      </c>
      <c r="D53" s="1204" t="n">
        <f aca="false">K53</f>
        <v>200</v>
      </c>
      <c r="E53" s="1204" t="s">
        <v>496</v>
      </c>
      <c r="F53" s="1205" t="n">
        <f aca="false">L53</f>
        <v>2800</v>
      </c>
      <c r="G53" s="1204" t="s">
        <v>496</v>
      </c>
      <c r="H53" s="1206" t="n">
        <v>2</v>
      </c>
      <c r="I53" s="1207" t="s">
        <v>497</v>
      </c>
      <c r="J53" s="1208" t="n">
        <v>110</v>
      </c>
      <c r="K53" s="1209" t="n">
        <v>200</v>
      </c>
      <c r="L53" s="1209" t="n">
        <v>2800</v>
      </c>
      <c r="M53" s="1210" t="n">
        <v>25.7713138587678</v>
      </c>
      <c r="N53" s="1211" t="n">
        <v>7207.18117794839</v>
      </c>
      <c r="O53" s="1212" t="n">
        <v>76123.9711171277</v>
      </c>
      <c r="P53" s="1212" t="n">
        <v>86265.5320083038</v>
      </c>
      <c r="Q53" s="1213" t="n">
        <v>24940.664616105</v>
      </c>
      <c r="R53" s="1212" t="n">
        <v>101064.635733233</v>
      </c>
      <c r="S53" s="1212" t="n">
        <v>111206.196624409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110</v>
      </c>
      <c r="C54" s="1204" t="s">
        <v>496</v>
      </c>
      <c r="D54" s="1204" t="n">
        <f aca="false">K54</f>
        <v>200</v>
      </c>
      <c r="E54" s="1204" t="s">
        <v>496</v>
      </c>
      <c r="F54" s="1205" t="n">
        <f aca="false">L54</f>
        <v>2850</v>
      </c>
      <c r="G54" s="1204" t="s">
        <v>496</v>
      </c>
      <c r="H54" s="1206" t="n">
        <v>2</v>
      </c>
      <c r="I54" s="1207" t="s">
        <v>497</v>
      </c>
      <c r="J54" s="1208" t="n">
        <v>110</v>
      </c>
      <c r="K54" s="1209" t="n">
        <v>200</v>
      </c>
      <c r="L54" s="1209" t="n">
        <v>2850</v>
      </c>
      <c r="M54" s="1210" t="n">
        <v>26.1599635277984</v>
      </c>
      <c r="N54" s="1211" t="n">
        <v>7354.2665081106</v>
      </c>
      <c r="O54" s="1212" t="n">
        <v>76708.2244391145</v>
      </c>
      <c r="P54" s="1212" t="n">
        <v>87015.0509842646</v>
      </c>
      <c r="Q54" s="1213" t="n">
        <v>25275.635306505</v>
      </c>
      <c r="R54" s="1212" t="n">
        <v>101983.85974562</v>
      </c>
      <c r="S54" s="1212" t="n">
        <v>112290.68629077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110</v>
      </c>
      <c r="C55" s="1204" t="s">
        <v>496</v>
      </c>
      <c r="D55" s="1204" t="n">
        <f aca="false">K55</f>
        <v>200</v>
      </c>
      <c r="E55" s="1204" t="s">
        <v>496</v>
      </c>
      <c r="F55" s="1205" t="n">
        <f aca="false">L55</f>
        <v>2900</v>
      </c>
      <c r="G55" s="1204" t="s">
        <v>496</v>
      </c>
      <c r="H55" s="1206" t="n">
        <v>2</v>
      </c>
      <c r="I55" s="1207" t="s">
        <v>497</v>
      </c>
      <c r="J55" s="1208" t="n">
        <v>110</v>
      </c>
      <c r="K55" s="1209" t="n">
        <v>200</v>
      </c>
      <c r="L55" s="1209" t="n">
        <v>2900</v>
      </c>
      <c r="M55" s="1210" t="n">
        <v>26.7416531968291</v>
      </c>
      <c r="N55" s="1211" t="n">
        <v>7501.35183827281</v>
      </c>
      <c r="O55" s="1212" t="n">
        <v>77292.432815544</v>
      </c>
      <c r="P55" s="1212" t="n">
        <v>87764.5253230088</v>
      </c>
      <c r="Q55" s="1213" t="n">
        <v>25826.1029854875</v>
      </c>
      <c r="R55" s="1212" t="n">
        <v>103118.535801032</v>
      </c>
      <c r="S55" s="1212" t="n">
        <v>113590.628308496</v>
      </c>
    </row>
    <row r="56" customFormat="false" ht="16.5" hidden="false" customHeight="true" outlineLevel="0" collapsed="false">
      <c r="A56" s="1203" t="s">
        <v>56</v>
      </c>
      <c r="B56" s="1204" t="n">
        <f aca="false">J56</f>
        <v>110</v>
      </c>
      <c r="C56" s="1204" t="s">
        <v>496</v>
      </c>
      <c r="D56" s="1204" t="n">
        <f aca="false">K56</f>
        <v>200</v>
      </c>
      <c r="E56" s="1204" t="s">
        <v>496</v>
      </c>
      <c r="F56" s="1205" t="n">
        <f aca="false">L56</f>
        <v>2950</v>
      </c>
      <c r="G56" s="1204" t="s">
        <v>496</v>
      </c>
      <c r="H56" s="1206" t="n">
        <v>2</v>
      </c>
      <c r="I56" s="1207" t="s">
        <v>497</v>
      </c>
      <c r="J56" s="1208" t="n">
        <v>110</v>
      </c>
      <c r="K56" s="1209" t="n">
        <v>200</v>
      </c>
      <c r="L56" s="1209" t="n">
        <v>2950</v>
      </c>
      <c r="M56" s="1210" t="n">
        <v>27.1303028658597</v>
      </c>
      <c r="N56" s="1211" t="n">
        <v>7648.43716843502</v>
      </c>
      <c r="O56" s="1212" t="n">
        <v>77876.5961348888</v>
      </c>
      <c r="P56" s="1212" t="n">
        <v>88513.9552607119</v>
      </c>
      <c r="Q56" s="1213" t="n">
        <v>26161.0738070963</v>
      </c>
      <c r="R56" s="1212" t="n">
        <v>104037.669941985</v>
      </c>
      <c r="S56" s="1212" t="n">
        <v>114675.029067808</v>
      </c>
    </row>
    <row r="57" customFormat="false" ht="16.5" hidden="false" customHeight="true" outlineLevel="0" collapsed="false">
      <c r="A57" s="1214" t="s">
        <v>56</v>
      </c>
      <c r="B57" s="1215" t="n">
        <f aca="false">J57</f>
        <v>110</v>
      </c>
      <c r="C57" s="1215" t="s">
        <v>496</v>
      </c>
      <c r="D57" s="1215" t="n">
        <f aca="false">K57</f>
        <v>200</v>
      </c>
      <c r="E57" s="1215" t="s">
        <v>496</v>
      </c>
      <c r="F57" s="1216" t="n">
        <f aca="false">L57</f>
        <v>3000</v>
      </c>
      <c r="G57" s="1215" t="s">
        <v>496</v>
      </c>
      <c r="H57" s="1217" t="n">
        <v>2</v>
      </c>
      <c r="I57" s="1218" t="s">
        <v>497</v>
      </c>
      <c r="J57" s="1219" t="n">
        <v>110</v>
      </c>
      <c r="K57" s="1220" t="n">
        <v>200</v>
      </c>
      <c r="L57" s="1220" t="n">
        <v>3000</v>
      </c>
      <c r="M57" s="1221" t="n">
        <v>27.5359925348904</v>
      </c>
      <c r="N57" s="1222" t="n">
        <v>7795.52249859724</v>
      </c>
      <c r="O57" s="1223" t="n">
        <v>80065.2349928976</v>
      </c>
      <c r="P57" s="1223" t="n">
        <v>90854.0145860321</v>
      </c>
      <c r="Q57" s="1224" t="n">
        <v>26711.5414860788</v>
      </c>
      <c r="R57" s="1223" t="n">
        <v>106776.776478976</v>
      </c>
      <c r="S57" s="1223" t="n">
        <v>117565.556072111</v>
      </c>
    </row>
    <row r="58" customFormat="false" ht="22.5" hidden="false" customHeight="true" outlineLevel="0" collapsed="false">
      <c r="A58" s="1201" t="s">
        <v>512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249" t="s">
        <v>495</v>
      </c>
      <c r="B59" s="1249"/>
      <c r="C59" s="1249"/>
      <c r="D59" s="1249"/>
      <c r="E59" s="1249"/>
      <c r="F59" s="1249"/>
      <c r="G59" s="1249"/>
      <c r="H59" s="1249"/>
      <c r="I59" s="1249"/>
      <c r="J59" s="1249"/>
      <c r="K59" s="1249"/>
      <c r="L59" s="1249"/>
      <c r="M59" s="1249"/>
      <c r="N59" s="1249"/>
      <c r="O59" s="1249"/>
      <c r="P59" s="1249"/>
      <c r="Q59" s="1249"/>
      <c r="R59" s="1249"/>
      <c r="S59" s="1249"/>
    </row>
    <row r="60" customFormat="false" ht="16.5" hidden="false" customHeight="true" outlineLevel="0" collapsed="false">
      <c r="A60" s="1203" t="s">
        <v>56</v>
      </c>
      <c r="B60" s="1206" t="n">
        <f aca="false">J60</f>
        <v>110</v>
      </c>
      <c r="C60" s="1206" t="s">
        <v>496</v>
      </c>
      <c r="D60" s="1206" t="n">
        <f aca="false">K60</f>
        <v>260</v>
      </c>
      <c r="E60" s="1206" t="s">
        <v>496</v>
      </c>
      <c r="F60" s="1205" t="n">
        <f aca="false">L60</f>
        <v>700</v>
      </c>
      <c r="G60" s="1206" t="s">
        <v>496</v>
      </c>
      <c r="H60" s="1206" t="n">
        <v>2</v>
      </c>
      <c r="I60" s="1207" t="s">
        <v>497</v>
      </c>
      <c r="J60" s="1225" t="n">
        <v>110</v>
      </c>
      <c r="K60" s="1226" t="n">
        <v>260</v>
      </c>
      <c r="L60" s="1226" t="n">
        <v>700</v>
      </c>
      <c r="M60" s="1227" t="n">
        <v>7.69212254624855</v>
      </c>
      <c r="N60" s="1228" t="n">
        <v>1300.12974</v>
      </c>
      <c r="O60" s="1229" t="n">
        <v>24495.38672958</v>
      </c>
      <c r="P60" s="1229" t="n">
        <v>28148.25722364</v>
      </c>
      <c r="Q60" s="1230" t="n">
        <v>8065.26947287125</v>
      </c>
      <c r="R60" s="1229" t="n">
        <v>32560.6562024513</v>
      </c>
      <c r="S60" s="1229" t="n">
        <v>36213.5266965113</v>
      </c>
    </row>
    <row r="61" customFormat="false" ht="16.5" hidden="false" customHeight="true" outlineLevel="0" collapsed="false">
      <c r="A61" s="1203" t="s">
        <v>56</v>
      </c>
      <c r="B61" s="1204" t="n">
        <f aca="false">J61</f>
        <v>110</v>
      </c>
      <c r="C61" s="1204" t="s">
        <v>496</v>
      </c>
      <c r="D61" s="1204" t="n">
        <f aca="false">K61</f>
        <v>260</v>
      </c>
      <c r="E61" s="1204" t="s">
        <v>496</v>
      </c>
      <c r="F61" s="1205" t="n">
        <f aca="false">L61</f>
        <v>750</v>
      </c>
      <c r="G61" s="1204" t="s">
        <v>496</v>
      </c>
      <c r="H61" s="1206" t="n">
        <v>2</v>
      </c>
      <c r="I61" s="1207" t="s">
        <v>497</v>
      </c>
      <c r="J61" s="1208" t="n">
        <v>110</v>
      </c>
      <c r="K61" s="1209" t="n">
        <v>260</v>
      </c>
      <c r="L61" s="1209" t="n">
        <v>750</v>
      </c>
      <c r="M61" s="1210" t="n">
        <v>8.12855277712131</v>
      </c>
      <c r="N61" s="1211" t="n">
        <v>1485.86256</v>
      </c>
      <c r="O61" s="1212" t="n">
        <v>25947.7750899113</v>
      </c>
      <c r="P61" s="1212" t="n">
        <v>29785.4132340071</v>
      </c>
      <c r="Q61" s="1213" t="n">
        <v>8468.6438769525</v>
      </c>
      <c r="R61" s="1212" t="n">
        <v>34416.4189668638</v>
      </c>
      <c r="S61" s="1212" t="n">
        <v>38254.0571109596</v>
      </c>
    </row>
    <row r="62" customFormat="false" ht="16.5" hidden="false" customHeight="true" outlineLevel="0" collapsed="false">
      <c r="A62" s="1203" t="s">
        <v>56</v>
      </c>
      <c r="B62" s="1204" t="n">
        <f aca="false">J62</f>
        <v>110</v>
      </c>
      <c r="C62" s="1204" t="s">
        <v>496</v>
      </c>
      <c r="D62" s="1204" t="n">
        <f aca="false">K62</f>
        <v>260</v>
      </c>
      <c r="E62" s="1204" t="s">
        <v>496</v>
      </c>
      <c r="F62" s="1205" t="n">
        <f aca="false">L62</f>
        <v>800</v>
      </c>
      <c r="G62" s="1204" t="s">
        <v>496</v>
      </c>
      <c r="H62" s="1206" t="n">
        <v>2</v>
      </c>
      <c r="I62" s="1207" t="s">
        <v>497</v>
      </c>
      <c r="J62" s="1208" t="n">
        <v>110</v>
      </c>
      <c r="K62" s="1209" t="n">
        <v>260</v>
      </c>
      <c r="L62" s="1209" t="n">
        <v>800</v>
      </c>
      <c r="M62" s="1210" t="n">
        <v>8.56498300799408</v>
      </c>
      <c r="N62" s="1211" t="n">
        <v>1671.59538</v>
      </c>
      <c r="O62" s="1212" t="n">
        <v>27400.1635617699</v>
      </c>
      <c r="P62" s="1212" t="n">
        <v>31422.5692443743</v>
      </c>
      <c r="Q62" s="1213" t="n">
        <v>8872.01828103375</v>
      </c>
      <c r="R62" s="1212" t="n">
        <v>36272.1818428037</v>
      </c>
      <c r="S62" s="1212" t="n">
        <v>40294.587525408</v>
      </c>
    </row>
    <row r="63" customFormat="false" ht="16.5" hidden="false" customHeight="true" outlineLevel="0" collapsed="false">
      <c r="A63" s="1203" t="s">
        <v>56</v>
      </c>
      <c r="B63" s="1204" t="n">
        <f aca="false">J63</f>
        <v>110</v>
      </c>
      <c r="C63" s="1204" t="s">
        <v>496</v>
      </c>
      <c r="D63" s="1204" t="n">
        <f aca="false">K63</f>
        <v>260</v>
      </c>
      <c r="E63" s="1204" t="s">
        <v>496</v>
      </c>
      <c r="F63" s="1205" t="n">
        <f aca="false">L63</f>
        <v>850</v>
      </c>
      <c r="G63" s="1204" t="s">
        <v>496</v>
      </c>
      <c r="H63" s="1206" t="n">
        <v>2</v>
      </c>
      <c r="I63" s="1207" t="s">
        <v>497</v>
      </c>
      <c r="J63" s="1208" t="n">
        <v>110</v>
      </c>
      <c r="K63" s="1209" t="n">
        <v>260</v>
      </c>
      <c r="L63" s="1209" t="n">
        <v>850</v>
      </c>
      <c r="M63" s="1210" t="n">
        <v>9.01845323886684</v>
      </c>
      <c r="N63" s="1211" t="n">
        <v>1857.3282</v>
      </c>
      <c r="O63" s="1212" t="n">
        <v>28852.5519221012</v>
      </c>
      <c r="P63" s="1212" t="n">
        <v>33059.7252547414</v>
      </c>
      <c r="Q63" s="1213" t="n">
        <v>9490.8896736975</v>
      </c>
      <c r="R63" s="1212" t="n">
        <v>38343.4415957987</v>
      </c>
      <c r="S63" s="1212" t="n">
        <v>42550.6149284389</v>
      </c>
    </row>
    <row r="64" customFormat="false" ht="16.5" hidden="false" customHeight="true" outlineLevel="0" collapsed="false">
      <c r="A64" s="1203" t="s">
        <v>56</v>
      </c>
      <c r="B64" s="1204" t="n">
        <f aca="false">J64</f>
        <v>110</v>
      </c>
      <c r="C64" s="1204" t="s">
        <v>496</v>
      </c>
      <c r="D64" s="1204" t="n">
        <f aca="false">K64</f>
        <v>260</v>
      </c>
      <c r="E64" s="1204" t="s">
        <v>496</v>
      </c>
      <c r="F64" s="1205" t="n">
        <f aca="false">L64</f>
        <v>900</v>
      </c>
      <c r="G64" s="1204" t="s">
        <v>496</v>
      </c>
      <c r="H64" s="1206" t="n">
        <v>2</v>
      </c>
      <c r="I64" s="1207" t="s">
        <v>497</v>
      </c>
      <c r="J64" s="1208" t="n">
        <v>110</v>
      </c>
      <c r="K64" s="1209" t="n">
        <v>260</v>
      </c>
      <c r="L64" s="1209" t="n">
        <v>900</v>
      </c>
      <c r="M64" s="1210" t="n">
        <v>9.4928834697396</v>
      </c>
      <c r="N64" s="1211" t="n">
        <v>2043.06102</v>
      </c>
      <c r="O64" s="1212" t="n">
        <v>30304.9402824324</v>
      </c>
      <c r="P64" s="1212" t="n">
        <v>34696.8812651085</v>
      </c>
      <c r="Q64" s="1213" t="n">
        <v>9894.26407777875</v>
      </c>
      <c r="R64" s="1212" t="n">
        <v>40199.2043602112</v>
      </c>
      <c r="S64" s="1212" t="n">
        <v>44591.1453428873</v>
      </c>
    </row>
    <row r="65" customFormat="false" ht="16.5" hidden="false" customHeight="true" outlineLevel="0" collapsed="false">
      <c r="A65" s="1203" t="s">
        <v>56</v>
      </c>
      <c r="B65" s="1204" t="n">
        <f aca="false">J65</f>
        <v>110</v>
      </c>
      <c r="C65" s="1204" t="s">
        <v>496</v>
      </c>
      <c r="D65" s="1204" t="n">
        <f aca="false">K65</f>
        <v>260</v>
      </c>
      <c r="E65" s="1204" t="s">
        <v>496</v>
      </c>
      <c r="F65" s="1205" t="n">
        <f aca="false">L65</f>
        <v>950</v>
      </c>
      <c r="G65" s="1204" t="s">
        <v>496</v>
      </c>
      <c r="H65" s="1206" t="n">
        <v>2</v>
      </c>
      <c r="I65" s="1207" t="s">
        <v>497</v>
      </c>
      <c r="J65" s="1208" t="n">
        <v>110</v>
      </c>
      <c r="K65" s="1209" t="n">
        <v>260</v>
      </c>
      <c r="L65" s="1209" t="n">
        <v>950</v>
      </c>
      <c r="M65" s="1210" t="n">
        <v>10.0153537006124</v>
      </c>
      <c r="N65" s="1211" t="n">
        <v>2228.79384</v>
      </c>
      <c r="O65" s="1212" t="n">
        <v>31757.3287542911</v>
      </c>
      <c r="P65" s="1212" t="n">
        <v>36334.0372754756</v>
      </c>
      <c r="Q65" s="1213" t="n">
        <v>10513.1354704425</v>
      </c>
      <c r="R65" s="1212" t="n">
        <v>42270.4642247336</v>
      </c>
      <c r="S65" s="1212" t="n">
        <v>46847.1727459181</v>
      </c>
    </row>
    <row r="66" customFormat="false" ht="16.5" hidden="false" customHeight="true" outlineLevel="0" collapsed="false">
      <c r="A66" s="1203" t="s">
        <v>56</v>
      </c>
      <c r="B66" s="1204" t="n">
        <f aca="false">J66</f>
        <v>110</v>
      </c>
      <c r="C66" s="1204" t="s">
        <v>496</v>
      </c>
      <c r="D66" s="1204" t="n">
        <f aca="false">K66</f>
        <v>260</v>
      </c>
      <c r="E66" s="1204" t="s">
        <v>496</v>
      </c>
      <c r="F66" s="1205" t="n">
        <f aca="false">L66</f>
        <v>1000</v>
      </c>
      <c r="G66" s="1204" t="s">
        <v>496</v>
      </c>
      <c r="H66" s="1206" t="n">
        <v>2</v>
      </c>
      <c r="I66" s="1207" t="s">
        <v>497</v>
      </c>
      <c r="J66" s="1208" t="n">
        <v>110</v>
      </c>
      <c r="K66" s="1209" t="n">
        <v>260</v>
      </c>
      <c r="L66" s="1209" t="n">
        <v>1000</v>
      </c>
      <c r="M66" s="1210" t="n">
        <v>10.4517839314851</v>
      </c>
      <c r="N66" s="1211" t="n">
        <v>2414.52666</v>
      </c>
      <c r="O66" s="1212" t="n">
        <v>33120.8086682492</v>
      </c>
      <c r="P66" s="1212" t="n">
        <v>37883.0520235913</v>
      </c>
      <c r="Q66" s="1213" t="n">
        <v>10916.5098745238</v>
      </c>
      <c r="R66" s="1212" t="n">
        <v>44037.318542773</v>
      </c>
      <c r="S66" s="1212" t="n">
        <v>48799.561898115</v>
      </c>
    </row>
    <row r="67" customFormat="false" ht="16.5" hidden="false" customHeight="true" outlineLevel="0" collapsed="false">
      <c r="A67" s="1203" t="s">
        <v>56</v>
      </c>
      <c r="B67" s="1204" t="n">
        <f aca="false">J67</f>
        <v>110</v>
      </c>
      <c r="C67" s="1204" t="s">
        <v>496</v>
      </c>
      <c r="D67" s="1204" t="n">
        <f aca="false">K67</f>
        <v>260</v>
      </c>
      <c r="E67" s="1204" t="s">
        <v>496</v>
      </c>
      <c r="F67" s="1205" t="n">
        <f aca="false">L67</f>
        <v>1050</v>
      </c>
      <c r="G67" s="1204" t="s">
        <v>496</v>
      </c>
      <c r="H67" s="1206" t="n">
        <v>2</v>
      </c>
      <c r="I67" s="1207" t="s">
        <v>497</v>
      </c>
      <c r="J67" s="1208" t="n">
        <v>110</v>
      </c>
      <c r="K67" s="1209" t="n">
        <v>260</v>
      </c>
      <c r="L67" s="1209" t="n">
        <v>1050</v>
      </c>
      <c r="M67" s="1210" t="n">
        <v>10.9052541623579</v>
      </c>
      <c r="N67" s="1211" t="n">
        <v>2600.25948</v>
      </c>
      <c r="O67" s="1212" t="n">
        <v>34784.3547141851</v>
      </c>
      <c r="P67" s="1212" t="n">
        <v>39729.5434727618</v>
      </c>
      <c r="Q67" s="1213" t="n">
        <v>11535.3811359788</v>
      </c>
      <c r="R67" s="1212" t="n">
        <v>46319.7358501639</v>
      </c>
      <c r="S67" s="1212" t="n">
        <v>51264.9246087405</v>
      </c>
    </row>
    <row r="68" customFormat="false" ht="16.5" hidden="false" customHeight="true" outlineLevel="0" collapsed="false">
      <c r="A68" s="1203" t="s">
        <v>56</v>
      </c>
      <c r="B68" s="1206" t="n">
        <f aca="false">J68</f>
        <v>110</v>
      </c>
      <c r="C68" s="1206" t="s">
        <v>496</v>
      </c>
      <c r="D68" s="1206" t="n">
        <f aca="false">K68</f>
        <v>260</v>
      </c>
      <c r="E68" s="1206" t="s">
        <v>496</v>
      </c>
      <c r="F68" s="1205" t="n">
        <f aca="false">L68</f>
        <v>1100</v>
      </c>
      <c r="G68" s="1206" t="s">
        <v>496</v>
      </c>
      <c r="H68" s="1206" t="n">
        <v>2</v>
      </c>
      <c r="I68" s="1207" t="s">
        <v>497</v>
      </c>
      <c r="J68" s="1208" t="n">
        <v>110</v>
      </c>
      <c r="K68" s="1209" t="n">
        <v>260</v>
      </c>
      <c r="L68" s="1209" t="n">
        <v>1100</v>
      </c>
      <c r="M68" s="1210" t="n">
        <v>11.3416843932307</v>
      </c>
      <c r="N68" s="1211" t="n">
        <v>2785.9923</v>
      </c>
      <c r="O68" s="1212" t="n">
        <v>36236.7430745164</v>
      </c>
      <c r="P68" s="1212" t="n">
        <v>41366.6994831289</v>
      </c>
      <c r="Q68" s="1213" t="n">
        <v>11938.75554006</v>
      </c>
      <c r="R68" s="1212" t="n">
        <v>48175.4986145764</v>
      </c>
      <c r="S68" s="1212" t="n">
        <v>53305.4550231889</v>
      </c>
    </row>
    <row r="69" customFormat="false" ht="16.5" hidden="false" customHeight="true" outlineLevel="0" collapsed="false">
      <c r="A69" s="1203" t="s">
        <v>56</v>
      </c>
      <c r="B69" s="1204" t="n">
        <f aca="false">J69</f>
        <v>110</v>
      </c>
      <c r="C69" s="1204" t="s">
        <v>496</v>
      </c>
      <c r="D69" s="1204" t="n">
        <f aca="false">K69</f>
        <v>260</v>
      </c>
      <c r="E69" s="1204" t="s">
        <v>496</v>
      </c>
      <c r="F69" s="1205" t="n">
        <f aca="false">L69</f>
        <v>1150</v>
      </c>
      <c r="G69" s="1204" t="s">
        <v>496</v>
      </c>
      <c r="H69" s="1206" t="n">
        <v>2</v>
      </c>
      <c r="I69" s="1207" t="s">
        <v>497</v>
      </c>
      <c r="J69" s="1208" t="n">
        <v>110</v>
      </c>
      <c r="K69" s="1209" t="n">
        <v>260</v>
      </c>
      <c r="L69" s="1209" t="n">
        <v>1150</v>
      </c>
      <c r="M69" s="1210" t="n">
        <v>11.7781146241034</v>
      </c>
      <c r="N69" s="1211" t="n">
        <v>2971.72512</v>
      </c>
      <c r="O69" s="1212" t="n">
        <v>36983.2039090971</v>
      </c>
      <c r="P69" s="1212" t="n">
        <v>42304.0198653596</v>
      </c>
      <c r="Q69" s="1213" t="n">
        <v>12342.1299441413</v>
      </c>
      <c r="R69" s="1212" t="n">
        <v>49325.3338532383</v>
      </c>
      <c r="S69" s="1212" t="n">
        <v>54646.1498095009</v>
      </c>
    </row>
    <row r="70" customFormat="false" ht="16.5" hidden="false" customHeight="true" outlineLevel="0" collapsed="false">
      <c r="A70" s="1203" t="s">
        <v>56</v>
      </c>
      <c r="B70" s="1204" t="n">
        <f aca="false">J70</f>
        <v>110</v>
      </c>
      <c r="C70" s="1204" t="s">
        <v>496</v>
      </c>
      <c r="D70" s="1204" t="n">
        <f aca="false">K70</f>
        <v>260</v>
      </c>
      <c r="E70" s="1204" t="s">
        <v>496</v>
      </c>
      <c r="F70" s="1205" t="n">
        <f aca="false">L70</f>
        <v>1200</v>
      </c>
      <c r="G70" s="1204" t="s">
        <v>496</v>
      </c>
      <c r="H70" s="1206" t="n">
        <v>2</v>
      </c>
      <c r="I70" s="1207" t="s">
        <v>497</v>
      </c>
      <c r="J70" s="1208" t="n">
        <v>110</v>
      </c>
      <c r="K70" s="1209" t="n">
        <v>260</v>
      </c>
      <c r="L70" s="1209" t="n">
        <v>1200</v>
      </c>
      <c r="M70" s="1210" t="n">
        <v>12.4468348549762</v>
      </c>
      <c r="N70" s="1211" t="n">
        <v>3157.45794</v>
      </c>
      <c r="O70" s="1212" t="n">
        <v>37762.5050013966</v>
      </c>
      <c r="P70" s="1212" t="n">
        <v>43273.89695664</v>
      </c>
      <c r="Q70" s="1213" t="n">
        <v>12961.001336805</v>
      </c>
      <c r="R70" s="1212" t="n">
        <v>50723.5063382016</v>
      </c>
      <c r="S70" s="1212" t="n">
        <v>56234.898293445</v>
      </c>
    </row>
    <row r="71" customFormat="false" ht="16.5" hidden="false" customHeight="true" outlineLevel="0" collapsed="false">
      <c r="A71" s="1203" t="s">
        <v>56</v>
      </c>
      <c r="B71" s="1204" t="n">
        <f aca="false">J71</f>
        <v>110</v>
      </c>
      <c r="C71" s="1204" t="s">
        <v>496</v>
      </c>
      <c r="D71" s="1204" t="n">
        <f aca="false">K71</f>
        <v>260</v>
      </c>
      <c r="E71" s="1204" t="s">
        <v>496</v>
      </c>
      <c r="F71" s="1205" t="n">
        <f aca="false">L71</f>
        <v>1250</v>
      </c>
      <c r="G71" s="1204" t="s">
        <v>496</v>
      </c>
      <c r="H71" s="1206" t="n">
        <v>2</v>
      </c>
      <c r="I71" s="1207" t="s">
        <v>497</v>
      </c>
      <c r="J71" s="1208" t="n">
        <v>110</v>
      </c>
      <c r="K71" s="1209" t="n">
        <v>260</v>
      </c>
      <c r="L71" s="1209" t="n">
        <v>1250</v>
      </c>
      <c r="M71" s="1210" t="n">
        <v>12.8832650858489</v>
      </c>
      <c r="N71" s="1211" t="n">
        <v>3343.19076</v>
      </c>
      <c r="O71" s="1212" t="n">
        <v>38508.5162688767</v>
      </c>
      <c r="P71" s="1212" t="n">
        <v>44210.7715571426</v>
      </c>
      <c r="Q71" s="1213" t="n">
        <v>13364.3757408863</v>
      </c>
      <c r="R71" s="1212" t="n">
        <v>51872.8920097629</v>
      </c>
      <c r="S71" s="1212" t="n">
        <v>57575.1472980289</v>
      </c>
    </row>
    <row r="72" customFormat="false" ht="16.5" hidden="false" customHeight="true" outlineLevel="0" collapsed="false">
      <c r="A72" s="1203" t="s">
        <v>56</v>
      </c>
      <c r="B72" s="1204" t="n">
        <f aca="false">J72</f>
        <v>110</v>
      </c>
      <c r="C72" s="1204" t="s">
        <v>496</v>
      </c>
      <c r="D72" s="1204" t="n">
        <f aca="false">K72</f>
        <v>260</v>
      </c>
      <c r="E72" s="1204" t="s">
        <v>496</v>
      </c>
      <c r="F72" s="1205" t="n">
        <f aca="false">L72</f>
        <v>1300</v>
      </c>
      <c r="G72" s="1204" t="s">
        <v>496</v>
      </c>
      <c r="H72" s="1206" t="n">
        <v>2</v>
      </c>
      <c r="I72" s="1207" t="s">
        <v>497</v>
      </c>
      <c r="J72" s="1208" t="n">
        <v>110</v>
      </c>
      <c r="K72" s="1209" t="n">
        <v>260</v>
      </c>
      <c r="L72" s="1209" t="n">
        <v>1300</v>
      </c>
      <c r="M72" s="1210" t="n">
        <v>13.3987353167217</v>
      </c>
      <c r="N72" s="1211" t="n">
        <v>3528.92358</v>
      </c>
      <c r="O72" s="1212" t="n">
        <v>41546.4747058316</v>
      </c>
      <c r="P72" s="1212" t="n">
        <v>47419.814874222</v>
      </c>
      <c r="Q72" s="1213" t="n">
        <v>13983.24713355</v>
      </c>
      <c r="R72" s="1212" t="n">
        <v>55529.7218393816</v>
      </c>
      <c r="S72" s="1212" t="n">
        <v>61403.062007772</v>
      </c>
    </row>
    <row r="73" customFormat="false" ht="16.5" hidden="false" customHeight="true" outlineLevel="0" collapsed="false">
      <c r="A73" s="1203" t="s">
        <v>56</v>
      </c>
      <c r="B73" s="1204" t="n">
        <f aca="false">J73</f>
        <v>110</v>
      </c>
      <c r="C73" s="1204" t="s">
        <v>496</v>
      </c>
      <c r="D73" s="1204" t="n">
        <f aca="false">K73</f>
        <v>260</v>
      </c>
      <c r="E73" s="1204" t="s">
        <v>496</v>
      </c>
      <c r="F73" s="1205" t="n">
        <f aca="false">L73</f>
        <v>1350</v>
      </c>
      <c r="G73" s="1204" t="s">
        <v>496</v>
      </c>
      <c r="H73" s="1206" t="n">
        <v>2</v>
      </c>
      <c r="I73" s="1207" t="s">
        <v>497</v>
      </c>
      <c r="J73" s="1208" t="n">
        <v>110</v>
      </c>
      <c r="K73" s="1209" t="n">
        <v>260</v>
      </c>
      <c r="L73" s="1209" t="n">
        <v>1350</v>
      </c>
      <c r="M73" s="1210" t="n">
        <v>13.8351655475945</v>
      </c>
      <c r="N73" s="1211" t="n">
        <v>3714.6564</v>
      </c>
      <c r="O73" s="1212" t="n">
        <v>42525.8472103386</v>
      </c>
      <c r="P73" s="1212" t="n">
        <v>48588.0368476916</v>
      </c>
      <c r="Q73" s="1213" t="n">
        <v>14386.6215376313</v>
      </c>
      <c r="R73" s="1212" t="n">
        <v>56912.4687479698</v>
      </c>
      <c r="S73" s="1212" t="n">
        <v>62974.6583853229</v>
      </c>
    </row>
    <row r="74" customFormat="false" ht="16.5" hidden="false" customHeight="true" outlineLevel="0" collapsed="false">
      <c r="A74" s="1203" t="s">
        <v>56</v>
      </c>
      <c r="B74" s="1204" t="n">
        <f aca="false">J74</f>
        <v>110</v>
      </c>
      <c r="C74" s="1204" t="s">
        <v>496</v>
      </c>
      <c r="D74" s="1204" t="n">
        <f aca="false">K74</f>
        <v>260</v>
      </c>
      <c r="E74" s="1204" t="s">
        <v>496</v>
      </c>
      <c r="F74" s="1205" t="n">
        <f aca="false">L74</f>
        <v>1400</v>
      </c>
      <c r="G74" s="1204" t="s">
        <v>496</v>
      </c>
      <c r="H74" s="1206" t="n">
        <v>2</v>
      </c>
      <c r="I74" s="1207" t="s">
        <v>497</v>
      </c>
      <c r="J74" s="1208" t="n">
        <v>110</v>
      </c>
      <c r="K74" s="1209" t="n">
        <v>260</v>
      </c>
      <c r="L74" s="1209" t="n">
        <v>1400</v>
      </c>
      <c r="M74" s="1210" t="n">
        <v>14.2886357784672</v>
      </c>
      <c r="N74" s="1211" t="n">
        <v>3900.38922</v>
      </c>
      <c r="O74" s="1212" t="n">
        <v>43810.8424783419</v>
      </c>
      <c r="P74" s="1212" t="n">
        <v>50059.2443215849</v>
      </c>
      <c r="Q74" s="1213" t="n">
        <v>15005.492930295</v>
      </c>
      <c r="R74" s="1212" t="n">
        <v>58816.335408637</v>
      </c>
      <c r="S74" s="1212" t="n">
        <v>65064.7372518799</v>
      </c>
    </row>
    <row r="75" customFormat="false" ht="16.5" hidden="false" customHeight="true" outlineLevel="0" collapsed="false">
      <c r="A75" s="1203" t="s">
        <v>56</v>
      </c>
      <c r="B75" s="1204" t="n">
        <f aca="false">J75</f>
        <v>110</v>
      </c>
      <c r="C75" s="1204" t="s">
        <v>496</v>
      </c>
      <c r="D75" s="1204" t="n">
        <f aca="false">K75</f>
        <v>260</v>
      </c>
      <c r="E75" s="1204" t="s">
        <v>496</v>
      </c>
      <c r="F75" s="1205" t="n">
        <f aca="false">L75</f>
        <v>1450</v>
      </c>
      <c r="G75" s="1204" t="s">
        <v>496</v>
      </c>
      <c r="H75" s="1206" t="n">
        <v>2</v>
      </c>
      <c r="I75" s="1207" t="s">
        <v>497</v>
      </c>
      <c r="J75" s="1208" t="n">
        <v>110</v>
      </c>
      <c r="K75" s="1209" t="n">
        <v>260</v>
      </c>
      <c r="L75" s="1209" t="n">
        <v>1450</v>
      </c>
      <c r="M75" s="1210" t="n">
        <v>14.72506600934</v>
      </c>
      <c r="N75" s="1211" t="n">
        <v>4086.12204</v>
      </c>
      <c r="O75" s="1212" t="n">
        <v>44790.2148713215</v>
      </c>
      <c r="P75" s="1212" t="n">
        <v>51227.4661769666</v>
      </c>
      <c r="Q75" s="1213" t="n">
        <v>15408.8673343763</v>
      </c>
      <c r="R75" s="1212" t="n">
        <v>60199.0822056977</v>
      </c>
      <c r="S75" s="1212" t="n">
        <v>66636.3335113429</v>
      </c>
    </row>
    <row r="76" customFormat="false" ht="16.5" hidden="false" customHeight="true" outlineLevel="0" collapsed="false">
      <c r="A76" s="1203" t="s">
        <v>56</v>
      </c>
      <c r="B76" s="1204" t="n">
        <f aca="false">J76</f>
        <v>110</v>
      </c>
      <c r="C76" s="1204" t="s">
        <v>496</v>
      </c>
      <c r="D76" s="1204" t="n">
        <f aca="false">K76</f>
        <v>260</v>
      </c>
      <c r="E76" s="1204" t="s">
        <v>496</v>
      </c>
      <c r="F76" s="1205" t="n">
        <f aca="false">L76</f>
        <v>1500</v>
      </c>
      <c r="G76" s="1204" t="s">
        <v>496</v>
      </c>
      <c r="H76" s="1206" t="n">
        <v>2</v>
      </c>
      <c r="I76" s="1207" t="s">
        <v>497</v>
      </c>
      <c r="J76" s="1208" t="n">
        <v>110</v>
      </c>
      <c r="K76" s="1209" t="n">
        <v>260</v>
      </c>
      <c r="L76" s="1209" t="n">
        <v>1500</v>
      </c>
      <c r="M76" s="1210" t="n">
        <v>15.7646385835128</v>
      </c>
      <c r="N76" s="1211" t="n">
        <v>4271.85486</v>
      </c>
      <c r="O76" s="1212" t="n">
        <v>46215.6440387681</v>
      </c>
      <c r="P76" s="1212" t="n">
        <v>52965.5722052108</v>
      </c>
      <c r="Q76" s="1213" t="n">
        <v>16027.73872704</v>
      </c>
      <c r="R76" s="1212" t="n">
        <v>62243.3827658081</v>
      </c>
      <c r="S76" s="1212" t="n">
        <v>68993.3109322508</v>
      </c>
    </row>
    <row r="77" customFormat="false" ht="16.5" hidden="false" customHeight="true" outlineLevel="0" collapsed="false">
      <c r="A77" s="1203" t="s">
        <v>56</v>
      </c>
      <c r="B77" s="1204" t="n">
        <f aca="false">J77</f>
        <v>110</v>
      </c>
      <c r="C77" s="1204" t="s">
        <v>496</v>
      </c>
      <c r="D77" s="1204" t="n">
        <f aca="false">K77</f>
        <v>260</v>
      </c>
      <c r="E77" s="1204" t="s">
        <v>496</v>
      </c>
      <c r="F77" s="1205" t="n">
        <f aca="false">L77</f>
        <v>1550</v>
      </c>
      <c r="G77" s="1204" t="s">
        <v>496</v>
      </c>
      <c r="H77" s="1206" t="n">
        <v>2</v>
      </c>
      <c r="I77" s="1207" t="s">
        <v>497</v>
      </c>
      <c r="J77" s="1208" t="n">
        <v>110</v>
      </c>
      <c r="K77" s="1209" t="n">
        <v>260</v>
      </c>
      <c r="L77" s="1209" t="n">
        <v>1550</v>
      </c>
      <c r="M77" s="1210" t="n">
        <v>16.2700688143855</v>
      </c>
      <c r="N77" s="1211" t="n">
        <v>4457.58768</v>
      </c>
      <c r="O77" s="1212" t="n">
        <v>47195.0164317476</v>
      </c>
      <c r="P77" s="1212" t="n">
        <v>54133.7941786804</v>
      </c>
      <c r="Q77" s="1213" t="n">
        <v>16431.1131311213</v>
      </c>
      <c r="R77" s="1212" t="n">
        <v>63626.1295628689</v>
      </c>
      <c r="S77" s="1212" t="n">
        <v>70564.9073098016</v>
      </c>
    </row>
    <row r="78" customFormat="false" ht="16.5" hidden="false" customHeight="true" outlineLevel="0" collapsed="false">
      <c r="A78" s="1203" t="s">
        <v>56</v>
      </c>
      <c r="B78" s="1206" t="n">
        <f aca="false">J78</f>
        <v>110</v>
      </c>
      <c r="C78" s="1206" t="s">
        <v>496</v>
      </c>
      <c r="D78" s="1206" t="n">
        <f aca="false">K78</f>
        <v>260</v>
      </c>
      <c r="E78" s="1206" t="s">
        <v>496</v>
      </c>
      <c r="F78" s="1205" t="n">
        <f aca="false">L78</f>
        <v>1600</v>
      </c>
      <c r="G78" s="1206" t="s">
        <v>496</v>
      </c>
      <c r="H78" s="1206" t="n">
        <v>2</v>
      </c>
      <c r="I78" s="1207" t="s">
        <v>497</v>
      </c>
      <c r="J78" s="1208" t="n">
        <v>110</v>
      </c>
      <c r="K78" s="1209" t="n">
        <v>260</v>
      </c>
      <c r="L78" s="1209" t="n">
        <v>1600</v>
      </c>
      <c r="M78" s="1210" t="n">
        <v>16.7064990452583</v>
      </c>
      <c r="N78" s="1211" t="n">
        <v>4643.3205</v>
      </c>
      <c r="O78" s="1212" t="n">
        <v>49993.1190544078</v>
      </c>
      <c r="P78" s="1212" t="n">
        <v>57105.0514994963</v>
      </c>
      <c r="Q78" s="1213" t="n">
        <v>16834.4875352025</v>
      </c>
      <c r="R78" s="1212" t="n">
        <v>66827.6065896103</v>
      </c>
      <c r="S78" s="1212" t="n">
        <v>73939.5390346988</v>
      </c>
    </row>
    <row r="79" customFormat="false" ht="16.5" hidden="false" customHeight="true" outlineLevel="0" collapsed="false">
      <c r="A79" s="1203" t="s">
        <v>56</v>
      </c>
      <c r="B79" s="1204" t="n">
        <f aca="false">J79</f>
        <v>110</v>
      </c>
      <c r="C79" s="1204" t="s">
        <v>496</v>
      </c>
      <c r="D79" s="1204" t="n">
        <f aca="false">K79</f>
        <v>260</v>
      </c>
      <c r="E79" s="1204" t="s">
        <v>496</v>
      </c>
      <c r="F79" s="1205" t="n">
        <f aca="false">L79</f>
        <v>1650</v>
      </c>
      <c r="G79" s="1204" t="s">
        <v>496</v>
      </c>
      <c r="H79" s="1206" t="n">
        <v>2</v>
      </c>
      <c r="I79" s="1207" t="s">
        <v>497</v>
      </c>
      <c r="J79" s="1208" t="n">
        <v>110</v>
      </c>
      <c r="K79" s="1209" t="n">
        <v>260</v>
      </c>
      <c r="L79" s="1209" t="n">
        <v>1650</v>
      </c>
      <c r="M79" s="1210" t="n">
        <v>17.1979692761311</v>
      </c>
      <c r="N79" s="1211" t="n">
        <v>4829.05332</v>
      </c>
      <c r="O79" s="1212" t="n">
        <v>53026.9788580346</v>
      </c>
      <c r="P79" s="1212" t="n">
        <v>60310.0314127969</v>
      </c>
      <c r="Q79" s="1213" t="n">
        <v>17453.3587966575</v>
      </c>
      <c r="R79" s="1212" t="n">
        <v>70480.3376546921</v>
      </c>
      <c r="S79" s="1212" t="n">
        <v>77763.3902094544</v>
      </c>
    </row>
    <row r="80" customFormat="false" ht="16.5" hidden="false" customHeight="true" outlineLevel="0" collapsed="false">
      <c r="A80" s="1203" t="s">
        <v>56</v>
      </c>
      <c r="B80" s="1204" t="n">
        <f aca="false">J80</f>
        <v>110</v>
      </c>
      <c r="C80" s="1204" t="s">
        <v>496</v>
      </c>
      <c r="D80" s="1204" t="n">
        <f aca="false">K80</f>
        <v>260</v>
      </c>
      <c r="E80" s="1204" t="s">
        <v>496</v>
      </c>
      <c r="F80" s="1205" t="n">
        <f aca="false">L80</f>
        <v>1700</v>
      </c>
      <c r="G80" s="1204" t="s">
        <v>496</v>
      </c>
      <c r="H80" s="1206" t="n">
        <v>2</v>
      </c>
      <c r="I80" s="1207" t="s">
        <v>497</v>
      </c>
      <c r="J80" s="1208" t="n">
        <v>110</v>
      </c>
      <c r="K80" s="1209" t="n">
        <v>260</v>
      </c>
      <c r="L80" s="1209" t="n">
        <v>1700</v>
      </c>
      <c r="M80" s="1210" t="n">
        <v>17.6343995070038</v>
      </c>
      <c r="N80" s="1211" t="n">
        <v>5014.78614</v>
      </c>
      <c r="O80" s="1212" t="n">
        <v>53814.6247677902</v>
      </c>
      <c r="P80" s="1212" t="n">
        <v>61288.1812682483</v>
      </c>
      <c r="Q80" s="1213" t="n">
        <v>17856.7332007388</v>
      </c>
      <c r="R80" s="1212" t="n">
        <v>71671.357968529</v>
      </c>
      <c r="S80" s="1212" t="n">
        <v>79144.914468987</v>
      </c>
    </row>
    <row r="81" customFormat="false" ht="16.5" hidden="false" customHeight="true" outlineLevel="0" collapsed="false">
      <c r="A81" s="1203" t="s">
        <v>56</v>
      </c>
      <c r="B81" s="1204" t="n">
        <f aca="false">J81</f>
        <v>110</v>
      </c>
      <c r="C81" s="1204" t="s">
        <v>496</v>
      </c>
      <c r="D81" s="1204" t="n">
        <f aca="false">K81</f>
        <v>260</v>
      </c>
      <c r="E81" s="1204" t="s">
        <v>496</v>
      </c>
      <c r="F81" s="1205" t="n">
        <f aca="false">L81</f>
        <v>1750</v>
      </c>
      <c r="G81" s="1204" t="s">
        <v>496</v>
      </c>
      <c r="H81" s="1206" t="n">
        <v>2</v>
      </c>
      <c r="I81" s="1207" t="s">
        <v>497</v>
      </c>
      <c r="J81" s="1208" t="n">
        <v>110</v>
      </c>
      <c r="K81" s="1209" t="n">
        <v>260</v>
      </c>
      <c r="L81" s="1209" t="n">
        <v>1750</v>
      </c>
      <c r="M81" s="1210" t="n">
        <v>18.0878697378766</v>
      </c>
      <c r="N81" s="1211" t="n">
        <v>5200.51896</v>
      </c>
      <c r="O81" s="1212" t="n">
        <v>54531.098885668</v>
      </c>
      <c r="P81" s="1212" t="n">
        <v>62195.7736183871</v>
      </c>
      <c r="Q81" s="1213" t="n">
        <v>18475.6045934025</v>
      </c>
      <c r="R81" s="1212" t="n">
        <v>73006.7034790705</v>
      </c>
      <c r="S81" s="1212" t="n">
        <v>80671.3782117897</v>
      </c>
    </row>
    <row r="82" customFormat="false" ht="16.5" hidden="false" customHeight="true" outlineLevel="0" collapsed="false">
      <c r="A82" s="1203" t="s">
        <v>56</v>
      </c>
      <c r="B82" s="1204" t="n">
        <f aca="false">J82</f>
        <v>110</v>
      </c>
      <c r="C82" s="1204" t="s">
        <v>496</v>
      </c>
      <c r="D82" s="1204" t="n">
        <f aca="false">K82</f>
        <v>260</v>
      </c>
      <c r="E82" s="1204" t="s">
        <v>496</v>
      </c>
      <c r="F82" s="1205" t="n">
        <f aca="false">L82</f>
        <v>1800</v>
      </c>
      <c r="G82" s="1204" t="s">
        <v>496</v>
      </c>
      <c r="H82" s="1206" t="n">
        <v>2</v>
      </c>
      <c r="I82" s="1207" t="s">
        <v>497</v>
      </c>
      <c r="J82" s="1208" t="n">
        <v>110</v>
      </c>
      <c r="K82" s="1209" t="n">
        <v>260</v>
      </c>
      <c r="L82" s="1209" t="n">
        <v>1800</v>
      </c>
      <c r="M82" s="1210" t="n">
        <v>18.5932999687493</v>
      </c>
      <c r="N82" s="1211" t="n">
        <v>5386.25178</v>
      </c>
      <c r="O82" s="1212" t="n">
        <v>55319.3956695488</v>
      </c>
      <c r="P82" s="1212" t="n">
        <v>63174.5689421633</v>
      </c>
      <c r="Q82" s="1213" t="n">
        <v>18878.9789974838</v>
      </c>
      <c r="R82" s="1212" t="n">
        <v>74198.3746670325</v>
      </c>
      <c r="S82" s="1212" t="n">
        <v>82053.547939647</v>
      </c>
    </row>
    <row r="83" customFormat="false" ht="16.5" hidden="false" customHeight="true" outlineLevel="0" collapsed="false">
      <c r="A83" s="1203" t="s">
        <v>56</v>
      </c>
      <c r="B83" s="1204" t="n">
        <f aca="false">J83</f>
        <v>110</v>
      </c>
      <c r="C83" s="1204" t="s">
        <v>496</v>
      </c>
      <c r="D83" s="1204" t="n">
        <f aca="false">K83</f>
        <v>260</v>
      </c>
      <c r="E83" s="1204" t="s">
        <v>496</v>
      </c>
      <c r="F83" s="1205" t="n">
        <f aca="false">L83</f>
        <v>1850</v>
      </c>
      <c r="G83" s="1204" t="s">
        <v>496</v>
      </c>
      <c r="H83" s="1206" t="n">
        <v>2</v>
      </c>
      <c r="I83" s="1207" t="s">
        <v>497</v>
      </c>
      <c r="J83" s="1208" t="n">
        <v>110</v>
      </c>
      <c r="K83" s="1209" t="n">
        <v>260</v>
      </c>
      <c r="L83" s="1209" t="n">
        <v>1850</v>
      </c>
      <c r="M83" s="1210" t="n">
        <v>19.1087701996221</v>
      </c>
      <c r="N83" s="1211" t="n">
        <v>5571.9846</v>
      </c>
      <c r="O83" s="1212" t="n">
        <v>56107.6476193997</v>
      </c>
      <c r="P83" s="1212" t="n">
        <v>64153.3196287226</v>
      </c>
      <c r="Q83" s="1213" t="n">
        <v>19497.8503901475</v>
      </c>
      <c r="R83" s="1212" t="n">
        <v>75605.4980095472</v>
      </c>
      <c r="S83" s="1212" t="n">
        <v>83651.1700188702</v>
      </c>
    </row>
    <row r="84" customFormat="false" ht="16.5" hidden="false" customHeight="true" outlineLevel="0" collapsed="false">
      <c r="A84" s="1203" t="s">
        <v>56</v>
      </c>
      <c r="B84" s="1204" t="n">
        <f aca="false">J84</f>
        <v>110</v>
      </c>
      <c r="C84" s="1204" t="s">
        <v>496</v>
      </c>
      <c r="D84" s="1204" t="n">
        <f aca="false">K84</f>
        <v>260</v>
      </c>
      <c r="E84" s="1204" t="s">
        <v>496</v>
      </c>
      <c r="F84" s="1205" t="n">
        <f aca="false">L84</f>
        <v>1900</v>
      </c>
      <c r="G84" s="1204" t="s">
        <v>496</v>
      </c>
      <c r="H84" s="1206" t="n">
        <v>2</v>
      </c>
      <c r="I84" s="1207" t="s">
        <v>497</v>
      </c>
      <c r="J84" s="1208" t="n">
        <v>110</v>
      </c>
      <c r="K84" s="1209" t="n">
        <v>260</v>
      </c>
      <c r="L84" s="1209" t="n">
        <v>1900</v>
      </c>
      <c r="M84" s="1210" t="n">
        <v>19.5452004304949</v>
      </c>
      <c r="N84" s="1211" t="n">
        <v>5757.71742</v>
      </c>
      <c r="O84" s="1212" t="n">
        <v>57059.5017324505</v>
      </c>
      <c r="P84" s="1212" t="n">
        <v>65294.2608232219</v>
      </c>
      <c r="Q84" s="1213" t="n">
        <v>19901.2247942288</v>
      </c>
      <c r="R84" s="1212" t="n">
        <v>76960.7265266792</v>
      </c>
      <c r="S84" s="1212" t="n">
        <v>85195.4856174507</v>
      </c>
    </row>
    <row r="85" customFormat="false" ht="16.5" hidden="false" customHeight="true" outlineLevel="0" collapsed="false">
      <c r="A85" s="1203" t="s">
        <v>56</v>
      </c>
      <c r="B85" s="1204" t="n">
        <f aca="false">J85</f>
        <v>110</v>
      </c>
      <c r="C85" s="1204" t="s">
        <v>496</v>
      </c>
      <c r="D85" s="1204" t="n">
        <f aca="false">K85</f>
        <v>260</v>
      </c>
      <c r="E85" s="1204" t="s">
        <v>496</v>
      </c>
      <c r="F85" s="1205" t="n">
        <f aca="false">L85</f>
        <v>1950</v>
      </c>
      <c r="G85" s="1204" t="s">
        <v>496</v>
      </c>
      <c r="H85" s="1206" t="n">
        <v>2</v>
      </c>
      <c r="I85" s="1207" t="s">
        <v>497</v>
      </c>
      <c r="J85" s="1208" t="n">
        <v>110</v>
      </c>
      <c r="K85" s="1209" t="n">
        <v>260</v>
      </c>
      <c r="L85" s="1209" t="n">
        <v>1950</v>
      </c>
      <c r="M85" s="1210" t="n">
        <v>20.1348806613676</v>
      </c>
      <c r="N85" s="1211" t="n">
        <v>5943.45024</v>
      </c>
      <c r="O85" s="1212" t="n">
        <v>58160.1420347389</v>
      </c>
      <c r="P85" s="1212" t="n">
        <v>66582.704283417</v>
      </c>
      <c r="Q85" s="1213" t="n">
        <v>20304.59919831</v>
      </c>
      <c r="R85" s="1212" t="n">
        <v>78464.7412330489</v>
      </c>
      <c r="S85" s="1212" t="n">
        <v>86887.303481727</v>
      </c>
    </row>
    <row r="86" customFormat="false" ht="16.5" hidden="false" customHeight="true" outlineLevel="0" collapsed="false">
      <c r="A86" s="1203" t="s">
        <v>56</v>
      </c>
      <c r="B86" s="1204" t="n">
        <f aca="false">J86</f>
        <v>110</v>
      </c>
      <c r="C86" s="1204" t="s">
        <v>496</v>
      </c>
      <c r="D86" s="1204" t="n">
        <f aca="false">K86</f>
        <v>260</v>
      </c>
      <c r="E86" s="1204" t="s">
        <v>496</v>
      </c>
      <c r="F86" s="1205" t="n">
        <f aca="false">L86</f>
        <v>2000</v>
      </c>
      <c r="G86" s="1204" t="s">
        <v>496</v>
      </c>
      <c r="H86" s="1206" t="n">
        <v>2</v>
      </c>
      <c r="I86" s="1207" t="s">
        <v>497</v>
      </c>
      <c r="J86" s="1208" t="n">
        <v>110</v>
      </c>
      <c r="K86" s="1209" t="n">
        <v>260</v>
      </c>
      <c r="L86" s="1209" t="n">
        <v>2000</v>
      </c>
      <c r="M86" s="1210" t="n">
        <v>20.6799132922404</v>
      </c>
      <c r="N86" s="1211" t="n">
        <v>6129.18306</v>
      </c>
      <c r="O86" s="1212" t="n">
        <v>59141.1807591621</v>
      </c>
      <c r="P86" s="1212" t="n">
        <v>67940.8479309521</v>
      </c>
      <c r="Q86" s="1213" t="n">
        <v>20923.4705909738</v>
      </c>
      <c r="R86" s="1212" t="n">
        <v>80064.6513501358</v>
      </c>
      <c r="S86" s="1212" t="n">
        <v>88864.3185219259</v>
      </c>
    </row>
    <row r="87" customFormat="false" ht="16.5" hidden="false" customHeight="true" outlineLevel="0" collapsed="false">
      <c r="A87" s="1203" t="s">
        <v>56</v>
      </c>
      <c r="B87" s="1204" t="n">
        <f aca="false">J87</f>
        <v>110</v>
      </c>
      <c r="C87" s="1204" t="s">
        <v>496</v>
      </c>
      <c r="D87" s="1204" t="n">
        <f aca="false">K87</f>
        <v>260</v>
      </c>
      <c r="E87" s="1204" t="s">
        <v>496</v>
      </c>
      <c r="F87" s="1205" t="n">
        <f aca="false">L87</f>
        <v>2050</v>
      </c>
      <c r="G87" s="1204" t="s">
        <v>496</v>
      </c>
      <c r="H87" s="1206" t="n">
        <v>2</v>
      </c>
      <c r="I87" s="1207" t="s">
        <v>497</v>
      </c>
      <c r="J87" s="1208" t="n">
        <v>110</v>
      </c>
      <c r="K87" s="1209" t="n">
        <v>260</v>
      </c>
      <c r="L87" s="1209" t="n">
        <v>2050</v>
      </c>
      <c r="M87" s="1210" t="n">
        <v>21.1163435231132</v>
      </c>
      <c r="N87" s="1211" t="n">
        <v>6314.91588</v>
      </c>
      <c r="O87" s="1212" t="n">
        <v>61933.1431272233</v>
      </c>
      <c r="P87" s="1212" t="n">
        <v>70906.0179398996</v>
      </c>
      <c r="Q87" s="1213" t="n">
        <v>21326.844995055</v>
      </c>
      <c r="R87" s="1212" t="n">
        <v>83259.9881222783</v>
      </c>
      <c r="S87" s="1212" t="n">
        <v>92232.8629349546</v>
      </c>
    </row>
    <row r="88" customFormat="false" ht="16.5" hidden="false" customHeight="true" outlineLevel="0" collapsed="false">
      <c r="A88" s="1203" t="s">
        <v>56</v>
      </c>
      <c r="B88" s="1206" t="n">
        <f aca="false">J88</f>
        <v>110</v>
      </c>
      <c r="C88" s="1206" t="s">
        <v>496</v>
      </c>
      <c r="D88" s="1206" t="n">
        <f aca="false">K88</f>
        <v>260</v>
      </c>
      <c r="E88" s="1206" t="s">
        <v>496</v>
      </c>
      <c r="F88" s="1205" t="n">
        <f aca="false">L88</f>
        <v>2100</v>
      </c>
      <c r="G88" s="1206" t="s">
        <v>496</v>
      </c>
      <c r="H88" s="1206" t="n">
        <v>2</v>
      </c>
      <c r="I88" s="1207" t="s">
        <v>497</v>
      </c>
      <c r="J88" s="1208" t="n">
        <v>110</v>
      </c>
      <c r="K88" s="1209" t="n">
        <v>260</v>
      </c>
      <c r="L88" s="1209" t="n">
        <v>2100</v>
      </c>
      <c r="M88" s="1210" t="n">
        <v>21.5698137539859</v>
      </c>
      <c r="N88" s="1211" t="n">
        <v>6500.6487</v>
      </c>
      <c r="O88" s="1212" t="n">
        <v>62779.2734675666</v>
      </c>
      <c r="P88" s="1212" t="n">
        <v>71942.1476430094</v>
      </c>
      <c r="Q88" s="1213" t="n">
        <v>21945.7163877188</v>
      </c>
      <c r="R88" s="1212" t="n">
        <v>84724.9898552854</v>
      </c>
      <c r="S88" s="1212" t="n">
        <v>93887.8640307281</v>
      </c>
    </row>
    <row r="89" customFormat="false" ht="16.5" hidden="false" customHeight="true" outlineLevel="0" collapsed="false">
      <c r="A89" s="1203" t="s">
        <v>56</v>
      </c>
      <c r="B89" s="1204" t="n">
        <f aca="false">J89</f>
        <v>110</v>
      </c>
      <c r="C89" s="1204" t="s">
        <v>496</v>
      </c>
      <c r="D89" s="1204" t="n">
        <f aca="false">K89</f>
        <v>260</v>
      </c>
      <c r="E89" s="1204" t="s">
        <v>496</v>
      </c>
      <c r="F89" s="1205" t="n">
        <f aca="false">L89</f>
        <v>2150</v>
      </c>
      <c r="G89" s="1204" t="s">
        <v>496</v>
      </c>
      <c r="H89" s="1206" t="n">
        <v>2</v>
      </c>
      <c r="I89" s="1207" t="s">
        <v>497</v>
      </c>
      <c r="J89" s="1208" t="n">
        <v>110</v>
      </c>
      <c r="K89" s="1209" t="n">
        <v>260</v>
      </c>
      <c r="L89" s="1209" t="n">
        <v>2150</v>
      </c>
      <c r="M89" s="1210" t="n">
        <v>22.1302439848587</v>
      </c>
      <c r="N89" s="1211" t="n">
        <v>6686.38152</v>
      </c>
      <c r="O89" s="1212" t="n">
        <v>63763.3638057347</v>
      </c>
      <c r="P89" s="1212" t="n">
        <v>73115.046841032</v>
      </c>
      <c r="Q89" s="1213" t="n">
        <v>22349.0907918</v>
      </c>
      <c r="R89" s="1212" t="n">
        <v>86112.4545975347</v>
      </c>
      <c r="S89" s="1212" t="n">
        <v>95464.137632832</v>
      </c>
    </row>
    <row r="90" customFormat="false" ht="16.5" hidden="false" customHeight="true" outlineLevel="0" collapsed="false">
      <c r="A90" s="1203" t="s">
        <v>56</v>
      </c>
      <c r="B90" s="1204" t="n">
        <f aca="false">J90</f>
        <v>110</v>
      </c>
      <c r="C90" s="1204" t="s">
        <v>496</v>
      </c>
      <c r="D90" s="1204" t="n">
        <f aca="false">K90</f>
        <v>260</v>
      </c>
      <c r="E90" s="1204" t="s">
        <v>496</v>
      </c>
      <c r="F90" s="1205" t="n">
        <f aca="false">L90</f>
        <v>2200</v>
      </c>
      <c r="G90" s="1204" t="s">
        <v>496</v>
      </c>
      <c r="H90" s="1206" t="n">
        <v>2</v>
      </c>
      <c r="I90" s="1207" t="s">
        <v>497</v>
      </c>
      <c r="J90" s="1208" t="n">
        <v>110</v>
      </c>
      <c r="K90" s="1209" t="n">
        <v>260</v>
      </c>
      <c r="L90" s="1209" t="n">
        <v>2200</v>
      </c>
      <c r="M90" s="1210" t="n">
        <v>22.5837142157314</v>
      </c>
      <c r="N90" s="1211" t="n">
        <v>6872.11434</v>
      </c>
      <c r="O90" s="1212" t="n">
        <v>64747.4093098729</v>
      </c>
      <c r="P90" s="1212" t="n">
        <v>74287.9015199258</v>
      </c>
      <c r="Q90" s="1213" t="n">
        <v>22967.9621844638</v>
      </c>
      <c r="R90" s="1212" t="n">
        <v>87715.3714943367</v>
      </c>
      <c r="S90" s="1212" t="n">
        <v>97255.8637043895</v>
      </c>
    </row>
    <row r="91" customFormat="false" ht="16.5" hidden="false" customHeight="true" outlineLevel="0" collapsed="false">
      <c r="A91" s="1203" t="s">
        <v>56</v>
      </c>
      <c r="B91" s="1204" t="n">
        <f aca="false">J91</f>
        <v>110</v>
      </c>
      <c r="C91" s="1204" t="s">
        <v>496</v>
      </c>
      <c r="D91" s="1204" t="n">
        <f aca="false">K91</f>
        <v>260</v>
      </c>
      <c r="E91" s="1204" t="s">
        <v>496</v>
      </c>
      <c r="F91" s="1205" t="n">
        <f aca="false">L91</f>
        <v>2250</v>
      </c>
      <c r="G91" s="1204" t="s">
        <v>496</v>
      </c>
      <c r="H91" s="1206" t="n">
        <v>2</v>
      </c>
      <c r="I91" s="1207" t="s">
        <v>497</v>
      </c>
      <c r="J91" s="1208" t="n">
        <v>110</v>
      </c>
      <c r="K91" s="1209" t="n">
        <v>260</v>
      </c>
      <c r="L91" s="1209" t="n">
        <v>2250</v>
      </c>
      <c r="M91" s="1210" t="n">
        <v>23.0201444466042</v>
      </c>
      <c r="N91" s="1211" t="n">
        <v>7057.84716</v>
      </c>
      <c r="O91" s="1212" t="n">
        <v>66030.1567423735</v>
      </c>
      <c r="P91" s="1212" t="n">
        <v>75756.880439442</v>
      </c>
      <c r="Q91" s="1213" t="n">
        <v>23371.3364573363</v>
      </c>
      <c r="R91" s="1212" t="n">
        <v>89401.4931997097</v>
      </c>
      <c r="S91" s="1212" t="n">
        <v>99128.2168967783</v>
      </c>
    </row>
    <row r="92" customFormat="false" ht="16.5" hidden="false" customHeight="true" outlineLevel="0" collapsed="false">
      <c r="A92" s="1203" t="s">
        <v>56</v>
      </c>
      <c r="B92" s="1204" t="n">
        <f aca="false">J92</f>
        <v>110</v>
      </c>
      <c r="C92" s="1204" t="s">
        <v>496</v>
      </c>
      <c r="D92" s="1204" t="n">
        <f aca="false">K92</f>
        <v>260</v>
      </c>
      <c r="E92" s="1204" t="s">
        <v>496</v>
      </c>
      <c r="F92" s="1205" t="n">
        <f aca="false">L92</f>
        <v>2300</v>
      </c>
      <c r="G92" s="1204" t="s">
        <v>496</v>
      </c>
      <c r="H92" s="1206" t="n">
        <v>2</v>
      </c>
      <c r="I92" s="1207" t="s">
        <v>497</v>
      </c>
      <c r="J92" s="1208" t="n">
        <v>110</v>
      </c>
      <c r="K92" s="1209" t="n">
        <v>260</v>
      </c>
      <c r="L92" s="1209" t="n">
        <v>2300</v>
      </c>
      <c r="M92" s="1210" t="n">
        <v>23.456574677477</v>
      </c>
      <c r="N92" s="1211" t="n">
        <v>7243.57998</v>
      </c>
      <c r="O92" s="1212" t="n">
        <v>66787.1877013706</v>
      </c>
      <c r="P92" s="1212" t="n">
        <v>76704.6797035245</v>
      </c>
      <c r="Q92" s="1213" t="n">
        <v>23774.7108614175</v>
      </c>
      <c r="R92" s="1212" t="n">
        <v>90561.8985627882</v>
      </c>
      <c r="S92" s="1212" t="n">
        <v>100479.390564942</v>
      </c>
    </row>
    <row r="93" customFormat="false" ht="16.5" hidden="false" customHeight="true" outlineLevel="0" collapsed="false">
      <c r="A93" s="1203" t="s">
        <v>56</v>
      </c>
      <c r="B93" s="1204" t="n">
        <f aca="false">J93</f>
        <v>110</v>
      </c>
      <c r="C93" s="1204" t="s">
        <v>496</v>
      </c>
      <c r="D93" s="1204" t="n">
        <f aca="false">K93</f>
        <v>260</v>
      </c>
      <c r="E93" s="1204" t="s">
        <v>496</v>
      </c>
      <c r="F93" s="1205" t="n">
        <f aca="false">L93</f>
        <v>2350</v>
      </c>
      <c r="G93" s="1204" t="s">
        <v>496</v>
      </c>
      <c r="H93" s="1206" t="n">
        <v>2</v>
      </c>
      <c r="I93" s="1207" t="s">
        <v>497</v>
      </c>
      <c r="J93" s="1208" t="n">
        <v>110</v>
      </c>
      <c r="K93" s="1209" t="n">
        <v>260</v>
      </c>
      <c r="L93" s="1209" t="n">
        <v>2350</v>
      </c>
      <c r="M93" s="1210" t="n">
        <v>23.9100449083497</v>
      </c>
      <c r="N93" s="1211" t="n">
        <v>7429.3128</v>
      </c>
      <c r="O93" s="1212" t="n">
        <v>67544.1737148105</v>
      </c>
      <c r="P93" s="1212" t="n">
        <v>77652.4344484781</v>
      </c>
      <c r="Q93" s="1213" t="n">
        <v>24393.5822540813</v>
      </c>
      <c r="R93" s="1212" t="n">
        <v>91937.7559688918</v>
      </c>
      <c r="S93" s="1212" t="n">
        <v>102046.016702559</v>
      </c>
    </row>
    <row r="94" customFormat="false" ht="16.5" hidden="false" customHeight="true" outlineLevel="0" collapsed="false">
      <c r="A94" s="1203" t="s">
        <v>56</v>
      </c>
      <c r="B94" s="1204" t="n">
        <f aca="false">J94</f>
        <v>110</v>
      </c>
      <c r="C94" s="1204" t="s">
        <v>496</v>
      </c>
      <c r="D94" s="1204" t="n">
        <f aca="false">K94</f>
        <v>260</v>
      </c>
      <c r="E94" s="1204" t="s">
        <v>496</v>
      </c>
      <c r="F94" s="1205" t="n">
        <f aca="false">L94</f>
        <v>2400</v>
      </c>
      <c r="G94" s="1204" t="s">
        <v>496</v>
      </c>
      <c r="H94" s="1206" t="n">
        <v>2</v>
      </c>
      <c r="I94" s="1207" t="s">
        <v>497</v>
      </c>
      <c r="J94" s="1208" t="n">
        <v>110</v>
      </c>
      <c r="K94" s="1209" t="n">
        <v>260</v>
      </c>
      <c r="L94" s="1209" t="n">
        <v>2400</v>
      </c>
      <c r="M94" s="1210" t="n">
        <v>24.3464751392225</v>
      </c>
      <c r="N94" s="1211" t="n">
        <v>7615.04562</v>
      </c>
      <c r="O94" s="1212" t="n">
        <v>68301.1148942205</v>
      </c>
      <c r="P94" s="1212" t="n">
        <v>78600.144556215</v>
      </c>
      <c r="Q94" s="1213" t="n">
        <v>24796.9566581625</v>
      </c>
      <c r="R94" s="1212" t="n">
        <v>93098.071552383</v>
      </c>
      <c r="S94" s="1212" t="n">
        <v>103397.101214378</v>
      </c>
    </row>
    <row r="95" customFormat="false" ht="16.5" hidden="false" customHeight="true" outlineLevel="0" collapsed="false">
      <c r="A95" s="1203" t="s">
        <v>56</v>
      </c>
      <c r="B95" s="1204" t="n">
        <f aca="false">J95</f>
        <v>110</v>
      </c>
      <c r="C95" s="1204" t="s">
        <v>496</v>
      </c>
      <c r="D95" s="1204" t="n">
        <f aca="false">K95</f>
        <v>260</v>
      </c>
      <c r="E95" s="1204" t="s">
        <v>496</v>
      </c>
      <c r="F95" s="1205" t="n">
        <f aca="false">L95</f>
        <v>2450</v>
      </c>
      <c r="G95" s="1204" t="s">
        <v>496</v>
      </c>
      <c r="H95" s="1206" t="n">
        <v>2</v>
      </c>
      <c r="I95" s="1207" t="s">
        <v>497</v>
      </c>
      <c r="J95" s="1208" t="n">
        <v>110</v>
      </c>
      <c r="K95" s="1209" t="n">
        <v>260</v>
      </c>
      <c r="L95" s="1209" t="n">
        <v>2450</v>
      </c>
      <c r="M95" s="1210" t="n">
        <v>25.5000477133953</v>
      </c>
      <c r="N95" s="1211" t="n">
        <v>7800.77844</v>
      </c>
      <c r="O95" s="1212" t="n">
        <v>69504.0676794855</v>
      </c>
      <c r="P95" s="1212" t="n">
        <v>80117.6941995975</v>
      </c>
      <c r="Q95" s="1213" t="n">
        <v>25415.8280508263</v>
      </c>
      <c r="R95" s="1212" t="n">
        <v>94919.8957303118</v>
      </c>
      <c r="S95" s="1212" t="n">
        <v>105533.522250424</v>
      </c>
    </row>
    <row r="96" customFormat="false" ht="16.5" hidden="false" customHeight="true" outlineLevel="0" collapsed="false">
      <c r="A96" s="1203" t="s">
        <v>56</v>
      </c>
      <c r="B96" s="1204" t="n">
        <f aca="false">J96</f>
        <v>110</v>
      </c>
      <c r="C96" s="1204" t="s">
        <v>496</v>
      </c>
      <c r="D96" s="1204" t="n">
        <f aca="false">K96</f>
        <v>260</v>
      </c>
      <c r="E96" s="1204" t="s">
        <v>496</v>
      </c>
      <c r="F96" s="1205" t="n">
        <f aca="false">L96</f>
        <v>2500</v>
      </c>
      <c r="G96" s="1204" t="s">
        <v>496</v>
      </c>
      <c r="H96" s="1206" t="n">
        <v>2</v>
      </c>
      <c r="I96" s="1207" t="s">
        <v>497</v>
      </c>
      <c r="J96" s="1208" t="n">
        <v>110</v>
      </c>
      <c r="K96" s="1209" t="n">
        <v>260</v>
      </c>
      <c r="L96" s="1209" t="n">
        <v>2500</v>
      </c>
      <c r="M96" s="1210" t="n">
        <v>25.953477944268</v>
      </c>
      <c r="N96" s="1211" t="n">
        <v>7986.51126</v>
      </c>
      <c r="O96" s="1212" t="n">
        <v>70260.9188562535</v>
      </c>
      <c r="P96" s="1212" t="n">
        <v>81065.3151509888</v>
      </c>
      <c r="Q96" s="1213" t="n">
        <v>25819.2024549075</v>
      </c>
      <c r="R96" s="1212" t="n">
        <v>96080.121311161</v>
      </c>
      <c r="S96" s="1212" t="n">
        <v>106884.517605896</v>
      </c>
    </row>
    <row r="97" customFormat="false" ht="16.5" hidden="false" customHeight="true" outlineLevel="0" collapsed="false">
      <c r="A97" s="1203" t="s">
        <v>56</v>
      </c>
      <c r="B97" s="1204" t="n">
        <f aca="false">J97</f>
        <v>110</v>
      </c>
      <c r="C97" s="1204" t="s">
        <v>496</v>
      </c>
      <c r="D97" s="1204" t="n">
        <f aca="false">K97</f>
        <v>260</v>
      </c>
      <c r="E97" s="1204" t="s">
        <v>496</v>
      </c>
      <c r="F97" s="1205" t="n">
        <f aca="false">L97</f>
        <v>2550</v>
      </c>
      <c r="G97" s="1204" t="s">
        <v>496</v>
      </c>
      <c r="H97" s="1206" t="n">
        <v>2</v>
      </c>
      <c r="I97" s="1207" t="s">
        <v>497</v>
      </c>
      <c r="J97" s="1208" t="n">
        <v>110</v>
      </c>
      <c r="K97" s="1209" t="n">
        <v>260</v>
      </c>
      <c r="L97" s="1209" t="n">
        <v>2550</v>
      </c>
      <c r="M97" s="1210" t="n">
        <v>26.4069481751408</v>
      </c>
      <c r="N97" s="1211" t="n">
        <v>8172.24408</v>
      </c>
      <c r="O97" s="1212" t="n">
        <v>74096.5437201685</v>
      </c>
      <c r="P97" s="1212" t="n">
        <v>85065.141126366</v>
      </c>
      <c r="Q97" s="1213" t="n">
        <v>26438.0738475713</v>
      </c>
      <c r="R97" s="1212" t="n">
        <v>100534.61756774</v>
      </c>
      <c r="S97" s="1212" t="n">
        <v>111503.214973937</v>
      </c>
    </row>
    <row r="98" customFormat="false" ht="16.5" hidden="false" customHeight="true" outlineLevel="0" collapsed="false">
      <c r="A98" s="1203" t="s">
        <v>56</v>
      </c>
      <c r="B98" s="1206" t="n">
        <f aca="false">J98</f>
        <v>110</v>
      </c>
      <c r="C98" s="1206" t="s">
        <v>496</v>
      </c>
      <c r="D98" s="1206" t="n">
        <f aca="false">K98</f>
        <v>260</v>
      </c>
      <c r="E98" s="1206" t="s">
        <v>496</v>
      </c>
      <c r="F98" s="1205" t="n">
        <f aca="false">L98</f>
        <v>2600</v>
      </c>
      <c r="G98" s="1206" t="s">
        <v>496</v>
      </c>
      <c r="H98" s="1206" t="n">
        <v>2</v>
      </c>
      <c r="I98" s="1207" t="s">
        <v>497</v>
      </c>
      <c r="J98" s="1208" t="n">
        <v>110</v>
      </c>
      <c r="K98" s="1209" t="n">
        <v>260</v>
      </c>
      <c r="L98" s="1209" t="n">
        <v>2600</v>
      </c>
      <c r="M98" s="1210" t="n">
        <v>26.8433784060136</v>
      </c>
      <c r="N98" s="1211" t="n">
        <v>8357.9769</v>
      </c>
      <c r="O98" s="1212" t="n">
        <v>75106.2055153163</v>
      </c>
      <c r="P98" s="1212" t="n">
        <v>86263.3911932179</v>
      </c>
      <c r="Q98" s="1213" t="n">
        <v>26841.4482516525</v>
      </c>
      <c r="R98" s="1212" t="n">
        <v>101947.653766969</v>
      </c>
      <c r="S98" s="1212" t="n">
        <v>113104.83944487</v>
      </c>
    </row>
    <row r="99" customFormat="false" ht="16.5" hidden="false" customHeight="true" outlineLevel="0" collapsed="false">
      <c r="A99" s="1203" t="s">
        <v>56</v>
      </c>
      <c r="B99" s="1204" t="n">
        <f aca="false">J99</f>
        <v>110</v>
      </c>
      <c r="C99" s="1204" t="s">
        <v>496</v>
      </c>
      <c r="D99" s="1204" t="n">
        <f aca="false">K99</f>
        <v>260</v>
      </c>
      <c r="E99" s="1204" t="s">
        <v>496</v>
      </c>
      <c r="F99" s="1205" t="n">
        <f aca="false">L99</f>
        <v>2650</v>
      </c>
      <c r="G99" s="1204" t="s">
        <v>496</v>
      </c>
      <c r="H99" s="1206" t="n">
        <v>2</v>
      </c>
      <c r="I99" s="1207" t="s">
        <v>497</v>
      </c>
      <c r="J99" s="1208" t="n">
        <v>110</v>
      </c>
      <c r="K99" s="1209" t="n">
        <v>260</v>
      </c>
      <c r="L99" s="1209" t="n">
        <v>2650</v>
      </c>
      <c r="M99" s="1210" t="n">
        <v>27.4038486368863</v>
      </c>
      <c r="N99" s="1211" t="n">
        <v>8543.70972</v>
      </c>
      <c r="O99" s="1212" t="n">
        <v>75713.4188793338</v>
      </c>
      <c r="P99" s="1212" t="n">
        <v>87062.6656686949</v>
      </c>
      <c r="Q99" s="1213" t="n">
        <v>27460.3196443163</v>
      </c>
      <c r="R99" s="1212" t="n">
        <v>103173.73852365</v>
      </c>
      <c r="S99" s="1212" t="n">
        <v>114522.985313011</v>
      </c>
    </row>
    <row r="100" customFormat="false" ht="16.5" hidden="false" customHeight="true" outlineLevel="0" collapsed="false">
      <c r="A100" s="1203" t="s">
        <v>56</v>
      </c>
      <c r="B100" s="1204" t="n">
        <f aca="false">J100</f>
        <v>110</v>
      </c>
      <c r="C100" s="1204" t="s">
        <v>496</v>
      </c>
      <c r="D100" s="1204" t="n">
        <f aca="false">K100</f>
        <v>260</v>
      </c>
      <c r="E100" s="1204" t="s">
        <v>496</v>
      </c>
      <c r="F100" s="1205" t="n">
        <f aca="false">L100</f>
        <v>2700</v>
      </c>
      <c r="G100" s="1204" t="s">
        <v>496</v>
      </c>
      <c r="H100" s="1206" t="n">
        <v>2</v>
      </c>
      <c r="I100" s="1207" t="s">
        <v>497</v>
      </c>
      <c r="J100" s="1208" t="n">
        <v>110</v>
      </c>
      <c r="K100" s="1209" t="n">
        <v>260</v>
      </c>
      <c r="L100" s="1209" t="n">
        <v>2700</v>
      </c>
      <c r="M100" s="1210" t="n">
        <v>27.8795288677591</v>
      </c>
      <c r="N100" s="1211" t="n">
        <v>8729.44254</v>
      </c>
      <c r="O100" s="1212" t="n">
        <v>76353.6521717719</v>
      </c>
      <c r="P100" s="1212" t="n">
        <v>87894.6751659128</v>
      </c>
      <c r="Q100" s="1213" t="n">
        <v>27863.6940483975</v>
      </c>
      <c r="R100" s="1212" t="n">
        <v>104217.346220169</v>
      </c>
      <c r="S100" s="1212" t="n">
        <v>115758.36921431</v>
      </c>
    </row>
    <row r="101" customFormat="false" ht="16.5" hidden="false" customHeight="true" outlineLevel="0" collapsed="false">
      <c r="A101" s="1203" t="s">
        <v>56</v>
      </c>
      <c r="B101" s="1204" t="n">
        <f aca="false">J101</f>
        <v>110</v>
      </c>
      <c r="C101" s="1204" t="s">
        <v>496</v>
      </c>
      <c r="D101" s="1204" t="n">
        <f aca="false">K101</f>
        <v>260</v>
      </c>
      <c r="E101" s="1204" t="s">
        <v>496</v>
      </c>
      <c r="F101" s="1205" t="n">
        <f aca="false">L101</f>
        <v>2750</v>
      </c>
      <c r="G101" s="1204" t="s">
        <v>496</v>
      </c>
      <c r="H101" s="1206" t="n">
        <v>2</v>
      </c>
      <c r="I101" s="1207" t="s">
        <v>497</v>
      </c>
      <c r="J101" s="1208" t="n">
        <v>110</v>
      </c>
      <c r="K101" s="1209" t="n">
        <v>260</v>
      </c>
      <c r="L101" s="1209" t="n">
        <v>2750</v>
      </c>
      <c r="M101" s="1210" t="n">
        <v>28.3159590986318</v>
      </c>
      <c r="N101" s="1211" t="n">
        <v>8915.17536</v>
      </c>
      <c r="O101" s="1212" t="n">
        <v>77037.1814191945</v>
      </c>
      <c r="P101" s="1212" t="n">
        <v>88769.606889672</v>
      </c>
      <c r="Q101" s="1213" t="n">
        <v>28267.0684524788</v>
      </c>
      <c r="R101" s="1212" t="n">
        <v>105304.249871673</v>
      </c>
      <c r="S101" s="1212" t="n">
        <v>117036.675342151</v>
      </c>
    </row>
    <row r="102" customFormat="false" ht="16.5" hidden="false" customHeight="true" outlineLevel="0" collapsed="false">
      <c r="A102" s="1203" t="s">
        <v>56</v>
      </c>
      <c r="B102" s="1204" t="n">
        <f aca="false">J102</f>
        <v>110</v>
      </c>
      <c r="C102" s="1204" t="s">
        <v>496</v>
      </c>
      <c r="D102" s="1204" t="n">
        <f aca="false">K102</f>
        <v>260</v>
      </c>
      <c r="E102" s="1204" t="s">
        <v>496</v>
      </c>
      <c r="F102" s="1205" t="n">
        <f aca="false">L102</f>
        <v>2800</v>
      </c>
      <c r="G102" s="1204" t="s">
        <v>496</v>
      </c>
      <c r="H102" s="1206" t="n">
        <v>2</v>
      </c>
      <c r="I102" s="1207" t="s">
        <v>497</v>
      </c>
      <c r="J102" s="1208" t="n">
        <v>110</v>
      </c>
      <c r="K102" s="1209" t="n">
        <v>260</v>
      </c>
      <c r="L102" s="1209" t="n">
        <v>2800</v>
      </c>
      <c r="M102" s="1210" t="n">
        <v>28.7694293295046</v>
      </c>
      <c r="N102" s="1211" t="n">
        <v>9100.90818</v>
      </c>
      <c r="O102" s="1212" t="n">
        <v>77643.2411433985</v>
      </c>
      <c r="P102" s="1212" t="n">
        <v>89567.7378021675</v>
      </c>
      <c r="Q102" s="1213" t="n">
        <v>28885.9397139338</v>
      </c>
      <c r="R102" s="1212" t="n">
        <v>106529.180857332</v>
      </c>
      <c r="S102" s="1212" t="n">
        <v>118453.677516101</v>
      </c>
    </row>
    <row r="103" customFormat="false" ht="16.5" hidden="false" customHeight="true" outlineLevel="0" collapsed="false">
      <c r="A103" s="1203" t="s">
        <v>56</v>
      </c>
      <c r="B103" s="1204" t="n">
        <f aca="false">J103</f>
        <v>110</v>
      </c>
      <c r="C103" s="1204" t="s">
        <v>496</v>
      </c>
      <c r="D103" s="1204" t="n">
        <f aca="false">K103</f>
        <v>260</v>
      </c>
      <c r="E103" s="1204" t="s">
        <v>496</v>
      </c>
      <c r="F103" s="1205" t="n">
        <f aca="false">L103</f>
        <v>2850</v>
      </c>
      <c r="G103" s="1204" t="s">
        <v>496</v>
      </c>
      <c r="H103" s="1206" t="n">
        <v>2</v>
      </c>
      <c r="I103" s="1207" t="s">
        <v>497</v>
      </c>
      <c r="J103" s="1208" t="n">
        <v>110</v>
      </c>
      <c r="K103" s="1209" t="n">
        <v>260</v>
      </c>
      <c r="L103" s="1209" t="n">
        <v>2850</v>
      </c>
      <c r="M103" s="1210" t="n">
        <v>29.2058595603774</v>
      </c>
      <c r="N103" s="1211" t="n">
        <v>9286.641</v>
      </c>
      <c r="O103" s="1212" t="n">
        <v>78249.2559220451</v>
      </c>
      <c r="P103" s="1212" t="n">
        <v>90365.8240774463</v>
      </c>
      <c r="Q103" s="1213" t="n">
        <v>29289.314118015</v>
      </c>
      <c r="R103" s="1212" t="n">
        <v>107538.57004006</v>
      </c>
      <c r="S103" s="1212" t="n">
        <v>119655.138195461</v>
      </c>
    </row>
    <row r="104" customFormat="false" ht="16.5" hidden="false" customHeight="true" outlineLevel="0" collapsed="false">
      <c r="A104" s="1203" t="s">
        <v>56</v>
      </c>
      <c r="B104" s="1204" t="n">
        <f aca="false">J104</f>
        <v>110</v>
      </c>
      <c r="C104" s="1204" t="s">
        <v>496</v>
      </c>
      <c r="D104" s="1204" t="n">
        <f aca="false">K104</f>
        <v>260</v>
      </c>
      <c r="E104" s="1204" t="s">
        <v>496</v>
      </c>
      <c r="F104" s="1205" t="n">
        <f aca="false">L104</f>
        <v>2900</v>
      </c>
      <c r="G104" s="1204" t="s">
        <v>496</v>
      </c>
      <c r="H104" s="1206" t="n">
        <v>2</v>
      </c>
      <c r="I104" s="1207" t="s">
        <v>497</v>
      </c>
      <c r="J104" s="1208" t="n">
        <v>110</v>
      </c>
      <c r="K104" s="1209" t="n">
        <v>260</v>
      </c>
      <c r="L104" s="1209" t="n">
        <v>2900</v>
      </c>
      <c r="M104" s="1210" t="n">
        <v>29.8353297912501</v>
      </c>
      <c r="N104" s="1211" t="n">
        <v>9472.37382</v>
      </c>
      <c r="O104" s="1212" t="n">
        <v>78855.2257551345</v>
      </c>
      <c r="P104" s="1212" t="n">
        <v>91163.8657155083</v>
      </c>
      <c r="Q104" s="1213" t="n">
        <v>29908.1855106788</v>
      </c>
      <c r="R104" s="1212" t="n">
        <v>108763.411265813</v>
      </c>
      <c r="S104" s="1212" t="n">
        <v>121072.051226187</v>
      </c>
    </row>
    <row r="105" customFormat="false" ht="16.5" hidden="false" customHeight="true" outlineLevel="0" collapsed="false">
      <c r="A105" s="1203" t="s">
        <v>56</v>
      </c>
      <c r="B105" s="1204" t="n">
        <f aca="false">J105</f>
        <v>110</v>
      </c>
      <c r="C105" s="1204" t="s">
        <v>496</v>
      </c>
      <c r="D105" s="1204" t="n">
        <f aca="false">K105</f>
        <v>260</v>
      </c>
      <c r="E105" s="1204" t="s">
        <v>496</v>
      </c>
      <c r="F105" s="1205" t="n">
        <f aca="false">L105</f>
        <v>2950</v>
      </c>
      <c r="G105" s="1204" t="s">
        <v>496</v>
      </c>
      <c r="H105" s="1206" t="n">
        <v>2</v>
      </c>
      <c r="I105" s="1207" t="s">
        <v>497</v>
      </c>
      <c r="J105" s="1208" t="n">
        <v>110</v>
      </c>
      <c r="K105" s="1209" t="n">
        <v>260</v>
      </c>
      <c r="L105" s="1209" t="n">
        <v>2950</v>
      </c>
      <c r="M105" s="1210" t="n">
        <v>30.2717600221229</v>
      </c>
      <c r="N105" s="1211" t="n">
        <v>9658.10664</v>
      </c>
      <c r="O105" s="1212" t="n">
        <v>79461.1506426666</v>
      </c>
      <c r="P105" s="1212" t="n">
        <v>91961.8628344414</v>
      </c>
      <c r="Q105" s="1213" t="n">
        <v>30311.55991476</v>
      </c>
      <c r="R105" s="1212" t="n">
        <v>109772.710557427</v>
      </c>
      <c r="S105" s="1212" t="n">
        <v>122273.422749201</v>
      </c>
    </row>
    <row r="106" customFormat="false" ht="16.5" hidden="false" customHeight="true" outlineLevel="0" collapsed="false">
      <c r="A106" s="1214" t="s">
        <v>56</v>
      </c>
      <c r="B106" s="1215" t="n">
        <f aca="false">J106</f>
        <v>110</v>
      </c>
      <c r="C106" s="1215" t="s">
        <v>496</v>
      </c>
      <c r="D106" s="1215" t="n">
        <f aca="false">K106</f>
        <v>260</v>
      </c>
      <c r="E106" s="1215" t="s">
        <v>496</v>
      </c>
      <c r="F106" s="1216" t="n">
        <f aca="false">L106</f>
        <v>3000</v>
      </c>
      <c r="G106" s="1215" t="s">
        <v>496</v>
      </c>
      <c r="H106" s="1217" t="n">
        <v>2</v>
      </c>
      <c r="I106" s="1218" t="s">
        <v>497</v>
      </c>
      <c r="J106" s="1219" t="n">
        <v>110</v>
      </c>
      <c r="K106" s="1220" t="n">
        <v>260</v>
      </c>
      <c r="L106" s="1220" t="n">
        <v>3000</v>
      </c>
      <c r="M106" s="1221" t="n">
        <v>30.7252302529957</v>
      </c>
      <c r="N106" s="1222" t="n">
        <v>9843.83946</v>
      </c>
      <c r="O106" s="1223" t="n">
        <v>81671.5509573353</v>
      </c>
      <c r="P106" s="1223" t="n">
        <v>94350.4894590795</v>
      </c>
      <c r="Q106" s="1224" t="n">
        <v>30930.4313074238</v>
      </c>
      <c r="R106" s="1223" t="n">
        <v>112601.982264759</v>
      </c>
      <c r="S106" s="1223" t="n">
        <v>125280.920766503</v>
      </c>
    </row>
    <row r="107" customFormat="false" ht="22.5" hidden="false" customHeight="true" outlineLevel="0" collapsed="false">
      <c r="A107" s="1201" t="s">
        <v>498</v>
      </c>
      <c r="B107" s="1201"/>
      <c r="C107" s="1201"/>
      <c r="D107" s="1201"/>
      <c r="E107" s="1201"/>
      <c r="F107" s="1201"/>
      <c r="G107" s="1201"/>
      <c r="H107" s="1201"/>
      <c r="I107" s="1201"/>
      <c r="J107" s="1201"/>
      <c r="K107" s="1201"/>
      <c r="L107" s="1201"/>
      <c r="M107" s="1201"/>
      <c r="N107" s="1201"/>
      <c r="O107" s="1201"/>
      <c r="P107" s="1201"/>
      <c r="Q107" s="1201"/>
      <c r="R107" s="1201"/>
      <c r="S107" s="1201"/>
    </row>
    <row r="108" customFormat="false" ht="16.5" hidden="false" customHeight="true" outlineLevel="0" collapsed="false">
      <c r="A108" s="1249" t="s">
        <v>495</v>
      </c>
      <c r="B108" s="1249"/>
      <c r="C108" s="1249"/>
      <c r="D108" s="1249"/>
      <c r="E108" s="1249"/>
      <c r="F108" s="1249"/>
      <c r="G108" s="1249"/>
      <c r="H108" s="1249"/>
      <c r="I108" s="1249"/>
      <c r="J108" s="1249"/>
      <c r="K108" s="1249"/>
      <c r="L108" s="1249"/>
      <c r="M108" s="1249"/>
      <c r="N108" s="1249"/>
      <c r="O108" s="1249"/>
      <c r="P108" s="1249"/>
      <c r="Q108" s="1249"/>
      <c r="R108" s="1249"/>
      <c r="S108" s="1249"/>
    </row>
    <row r="109" customFormat="false" ht="16.5" hidden="false" customHeight="true" outlineLevel="0" collapsed="false">
      <c r="A109" s="1203" t="s">
        <v>56</v>
      </c>
      <c r="B109" s="1206" t="n">
        <f aca="false">J109</f>
        <v>110</v>
      </c>
      <c r="C109" s="1206" t="s">
        <v>496</v>
      </c>
      <c r="D109" s="1206" t="n">
        <f aca="false">K109</f>
        <v>300</v>
      </c>
      <c r="E109" s="1206" t="s">
        <v>496</v>
      </c>
      <c r="F109" s="1205" t="n">
        <f aca="false">L109</f>
        <v>700</v>
      </c>
      <c r="G109" s="1206" t="s">
        <v>496</v>
      </c>
      <c r="H109" s="1206" t="n">
        <v>2</v>
      </c>
      <c r="I109" s="1207" t="s">
        <v>497</v>
      </c>
      <c r="J109" s="1225" t="n">
        <v>110</v>
      </c>
      <c r="K109" s="1226" t="n">
        <v>300</v>
      </c>
      <c r="L109" s="1226" t="n">
        <v>700</v>
      </c>
      <c r="M109" s="1227" t="n">
        <v>8.3049088338275</v>
      </c>
      <c r="N109" s="1228" t="n">
        <v>1437.41052</v>
      </c>
      <c r="O109" s="1229" t="n">
        <v>24919.6401130708</v>
      </c>
      <c r="P109" s="1229" t="n">
        <v>28947.8414436131</v>
      </c>
      <c r="Q109" s="1230" t="n">
        <v>8780.15011296375</v>
      </c>
      <c r="R109" s="1229" t="n">
        <v>33699.7902260346</v>
      </c>
      <c r="S109" s="1229" t="n">
        <v>37727.9915565769</v>
      </c>
    </row>
    <row r="110" customFormat="false" ht="16.5" hidden="false" customHeight="true" outlineLevel="0" collapsed="false">
      <c r="A110" s="1203" t="s">
        <v>56</v>
      </c>
      <c r="B110" s="1204" t="n">
        <f aca="false">J110</f>
        <v>110</v>
      </c>
      <c r="C110" s="1204" t="s">
        <v>496</v>
      </c>
      <c r="D110" s="1204" t="n">
        <f aca="false">K110</f>
        <v>300</v>
      </c>
      <c r="E110" s="1204" t="s">
        <v>496</v>
      </c>
      <c r="F110" s="1205" t="n">
        <f aca="false">L110</f>
        <v>750</v>
      </c>
      <c r="G110" s="1204" t="s">
        <v>496</v>
      </c>
      <c r="H110" s="1206" t="n">
        <v>2</v>
      </c>
      <c r="I110" s="1207" t="s">
        <v>497</v>
      </c>
      <c r="J110" s="1208" t="n">
        <v>110</v>
      </c>
      <c r="K110" s="1209" t="n">
        <v>300</v>
      </c>
      <c r="L110" s="1209" t="n">
        <v>750</v>
      </c>
      <c r="M110" s="1210" t="n">
        <v>8.773192772595</v>
      </c>
      <c r="N110" s="1211" t="n">
        <v>1642.75488</v>
      </c>
      <c r="O110" s="1212" t="n">
        <v>26385.9708529463</v>
      </c>
      <c r="P110" s="1212" t="n">
        <v>30616.815287196</v>
      </c>
      <c r="Q110" s="1213" t="n">
        <v>9229.12690536</v>
      </c>
      <c r="R110" s="1212" t="n">
        <v>35615.0977583063</v>
      </c>
      <c r="S110" s="1212" t="n">
        <v>39845.942192556</v>
      </c>
    </row>
    <row r="111" customFormat="false" ht="16.5" hidden="false" customHeight="true" outlineLevel="0" collapsed="false">
      <c r="A111" s="1203" t="s">
        <v>56</v>
      </c>
      <c r="B111" s="1204" t="n">
        <f aca="false">J111</f>
        <v>110</v>
      </c>
      <c r="C111" s="1204" t="s">
        <v>496</v>
      </c>
      <c r="D111" s="1204" t="n">
        <f aca="false">K111</f>
        <v>300</v>
      </c>
      <c r="E111" s="1204" t="s">
        <v>496</v>
      </c>
      <c r="F111" s="1205" t="n">
        <f aca="false">L111</f>
        <v>800</v>
      </c>
      <c r="G111" s="1204" t="s">
        <v>496</v>
      </c>
      <c r="H111" s="1206" t="n">
        <v>2</v>
      </c>
      <c r="I111" s="1207" t="s">
        <v>497</v>
      </c>
      <c r="J111" s="1208" t="n">
        <v>110</v>
      </c>
      <c r="K111" s="1209" t="n">
        <v>300</v>
      </c>
      <c r="L111" s="1209" t="n">
        <v>800</v>
      </c>
      <c r="M111" s="1210" t="n">
        <v>9.2414767113625</v>
      </c>
      <c r="N111" s="1211" t="n">
        <v>1848.09924</v>
      </c>
      <c r="O111" s="1212" t="n">
        <v>27852.8669254024</v>
      </c>
      <c r="P111" s="1212" t="n">
        <v>32286.3494577458</v>
      </c>
      <c r="Q111" s="1213" t="n">
        <v>9678.10369775625</v>
      </c>
      <c r="R111" s="1212" t="n">
        <v>37530.9706231586</v>
      </c>
      <c r="S111" s="1212" t="n">
        <v>41964.453155502</v>
      </c>
    </row>
    <row r="112" customFormat="false" ht="16.5" hidden="false" customHeight="true" outlineLevel="0" collapsed="false">
      <c r="A112" s="1203" t="s">
        <v>56</v>
      </c>
      <c r="B112" s="1204" t="n">
        <f aca="false">J112</f>
        <v>110</v>
      </c>
      <c r="C112" s="1204" t="s">
        <v>496</v>
      </c>
      <c r="D112" s="1204" t="n">
        <f aca="false">K112</f>
        <v>300</v>
      </c>
      <c r="E112" s="1204" t="s">
        <v>496</v>
      </c>
      <c r="F112" s="1205" t="n">
        <f aca="false">L112</f>
        <v>850</v>
      </c>
      <c r="G112" s="1204" t="s">
        <v>496</v>
      </c>
      <c r="H112" s="1206" t="n">
        <v>2</v>
      </c>
      <c r="I112" s="1207" t="s">
        <v>497</v>
      </c>
      <c r="J112" s="1208" t="n">
        <v>110</v>
      </c>
      <c r="K112" s="1209" t="n">
        <v>300</v>
      </c>
      <c r="L112" s="1209" t="n">
        <v>850</v>
      </c>
      <c r="M112" s="1210" t="n">
        <v>9.72680065013</v>
      </c>
      <c r="N112" s="1211" t="n">
        <v>2053.4436</v>
      </c>
      <c r="O112" s="1212" t="n">
        <v>29319.7629978585</v>
      </c>
      <c r="P112" s="1212" t="n">
        <v>33955.8836282955</v>
      </c>
      <c r="Q112" s="1213" t="n">
        <v>10342.5776099438</v>
      </c>
      <c r="R112" s="1212" t="n">
        <v>39662.3406078023</v>
      </c>
      <c r="S112" s="1212" t="n">
        <v>44298.4612382393</v>
      </c>
    </row>
    <row r="113" customFormat="false" ht="16.5" hidden="false" customHeight="true" outlineLevel="0" collapsed="false">
      <c r="A113" s="1203" t="s">
        <v>56</v>
      </c>
      <c r="B113" s="1204" t="n">
        <f aca="false">J113</f>
        <v>110</v>
      </c>
      <c r="C113" s="1204" t="s">
        <v>496</v>
      </c>
      <c r="D113" s="1204" t="n">
        <f aca="false">K113</f>
        <v>300</v>
      </c>
      <c r="E113" s="1204" t="s">
        <v>496</v>
      </c>
      <c r="F113" s="1205" t="n">
        <f aca="false">L113</f>
        <v>900</v>
      </c>
      <c r="G113" s="1204" t="s">
        <v>496</v>
      </c>
      <c r="H113" s="1206" t="n">
        <v>2</v>
      </c>
      <c r="I113" s="1207" t="s">
        <v>497</v>
      </c>
      <c r="J113" s="1208" t="n">
        <v>110</v>
      </c>
      <c r="K113" s="1209" t="n">
        <v>300</v>
      </c>
      <c r="L113" s="1209" t="n">
        <v>900</v>
      </c>
      <c r="M113" s="1210" t="n">
        <v>10.2330845888975</v>
      </c>
      <c r="N113" s="1211" t="n">
        <v>2258.78796</v>
      </c>
      <c r="O113" s="1212" t="n">
        <v>30786.6590703146</v>
      </c>
      <c r="P113" s="1212" t="n">
        <v>35625.4177988453</v>
      </c>
      <c r="Q113" s="1213" t="n">
        <v>10791.55440234</v>
      </c>
      <c r="R113" s="1212" t="n">
        <v>41578.2134726546</v>
      </c>
      <c r="S113" s="1212" t="n">
        <v>46416.9722011853</v>
      </c>
    </row>
    <row r="114" customFormat="false" ht="16.5" hidden="false" customHeight="true" outlineLevel="0" collapsed="false">
      <c r="A114" s="1203" t="s">
        <v>56</v>
      </c>
      <c r="B114" s="1204" t="n">
        <f aca="false">J114</f>
        <v>110</v>
      </c>
      <c r="C114" s="1204" t="s">
        <v>496</v>
      </c>
      <c r="D114" s="1204" t="n">
        <f aca="false">K114</f>
        <v>300</v>
      </c>
      <c r="E114" s="1204" t="s">
        <v>496</v>
      </c>
      <c r="F114" s="1205" t="n">
        <f aca="false">L114</f>
        <v>950</v>
      </c>
      <c r="G114" s="1204" t="s">
        <v>496</v>
      </c>
      <c r="H114" s="1206" t="n">
        <v>2</v>
      </c>
      <c r="I114" s="1207" t="s">
        <v>497</v>
      </c>
      <c r="J114" s="1208" t="n">
        <v>110</v>
      </c>
      <c r="K114" s="1209" t="n">
        <v>300</v>
      </c>
      <c r="L114" s="1209" t="n">
        <v>950</v>
      </c>
      <c r="M114" s="1210" t="n">
        <v>10.787408527665</v>
      </c>
      <c r="N114" s="1211" t="n">
        <v>2464.13232</v>
      </c>
      <c r="O114" s="1212" t="n">
        <v>32253.5550312433</v>
      </c>
      <c r="P114" s="1212" t="n">
        <v>37294.9520874829</v>
      </c>
      <c r="Q114" s="1213" t="n">
        <v>11456.0281833188</v>
      </c>
      <c r="R114" s="1212" t="n">
        <v>43709.5832145621</v>
      </c>
      <c r="S114" s="1212" t="n">
        <v>48750.9802708016</v>
      </c>
    </row>
    <row r="115" customFormat="false" ht="16.5" hidden="false" customHeight="true" outlineLevel="0" collapsed="false">
      <c r="A115" s="1203" t="s">
        <v>56</v>
      </c>
      <c r="B115" s="1204" t="n">
        <f aca="false">J115</f>
        <v>110</v>
      </c>
      <c r="C115" s="1204" t="s">
        <v>496</v>
      </c>
      <c r="D115" s="1204" t="n">
        <f aca="false">K115</f>
        <v>300</v>
      </c>
      <c r="E115" s="1204" t="s">
        <v>496</v>
      </c>
      <c r="F115" s="1205" t="n">
        <f aca="false">L115</f>
        <v>1000</v>
      </c>
      <c r="G115" s="1204" t="s">
        <v>496</v>
      </c>
      <c r="H115" s="1206" t="n">
        <v>2</v>
      </c>
      <c r="I115" s="1207" t="s">
        <v>497</v>
      </c>
      <c r="J115" s="1208" t="n">
        <v>110</v>
      </c>
      <c r="K115" s="1209" t="n">
        <v>300</v>
      </c>
      <c r="L115" s="1209" t="n">
        <v>1000</v>
      </c>
      <c r="M115" s="1210" t="n">
        <v>11.2556924664325</v>
      </c>
      <c r="N115" s="1211" t="n">
        <v>2669.47668</v>
      </c>
      <c r="O115" s="1212" t="n">
        <v>33631.5426573263</v>
      </c>
      <c r="P115" s="1212" t="n">
        <v>38876.3449957811</v>
      </c>
      <c r="Q115" s="1213" t="n">
        <v>11905.0051069238</v>
      </c>
      <c r="R115" s="1212" t="n">
        <v>45536.54776425</v>
      </c>
      <c r="S115" s="1212" t="n">
        <v>50781.3501027049</v>
      </c>
    </row>
    <row r="116" customFormat="false" ht="16.5" hidden="false" customHeight="true" outlineLevel="0" collapsed="false">
      <c r="A116" s="1203" t="s">
        <v>56</v>
      </c>
      <c r="B116" s="1204" t="n">
        <f aca="false">J116</f>
        <v>110</v>
      </c>
      <c r="C116" s="1204" t="s">
        <v>496</v>
      </c>
      <c r="D116" s="1204" t="n">
        <f aca="false">K116</f>
        <v>300</v>
      </c>
      <c r="E116" s="1204" t="s">
        <v>496</v>
      </c>
      <c r="F116" s="1205" t="n">
        <f aca="false">L116</f>
        <v>1050</v>
      </c>
      <c r="G116" s="1204" t="s">
        <v>496</v>
      </c>
      <c r="H116" s="1206" t="n">
        <v>2</v>
      </c>
      <c r="I116" s="1207" t="s">
        <v>497</v>
      </c>
      <c r="J116" s="1208" t="n">
        <v>110</v>
      </c>
      <c r="K116" s="1209" t="n">
        <v>300</v>
      </c>
      <c r="L116" s="1209" t="n">
        <v>1050</v>
      </c>
      <c r="M116" s="1210" t="n">
        <v>11.7410164052</v>
      </c>
      <c r="N116" s="1211" t="n">
        <v>2874.82104</v>
      </c>
      <c r="O116" s="1212" t="n">
        <v>35309.5964153871</v>
      </c>
      <c r="P116" s="1212" t="n">
        <v>40755.2146051343</v>
      </c>
      <c r="Q116" s="1213" t="n">
        <v>12569.4788879025</v>
      </c>
      <c r="R116" s="1212" t="n">
        <v>47879.0753032896</v>
      </c>
      <c r="S116" s="1212" t="n">
        <v>53324.6934930368</v>
      </c>
    </row>
    <row r="117" customFormat="false" ht="16.5" hidden="false" customHeight="true" outlineLevel="0" collapsed="false">
      <c r="A117" s="1203" t="s">
        <v>56</v>
      </c>
      <c r="B117" s="1206" t="n">
        <f aca="false">J117</f>
        <v>110</v>
      </c>
      <c r="C117" s="1206" t="s">
        <v>496</v>
      </c>
      <c r="D117" s="1206" t="n">
        <f aca="false">K117</f>
        <v>300</v>
      </c>
      <c r="E117" s="1206" t="s">
        <v>496</v>
      </c>
      <c r="F117" s="1205" t="n">
        <f aca="false">L117</f>
        <v>1100</v>
      </c>
      <c r="G117" s="1206" t="s">
        <v>496</v>
      </c>
      <c r="H117" s="1206" t="n">
        <v>2</v>
      </c>
      <c r="I117" s="1207" t="s">
        <v>497</v>
      </c>
      <c r="J117" s="1208" t="n">
        <v>110</v>
      </c>
      <c r="K117" s="1209" t="n">
        <v>300</v>
      </c>
      <c r="L117" s="1209" t="n">
        <v>1100</v>
      </c>
      <c r="M117" s="1210" t="n">
        <v>12.2093003439675</v>
      </c>
      <c r="N117" s="1211" t="n">
        <v>3080.1654</v>
      </c>
      <c r="O117" s="1212" t="n">
        <v>36776.4924878432</v>
      </c>
      <c r="P117" s="1212" t="n">
        <v>42424.7488937719</v>
      </c>
      <c r="Q117" s="1213" t="n">
        <v>13018.4558115075</v>
      </c>
      <c r="R117" s="1212" t="n">
        <v>49794.9482993507</v>
      </c>
      <c r="S117" s="1212" t="n">
        <v>55443.2047052794</v>
      </c>
    </row>
    <row r="118" customFormat="false" ht="16.5" hidden="false" customHeight="true" outlineLevel="0" collapsed="false">
      <c r="A118" s="1203" t="s">
        <v>56</v>
      </c>
      <c r="B118" s="1204" t="n">
        <f aca="false">J118</f>
        <v>110</v>
      </c>
      <c r="C118" s="1204" t="s">
        <v>496</v>
      </c>
      <c r="D118" s="1204" t="n">
        <f aca="false">K118</f>
        <v>300</v>
      </c>
      <c r="E118" s="1204" t="s">
        <v>496</v>
      </c>
      <c r="F118" s="1205" t="n">
        <f aca="false">L118</f>
        <v>1150</v>
      </c>
      <c r="G118" s="1204" t="s">
        <v>496</v>
      </c>
      <c r="H118" s="1206" t="n">
        <v>2</v>
      </c>
      <c r="I118" s="1207" t="s">
        <v>497</v>
      </c>
      <c r="J118" s="1208" t="n">
        <v>110</v>
      </c>
      <c r="K118" s="1209" t="n">
        <v>300</v>
      </c>
      <c r="L118" s="1209" t="n">
        <v>1150</v>
      </c>
      <c r="M118" s="1210" t="n">
        <v>12.677584282735</v>
      </c>
      <c r="N118" s="1211" t="n">
        <v>3285.50976</v>
      </c>
      <c r="O118" s="1212" t="n">
        <v>37537.4609230213</v>
      </c>
      <c r="P118" s="1212" t="n">
        <v>43394.4473180974</v>
      </c>
      <c r="Q118" s="1213" t="n">
        <v>13467.4326039038</v>
      </c>
      <c r="R118" s="1212" t="n">
        <v>51004.8935269251</v>
      </c>
      <c r="S118" s="1212" t="n">
        <v>56861.8799220011</v>
      </c>
    </row>
    <row r="119" customFormat="false" ht="16.5" hidden="false" customHeight="true" outlineLevel="0" collapsed="false">
      <c r="A119" s="1203" t="s">
        <v>56</v>
      </c>
      <c r="B119" s="1204" t="n">
        <f aca="false">J119</f>
        <v>110</v>
      </c>
      <c r="C119" s="1204" t="s">
        <v>496</v>
      </c>
      <c r="D119" s="1204" t="n">
        <f aca="false">K119</f>
        <v>300</v>
      </c>
      <c r="E119" s="1204" t="s">
        <v>496</v>
      </c>
      <c r="F119" s="1205" t="n">
        <f aca="false">L119</f>
        <v>1200</v>
      </c>
      <c r="G119" s="1204" t="s">
        <v>496</v>
      </c>
      <c r="H119" s="1206" t="n">
        <v>2</v>
      </c>
      <c r="I119" s="1207" t="s">
        <v>497</v>
      </c>
      <c r="J119" s="1208" t="n">
        <v>110</v>
      </c>
      <c r="K119" s="1209" t="n">
        <v>300</v>
      </c>
      <c r="L119" s="1209" t="n">
        <v>1200</v>
      </c>
      <c r="M119" s="1210" t="n">
        <v>13.3781582215025</v>
      </c>
      <c r="N119" s="1211" t="n">
        <v>3490.85412</v>
      </c>
      <c r="O119" s="1212" t="n">
        <v>38331.2696159183</v>
      </c>
      <c r="P119" s="1212" t="n">
        <v>44396.7025695604</v>
      </c>
      <c r="Q119" s="1213" t="n">
        <v>14131.9063848825</v>
      </c>
      <c r="R119" s="1212" t="n">
        <v>52463.1760008008</v>
      </c>
      <c r="S119" s="1212" t="n">
        <v>58528.6089544429</v>
      </c>
    </row>
    <row r="120" customFormat="false" ht="16.5" hidden="false" customHeight="true" outlineLevel="0" collapsed="false">
      <c r="A120" s="1203" t="s">
        <v>56</v>
      </c>
      <c r="B120" s="1204" t="n">
        <f aca="false">J120</f>
        <v>110</v>
      </c>
      <c r="C120" s="1204" t="s">
        <v>496</v>
      </c>
      <c r="D120" s="1204" t="n">
        <f aca="false">K120</f>
        <v>300</v>
      </c>
      <c r="E120" s="1204" t="s">
        <v>496</v>
      </c>
      <c r="F120" s="1205" t="n">
        <f aca="false">L120</f>
        <v>1250</v>
      </c>
      <c r="G120" s="1204" t="s">
        <v>496</v>
      </c>
      <c r="H120" s="1206" t="n">
        <v>2</v>
      </c>
      <c r="I120" s="1207" t="s">
        <v>497</v>
      </c>
      <c r="J120" s="1208" t="n">
        <v>110</v>
      </c>
      <c r="K120" s="1209" t="n">
        <v>300</v>
      </c>
      <c r="L120" s="1209" t="n">
        <v>1250</v>
      </c>
      <c r="M120" s="1210" t="n">
        <v>13.84644216027</v>
      </c>
      <c r="N120" s="1211" t="n">
        <v>3696.19848</v>
      </c>
      <c r="O120" s="1212" t="n">
        <v>39091.7885955233</v>
      </c>
      <c r="P120" s="1212" t="n">
        <v>45365.9554483335</v>
      </c>
      <c r="Q120" s="1213" t="n">
        <v>14580.8833084875</v>
      </c>
      <c r="R120" s="1212" t="n">
        <v>53672.6719040108</v>
      </c>
      <c r="S120" s="1212" t="n">
        <v>59946.838756821</v>
      </c>
    </row>
    <row r="121" customFormat="false" ht="16.5" hidden="false" customHeight="true" outlineLevel="0" collapsed="false">
      <c r="A121" s="1203" t="s">
        <v>56</v>
      </c>
      <c r="B121" s="1204" t="n">
        <f aca="false">J121</f>
        <v>110</v>
      </c>
      <c r="C121" s="1204" t="s">
        <v>496</v>
      </c>
      <c r="D121" s="1204" t="n">
        <f aca="false">K121</f>
        <v>300</v>
      </c>
      <c r="E121" s="1204" t="s">
        <v>496</v>
      </c>
      <c r="F121" s="1205" t="n">
        <f aca="false">L121</f>
        <v>1300</v>
      </c>
      <c r="G121" s="1204" t="s">
        <v>496</v>
      </c>
      <c r="H121" s="1206" t="n">
        <v>2</v>
      </c>
      <c r="I121" s="1207" t="s">
        <v>497</v>
      </c>
      <c r="J121" s="1208" t="n">
        <v>110</v>
      </c>
      <c r="K121" s="1209" t="n">
        <v>300</v>
      </c>
      <c r="L121" s="1209" t="n">
        <v>1300</v>
      </c>
      <c r="M121" s="1210" t="n">
        <v>14.3937660990375</v>
      </c>
      <c r="N121" s="1211" t="n">
        <v>3901.54284</v>
      </c>
      <c r="O121" s="1212" t="n">
        <v>42144.2547446031</v>
      </c>
      <c r="P121" s="1212" t="n">
        <v>48607.3769255955</v>
      </c>
      <c r="Q121" s="1213" t="n">
        <v>15245.3570894663</v>
      </c>
      <c r="R121" s="1212" t="n">
        <v>57389.6118340693</v>
      </c>
      <c r="S121" s="1212" t="n">
        <v>63852.7340150618</v>
      </c>
    </row>
    <row r="122" customFormat="false" ht="16.5" hidden="false" customHeight="true" outlineLevel="0" collapsed="false">
      <c r="A122" s="1203" t="s">
        <v>56</v>
      </c>
      <c r="B122" s="1204" t="n">
        <f aca="false">J122</f>
        <v>110</v>
      </c>
      <c r="C122" s="1204" t="s">
        <v>496</v>
      </c>
      <c r="D122" s="1204" t="n">
        <f aca="false">K122</f>
        <v>300</v>
      </c>
      <c r="E122" s="1204" t="s">
        <v>496</v>
      </c>
      <c r="F122" s="1205" t="n">
        <f aca="false">L122</f>
        <v>1350</v>
      </c>
      <c r="G122" s="1204" t="s">
        <v>496</v>
      </c>
      <c r="H122" s="1206" t="n">
        <v>2</v>
      </c>
      <c r="I122" s="1207" t="s">
        <v>497</v>
      </c>
      <c r="J122" s="1208" t="n">
        <v>110</v>
      </c>
      <c r="K122" s="1209" t="n">
        <v>300</v>
      </c>
      <c r="L122" s="1209" t="n">
        <v>1350</v>
      </c>
      <c r="M122" s="1210" t="n">
        <v>14.862050037805</v>
      </c>
      <c r="N122" s="1211" t="n">
        <v>4106.8872</v>
      </c>
      <c r="O122" s="1212" t="n">
        <v>43138.13473818</v>
      </c>
      <c r="P122" s="1212" t="n">
        <v>49807.9770592478</v>
      </c>
      <c r="Q122" s="1213" t="n">
        <v>15694.3338818625</v>
      </c>
      <c r="R122" s="1212" t="n">
        <v>58832.4686200425</v>
      </c>
      <c r="S122" s="1212" t="n">
        <v>65502.3109411103</v>
      </c>
    </row>
    <row r="123" customFormat="false" ht="16.5" hidden="false" customHeight="true" outlineLevel="0" collapsed="false">
      <c r="A123" s="1203" t="s">
        <v>56</v>
      </c>
      <c r="B123" s="1204" t="n">
        <f aca="false">J123</f>
        <v>110</v>
      </c>
      <c r="C123" s="1204" t="s">
        <v>496</v>
      </c>
      <c r="D123" s="1204" t="n">
        <f aca="false">K123</f>
        <v>300</v>
      </c>
      <c r="E123" s="1204" t="s">
        <v>496</v>
      </c>
      <c r="F123" s="1205" t="n">
        <f aca="false">L123</f>
        <v>1400</v>
      </c>
      <c r="G123" s="1204" t="s">
        <v>496</v>
      </c>
      <c r="H123" s="1206" t="n">
        <v>2</v>
      </c>
      <c r="I123" s="1207" t="s">
        <v>497</v>
      </c>
      <c r="J123" s="1208" t="n">
        <v>110</v>
      </c>
      <c r="K123" s="1209" t="n">
        <v>300</v>
      </c>
      <c r="L123" s="1209" t="n">
        <v>1400</v>
      </c>
      <c r="M123" s="1210" t="n">
        <v>15.3473739765725</v>
      </c>
      <c r="N123" s="1211" t="n">
        <v>4312.23156</v>
      </c>
      <c r="O123" s="1212" t="n">
        <v>44437.6377183083</v>
      </c>
      <c r="P123" s="1212" t="n">
        <v>51311.5626933236</v>
      </c>
      <c r="Q123" s="1213" t="n">
        <v>16358.80779405</v>
      </c>
      <c r="R123" s="1212" t="n">
        <v>60796.4455123583</v>
      </c>
      <c r="S123" s="1212" t="n">
        <v>67670.3704873736</v>
      </c>
    </row>
    <row r="124" customFormat="false" ht="16.5" hidden="false" customHeight="true" outlineLevel="0" collapsed="false">
      <c r="A124" s="1203" t="s">
        <v>56</v>
      </c>
      <c r="B124" s="1204" t="n">
        <f aca="false">J124</f>
        <v>110</v>
      </c>
      <c r="C124" s="1204" t="s">
        <v>496</v>
      </c>
      <c r="D124" s="1204" t="n">
        <f aca="false">K124</f>
        <v>300</v>
      </c>
      <c r="E124" s="1204" t="s">
        <v>496</v>
      </c>
      <c r="F124" s="1205" t="n">
        <f aca="false">L124</f>
        <v>1450</v>
      </c>
      <c r="G124" s="1204" t="s">
        <v>496</v>
      </c>
      <c r="H124" s="1206" t="n">
        <v>2</v>
      </c>
      <c r="I124" s="1207" t="s">
        <v>497</v>
      </c>
      <c r="J124" s="1208" t="n">
        <v>110</v>
      </c>
      <c r="K124" s="1209" t="n">
        <v>300</v>
      </c>
      <c r="L124" s="1209" t="n">
        <v>1450</v>
      </c>
      <c r="M124" s="1210" t="n">
        <v>15.81565791534</v>
      </c>
      <c r="N124" s="1211" t="n">
        <v>4517.57592</v>
      </c>
      <c r="O124" s="1212" t="n">
        <v>45431.5178234126</v>
      </c>
      <c r="P124" s="1212" t="n">
        <v>52512.1628269759</v>
      </c>
      <c r="Q124" s="1213" t="n">
        <v>16807.7845864461</v>
      </c>
      <c r="R124" s="1212" t="n">
        <v>62239.3024098588</v>
      </c>
      <c r="S124" s="1212" t="n">
        <v>69319.947413422</v>
      </c>
    </row>
    <row r="125" customFormat="false" ht="16.5" hidden="false" customHeight="true" outlineLevel="0" collapsed="false">
      <c r="A125" s="1203" t="s">
        <v>56</v>
      </c>
      <c r="B125" s="1204" t="n">
        <f aca="false">J125</f>
        <v>110</v>
      </c>
      <c r="C125" s="1204" t="s">
        <v>496</v>
      </c>
      <c r="D125" s="1204" t="n">
        <f aca="false">K125</f>
        <v>300</v>
      </c>
      <c r="E125" s="1204" t="s">
        <v>496</v>
      </c>
      <c r="F125" s="1205" t="n">
        <f aca="false">L125</f>
        <v>1500</v>
      </c>
      <c r="G125" s="1204" t="s">
        <v>496</v>
      </c>
      <c r="H125" s="1206" t="n">
        <v>2</v>
      </c>
      <c r="I125" s="1207" t="s">
        <v>497</v>
      </c>
      <c r="J125" s="1208" t="n">
        <v>110</v>
      </c>
      <c r="K125" s="1209" t="n">
        <v>300</v>
      </c>
      <c r="L125" s="1209" t="n">
        <v>1500</v>
      </c>
      <c r="M125" s="1210" t="n">
        <v>16.9111350114075</v>
      </c>
      <c r="N125" s="1211" t="n">
        <v>4722.92028</v>
      </c>
      <c r="O125" s="1212" t="n">
        <v>46939.4177389577</v>
      </c>
      <c r="P125" s="1212" t="n">
        <v>54369.6939573165</v>
      </c>
      <c r="Q125" s="1213" t="n">
        <v>17472.2584986338</v>
      </c>
      <c r="R125" s="1212" t="n">
        <v>64411.6762375915</v>
      </c>
      <c r="S125" s="1212" t="n">
        <v>71841.9524559503</v>
      </c>
    </row>
    <row r="126" customFormat="false" ht="16.5" hidden="false" customHeight="true" outlineLevel="0" collapsed="false">
      <c r="A126" s="1203" t="s">
        <v>56</v>
      </c>
      <c r="B126" s="1204" t="n">
        <f aca="false">J126</f>
        <v>110</v>
      </c>
      <c r="C126" s="1204" t="s">
        <v>496</v>
      </c>
      <c r="D126" s="1204" t="n">
        <f aca="false">K126</f>
        <v>300</v>
      </c>
      <c r="E126" s="1204" t="s">
        <v>496</v>
      </c>
      <c r="F126" s="1205" t="n">
        <f aca="false">L126</f>
        <v>1550</v>
      </c>
      <c r="G126" s="1204" t="s">
        <v>496</v>
      </c>
      <c r="H126" s="1206" t="n">
        <v>2</v>
      </c>
      <c r="I126" s="1207" t="s">
        <v>497</v>
      </c>
      <c r="J126" s="1208" t="n">
        <v>110</v>
      </c>
      <c r="K126" s="1209" t="n">
        <v>300</v>
      </c>
      <c r="L126" s="1209" t="n">
        <v>1550</v>
      </c>
      <c r="M126" s="1210" t="n">
        <v>17.448418950175</v>
      </c>
      <c r="N126" s="1211" t="n">
        <v>4928.26464</v>
      </c>
      <c r="O126" s="1212" t="n">
        <v>47933.2978440621</v>
      </c>
      <c r="P126" s="1212" t="n">
        <v>55570.2940909688</v>
      </c>
      <c r="Q126" s="1213" t="n">
        <v>17921.23529103</v>
      </c>
      <c r="R126" s="1212" t="n">
        <v>65854.5331350921</v>
      </c>
      <c r="S126" s="1212" t="n">
        <v>73491.5293819988</v>
      </c>
    </row>
    <row r="127" customFormat="false" ht="16.5" hidden="false" customHeight="true" outlineLevel="0" collapsed="false">
      <c r="A127" s="1203" t="s">
        <v>56</v>
      </c>
      <c r="B127" s="1206" t="n">
        <f aca="false">J127</f>
        <v>110</v>
      </c>
      <c r="C127" s="1206" t="s">
        <v>496</v>
      </c>
      <c r="D127" s="1206" t="n">
        <f aca="false">K127</f>
        <v>300</v>
      </c>
      <c r="E127" s="1206" t="s">
        <v>496</v>
      </c>
      <c r="F127" s="1205" t="n">
        <f aca="false">L127</f>
        <v>1600</v>
      </c>
      <c r="G127" s="1206" t="s">
        <v>496</v>
      </c>
      <c r="H127" s="1206" t="n">
        <v>2</v>
      </c>
      <c r="I127" s="1207" t="s">
        <v>497</v>
      </c>
      <c r="J127" s="1208" t="n">
        <v>110</v>
      </c>
      <c r="K127" s="1209" t="n">
        <v>300</v>
      </c>
      <c r="L127" s="1209" t="n">
        <v>1600</v>
      </c>
      <c r="M127" s="1210" t="n">
        <v>17.9167028889425</v>
      </c>
      <c r="N127" s="1211" t="n">
        <v>5133.609</v>
      </c>
      <c r="O127" s="1212" t="n">
        <v>50745.9081788471</v>
      </c>
      <c r="P127" s="1212" t="n">
        <v>58573.9295719673</v>
      </c>
      <c r="Q127" s="1213" t="n">
        <v>18370.2120834263</v>
      </c>
      <c r="R127" s="1212" t="n">
        <v>69116.1202622734</v>
      </c>
      <c r="S127" s="1212" t="n">
        <v>76944.1416553935</v>
      </c>
    </row>
    <row r="128" customFormat="false" ht="16.5" hidden="false" customHeight="true" outlineLevel="0" collapsed="false">
      <c r="A128" s="1203" t="s">
        <v>56</v>
      </c>
      <c r="B128" s="1204" t="n">
        <f aca="false">J128</f>
        <v>110</v>
      </c>
      <c r="C128" s="1204" t="s">
        <v>496</v>
      </c>
      <c r="D128" s="1204" t="n">
        <f aca="false">K128</f>
        <v>300</v>
      </c>
      <c r="E128" s="1204" t="s">
        <v>496</v>
      </c>
      <c r="F128" s="1205" t="n">
        <f aca="false">L128</f>
        <v>1650</v>
      </c>
      <c r="G128" s="1204" t="s">
        <v>496</v>
      </c>
      <c r="H128" s="1206" t="n">
        <v>2</v>
      </c>
      <c r="I128" s="1207" t="s">
        <v>497</v>
      </c>
      <c r="J128" s="1208" t="n">
        <v>110</v>
      </c>
      <c r="K128" s="1209" t="n">
        <v>300</v>
      </c>
      <c r="L128" s="1209" t="n">
        <v>1650</v>
      </c>
      <c r="M128" s="1210" t="n">
        <v>18.44002682771</v>
      </c>
      <c r="N128" s="1211" t="n">
        <v>5338.95336</v>
      </c>
      <c r="O128" s="1212" t="n">
        <v>53794.2755830714</v>
      </c>
      <c r="P128" s="1212" t="n">
        <v>61811.2876454505</v>
      </c>
      <c r="Q128" s="1213" t="n">
        <v>19034.6859956138</v>
      </c>
      <c r="R128" s="1212" t="n">
        <v>72828.9615786851</v>
      </c>
      <c r="S128" s="1212" t="n">
        <v>80845.9736410643</v>
      </c>
    </row>
    <row r="129" customFormat="false" ht="16.5" hidden="false" customHeight="true" outlineLevel="0" collapsed="false">
      <c r="A129" s="1203" t="s">
        <v>56</v>
      </c>
      <c r="B129" s="1204" t="n">
        <f aca="false">J129</f>
        <v>110</v>
      </c>
      <c r="C129" s="1204" t="s">
        <v>496</v>
      </c>
      <c r="D129" s="1204" t="n">
        <f aca="false">K129</f>
        <v>300</v>
      </c>
      <c r="E129" s="1204" t="s">
        <v>496</v>
      </c>
      <c r="F129" s="1205" t="n">
        <f aca="false">L129</f>
        <v>1700</v>
      </c>
      <c r="G129" s="1204" t="s">
        <v>496</v>
      </c>
      <c r="H129" s="1206" t="n">
        <v>2</v>
      </c>
      <c r="I129" s="1207" t="s">
        <v>497</v>
      </c>
      <c r="J129" s="1208" t="n">
        <v>110</v>
      </c>
      <c r="K129" s="1209" t="n">
        <v>300</v>
      </c>
      <c r="L129" s="1209" t="n">
        <v>1700</v>
      </c>
      <c r="M129" s="1210" t="n">
        <v>18.9083107664775</v>
      </c>
      <c r="N129" s="1211" t="n">
        <v>5544.29772</v>
      </c>
      <c r="O129" s="1212" t="n">
        <v>54596.4290934244</v>
      </c>
      <c r="P129" s="1212" t="n">
        <v>62821.8157791724</v>
      </c>
      <c r="Q129" s="1213" t="n">
        <v>19483.66278801</v>
      </c>
      <c r="R129" s="1212" t="n">
        <v>74080.0918814344</v>
      </c>
      <c r="S129" s="1212" t="n">
        <v>82305.4785671824</v>
      </c>
    </row>
    <row r="130" customFormat="false" ht="16.5" hidden="false" customHeight="true" outlineLevel="0" collapsed="false">
      <c r="A130" s="1203" t="s">
        <v>56</v>
      </c>
      <c r="B130" s="1204" t="n">
        <f aca="false">J130</f>
        <v>110</v>
      </c>
      <c r="C130" s="1204" t="s">
        <v>496</v>
      </c>
      <c r="D130" s="1204" t="n">
        <f aca="false">K130</f>
        <v>300</v>
      </c>
      <c r="E130" s="1204" t="s">
        <v>496</v>
      </c>
      <c r="F130" s="1205" t="n">
        <f aca="false">L130</f>
        <v>1750</v>
      </c>
      <c r="G130" s="1204" t="s">
        <v>496</v>
      </c>
      <c r="H130" s="1206" t="n">
        <v>2</v>
      </c>
      <c r="I130" s="1207" t="s">
        <v>497</v>
      </c>
      <c r="J130" s="1208" t="n">
        <v>110</v>
      </c>
      <c r="K130" s="1209" t="n">
        <v>300</v>
      </c>
      <c r="L130" s="1209" t="n">
        <v>1750</v>
      </c>
      <c r="M130" s="1210" t="n">
        <v>19.393634705245</v>
      </c>
      <c r="N130" s="1211" t="n">
        <v>5749.64208</v>
      </c>
      <c r="O130" s="1212" t="n">
        <v>55327.410923427</v>
      </c>
      <c r="P130" s="1212" t="n">
        <v>63761.7862894939</v>
      </c>
      <c r="Q130" s="1213" t="n">
        <v>20148.1367001975</v>
      </c>
      <c r="R130" s="1212" t="n">
        <v>75475.5476236245</v>
      </c>
      <c r="S130" s="1212" t="n">
        <v>83909.9229896914</v>
      </c>
    </row>
    <row r="131" customFormat="false" ht="16.5" hidden="false" customHeight="true" outlineLevel="0" collapsed="false">
      <c r="A131" s="1203" t="s">
        <v>56</v>
      </c>
      <c r="B131" s="1204" t="n">
        <f aca="false">J131</f>
        <v>110</v>
      </c>
      <c r="C131" s="1204" t="s">
        <v>496</v>
      </c>
      <c r="D131" s="1204" t="n">
        <f aca="false">K131</f>
        <v>300</v>
      </c>
      <c r="E131" s="1204" t="s">
        <v>496</v>
      </c>
      <c r="F131" s="1205" t="n">
        <f aca="false">L131</f>
        <v>1800</v>
      </c>
      <c r="G131" s="1204" t="s">
        <v>496</v>
      </c>
      <c r="H131" s="1206" t="n">
        <v>2</v>
      </c>
      <c r="I131" s="1207" t="s">
        <v>497</v>
      </c>
      <c r="J131" s="1208" t="n">
        <v>110</v>
      </c>
      <c r="K131" s="1209" t="n">
        <v>300</v>
      </c>
      <c r="L131" s="1209" t="n">
        <v>1800</v>
      </c>
      <c r="M131" s="1210" t="n">
        <v>19.9309186440125</v>
      </c>
      <c r="N131" s="1211" t="n">
        <v>5954.98644</v>
      </c>
      <c r="O131" s="1212" t="n">
        <v>56130.2154194327</v>
      </c>
      <c r="P131" s="1212" t="n">
        <v>64772.9597734526</v>
      </c>
      <c r="Q131" s="1213" t="n">
        <v>20597.1134925938</v>
      </c>
      <c r="R131" s="1212" t="n">
        <v>76727.3289120265</v>
      </c>
      <c r="S131" s="1212" t="n">
        <v>85370.0732660464</v>
      </c>
    </row>
    <row r="132" customFormat="false" ht="16.5" hidden="false" customHeight="true" outlineLevel="0" collapsed="false">
      <c r="A132" s="1203" t="s">
        <v>56</v>
      </c>
      <c r="B132" s="1204" t="n">
        <f aca="false">J132</f>
        <v>110</v>
      </c>
      <c r="C132" s="1204" t="s">
        <v>496</v>
      </c>
      <c r="D132" s="1204" t="n">
        <f aca="false">K132</f>
        <v>300</v>
      </c>
      <c r="E132" s="1204" t="s">
        <v>496</v>
      </c>
      <c r="F132" s="1205" t="n">
        <f aca="false">L132</f>
        <v>1850</v>
      </c>
      <c r="G132" s="1204" t="s">
        <v>496</v>
      </c>
      <c r="H132" s="1206" t="n">
        <v>2</v>
      </c>
      <c r="I132" s="1207" t="s">
        <v>497</v>
      </c>
      <c r="J132" s="1208" t="n">
        <v>110</v>
      </c>
      <c r="K132" s="1209" t="n">
        <v>300</v>
      </c>
      <c r="L132" s="1209" t="n">
        <v>1850</v>
      </c>
      <c r="M132" s="1210" t="n">
        <v>20.47824258278</v>
      </c>
      <c r="N132" s="1211" t="n">
        <v>6160.3308</v>
      </c>
      <c r="O132" s="1212" t="n">
        <v>56932.9749698811</v>
      </c>
      <c r="P132" s="1212" t="n">
        <v>65784.0887382825</v>
      </c>
      <c r="Q132" s="1213" t="n">
        <v>21261.5872735725</v>
      </c>
      <c r="R132" s="1212" t="n">
        <v>78194.5622434536</v>
      </c>
      <c r="S132" s="1212" t="n">
        <v>87045.676011855</v>
      </c>
    </row>
    <row r="133" customFormat="false" ht="16.5" hidden="false" customHeight="true" outlineLevel="0" collapsed="false">
      <c r="A133" s="1203" t="s">
        <v>56</v>
      </c>
      <c r="B133" s="1204" t="n">
        <f aca="false">J133</f>
        <v>110</v>
      </c>
      <c r="C133" s="1204" t="s">
        <v>496</v>
      </c>
      <c r="D133" s="1204" t="n">
        <f aca="false">K133</f>
        <v>300</v>
      </c>
      <c r="E133" s="1204" t="s">
        <v>496</v>
      </c>
      <c r="F133" s="1205" t="n">
        <f aca="false">L133</f>
        <v>1900</v>
      </c>
      <c r="G133" s="1204" t="s">
        <v>496</v>
      </c>
      <c r="H133" s="1206" t="n">
        <v>2</v>
      </c>
      <c r="I133" s="1207" t="s">
        <v>497</v>
      </c>
      <c r="J133" s="1208" t="n">
        <v>110</v>
      </c>
      <c r="K133" s="1209" t="n">
        <v>300</v>
      </c>
      <c r="L133" s="1209" t="n">
        <v>1900</v>
      </c>
      <c r="M133" s="1210" t="n">
        <v>20.9465265215475</v>
      </c>
      <c r="N133" s="1211" t="n">
        <v>6365.67516</v>
      </c>
      <c r="O133" s="1212" t="n">
        <v>57899.3366835293</v>
      </c>
      <c r="P133" s="1212" t="n">
        <v>66957.4080929644</v>
      </c>
      <c r="Q133" s="1213" t="n">
        <v>21710.5641971775</v>
      </c>
      <c r="R133" s="1212" t="n">
        <v>79609.9008807068</v>
      </c>
      <c r="S133" s="1212" t="n">
        <v>88667.9722901419</v>
      </c>
    </row>
    <row r="134" customFormat="false" ht="16.5" hidden="false" customHeight="true" outlineLevel="0" collapsed="false">
      <c r="A134" s="1203" t="s">
        <v>56</v>
      </c>
      <c r="B134" s="1204" t="n">
        <f aca="false">J134</f>
        <v>110</v>
      </c>
      <c r="C134" s="1204" t="s">
        <v>496</v>
      </c>
      <c r="D134" s="1204" t="n">
        <f aca="false">K134</f>
        <v>300</v>
      </c>
      <c r="E134" s="1204" t="s">
        <v>496</v>
      </c>
      <c r="F134" s="1205" t="n">
        <f aca="false">L134</f>
        <v>1950</v>
      </c>
      <c r="G134" s="1204" t="s">
        <v>496</v>
      </c>
      <c r="H134" s="1206" t="n">
        <v>2</v>
      </c>
      <c r="I134" s="1207" t="s">
        <v>497</v>
      </c>
      <c r="J134" s="1208" t="n">
        <v>110</v>
      </c>
      <c r="K134" s="1209" t="n">
        <v>300</v>
      </c>
      <c r="L134" s="1209" t="n">
        <v>1950</v>
      </c>
      <c r="M134" s="1210" t="n">
        <v>21.568060460315</v>
      </c>
      <c r="N134" s="1211" t="n">
        <v>6571.01952</v>
      </c>
      <c r="O134" s="1212" t="n">
        <v>59014.4846979426</v>
      </c>
      <c r="P134" s="1212" t="n">
        <v>68278.2295952543</v>
      </c>
      <c r="Q134" s="1213" t="n">
        <v>22159.5409895738</v>
      </c>
      <c r="R134" s="1212" t="n">
        <v>81174.0256875163</v>
      </c>
      <c r="S134" s="1212" t="n">
        <v>90437.770584828</v>
      </c>
    </row>
    <row r="135" customFormat="false" ht="16.5" hidden="false" customHeight="true" outlineLevel="0" collapsed="false">
      <c r="A135" s="1203" t="s">
        <v>56</v>
      </c>
      <c r="B135" s="1204" t="n">
        <f aca="false">J135</f>
        <v>110</v>
      </c>
      <c r="C135" s="1204" t="s">
        <v>496</v>
      </c>
      <c r="D135" s="1204" t="n">
        <f aca="false">K135</f>
        <v>300</v>
      </c>
      <c r="E135" s="1204" t="s">
        <v>496</v>
      </c>
      <c r="F135" s="1205" t="n">
        <f aca="false">L135</f>
        <v>2000</v>
      </c>
      <c r="G135" s="1204" t="s">
        <v>496</v>
      </c>
      <c r="H135" s="1206" t="n">
        <v>2</v>
      </c>
      <c r="I135" s="1207" t="s">
        <v>497</v>
      </c>
      <c r="J135" s="1208" t="n">
        <v>110</v>
      </c>
      <c r="K135" s="1209" t="n">
        <v>300</v>
      </c>
      <c r="L135" s="1209" t="n">
        <v>2000</v>
      </c>
      <c r="M135" s="1210" t="n">
        <v>22.1449467990825</v>
      </c>
      <c r="N135" s="1211" t="n">
        <v>6776.36388</v>
      </c>
      <c r="O135" s="1212" t="n">
        <v>60010.0311344906</v>
      </c>
      <c r="P135" s="1212" t="n">
        <v>69668.7515210599</v>
      </c>
      <c r="Q135" s="1213" t="n">
        <v>22824.0147705525</v>
      </c>
      <c r="R135" s="1212" t="n">
        <v>82834.0459050431</v>
      </c>
      <c r="S135" s="1212" t="n">
        <v>92492.7662916124</v>
      </c>
    </row>
    <row r="136" customFormat="false" ht="16.5" hidden="false" customHeight="true" outlineLevel="0" collapsed="false">
      <c r="A136" s="1203" t="s">
        <v>56</v>
      </c>
      <c r="B136" s="1204" t="n">
        <f aca="false">J136</f>
        <v>110</v>
      </c>
      <c r="C136" s="1204" t="s">
        <v>496</v>
      </c>
      <c r="D136" s="1204" t="n">
        <f aca="false">K136</f>
        <v>300</v>
      </c>
      <c r="E136" s="1204" t="s">
        <v>496</v>
      </c>
      <c r="F136" s="1205" t="n">
        <f aca="false">L136</f>
        <v>2050</v>
      </c>
      <c r="G136" s="1204" t="s">
        <v>496</v>
      </c>
      <c r="H136" s="1206" t="n">
        <v>2</v>
      </c>
      <c r="I136" s="1207" t="s">
        <v>497</v>
      </c>
      <c r="J136" s="1208" t="n">
        <v>110</v>
      </c>
      <c r="K136" s="1209" t="n">
        <v>300</v>
      </c>
      <c r="L136" s="1209" t="n">
        <v>2050</v>
      </c>
      <c r="M136" s="1210" t="n">
        <v>22.61323073785</v>
      </c>
      <c r="N136" s="1211" t="n">
        <v>6981.70824</v>
      </c>
      <c r="O136" s="1212" t="n">
        <v>62816.5012146767</v>
      </c>
      <c r="P136" s="1212" t="n">
        <v>72666.2998082779</v>
      </c>
      <c r="Q136" s="1213" t="n">
        <v>23272.9916941575</v>
      </c>
      <c r="R136" s="1212" t="n">
        <v>86089.4929088342</v>
      </c>
      <c r="S136" s="1212" t="n">
        <v>95939.2915024354</v>
      </c>
    </row>
    <row r="137" customFormat="false" ht="16.5" hidden="false" customHeight="true" outlineLevel="0" collapsed="false">
      <c r="A137" s="1203" t="s">
        <v>56</v>
      </c>
      <c r="B137" s="1206" t="n">
        <f aca="false">J137</f>
        <v>110</v>
      </c>
      <c r="C137" s="1206" t="s">
        <v>496</v>
      </c>
      <c r="D137" s="1206" t="n">
        <f aca="false">K137</f>
        <v>300</v>
      </c>
      <c r="E137" s="1206" t="s">
        <v>496</v>
      </c>
      <c r="F137" s="1205" t="n">
        <f aca="false">L137</f>
        <v>2100</v>
      </c>
      <c r="G137" s="1206" t="s">
        <v>496</v>
      </c>
      <c r="H137" s="1206" t="n">
        <v>2</v>
      </c>
      <c r="I137" s="1207" t="s">
        <v>497</v>
      </c>
      <c r="J137" s="1208" t="n">
        <v>110</v>
      </c>
      <c r="K137" s="1209" t="n">
        <v>300</v>
      </c>
      <c r="L137" s="1209" t="n">
        <v>2100</v>
      </c>
      <c r="M137" s="1210" t="n">
        <v>23.0985546766175</v>
      </c>
      <c r="N137" s="1211" t="n">
        <v>7187.0526</v>
      </c>
      <c r="O137" s="1212" t="n">
        <v>63677.1390440901</v>
      </c>
      <c r="P137" s="1212" t="n">
        <v>73734.8075534824</v>
      </c>
      <c r="Q137" s="1213" t="n">
        <v>23937.4654751363</v>
      </c>
      <c r="R137" s="1212" t="n">
        <v>87614.6045192263</v>
      </c>
      <c r="S137" s="1212" t="n">
        <v>97672.2730286186</v>
      </c>
    </row>
    <row r="138" customFormat="false" ht="16.5" hidden="false" customHeight="true" outlineLevel="0" collapsed="false">
      <c r="A138" s="1203" t="s">
        <v>56</v>
      </c>
      <c r="B138" s="1204" t="n">
        <f aca="false">J138</f>
        <v>110</v>
      </c>
      <c r="C138" s="1204" t="s">
        <v>496</v>
      </c>
      <c r="D138" s="1204" t="n">
        <f aca="false">K138</f>
        <v>300</v>
      </c>
      <c r="E138" s="1204" t="s">
        <v>496</v>
      </c>
      <c r="F138" s="1205" t="n">
        <f aca="false">L138</f>
        <v>2150</v>
      </c>
      <c r="G138" s="1204" t="s">
        <v>496</v>
      </c>
      <c r="H138" s="1206" t="n">
        <v>2</v>
      </c>
      <c r="I138" s="1207" t="s">
        <v>497</v>
      </c>
      <c r="J138" s="1208" t="n">
        <v>110</v>
      </c>
      <c r="K138" s="1209" t="n">
        <v>300</v>
      </c>
      <c r="L138" s="1209" t="n">
        <v>2150</v>
      </c>
      <c r="M138" s="1210" t="n">
        <v>23.690838615385</v>
      </c>
      <c r="N138" s="1211" t="n">
        <v>7392.39696</v>
      </c>
      <c r="O138" s="1212" t="n">
        <v>64675.7372059105</v>
      </c>
      <c r="P138" s="1212" t="n">
        <v>74940.0850297755</v>
      </c>
      <c r="Q138" s="1213" t="n">
        <v>24386.4423987413</v>
      </c>
      <c r="R138" s="1212" t="n">
        <v>89062.1796046517</v>
      </c>
      <c r="S138" s="1212" t="n">
        <v>99326.5274285168</v>
      </c>
    </row>
    <row r="139" customFormat="false" ht="16.5" hidden="false" customHeight="true" outlineLevel="0" collapsed="false">
      <c r="A139" s="1203" t="s">
        <v>56</v>
      </c>
      <c r="B139" s="1204" t="n">
        <f aca="false">J139</f>
        <v>110</v>
      </c>
      <c r="C139" s="1204" t="s">
        <v>496</v>
      </c>
      <c r="D139" s="1204" t="n">
        <f aca="false">K139</f>
        <v>300</v>
      </c>
      <c r="E139" s="1204" t="s">
        <v>496</v>
      </c>
      <c r="F139" s="1205" t="n">
        <f aca="false">L139</f>
        <v>2200</v>
      </c>
      <c r="G139" s="1204" t="s">
        <v>496</v>
      </c>
      <c r="H139" s="1206" t="n">
        <v>2</v>
      </c>
      <c r="I139" s="1207" t="s">
        <v>497</v>
      </c>
      <c r="J139" s="1208" t="n">
        <v>110</v>
      </c>
      <c r="K139" s="1209" t="n">
        <v>300</v>
      </c>
      <c r="L139" s="1209" t="n">
        <v>2200</v>
      </c>
      <c r="M139" s="1210" t="n">
        <v>24.1761625541525</v>
      </c>
      <c r="N139" s="1211" t="n">
        <v>7597.74132</v>
      </c>
      <c r="O139" s="1212" t="n">
        <v>65674.2903106461</v>
      </c>
      <c r="P139" s="1212" t="n">
        <v>76145.3178688518</v>
      </c>
      <c r="Q139" s="1213" t="n">
        <v>25050.91617972</v>
      </c>
      <c r="R139" s="1212" t="n">
        <v>90725.2064903661</v>
      </c>
      <c r="S139" s="1212" t="n">
        <v>101196.234048572</v>
      </c>
    </row>
    <row r="140" customFormat="false" ht="16.5" hidden="false" customHeight="true" outlineLevel="0" collapsed="false">
      <c r="A140" s="1203" t="s">
        <v>56</v>
      </c>
      <c r="B140" s="1204" t="n">
        <f aca="false">J140</f>
        <v>110</v>
      </c>
      <c r="C140" s="1204" t="s">
        <v>496</v>
      </c>
      <c r="D140" s="1204" t="n">
        <f aca="false">K140</f>
        <v>300</v>
      </c>
      <c r="E140" s="1204" t="s">
        <v>496</v>
      </c>
      <c r="F140" s="1205" t="n">
        <f aca="false">L140</f>
        <v>2250</v>
      </c>
      <c r="G140" s="1204" t="s">
        <v>496</v>
      </c>
      <c r="H140" s="1206" t="n">
        <v>2</v>
      </c>
      <c r="I140" s="1207" t="s">
        <v>497</v>
      </c>
      <c r="J140" s="1208" t="n">
        <v>110</v>
      </c>
      <c r="K140" s="1209" t="n">
        <v>300</v>
      </c>
      <c r="L140" s="1209" t="n">
        <v>2250</v>
      </c>
      <c r="M140" s="1210" t="n">
        <v>24.64444649292</v>
      </c>
      <c r="N140" s="1211" t="n">
        <v>7803.08568</v>
      </c>
      <c r="O140" s="1212" t="n">
        <v>66971.5453437441</v>
      </c>
      <c r="P140" s="1212" t="n">
        <v>77646.6749485508</v>
      </c>
      <c r="Q140" s="1213" t="n">
        <v>25499.8929721163</v>
      </c>
      <c r="R140" s="1212" t="n">
        <v>92471.4383158603</v>
      </c>
      <c r="S140" s="1212" t="n">
        <v>103146.567920667</v>
      </c>
    </row>
    <row r="141" customFormat="false" ht="16.5" hidden="false" customHeight="true" outlineLevel="0" collapsed="false">
      <c r="A141" s="1203" t="s">
        <v>56</v>
      </c>
      <c r="B141" s="1204" t="n">
        <f aca="false">J141</f>
        <v>110</v>
      </c>
      <c r="C141" s="1204" t="s">
        <v>496</v>
      </c>
      <c r="D141" s="1204" t="n">
        <f aca="false">K141</f>
        <v>300</v>
      </c>
      <c r="E141" s="1204" t="s">
        <v>496</v>
      </c>
      <c r="F141" s="1205" t="n">
        <f aca="false">L141</f>
        <v>2300</v>
      </c>
      <c r="G141" s="1204" t="s">
        <v>496</v>
      </c>
      <c r="H141" s="1206" t="n">
        <v>2</v>
      </c>
      <c r="I141" s="1207" t="s">
        <v>497</v>
      </c>
      <c r="J141" s="1208" t="n">
        <v>110</v>
      </c>
      <c r="K141" s="1209" t="n">
        <v>300</v>
      </c>
      <c r="L141" s="1209" t="n">
        <v>2300</v>
      </c>
      <c r="M141" s="1210" t="n">
        <v>25.1127304316875</v>
      </c>
      <c r="N141" s="1211" t="n">
        <v>8008.43004</v>
      </c>
      <c r="O141" s="1212" t="n">
        <v>67743.0840148661</v>
      </c>
      <c r="P141" s="1212" t="n">
        <v>78626.8524909038</v>
      </c>
      <c r="Q141" s="1213" t="n">
        <v>25948.8698957213</v>
      </c>
      <c r="R141" s="1212" t="n">
        <v>93691.9539105874</v>
      </c>
      <c r="S141" s="1212" t="n">
        <v>104575.722386625</v>
      </c>
    </row>
    <row r="142" customFormat="false" ht="16.5" hidden="false" customHeight="true" outlineLevel="0" collapsed="false">
      <c r="A142" s="1203" t="s">
        <v>56</v>
      </c>
      <c r="B142" s="1204" t="n">
        <f aca="false">J142</f>
        <v>110</v>
      </c>
      <c r="C142" s="1204" t="s">
        <v>496</v>
      </c>
      <c r="D142" s="1204" t="n">
        <f aca="false">K142</f>
        <v>300</v>
      </c>
      <c r="E142" s="1204" t="s">
        <v>496</v>
      </c>
      <c r="F142" s="1205" t="n">
        <f aca="false">L142</f>
        <v>2350</v>
      </c>
      <c r="G142" s="1204" t="s">
        <v>496</v>
      </c>
      <c r="H142" s="1206" t="n">
        <v>2</v>
      </c>
      <c r="I142" s="1207" t="s">
        <v>497</v>
      </c>
      <c r="J142" s="1208" t="n">
        <v>110</v>
      </c>
      <c r="K142" s="1209" t="n">
        <v>300</v>
      </c>
      <c r="L142" s="1209" t="n">
        <v>2350</v>
      </c>
      <c r="M142" s="1210" t="n">
        <v>25.598054370455</v>
      </c>
      <c r="N142" s="1211" t="n">
        <v>8213.7744</v>
      </c>
      <c r="O142" s="1212" t="n">
        <v>68514.5777404309</v>
      </c>
      <c r="P142" s="1212" t="n">
        <v>79606.98539604</v>
      </c>
      <c r="Q142" s="1213" t="n">
        <v>26613.3436767</v>
      </c>
      <c r="R142" s="1212" t="n">
        <v>95127.9214171309</v>
      </c>
      <c r="S142" s="1212" t="n">
        <v>106220.32907274</v>
      </c>
    </row>
    <row r="143" customFormat="false" ht="16.5" hidden="false" customHeight="true" outlineLevel="0" collapsed="false">
      <c r="A143" s="1203" t="s">
        <v>56</v>
      </c>
      <c r="B143" s="1204" t="n">
        <f aca="false">J143</f>
        <v>110</v>
      </c>
      <c r="C143" s="1204" t="s">
        <v>496</v>
      </c>
      <c r="D143" s="1204" t="n">
        <f aca="false">K143</f>
        <v>300</v>
      </c>
      <c r="E143" s="1204" t="s">
        <v>496</v>
      </c>
      <c r="F143" s="1205" t="n">
        <f aca="false">L143</f>
        <v>2400</v>
      </c>
      <c r="G143" s="1204" t="s">
        <v>496</v>
      </c>
      <c r="H143" s="1206" t="n">
        <v>2</v>
      </c>
      <c r="I143" s="1207" t="s">
        <v>497</v>
      </c>
      <c r="J143" s="1208" t="n">
        <v>110</v>
      </c>
      <c r="K143" s="1209" t="n">
        <v>300</v>
      </c>
      <c r="L143" s="1209" t="n">
        <v>2400</v>
      </c>
      <c r="M143" s="1210" t="n">
        <v>26.0663383092225</v>
      </c>
      <c r="N143" s="1211" t="n">
        <v>8419.11876</v>
      </c>
      <c r="O143" s="1212" t="n">
        <v>69286.0264089109</v>
      </c>
      <c r="P143" s="1212" t="n">
        <v>80587.0736639595</v>
      </c>
      <c r="Q143" s="1213" t="n">
        <v>27062.3204690963</v>
      </c>
      <c r="R143" s="1212" t="n">
        <v>96348.3468780072</v>
      </c>
      <c r="S143" s="1212" t="n">
        <v>107649.394133056</v>
      </c>
    </row>
    <row r="144" customFormat="false" ht="16.5" hidden="false" customHeight="true" outlineLevel="0" collapsed="false">
      <c r="A144" s="1203" t="s">
        <v>56</v>
      </c>
      <c r="B144" s="1204" t="n">
        <f aca="false">J144</f>
        <v>110</v>
      </c>
      <c r="C144" s="1204" t="s">
        <v>496</v>
      </c>
      <c r="D144" s="1204" t="n">
        <f aca="false">K144</f>
        <v>300</v>
      </c>
      <c r="E144" s="1204" t="s">
        <v>496</v>
      </c>
      <c r="F144" s="1205" t="n">
        <f aca="false">L144</f>
        <v>2450</v>
      </c>
      <c r="G144" s="1204" t="s">
        <v>496</v>
      </c>
      <c r="H144" s="1206" t="n">
        <v>2</v>
      </c>
      <c r="I144" s="1207" t="s">
        <v>497</v>
      </c>
      <c r="J144" s="1208" t="n">
        <v>110</v>
      </c>
      <c r="K144" s="1209" t="n">
        <v>300</v>
      </c>
      <c r="L144" s="1209" t="n">
        <v>2450</v>
      </c>
      <c r="M144" s="1210" t="n">
        <v>27.27581540529</v>
      </c>
      <c r="N144" s="1211" t="n">
        <v>8624.46312</v>
      </c>
      <c r="O144" s="1212" t="n">
        <v>70571.4501653291</v>
      </c>
      <c r="P144" s="1212" t="n">
        <v>82224.0484094385</v>
      </c>
      <c r="Q144" s="1213" t="n">
        <v>27726.7943812838</v>
      </c>
      <c r="R144" s="1212" t="n">
        <v>98298.2445466129</v>
      </c>
      <c r="S144" s="1212" t="n">
        <v>109950.842790722</v>
      </c>
    </row>
    <row r="145" customFormat="false" ht="16.5" hidden="false" customHeight="true" outlineLevel="0" collapsed="false">
      <c r="A145" s="1203" t="s">
        <v>56</v>
      </c>
      <c r="B145" s="1204" t="n">
        <f aca="false">J145</f>
        <v>110</v>
      </c>
      <c r="C145" s="1204" t="s">
        <v>496</v>
      </c>
      <c r="D145" s="1204" t="n">
        <f aca="false">K145</f>
        <v>300</v>
      </c>
      <c r="E145" s="1204" t="s">
        <v>496</v>
      </c>
      <c r="F145" s="1205" t="n">
        <f aca="false">L145</f>
        <v>2500</v>
      </c>
      <c r="G145" s="1204" t="s">
        <v>496</v>
      </c>
      <c r="H145" s="1206" t="n">
        <v>2</v>
      </c>
      <c r="I145" s="1207" t="s">
        <v>497</v>
      </c>
      <c r="J145" s="1208" t="n">
        <v>110</v>
      </c>
      <c r="K145" s="1209" t="n">
        <v>300</v>
      </c>
      <c r="L145" s="1209" t="n">
        <v>2500</v>
      </c>
      <c r="M145" s="1210" t="n">
        <v>27.7610993440575</v>
      </c>
      <c r="N145" s="1211" t="n">
        <v>8829.80748</v>
      </c>
      <c r="O145" s="1212" t="n">
        <v>71342.8089426945</v>
      </c>
      <c r="P145" s="1212" t="n">
        <v>83204.0476391003</v>
      </c>
      <c r="Q145" s="1213" t="n">
        <v>28175.77117368</v>
      </c>
      <c r="R145" s="1212" t="n">
        <v>99518.5801163745</v>
      </c>
      <c r="S145" s="1212" t="n">
        <v>111379.81881278</v>
      </c>
    </row>
    <row r="146" customFormat="false" ht="16.5" hidden="false" customHeight="true" outlineLevel="0" collapsed="false">
      <c r="A146" s="1203" t="s">
        <v>56</v>
      </c>
      <c r="B146" s="1204" t="n">
        <f aca="false">J146</f>
        <v>110</v>
      </c>
      <c r="C146" s="1204" t="s">
        <v>496</v>
      </c>
      <c r="D146" s="1204" t="n">
        <f aca="false">K146</f>
        <v>300</v>
      </c>
      <c r="E146" s="1204" t="s">
        <v>496</v>
      </c>
      <c r="F146" s="1205" t="n">
        <f aca="false">L146</f>
        <v>2550</v>
      </c>
      <c r="G146" s="1204" t="s">
        <v>496</v>
      </c>
      <c r="H146" s="1206" t="n">
        <v>2</v>
      </c>
      <c r="I146" s="1207" t="s">
        <v>497</v>
      </c>
      <c r="J146" s="1208" t="n">
        <v>110</v>
      </c>
      <c r="K146" s="1209" t="n">
        <v>300</v>
      </c>
      <c r="L146" s="1209" t="n">
        <v>2550</v>
      </c>
      <c r="M146" s="1210" t="n">
        <v>28.246423282825</v>
      </c>
      <c r="N146" s="1211" t="n">
        <v>9035.15184</v>
      </c>
      <c r="O146" s="1212" t="n">
        <v>75192.941407207</v>
      </c>
      <c r="P146" s="1212" t="n">
        <v>87236.2517746602</v>
      </c>
      <c r="Q146" s="1213" t="n">
        <v>28840.2450858675</v>
      </c>
      <c r="R146" s="1212" t="n">
        <v>104033.186493074</v>
      </c>
      <c r="S146" s="1212" t="n">
        <v>116076.496860528</v>
      </c>
    </row>
    <row r="147" customFormat="false" ht="16.5" hidden="false" customHeight="true" outlineLevel="0" collapsed="false">
      <c r="A147" s="1203" t="s">
        <v>56</v>
      </c>
      <c r="B147" s="1206" t="n">
        <f aca="false">J147</f>
        <v>110</v>
      </c>
      <c r="C147" s="1206" t="s">
        <v>496</v>
      </c>
      <c r="D147" s="1206" t="n">
        <f aca="false">K147</f>
        <v>300</v>
      </c>
      <c r="E147" s="1206" t="s">
        <v>496</v>
      </c>
      <c r="F147" s="1205" t="n">
        <f aca="false">L147</f>
        <v>2600</v>
      </c>
      <c r="G147" s="1206" t="s">
        <v>496</v>
      </c>
      <c r="H147" s="1206" t="n">
        <v>2</v>
      </c>
      <c r="I147" s="1207" t="s">
        <v>497</v>
      </c>
      <c r="J147" s="1208" t="n">
        <v>110</v>
      </c>
      <c r="K147" s="1209" t="n">
        <v>300</v>
      </c>
      <c r="L147" s="1209" t="n">
        <v>2600</v>
      </c>
      <c r="M147" s="1210" t="n">
        <v>28.7147072215925</v>
      </c>
      <c r="N147" s="1211" t="n">
        <v>9240.4962</v>
      </c>
      <c r="O147" s="1212" t="n">
        <v>76217.1109144796</v>
      </c>
      <c r="P147" s="1212" t="n">
        <v>88466.8800016947</v>
      </c>
      <c r="Q147" s="1213" t="n">
        <v>29289.2218782638</v>
      </c>
      <c r="R147" s="1212" t="n">
        <v>105506.332792743</v>
      </c>
      <c r="S147" s="1212" t="n">
        <v>117756.101879958</v>
      </c>
    </row>
    <row r="148" customFormat="false" ht="16.5" hidden="false" customHeight="true" outlineLevel="0" collapsed="false">
      <c r="A148" s="1203" t="s">
        <v>56</v>
      </c>
      <c r="B148" s="1204" t="n">
        <f aca="false">J148</f>
        <v>110</v>
      </c>
      <c r="C148" s="1204" t="s">
        <v>496</v>
      </c>
      <c r="D148" s="1204" t="n">
        <f aca="false">K148</f>
        <v>300</v>
      </c>
      <c r="E148" s="1204" t="s">
        <v>496</v>
      </c>
      <c r="F148" s="1205" t="n">
        <f aca="false">L148</f>
        <v>2650</v>
      </c>
      <c r="G148" s="1204" t="s">
        <v>496</v>
      </c>
      <c r="H148" s="1206" t="n">
        <v>2</v>
      </c>
      <c r="I148" s="1207" t="s">
        <v>497</v>
      </c>
      <c r="J148" s="1208" t="n">
        <v>110</v>
      </c>
      <c r="K148" s="1209" t="n">
        <v>300</v>
      </c>
      <c r="L148" s="1209" t="n">
        <v>2650</v>
      </c>
      <c r="M148" s="1210" t="n">
        <v>29.30703116036</v>
      </c>
      <c r="N148" s="1211" t="n">
        <v>9445.84056</v>
      </c>
      <c r="O148" s="1212" t="n">
        <v>76838.8318790946</v>
      </c>
      <c r="P148" s="1212" t="n">
        <v>89298.5326373543</v>
      </c>
      <c r="Q148" s="1213" t="n">
        <v>29953.6956592425</v>
      </c>
      <c r="R148" s="1212" t="n">
        <v>106792.527538337</v>
      </c>
      <c r="S148" s="1212" t="n">
        <v>119252.228296597</v>
      </c>
    </row>
    <row r="149" customFormat="false" ht="16.5" hidden="false" customHeight="true" outlineLevel="0" collapsed="false">
      <c r="A149" s="1203" t="s">
        <v>56</v>
      </c>
      <c r="B149" s="1204" t="n">
        <f aca="false">J149</f>
        <v>110</v>
      </c>
      <c r="C149" s="1204" t="s">
        <v>496</v>
      </c>
      <c r="D149" s="1204" t="n">
        <f aca="false">K149</f>
        <v>300</v>
      </c>
      <c r="E149" s="1204" t="s">
        <v>496</v>
      </c>
      <c r="F149" s="1205" t="n">
        <f aca="false">L149</f>
        <v>2700</v>
      </c>
      <c r="G149" s="1204" t="s">
        <v>496</v>
      </c>
      <c r="H149" s="1206" t="n">
        <v>2</v>
      </c>
      <c r="I149" s="1207" t="s">
        <v>497</v>
      </c>
      <c r="J149" s="1208" t="n">
        <v>110</v>
      </c>
      <c r="K149" s="1209" t="n">
        <v>300</v>
      </c>
      <c r="L149" s="1209" t="n">
        <v>2700</v>
      </c>
      <c r="M149" s="1210" t="n">
        <v>29.8145650991275</v>
      </c>
      <c r="N149" s="1211" t="n">
        <v>9651.18492</v>
      </c>
      <c r="O149" s="1212" t="n">
        <v>77493.5728836576</v>
      </c>
      <c r="P149" s="1212" t="n">
        <v>90162.9202947548</v>
      </c>
      <c r="Q149" s="1213" t="n">
        <v>30402.6725828475</v>
      </c>
      <c r="R149" s="1212" t="n">
        <v>107896.245466505</v>
      </c>
      <c r="S149" s="1212" t="n">
        <v>120565.592877602</v>
      </c>
    </row>
    <row r="150" customFormat="false" ht="16.5" hidden="false" customHeight="true" outlineLevel="0" collapsed="false">
      <c r="A150" s="1203" t="s">
        <v>56</v>
      </c>
      <c r="B150" s="1204" t="n">
        <f aca="false">J150</f>
        <v>110</v>
      </c>
      <c r="C150" s="1204" t="s">
        <v>496</v>
      </c>
      <c r="D150" s="1204" t="n">
        <f aca="false">K150</f>
        <v>300</v>
      </c>
      <c r="E150" s="1204" t="s">
        <v>496</v>
      </c>
      <c r="F150" s="1205" t="n">
        <f aca="false">L150</f>
        <v>2750</v>
      </c>
      <c r="G150" s="1204" t="s">
        <v>496</v>
      </c>
      <c r="H150" s="1206" t="n">
        <v>2</v>
      </c>
      <c r="I150" s="1207" t="s">
        <v>497</v>
      </c>
      <c r="J150" s="1208" t="n">
        <v>110</v>
      </c>
      <c r="K150" s="1209" t="n">
        <v>300</v>
      </c>
      <c r="L150" s="1209" t="n">
        <v>2750</v>
      </c>
      <c r="M150" s="1210" t="n">
        <v>30.282849037895</v>
      </c>
      <c r="N150" s="1211" t="n">
        <v>9856.52928</v>
      </c>
      <c r="O150" s="1212" t="n">
        <v>78191.6097316776</v>
      </c>
      <c r="P150" s="1212" t="n">
        <v>91070.2302967845</v>
      </c>
      <c r="Q150" s="1213" t="n">
        <v>30851.6493752438</v>
      </c>
      <c r="R150" s="1212" t="n">
        <v>109043.259106921</v>
      </c>
      <c r="S150" s="1212" t="n">
        <v>121921.879672028</v>
      </c>
    </row>
    <row r="151" customFormat="false" ht="16.5" hidden="false" customHeight="true" outlineLevel="0" collapsed="false">
      <c r="A151" s="1203" t="s">
        <v>56</v>
      </c>
      <c r="B151" s="1204" t="n">
        <f aca="false">J151</f>
        <v>110</v>
      </c>
      <c r="C151" s="1204" t="s">
        <v>496</v>
      </c>
      <c r="D151" s="1204" t="n">
        <f aca="false">K151</f>
        <v>300</v>
      </c>
      <c r="E151" s="1204" t="s">
        <v>496</v>
      </c>
      <c r="F151" s="1205" t="n">
        <f aca="false">L151</f>
        <v>2800</v>
      </c>
      <c r="G151" s="1204" t="s">
        <v>496</v>
      </c>
      <c r="H151" s="1206" t="n">
        <v>2</v>
      </c>
      <c r="I151" s="1207" t="s">
        <v>497</v>
      </c>
      <c r="J151" s="1208" t="n">
        <v>110</v>
      </c>
      <c r="K151" s="1209" t="n">
        <v>300</v>
      </c>
      <c r="L151" s="1209" t="n">
        <v>2800</v>
      </c>
      <c r="M151" s="1210" t="n">
        <v>30.7681729766625</v>
      </c>
      <c r="N151" s="1211" t="n">
        <v>10061.87364</v>
      </c>
      <c r="O151" s="1212" t="n">
        <v>78812.1771680065</v>
      </c>
      <c r="P151" s="1212" t="n">
        <v>91900.7392513748</v>
      </c>
      <c r="Q151" s="1213" t="n">
        <v>31516.1231562225</v>
      </c>
      <c r="R151" s="1212" t="n">
        <v>110328.300324229</v>
      </c>
      <c r="S151" s="1212" t="n">
        <v>123416.862407597</v>
      </c>
    </row>
    <row r="152" customFormat="false" ht="16.5" hidden="false" customHeight="true" outlineLevel="0" collapsed="false">
      <c r="A152" s="1203" t="s">
        <v>56</v>
      </c>
      <c r="B152" s="1204" t="n">
        <f aca="false">J152</f>
        <v>110</v>
      </c>
      <c r="C152" s="1204" t="s">
        <v>496</v>
      </c>
      <c r="D152" s="1204" t="n">
        <f aca="false">K152</f>
        <v>300</v>
      </c>
      <c r="E152" s="1204" t="s">
        <v>496</v>
      </c>
      <c r="F152" s="1205" t="n">
        <f aca="false">L152</f>
        <v>2850</v>
      </c>
      <c r="G152" s="1204" t="s">
        <v>496</v>
      </c>
      <c r="H152" s="1206" t="n">
        <v>2</v>
      </c>
      <c r="I152" s="1207" t="s">
        <v>497</v>
      </c>
      <c r="J152" s="1208" t="n">
        <v>110</v>
      </c>
      <c r="K152" s="1209" t="n">
        <v>300</v>
      </c>
      <c r="L152" s="1209" t="n">
        <v>2850</v>
      </c>
      <c r="M152" s="1210" t="n">
        <v>31.23645691543</v>
      </c>
      <c r="N152" s="1211" t="n">
        <v>10267.218</v>
      </c>
      <c r="O152" s="1212" t="n">
        <v>79432.699658778</v>
      </c>
      <c r="P152" s="1212" t="n">
        <v>92731.2036868361</v>
      </c>
      <c r="Q152" s="1213" t="n">
        <v>31965.1000798275</v>
      </c>
      <c r="R152" s="1212" t="n">
        <v>111397.799738606</v>
      </c>
      <c r="S152" s="1212" t="n">
        <v>124696.303766664</v>
      </c>
    </row>
    <row r="153" customFormat="false" ht="16.5" hidden="false" customHeight="true" outlineLevel="0" collapsed="false">
      <c r="A153" s="1203" t="s">
        <v>56</v>
      </c>
      <c r="B153" s="1204" t="n">
        <f aca="false">J153</f>
        <v>110</v>
      </c>
      <c r="C153" s="1204" t="s">
        <v>496</v>
      </c>
      <c r="D153" s="1204" t="n">
        <f aca="false">K153</f>
        <v>300</v>
      </c>
      <c r="E153" s="1204" t="s">
        <v>496</v>
      </c>
      <c r="F153" s="1205" t="n">
        <f aca="false">L153</f>
        <v>2900</v>
      </c>
      <c r="G153" s="1204" t="s">
        <v>496</v>
      </c>
      <c r="H153" s="1206" t="n">
        <v>2</v>
      </c>
      <c r="I153" s="1207" t="s">
        <v>497</v>
      </c>
      <c r="J153" s="1208" t="n">
        <v>110</v>
      </c>
      <c r="K153" s="1209" t="n">
        <v>300</v>
      </c>
      <c r="L153" s="1209" t="n">
        <v>2900</v>
      </c>
      <c r="M153" s="1210" t="n">
        <v>31.8977808541975</v>
      </c>
      <c r="N153" s="1211" t="n">
        <v>10472.56236</v>
      </c>
      <c r="O153" s="1212" t="n">
        <v>80053.1770924648</v>
      </c>
      <c r="P153" s="1212" t="n">
        <v>93561.6236031686</v>
      </c>
      <c r="Q153" s="1213" t="n">
        <v>32629.5738608063</v>
      </c>
      <c r="R153" s="1212" t="n">
        <v>112682.750953271</v>
      </c>
      <c r="S153" s="1212" t="n">
        <v>126191.197463975</v>
      </c>
    </row>
    <row r="154" customFormat="false" ht="16.5" hidden="false" customHeight="true" outlineLevel="0" collapsed="false">
      <c r="A154" s="1203" t="s">
        <v>56</v>
      </c>
      <c r="B154" s="1204" t="n">
        <f aca="false">J154</f>
        <v>110</v>
      </c>
      <c r="C154" s="1204" t="s">
        <v>496</v>
      </c>
      <c r="D154" s="1204" t="n">
        <f aca="false">K154</f>
        <v>300</v>
      </c>
      <c r="E154" s="1204" t="s">
        <v>496</v>
      </c>
      <c r="F154" s="1205" t="n">
        <f aca="false">L154</f>
        <v>2950</v>
      </c>
      <c r="G154" s="1204" t="s">
        <v>496</v>
      </c>
      <c r="H154" s="1206" t="n">
        <v>2</v>
      </c>
      <c r="I154" s="1207" t="s">
        <v>497</v>
      </c>
      <c r="J154" s="1208" t="n">
        <v>110</v>
      </c>
      <c r="K154" s="1209" t="n">
        <v>300</v>
      </c>
      <c r="L154" s="1209" t="n">
        <v>2950</v>
      </c>
      <c r="M154" s="1210" t="n">
        <v>32.366064792965</v>
      </c>
      <c r="N154" s="1211" t="n">
        <v>10677.90672</v>
      </c>
      <c r="O154" s="1212" t="n">
        <v>80673.6096921218</v>
      </c>
      <c r="P154" s="1212" t="n">
        <v>94391.9990003723</v>
      </c>
      <c r="Q154" s="1213" t="n">
        <v>33078.5507844113</v>
      </c>
      <c r="R154" s="1212" t="n">
        <v>113752.160476533</v>
      </c>
      <c r="S154" s="1212" t="n">
        <v>127470.549784784</v>
      </c>
    </row>
    <row r="155" customFormat="false" ht="16.5" hidden="false" customHeight="true" outlineLevel="0" collapsed="false">
      <c r="A155" s="1214" t="s">
        <v>56</v>
      </c>
      <c r="B155" s="1215" t="n">
        <f aca="false">J155</f>
        <v>110</v>
      </c>
      <c r="C155" s="1215" t="s">
        <v>496</v>
      </c>
      <c r="D155" s="1215" t="n">
        <f aca="false">K155</f>
        <v>300</v>
      </c>
      <c r="E155" s="1215" t="s">
        <v>496</v>
      </c>
      <c r="F155" s="1216" t="n">
        <f aca="false">L155</f>
        <v>3000</v>
      </c>
      <c r="G155" s="1215" t="s">
        <v>496</v>
      </c>
      <c r="H155" s="1217" t="n">
        <v>2</v>
      </c>
      <c r="I155" s="1218" t="s">
        <v>497</v>
      </c>
      <c r="J155" s="1219" t="n">
        <v>110</v>
      </c>
      <c r="K155" s="1220" t="n">
        <v>300</v>
      </c>
      <c r="L155" s="1220" t="n">
        <v>3000</v>
      </c>
      <c r="M155" s="1221" t="n">
        <v>32.8513887317325</v>
      </c>
      <c r="N155" s="1222" t="n">
        <v>10883.25108</v>
      </c>
      <c r="O155" s="1223" t="n">
        <v>82898.5177189153</v>
      </c>
      <c r="P155" s="1223" t="n">
        <v>96813.0036671051</v>
      </c>
      <c r="Q155" s="1224" t="n">
        <v>33743.02456539</v>
      </c>
      <c r="R155" s="1223" t="n">
        <v>116641.542284305</v>
      </c>
      <c r="S155" s="1223" t="n">
        <v>130556.028232495</v>
      </c>
    </row>
    <row r="156" customFormat="false" ht="22.5" hidden="false" customHeight="true" outlineLevel="0" collapsed="false">
      <c r="A156" s="1201" t="s">
        <v>504</v>
      </c>
      <c r="B156" s="1201"/>
      <c r="C156" s="1201"/>
      <c r="D156" s="1201"/>
      <c r="E156" s="1201"/>
      <c r="F156" s="1201"/>
      <c r="G156" s="1201"/>
      <c r="H156" s="1201"/>
      <c r="I156" s="1201"/>
      <c r="J156" s="1201"/>
      <c r="K156" s="1201"/>
      <c r="L156" s="1201"/>
      <c r="M156" s="1201"/>
      <c r="N156" s="1201"/>
      <c r="O156" s="1201"/>
      <c r="P156" s="1201"/>
      <c r="Q156" s="1201"/>
      <c r="R156" s="1201"/>
      <c r="S156" s="1201"/>
    </row>
    <row r="157" customFormat="false" ht="16.5" hidden="false" customHeight="true" outlineLevel="0" collapsed="false">
      <c r="A157" s="1249" t="s">
        <v>505</v>
      </c>
      <c r="B157" s="1249"/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</row>
    <row r="158" customFormat="false" ht="16.5" hidden="false" customHeight="false" outlineLevel="0" collapsed="false">
      <c r="A158" s="1203" t="s">
        <v>56</v>
      </c>
      <c r="B158" s="1206" t="n">
        <f aca="false">J158</f>
        <v>110</v>
      </c>
      <c r="C158" s="1206" t="s">
        <v>496</v>
      </c>
      <c r="D158" s="1206" t="n">
        <f aca="false">K158</f>
        <v>360</v>
      </c>
      <c r="E158" s="1206" t="s">
        <v>496</v>
      </c>
      <c r="F158" s="1205" t="n">
        <f aca="false">L158</f>
        <v>700</v>
      </c>
      <c r="G158" s="1206" t="s">
        <v>496</v>
      </c>
      <c r="H158" s="1206" t="n">
        <v>4</v>
      </c>
      <c r="I158" s="1207" t="s">
        <v>497</v>
      </c>
      <c r="J158" s="1225" t="n">
        <v>110</v>
      </c>
      <c r="K158" s="1226" t="n">
        <v>360</v>
      </c>
      <c r="L158" s="1226" t="n">
        <v>700</v>
      </c>
      <c r="M158" s="1227" t="n">
        <v>10.0796682448234</v>
      </c>
      <c r="N158" s="1228" t="n">
        <v>1925.34697182335</v>
      </c>
      <c r="O158" s="1229" t="n">
        <v>27928.2952734598</v>
      </c>
      <c r="P158" s="1229" t="n">
        <v>32569.6848995936</v>
      </c>
      <c r="Q158" s="1230" t="n">
        <v>9852.47094189375</v>
      </c>
      <c r="R158" s="1229" t="n">
        <v>37780.7662153536</v>
      </c>
      <c r="S158" s="1229" t="n">
        <v>42422.1558414874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110</v>
      </c>
      <c r="C159" s="1204" t="s">
        <v>496</v>
      </c>
      <c r="D159" s="1204" t="n">
        <f aca="false">K159</f>
        <v>360</v>
      </c>
      <c r="E159" s="1204" t="s">
        <v>496</v>
      </c>
      <c r="F159" s="1205" t="n">
        <f aca="false">L159</f>
        <v>750</v>
      </c>
      <c r="G159" s="1204" t="s">
        <v>496</v>
      </c>
      <c r="H159" s="1206" t="n">
        <v>4</v>
      </c>
      <c r="I159" s="1207" t="s">
        <v>497</v>
      </c>
      <c r="J159" s="1208" t="n">
        <v>110</v>
      </c>
      <c r="K159" s="1209" t="n">
        <v>360</v>
      </c>
      <c r="L159" s="1209" t="n">
        <v>750</v>
      </c>
      <c r="M159" s="1210" t="n">
        <v>10.6914581942005</v>
      </c>
      <c r="N159" s="1211" t="n">
        <v>2200.39653922669</v>
      </c>
      <c r="O159" s="1212" t="n">
        <v>29628.5987553019</v>
      </c>
      <c r="P159" s="1212" t="n">
        <v>34501.3267994055</v>
      </c>
      <c r="Q159" s="1213" t="n">
        <v>10369.8514479713</v>
      </c>
      <c r="R159" s="1212" t="n">
        <v>39998.4502032731</v>
      </c>
      <c r="S159" s="1212" t="n">
        <v>44871.1782473768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110</v>
      </c>
      <c r="C160" s="1204" t="s">
        <v>496</v>
      </c>
      <c r="D160" s="1204" t="n">
        <f aca="false">K160</f>
        <v>360</v>
      </c>
      <c r="E160" s="1204" t="s">
        <v>496</v>
      </c>
      <c r="F160" s="1205" t="n">
        <f aca="false">L160</f>
        <v>800</v>
      </c>
      <c r="G160" s="1204" t="s">
        <v>496</v>
      </c>
      <c r="H160" s="1206" t="n">
        <v>4</v>
      </c>
      <c r="I160" s="1207" t="s">
        <v>497</v>
      </c>
      <c r="J160" s="1208" t="n">
        <v>110</v>
      </c>
      <c r="K160" s="1209" t="n">
        <v>360</v>
      </c>
      <c r="L160" s="1209" t="n">
        <v>800</v>
      </c>
      <c r="M160" s="1210" t="n">
        <v>11.3032481435776</v>
      </c>
      <c r="N160" s="1211" t="n">
        <v>2475.44610663003</v>
      </c>
      <c r="O160" s="1212" t="n">
        <v>31329.4674581972</v>
      </c>
      <c r="P160" s="1212" t="n">
        <v>36433.52926236</v>
      </c>
      <c r="Q160" s="1213" t="n">
        <v>10887.2319540488</v>
      </c>
      <c r="R160" s="1212" t="n">
        <v>42216.699412246</v>
      </c>
      <c r="S160" s="1212" t="n">
        <v>47320.7612164088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110</v>
      </c>
      <c r="C161" s="1204" t="s">
        <v>496</v>
      </c>
      <c r="D161" s="1204" t="n">
        <f aca="false">K161</f>
        <v>360</v>
      </c>
      <c r="E161" s="1204" t="s">
        <v>496</v>
      </c>
      <c r="F161" s="1205" t="n">
        <f aca="false">L161</f>
        <v>850</v>
      </c>
      <c r="G161" s="1204" t="s">
        <v>496</v>
      </c>
      <c r="H161" s="1206" t="n">
        <v>4</v>
      </c>
      <c r="I161" s="1207" t="s">
        <v>497</v>
      </c>
      <c r="J161" s="1208" t="n">
        <v>110</v>
      </c>
      <c r="K161" s="1209" t="n">
        <v>360</v>
      </c>
      <c r="L161" s="1209" t="n">
        <v>850</v>
      </c>
      <c r="M161" s="1210" t="n">
        <v>11.9320780929547</v>
      </c>
      <c r="N161" s="1211" t="n">
        <v>2750.49567403336</v>
      </c>
      <c r="O161" s="1212" t="n">
        <v>33030.3361610925</v>
      </c>
      <c r="P161" s="1212" t="n">
        <v>38365.7316072266</v>
      </c>
      <c r="Q161" s="1213" t="n">
        <v>11620.1094487088</v>
      </c>
      <c r="R161" s="1212" t="n">
        <v>44650.4456098013</v>
      </c>
      <c r="S161" s="1212" t="n">
        <v>49985.8410559354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110</v>
      </c>
      <c r="C162" s="1204" t="s">
        <v>496</v>
      </c>
      <c r="D162" s="1204" t="n">
        <f aca="false">K162</f>
        <v>360</v>
      </c>
      <c r="E162" s="1204" t="s">
        <v>496</v>
      </c>
      <c r="F162" s="1205" t="n">
        <f aca="false">L162</f>
        <v>900</v>
      </c>
      <c r="G162" s="1204" t="s">
        <v>496</v>
      </c>
      <c r="H162" s="1206" t="n">
        <v>4</v>
      </c>
      <c r="I162" s="1207" t="s">
        <v>497</v>
      </c>
      <c r="J162" s="1208" t="n">
        <v>110</v>
      </c>
      <c r="K162" s="1209" t="n">
        <v>360</v>
      </c>
      <c r="L162" s="1209" t="n">
        <v>900</v>
      </c>
      <c r="M162" s="1210" t="n">
        <v>12.5818680423318</v>
      </c>
      <c r="N162" s="1211" t="n">
        <v>3025.5452414367</v>
      </c>
      <c r="O162" s="1212" t="n">
        <v>34731.2048639878</v>
      </c>
      <c r="P162" s="1212" t="n">
        <v>40297.9339520933</v>
      </c>
      <c r="Q162" s="1213" t="n">
        <v>12137.4899547863</v>
      </c>
      <c r="R162" s="1212" t="n">
        <v>46868.6948187741</v>
      </c>
      <c r="S162" s="1212" t="n">
        <v>52435.4239068795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110</v>
      </c>
      <c r="C163" s="1204" t="s">
        <v>496</v>
      </c>
      <c r="D163" s="1204" t="n">
        <f aca="false">K163</f>
        <v>360</v>
      </c>
      <c r="E163" s="1204" t="s">
        <v>496</v>
      </c>
      <c r="F163" s="1205" t="n">
        <f aca="false">L163</f>
        <v>950</v>
      </c>
      <c r="G163" s="1204" t="s">
        <v>496</v>
      </c>
      <c r="H163" s="1206" t="n">
        <v>4</v>
      </c>
      <c r="I163" s="1207" t="s">
        <v>497</v>
      </c>
      <c r="J163" s="1208" t="n">
        <v>110</v>
      </c>
      <c r="K163" s="1209" t="n">
        <v>360</v>
      </c>
      <c r="L163" s="1209" t="n">
        <v>950</v>
      </c>
      <c r="M163" s="1210" t="n">
        <v>13.2796979917089</v>
      </c>
      <c r="N163" s="1211" t="n">
        <v>3300.59480884004</v>
      </c>
      <c r="O163" s="1212" t="n">
        <v>36432.0735668831</v>
      </c>
      <c r="P163" s="1212" t="n">
        <v>42230.1364150478</v>
      </c>
      <c r="Q163" s="1213" t="n">
        <v>12870.3674494463</v>
      </c>
      <c r="R163" s="1212" t="n">
        <v>49302.4410163294</v>
      </c>
      <c r="S163" s="1212" t="n">
        <v>55100.503864494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110</v>
      </c>
      <c r="C164" s="1204" t="s">
        <v>496</v>
      </c>
      <c r="D164" s="1204" t="n">
        <f aca="false">K164</f>
        <v>360</v>
      </c>
      <c r="E164" s="1204" t="s">
        <v>496</v>
      </c>
      <c r="F164" s="1205" t="n">
        <f aca="false">L164</f>
        <v>1000</v>
      </c>
      <c r="G164" s="1204" t="s">
        <v>496</v>
      </c>
      <c r="H164" s="1206" t="n">
        <v>4</v>
      </c>
      <c r="I164" s="1207" t="s">
        <v>497</v>
      </c>
      <c r="J164" s="1208" t="n">
        <v>110</v>
      </c>
      <c r="K164" s="1209" t="n">
        <v>360</v>
      </c>
      <c r="L164" s="1209" t="n">
        <v>1000</v>
      </c>
      <c r="M164" s="1210" t="n">
        <v>13.8914879410861</v>
      </c>
      <c r="N164" s="1211" t="n">
        <v>3575.64437624337</v>
      </c>
      <c r="O164" s="1212" t="n">
        <v>38044.0338234053</v>
      </c>
      <c r="P164" s="1212" t="n">
        <v>44074.1974976629</v>
      </c>
      <c r="Q164" s="1213" t="n">
        <v>13387.7479555238</v>
      </c>
      <c r="R164" s="1212" t="n">
        <v>51431.781778929</v>
      </c>
      <c r="S164" s="1212" t="n">
        <v>57461.9454531866</v>
      </c>
    </row>
    <row r="165" customFormat="false" ht="16.5" hidden="false" customHeight="false" outlineLevel="0" collapsed="false">
      <c r="A165" s="1203" t="s">
        <v>56</v>
      </c>
      <c r="B165" s="1204" t="n">
        <f aca="false">J165</f>
        <v>110</v>
      </c>
      <c r="C165" s="1204" t="s">
        <v>496</v>
      </c>
      <c r="D165" s="1204" t="n">
        <f aca="false">K165</f>
        <v>360</v>
      </c>
      <c r="E165" s="1204" t="s">
        <v>496</v>
      </c>
      <c r="F165" s="1205" t="n">
        <f aca="false">L165</f>
        <v>1050</v>
      </c>
      <c r="G165" s="1204" t="s">
        <v>496</v>
      </c>
      <c r="H165" s="1206" t="n">
        <v>4</v>
      </c>
      <c r="I165" s="1207" t="s">
        <v>497</v>
      </c>
      <c r="J165" s="1208" t="n">
        <v>110</v>
      </c>
      <c r="K165" s="1209" t="n">
        <v>360</v>
      </c>
      <c r="L165" s="1209" t="n">
        <v>1050</v>
      </c>
      <c r="M165" s="1210" t="n">
        <v>14.5203178904632</v>
      </c>
      <c r="N165" s="1211" t="n">
        <v>3850.69394364671</v>
      </c>
      <c r="O165" s="1212" t="n">
        <v>39956.0602119053</v>
      </c>
      <c r="P165" s="1212" t="n">
        <v>46215.7352813329</v>
      </c>
      <c r="Q165" s="1213" t="n">
        <v>14120.6254501838</v>
      </c>
      <c r="R165" s="1212" t="n">
        <v>54076.685662089</v>
      </c>
      <c r="S165" s="1212" t="n">
        <v>60336.3607315166</v>
      </c>
    </row>
    <row r="166" customFormat="false" ht="16.5" hidden="false" customHeight="false" outlineLevel="0" collapsed="false">
      <c r="A166" s="1203" t="s">
        <v>56</v>
      </c>
      <c r="B166" s="1206" t="n">
        <f aca="false">J166</f>
        <v>110</v>
      </c>
      <c r="C166" s="1206" t="s">
        <v>496</v>
      </c>
      <c r="D166" s="1206" t="n">
        <f aca="false">K166</f>
        <v>360</v>
      </c>
      <c r="E166" s="1206" t="s">
        <v>496</v>
      </c>
      <c r="F166" s="1205" t="n">
        <f aca="false">L166</f>
        <v>1100</v>
      </c>
      <c r="G166" s="1206" t="s">
        <v>496</v>
      </c>
      <c r="H166" s="1206" t="n">
        <v>4</v>
      </c>
      <c r="I166" s="1207" t="s">
        <v>497</v>
      </c>
      <c r="J166" s="1208" t="n">
        <v>110</v>
      </c>
      <c r="K166" s="1209" t="n">
        <v>360</v>
      </c>
      <c r="L166" s="1209" t="n">
        <v>1100</v>
      </c>
      <c r="M166" s="1210" t="n">
        <v>15.1321078398403</v>
      </c>
      <c r="N166" s="1211" t="n">
        <v>4125.74351105005</v>
      </c>
      <c r="O166" s="1212" t="n">
        <v>41656.9289148006</v>
      </c>
      <c r="P166" s="1212" t="n">
        <v>48147.9377442874</v>
      </c>
      <c r="Q166" s="1213" t="n">
        <v>14638.0059562613</v>
      </c>
      <c r="R166" s="1212" t="n">
        <v>56294.9348710618</v>
      </c>
      <c r="S166" s="1212" t="n">
        <v>62785.9437005486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110</v>
      </c>
      <c r="C167" s="1204" t="s">
        <v>496</v>
      </c>
      <c r="D167" s="1204" t="n">
        <f aca="false">K167</f>
        <v>360</v>
      </c>
      <c r="E167" s="1204" t="s">
        <v>496</v>
      </c>
      <c r="F167" s="1205" t="n">
        <f aca="false">L167</f>
        <v>1150</v>
      </c>
      <c r="G167" s="1204" t="s">
        <v>496</v>
      </c>
      <c r="H167" s="1206" t="n">
        <v>4</v>
      </c>
      <c r="I167" s="1207" t="s">
        <v>497</v>
      </c>
      <c r="J167" s="1208" t="n">
        <v>110</v>
      </c>
      <c r="K167" s="1209" t="n">
        <v>360</v>
      </c>
      <c r="L167" s="1209" t="n">
        <v>1150</v>
      </c>
      <c r="M167" s="1210" t="n">
        <v>15.7438977892174</v>
      </c>
      <c r="N167" s="1211" t="n">
        <v>4400.79307845338</v>
      </c>
      <c r="O167" s="1212" t="n">
        <v>42651.8700919453</v>
      </c>
      <c r="P167" s="1212" t="n">
        <v>49380.3044610175</v>
      </c>
      <c r="Q167" s="1213" t="n">
        <v>15155.3864623388</v>
      </c>
      <c r="R167" s="1212" t="n">
        <v>57807.2565542841</v>
      </c>
      <c r="S167" s="1212" t="n">
        <v>64535.6909233563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110</v>
      </c>
      <c r="C168" s="1204" t="s">
        <v>496</v>
      </c>
      <c r="D168" s="1204" t="n">
        <f aca="false">K168</f>
        <v>360</v>
      </c>
      <c r="E168" s="1204" t="s">
        <v>496</v>
      </c>
      <c r="F168" s="1205" t="n">
        <f aca="false">L168</f>
        <v>1200</v>
      </c>
      <c r="G168" s="1204" t="s">
        <v>496</v>
      </c>
      <c r="H168" s="1206" t="n">
        <v>4</v>
      </c>
      <c r="I168" s="1207" t="s">
        <v>497</v>
      </c>
      <c r="J168" s="1208" t="n">
        <v>110</v>
      </c>
      <c r="K168" s="1209" t="n">
        <v>360</v>
      </c>
      <c r="L168" s="1209" t="n">
        <v>1200</v>
      </c>
      <c r="M168" s="1210" t="n">
        <v>16.6272277385945</v>
      </c>
      <c r="N168" s="1211" t="n">
        <v>4675.84264585672</v>
      </c>
      <c r="O168" s="1212" t="n">
        <v>43702.3103332309</v>
      </c>
      <c r="P168" s="1212" t="n">
        <v>50667.6912709073</v>
      </c>
      <c r="Q168" s="1213" t="n">
        <v>15888.2640882075</v>
      </c>
      <c r="R168" s="1212" t="n">
        <v>59590.5744214384</v>
      </c>
      <c r="S168" s="1212" t="n">
        <v>66555.9553591148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110</v>
      </c>
      <c r="C169" s="1204" t="s">
        <v>496</v>
      </c>
      <c r="D169" s="1204" t="n">
        <f aca="false">K169</f>
        <v>360</v>
      </c>
      <c r="E169" s="1204" t="s">
        <v>496</v>
      </c>
      <c r="F169" s="1205" t="n">
        <f aca="false">L169</f>
        <v>1250</v>
      </c>
      <c r="G169" s="1204" t="s">
        <v>496</v>
      </c>
      <c r="H169" s="1206" t="n">
        <v>4</v>
      </c>
      <c r="I169" s="1207" t="s">
        <v>497</v>
      </c>
      <c r="J169" s="1208" t="n">
        <v>110</v>
      </c>
      <c r="K169" s="1209" t="n">
        <v>360</v>
      </c>
      <c r="L169" s="1209" t="n">
        <v>1250</v>
      </c>
      <c r="M169" s="1210" t="n">
        <v>17.2390176879716</v>
      </c>
      <c r="N169" s="1211" t="n">
        <v>4950.89221326006</v>
      </c>
      <c r="O169" s="1212" t="n">
        <v>44696.8019432751</v>
      </c>
      <c r="P169" s="1212" t="n">
        <v>51899.6123239971</v>
      </c>
      <c r="Q169" s="1213" t="n">
        <v>16405.644594285</v>
      </c>
      <c r="R169" s="1212" t="n">
        <v>61102.4465375601</v>
      </c>
      <c r="S169" s="1212" t="n">
        <v>68305.2569182822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110</v>
      </c>
      <c r="C170" s="1204" t="s">
        <v>496</v>
      </c>
      <c r="D170" s="1204" t="n">
        <f aca="false">K170</f>
        <v>360</v>
      </c>
      <c r="E170" s="1204" t="s">
        <v>496</v>
      </c>
      <c r="F170" s="1205" t="n">
        <f aca="false">L170</f>
        <v>1300</v>
      </c>
      <c r="G170" s="1204" t="s">
        <v>496</v>
      </c>
      <c r="H170" s="1206" t="n">
        <v>4</v>
      </c>
      <c r="I170" s="1207" t="s">
        <v>497</v>
      </c>
      <c r="J170" s="1208" t="n">
        <v>110</v>
      </c>
      <c r="K170" s="1209" t="n">
        <v>360</v>
      </c>
      <c r="L170" s="1209" t="n">
        <v>1300</v>
      </c>
      <c r="M170" s="1210" t="n">
        <v>17.9298476373487</v>
      </c>
      <c r="N170" s="1211" t="n">
        <v>5225.94178066339</v>
      </c>
      <c r="O170" s="1212" t="n">
        <v>47983.2407227941</v>
      </c>
      <c r="P170" s="1212" t="n">
        <v>55403.7019755761</v>
      </c>
      <c r="Q170" s="1213" t="n">
        <v>17138.522088945</v>
      </c>
      <c r="R170" s="1212" t="n">
        <v>65121.7628117391</v>
      </c>
      <c r="S170" s="1212" t="n">
        <v>72542.2240645211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110</v>
      </c>
      <c r="C171" s="1204" t="s">
        <v>496</v>
      </c>
      <c r="D171" s="1204" t="n">
        <f aca="false">K171</f>
        <v>360</v>
      </c>
      <c r="E171" s="1204" t="s">
        <v>496</v>
      </c>
      <c r="F171" s="1205" t="n">
        <f aca="false">L171</f>
        <v>1350</v>
      </c>
      <c r="G171" s="1204" t="s">
        <v>496</v>
      </c>
      <c r="H171" s="1206" t="n">
        <v>4</v>
      </c>
      <c r="I171" s="1207" t="s">
        <v>497</v>
      </c>
      <c r="J171" s="1208" t="n">
        <v>110</v>
      </c>
      <c r="K171" s="1209" t="n">
        <v>360</v>
      </c>
      <c r="L171" s="1209" t="n">
        <v>1350</v>
      </c>
      <c r="M171" s="1210" t="n">
        <v>18.5416375867258</v>
      </c>
      <c r="N171" s="1211" t="n">
        <v>5500.99134806673</v>
      </c>
      <c r="O171" s="1212" t="n">
        <v>49211.0934583376</v>
      </c>
      <c r="P171" s="1212" t="n">
        <v>56866.9702835453</v>
      </c>
      <c r="Q171" s="1213" t="n">
        <v>17655.9025950225</v>
      </c>
      <c r="R171" s="1212" t="n">
        <v>66866.9960533601</v>
      </c>
      <c r="S171" s="1212" t="n">
        <v>74522.8728785678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110</v>
      </c>
      <c r="C172" s="1204" t="s">
        <v>496</v>
      </c>
      <c r="D172" s="1204" t="n">
        <f aca="false">K172</f>
        <v>360</v>
      </c>
      <c r="E172" s="1204" t="s">
        <v>496</v>
      </c>
      <c r="F172" s="1205" t="n">
        <f aca="false">L172</f>
        <v>1400</v>
      </c>
      <c r="G172" s="1204" t="s">
        <v>496</v>
      </c>
      <c r="H172" s="1206" t="n">
        <v>4</v>
      </c>
      <c r="I172" s="1207" t="s">
        <v>497</v>
      </c>
      <c r="J172" s="1208" t="n">
        <v>110</v>
      </c>
      <c r="K172" s="1209" t="n">
        <v>360</v>
      </c>
      <c r="L172" s="1209" t="n">
        <v>1400</v>
      </c>
      <c r="M172" s="1210" t="n">
        <v>19.1704675361029</v>
      </c>
      <c r="N172" s="1211" t="n">
        <v>5776.04091547006</v>
      </c>
      <c r="O172" s="1212" t="n">
        <v>50744.5691804325</v>
      </c>
      <c r="P172" s="1212" t="n">
        <v>58633.224091938</v>
      </c>
      <c r="Q172" s="1213" t="n">
        <v>18388.7800896825</v>
      </c>
      <c r="R172" s="1212" t="n">
        <v>69133.349270115</v>
      </c>
      <c r="S172" s="1212" t="n">
        <v>77022.0041816205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110</v>
      </c>
      <c r="C173" s="1204" t="s">
        <v>496</v>
      </c>
      <c r="D173" s="1204" t="n">
        <f aca="false">K173</f>
        <v>360</v>
      </c>
      <c r="E173" s="1204" t="s">
        <v>496</v>
      </c>
      <c r="F173" s="1205" t="n">
        <f aca="false">L173</f>
        <v>1450</v>
      </c>
      <c r="G173" s="1204" t="s">
        <v>496</v>
      </c>
      <c r="H173" s="1206" t="n">
        <v>4</v>
      </c>
      <c r="I173" s="1207" t="s">
        <v>497</v>
      </c>
      <c r="J173" s="1208" t="n">
        <v>110</v>
      </c>
      <c r="K173" s="1209" t="n">
        <v>360</v>
      </c>
      <c r="L173" s="1209" t="n">
        <v>1450</v>
      </c>
      <c r="M173" s="1210" t="n">
        <v>19.78225748548</v>
      </c>
      <c r="N173" s="1211" t="n">
        <v>6051.0904828734</v>
      </c>
      <c r="O173" s="1212" t="n">
        <v>51972.4219159761</v>
      </c>
      <c r="P173" s="1212" t="n">
        <v>60096.492517995</v>
      </c>
      <c r="Q173" s="1213" t="n">
        <v>18906.16059576</v>
      </c>
      <c r="R173" s="1212" t="n">
        <v>70878.5825117361</v>
      </c>
      <c r="S173" s="1212" t="n">
        <v>79002.653113755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110</v>
      </c>
      <c r="C174" s="1204" t="s">
        <v>496</v>
      </c>
      <c r="D174" s="1204" t="n">
        <f aca="false">K174</f>
        <v>360</v>
      </c>
      <c r="E174" s="1204" t="s">
        <v>496</v>
      </c>
      <c r="F174" s="1205" t="n">
        <f aca="false">L174</f>
        <v>1500</v>
      </c>
      <c r="G174" s="1204" t="s">
        <v>496</v>
      </c>
      <c r="H174" s="1206" t="n">
        <v>4</v>
      </c>
      <c r="I174" s="1207" t="s">
        <v>497</v>
      </c>
      <c r="J174" s="1208" t="n">
        <v>110</v>
      </c>
      <c r="K174" s="1209" t="n">
        <v>360</v>
      </c>
      <c r="L174" s="1209" t="n">
        <v>1500</v>
      </c>
      <c r="M174" s="1210" t="n">
        <v>21.0573168131571</v>
      </c>
      <c r="N174" s="1211" t="n">
        <v>6326.14005027674</v>
      </c>
      <c r="O174" s="1212" t="n">
        <v>53751.2020137972</v>
      </c>
      <c r="P174" s="1212" t="n">
        <v>62292.4575936919</v>
      </c>
      <c r="Q174" s="1213" t="n">
        <v>19639.03809042</v>
      </c>
      <c r="R174" s="1212" t="n">
        <v>73390.2401042172</v>
      </c>
      <c r="S174" s="1212" t="n">
        <v>81931.4956841119</v>
      </c>
    </row>
    <row r="175" customFormat="false" ht="16.5" hidden="false" customHeight="false" outlineLevel="0" collapsed="false">
      <c r="A175" s="1203" t="s">
        <v>56</v>
      </c>
      <c r="B175" s="1204" t="n">
        <f aca="false">J175</f>
        <v>110</v>
      </c>
      <c r="C175" s="1204" t="s">
        <v>496</v>
      </c>
      <c r="D175" s="1204" t="n">
        <f aca="false">K175</f>
        <v>360</v>
      </c>
      <c r="E175" s="1204" t="s">
        <v>496</v>
      </c>
      <c r="F175" s="1205" t="n">
        <f aca="false">L175</f>
        <v>1550</v>
      </c>
      <c r="G175" s="1204" t="s">
        <v>496</v>
      </c>
      <c r="H175" s="1206" t="n">
        <v>4</v>
      </c>
      <c r="I175" s="1207" t="s">
        <v>497</v>
      </c>
      <c r="J175" s="1208" t="n">
        <v>110</v>
      </c>
      <c r="K175" s="1209" t="n">
        <v>360</v>
      </c>
      <c r="L175" s="1209" t="n">
        <v>1550</v>
      </c>
      <c r="M175" s="1210" t="n">
        <v>21.7381067625342</v>
      </c>
      <c r="N175" s="1211" t="n">
        <v>6601.18961768007</v>
      </c>
      <c r="O175" s="1212" t="n">
        <v>54979.0547493409</v>
      </c>
      <c r="P175" s="1212" t="n">
        <v>63755.725901661</v>
      </c>
      <c r="Q175" s="1213" t="n">
        <v>20156.4185964975</v>
      </c>
      <c r="R175" s="1212" t="n">
        <v>75135.4733458384</v>
      </c>
      <c r="S175" s="1212" t="n">
        <v>83912.1444981585</v>
      </c>
    </row>
    <row r="176" customFormat="false" ht="16.5" hidden="false" customHeight="false" outlineLevel="0" collapsed="false">
      <c r="A176" s="1203" t="s">
        <v>56</v>
      </c>
      <c r="B176" s="1206" t="n">
        <f aca="false">J176</f>
        <v>110</v>
      </c>
      <c r="C176" s="1206" t="s">
        <v>496</v>
      </c>
      <c r="D176" s="1206" t="n">
        <f aca="false">K176</f>
        <v>360</v>
      </c>
      <c r="E176" s="1206" t="s">
        <v>496</v>
      </c>
      <c r="F176" s="1205" t="n">
        <f aca="false">L176</f>
        <v>1600</v>
      </c>
      <c r="G176" s="1206" t="s">
        <v>496</v>
      </c>
      <c r="H176" s="1206" t="n">
        <v>4</v>
      </c>
      <c r="I176" s="1207" t="s">
        <v>497</v>
      </c>
      <c r="J176" s="1208" t="n">
        <v>110</v>
      </c>
      <c r="K176" s="1209" t="n">
        <v>360</v>
      </c>
      <c r="L176" s="1209" t="n">
        <v>1600</v>
      </c>
      <c r="M176" s="1210" t="n">
        <v>22.3498967119113</v>
      </c>
      <c r="N176" s="1211" t="n">
        <v>6876.23918508341</v>
      </c>
      <c r="O176" s="1212" t="n">
        <v>58025.6377145651</v>
      </c>
      <c r="P176" s="1212" t="n">
        <v>67022.0295569764</v>
      </c>
      <c r="Q176" s="1213" t="n">
        <v>20673.799102575</v>
      </c>
      <c r="R176" s="1212" t="n">
        <v>78699.4368171401</v>
      </c>
      <c r="S176" s="1212" t="n">
        <v>87695.8286595514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110</v>
      </c>
      <c r="C177" s="1204" t="s">
        <v>496</v>
      </c>
      <c r="D177" s="1204" t="n">
        <f aca="false">K177</f>
        <v>360</v>
      </c>
      <c r="E177" s="1204" t="s">
        <v>496</v>
      </c>
      <c r="F177" s="1205" t="n">
        <f aca="false">L177</f>
        <v>1650</v>
      </c>
      <c r="G177" s="1204" t="s">
        <v>496</v>
      </c>
      <c r="H177" s="1206" t="n">
        <v>4</v>
      </c>
      <c r="I177" s="1207" t="s">
        <v>497</v>
      </c>
      <c r="J177" s="1208" t="n">
        <v>110</v>
      </c>
      <c r="K177" s="1209" t="n">
        <v>360</v>
      </c>
      <c r="L177" s="1209" t="n">
        <v>1650</v>
      </c>
      <c r="M177" s="1210" t="n">
        <v>23.0167266612884</v>
      </c>
      <c r="N177" s="1211" t="n">
        <v>7151.28875248675</v>
      </c>
      <c r="O177" s="1212" t="n">
        <v>61307.977860756</v>
      </c>
      <c r="P177" s="1212" t="n">
        <v>70522.0559228644</v>
      </c>
      <c r="Q177" s="1213" t="n">
        <v>21406.676597235</v>
      </c>
      <c r="R177" s="1212" t="n">
        <v>82714.654457991</v>
      </c>
      <c r="S177" s="1212" t="n">
        <v>91928.7325200994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110</v>
      </c>
      <c r="C178" s="1204" t="s">
        <v>496</v>
      </c>
      <c r="D178" s="1204" t="n">
        <f aca="false">K178</f>
        <v>360</v>
      </c>
      <c r="E178" s="1204" t="s">
        <v>496</v>
      </c>
      <c r="F178" s="1205" t="n">
        <f aca="false">L178</f>
        <v>1700</v>
      </c>
      <c r="G178" s="1204" t="s">
        <v>496</v>
      </c>
      <c r="H178" s="1206" t="n">
        <v>4</v>
      </c>
      <c r="I178" s="1207" t="s">
        <v>497</v>
      </c>
      <c r="J178" s="1208" t="n">
        <v>110</v>
      </c>
      <c r="K178" s="1209" t="n">
        <v>360</v>
      </c>
      <c r="L178" s="1209" t="n">
        <v>1700</v>
      </c>
      <c r="M178" s="1210" t="n">
        <v>23.6285166106655</v>
      </c>
      <c r="N178" s="1211" t="n">
        <v>7426.33831989008</v>
      </c>
      <c r="O178" s="1212" t="n">
        <v>62344.1040015481</v>
      </c>
      <c r="P178" s="1212" t="n">
        <v>71795.2522309031</v>
      </c>
      <c r="Q178" s="1213" t="n">
        <v>21924.0571033125</v>
      </c>
      <c r="R178" s="1212" t="n">
        <v>84268.1611048606</v>
      </c>
      <c r="S178" s="1212" t="n">
        <v>93719.3093342156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110</v>
      </c>
      <c r="C179" s="1204" t="s">
        <v>496</v>
      </c>
      <c r="D179" s="1204" t="n">
        <f aca="false">K179</f>
        <v>360</v>
      </c>
      <c r="E179" s="1204" t="s">
        <v>496</v>
      </c>
      <c r="F179" s="1205" t="n">
        <f aca="false">L179</f>
        <v>1750</v>
      </c>
      <c r="G179" s="1204" t="s">
        <v>496</v>
      </c>
      <c r="H179" s="1206" t="n">
        <v>4</v>
      </c>
      <c r="I179" s="1207" t="s">
        <v>497</v>
      </c>
      <c r="J179" s="1208" t="n">
        <v>110</v>
      </c>
      <c r="K179" s="1209" t="n">
        <v>360</v>
      </c>
      <c r="L179" s="1209" t="n">
        <v>1750</v>
      </c>
      <c r="M179" s="1210" t="n">
        <v>24.2573465600426</v>
      </c>
      <c r="N179" s="1211" t="n">
        <v>7701.38788729342</v>
      </c>
      <c r="O179" s="1212" t="n">
        <v>63309.0583504626</v>
      </c>
      <c r="P179" s="1212" t="n">
        <v>72997.8909155415</v>
      </c>
      <c r="Q179" s="1213" t="n">
        <v>22656.9345979725</v>
      </c>
      <c r="R179" s="1212" t="n">
        <v>85965.9929484351</v>
      </c>
      <c r="S179" s="1212" t="n">
        <v>95654.825513514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110</v>
      </c>
      <c r="C180" s="1204" t="s">
        <v>496</v>
      </c>
      <c r="D180" s="1204" t="n">
        <f aca="false">K180</f>
        <v>360</v>
      </c>
      <c r="E180" s="1204" t="s">
        <v>496</v>
      </c>
      <c r="F180" s="1205" t="n">
        <f aca="false">L180</f>
        <v>1800</v>
      </c>
      <c r="G180" s="1204" t="s">
        <v>496</v>
      </c>
      <c r="H180" s="1206" t="n">
        <v>4</v>
      </c>
      <c r="I180" s="1207" t="s">
        <v>497</v>
      </c>
      <c r="J180" s="1208" t="n">
        <v>110</v>
      </c>
      <c r="K180" s="1209" t="n">
        <v>360</v>
      </c>
      <c r="L180" s="1209" t="n">
        <v>1800</v>
      </c>
      <c r="M180" s="1210" t="n">
        <v>24.9381365094197</v>
      </c>
      <c r="N180" s="1211" t="n">
        <v>7976.43745469676</v>
      </c>
      <c r="O180" s="1212" t="n">
        <v>64345.8355884349</v>
      </c>
      <c r="P180" s="1212" t="n">
        <v>74271.7325738171</v>
      </c>
      <c r="Q180" s="1213" t="n">
        <v>23174.31510405</v>
      </c>
      <c r="R180" s="1212" t="n">
        <v>87520.1506924849</v>
      </c>
      <c r="S180" s="1212" t="n">
        <v>97446.0476778672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110</v>
      </c>
      <c r="C181" s="1204" t="s">
        <v>496</v>
      </c>
      <c r="D181" s="1204" t="n">
        <f aca="false">K181</f>
        <v>360</v>
      </c>
      <c r="E181" s="1204" t="s">
        <v>496</v>
      </c>
      <c r="F181" s="1205" t="n">
        <f aca="false">L181</f>
        <v>1850</v>
      </c>
      <c r="G181" s="1204" t="s">
        <v>496</v>
      </c>
      <c r="H181" s="1206" t="n">
        <v>4</v>
      </c>
      <c r="I181" s="1207" t="s">
        <v>497</v>
      </c>
      <c r="J181" s="1208" t="n">
        <v>110</v>
      </c>
      <c r="K181" s="1209" t="n">
        <v>360</v>
      </c>
      <c r="L181" s="1209" t="n">
        <v>1850</v>
      </c>
      <c r="M181" s="1210" t="n">
        <v>25.6289664587968</v>
      </c>
      <c r="N181" s="1211" t="n">
        <v>8251.48702210009</v>
      </c>
      <c r="O181" s="1212" t="n">
        <v>65382.5677693225</v>
      </c>
      <c r="P181" s="1212" t="n">
        <v>75545.5297129639</v>
      </c>
      <c r="Q181" s="1213" t="n">
        <v>23907.1927299188</v>
      </c>
      <c r="R181" s="1212" t="n">
        <v>89289.7604992412</v>
      </c>
      <c r="S181" s="1212" t="n">
        <v>99452.7224428827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110</v>
      </c>
      <c r="C182" s="1204" t="s">
        <v>496</v>
      </c>
      <c r="D182" s="1204" t="n">
        <f aca="false">K182</f>
        <v>360</v>
      </c>
      <c r="E182" s="1204" t="s">
        <v>496</v>
      </c>
      <c r="F182" s="1205" t="n">
        <f aca="false">L182</f>
        <v>1900</v>
      </c>
      <c r="G182" s="1204" t="s">
        <v>496</v>
      </c>
      <c r="H182" s="1206" t="n">
        <v>4</v>
      </c>
      <c r="I182" s="1207" t="s">
        <v>497</v>
      </c>
      <c r="J182" s="1208" t="n">
        <v>110</v>
      </c>
      <c r="K182" s="1209" t="n">
        <v>360</v>
      </c>
      <c r="L182" s="1209" t="n">
        <v>1900</v>
      </c>
      <c r="M182" s="1210" t="n">
        <v>26.2407564081739</v>
      </c>
      <c r="N182" s="1211" t="n">
        <v>8526.53658950343</v>
      </c>
      <c r="O182" s="1212" t="n">
        <v>66582.9022249373</v>
      </c>
      <c r="P182" s="1212" t="n">
        <v>76981.5172419627</v>
      </c>
      <c r="Q182" s="1213" t="n">
        <v>24424.5732359963</v>
      </c>
      <c r="R182" s="1212" t="n">
        <v>91007.4754609335</v>
      </c>
      <c r="S182" s="1212" t="n">
        <v>101406.090477959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110</v>
      </c>
      <c r="C183" s="1204" t="s">
        <v>496</v>
      </c>
      <c r="D183" s="1204" t="n">
        <f aca="false">K183</f>
        <v>360</v>
      </c>
      <c r="E183" s="1204" t="s">
        <v>496</v>
      </c>
      <c r="F183" s="1205" t="n">
        <f aca="false">L183</f>
        <v>1950</v>
      </c>
      <c r="G183" s="1204" t="s">
        <v>496</v>
      </c>
      <c r="H183" s="1206" t="n">
        <v>4</v>
      </c>
      <c r="I183" s="1207" t="s">
        <v>497</v>
      </c>
      <c r="J183" s="1208" t="n">
        <v>110</v>
      </c>
      <c r="K183" s="1209" t="n">
        <v>360</v>
      </c>
      <c r="L183" s="1209" t="n">
        <v>1950</v>
      </c>
      <c r="M183" s="1210" t="n">
        <v>27.0450463575511</v>
      </c>
      <c r="N183" s="1211" t="n">
        <v>8801.58615690677</v>
      </c>
      <c r="O183" s="1212" t="n">
        <v>67954.6817877392</v>
      </c>
      <c r="P183" s="1212" t="n">
        <v>78587.470420767</v>
      </c>
      <c r="Q183" s="1213" t="n">
        <v>24941.9537420738</v>
      </c>
      <c r="R183" s="1212" t="n">
        <v>92896.635529813</v>
      </c>
      <c r="S183" s="1212" t="n">
        <v>103529.424162841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110</v>
      </c>
      <c r="C184" s="1204" t="s">
        <v>496</v>
      </c>
      <c r="D184" s="1204" t="n">
        <f aca="false">K184</f>
        <v>360</v>
      </c>
      <c r="E184" s="1204" t="s">
        <v>496</v>
      </c>
      <c r="F184" s="1205" t="n">
        <f aca="false">L184</f>
        <v>2000</v>
      </c>
      <c r="G184" s="1204" t="s">
        <v>496</v>
      </c>
      <c r="H184" s="1206" t="n">
        <v>4</v>
      </c>
      <c r="I184" s="1207" t="s">
        <v>497</v>
      </c>
      <c r="J184" s="1208" t="n">
        <v>110</v>
      </c>
      <c r="K184" s="1209" t="n">
        <v>360</v>
      </c>
      <c r="L184" s="1209" t="n">
        <v>2000</v>
      </c>
      <c r="M184" s="1210" t="n">
        <v>27.7654387069282</v>
      </c>
      <c r="N184" s="1211" t="n">
        <v>9076.6357243101</v>
      </c>
      <c r="O184" s="1212" t="n">
        <v>69184.2008547265</v>
      </c>
      <c r="P184" s="1212" t="n">
        <v>80240.6605208895</v>
      </c>
      <c r="Q184" s="1213" t="n">
        <v>25674.8312367338</v>
      </c>
      <c r="R184" s="1212" t="n">
        <v>94859.0320914602</v>
      </c>
      <c r="S184" s="1212" t="n">
        <v>105915.491757623</v>
      </c>
    </row>
    <row r="185" customFormat="false" ht="16.5" hidden="false" customHeight="false" outlineLevel="0" collapsed="false">
      <c r="A185" s="1203" t="s">
        <v>56</v>
      </c>
      <c r="B185" s="1204" t="n">
        <f aca="false">J185</f>
        <v>110</v>
      </c>
      <c r="C185" s="1204" t="s">
        <v>496</v>
      </c>
      <c r="D185" s="1204" t="n">
        <f aca="false">K185</f>
        <v>360</v>
      </c>
      <c r="E185" s="1204" t="s">
        <v>496</v>
      </c>
      <c r="F185" s="1205" t="n">
        <f aca="false">L185</f>
        <v>2050</v>
      </c>
      <c r="G185" s="1204" t="s">
        <v>496</v>
      </c>
      <c r="H185" s="1206" t="n">
        <v>4</v>
      </c>
      <c r="I185" s="1207" t="s">
        <v>497</v>
      </c>
      <c r="J185" s="1208" t="n">
        <v>110</v>
      </c>
      <c r="K185" s="1209" t="n">
        <v>360</v>
      </c>
      <c r="L185" s="1209" t="n">
        <v>2050</v>
      </c>
      <c r="M185" s="1210" t="n">
        <v>28.3772286563053</v>
      </c>
      <c r="N185" s="1211" t="n">
        <v>9351.68529171344</v>
      </c>
      <c r="O185" s="1212" t="n">
        <v>72224.6435653517</v>
      </c>
      <c r="P185" s="1212" t="n">
        <v>83500.8768643365</v>
      </c>
      <c r="Q185" s="1213" t="n">
        <v>26192.2117428113</v>
      </c>
      <c r="R185" s="1212" t="n">
        <v>98416.855308163</v>
      </c>
      <c r="S185" s="1212" t="n">
        <v>109693.088607148</v>
      </c>
    </row>
    <row r="186" customFormat="false" ht="16.5" hidden="false" customHeight="false" outlineLevel="0" collapsed="false">
      <c r="A186" s="1203" t="s">
        <v>56</v>
      </c>
      <c r="B186" s="1206" t="n">
        <f aca="false">J186</f>
        <v>110</v>
      </c>
      <c r="C186" s="1206" t="s">
        <v>496</v>
      </c>
      <c r="D186" s="1206" t="n">
        <f aca="false">K186</f>
        <v>360</v>
      </c>
      <c r="E186" s="1206" t="s">
        <v>496</v>
      </c>
      <c r="F186" s="1205" t="n">
        <f aca="false">L186</f>
        <v>2100</v>
      </c>
      <c r="G186" s="1206" t="s">
        <v>496</v>
      </c>
      <c r="H186" s="1206" t="n">
        <v>4</v>
      </c>
      <c r="I186" s="1207" t="s">
        <v>497</v>
      </c>
      <c r="J186" s="1208" t="n">
        <v>110</v>
      </c>
      <c r="K186" s="1209" t="n">
        <v>360</v>
      </c>
      <c r="L186" s="1209" t="n">
        <v>2100</v>
      </c>
      <c r="M186" s="1210" t="n">
        <v>29.0060586056824</v>
      </c>
      <c r="N186" s="1211" t="n">
        <v>9626.73485911678</v>
      </c>
      <c r="O186" s="1212" t="n">
        <v>73319.2541367317</v>
      </c>
      <c r="P186" s="1212" t="n">
        <v>84832.0529019458</v>
      </c>
      <c r="Q186" s="1213" t="n">
        <v>26925.0892374713</v>
      </c>
      <c r="R186" s="1212" t="n">
        <v>100244.343374203</v>
      </c>
      <c r="S186" s="1212" t="n">
        <v>111757.142139417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110</v>
      </c>
      <c r="C187" s="1204" t="s">
        <v>496</v>
      </c>
      <c r="D187" s="1204" t="n">
        <f aca="false">K187</f>
        <v>360</v>
      </c>
      <c r="E187" s="1204" t="s">
        <v>496</v>
      </c>
      <c r="F187" s="1205" t="n">
        <f aca="false">L187</f>
        <v>2150</v>
      </c>
      <c r="G187" s="1204" t="s">
        <v>496</v>
      </c>
      <c r="H187" s="1206" t="n">
        <v>4</v>
      </c>
      <c r="I187" s="1207" t="s">
        <v>497</v>
      </c>
      <c r="J187" s="1208" t="n">
        <v>110</v>
      </c>
      <c r="K187" s="1209" t="n">
        <v>360</v>
      </c>
      <c r="L187" s="1209" t="n">
        <v>2150</v>
      </c>
      <c r="M187" s="1210" t="n">
        <v>29.7418485550595</v>
      </c>
      <c r="N187" s="1211" t="n">
        <v>9901.78442652011</v>
      </c>
      <c r="O187" s="1212" t="n">
        <v>74551.8249289913</v>
      </c>
      <c r="P187" s="1212" t="n">
        <v>86299.9985525558</v>
      </c>
      <c r="Q187" s="1213" t="n">
        <v>27442.4697435488</v>
      </c>
      <c r="R187" s="1212" t="n">
        <v>101994.29467254</v>
      </c>
      <c r="S187" s="1212" t="n">
        <v>113742.468296105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110</v>
      </c>
      <c r="C188" s="1204" t="s">
        <v>496</v>
      </c>
      <c r="D188" s="1204" t="n">
        <f aca="false">K188</f>
        <v>360</v>
      </c>
      <c r="E188" s="1204" t="s">
        <v>496</v>
      </c>
      <c r="F188" s="1205" t="n">
        <f aca="false">L188</f>
        <v>2200</v>
      </c>
      <c r="G188" s="1204" t="s">
        <v>496</v>
      </c>
      <c r="H188" s="1206" t="n">
        <v>4</v>
      </c>
      <c r="I188" s="1207" t="s">
        <v>497</v>
      </c>
      <c r="J188" s="1208" t="n">
        <v>110</v>
      </c>
      <c r="K188" s="1209" t="n">
        <v>360</v>
      </c>
      <c r="L188" s="1209" t="n">
        <v>2200</v>
      </c>
      <c r="M188" s="1210" t="n">
        <v>30.3706785044366</v>
      </c>
      <c r="N188" s="1211" t="n">
        <v>10176.8339939234</v>
      </c>
      <c r="O188" s="1212" t="n">
        <v>75784.3506641661</v>
      </c>
      <c r="P188" s="1212" t="n">
        <v>87767.899565949</v>
      </c>
      <c r="Q188" s="1213" t="n">
        <v>28175.3472382088</v>
      </c>
      <c r="R188" s="1212" t="n">
        <v>103959.697902375</v>
      </c>
      <c r="S188" s="1212" t="n">
        <v>115943.246804158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110</v>
      </c>
      <c r="C189" s="1204" t="s">
        <v>496</v>
      </c>
      <c r="D189" s="1204" t="n">
        <f aca="false">K189</f>
        <v>360</v>
      </c>
      <c r="E189" s="1204" t="s">
        <v>496</v>
      </c>
      <c r="F189" s="1205" t="n">
        <f aca="false">L189</f>
        <v>2250</v>
      </c>
      <c r="G189" s="1204" t="s">
        <v>496</v>
      </c>
      <c r="H189" s="1206" t="n">
        <v>4</v>
      </c>
      <c r="I189" s="1207" t="s">
        <v>497</v>
      </c>
      <c r="J189" s="1208" t="n">
        <v>110</v>
      </c>
      <c r="K189" s="1209" t="n">
        <v>360</v>
      </c>
      <c r="L189" s="1209" t="n">
        <v>2250</v>
      </c>
      <c r="M189" s="1210" t="n">
        <v>30.9824684538137</v>
      </c>
      <c r="N189" s="1211" t="n">
        <v>10451.8835613268</v>
      </c>
      <c r="O189" s="1212" t="n">
        <v>77315.5783277033</v>
      </c>
      <c r="P189" s="1212" t="n">
        <v>89531.9249380527</v>
      </c>
      <c r="Q189" s="1213" t="n">
        <v>28692.7277442863</v>
      </c>
      <c r="R189" s="1212" t="n">
        <v>106008.30607199</v>
      </c>
      <c r="S189" s="1212" t="n">
        <v>118224.652682339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110</v>
      </c>
      <c r="C190" s="1204" t="s">
        <v>496</v>
      </c>
      <c r="D190" s="1204" t="n">
        <f aca="false">K190</f>
        <v>360</v>
      </c>
      <c r="E190" s="1204" t="s">
        <v>496</v>
      </c>
      <c r="F190" s="1205" t="n">
        <f aca="false">L190</f>
        <v>2300</v>
      </c>
      <c r="G190" s="1204" t="s">
        <v>496</v>
      </c>
      <c r="H190" s="1206" t="n">
        <v>4</v>
      </c>
      <c r="I190" s="1207" t="s">
        <v>497</v>
      </c>
      <c r="J190" s="1208" t="n">
        <v>110</v>
      </c>
      <c r="K190" s="1209" t="n">
        <v>360</v>
      </c>
      <c r="L190" s="1209" t="n">
        <v>2300</v>
      </c>
      <c r="M190" s="1210" t="n">
        <v>31.5942584031908</v>
      </c>
      <c r="N190" s="1211" t="n">
        <v>10726.9331287301</v>
      </c>
      <c r="O190" s="1212" t="n">
        <v>78321.0896292645</v>
      </c>
      <c r="P190" s="1212" t="n">
        <v>90774.7705366346</v>
      </c>
      <c r="Q190" s="1213" t="n">
        <v>29210.1082503638</v>
      </c>
      <c r="R190" s="1212" t="n">
        <v>107531.197879628</v>
      </c>
      <c r="S190" s="1212" t="n">
        <v>119984.878786998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110</v>
      </c>
      <c r="C191" s="1204" t="s">
        <v>496</v>
      </c>
      <c r="D191" s="1204" t="n">
        <f aca="false">K191</f>
        <v>360</v>
      </c>
      <c r="E191" s="1204" t="s">
        <v>496</v>
      </c>
      <c r="F191" s="1205" t="n">
        <f aca="false">L191</f>
        <v>2350</v>
      </c>
      <c r="G191" s="1204" t="s">
        <v>496</v>
      </c>
      <c r="H191" s="1206" t="n">
        <v>4</v>
      </c>
      <c r="I191" s="1207" t="s">
        <v>497</v>
      </c>
      <c r="J191" s="1208" t="n">
        <v>110</v>
      </c>
      <c r="K191" s="1209" t="n">
        <v>360</v>
      </c>
      <c r="L191" s="1209" t="n">
        <v>2350</v>
      </c>
      <c r="M191" s="1210" t="n">
        <v>32.2230883525679</v>
      </c>
      <c r="N191" s="1211" t="n">
        <v>11001.9826961335</v>
      </c>
      <c r="O191" s="1212" t="n">
        <v>79326.5559852685</v>
      </c>
      <c r="P191" s="1212" t="n">
        <v>92017.5716160878</v>
      </c>
      <c r="Q191" s="1213" t="n">
        <v>29942.9857450238</v>
      </c>
      <c r="R191" s="1212" t="n">
        <v>109269.541730292</v>
      </c>
      <c r="S191" s="1212" t="n">
        <v>121960.557361112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110</v>
      </c>
      <c r="C192" s="1204" t="s">
        <v>496</v>
      </c>
      <c r="D192" s="1204" t="n">
        <f aca="false">K192</f>
        <v>360</v>
      </c>
      <c r="E192" s="1204" t="s">
        <v>496</v>
      </c>
      <c r="F192" s="1205" t="n">
        <f aca="false">L192</f>
        <v>2400</v>
      </c>
      <c r="G192" s="1204" t="s">
        <v>496</v>
      </c>
      <c r="H192" s="1206" t="n">
        <v>4</v>
      </c>
      <c r="I192" s="1207" t="s">
        <v>497</v>
      </c>
      <c r="J192" s="1208" t="n">
        <v>110</v>
      </c>
      <c r="K192" s="1209" t="n">
        <v>360</v>
      </c>
      <c r="L192" s="1209" t="n">
        <v>2400</v>
      </c>
      <c r="M192" s="1210" t="n">
        <v>32.834878301945</v>
      </c>
      <c r="N192" s="1211" t="n">
        <v>11277.0322635368</v>
      </c>
      <c r="O192" s="1212" t="n">
        <v>80331.9773957151</v>
      </c>
      <c r="P192" s="1212" t="n">
        <v>93260.3280583241</v>
      </c>
      <c r="Q192" s="1213" t="n">
        <v>30460.3662511013</v>
      </c>
      <c r="R192" s="1212" t="n">
        <v>110792.343646816</v>
      </c>
      <c r="S192" s="1212" t="n">
        <v>123720.694309425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110</v>
      </c>
      <c r="C193" s="1204" t="s">
        <v>496</v>
      </c>
      <c r="D193" s="1204" t="n">
        <f aca="false">K193</f>
        <v>360</v>
      </c>
      <c r="E193" s="1204" t="s">
        <v>496</v>
      </c>
      <c r="F193" s="1205" t="n">
        <f aca="false">L193</f>
        <v>2450</v>
      </c>
      <c r="G193" s="1204" t="s">
        <v>496</v>
      </c>
      <c r="H193" s="1206" t="n">
        <v>4</v>
      </c>
      <c r="I193" s="1207" t="s">
        <v>497</v>
      </c>
      <c r="J193" s="1208" t="n">
        <v>110</v>
      </c>
      <c r="K193" s="1209" t="n">
        <v>360</v>
      </c>
      <c r="L193" s="1209" t="n">
        <v>2450</v>
      </c>
      <c r="M193" s="1210" t="n">
        <v>34.2239376296221</v>
      </c>
      <c r="N193" s="1211" t="n">
        <v>11552.0818309401</v>
      </c>
      <c r="O193" s="1212" t="n">
        <v>81888.2813344095</v>
      </c>
      <c r="P193" s="1212" t="n">
        <v>95235.7368672473</v>
      </c>
      <c r="Q193" s="1213" t="n">
        <v>31193.2437457613</v>
      </c>
      <c r="R193" s="1212" t="n">
        <v>113081.525080171</v>
      </c>
      <c r="S193" s="1212" t="n">
        <v>126428.980613009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110</v>
      </c>
      <c r="C194" s="1204" t="s">
        <v>496</v>
      </c>
      <c r="D194" s="1204" t="n">
        <f aca="false">K194</f>
        <v>360</v>
      </c>
      <c r="E194" s="1204" t="s">
        <v>496</v>
      </c>
      <c r="F194" s="1205" t="n">
        <f aca="false">L194</f>
        <v>2500</v>
      </c>
      <c r="G194" s="1204" t="s">
        <v>496</v>
      </c>
      <c r="H194" s="1206" t="n">
        <v>4</v>
      </c>
      <c r="I194" s="1207" t="s">
        <v>497</v>
      </c>
      <c r="J194" s="1208" t="n">
        <v>110</v>
      </c>
      <c r="K194" s="1209" t="n">
        <v>360</v>
      </c>
      <c r="L194" s="1209" t="n">
        <v>2500</v>
      </c>
      <c r="M194" s="1210" t="n">
        <v>34.8527275789992</v>
      </c>
      <c r="N194" s="1211" t="n">
        <v>11827.1313983435</v>
      </c>
      <c r="O194" s="1212" t="n">
        <v>82893.6128537415</v>
      </c>
      <c r="P194" s="1212" t="n">
        <v>96478.4042712259</v>
      </c>
      <c r="Q194" s="1213" t="n">
        <v>31710.6242518388</v>
      </c>
      <c r="R194" s="1212" t="n">
        <v>114604.23710558</v>
      </c>
      <c r="S194" s="1212" t="n">
        <v>128189.028523065</v>
      </c>
    </row>
    <row r="195" customFormat="false" ht="16.5" hidden="false" customHeight="false" outlineLevel="0" collapsed="false">
      <c r="A195" s="1203" t="s">
        <v>56</v>
      </c>
      <c r="B195" s="1204" t="n">
        <f aca="false">J195</f>
        <v>110</v>
      </c>
      <c r="C195" s="1204" t="s">
        <v>496</v>
      </c>
      <c r="D195" s="1204" t="n">
        <f aca="false">K195</f>
        <v>360</v>
      </c>
      <c r="E195" s="1204" t="s">
        <v>496</v>
      </c>
      <c r="F195" s="1205" t="n">
        <f aca="false">L195</f>
        <v>2550</v>
      </c>
      <c r="G195" s="1204" t="s">
        <v>496</v>
      </c>
      <c r="H195" s="1206" t="n">
        <v>4</v>
      </c>
      <c r="I195" s="1207" t="s">
        <v>497</v>
      </c>
      <c r="J195" s="1208" t="n">
        <v>110</v>
      </c>
      <c r="K195" s="1209" t="n">
        <v>360</v>
      </c>
      <c r="L195" s="1209" t="n">
        <v>2550</v>
      </c>
      <c r="M195" s="1210" t="n">
        <v>35.4815575283763</v>
      </c>
      <c r="N195" s="1211" t="n">
        <v>12102.1809657468</v>
      </c>
      <c r="O195" s="1212" t="n">
        <v>86977.7179486932</v>
      </c>
      <c r="P195" s="1212" t="n">
        <v>100773.276581103</v>
      </c>
      <c r="Q195" s="1213" t="n">
        <v>32443.5018777075</v>
      </c>
      <c r="R195" s="1212" t="n">
        <v>119421.219826401</v>
      </c>
      <c r="S195" s="1212" t="n">
        <v>133216.77845881</v>
      </c>
    </row>
    <row r="196" customFormat="false" ht="16.5" hidden="false" customHeight="false" outlineLevel="0" collapsed="false">
      <c r="A196" s="1203" t="s">
        <v>56</v>
      </c>
      <c r="B196" s="1206" t="n">
        <f aca="false">J196</f>
        <v>110</v>
      </c>
      <c r="C196" s="1206" t="s">
        <v>496</v>
      </c>
      <c r="D196" s="1206" t="n">
        <f aca="false">K196</f>
        <v>360</v>
      </c>
      <c r="E196" s="1206" t="s">
        <v>496</v>
      </c>
      <c r="F196" s="1205" t="n">
        <f aca="false">L196</f>
        <v>2600</v>
      </c>
      <c r="G196" s="1206" t="s">
        <v>496</v>
      </c>
      <c r="H196" s="1206" t="n">
        <v>4</v>
      </c>
      <c r="I196" s="1207" t="s">
        <v>497</v>
      </c>
      <c r="J196" s="1208" t="n">
        <v>110</v>
      </c>
      <c r="K196" s="1209" t="n">
        <v>360</v>
      </c>
      <c r="L196" s="1209" t="n">
        <v>2600</v>
      </c>
      <c r="M196" s="1210" t="n">
        <v>36.0933474777534</v>
      </c>
      <c r="N196" s="1211" t="n">
        <v>12377.2305331501</v>
      </c>
      <c r="O196" s="1212" t="n">
        <v>88235.860086405</v>
      </c>
      <c r="P196" s="1212" t="n">
        <v>102266.572982454</v>
      </c>
      <c r="Q196" s="1213" t="n">
        <v>32960.882383785</v>
      </c>
      <c r="R196" s="1212" t="n">
        <v>121196.74247019</v>
      </c>
      <c r="S196" s="1212" t="n">
        <v>135227.455366239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110</v>
      </c>
      <c r="C197" s="1204" t="s">
        <v>496</v>
      </c>
      <c r="D197" s="1204" t="n">
        <f aca="false">K197</f>
        <v>360</v>
      </c>
      <c r="E197" s="1204" t="s">
        <v>496</v>
      </c>
      <c r="F197" s="1205" t="n">
        <f aca="false">L197</f>
        <v>2650</v>
      </c>
      <c r="G197" s="1204" t="s">
        <v>496</v>
      </c>
      <c r="H197" s="1206" t="n">
        <v>4</v>
      </c>
      <c r="I197" s="1207" t="s">
        <v>497</v>
      </c>
      <c r="J197" s="1208" t="n">
        <v>110</v>
      </c>
      <c r="K197" s="1209" t="n">
        <v>360</v>
      </c>
      <c r="L197" s="1209" t="n">
        <v>2650</v>
      </c>
      <c r="M197" s="1210" t="n">
        <v>36.8291774271305</v>
      </c>
      <c r="N197" s="1211" t="n">
        <v>12652.2801005535</v>
      </c>
      <c r="O197" s="1212" t="n">
        <v>89091.5536814591</v>
      </c>
      <c r="P197" s="1212" t="n">
        <v>103360.893792431</v>
      </c>
      <c r="Q197" s="1213" t="n">
        <v>33693.759878445</v>
      </c>
      <c r="R197" s="1212" t="n">
        <v>122785.313559904</v>
      </c>
      <c r="S197" s="1212" t="n">
        <v>137054.653670876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110</v>
      </c>
      <c r="C198" s="1204" t="s">
        <v>496</v>
      </c>
      <c r="D198" s="1204" t="n">
        <f aca="false">K198</f>
        <v>360</v>
      </c>
      <c r="E198" s="1204" t="s">
        <v>496</v>
      </c>
      <c r="F198" s="1205" t="n">
        <f aca="false">L198</f>
        <v>2700</v>
      </c>
      <c r="G198" s="1204" t="s">
        <v>496</v>
      </c>
      <c r="H198" s="1206" t="n">
        <v>4</v>
      </c>
      <c r="I198" s="1207" t="s">
        <v>497</v>
      </c>
      <c r="J198" s="1208" t="n">
        <v>110</v>
      </c>
      <c r="K198" s="1209" t="n">
        <v>360</v>
      </c>
      <c r="L198" s="1209" t="n">
        <v>2700</v>
      </c>
      <c r="M198" s="1210" t="n">
        <v>37.5194673765076</v>
      </c>
      <c r="N198" s="1211" t="n">
        <v>12927.3296679568</v>
      </c>
      <c r="O198" s="1212" t="n">
        <v>90002.9263459382</v>
      </c>
      <c r="P198" s="1212" t="n">
        <v>104510.413126346</v>
      </c>
      <c r="Q198" s="1213" t="n">
        <v>34211.1403845225</v>
      </c>
      <c r="R198" s="1212" t="n">
        <v>124214.066730461</v>
      </c>
      <c r="S198" s="1212" t="n">
        <v>138721.553510868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110</v>
      </c>
      <c r="C199" s="1204" t="s">
        <v>496</v>
      </c>
      <c r="D199" s="1204" t="n">
        <f aca="false">K199</f>
        <v>360</v>
      </c>
      <c r="E199" s="1204" t="s">
        <v>496</v>
      </c>
      <c r="F199" s="1205" t="n">
        <f aca="false">L199</f>
        <v>2750</v>
      </c>
      <c r="G199" s="1204" t="s">
        <v>496</v>
      </c>
      <c r="H199" s="1206" t="n">
        <v>4</v>
      </c>
      <c r="I199" s="1207" t="s">
        <v>497</v>
      </c>
      <c r="J199" s="1208" t="n">
        <v>110</v>
      </c>
      <c r="K199" s="1209" t="n">
        <v>360</v>
      </c>
      <c r="L199" s="1209" t="n">
        <v>2750</v>
      </c>
      <c r="M199" s="1210" t="n">
        <v>38.1312573258847</v>
      </c>
      <c r="N199" s="1211" t="n">
        <v>13202.3792353601</v>
      </c>
      <c r="O199" s="1212" t="n">
        <v>90934.9358243974</v>
      </c>
      <c r="P199" s="1212" t="n">
        <v>105680.391302692</v>
      </c>
      <c r="Q199" s="1213" t="n">
        <v>34728.5208906</v>
      </c>
      <c r="R199" s="1212" t="n">
        <v>125663.456714997</v>
      </c>
      <c r="S199" s="1212" t="n">
        <v>140408.912193292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110</v>
      </c>
      <c r="C200" s="1204" t="s">
        <v>496</v>
      </c>
      <c r="D200" s="1204" t="n">
        <f aca="false">K200</f>
        <v>360</v>
      </c>
      <c r="E200" s="1204" t="s">
        <v>496</v>
      </c>
      <c r="F200" s="1205" t="n">
        <f aca="false">L200</f>
        <v>2800</v>
      </c>
      <c r="G200" s="1204" t="s">
        <v>496</v>
      </c>
      <c r="H200" s="1206" t="n">
        <v>4</v>
      </c>
      <c r="I200" s="1207" t="s">
        <v>497</v>
      </c>
      <c r="J200" s="1208" t="n">
        <v>110</v>
      </c>
      <c r="K200" s="1209" t="n">
        <v>360</v>
      </c>
      <c r="L200" s="1209" t="n">
        <v>2800</v>
      </c>
      <c r="M200" s="1210" t="n">
        <v>38.7600872752619</v>
      </c>
      <c r="N200" s="1211" t="n">
        <v>13477.4288027635</v>
      </c>
      <c r="O200" s="1212" t="n">
        <v>91789.4758911655</v>
      </c>
      <c r="P200" s="1212" t="n">
        <v>106773.568431599</v>
      </c>
      <c r="Q200" s="1213" t="n">
        <v>35461.39838526</v>
      </c>
      <c r="R200" s="1212" t="n">
        <v>127250.874276425</v>
      </c>
      <c r="S200" s="1212" t="n">
        <v>142234.966816859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110</v>
      </c>
      <c r="C201" s="1204" t="s">
        <v>496</v>
      </c>
      <c r="D201" s="1204" t="n">
        <f aca="false">K201</f>
        <v>360</v>
      </c>
      <c r="E201" s="1204" t="s">
        <v>496</v>
      </c>
      <c r="F201" s="1205" t="n">
        <f aca="false">L201</f>
        <v>2850</v>
      </c>
      <c r="G201" s="1204" t="s">
        <v>496</v>
      </c>
      <c r="H201" s="1206" t="n">
        <v>4</v>
      </c>
      <c r="I201" s="1207" t="s">
        <v>497</v>
      </c>
      <c r="J201" s="1208" t="n">
        <v>110</v>
      </c>
      <c r="K201" s="1209" t="n">
        <v>360</v>
      </c>
      <c r="L201" s="1209" t="n">
        <v>2850</v>
      </c>
      <c r="M201" s="1210" t="n">
        <v>39.3718772246389</v>
      </c>
      <c r="N201" s="1211" t="n">
        <v>13752.4783701668</v>
      </c>
      <c r="O201" s="1212" t="n">
        <v>92643.9710123762</v>
      </c>
      <c r="P201" s="1212" t="n">
        <v>107866.701159465</v>
      </c>
      <c r="Q201" s="1213" t="n">
        <v>35978.7788913375</v>
      </c>
      <c r="R201" s="1212" t="n">
        <v>128622.749903714</v>
      </c>
      <c r="S201" s="1212" t="n">
        <v>143845.480050803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110</v>
      </c>
      <c r="C202" s="1204" t="s">
        <v>496</v>
      </c>
      <c r="D202" s="1204" t="n">
        <f aca="false">K202</f>
        <v>360</v>
      </c>
      <c r="E202" s="1204" t="s">
        <v>496</v>
      </c>
      <c r="F202" s="1205" t="n">
        <f aca="false">L202</f>
        <v>2900</v>
      </c>
      <c r="G202" s="1204" t="s">
        <v>496</v>
      </c>
      <c r="H202" s="1206" t="n">
        <v>4</v>
      </c>
      <c r="I202" s="1207" t="s">
        <v>497</v>
      </c>
      <c r="J202" s="1208" t="n">
        <v>110</v>
      </c>
      <c r="K202" s="1209" t="n">
        <v>360</v>
      </c>
      <c r="L202" s="1209" t="n">
        <v>2900</v>
      </c>
      <c r="M202" s="1210" t="n">
        <v>40.176707174016</v>
      </c>
      <c r="N202" s="1211" t="n">
        <v>14027.5279375702</v>
      </c>
      <c r="O202" s="1212" t="n">
        <v>93498.4211880296</v>
      </c>
      <c r="P202" s="1212" t="n">
        <v>108959.789250115</v>
      </c>
      <c r="Q202" s="1213" t="n">
        <v>36711.6563859975</v>
      </c>
      <c r="R202" s="1212" t="n">
        <v>130210.077574027</v>
      </c>
      <c r="S202" s="1212" t="n">
        <v>145671.445636112</v>
      </c>
    </row>
    <row r="203" customFormat="false" ht="16.5" hidden="false" customHeight="false" outlineLevel="0" collapsed="false">
      <c r="A203" s="1203" t="s">
        <v>56</v>
      </c>
      <c r="B203" s="1204" t="n">
        <f aca="false">J203</f>
        <v>110</v>
      </c>
      <c r="C203" s="1204" t="s">
        <v>496</v>
      </c>
      <c r="D203" s="1204" t="n">
        <f aca="false">K203</f>
        <v>360</v>
      </c>
      <c r="E203" s="1204" t="s">
        <v>496</v>
      </c>
      <c r="F203" s="1205" t="n">
        <f aca="false">L203</f>
        <v>2950</v>
      </c>
      <c r="G203" s="1204" t="s">
        <v>496</v>
      </c>
      <c r="H203" s="1206" t="n">
        <v>4</v>
      </c>
      <c r="I203" s="1207" t="s">
        <v>497</v>
      </c>
      <c r="J203" s="1208" t="n">
        <v>110</v>
      </c>
      <c r="K203" s="1209" t="n">
        <v>360</v>
      </c>
      <c r="L203" s="1209" t="n">
        <v>2950</v>
      </c>
      <c r="M203" s="1210" t="n">
        <v>40.7884971233931</v>
      </c>
      <c r="N203" s="1211" t="n">
        <v>14302.5775049735</v>
      </c>
      <c r="O203" s="1212" t="n">
        <v>94352.8264181258</v>
      </c>
      <c r="P203" s="1212" t="n">
        <v>110052.832703547</v>
      </c>
      <c r="Q203" s="1213" t="n">
        <v>37229.036892075</v>
      </c>
      <c r="R203" s="1212" t="n">
        <v>131581.863310201</v>
      </c>
      <c r="S203" s="1212" t="n">
        <v>147281.869595622</v>
      </c>
    </row>
    <row r="204" customFormat="false" ht="16.5" hidden="false" customHeight="false" outlineLevel="0" collapsed="false">
      <c r="A204" s="1203" t="s">
        <v>56</v>
      </c>
      <c r="B204" s="1204" t="n">
        <f aca="false">J204</f>
        <v>110</v>
      </c>
      <c r="C204" s="1204" t="s">
        <v>496</v>
      </c>
      <c r="D204" s="1204" t="n">
        <f aca="false">K204</f>
        <v>360</v>
      </c>
      <c r="E204" s="1204" t="s">
        <v>496</v>
      </c>
      <c r="F204" s="1205" t="n">
        <f aca="false">L204</f>
        <v>3000</v>
      </c>
      <c r="G204" s="1204" t="s">
        <v>496</v>
      </c>
      <c r="H204" s="1206" t="n">
        <v>4</v>
      </c>
      <c r="I204" s="1207" t="s">
        <v>497</v>
      </c>
      <c r="J204" s="1231" t="n">
        <v>110</v>
      </c>
      <c r="K204" s="1232" t="n">
        <v>360</v>
      </c>
      <c r="L204" s="1232" t="n">
        <v>3000</v>
      </c>
      <c r="M204" s="1248" t="n">
        <v>41.4173270727703</v>
      </c>
      <c r="N204" s="1234" t="n">
        <v>14577.6270723768</v>
      </c>
      <c r="O204" s="1235" t="n">
        <v>96811.7070753585</v>
      </c>
      <c r="P204" s="1235" t="n">
        <v>112736.505662685</v>
      </c>
      <c r="Q204" s="1236" t="n">
        <v>37961.914386735</v>
      </c>
      <c r="R204" s="1235" t="n">
        <v>134773.621462094</v>
      </c>
      <c r="S204" s="1235" t="n">
        <v>150698.42004942</v>
      </c>
    </row>
  </sheetData>
  <mergeCells count="19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10:S10"/>
    <mergeCell ref="A58:S58"/>
    <mergeCell ref="A59:S59"/>
    <mergeCell ref="A107:S107"/>
    <mergeCell ref="A108:S108"/>
    <mergeCell ref="A156:S156"/>
    <mergeCell ref="A157:S157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252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15.75" zeroHeight="false" outlineLevelRow="0" outlineLevelCol="0"/>
  <cols>
    <col collapsed="false" customWidth="true" hidden="false" outlineLevel="0" max="1" min="1" style="1179" width="5.5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6" min="15" style="1238" width="27.71"/>
    <col collapsed="false" customWidth="true" hidden="false" outlineLevel="0" max="17" min="17" style="1182" width="26.29"/>
    <col collapsed="false" customWidth="true" hidden="false" outlineLevel="0" max="19" min="18" style="1238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  <c r="S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513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49" t="s">
        <v>495</v>
      </c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249"/>
      <c r="N9" s="1249"/>
      <c r="O9" s="1249"/>
      <c r="P9" s="1249"/>
      <c r="Q9" s="1249"/>
      <c r="R9" s="1249"/>
      <c r="S9" s="1249"/>
    </row>
    <row r="10" customFormat="false" ht="16.5" hidden="false" customHeight="true" outlineLevel="0" collapsed="false">
      <c r="A10" s="1203" t="s">
        <v>56</v>
      </c>
      <c r="B10" s="1204" t="n">
        <f aca="false">J10</f>
        <v>140</v>
      </c>
      <c r="C10" s="1204" t="s">
        <v>496</v>
      </c>
      <c r="D10" s="1204" t="n">
        <f aca="false">K10</f>
        <v>160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140</v>
      </c>
      <c r="K10" s="1209" t="n">
        <v>160</v>
      </c>
      <c r="L10" s="1209" t="n">
        <v>700</v>
      </c>
      <c r="M10" s="1250" t="n">
        <v>6.78232335123412</v>
      </c>
      <c r="N10" s="1211" t="n">
        <v>748.1047665</v>
      </c>
      <c r="O10" s="1212" t="n">
        <v>24128.1988130897</v>
      </c>
      <c r="P10" s="1212" t="n">
        <v>28321.860885336</v>
      </c>
      <c r="Q10" s="1213" t="n">
        <v>6278.06800384875</v>
      </c>
      <c r="R10" s="1212" t="n">
        <v>30406.2668169384</v>
      </c>
      <c r="S10" s="1212" t="n">
        <v>34599.9288891848</v>
      </c>
    </row>
    <row r="11" customFormat="false" ht="16.5" hidden="false" customHeight="true" outlineLevel="0" collapsed="false">
      <c r="A11" s="1203" t="s">
        <v>56</v>
      </c>
      <c r="B11" s="1204" t="n">
        <f aca="false">J11</f>
        <v>140</v>
      </c>
      <c r="C11" s="1204" t="s">
        <v>496</v>
      </c>
      <c r="D11" s="1204" t="n">
        <f aca="false">K11</f>
        <v>160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140</v>
      </c>
      <c r="K11" s="1209" t="n">
        <v>160</v>
      </c>
      <c r="L11" s="1209" t="n">
        <v>750</v>
      </c>
      <c r="M11" s="1250" t="n">
        <v>7.18395788566325</v>
      </c>
      <c r="N11" s="1211" t="n">
        <v>854.976876</v>
      </c>
      <c r="O11" s="1212" t="n">
        <v>25572.8807390171</v>
      </c>
      <c r="P11" s="1212" t="n">
        <v>29996.3962938864</v>
      </c>
      <c r="Q11" s="1213" t="n">
        <v>6567.43630593375</v>
      </c>
      <c r="R11" s="1212" t="n">
        <v>32140.3170449509</v>
      </c>
      <c r="S11" s="1212" t="n">
        <v>36563.8325998202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140</v>
      </c>
      <c r="C12" s="1204" t="s">
        <v>496</v>
      </c>
      <c r="D12" s="1204" t="n">
        <f aca="false">K12</f>
        <v>160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140</v>
      </c>
      <c r="K12" s="1209" t="n">
        <v>160</v>
      </c>
      <c r="L12" s="1209" t="n">
        <v>800</v>
      </c>
      <c r="M12" s="1250" t="n">
        <v>7.58559242009237</v>
      </c>
      <c r="N12" s="1211" t="n">
        <v>961.8489855</v>
      </c>
      <c r="O12" s="1212" t="n">
        <v>27017.5626649446</v>
      </c>
      <c r="P12" s="1212" t="n">
        <v>31670.9317024369</v>
      </c>
      <c r="Q12" s="1213" t="n">
        <v>6856.80460801875</v>
      </c>
      <c r="R12" s="1212" t="n">
        <v>33874.3672729633</v>
      </c>
      <c r="S12" s="1212" t="n">
        <v>38527.7363104556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140</v>
      </c>
      <c r="C13" s="1204" t="s">
        <v>496</v>
      </c>
      <c r="D13" s="1204" t="n">
        <f aca="false">K13</f>
        <v>160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140</v>
      </c>
      <c r="K13" s="1209" t="n">
        <v>160</v>
      </c>
      <c r="L13" s="1209" t="n">
        <v>850</v>
      </c>
      <c r="M13" s="1250" t="n">
        <v>8.0034149545215</v>
      </c>
      <c r="N13" s="1211" t="n">
        <v>1068.721095</v>
      </c>
      <c r="O13" s="1212" t="n">
        <v>28462.244590872</v>
      </c>
      <c r="P13" s="1212" t="n">
        <v>33345.4671109873</v>
      </c>
      <c r="Q13" s="1213" t="n">
        <v>7361.66989868625</v>
      </c>
      <c r="R13" s="1212" t="n">
        <v>35823.9144895583</v>
      </c>
      <c r="S13" s="1212" t="n">
        <v>40707.1370096736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140</v>
      </c>
      <c r="C14" s="1204" t="s">
        <v>496</v>
      </c>
      <c r="D14" s="1204" t="n">
        <f aca="false">K14</f>
        <v>160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140</v>
      </c>
      <c r="K14" s="1209" t="n">
        <v>160</v>
      </c>
      <c r="L14" s="1209" t="n">
        <v>900</v>
      </c>
      <c r="M14" s="1250" t="n">
        <v>8.55609948895063</v>
      </c>
      <c r="N14" s="1211" t="n">
        <v>1175.5932045</v>
      </c>
      <c r="O14" s="1212" t="n">
        <v>29906.9265167994</v>
      </c>
      <c r="P14" s="1212" t="n">
        <v>35020.0026415619</v>
      </c>
      <c r="Q14" s="1213" t="n">
        <v>7651.0380695625</v>
      </c>
      <c r="R14" s="1212" t="n">
        <v>37557.9645863619</v>
      </c>
      <c r="S14" s="1212" t="n">
        <v>42671.0407111244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140</v>
      </c>
      <c r="C15" s="1204" t="s">
        <v>496</v>
      </c>
      <c r="D15" s="1204" t="n">
        <f aca="false">K15</f>
        <v>160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140</v>
      </c>
      <c r="K15" s="1209" t="n">
        <v>160</v>
      </c>
      <c r="L15" s="1209" t="n">
        <v>950</v>
      </c>
      <c r="M15" s="1250" t="n">
        <v>8.97392202337975</v>
      </c>
      <c r="N15" s="1211" t="n">
        <v>1282.465314</v>
      </c>
      <c r="O15" s="1212" t="n">
        <v>31351.6084427269</v>
      </c>
      <c r="P15" s="1212" t="n">
        <v>36694.5380501123</v>
      </c>
      <c r="Q15" s="1213" t="n">
        <v>8155.90336023</v>
      </c>
      <c r="R15" s="1212" t="n">
        <v>39507.5118029569</v>
      </c>
      <c r="S15" s="1212" t="n">
        <v>44850.4414103423</v>
      </c>
    </row>
    <row r="16" s="1179" customFormat="true" ht="16.5" hidden="false" customHeight="true" outlineLevel="0" collapsed="false">
      <c r="A16" s="1203" t="s">
        <v>56</v>
      </c>
      <c r="B16" s="1204" t="n">
        <f aca="false">J16</f>
        <v>140</v>
      </c>
      <c r="C16" s="1204" t="s">
        <v>496</v>
      </c>
      <c r="D16" s="1204" t="n">
        <f aca="false">K16</f>
        <v>160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140</v>
      </c>
      <c r="K16" s="1209" t="n">
        <v>160</v>
      </c>
      <c r="L16" s="1209" t="n">
        <v>1000</v>
      </c>
      <c r="M16" s="1250" t="n">
        <v>9.37555655780887</v>
      </c>
      <c r="N16" s="1211" t="n">
        <v>1389.3374235</v>
      </c>
      <c r="O16" s="1212" t="n">
        <v>32707.3818107537</v>
      </c>
      <c r="P16" s="1212" t="n">
        <v>38277.9941543362</v>
      </c>
      <c r="Q16" s="1213" t="n">
        <v>8445.271662315</v>
      </c>
      <c r="R16" s="1212" t="n">
        <v>41152.6534730687</v>
      </c>
      <c r="S16" s="1212" t="n">
        <v>46723.2658166512</v>
      </c>
    </row>
    <row r="17" s="1179" customFormat="true" ht="16.5" hidden="false" customHeight="true" outlineLevel="0" collapsed="false">
      <c r="A17" s="1203" t="s">
        <v>56</v>
      </c>
      <c r="B17" s="1204" t="n">
        <f aca="false">J17</f>
        <v>140</v>
      </c>
      <c r="C17" s="1204" t="s">
        <v>496</v>
      </c>
      <c r="D17" s="1204" t="n">
        <f aca="false">K17</f>
        <v>160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140</v>
      </c>
      <c r="K17" s="1209" t="n">
        <v>160</v>
      </c>
      <c r="L17" s="1209" t="n">
        <v>1050</v>
      </c>
      <c r="M17" s="1250" t="n">
        <v>9.793379092238</v>
      </c>
      <c r="N17" s="1211" t="n">
        <v>1496.209533</v>
      </c>
      <c r="O17" s="1212" t="n">
        <v>34363.2214222858</v>
      </c>
      <c r="P17" s="1212" t="n">
        <v>40168.8429716743</v>
      </c>
      <c r="Q17" s="1213" t="n">
        <v>8950.1369529825</v>
      </c>
      <c r="R17" s="1212" t="n">
        <v>43313.3583752683</v>
      </c>
      <c r="S17" s="1212" t="n">
        <v>49118.9799246568</v>
      </c>
    </row>
    <row r="18" s="1179" customFormat="true" ht="16.5" hidden="false" customHeight="true" outlineLevel="0" collapsed="false">
      <c r="A18" s="1203" t="s">
        <v>56</v>
      </c>
      <c r="B18" s="1206" t="n">
        <f aca="false">J18</f>
        <v>140</v>
      </c>
      <c r="C18" s="1206" t="s">
        <v>496</v>
      </c>
      <c r="D18" s="1206" t="n">
        <f aca="false">K18</f>
        <v>160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140</v>
      </c>
      <c r="K18" s="1209" t="n">
        <v>160</v>
      </c>
      <c r="L18" s="1209" t="n">
        <v>1100</v>
      </c>
      <c r="M18" s="1250" t="n">
        <v>10.1950136266671</v>
      </c>
      <c r="N18" s="1211" t="n">
        <v>1603.0816425</v>
      </c>
      <c r="O18" s="1212" t="n">
        <v>35807.9033482133</v>
      </c>
      <c r="P18" s="1212" t="n">
        <v>41843.3783802247</v>
      </c>
      <c r="Q18" s="1213" t="n">
        <v>9239.50512385875</v>
      </c>
      <c r="R18" s="1212" t="n">
        <v>45047.408472072</v>
      </c>
      <c r="S18" s="1212" t="n">
        <v>51082.8835040835</v>
      </c>
    </row>
    <row r="19" s="1179" customFormat="true" ht="16.5" hidden="false" customHeight="true" outlineLevel="0" collapsed="false">
      <c r="A19" s="1203" t="s">
        <v>56</v>
      </c>
      <c r="B19" s="1204" t="n">
        <f aca="false">J19</f>
        <v>140</v>
      </c>
      <c r="C19" s="1204" t="s">
        <v>496</v>
      </c>
      <c r="D19" s="1204" t="n">
        <f aca="false">K19</f>
        <v>160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140</v>
      </c>
      <c r="K19" s="1209" t="n">
        <v>160</v>
      </c>
      <c r="L19" s="1209" t="n">
        <v>1150</v>
      </c>
      <c r="M19" s="1250" t="n">
        <v>10.5966481610962</v>
      </c>
      <c r="N19" s="1211" t="n">
        <v>1709.953752</v>
      </c>
      <c r="O19" s="1212" t="n">
        <v>36546.6576368627</v>
      </c>
      <c r="P19" s="1212" t="n">
        <v>42794.7503063676</v>
      </c>
      <c r="Q19" s="1213" t="n">
        <v>9528.87342594375</v>
      </c>
      <c r="R19" s="1212" t="n">
        <v>46075.5310628065</v>
      </c>
      <c r="S19" s="1212" t="n">
        <v>52323.6237323113</v>
      </c>
    </row>
    <row r="20" s="1179" customFormat="true" ht="16.5" hidden="false" customHeight="true" outlineLevel="0" collapsed="false">
      <c r="A20" s="1203" t="s">
        <v>56</v>
      </c>
      <c r="B20" s="1204" t="n">
        <f aca="false">J20</f>
        <v>140</v>
      </c>
      <c r="C20" s="1204" t="s">
        <v>496</v>
      </c>
      <c r="D20" s="1204" t="n">
        <f aca="false">K20</f>
        <v>160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140</v>
      </c>
      <c r="K20" s="1209" t="n">
        <v>160</v>
      </c>
      <c r="L20" s="1209" t="n">
        <v>1200</v>
      </c>
      <c r="M20" s="1250" t="n">
        <v>11.0517581955254</v>
      </c>
      <c r="N20" s="1211" t="n">
        <v>1816.8258615</v>
      </c>
      <c r="O20" s="1212" t="n">
        <v>37318.2521832309</v>
      </c>
      <c r="P20" s="1212" t="n">
        <v>43779.764165195</v>
      </c>
      <c r="Q20" s="1213" t="n">
        <v>10033.7387166113</v>
      </c>
      <c r="R20" s="1212" t="n">
        <v>47351.9908998422</v>
      </c>
      <c r="S20" s="1212" t="n">
        <v>53813.5028818063</v>
      </c>
    </row>
    <row r="21" s="1179" customFormat="true" ht="16.5" hidden="false" customHeight="true" outlineLevel="0" collapsed="false">
      <c r="A21" s="1203" t="s">
        <v>56</v>
      </c>
      <c r="B21" s="1204" t="n">
        <f aca="false">J21</f>
        <v>140</v>
      </c>
      <c r="C21" s="1204" t="s">
        <v>496</v>
      </c>
      <c r="D21" s="1204" t="n">
        <f aca="false">K21</f>
        <v>160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140</v>
      </c>
      <c r="K21" s="1209" t="n">
        <v>160</v>
      </c>
      <c r="L21" s="1209" t="n">
        <v>1250</v>
      </c>
      <c r="M21" s="1250" t="n">
        <v>12.2722927299545</v>
      </c>
      <c r="N21" s="1211" t="n">
        <v>1923.697971</v>
      </c>
      <c r="O21" s="1212" t="n">
        <v>38056.5570163073</v>
      </c>
      <c r="P21" s="1212" t="n">
        <v>44730.6754502188</v>
      </c>
      <c r="Q21" s="1213" t="n">
        <v>10323.1070186963</v>
      </c>
      <c r="R21" s="1212" t="n">
        <v>48379.6640350035</v>
      </c>
      <c r="S21" s="1212" t="n">
        <v>55053.7824689151</v>
      </c>
    </row>
    <row r="22" s="1179" customFormat="true" ht="16.5" hidden="false" customHeight="true" outlineLevel="0" collapsed="false">
      <c r="A22" s="1203" t="s">
        <v>56</v>
      </c>
      <c r="B22" s="1204" t="n">
        <f aca="false">J22</f>
        <v>140</v>
      </c>
      <c r="C22" s="1204" t="s">
        <v>496</v>
      </c>
      <c r="D22" s="1204" t="n">
        <f aca="false">K22</f>
        <v>160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140</v>
      </c>
      <c r="K22" s="1209" t="n">
        <v>160</v>
      </c>
      <c r="L22" s="1209" t="n">
        <v>1300</v>
      </c>
      <c r="M22" s="1250" t="n">
        <v>12.6901152643836</v>
      </c>
      <c r="N22" s="1211" t="n">
        <v>2030.5700805</v>
      </c>
      <c r="O22" s="1212" t="n">
        <v>41086.8090188584</v>
      </c>
      <c r="P22" s="1212" t="n">
        <v>48029.4944090386</v>
      </c>
      <c r="Q22" s="1213" t="n">
        <v>10827.972178155</v>
      </c>
      <c r="R22" s="1212" t="n">
        <v>51914.7811970134</v>
      </c>
      <c r="S22" s="1212" t="n">
        <v>58857.4665871936</v>
      </c>
    </row>
    <row r="23" s="1179" customFormat="true" ht="16.5" hidden="false" customHeight="true" outlineLevel="0" collapsed="false">
      <c r="A23" s="1203" t="s">
        <v>56</v>
      </c>
      <c r="B23" s="1204" t="n">
        <f aca="false">J23</f>
        <v>140</v>
      </c>
      <c r="C23" s="1204" t="s">
        <v>496</v>
      </c>
      <c r="D23" s="1204" t="n">
        <f aca="false">K23</f>
        <v>160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140</v>
      </c>
      <c r="K23" s="1209" t="n">
        <v>160</v>
      </c>
      <c r="L23" s="1209" t="n">
        <v>1350</v>
      </c>
      <c r="M23" s="1250" t="n">
        <v>13.0917497988127</v>
      </c>
      <c r="N23" s="1211" t="n">
        <v>2137.44219</v>
      </c>
      <c r="O23" s="1212" t="n">
        <v>42058.4748659066</v>
      </c>
      <c r="P23" s="1212" t="n">
        <v>49219.4646461283</v>
      </c>
      <c r="Q23" s="1213" t="n">
        <v>11117.34048024</v>
      </c>
      <c r="R23" s="1212" t="n">
        <v>53175.8153461466</v>
      </c>
      <c r="S23" s="1212" t="n">
        <v>60336.8051263683</v>
      </c>
    </row>
    <row r="24" s="1179" customFormat="true" ht="16.5" hidden="false" customHeight="true" outlineLevel="0" collapsed="false">
      <c r="A24" s="1203" t="s">
        <v>56</v>
      </c>
      <c r="B24" s="1204" t="n">
        <f aca="false">J24</f>
        <v>140</v>
      </c>
      <c r="C24" s="1204" t="s">
        <v>496</v>
      </c>
      <c r="D24" s="1204" t="n">
        <f aca="false">K24</f>
        <v>160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140</v>
      </c>
      <c r="K24" s="1209" t="n">
        <v>160</v>
      </c>
      <c r="L24" s="1209" t="n">
        <v>1400</v>
      </c>
      <c r="M24" s="1250" t="n">
        <v>13.5095723332419</v>
      </c>
      <c r="N24" s="1211" t="n">
        <v>2244.3142995</v>
      </c>
      <c r="O24" s="1212" t="n">
        <v>43335.7638110336</v>
      </c>
      <c r="P24" s="1212" t="n">
        <v>50722.5199003224</v>
      </c>
      <c r="Q24" s="1213" t="n">
        <v>11622.2057709075</v>
      </c>
      <c r="R24" s="1212" t="n">
        <v>54957.9695819411</v>
      </c>
      <c r="S24" s="1212" t="n">
        <v>62344.7256712299</v>
      </c>
    </row>
    <row r="25" s="1179" customFormat="true" ht="16.5" hidden="false" customHeight="true" outlineLevel="0" collapsed="false">
      <c r="A25" s="1203" t="s">
        <v>56</v>
      </c>
      <c r="B25" s="1204" t="n">
        <f aca="false">J25</f>
        <v>140</v>
      </c>
      <c r="C25" s="1204" t="s">
        <v>496</v>
      </c>
      <c r="D25" s="1204" t="n">
        <f aca="false">K25</f>
        <v>160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140</v>
      </c>
      <c r="K25" s="1209" t="n">
        <v>160</v>
      </c>
      <c r="L25" s="1209" t="n">
        <v>1450</v>
      </c>
      <c r="M25" s="1250" t="n">
        <v>13.911206867671</v>
      </c>
      <c r="N25" s="1211" t="n">
        <v>2351.186409</v>
      </c>
      <c r="O25" s="1212" t="n">
        <v>44307.4296580819</v>
      </c>
      <c r="P25" s="1212" t="n">
        <v>51912.4901374121</v>
      </c>
      <c r="Q25" s="1213" t="n">
        <v>11911.5740729925</v>
      </c>
      <c r="R25" s="1212" t="n">
        <v>56219.0037310744</v>
      </c>
      <c r="S25" s="1212" t="n">
        <v>63824.0642104046</v>
      </c>
    </row>
    <row r="26" s="1179" customFormat="true" ht="16.5" hidden="false" customHeight="true" outlineLevel="0" collapsed="false">
      <c r="A26" s="1203" t="s">
        <v>56</v>
      </c>
      <c r="B26" s="1204" t="n">
        <f aca="false">J26</f>
        <v>140</v>
      </c>
      <c r="C26" s="1204" t="s">
        <v>496</v>
      </c>
      <c r="D26" s="1204" t="n">
        <f aca="false">K26</f>
        <v>160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140</v>
      </c>
      <c r="K26" s="1209" t="n">
        <v>160</v>
      </c>
      <c r="L26" s="1209" t="n">
        <v>1500</v>
      </c>
      <c r="M26" s="1250" t="n">
        <v>14.1671212535621</v>
      </c>
      <c r="N26" s="1211" t="n">
        <v>2458.0585185</v>
      </c>
      <c r="O26" s="1212" t="n">
        <v>45656.7024263591</v>
      </c>
      <c r="P26" s="1212" t="n">
        <v>53554.8143462901</v>
      </c>
      <c r="Q26" s="1213" t="n">
        <v>12416.4392324513</v>
      </c>
      <c r="R26" s="1212" t="n">
        <v>58073.1416588104</v>
      </c>
      <c r="S26" s="1212" t="n">
        <v>65971.2535787413</v>
      </c>
    </row>
    <row r="27" s="1179" customFormat="true" ht="16.5" hidden="false" customHeight="true" outlineLevel="0" collapsed="false">
      <c r="A27" s="1203" t="s">
        <v>56</v>
      </c>
      <c r="B27" s="1204" t="n">
        <f aca="false">J27</f>
        <v>140</v>
      </c>
      <c r="C27" s="1204" t="s">
        <v>496</v>
      </c>
      <c r="D27" s="1204" t="n">
        <f aca="false">K27</f>
        <v>160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140</v>
      </c>
      <c r="K27" s="1209" t="n">
        <v>160</v>
      </c>
      <c r="L27" s="1209" t="n">
        <v>1550</v>
      </c>
      <c r="M27" s="1250" t="n">
        <v>14.5687557879912</v>
      </c>
      <c r="N27" s="1211" t="n">
        <v>2564.930628</v>
      </c>
      <c r="O27" s="1212" t="n">
        <v>46628.3683849348</v>
      </c>
      <c r="P27" s="1212" t="n">
        <v>54744.7845833798</v>
      </c>
      <c r="Q27" s="1213" t="n">
        <v>12705.8075345363</v>
      </c>
      <c r="R27" s="1212" t="n">
        <v>59334.1759194711</v>
      </c>
      <c r="S27" s="1212" t="n">
        <v>67450.592117916</v>
      </c>
    </row>
    <row r="28" s="1179" customFormat="true" ht="16.5" hidden="false" customHeight="true" outlineLevel="0" collapsed="false">
      <c r="A28" s="1203" t="s">
        <v>56</v>
      </c>
      <c r="B28" s="1206" t="n">
        <f aca="false">J28</f>
        <v>140</v>
      </c>
      <c r="C28" s="1206" t="s">
        <v>496</v>
      </c>
      <c r="D28" s="1206" t="n">
        <f aca="false">K28</f>
        <v>160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140</v>
      </c>
      <c r="K28" s="1209" t="n">
        <v>160</v>
      </c>
      <c r="L28" s="1209" t="n">
        <v>1600</v>
      </c>
      <c r="M28" s="1250" t="n">
        <v>14.9703903224204</v>
      </c>
      <c r="N28" s="1211" t="n">
        <v>2671.8027375</v>
      </c>
      <c r="O28" s="1212" t="n">
        <v>49418.7645731912</v>
      </c>
      <c r="P28" s="1212" t="n">
        <v>57797.8913460606</v>
      </c>
      <c r="Q28" s="1213" t="n">
        <v>12995.1758366213</v>
      </c>
      <c r="R28" s="1212" t="n">
        <v>62413.9404098125</v>
      </c>
      <c r="S28" s="1212" t="n">
        <v>70793.0671826818</v>
      </c>
    </row>
    <row r="29" s="1179" customFormat="true" ht="16.5" hidden="false" customHeight="true" outlineLevel="0" collapsed="false">
      <c r="A29" s="1203" t="s">
        <v>56</v>
      </c>
      <c r="B29" s="1204" t="n">
        <f aca="false">J29</f>
        <v>140</v>
      </c>
      <c r="C29" s="1204" t="s">
        <v>496</v>
      </c>
      <c r="D29" s="1204" t="n">
        <f aca="false">K29</f>
        <v>160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140</v>
      </c>
      <c r="K29" s="1209" t="n">
        <v>160</v>
      </c>
      <c r="L29" s="1209" t="n">
        <v>1650</v>
      </c>
      <c r="M29" s="1250" t="n">
        <v>15.3882128568495</v>
      </c>
      <c r="N29" s="1211" t="n">
        <v>2778.674847</v>
      </c>
      <c r="O29" s="1212" t="n">
        <v>52444.9178308868</v>
      </c>
      <c r="P29" s="1212" t="n">
        <v>61092.511454309</v>
      </c>
      <c r="Q29" s="1213" t="n">
        <v>13500.0411272888</v>
      </c>
      <c r="R29" s="1212" t="n">
        <v>65944.9589581755</v>
      </c>
      <c r="S29" s="1212" t="n">
        <v>74592.5525815977</v>
      </c>
    </row>
    <row r="30" s="1179" customFormat="true" ht="16.5" hidden="false" customHeight="true" outlineLevel="0" collapsed="false">
      <c r="A30" s="1203" t="s">
        <v>56</v>
      </c>
      <c r="B30" s="1204" t="n">
        <f aca="false">J30</f>
        <v>140</v>
      </c>
      <c r="C30" s="1204" t="s">
        <v>496</v>
      </c>
      <c r="D30" s="1204" t="n">
        <f aca="false">K30</f>
        <v>160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140</v>
      </c>
      <c r="K30" s="1209" t="n">
        <v>160</v>
      </c>
      <c r="L30" s="1209" t="n">
        <v>1700</v>
      </c>
      <c r="M30" s="1250" t="n">
        <v>16.6087473912786</v>
      </c>
      <c r="N30" s="1211" t="n">
        <v>2885.5469565</v>
      </c>
      <c r="O30" s="1212" t="n">
        <v>53224.8571947111</v>
      </c>
      <c r="P30" s="1212" t="n">
        <v>62086.0739581373</v>
      </c>
      <c r="Q30" s="1213" t="n">
        <v>13789.4092981649</v>
      </c>
      <c r="R30" s="1212" t="n">
        <v>67014.266492876</v>
      </c>
      <c r="S30" s="1212" t="n">
        <v>75875.4832563021</v>
      </c>
    </row>
    <row r="31" s="1179" customFormat="true" ht="16.5" hidden="false" customHeight="true" outlineLevel="0" collapsed="false">
      <c r="A31" s="1203" t="s">
        <v>56</v>
      </c>
      <c r="B31" s="1204" t="n">
        <f aca="false">J31</f>
        <v>140</v>
      </c>
      <c r="C31" s="1204" t="s">
        <v>496</v>
      </c>
      <c r="D31" s="1204" t="n">
        <f aca="false">K31</f>
        <v>160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140</v>
      </c>
      <c r="K31" s="1209" t="n">
        <v>160</v>
      </c>
      <c r="L31" s="1209" t="n">
        <v>1750</v>
      </c>
      <c r="M31" s="1250" t="n">
        <v>17.0265699257077</v>
      </c>
      <c r="N31" s="1211" t="n">
        <v>2992.419066</v>
      </c>
      <c r="O31" s="1212" t="n">
        <v>53933.624878185</v>
      </c>
      <c r="P31" s="1212" t="n">
        <v>63006.7269177852</v>
      </c>
      <c r="Q31" s="1213" t="n">
        <v>14294.2745888325</v>
      </c>
      <c r="R31" s="1212" t="n">
        <v>68227.8994670175</v>
      </c>
      <c r="S31" s="1212" t="n">
        <v>77301.0015066177</v>
      </c>
    </row>
    <row r="32" s="1179" customFormat="true" ht="16.5" hidden="false" customHeight="true" outlineLevel="0" collapsed="false">
      <c r="A32" s="1203" t="s">
        <v>56</v>
      </c>
      <c r="B32" s="1204" t="n">
        <f aca="false">J32</f>
        <v>140</v>
      </c>
      <c r="C32" s="1204" t="s">
        <v>496</v>
      </c>
      <c r="D32" s="1204" t="n">
        <f aca="false">K32</f>
        <v>160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140</v>
      </c>
      <c r="K32" s="1209" t="n">
        <v>160</v>
      </c>
      <c r="L32" s="1209" t="n">
        <v>1800</v>
      </c>
      <c r="M32" s="1250" t="n">
        <v>17.4282044601369</v>
      </c>
      <c r="N32" s="1211" t="n">
        <v>3099.2911755</v>
      </c>
      <c r="O32" s="1212" t="n">
        <v>54714.215227662</v>
      </c>
      <c r="P32" s="1212" t="n">
        <v>64000.9562835249</v>
      </c>
      <c r="Q32" s="1213" t="n">
        <v>14583.6428909175</v>
      </c>
      <c r="R32" s="1212" t="n">
        <v>69297.8581185795</v>
      </c>
      <c r="S32" s="1212" t="n">
        <v>78584.5991744424</v>
      </c>
    </row>
    <row r="33" s="1179" customFormat="true" ht="16.5" hidden="false" customHeight="true" outlineLevel="0" collapsed="false">
      <c r="A33" s="1203" t="s">
        <v>56</v>
      </c>
      <c r="B33" s="1204" t="n">
        <f aca="false">J33</f>
        <v>140</v>
      </c>
      <c r="C33" s="1204" t="s">
        <v>496</v>
      </c>
      <c r="D33" s="1204" t="n">
        <f aca="false">K33</f>
        <v>160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140</v>
      </c>
      <c r="K33" s="1209" t="n">
        <v>160</v>
      </c>
      <c r="L33" s="1209" t="n">
        <v>1850</v>
      </c>
      <c r="M33" s="1250" t="n">
        <v>17.846026994566</v>
      </c>
      <c r="N33" s="1211" t="n">
        <v>3206.163285</v>
      </c>
      <c r="O33" s="1212" t="n">
        <v>55494.7606315817</v>
      </c>
      <c r="P33" s="1212" t="n">
        <v>64995.1396461648</v>
      </c>
      <c r="Q33" s="1213" t="n">
        <v>15088.508181585</v>
      </c>
      <c r="R33" s="1212" t="n">
        <v>70583.2688131667</v>
      </c>
      <c r="S33" s="1212" t="n">
        <v>80083.6478277498</v>
      </c>
    </row>
    <row r="34" s="1179" customFormat="true" ht="16.5" hidden="false" customHeight="true" outlineLevel="0" collapsed="false">
      <c r="A34" s="1203" t="s">
        <v>56</v>
      </c>
      <c r="B34" s="1204" t="n">
        <f aca="false">J34</f>
        <v>140</v>
      </c>
      <c r="C34" s="1204" t="s">
        <v>496</v>
      </c>
      <c r="D34" s="1204" t="n">
        <f aca="false">K34</f>
        <v>160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140</v>
      </c>
      <c r="K34" s="1209" t="n">
        <v>160</v>
      </c>
      <c r="L34" s="1209" t="n">
        <v>1900</v>
      </c>
      <c r="M34" s="1250" t="n">
        <v>18.2476615289951</v>
      </c>
      <c r="N34" s="1211" t="n">
        <v>3313.0353945</v>
      </c>
      <c r="O34" s="1212" t="n">
        <v>56438.9081987012</v>
      </c>
      <c r="P34" s="1212" t="n">
        <v>66156.9197449851</v>
      </c>
      <c r="Q34" s="1213" t="n">
        <v>15377.8763524613</v>
      </c>
      <c r="R34" s="1212" t="n">
        <v>71816.7845511625</v>
      </c>
      <c r="S34" s="1212" t="n">
        <v>81534.7960974464</v>
      </c>
    </row>
    <row r="35" s="1179" customFormat="true" ht="16.5" hidden="false" customHeight="true" outlineLevel="0" collapsed="false">
      <c r="A35" s="1203" t="s">
        <v>56</v>
      </c>
      <c r="B35" s="1204" t="n">
        <f aca="false">J35</f>
        <v>140</v>
      </c>
      <c r="C35" s="1204" t="s">
        <v>496</v>
      </c>
      <c r="D35" s="1204" t="n">
        <f aca="false">K35</f>
        <v>160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140</v>
      </c>
      <c r="K35" s="1209" t="n">
        <v>160</v>
      </c>
      <c r="L35" s="1209" t="n">
        <v>1950</v>
      </c>
      <c r="M35" s="1250" t="n">
        <v>18.6865835634242</v>
      </c>
      <c r="N35" s="1211" t="n">
        <v>3419.907504</v>
      </c>
      <c r="O35" s="1212" t="n">
        <v>57531.8420665858</v>
      </c>
      <c r="P35" s="1212" t="n">
        <v>67471.118729667</v>
      </c>
      <c r="Q35" s="1213" t="n">
        <v>15667.2446545463</v>
      </c>
      <c r="R35" s="1212" t="n">
        <v>73199.0867211321</v>
      </c>
      <c r="S35" s="1212" t="n">
        <v>83138.3633842133</v>
      </c>
    </row>
    <row r="36" s="1179" customFormat="true" ht="16.5" hidden="false" customHeight="true" outlineLevel="0" collapsed="false">
      <c r="A36" s="1203" t="s">
        <v>56</v>
      </c>
      <c r="B36" s="1204" t="n">
        <f aca="false">J36</f>
        <v>140</v>
      </c>
      <c r="C36" s="1204" t="s">
        <v>496</v>
      </c>
      <c r="D36" s="1204" t="n">
        <f aca="false">K36</f>
        <v>160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140</v>
      </c>
      <c r="K36" s="1209" t="n">
        <v>160</v>
      </c>
      <c r="L36" s="1209" t="n">
        <v>2000</v>
      </c>
      <c r="M36" s="1250" t="n">
        <v>19.1913903778534</v>
      </c>
      <c r="N36" s="1211" t="n">
        <v>3526.7796135</v>
      </c>
      <c r="O36" s="1212" t="n">
        <v>58505.1743566052</v>
      </c>
      <c r="P36" s="1212" t="n">
        <v>68857.3414853152</v>
      </c>
      <c r="Q36" s="1213" t="n">
        <v>16172.1099452138</v>
      </c>
      <c r="R36" s="1212" t="n">
        <v>74677.284301819</v>
      </c>
      <c r="S36" s="1212" t="n">
        <v>85029.4514305289</v>
      </c>
    </row>
    <row r="37" s="1179" customFormat="true" ht="16.5" hidden="false" customHeight="true" outlineLevel="0" collapsed="false">
      <c r="A37" s="1203" t="s">
        <v>56</v>
      </c>
      <c r="B37" s="1204" t="n">
        <f aca="false">J37</f>
        <v>140</v>
      </c>
      <c r="C37" s="1204" t="s">
        <v>496</v>
      </c>
      <c r="D37" s="1204" t="n">
        <f aca="false">K37</f>
        <v>160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140</v>
      </c>
      <c r="K37" s="1209" t="n">
        <v>160</v>
      </c>
      <c r="L37" s="1209" t="n">
        <v>2050</v>
      </c>
      <c r="M37" s="1250" t="n">
        <v>20.4119249122825</v>
      </c>
      <c r="N37" s="1211" t="n">
        <v>3633.651723</v>
      </c>
      <c r="O37" s="1212" t="n">
        <v>61289.4302902626</v>
      </c>
      <c r="P37" s="1212" t="n">
        <v>71904.1581477561</v>
      </c>
      <c r="Q37" s="1213" t="n">
        <v>16461.4782472988</v>
      </c>
      <c r="R37" s="1212" t="n">
        <v>77750.9085375613</v>
      </c>
      <c r="S37" s="1212" t="n">
        <v>88365.6363950549</v>
      </c>
    </row>
    <row r="38" s="1179" customFormat="true" ht="16.5" hidden="false" customHeight="true" outlineLevel="0" collapsed="false">
      <c r="A38" s="1203" t="s">
        <v>56</v>
      </c>
      <c r="B38" s="1206" t="n">
        <f aca="false">J38</f>
        <v>140</v>
      </c>
      <c r="C38" s="1206" t="s">
        <v>496</v>
      </c>
      <c r="D38" s="1206" t="n">
        <f aca="false">K38</f>
        <v>160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140</v>
      </c>
      <c r="K38" s="1209" t="n">
        <v>160</v>
      </c>
      <c r="L38" s="1209" t="n">
        <v>2100</v>
      </c>
      <c r="M38" s="1250" t="n">
        <v>20.8297474467116</v>
      </c>
      <c r="N38" s="1211" t="n">
        <v>3740.5238325</v>
      </c>
      <c r="O38" s="1212" t="n">
        <v>62127.8539731473</v>
      </c>
      <c r="P38" s="1212" t="n">
        <v>72957.6329167832</v>
      </c>
      <c r="Q38" s="1213" t="n">
        <v>16966.3435379663</v>
      </c>
      <c r="R38" s="1212" t="n">
        <v>79094.1975111135</v>
      </c>
      <c r="S38" s="1212" t="n">
        <v>89923.9764547494</v>
      </c>
    </row>
    <row r="39" s="1179" customFormat="true" ht="16.5" hidden="false" customHeight="true" outlineLevel="0" collapsed="false">
      <c r="A39" s="1203" t="s">
        <v>56</v>
      </c>
      <c r="B39" s="1204" t="n">
        <f aca="false">J39</f>
        <v>140</v>
      </c>
      <c r="C39" s="1204" t="s">
        <v>496</v>
      </c>
      <c r="D39" s="1204" t="n">
        <f aca="false">K39</f>
        <v>160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140</v>
      </c>
      <c r="K39" s="1209" t="n">
        <v>160</v>
      </c>
      <c r="L39" s="1209" t="n">
        <v>2150</v>
      </c>
      <c r="M39" s="1250" t="n">
        <v>21.2313819811407</v>
      </c>
      <c r="N39" s="1211" t="n">
        <v>3847.395942</v>
      </c>
      <c r="O39" s="1212" t="n">
        <v>63104.237988439</v>
      </c>
      <c r="P39" s="1212" t="n">
        <v>74152.4364079351</v>
      </c>
      <c r="Q39" s="1213" t="n">
        <v>17255.7117088425</v>
      </c>
      <c r="R39" s="1212" t="n">
        <v>80359.9496972815</v>
      </c>
      <c r="S39" s="1212" t="n">
        <v>91408.1481167776</v>
      </c>
    </row>
    <row r="40" s="1179" customFormat="true" ht="16.5" hidden="false" customHeight="true" outlineLevel="0" collapsed="false">
      <c r="A40" s="1203" t="s">
        <v>56</v>
      </c>
      <c r="B40" s="1204" t="n">
        <f aca="false">J40</f>
        <v>140</v>
      </c>
      <c r="C40" s="1204" t="s">
        <v>496</v>
      </c>
      <c r="D40" s="1204" t="n">
        <f aca="false">K40</f>
        <v>160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140</v>
      </c>
      <c r="K40" s="1209" t="n">
        <v>160</v>
      </c>
      <c r="L40" s="1209" t="n">
        <v>2200</v>
      </c>
      <c r="M40" s="1250" t="n">
        <v>21.6492045155699</v>
      </c>
      <c r="N40" s="1211" t="n">
        <v>3954.2680515</v>
      </c>
      <c r="O40" s="1212" t="n">
        <v>64080.5769466459</v>
      </c>
      <c r="P40" s="1212" t="n">
        <v>75347.193773963</v>
      </c>
      <c r="Q40" s="1213" t="n">
        <v>17760.57699951</v>
      </c>
      <c r="R40" s="1212" t="n">
        <v>81841.1539461559</v>
      </c>
      <c r="S40" s="1212" t="n">
        <v>93107.7707734731</v>
      </c>
    </row>
    <row r="41" s="1179" customFormat="true" ht="16.5" hidden="false" customHeight="true" outlineLevel="0" collapsed="false">
      <c r="A41" s="1203" t="s">
        <v>56</v>
      </c>
      <c r="B41" s="1204" t="n">
        <f aca="false">J41</f>
        <v>140</v>
      </c>
      <c r="C41" s="1204" t="s">
        <v>496</v>
      </c>
      <c r="D41" s="1204" t="n">
        <f aca="false">K41</f>
        <v>160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140</v>
      </c>
      <c r="K41" s="1209" t="n">
        <v>160</v>
      </c>
      <c r="L41" s="1209" t="n">
        <v>2250</v>
      </c>
      <c r="M41" s="1250" t="n">
        <v>22.050839049999</v>
      </c>
      <c r="N41" s="1211" t="n">
        <v>4061.140161</v>
      </c>
      <c r="O41" s="1212" t="n">
        <v>65355.6178332152</v>
      </c>
      <c r="P41" s="1212" t="n">
        <v>76847.9461886342</v>
      </c>
      <c r="Q41" s="1213" t="n">
        <v>18049.945301595</v>
      </c>
      <c r="R41" s="1212" t="n">
        <v>83405.5631348102</v>
      </c>
      <c r="S41" s="1212" t="n">
        <v>94897.8914902292</v>
      </c>
    </row>
    <row r="42" s="1179" customFormat="true" ht="16.5" hidden="false" customHeight="true" outlineLevel="0" collapsed="false">
      <c r="A42" s="1203" t="s">
        <v>56</v>
      </c>
      <c r="B42" s="1204" t="n">
        <f aca="false">J42</f>
        <v>140</v>
      </c>
      <c r="C42" s="1204" t="s">
        <v>496</v>
      </c>
      <c r="D42" s="1204" t="n">
        <f aca="false">K42</f>
        <v>160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140</v>
      </c>
      <c r="K42" s="1209" t="n">
        <v>160</v>
      </c>
      <c r="L42" s="1209" t="n">
        <v>2300</v>
      </c>
      <c r="M42" s="1250" t="n">
        <v>22.4524735844281</v>
      </c>
      <c r="N42" s="1211" t="n">
        <v>4168.0122705</v>
      </c>
      <c r="O42" s="1212" t="n">
        <v>66104.9423578086</v>
      </c>
      <c r="P42" s="1212" t="n">
        <v>77810.1464147147</v>
      </c>
      <c r="Q42" s="1213" t="n">
        <v>18339.3134724713</v>
      </c>
      <c r="R42" s="1212" t="n">
        <v>84444.2558302798</v>
      </c>
      <c r="S42" s="1212" t="n">
        <v>96149.459887186</v>
      </c>
    </row>
    <row r="43" s="1179" customFormat="true" ht="16.5" hidden="false" customHeight="true" outlineLevel="0" collapsed="false">
      <c r="A43" s="1203" t="s">
        <v>56</v>
      </c>
      <c r="B43" s="1204" t="n">
        <f aca="false">J43</f>
        <v>140</v>
      </c>
      <c r="C43" s="1204" t="s">
        <v>496</v>
      </c>
      <c r="D43" s="1204" t="n">
        <f aca="false">K43</f>
        <v>160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140</v>
      </c>
      <c r="K43" s="1209" t="n">
        <v>160</v>
      </c>
      <c r="L43" s="1209" t="n">
        <v>2350</v>
      </c>
      <c r="M43" s="1250" t="n">
        <v>22.8702961188573</v>
      </c>
      <c r="N43" s="1211" t="n">
        <v>4274.88438</v>
      </c>
      <c r="O43" s="1212" t="n">
        <v>66854.2219368446</v>
      </c>
      <c r="P43" s="1212" t="n">
        <v>78772.3005156712</v>
      </c>
      <c r="Q43" s="1213" t="n">
        <v>18844.1787631388</v>
      </c>
      <c r="R43" s="1212" t="n">
        <v>85698.4006999834</v>
      </c>
      <c r="S43" s="1212" t="n">
        <v>97616.47927881</v>
      </c>
    </row>
    <row r="44" s="1179" customFormat="true" ht="16.5" hidden="false" customHeight="true" outlineLevel="0" collapsed="false">
      <c r="A44" s="1203" t="s">
        <v>56</v>
      </c>
      <c r="B44" s="1204" t="n">
        <f aca="false">J44</f>
        <v>140</v>
      </c>
      <c r="C44" s="1204" t="s">
        <v>496</v>
      </c>
      <c r="D44" s="1204" t="n">
        <f aca="false">K44</f>
        <v>160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140</v>
      </c>
      <c r="K44" s="1209" t="n">
        <v>160</v>
      </c>
      <c r="L44" s="1209" t="n">
        <v>2400</v>
      </c>
      <c r="M44" s="1250" t="n">
        <v>23.2719306532864</v>
      </c>
      <c r="N44" s="1211" t="n">
        <v>4381.7564895</v>
      </c>
      <c r="O44" s="1212" t="n">
        <v>67603.4564587959</v>
      </c>
      <c r="P44" s="1212" t="n">
        <v>79734.4084915037</v>
      </c>
      <c r="Q44" s="1213" t="n">
        <v>19133.5470652238</v>
      </c>
      <c r="R44" s="1212" t="n">
        <v>86737.0035240197</v>
      </c>
      <c r="S44" s="1212" t="n">
        <v>98867.9555567274</v>
      </c>
    </row>
    <row r="45" s="1179" customFormat="true" ht="16.5" hidden="false" customHeight="true" outlineLevel="0" collapsed="false">
      <c r="A45" s="1203" t="s">
        <v>56</v>
      </c>
      <c r="B45" s="1204" t="n">
        <f aca="false">J45</f>
        <v>140</v>
      </c>
      <c r="C45" s="1204" t="s">
        <v>496</v>
      </c>
      <c r="D45" s="1204" t="n">
        <f aca="false">K45</f>
        <v>160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140</v>
      </c>
      <c r="K45" s="1209" t="n">
        <v>160</v>
      </c>
      <c r="L45" s="1209" t="n">
        <v>2450</v>
      </c>
      <c r="M45" s="1250" t="n">
        <v>24.3467450391775</v>
      </c>
      <c r="N45" s="1211" t="n">
        <v>4488.628599</v>
      </c>
      <c r="O45" s="1212" t="n">
        <v>68730.2530679464</v>
      </c>
      <c r="P45" s="1212" t="n">
        <v>81148.8244360247</v>
      </c>
      <c r="Q45" s="1213" t="n">
        <v>19638.4123558913</v>
      </c>
      <c r="R45" s="1212" t="n">
        <v>88368.6654238376</v>
      </c>
      <c r="S45" s="1212" t="n">
        <v>100787.236791916</v>
      </c>
    </row>
    <row r="46" s="1179" customFormat="true" ht="16.5" hidden="false" customHeight="true" outlineLevel="0" collapsed="false">
      <c r="A46" s="1203" t="s">
        <v>56</v>
      </c>
      <c r="B46" s="1204" t="n">
        <f aca="false">J46</f>
        <v>140</v>
      </c>
      <c r="C46" s="1204" t="s">
        <v>496</v>
      </c>
      <c r="D46" s="1204" t="n">
        <f aca="false">K46</f>
        <v>160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140</v>
      </c>
      <c r="K46" s="1209" t="n">
        <v>160</v>
      </c>
      <c r="L46" s="1209" t="n">
        <v>2500</v>
      </c>
      <c r="M46" s="1250" t="n">
        <v>24.7483795736066</v>
      </c>
      <c r="N46" s="1211" t="n">
        <v>4595.5007085</v>
      </c>
      <c r="O46" s="1212" t="n">
        <v>69479.3976987831</v>
      </c>
      <c r="P46" s="1212" t="n">
        <v>82110.8402836334</v>
      </c>
      <c r="Q46" s="1213" t="n">
        <v>19927.7806579763</v>
      </c>
      <c r="R46" s="1212" t="n">
        <v>89407.1783567593</v>
      </c>
      <c r="S46" s="1212" t="n">
        <v>102038.62094161</v>
      </c>
    </row>
    <row r="47" s="1179" customFormat="true" ht="16.5" hidden="false" customHeight="true" outlineLevel="0" collapsed="false">
      <c r="A47" s="1203" t="s">
        <v>56</v>
      </c>
      <c r="B47" s="1204" t="n">
        <f aca="false">J47</f>
        <v>140</v>
      </c>
      <c r="C47" s="1204" t="s">
        <v>496</v>
      </c>
      <c r="D47" s="1204" t="n">
        <f aca="false">K47</f>
        <v>160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140</v>
      </c>
      <c r="K47" s="1209" t="n">
        <v>160</v>
      </c>
      <c r="L47" s="1209" t="n">
        <v>2550</v>
      </c>
      <c r="M47" s="1250" t="n">
        <v>25.1662021080358</v>
      </c>
      <c r="N47" s="1211" t="n">
        <v>4702.372818</v>
      </c>
      <c r="O47" s="1212" t="n">
        <v>73307.3160167668</v>
      </c>
      <c r="P47" s="1212" t="n">
        <v>86226.8014447184</v>
      </c>
      <c r="Q47" s="1213" t="n">
        <v>20432.645817435</v>
      </c>
      <c r="R47" s="1212" t="n">
        <v>93739.9618342018</v>
      </c>
      <c r="S47" s="1212" t="n">
        <v>106659.447262153</v>
      </c>
    </row>
    <row r="48" customFormat="false" ht="16.5" hidden="false" customHeight="true" outlineLevel="0" collapsed="false">
      <c r="A48" s="1203" t="s">
        <v>56</v>
      </c>
      <c r="B48" s="1206" t="n">
        <f aca="false">J48</f>
        <v>140</v>
      </c>
      <c r="C48" s="1206" t="s">
        <v>496</v>
      </c>
      <c r="D48" s="1206" t="n">
        <f aca="false">K48</f>
        <v>160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140</v>
      </c>
      <c r="K48" s="1209" t="n">
        <v>160</v>
      </c>
      <c r="L48" s="1209" t="n">
        <v>2600</v>
      </c>
      <c r="M48" s="1250" t="n">
        <v>25.5678366424649</v>
      </c>
      <c r="N48" s="1211" t="n">
        <v>4809.2449275</v>
      </c>
      <c r="O48" s="1212" t="n">
        <v>74309.2713775108</v>
      </c>
      <c r="P48" s="1212" t="n">
        <v>87447.8005896123</v>
      </c>
      <c r="Q48" s="1213" t="n">
        <v>20722.01411952</v>
      </c>
      <c r="R48" s="1212" t="n">
        <v>95031.2854970309</v>
      </c>
      <c r="S48" s="1212" t="n">
        <v>108169.814709132</v>
      </c>
    </row>
    <row r="49" customFormat="false" ht="16.5" hidden="false" customHeight="true" outlineLevel="0" collapsed="false">
      <c r="A49" s="1203" t="s">
        <v>56</v>
      </c>
      <c r="B49" s="1204" t="n">
        <f aca="false">J49</f>
        <v>140</v>
      </c>
      <c r="C49" s="1204" t="s">
        <v>496</v>
      </c>
      <c r="D49" s="1204" t="n">
        <f aca="false">K49</f>
        <v>160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140</v>
      </c>
      <c r="K49" s="1209" t="n">
        <v>160</v>
      </c>
      <c r="L49" s="1209" t="n">
        <v>2650</v>
      </c>
      <c r="M49" s="1250" t="n">
        <v>25.985659176894</v>
      </c>
      <c r="N49" s="1211" t="n">
        <v>4916.117037</v>
      </c>
      <c r="O49" s="1212" t="n">
        <v>74908.7781955971</v>
      </c>
      <c r="P49" s="1212" t="n">
        <v>88256.5252008004</v>
      </c>
      <c r="Q49" s="1213" t="n">
        <v>21226.8794101875</v>
      </c>
      <c r="R49" s="1212" t="n">
        <v>96135.6576057846</v>
      </c>
      <c r="S49" s="1212" t="n">
        <v>109483.404610988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140</v>
      </c>
      <c r="C50" s="1204" t="s">
        <v>496</v>
      </c>
      <c r="D50" s="1204" t="n">
        <f aca="false">K50</f>
        <v>160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140</v>
      </c>
      <c r="K50" s="1209" t="n">
        <v>160</v>
      </c>
      <c r="L50" s="1209" t="n">
        <v>2700</v>
      </c>
      <c r="M50" s="1250" t="n">
        <v>26.4245812113231</v>
      </c>
      <c r="N50" s="1211" t="n">
        <v>5022.9891465</v>
      </c>
      <c r="O50" s="1212" t="n">
        <v>75541.3050536314</v>
      </c>
      <c r="P50" s="1212" t="n">
        <v>89099.0758790966</v>
      </c>
      <c r="Q50" s="1213" t="n">
        <v>21516.2477122725</v>
      </c>
      <c r="R50" s="1212" t="n">
        <v>97057.5527659039</v>
      </c>
      <c r="S50" s="1212" t="n">
        <v>110615.323591369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140</v>
      </c>
      <c r="C51" s="1204" t="s">
        <v>496</v>
      </c>
      <c r="D51" s="1204" t="n">
        <f aca="false">K51</f>
        <v>160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140</v>
      </c>
      <c r="K51" s="1209" t="n">
        <v>160</v>
      </c>
      <c r="L51" s="1209" t="n">
        <v>2750</v>
      </c>
      <c r="M51" s="1250" t="n">
        <v>26.8262157457522</v>
      </c>
      <c r="N51" s="1211" t="n">
        <v>5129.861256</v>
      </c>
      <c r="O51" s="1212" t="n">
        <v>76217.1277551227</v>
      </c>
      <c r="P51" s="1212" t="n">
        <v>89985.9795248189</v>
      </c>
      <c r="Q51" s="1213" t="n">
        <v>21805.6158831487</v>
      </c>
      <c r="R51" s="1212" t="n">
        <v>98022.7436382715</v>
      </c>
      <c r="S51" s="1212" t="n">
        <v>111791.595407968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140</v>
      </c>
      <c r="C52" s="1204" t="s">
        <v>496</v>
      </c>
      <c r="D52" s="1204" t="n">
        <f aca="false">K52</f>
        <v>160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140</v>
      </c>
      <c r="K52" s="1209" t="n">
        <v>160</v>
      </c>
      <c r="L52" s="1209" t="n">
        <v>2800</v>
      </c>
      <c r="M52" s="1250" t="n">
        <v>27.2440382801814</v>
      </c>
      <c r="N52" s="1211" t="n">
        <v>5236.7333655</v>
      </c>
      <c r="O52" s="1212" t="n">
        <v>76815.4810449229</v>
      </c>
      <c r="P52" s="1212" t="n">
        <v>90793.5223322354</v>
      </c>
      <c r="Q52" s="1213" t="n">
        <v>22310.4811738163</v>
      </c>
      <c r="R52" s="1212" t="n">
        <v>99125.9622187392</v>
      </c>
      <c r="S52" s="1212" t="n">
        <v>113104.003506052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140</v>
      </c>
      <c r="C53" s="1204" t="s">
        <v>496</v>
      </c>
      <c r="D53" s="1204" t="n">
        <f aca="false">K53</f>
        <v>160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140</v>
      </c>
      <c r="K53" s="1209" t="n">
        <v>160</v>
      </c>
      <c r="L53" s="1209" t="n">
        <v>2850</v>
      </c>
      <c r="M53" s="1250" t="n">
        <v>28.4645728146105</v>
      </c>
      <c r="N53" s="1211" t="n">
        <v>5343.605475</v>
      </c>
      <c r="O53" s="1212" t="n">
        <v>77413.7893891658</v>
      </c>
      <c r="P53" s="1212" t="n">
        <v>91601.0190145278</v>
      </c>
      <c r="Q53" s="1213" t="n">
        <v>22599.8494759013</v>
      </c>
      <c r="R53" s="1212" t="n">
        <v>100013.638865067</v>
      </c>
      <c r="S53" s="1212" t="n">
        <v>114200.868490429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140</v>
      </c>
      <c r="C54" s="1204" t="s">
        <v>496</v>
      </c>
      <c r="D54" s="1204" t="n">
        <f aca="false">K54</f>
        <v>160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140</v>
      </c>
      <c r="K54" s="1209" t="n">
        <v>160</v>
      </c>
      <c r="L54" s="1209" t="n">
        <v>2900</v>
      </c>
      <c r="M54" s="1250" t="n">
        <v>28.8823953490396</v>
      </c>
      <c r="N54" s="1211" t="n">
        <v>5450.4775845</v>
      </c>
      <c r="O54" s="1212" t="n">
        <v>78012.0526763239</v>
      </c>
      <c r="P54" s="1212" t="n">
        <v>92408.4696937204</v>
      </c>
      <c r="Q54" s="1213" t="n">
        <v>23104.7147665687</v>
      </c>
      <c r="R54" s="1212" t="n">
        <v>101116.767442893</v>
      </c>
      <c r="S54" s="1212" t="n">
        <v>115513.184460289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140</v>
      </c>
      <c r="C55" s="1204" t="s">
        <v>496</v>
      </c>
      <c r="D55" s="1204" t="n">
        <f aca="false">K55</f>
        <v>160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140</v>
      </c>
      <c r="K55" s="1209" t="n">
        <v>160</v>
      </c>
      <c r="L55" s="1209" t="n">
        <v>2950</v>
      </c>
      <c r="M55" s="1250" t="n">
        <v>29.2840298834687</v>
      </c>
      <c r="N55" s="1211" t="n">
        <v>5557.349694</v>
      </c>
      <c r="O55" s="1212" t="n">
        <v>78610.2711294521</v>
      </c>
      <c r="P55" s="1212" t="n">
        <v>93215.8742477891</v>
      </c>
      <c r="Q55" s="1213" t="n">
        <v>23394.082937445</v>
      </c>
      <c r="R55" s="1212" t="n">
        <v>102004.354066897</v>
      </c>
      <c r="S55" s="1212" t="n">
        <v>116609.957185234</v>
      </c>
    </row>
    <row r="56" customFormat="false" ht="16.5" hidden="false" customHeight="true" outlineLevel="0" collapsed="false">
      <c r="A56" s="1214" t="s">
        <v>56</v>
      </c>
      <c r="B56" s="1215" t="n">
        <f aca="false">J56</f>
        <v>140</v>
      </c>
      <c r="C56" s="1215" t="s">
        <v>496</v>
      </c>
      <c r="D56" s="1215" t="n">
        <f aca="false">K56</f>
        <v>160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07" t="s">
        <v>497</v>
      </c>
      <c r="J56" s="1208" t="n">
        <v>140</v>
      </c>
      <c r="K56" s="1220" t="n">
        <v>160</v>
      </c>
      <c r="L56" s="1220" t="n">
        <v>3000</v>
      </c>
      <c r="M56" s="1251" t="n">
        <v>29.7018524178979</v>
      </c>
      <c r="N56" s="1222" t="n">
        <v>5664.2218035</v>
      </c>
      <c r="O56" s="1223" t="n">
        <v>80812.9648981896</v>
      </c>
      <c r="P56" s="1223" t="n">
        <v>95666.9292910862</v>
      </c>
      <c r="Q56" s="1224" t="n">
        <v>23898.9482281125</v>
      </c>
      <c r="R56" s="1223" t="n">
        <v>104711.913126302</v>
      </c>
      <c r="S56" s="1223" t="n">
        <v>119565.877519199</v>
      </c>
    </row>
    <row r="57" customFormat="false" ht="22.5" hidden="false" customHeight="true" outlineLevel="0" collapsed="false">
      <c r="A57" s="1201" t="s">
        <v>510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true" outlineLevel="0" collapsed="false">
      <c r="A58" s="1249" t="s">
        <v>495</v>
      </c>
      <c r="B58" s="1249"/>
      <c r="C58" s="1249"/>
      <c r="D58" s="1249"/>
      <c r="E58" s="1249"/>
      <c r="F58" s="1249"/>
      <c r="G58" s="1249"/>
      <c r="H58" s="1249"/>
      <c r="I58" s="1249"/>
      <c r="J58" s="1249"/>
      <c r="K58" s="1249"/>
      <c r="L58" s="1249"/>
      <c r="M58" s="1249"/>
      <c r="N58" s="1249"/>
      <c r="O58" s="1249"/>
      <c r="P58" s="1249"/>
      <c r="Q58" s="1249"/>
      <c r="R58" s="1249"/>
      <c r="S58" s="1249"/>
    </row>
    <row r="59" customFormat="false" ht="16.5" hidden="false" customHeight="false" outlineLevel="0" collapsed="false">
      <c r="A59" s="1203" t="s">
        <v>56</v>
      </c>
      <c r="B59" s="1206" t="n">
        <f aca="false">J59</f>
        <v>140</v>
      </c>
      <c r="C59" s="1206" t="s">
        <v>496</v>
      </c>
      <c r="D59" s="1206" t="n">
        <f aca="false">K59</f>
        <v>200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08" t="n">
        <v>140</v>
      </c>
      <c r="K59" s="1226" t="n">
        <v>200</v>
      </c>
      <c r="L59" s="1226" t="n">
        <v>700</v>
      </c>
      <c r="M59" s="1252" t="n">
        <v>7.33603799027412</v>
      </c>
      <c r="N59" s="1228" t="n">
        <v>885.1435866</v>
      </c>
      <c r="O59" s="1229" t="n">
        <v>24497.2576023441</v>
      </c>
      <c r="P59" s="1229" t="n">
        <v>28755.0648770816</v>
      </c>
      <c r="Q59" s="1230" t="n">
        <v>6992.94864394125</v>
      </c>
      <c r="R59" s="1229" t="n">
        <v>31490.2062462853</v>
      </c>
      <c r="S59" s="1229" t="n">
        <v>35748.0135210229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140</v>
      </c>
      <c r="C60" s="1204" t="s">
        <v>496</v>
      </c>
      <c r="D60" s="1204" t="n">
        <f aca="false">K60</f>
        <v>200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140</v>
      </c>
      <c r="K60" s="1209" t="n">
        <v>200</v>
      </c>
      <c r="L60" s="1209" t="n">
        <v>750</v>
      </c>
      <c r="M60" s="1250" t="n">
        <v>7.76393605170325</v>
      </c>
      <c r="N60" s="1211" t="n">
        <v>1011.5926704</v>
      </c>
      <c r="O60" s="1212" t="n">
        <v>25955.8819078157</v>
      </c>
      <c r="P60" s="1212" t="n">
        <v>30445.6478019788</v>
      </c>
      <c r="Q60" s="1213" t="n">
        <v>7327.91933434125</v>
      </c>
      <c r="R60" s="1212" t="n">
        <v>33283.8012421569</v>
      </c>
      <c r="S60" s="1212" t="n">
        <v>37773.5671363201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140</v>
      </c>
      <c r="C61" s="1204" t="s">
        <v>496</v>
      </c>
      <c r="D61" s="1204" t="n">
        <f aca="false">K61</f>
        <v>200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140</v>
      </c>
      <c r="K61" s="1209" t="n">
        <v>200</v>
      </c>
      <c r="L61" s="1209" t="n">
        <v>800</v>
      </c>
      <c r="M61" s="1250" t="n">
        <v>8.19183411313237</v>
      </c>
      <c r="N61" s="1211" t="n">
        <v>1138.0417542</v>
      </c>
      <c r="O61" s="1212" t="n">
        <v>27415.0714343406</v>
      </c>
      <c r="P61" s="1212" t="n">
        <v>32136.9055203564</v>
      </c>
      <c r="Q61" s="1213" t="n">
        <v>7662.89002474125</v>
      </c>
      <c r="R61" s="1212" t="n">
        <v>35077.9614590818</v>
      </c>
      <c r="S61" s="1212" t="n">
        <v>39799.7955450976</v>
      </c>
    </row>
    <row r="62" s="1179" customFormat="true" ht="16.5" hidden="false" customHeight="false" outlineLevel="0" collapsed="false">
      <c r="A62" s="1203" t="s">
        <v>56</v>
      </c>
      <c r="B62" s="1204" t="n">
        <f aca="false">J62</f>
        <v>140</v>
      </c>
      <c r="C62" s="1204" t="s">
        <v>496</v>
      </c>
      <c r="D62" s="1204" t="n">
        <f aca="false">K62</f>
        <v>200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140</v>
      </c>
      <c r="K62" s="1209" t="n">
        <v>200</v>
      </c>
      <c r="L62" s="1209" t="n">
        <v>850</v>
      </c>
      <c r="M62" s="1250" t="n">
        <v>8.6359201745615</v>
      </c>
      <c r="N62" s="1211" t="n">
        <v>1264.490838</v>
      </c>
      <c r="O62" s="1212" t="n">
        <v>28874.2610723929</v>
      </c>
      <c r="P62" s="1212" t="n">
        <v>33828.1726345926</v>
      </c>
      <c r="Q62" s="1213" t="n">
        <v>8213.35770372375</v>
      </c>
      <c r="R62" s="1212" t="n">
        <v>37087.6187761166</v>
      </c>
      <c r="S62" s="1212" t="n">
        <v>42041.5303383163</v>
      </c>
    </row>
    <row r="63" s="1179" customFormat="true" ht="16.5" hidden="false" customHeight="false" outlineLevel="0" collapsed="false">
      <c r="A63" s="1203" t="s">
        <v>56</v>
      </c>
      <c r="B63" s="1204" t="n">
        <f aca="false">J63</f>
        <v>140</v>
      </c>
      <c r="C63" s="1204" t="s">
        <v>496</v>
      </c>
      <c r="D63" s="1204" t="n">
        <f aca="false">K63</f>
        <v>200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140</v>
      </c>
      <c r="K63" s="1209" t="n">
        <v>200</v>
      </c>
      <c r="L63" s="1209" t="n">
        <v>900</v>
      </c>
      <c r="M63" s="1250" t="n">
        <v>9.21486823599062</v>
      </c>
      <c r="N63" s="1211" t="n">
        <v>1390.9399218</v>
      </c>
      <c r="O63" s="1212" t="n">
        <v>30333.4505989178</v>
      </c>
      <c r="P63" s="1212" t="n">
        <v>35519.4480464701</v>
      </c>
      <c r="Q63" s="1213" t="n">
        <v>8548.3285253325</v>
      </c>
      <c r="R63" s="1212" t="n">
        <v>38881.7791242503</v>
      </c>
      <c r="S63" s="1212" t="n">
        <v>44067.7765718026</v>
      </c>
    </row>
    <row r="64" s="1179" customFormat="true" ht="16.5" hidden="false" customHeight="false" outlineLevel="0" collapsed="false">
      <c r="A64" s="1203" t="s">
        <v>56</v>
      </c>
      <c r="B64" s="1204" t="n">
        <f aca="false">J64</f>
        <v>140</v>
      </c>
      <c r="C64" s="1204" t="s">
        <v>496</v>
      </c>
      <c r="D64" s="1204" t="n">
        <f aca="false">K64</f>
        <v>200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140</v>
      </c>
      <c r="K64" s="1209" t="n">
        <v>200</v>
      </c>
      <c r="L64" s="1209" t="n">
        <v>950</v>
      </c>
      <c r="M64" s="1250" t="n">
        <v>9.65895429741975</v>
      </c>
      <c r="N64" s="1211" t="n">
        <v>1517.3890056</v>
      </c>
      <c r="O64" s="1212" t="n">
        <v>31792.6402369701</v>
      </c>
      <c r="P64" s="1212" t="n">
        <v>37210.7302916993</v>
      </c>
      <c r="Q64" s="1213" t="n">
        <v>9098.796204315</v>
      </c>
      <c r="R64" s="1212" t="n">
        <v>40891.4364412851</v>
      </c>
      <c r="S64" s="1212" t="n">
        <v>46309.5264960143</v>
      </c>
    </row>
    <row r="65" s="1179" customFormat="true" ht="16.5" hidden="false" customHeight="false" outlineLevel="0" collapsed="false">
      <c r="A65" s="1203" t="s">
        <v>56</v>
      </c>
      <c r="B65" s="1204" t="n">
        <f aca="false">J65</f>
        <v>140</v>
      </c>
      <c r="C65" s="1204" t="s">
        <v>496</v>
      </c>
      <c r="D65" s="1204" t="n">
        <f aca="false">K65</f>
        <v>200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140</v>
      </c>
      <c r="K65" s="1209" t="n">
        <v>200</v>
      </c>
      <c r="L65" s="1209" t="n">
        <v>1000</v>
      </c>
      <c r="M65" s="1250" t="n">
        <v>10.0868523588489</v>
      </c>
      <c r="N65" s="1211" t="n">
        <v>1643.8380894</v>
      </c>
      <c r="O65" s="1212" t="n">
        <v>33162.9213171218</v>
      </c>
      <c r="P65" s="1212" t="n">
        <v>38811.1195634599</v>
      </c>
      <c r="Q65" s="1213" t="n">
        <v>9433.766894715</v>
      </c>
      <c r="R65" s="1212" t="n">
        <v>42596.6882118368</v>
      </c>
      <c r="S65" s="1212" t="n">
        <v>48244.8864581749</v>
      </c>
    </row>
    <row r="66" s="1179" customFormat="true" ht="16.5" hidden="false" customHeight="false" outlineLevel="0" collapsed="false">
      <c r="A66" s="1203" t="s">
        <v>56</v>
      </c>
      <c r="B66" s="1204" t="n">
        <f aca="false">J66</f>
        <v>140</v>
      </c>
      <c r="C66" s="1204" t="s">
        <v>496</v>
      </c>
      <c r="D66" s="1204" t="n">
        <f aca="false">K66</f>
        <v>200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140</v>
      </c>
      <c r="K66" s="1209" t="n">
        <v>200</v>
      </c>
      <c r="L66" s="1209" t="n">
        <v>1050</v>
      </c>
      <c r="M66" s="1250" t="n">
        <v>10.530938420278</v>
      </c>
      <c r="N66" s="1211" t="n">
        <v>1770.2871732</v>
      </c>
      <c r="O66" s="1212" t="n">
        <v>34833.2685292513</v>
      </c>
      <c r="P66" s="1212" t="n">
        <v>40718.3038741093</v>
      </c>
      <c r="Q66" s="1213" t="n">
        <v>9984.2345736975</v>
      </c>
      <c r="R66" s="1212" t="n">
        <v>44817.5031029488</v>
      </c>
      <c r="S66" s="1212" t="n">
        <v>50702.5384478068</v>
      </c>
    </row>
    <row r="67" s="1179" customFormat="true" ht="16.5" hidden="false" customHeight="false" outlineLevel="0" collapsed="false">
      <c r="A67" s="1203" t="s">
        <v>56</v>
      </c>
      <c r="B67" s="1206" t="n">
        <f aca="false">J67</f>
        <v>140</v>
      </c>
      <c r="C67" s="1206" t="s">
        <v>496</v>
      </c>
      <c r="D67" s="1206" t="n">
        <f aca="false">K67</f>
        <v>200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140</v>
      </c>
      <c r="K67" s="1209" t="n">
        <v>200</v>
      </c>
      <c r="L67" s="1209" t="n">
        <v>1100</v>
      </c>
      <c r="M67" s="1250" t="n">
        <v>10.9588364817071</v>
      </c>
      <c r="N67" s="1211" t="n">
        <v>1896.736257</v>
      </c>
      <c r="O67" s="1212" t="n">
        <v>36292.4580557762</v>
      </c>
      <c r="P67" s="1212" t="n">
        <v>42409.6055211763</v>
      </c>
      <c r="Q67" s="1213" t="n">
        <v>10319.2053953063</v>
      </c>
      <c r="R67" s="1212" t="n">
        <v>46611.6634510825</v>
      </c>
      <c r="S67" s="1212" t="n">
        <v>52728.8109164826</v>
      </c>
    </row>
    <row r="68" s="1179" customFormat="true" ht="16.5" hidden="false" customHeight="false" outlineLevel="0" collapsed="false">
      <c r="A68" s="1203" t="s">
        <v>56</v>
      </c>
      <c r="B68" s="1204" t="n">
        <f aca="false">J68</f>
        <v>140</v>
      </c>
      <c r="C68" s="1204" t="s">
        <v>496</v>
      </c>
      <c r="D68" s="1204" t="n">
        <f aca="false">K68</f>
        <v>200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140</v>
      </c>
      <c r="K68" s="1209" t="n">
        <v>200</v>
      </c>
      <c r="L68" s="1209" t="n">
        <v>1150</v>
      </c>
      <c r="M68" s="1250" t="n">
        <v>11.3867345431363</v>
      </c>
      <c r="N68" s="1211" t="n">
        <v>2023.1853408</v>
      </c>
      <c r="O68" s="1212" t="n">
        <v>37045.7200565505</v>
      </c>
      <c r="P68" s="1212" t="n">
        <v>43379.1334187378</v>
      </c>
      <c r="Q68" s="1213" t="n">
        <v>10654.1760857063</v>
      </c>
      <c r="R68" s="1212" t="n">
        <v>47699.8961422568</v>
      </c>
      <c r="S68" s="1212" t="n">
        <v>54033.309504444</v>
      </c>
    </row>
    <row r="69" s="1179" customFormat="true" ht="16.5" hidden="false" customHeight="false" outlineLevel="0" collapsed="false">
      <c r="A69" s="1203" t="s">
        <v>56</v>
      </c>
      <c r="B69" s="1204" t="n">
        <f aca="false">J69</f>
        <v>140</v>
      </c>
      <c r="C69" s="1204" t="s">
        <v>496</v>
      </c>
      <c r="D69" s="1204" t="n">
        <f aca="false">K69</f>
        <v>200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140</v>
      </c>
      <c r="K69" s="1209" t="n">
        <v>200</v>
      </c>
      <c r="L69" s="1209" t="n">
        <v>1200</v>
      </c>
      <c r="M69" s="1250" t="n">
        <v>11.8681081045654</v>
      </c>
      <c r="N69" s="1211" t="n">
        <v>2149.6344246</v>
      </c>
      <c r="O69" s="1212" t="n">
        <v>37831.8223150436</v>
      </c>
      <c r="P69" s="1212" t="n">
        <v>44382.2568798116</v>
      </c>
      <c r="Q69" s="1213" t="n">
        <v>11204.6437646888</v>
      </c>
      <c r="R69" s="1212" t="n">
        <v>49036.4660797324</v>
      </c>
      <c r="S69" s="1212" t="n">
        <v>55586.9006445004</v>
      </c>
    </row>
    <row r="70" s="1179" customFormat="true" ht="16.5" hidden="false" customHeight="false" outlineLevel="0" collapsed="false">
      <c r="A70" s="1203" t="s">
        <v>56</v>
      </c>
      <c r="B70" s="1204" t="n">
        <f aca="false">J70</f>
        <v>140</v>
      </c>
      <c r="C70" s="1204" t="s">
        <v>496</v>
      </c>
      <c r="D70" s="1204" t="n">
        <f aca="false">K70</f>
        <v>200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140</v>
      </c>
      <c r="K70" s="1209" t="n">
        <v>200</v>
      </c>
      <c r="L70" s="1209" t="n">
        <v>1250</v>
      </c>
      <c r="M70" s="1250" t="n">
        <v>13.1149061659945</v>
      </c>
      <c r="N70" s="1211" t="n">
        <v>2276.0835084</v>
      </c>
      <c r="O70" s="1212" t="n">
        <v>38584.6347487174</v>
      </c>
      <c r="P70" s="1212" t="n">
        <v>45351.3641601711</v>
      </c>
      <c r="Q70" s="1213" t="n">
        <v>11539.6144550888</v>
      </c>
      <c r="R70" s="1212" t="n">
        <v>50124.2492038061</v>
      </c>
      <c r="S70" s="1212" t="n">
        <v>56890.9786152599</v>
      </c>
    </row>
    <row r="71" s="1179" customFormat="true" ht="16.5" hidden="false" customHeight="false" outlineLevel="0" collapsed="false">
      <c r="A71" s="1203" t="s">
        <v>56</v>
      </c>
      <c r="B71" s="1204" t="n">
        <f aca="false">J71</f>
        <v>140</v>
      </c>
      <c r="C71" s="1204" t="s">
        <v>496</v>
      </c>
      <c r="D71" s="1204" t="n">
        <f aca="false">K71</f>
        <v>200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140</v>
      </c>
      <c r="K71" s="1209" t="n">
        <v>200</v>
      </c>
      <c r="L71" s="1209" t="n">
        <v>1300</v>
      </c>
      <c r="M71" s="1250" t="n">
        <v>13.5589922274236</v>
      </c>
      <c r="N71" s="1211" t="n">
        <v>2402.5325922</v>
      </c>
      <c r="O71" s="1212" t="n">
        <v>41629.3943518659</v>
      </c>
      <c r="P71" s="1212" t="n">
        <v>48663.763795374</v>
      </c>
      <c r="Q71" s="1213" t="n">
        <v>12090.0821340713</v>
      </c>
      <c r="R71" s="1212" t="n">
        <v>53719.4764859372</v>
      </c>
      <c r="S71" s="1212" t="n">
        <v>60753.8459294452</v>
      </c>
    </row>
    <row r="72" s="1179" customFormat="true" ht="16.5" hidden="false" customHeight="false" outlineLevel="0" collapsed="false">
      <c r="A72" s="1203" t="s">
        <v>56</v>
      </c>
      <c r="B72" s="1204" t="n">
        <f aca="false">J72</f>
        <v>140</v>
      </c>
      <c r="C72" s="1204" t="s">
        <v>496</v>
      </c>
      <c r="D72" s="1204" t="n">
        <f aca="false">K72</f>
        <v>200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140</v>
      </c>
      <c r="K72" s="1209" t="n">
        <v>200</v>
      </c>
      <c r="L72" s="1209" t="n">
        <v>1350</v>
      </c>
      <c r="M72" s="1250" t="n">
        <v>13.9868902888528</v>
      </c>
      <c r="N72" s="1211" t="n">
        <v>2528.981676</v>
      </c>
      <c r="O72" s="1212" t="n">
        <v>42615.5680225665</v>
      </c>
      <c r="P72" s="1212" t="n">
        <v>49871.4099609254</v>
      </c>
      <c r="Q72" s="1213" t="n">
        <v>12425.05295568</v>
      </c>
      <c r="R72" s="1212" t="n">
        <v>55040.6209782465</v>
      </c>
      <c r="S72" s="1212" t="n">
        <v>62296.4629166053</v>
      </c>
    </row>
    <row r="73" s="1179" customFormat="true" ht="16.5" hidden="false" customHeight="false" outlineLevel="0" collapsed="false">
      <c r="A73" s="1203" t="s">
        <v>56</v>
      </c>
      <c r="B73" s="1204" t="n">
        <f aca="false">J73</f>
        <v>140</v>
      </c>
      <c r="C73" s="1204" t="s">
        <v>496</v>
      </c>
      <c r="D73" s="1204" t="n">
        <f aca="false">K73</f>
        <v>200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140</v>
      </c>
      <c r="K73" s="1209" t="n">
        <v>200</v>
      </c>
      <c r="L73" s="1209" t="n">
        <v>1400</v>
      </c>
      <c r="M73" s="1250" t="n">
        <v>14.4309763502819</v>
      </c>
      <c r="N73" s="1211" t="n">
        <v>2655.4307598</v>
      </c>
      <c r="O73" s="1212" t="n">
        <v>43907.3644567635</v>
      </c>
      <c r="P73" s="1212" t="n">
        <v>51391.5523771177</v>
      </c>
      <c r="Q73" s="1213" t="n">
        <v>12975.5206346625</v>
      </c>
      <c r="R73" s="1212" t="n">
        <v>56882.885091426</v>
      </c>
      <c r="S73" s="1212" t="n">
        <v>64367.0730117802</v>
      </c>
    </row>
    <row r="74" s="1179" customFormat="true" ht="16.5" hidden="false" customHeight="false" outlineLevel="0" collapsed="false">
      <c r="A74" s="1203" t="s">
        <v>56</v>
      </c>
      <c r="B74" s="1204" t="n">
        <f aca="false">J74</f>
        <v>140</v>
      </c>
      <c r="C74" s="1204" t="s">
        <v>496</v>
      </c>
      <c r="D74" s="1204" t="n">
        <f aca="false">K74</f>
        <v>200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140</v>
      </c>
      <c r="K74" s="1209" t="n">
        <v>200</v>
      </c>
      <c r="L74" s="1209" t="n">
        <v>1450</v>
      </c>
      <c r="M74" s="1250" t="n">
        <v>14.858874411711</v>
      </c>
      <c r="N74" s="1211" t="n">
        <v>2781.8798436</v>
      </c>
      <c r="O74" s="1212" t="n">
        <v>44893.5380159366</v>
      </c>
      <c r="P74" s="1212" t="n">
        <v>52599.2000069588</v>
      </c>
      <c r="Q74" s="1213" t="n">
        <v>13310.4913250625</v>
      </c>
      <c r="R74" s="1212" t="n">
        <v>58204.0293409991</v>
      </c>
      <c r="S74" s="1212" t="n">
        <v>65909.6913320213</v>
      </c>
    </row>
    <row r="75" s="1179" customFormat="true" ht="16.5" hidden="false" customHeight="false" outlineLevel="0" collapsed="false">
      <c r="A75" s="1203" t="s">
        <v>56</v>
      </c>
      <c r="B75" s="1204" t="n">
        <f aca="false">J75</f>
        <v>140</v>
      </c>
      <c r="C75" s="1204" t="s">
        <v>496</v>
      </c>
      <c r="D75" s="1204" t="n">
        <f aca="false">K75</f>
        <v>200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140</v>
      </c>
      <c r="K75" s="1209" t="n">
        <v>200</v>
      </c>
      <c r="L75" s="1209" t="n">
        <v>1500</v>
      </c>
      <c r="M75" s="1250" t="n">
        <v>15.1643408305621</v>
      </c>
      <c r="N75" s="1211" t="n">
        <v>2908.3289274</v>
      </c>
      <c r="O75" s="1212" t="n">
        <v>46283.6578197257</v>
      </c>
      <c r="P75" s="1212" t="n">
        <v>54290.2261235234</v>
      </c>
      <c r="Q75" s="1213" t="n">
        <v>13860.959004045</v>
      </c>
      <c r="R75" s="1212" t="n">
        <v>60144.6168237707</v>
      </c>
      <c r="S75" s="1212" t="n">
        <v>68151.1851275684</v>
      </c>
    </row>
    <row r="76" s="1179" customFormat="true" ht="16.5" hidden="false" customHeight="false" outlineLevel="0" collapsed="false">
      <c r="A76" s="1203" t="s">
        <v>56</v>
      </c>
      <c r="B76" s="1204" t="n">
        <f aca="false">J76</f>
        <v>140</v>
      </c>
      <c r="C76" s="1204" t="s">
        <v>496</v>
      </c>
      <c r="D76" s="1204" t="n">
        <f aca="false">K76</f>
        <v>200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140</v>
      </c>
      <c r="K76" s="1209" t="n">
        <v>200</v>
      </c>
      <c r="L76" s="1209" t="n">
        <v>1550</v>
      </c>
      <c r="M76" s="1250" t="n">
        <v>15.5922388919912</v>
      </c>
      <c r="N76" s="1211" t="n">
        <v>3034.7780112</v>
      </c>
      <c r="O76" s="1212" t="n">
        <v>47269.8313788988</v>
      </c>
      <c r="P76" s="1212" t="n">
        <v>55497.904503447</v>
      </c>
      <c r="Q76" s="1213" t="n">
        <v>14195.9298256538</v>
      </c>
      <c r="R76" s="1212" t="n">
        <v>61465.7612045526</v>
      </c>
      <c r="S76" s="1212" t="n">
        <v>69693.8343291008</v>
      </c>
    </row>
    <row r="77" s="1179" customFormat="true" ht="16.5" hidden="false" customHeight="false" outlineLevel="0" collapsed="false">
      <c r="A77" s="1203" t="s">
        <v>56</v>
      </c>
      <c r="B77" s="1206" t="n">
        <f aca="false">J77</f>
        <v>140</v>
      </c>
      <c r="C77" s="1206" t="s">
        <v>496</v>
      </c>
      <c r="D77" s="1206" t="n">
        <f aca="false">K77</f>
        <v>200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140</v>
      </c>
      <c r="K77" s="1209" t="n">
        <v>200</v>
      </c>
      <c r="L77" s="1209" t="n">
        <v>1600</v>
      </c>
      <c r="M77" s="1250" t="n">
        <v>16.0201369534204</v>
      </c>
      <c r="N77" s="1211" t="n">
        <v>3161.227095</v>
      </c>
      <c r="O77" s="1212" t="n">
        <v>50074.7352792801</v>
      </c>
      <c r="P77" s="1212" t="n">
        <v>58565.0841878816</v>
      </c>
      <c r="Q77" s="1213" t="n">
        <v>14530.9005160538</v>
      </c>
      <c r="R77" s="1212" t="n">
        <v>64605.6357953338</v>
      </c>
      <c r="S77" s="1212" t="n">
        <v>73095.9847039354</v>
      </c>
    </row>
    <row r="78" s="1179" customFormat="true" ht="16.5" hidden="false" customHeight="false" outlineLevel="0" collapsed="false">
      <c r="A78" s="1203" t="s">
        <v>56</v>
      </c>
      <c r="B78" s="1204" t="n">
        <f aca="false">J78</f>
        <v>140</v>
      </c>
      <c r="C78" s="1204" t="s">
        <v>496</v>
      </c>
      <c r="D78" s="1204" t="n">
        <f aca="false">K78</f>
        <v>200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140</v>
      </c>
      <c r="K78" s="1209" t="n">
        <v>200</v>
      </c>
      <c r="L78" s="1209" t="n">
        <v>1650</v>
      </c>
      <c r="M78" s="1250" t="n">
        <v>16.4642230148495</v>
      </c>
      <c r="N78" s="1211" t="n">
        <v>3287.6761788</v>
      </c>
      <c r="O78" s="1212" t="n">
        <v>53115.3962491005</v>
      </c>
      <c r="P78" s="1212" t="n">
        <v>61873.5443958294</v>
      </c>
      <c r="Q78" s="1213" t="n">
        <v>15081.3681950363</v>
      </c>
      <c r="R78" s="1212" t="n">
        <v>68196.7644441368</v>
      </c>
      <c r="S78" s="1212" t="n">
        <v>76954.9125908656</v>
      </c>
    </row>
    <row r="79" s="1179" customFormat="true" ht="16.5" hidden="false" customHeight="false" outlineLevel="0" collapsed="false">
      <c r="A79" s="1203" t="s">
        <v>56</v>
      </c>
      <c r="B79" s="1204" t="n">
        <f aca="false">J79</f>
        <v>140</v>
      </c>
      <c r="C79" s="1204" t="s">
        <v>496</v>
      </c>
      <c r="D79" s="1204" t="n">
        <f aca="false">K79</f>
        <v>200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140</v>
      </c>
      <c r="K79" s="1209" t="n">
        <v>200</v>
      </c>
      <c r="L79" s="1209" t="n">
        <v>1700</v>
      </c>
      <c r="M79" s="1250" t="n">
        <v>17.7110210762786</v>
      </c>
      <c r="N79" s="1211" t="n">
        <v>3414.1252626</v>
      </c>
      <c r="O79" s="1212" t="n">
        <v>53909.8432135223</v>
      </c>
      <c r="P79" s="1212" t="n">
        <v>62885.1008230217</v>
      </c>
      <c r="Q79" s="1213" t="n">
        <v>15416.3388854363</v>
      </c>
      <c r="R79" s="1212" t="n">
        <v>69326.1820989585</v>
      </c>
      <c r="S79" s="1212" t="n">
        <v>78301.439708458</v>
      </c>
    </row>
    <row r="80" s="1179" customFormat="true" ht="16.5" hidden="false" customHeight="false" outlineLevel="0" collapsed="false">
      <c r="A80" s="1203" t="s">
        <v>56</v>
      </c>
      <c r="B80" s="1204" t="n">
        <f aca="false">J80</f>
        <v>140</v>
      </c>
      <c r="C80" s="1204" t="s">
        <v>496</v>
      </c>
      <c r="D80" s="1204" t="n">
        <f aca="false">K80</f>
        <v>200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140</v>
      </c>
      <c r="K80" s="1209" t="n">
        <v>200</v>
      </c>
      <c r="L80" s="1209" t="n">
        <v>1750</v>
      </c>
      <c r="M80" s="1250" t="n">
        <v>18.1551071377078</v>
      </c>
      <c r="N80" s="1211" t="n">
        <v>3540.5743464</v>
      </c>
      <c r="O80" s="1212" t="n">
        <v>54633.1184975936</v>
      </c>
      <c r="P80" s="1212" t="n">
        <v>63823.894501071</v>
      </c>
      <c r="Q80" s="1213" t="n">
        <v>15966.8065644188</v>
      </c>
      <c r="R80" s="1212" t="n">
        <v>70599.9250620124</v>
      </c>
      <c r="S80" s="1212" t="n">
        <v>79790.7010654898</v>
      </c>
    </row>
    <row r="81" s="1179" customFormat="true" ht="16.5" hidden="false" customHeight="false" outlineLevel="0" collapsed="false">
      <c r="A81" s="1203" t="s">
        <v>56</v>
      </c>
      <c r="B81" s="1204" t="n">
        <f aca="false">J81</f>
        <v>140</v>
      </c>
      <c r="C81" s="1204" t="s">
        <v>496</v>
      </c>
      <c r="D81" s="1204" t="n">
        <f aca="false">K81</f>
        <v>200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140</v>
      </c>
      <c r="K81" s="1209" t="n">
        <v>200</v>
      </c>
      <c r="L81" s="1209" t="n">
        <v>1800</v>
      </c>
      <c r="M81" s="1250" t="n">
        <v>18.5830051991369</v>
      </c>
      <c r="N81" s="1211" t="n">
        <v>3667.0234302</v>
      </c>
      <c r="O81" s="1212" t="n">
        <v>55428.2165591955</v>
      </c>
      <c r="P81" s="1212" t="n">
        <v>64836.146343823</v>
      </c>
      <c r="Q81" s="1213" t="n">
        <v>16301.7773860275</v>
      </c>
      <c r="R81" s="1212" t="n">
        <v>71729.993945223</v>
      </c>
      <c r="S81" s="1212" t="n">
        <v>81137.9237298505</v>
      </c>
    </row>
    <row r="82" s="1179" customFormat="true" ht="16.5" hidden="false" customHeight="false" outlineLevel="0" collapsed="false">
      <c r="A82" s="1203" t="s">
        <v>56</v>
      </c>
      <c r="B82" s="1204" t="n">
        <f aca="false">J82</f>
        <v>140</v>
      </c>
      <c r="C82" s="1204" t="s">
        <v>496</v>
      </c>
      <c r="D82" s="1204" t="n">
        <f aca="false">K82</f>
        <v>200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140</v>
      </c>
      <c r="K82" s="1209" t="n">
        <v>200</v>
      </c>
      <c r="L82" s="1209" t="n">
        <v>1850</v>
      </c>
      <c r="M82" s="1250" t="n">
        <v>19.027091260566</v>
      </c>
      <c r="N82" s="1211" t="n">
        <v>3793.472514</v>
      </c>
      <c r="O82" s="1212" t="n">
        <v>56223.2695637126</v>
      </c>
      <c r="P82" s="1212" t="n">
        <v>65848.3651180336</v>
      </c>
      <c r="Q82" s="1213" t="n">
        <v>16852.24506501</v>
      </c>
      <c r="R82" s="1212" t="n">
        <v>73075.5146287226</v>
      </c>
      <c r="S82" s="1212" t="n">
        <v>82700.6101830437</v>
      </c>
    </row>
    <row r="83" s="1179" customFormat="true" ht="16.5" hidden="false" customHeight="false" outlineLevel="0" collapsed="false">
      <c r="A83" s="1203" t="s">
        <v>56</v>
      </c>
      <c r="B83" s="1204" t="n">
        <f aca="false">J83</f>
        <v>140</v>
      </c>
      <c r="C83" s="1204" t="s">
        <v>496</v>
      </c>
      <c r="D83" s="1204" t="n">
        <f aca="false">K83</f>
        <v>200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140</v>
      </c>
      <c r="K83" s="1209" t="n">
        <v>200</v>
      </c>
      <c r="L83" s="1209" t="n">
        <v>1900</v>
      </c>
      <c r="M83" s="1250" t="n">
        <v>19.4549893219951</v>
      </c>
      <c r="N83" s="1211" t="n">
        <v>3919.9215978</v>
      </c>
      <c r="O83" s="1212" t="n">
        <v>57181.924842957</v>
      </c>
      <c r="P83" s="1212" t="n">
        <v>67027.8737377189</v>
      </c>
      <c r="Q83" s="1213" t="n">
        <v>17187.21575541</v>
      </c>
      <c r="R83" s="1212" t="n">
        <v>74369.140598367</v>
      </c>
      <c r="S83" s="1212" t="n">
        <v>84215.0894931289</v>
      </c>
    </row>
    <row r="84" s="1179" customFormat="true" ht="16.5" hidden="false" customHeight="false" outlineLevel="0" collapsed="false">
      <c r="A84" s="1203" t="s">
        <v>56</v>
      </c>
      <c r="B84" s="1204" t="n">
        <f aca="false">J84</f>
        <v>140</v>
      </c>
      <c r="C84" s="1204" t="s">
        <v>496</v>
      </c>
      <c r="D84" s="1204" t="n">
        <f aca="false">K84</f>
        <v>200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140</v>
      </c>
      <c r="K84" s="1209" t="n">
        <v>200</v>
      </c>
      <c r="L84" s="1209" t="n">
        <v>1950</v>
      </c>
      <c r="M84" s="1250" t="n">
        <v>19.9201748834243</v>
      </c>
      <c r="N84" s="1211" t="n">
        <v>4046.3706816</v>
      </c>
      <c r="O84" s="1212" t="n">
        <v>58289.3664229665</v>
      </c>
      <c r="P84" s="1212" t="n">
        <v>68359.5139984461</v>
      </c>
      <c r="Q84" s="1213" t="n">
        <v>17522.18644581</v>
      </c>
      <c r="R84" s="1212" t="n">
        <v>75811.5528687765</v>
      </c>
      <c r="S84" s="1212" t="n">
        <v>85881.7004442561</v>
      </c>
    </row>
    <row r="85" s="1179" customFormat="true" ht="16.5" hidden="false" customHeight="false" outlineLevel="0" collapsed="false">
      <c r="A85" s="1203" t="s">
        <v>56</v>
      </c>
      <c r="B85" s="1204" t="n">
        <f aca="false">J85</f>
        <v>140</v>
      </c>
      <c r="C85" s="1204" t="s">
        <v>496</v>
      </c>
      <c r="D85" s="1204" t="n">
        <f aca="false">K85</f>
        <v>200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140</v>
      </c>
      <c r="K85" s="1209" t="n">
        <v>200</v>
      </c>
      <c r="L85" s="1209" t="n">
        <v>2000</v>
      </c>
      <c r="M85" s="1250" t="n">
        <v>20.4512452248534</v>
      </c>
      <c r="N85" s="1211" t="n">
        <v>4172.8197654</v>
      </c>
      <c r="O85" s="1212" t="n">
        <v>59277.2063135833</v>
      </c>
      <c r="P85" s="1212" t="n">
        <v>69765.9803144573</v>
      </c>
      <c r="Q85" s="1213" t="n">
        <v>18072.6542560013</v>
      </c>
      <c r="R85" s="1212" t="n">
        <v>77349.8605695846</v>
      </c>
      <c r="S85" s="1212" t="n">
        <v>87838.6345704585</v>
      </c>
    </row>
    <row r="86" s="1179" customFormat="true" ht="16.5" hidden="false" customHeight="false" outlineLevel="0" collapsed="false">
      <c r="A86" s="1203" t="s">
        <v>56</v>
      </c>
      <c r="B86" s="1204" t="n">
        <f aca="false">J86</f>
        <v>140</v>
      </c>
      <c r="C86" s="1204" t="s">
        <v>496</v>
      </c>
      <c r="D86" s="1204" t="n">
        <f aca="false">K86</f>
        <v>200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140</v>
      </c>
      <c r="K86" s="1209" t="n">
        <v>200</v>
      </c>
      <c r="L86" s="1209" t="n">
        <v>2050</v>
      </c>
      <c r="M86" s="1250" t="n">
        <v>21.6980432862825</v>
      </c>
      <c r="N86" s="1211" t="n">
        <v>4299.2688492</v>
      </c>
      <c r="O86" s="1212" t="n">
        <v>62075.9698478381</v>
      </c>
      <c r="P86" s="1212" t="n">
        <v>72826.918708307</v>
      </c>
      <c r="Q86" s="1213" t="n">
        <v>18407.6249464013</v>
      </c>
      <c r="R86" s="1212" t="n">
        <v>80483.5947942394</v>
      </c>
      <c r="S86" s="1212" t="n">
        <v>91234.5436547082</v>
      </c>
    </row>
    <row r="87" s="1179" customFormat="true" ht="16.5" hidden="false" customHeight="false" outlineLevel="0" collapsed="false">
      <c r="A87" s="1203" t="s">
        <v>56</v>
      </c>
      <c r="B87" s="1206" t="n">
        <f aca="false">J87</f>
        <v>140</v>
      </c>
      <c r="C87" s="1206" t="s">
        <v>496</v>
      </c>
      <c r="D87" s="1206" t="n">
        <f aca="false">K87</f>
        <v>200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140</v>
      </c>
      <c r="K87" s="1209" t="n">
        <v>200</v>
      </c>
      <c r="L87" s="1209" t="n">
        <v>2100</v>
      </c>
      <c r="M87" s="1250" t="n">
        <v>22.1421293477116</v>
      </c>
      <c r="N87" s="1211" t="n">
        <v>4425.717933</v>
      </c>
      <c r="O87" s="1212" t="n">
        <v>62928.9013543751</v>
      </c>
      <c r="P87" s="1212" t="n">
        <v>73898.3143082396</v>
      </c>
      <c r="Q87" s="1213" t="n">
        <v>18958.0926253838</v>
      </c>
      <c r="R87" s="1212" t="n">
        <v>81886.9939797589</v>
      </c>
      <c r="S87" s="1212" t="n">
        <v>92856.4069336234</v>
      </c>
    </row>
    <row r="88" s="1179" customFormat="true" ht="16.5" hidden="false" customHeight="false" outlineLevel="0" collapsed="false">
      <c r="A88" s="1203" t="s">
        <v>56</v>
      </c>
      <c r="B88" s="1204" t="n">
        <f aca="false">J88</f>
        <v>140</v>
      </c>
      <c r="C88" s="1204" t="s">
        <v>496</v>
      </c>
      <c r="D88" s="1204" t="n">
        <f aca="false">K88</f>
        <v>200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140</v>
      </c>
      <c r="K88" s="1209" t="n">
        <v>200</v>
      </c>
      <c r="L88" s="1209" t="n">
        <v>2150</v>
      </c>
      <c r="M88" s="1250" t="n">
        <v>22.5700274091408</v>
      </c>
      <c r="N88" s="1211" t="n">
        <v>4552.1670168</v>
      </c>
      <c r="O88" s="1212" t="n">
        <v>63919.7928587368</v>
      </c>
      <c r="P88" s="1212" t="n">
        <v>75110.777498643</v>
      </c>
      <c r="Q88" s="1213" t="n">
        <v>19293.0633157838</v>
      </c>
      <c r="R88" s="1212" t="n">
        <v>83212.8561745206</v>
      </c>
      <c r="S88" s="1212" t="n">
        <v>94403.8408144267</v>
      </c>
    </row>
    <row r="89" s="1179" customFormat="true" ht="16.5" hidden="false" customHeight="false" outlineLevel="0" collapsed="false">
      <c r="A89" s="1203" t="s">
        <v>56</v>
      </c>
      <c r="B89" s="1204" t="n">
        <f aca="false">J89</f>
        <v>140</v>
      </c>
      <c r="C89" s="1204" t="s">
        <v>496</v>
      </c>
      <c r="D89" s="1204" t="n">
        <f aca="false">K89</f>
        <v>200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140</v>
      </c>
      <c r="K89" s="1209" t="n">
        <v>200</v>
      </c>
      <c r="L89" s="1209" t="n">
        <v>2200</v>
      </c>
      <c r="M89" s="1250" t="n">
        <v>23.0141134705699</v>
      </c>
      <c r="N89" s="1211" t="n">
        <v>4678.6161006</v>
      </c>
      <c r="O89" s="1212" t="n">
        <v>64910.6395290686</v>
      </c>
      <c r="P89" s="1212" t="n">
        <v>76323.1976145258</v>
      </c>
      <c r="Q89" s="1213" t="n">
        <v>19843.5309947663</v>
      </c>
      <c r="R89" s="1212" t="n">
        <v>84754.1705238349</v>
      </c>
      <c r="S89" s="1212" t="n">
        <v>96166.728609292</v>
      </c>
    </row>
    <row r="90" s="1179" customFormat="true" ht="16.5" hidden="false" customHeight="false" outlineLevel="0" collapsed="false">
      <c r="A90" s="1203" t="s">
        <v>56</v>
      </c>
      <c r="B90" s="1204" t="n">
        <f aca="false">J90</f>
        <v>140</v>
      </c>
      <c r="C90" s="1204" t="s">
        <v>496</v>
      </c>
      <c r="D90" s="1204" t="n">
        <f aca="false">K90</f>
        <v>200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140</v>
      </c>
      <c r="K90" s="1209" t="n">
        <v>200</v>
      </c>
      <c r="L90" s="1209" t="n">
        <v>2250</v>
      </c>
      <c r="M90" s="1250" t="n">
        <v>23.442011531999</v>
      </c>
      <c r="N90" s="1211" t="n">
        <v>4805.0651844</v>
      </c>
      <c r="O90" s="1212" t="n">
        <v>66200.1881277628</v>
      </c>
      <c r="P90" s="1212" t="n">
        <v>77841.0282834332</v>
      </c>
      <c r="Q90" s="1213" t="n">
        <v>20178.501816375</v>
      </c>
      <c r="R90" s="1212" t="n">
        <v>86378.6899441378</v>
      </c>
      <c r="S90" s="1212" t="n">
        <v>98019.5300998082</v>
      </c>
    </row>
    <row r="91" s="1179" customFormat="true" ht="16.5" hidden="false" customHeight="false" outlineLevel="0" collapsed="false">
      <c r="A91" s="1203" t="s">
        <v>56</v>
      </c>
      <c r="B91" s="1204" t="n">
        <f aca="false">J91</f>
        <v>140</v>
      </c>
      <c r="C91" s="1204" t="s">
        <v>496</v>
      </c>
      <c r="D91" s="1204" t="n">
        <f aca="false">K91</f>
        <v>200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140</v>
      </c>
      <c r="K91" s="1209" t="n">
        <v>200</v>
      </c>
      <c r="L91" s="1209" t="n">
        <v>2300</v>
      </c>
      <c r="M91" s="1250" t="n">
        <v>23.8699095934281</v>
      </c>
      <c r="N91" s="1211" t="n">
        <v>4931.5142682</v>
      </c>
      <c r="O91" s="1212" t="n">
        <v>66964.0202529537</v>
      </c>
      <c r="P91" s="1212" t="n">
        <v>78821.3412843876</v>
      </c>
      <c r="Q91" s="1213" t="n">
        <v>20513.472506775</v>
      </c>
      <c r="R91" s="1212" t="n">
        <v>87477.4927597287</v>
      </c>
      <c r="S91" s="1212" t="n">
        <v>99334.8137911626</v>
      </c>
    </row>
    <row r="92" s="1179" customFormat="true" ht="16.5" hidden="false" customHeight="false" outlineLevel="0" collapsed="false">
      <c r="A92" s="1203" t="s">
        <v>56</v>
      </c>
      <c r="B92" s="1204" t="n">
        <f aca="false">J92</f>
        <v>140</v>
      </c>
      <c r="C92" s="1204" t="s">
        <v>496</v>
      </c>
      <c r="D92" s="1204" t="n">
        <f aca="false">K92</f>
        <v>200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140</v>
      </c>
      <c r="K92" s="1209" t="n">
        <v>200</v>
      </c>
      <c r="L92" s="1209" t="n">
        <v>2350</v>
      </c>
      <c r="M92" s="1250" t="n">
        <v>24.3139956548573</v>
      </c>
      <c r="N92" s="1211" t="n">
        <v>5057.963352</v>
      </c>
      <c r="O92" s="1212" t="n">
        <v>67727.8074325871</v>
      </c>
      <c r="P92" s="1212" t="n">
        <v>79801.6198745352</v>
      </c>
      <c r="Q92" s="1213" t="n">
        <v>21063.9401857575</v>
      </c>
      <c r="R92" s="1212" t="n">
        <v>88791.7476183447</v>
      </c>
      <c r="S92" s="1212" t="n">
        <v>100865.560060293</v>
      </c>
    </row>
    <row r="93" s="1179" customFormat="true" ht="16.5" hidden="false" customHeight="false" outlineLevel="0" collapsed="false">
      <c r="A93" s="1203" t="s">
        <v>56</v>
      </c>
      <c r="B93" s="1204" t="n">
        <f aca="false">J93</f>
        <v>140</v>
      </c>
      <c r="C93" s="1204" t="s">
        <v>496</v>
      </c>
      <c r="D93" s="1204" t="n">
        <f aca="false">K93</f>
        <v>200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140</v>
      </c>
      <c r="K93" s="1209" t="n">
        <v>200</v>
      </c>
      <c r="L93" s="1209" t="n">
        <v>2400</v>
      </c>
      <c r="M93" s="1250" t="n">
        <v>24.7418937162864</v>
      </c>
      <c r="N93" s="1211" t="n">
        <v>5184.4124358</v>
      </c>
      <c r="O93" s="1212" t="n">
        <v>68491.5497781908</v>
      </c>
      <c r="P93" s="1212" t="n">
        <v>80781.8636878037</v>
      </c>
      <c r="Q93" s="1213" t="n">
        <v>21398.9108761575</v>
      </c>
      <c r="R93" s="1212" t="n">
        <v>89890.4606543483</v>
      </c>
      <c r="S93" s="1212" t="n">
        <v>102180.774563961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140</v>
      </c>
      <c r="C94" s="1204" t="s">
        <v>496</v>
      </c>
      <c r="D94" s="1204" t="n">
        <f aca="false">K94</f>
        <v>200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140</v>
      </c>
      <c r="K94" s="1209" t="n">
        <v>200</v>
      </c>
      <c r="L94" s="1209" t="n">
        <v>2450</v>
      </c>
      <c r="M94" s="1250" t="n">
        <v>25.8662601351375</v>
      </c>
      <c r="N94" s="1211" t="n">
        <v>5310.8615196</v>
      </c>
      <c r="O94" s="1212" t="n">
        <v>69659.1933113256</v>
      </c>
      <c r="P94" s="1212" t="n">
        <v>82245.6108184884</v>
      </c>
      <c r="Q94" s="1213" t="n">
        <v>21949.3786863488</v>
      </c>
      <c r="R94" s="1212" t="n">
        <v>91608.5719976743</v>
      </c>
      <c r="S94" s="1212" t="n">
        <v>104194.989504837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140</v>
      </c>
      <c r="C95" s="1204" t="s">
        <v>496</v>
      </c>
      <c r="D95" s="1204" t="n">
        <f aca="false">K95</f>
        <v>200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140</v>
      </c>
      <c r="K95" s="1209" t="n">
        <v>200</v>
      </c>
      <c r="L95" s="1209" t="n">
        <v>2500</v>
      </c>
      <c r="M95" s="1250" t="n">
        <v>26.2941581965666</v>
      </c>
      <c r="N95" s="1211" t="n">
        <v>5437.3106034</v>
      </c>
      <c r="O95" s="1212" t="n">
        <v>70422.8456542871</v>
      </c>
      <c r="P95" s="1212" t="n">
        <v>83225.8082625846</v>
      </c>
      <c r="Q95" s="1213" t="n">
        <v>22284.3493767488</v>
      </c>
      <c r="R95" s="1212" t="n">
        <v>92707.1950310359</v>
      </c>
      <c r="S95" s="1212" t="n">
        <v>105510.157639333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140</v>
      </c>
      <c r="C96" s="1204" t="s">
        <v>496</v>
      </c>
      <c r="D96" s="1204" t="n">
        <f aca="false">K96</f>
        <v>200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140</v>
      </c>
      <c r="K96" s="1209" t="n">
        <v>200</v>
      </c>
      <c r="L96" s="1209" t="n">
        <v>2550</v>
      </c>
      <c r="M96" s="1250" t="n">
        <v>26.7382442579958</v>
      </c>
      <c r="N96" s="1211" t="n">
        <v>5563.7596872</v>
      </c>
      <c r="O96" s="1212" t="n">
        <v>74265.2715728683</v>
      </c>
      <c r="P96" s="1212" t="n">
        <v>87353.5845328072</v>
      </c>
      <c r="Q96" s="1213" t="n">
        <v>22834.8170557313</v>
      </c>
      <c r="R96" s="1212" t="n">
        <v>97100.0886285996</v>
      </c>
      <c r="S96" s="1212" t="n">
        <v>110188.401588538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140</v>
      </c>
      <c r="C97" s="1206" t="s">
        <v>496</v>
      </c>
      <c r="D97" s="1206" t="n">
        <f aca="false">K97</f>
        <v>200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140</v>
      </c>
      <c r="K97" s="1209" t="n">
        <v>200</v>
      </c>
      <c r="L97" s="1209" t="n">
        <v>2600</v>
      </c>
      <c r="M97" s="1250" t="n">
        <v>27.1661423194249</v>
      </c>
      <c r="N97" s="1211" t="n">
        <v>5690.208771</v>
      </c>
      <c r="O97" s="1212" t="n">
        <v>75281.7345342098</v>
      </c>
      <c r="P97" s="1212" t="n">
        <v>88592.2038411319</v>
      </c>
      <c r="Q97" s="1213" t="n">
        <v>23169.7877461313</v>
      </c>
      <c r="R97" s="1212" t="n">
        <v>98451.522280341</v>
      </c>
      <c r="S97" s="1212" t="n">
        <v>111761.991587263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140</v>
      </c>
      <c r="C98" s="1204" t="s">
        <v>496</v>
      </c>
      <c r="D98" s="1204" t="n">
        <f aca="false">K98</f>
        <v>200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140</v>
      </c>
      <c r="K98" s="1209" t="n">
        <v>200</v>
      </c>
      <c r="L98" s="1209" t="n">
        <v>2650</v>
      </c>
      <c r="M98" s="1250" t="n">
        <v>27.610228380854</v>
      </c>
      <c r="N98" s="1211" t="n">
        <v>5816.6578548</v>
      </c>
      <c r="O98" s="1212" t="n">
        <v>75895.7490644209</v>
      </c>
      <c r="P98" s="1212" t="n">
        <v>89419.3610524584</v>
      </c>
      <c r="Q98" s="1213" t="n">
        <v>23720.2554251138</v>
      </c>
      <c r="R98" s="1212" t="n">
        <v>99616.0044895347</v>
      </c>
      <c r="S98" s="1212" t="n">
        <v>113139.616477572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140</v>
      </c>
      <c r="C99" s="1204" t="s">
        <v>496</v>
      </c>
      <c r="D99" s="1204" t="n">
        <f aca="false">K99</f>
        <v>200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140</v>
      </c>
      <c r="K99" s="1209" t="n">
        <v>200</v>
      </c>
      <c r="L99" s="1209" t="n">
        <v>2700</v>
      </c>
      <c r="M99" s="1250" t="n">
        <v>28.0754139422831</v>
      </c>
      <c r="N99" s="1211" t="n">
        <v>5943.1069386</v>
      </c>
      <c r="O99" s="1212" t="n">
        <v>76542.7836345801</v>
      </c>
      <c r="P99" s="1212" t="n">
        <v>90280.294667069</v>
      </c>
      <c r="Q99" s="1213" t="n">
        <v>24055.2262467225</v>
      </c>
      <c r="R99" s="1212" t="n">
        <v>100598.009881303</v>
      </c>
      <c r="S99" s="1212" t="n">
        <v>114335.520913791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140</v>
      </c>
      <c r="C100" s="1204" t="s">
        <v>496</v>
      </c>
      <c r="D100" s="1204" t="n">
        <f aca="false">K100</f>
        <v>200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140</v>
      </c>
      <c r="K100" s="1209" t="n">
        <v>200</v>
      </c>
      <c r="L100" s="1209" t="n">
        <v>2750</v>
      </c>
      <c r="M100" s="1250" t="n">
        <v>28.5033120037122</v>
      </c>
      <c r="N100" s="1211" t="n">
        <v>6069.5560224</v>
      </c>
      <c r="O100" s="1212" t="n">
        <v>77233.1139366688</v>
      </c>
      <c r="P100" s="1212" t="n">
        <v>91185.5066923576</v>
      </c>
      <c r="Q100" s="1213" t="n">
        <v>24390.1969371225</v>
      </c>
      <c r="R100" s="1212" t="n">
        <v>101623.310873791</v>
      </c>
      <c r="S100" s="1212" t="n">
        <v>115575.70362948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140</v>
      </c>
      <c r="C101" s="1204" t="s">
        <v>496</v>
      </c>
      <c r="D101" s="1204" t="n">
        <f aca="false">K101</f>
        <v>200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140</v>
      </c>
      <c r="K101" s="1209" t="n">
        <v>200</v>
      </c>
      <c r="L101" s="1209" t="n">
        <v>2800</v>
      </c>
      <c r="M101" s="1250" t="n">
        <v>28.9473980651414</v>
      </c>
      <c r="N101" s="1211" t="n">
        <v>6196.0051062</v>
      </c>
      <c r="O101" s="1212" t="n">
        <v>77845.9748270665</v>
      </c>
      <c r="P101" s="1212" t="n">
        <v>92011.5342042191</v>
      </c>
      <c r="Q101" s="1213" t="n">
        <v>24940.664616105</v>
      </c>
      <c r="R101" s="1212" t="n">
        <v>102786.639443171</v>
      </c>
      <c r="S101" s="1212" t="n">
        <v>116952.198820324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140</v>
      </c>
      <c r="C102" s="1204" t="s">
        <v>496</v>
      </c>
      <c r="D102" s="1204" t="n">
        <f aca="false">K102</f>
        <v>200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140</v>
      </c>
      <c r="K102" s="1209" t="n">
        <v>200</v>
      </c>
      <c r="L102" s="1209" t="n">
        <v>2850</v>
      </c>
      <c r="M102" s="1250" t="n">
        <v>30.1941961265705</v>
      </c>
      <c r="N102" s="1211" t="n">
        <v>6322.45419</v>
      </c>
      <c r="O102" s="1212" t="n">
        <v>78458.7908834342</v>
      </c>
      <c r="P102" s="1212" t="n">
        <v>92837.5326743358</v>
      </c>
      <c r="Q102" s="1213" t="n">
        <v>25275.635306505</v>
      </c>
      <c r="R102" s="1212" t="n">
        <v>103734.426189939</v>
      </c>
      <c r="S102" s="1212" t="n">
        <v>118113.167980841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140</v>
      </c>
      <c r="C103" s="1204" t="s">
        <v>496</v>
      </c>
      <c r="D103" s="1204" t="n">
        <f aca="false">K103</f>
        <v>200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140</v>
      </c>
      <c r="K103" s="1209" t="n">
        <v>200</v>
      </c>
      <c r="L103" s="1209" t="n">
        <v>2900</v>
      </c>
      <c r="M103" s="1250" t="n">
        <v>30.6382821879996</v>
      </c>
      <c r="N103" s="1211" t="n">
        <v>6448.9032738</v>
      </c>
      <c r="O103" s="1212" t="n">
        <v>79071.5618827172</v>
      </c>
      <c r="P103" s="1212" t="n">
        <v>93663.5016146113</v>
      </c>
      <c r="Q103" s="1213" t="n">
        <v>25826.1029854875</v>
      </c>
      <c r="R103" s="1212" t="n">
        <v>104897.664868205</v>
      </c>
      <c r="S103" s="1212" t="n">
        <v>119489.604600099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140</v>
      </c>
      <c r="C104" s="1204" t="s">
        <v>496</v>
      </c>
      <c r="D104" s="1204" t="n">
        <f aca="false">K104</f>
        <v>200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140</v>
      </c>
      <c r="K104" s="1209" t="n">
        <v>200</v>
      </c>
      <c r="L104" s="1209" t="n">
        <v>2950</v>
      </c>
      <c r="M104" s="1250" t="n">
        <v>31.0661802494287</v>
      </c>
      <c r="N104" s="1211" t="n">
        <v>6575.3523576</v>
      </c>
      <c r="O104" s="1212" t="n">
        <v>79684.2879364429</v>
      </c>
      <c r="P104" s="1212" t="n">
        <v>94489.4409030214</v>
      </c>
      <c r="Q104" s="1213" t="n">
        <v>26161.0738070963</v>
      </c>
      <c r="R104" s="1212" t="n">
        <v>105845.361743539</v>
      </c>
      <c r="S104" s="1212" t="n">
        <v>120650.514710118</v>
      </c>
    </row>
    <row r="105" customFormat="false" ht="16.5" hidden="false" customHeight="false" outlineLevel="0" collapsed="false">
      <c r="A105" s="1214" t="s">
        <v>56</v>
      </c>
      <c r="B105" s="1215" t="n">
        <f aca="false">J105</f>
        <v>140</v>
      </c>
      <c r="C105" s="1215" t="s">
        <v>496</v>
      </c>
      <c r="D105" s="1215" t="n">
        <f aca="false">K105</f>
        <v>200</v>
      </c>
      <c r="E105" s="1215" t="s">
        <v>496</v>
      </c>
      <c r="F105" s="1216" t="n">
        <f aca="false">L105</f>
        <v>3000</v>
      </c>
      <c r="G105" s="1215" t="s">
        <v>496</v>
      </c>
      <c r="H105" s="1217" t="n">
        <v>2</v>
      </c>
      <c r="I105" s="1218" t="s">
        <v>497</v>
      </c>
      <c r="J105" s="1208" t="n">
        <v>140</v>
      </c>
      <c r="K105" s="1220" t="n">
        <v>200</v>
      </c>
      <c r="L105" s="1220" t="n">
        <v>3000</v>
      </c>
      <c r="M105" s="1251" t="n">
        <v>31.5102663108579</v>
      </c>
      <c r="N105" s="1222" t="n">
        <v>6701.8014414</v>
      </c>
      <c r="O105" s="1223" t="n">
        <v>81901.4894173052</v>
      </c>
      <c r="P105" s="1223" t="n">
        <v>96955.5318825654</v>
      </c>
      <c r="Q105" s="1224" t="n">
        <v>26711.5414860788</v>
      </c>
      <c r="R105" s="1223" t="n">
        <v>108613.030903384</v>
      </c>
      <c r="S105" s="1223" t="n">
        <v>123667.073368644</v>
      </c>
    </row>
    <row r="106" customFormat="false" ht="22.5" hidden="false" customHeight="true" outlineLevel="0" collapsed="false">
      <c r="A106" s="1201" t="s">
        <v>512</v>
      </c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</row>
    <row r="107" customFormat="false" ht="19.5" hidden="false" customHeight="false" outlineLevel="0" collapsed="false">
      <c r="A107" s="1249" t="s">
        <v>514</v>
      </c>
      <c r="B107" s="1249"/>
      <c r="C107" s="1249"/>
      <c r="D107" s="1249"/>
      <c r="E107" s="1249"/>
      <c r="F107" s="1249"/>
      <c r="G107" s="1249"/>
      <c r="H107" s="1249"/>
      <c r="I107" s="1249"/>
      <c r="J107" s="1249"/>
      <c r="K107" s="1249"/>
      <c r="L107" s="1249"/>
      <c r="M107" s="1249"/>
      <c r="N107" s="1249"/>
      <c r="O107" s="1249"/>
      <c r="P107" s="1249"/>
      <c r="Q107" s="1249"/>
      <c r="R107" s="1249"/>
      <c r="S107" s="1249"/>
    </row>
    <row r="108" customFormat="false" ht="16.5" hidden="false" customHeight="false" outlineLevel="0" collapsed="false">
      <c r="A108" s="1203" t="s">
        <v>56</v>
      </c>
      <c r="B108" s="1206" t="n">
        <f aca="false">J108</f>
        <v>140</v>
      </c>
      <c r="C108" s="1206" t="s">
        <v>496</v>
      </c>
      <c r="D108" s="1206" t="n">
        <f aca="false">K108</f>
        <v>260</v>
      </c>
      <c r="E108" s="1206" t="s">
        <v>496</v>
      </c>
      <c r="F108" s="1205" t="n">
        <f aca="false">L108</f>
        <v>700</v>
      </c>
      <c r="G108" s="1206" t="s">
        <v>496</v>
      </c>
      <c r="H108" s="1206" t="n">
        <v>4</v>
      </c>
      <c r="I108" s="1207" t="s">
        <v>515</v>
      </c>
      <c r="J108" s="1208" t="n">
        <v>140</v>
      </c>
      <c r="K108" s="1226" t="n">
        <v>260</v>
      </c>
      <c r="L108" s="1226" t="n">
        <v>700</v>
      </c>
      <c r="M108" s="1252" t="n">
        <v>9.11077081148025</v>
      </c>
      <c r="N108" s="1228" t="n">
        <v>1981.9441551</v>
      </c>
      <c r="O108" s="1229" t="n">
        <v>27545.3910220044</v>
      </c>
      <c r="P108" s="1229" t="n">
        <v>32960.1446586519</v>
      </c>
      <c r="Q108" s="1230" t="n">
        <v>8065.26947287125</v>
      </c>
      <c r="R108" s="1229" t="n">
        <v>35610.6604948757</v>
      </c>
      <c r="S108" s="1229" t="n">
        <v>41025.4141315231</v>
      </c>
    </row>
    <row r="109" customFormat="false" ht="16.5" hidden="false" customHeight="false" outlineLevel="0" collapsed="false">
      <c r="A109" s="1203" t="s">
        <v>56</v>
      </c>
      <c r="B109" s="1204" t="n">
        <f aca="false">J109</f>
        <v>140</v>
      </c>
      <c r="C109" s="1204" t="s">
        <v>496</v>
      </c>
      <c r="D109" s="1204" t="n">
        <f aca="false">K109</f>
        <v>260</v>
      </c>
      <c r="E109" s="1204" t="s">
        <v>496</v>
      </c>
      <c r="F109" s="1205" t="n">
        <f aca="false">L109</f>
        <v>750</v>
      </c>
      <c r="G109" s="1204" t="s">
        <v>496</v>
      </c>
      <c r="H109" s="1206" t="n">
        <v>4</v>
      </c>
      <c r="I109" s="1207" t="s">
        <v>515</v>
      </c>
      <c r="J109" s="1208" t="n">
        <v>140</v>
      </c>
      <c r="K109" s="1209" t="n">
        <v>260</v>
      </c>
      <c r="L109" s="1209" t="n">
        <v>750</v>
      </c>
      <c r="M109" s="1250" t="n">
        <v>9.6751754897385</v>
      </c>
      <c r="N109" s="1211" t="n">
        <v>2265.0790344</v>
      </c>
      <c r="O109" s="1212" t="n">
        <v>29237.9879579153</v>
      </c>
      <c r="P109" s="1212" t="n">
        <v>34938.982274986</v>
      </c>
      <c r="Q109" s="1213" t="n">
        <v>8468.6438769525</v>
      </c>
      <c r="R109" s="1212" t="n">
        <v>37706.6318348678</v>
      </c>
      <c r="S109" s="1212" t="n">
        <v>43407.6261519385</v>
      </c>
    </row>
    <row r="110" customFormat="false" ht="16.5" hidden="false" customHeight="false" outlineLevel="0" collapsed="false">
      <c r="A110" s="1203" t="s">
        <v>56</v>
      </c>
      <c r="B110" s="1204" t="n">
        <f aca="false">J110</f>
        <v>140</v>
      </c>
      <c r="C110" s="1204" t="s">
        <v>496</v>
      </c>
      <c r="D110" s="1204" t="n">
        <f aca="false">K110</f>
        <v>260</v>
      </c>
      <c r="E110" s="1204" t="s">
        <v>496</v>
      </c>
      <c r="F110" s="1205" t="n">
        <f aca="false">L110</f>
        <v>800</v>
      </c>
      <c r="G110" s="1204" t="s">
        <v>496</v>
      </c>
      <c r="H110" s="1206" t="n">
        <v>4</v>
      </c>
      <c r="I110" s="1207" t="s">
        <v>515</v>
      </c>
      <c r="J110" s="1208" t="n">
        <v>140</v>
      </c>
      <c r="K110" s="1209" t="n">
        <v>260</v>
      </c>
      <c r="L110" s="1209" t="n">
        <v>800</v>
      </c>
      <c r="M110" s="1250" t="n">
        <v>10.2395801679968</v>
      </c>
      <c r="N110" s="1211" t="n">
        <v>2548.2139137</v>
      </c>
      <c r="O110" s="1212" t="n">
        <v>30931.1502264068</v>
      </c>
      <c r="P110" s="1212" t="n">
        <v>36918.3988958526</v>
      </c>
      <c r="Q110" s="1213" t="n">
        <v>8872.01828103375</v>
      </c>
      <c r="R110" s="1212" t="n">
        <v>39803.1685074405</v>
      </c>
      <c r="S110" s="1212" t="n">
        <v>45790.4171768864</v>
      </c>
    </row>
    <row r="111" customFormat="false" ht="16.5" hidden="false" customHeight="false" outlineLevel="0" collapsed="false">
      <c r="A111" s="1203" t="s">
        <v>56</v>
      </c>
      <c r="B111" s="1204" t="n">
        <f aca="false">J111</f>
        <v>140</v>
      </c>
      <c r="C111" s="1204" t="s">
        <v>496</v>
      </c>
      <c r="D111" s="1204" t="n">
        <f aca="false">K111</f>
        <v>260</v>
      </c>
      <c r="E111" s="1204" t="s">
        <v>496</v>
      </c>
      <c r="F111" s="1205" t="n">
        <f aca="false">L111</f>
        <v>850</v>
      </c>
      <c r="G111" s="1204" t="s">
        <v>496</v>
      </c>
      <c r="H111" s="1206" t="n">
        <v>4</v>
      </c>
      <c r="I111" s="1207" t="s">
        <v>515</v>
      </c>
      <c r="J111" s="1208" t="n">
        <v>140</v>
      </c>
      <c r="K111" s="1209" t="n">
        <v>260</v>
      </c>
      <c r="L111" s="1209" t="n">
        <v>850</v>
      </c>
      <c r="M111" s="1250" t="n">
        <v>10.820172846255</v>
      </c>
      <c r="N111" s="1211" t="n">
        <v>2831.348793</v>
      </c>
      <c r="O111" s="1212" t="n">
        <v>32624.3123833708</v>
      </c>
      <c r="P111" s="1212" t="n">
        <v>38897.8156387433</v>
      </c>
      <c r="Q111" s="1213" t="n">
        <v>9490.8896736975</v>
      </c>
      <c r="R111" s="1212" t="n">
        <v>42115.2020570683</v>
      </c>
      <c r="S111" s="1212" t="n">
        <v>48388.7053124408</v>
      </c>
    </row>
    <row r="112" customFormat="false" ht="16.5" hidden="false" customHeight="false" outlineLevel="0" collapsed="false">
      <c r="A112" s="1203" t="s">
        <v>56</v>
      </c>
      <c r="B112" s="1204" t="n">
        <f aca="false">J112</f>
        <v>140</v>
      </c>
      <c r="C112" s="1204" t="s">
        <v>496</v>
      </c>
      <c r="D112" s="1204" t="n">
        <f aca="false">K112</f>
        <v>260</v>
      </c>
      <c r="E112" s="1204" t="s">
        <v>496</v>
      </c>
      <c r="F112" s="1205" t="n">
        <f aca="false">L112</f>
        <v>900</v>
      </c>
      <c r="G112" s="1204" t="s">
        <v>496</v>
      </c>
      <c r="H112" s="1206" t="n">
        <v>4</v>
      </c>
      <c r="I112" s="1207" t="s">
        <v>515</v>
      </c>
      <c r="J112" s="1208" t="n">
        <v>140</v>
      </c>
      <c r="K112" s="1209" t="n">
        <v>260</v>
      </c>
      <c r="L112" s="1209" t="n">
        <v>900</v>
      </c>
      <c r="M112" s="1250" t="n">
        <v>11.5356275245132</v>
      </c>
      <c r="N112" s="1211" t="n">
        <v>3114.4836723</v>
      </c>
      <c r="O112" s="1212" t="n">
        <v>34317.4746518623</v>
      </c>
      <c r="P112" s="1212" t="n">
        <v>40877.2322596099</v>
      </c>
      <c r="Q112" s="1213" t="n">
        <v>9894.26407777875</v>
      </c>
      <c r="R112" s="1212" t="n">
        <v>44211.7387296411</v>
      </c>
      <c r="S112" s="1212" t="n">
        <v>50771.4963373887</v>
      </c>
    </row>
    <row r="113" customFormat="false" ht="16.5" hidden="false" customHeight="false" outlineLevel="0" collapsed="false">
      <c r="A113" s="1203" t="s">
        <v>56</v>
      </c>
      <c r="B113" s="1204" t="n">
        <f aca="false">J113</f>
        <v>140</v>
      </c>
      <c r="C113" s="1204" t="s">
        <v>496</v>
      </c>
      <c r="D113" s="1204" t="n">
        <f aca="false">K113</f>
        <v>260</v>
      </c>
      <c r="E113" s="1204" t="s">
        <v>496</v>
      </c>
      <c r="F113" s="1205" t="n">
        <f aca="false">L113</f>
        <v>950</v>
      </c>
      <c r="G113" s="1204" t="s">
        <v>496</v>
      </c>
      <c r="H113" s="1206" t="n">
        <v>4</v>
      </c>
      <c r="I113" s="1207" t="s">
        <v>515</v>
      </c>
      <c r="J113" s="1208" t="n">
        <v>140</v>
      </c>
      <c r="K113" s="1209" t="n">
        <v>260</v>
      </c>
      <c r="L113" s="1209" t="n">
        <v>950</v>
      </c>
      <c r="M113" s="1250" t="n">
        <v>12.1162202027715</v>
      </c>
      <c r="N113" s="1211" t="n">
        <v>3397.6185516</v>
      </c>
      <c r="O113" s="1212" t="n">
        <v>36010.6369203538</v>
      </c>
      <c r="P113" s="1212" t="n">
        <v>42856.6490025006</v>
      </c>
      <c r="Q113" s="1213" t="n">
        <v>10513.1354704425</v>
      </c>
      <c r="R113" s="1212" t="n">
        <v>46523.7723907963</v>
      </c>
      <c r="S113" s="1212" t="n">
        <v>53369.7844729432</v>
      </c>
    </row>
    <row r="114" customFormat="false" ht="16.5" hidden="false" customHeight="false" outlineLevel="0" collapsed="false">
      <c r="A114" s="1203" t="s">
        <v>56</v>
      </c>
      <c r="B114" s="1204" t="n">
        <f aca="false">J114</f>
        <v>140</v>
      </c>
      <c r="C114" s="1204" t="s">
        <v>496</v>
      </c>
      <c r="D114" s="1204" t="n">
        <f aca="false">K114</f>
        <v>260</v>
      </c>
      <c r="E114" s="1204" t="s">
        <v>496</v>
      </c>
      <c r="F114" s="1205" t="n">
        <f aca="false">L114</f>
        <v>1000</v>
      </c>
      <c r="G114" s="1204" t="s">
        <v>496</v>
      </c>
      <c r="H114" s="1206" t="n">
        <v>4</v>
      </c>
      <c r="I114" s="1207" t="s">
        <v>515</v>
      </c>
      <c r="J114" s="1208" t="n">
        <v>140</v>
      </c>
      <c r="K114" s="1209" t="n">
        <v>260</v>
      </c>
      <c r="L114" s="1209" t="n">
        <v>1000</v>
      </c>
      <c r="M114" s="1250" t="n">
        <v>12.6806248810298</v>
      </c>
      <c r="N114" s="1211" t="n">
        <v>3680.7534309</v>
      </c>
      <c r="O114" s="1212" t="n">
        <v>37614.8906309447</v>
      </c>
      <c r="P114" s="1212" t="n">
        <v>44744.9864410648</v>
      </c>
      <c r="Q114" s="1213" t="n">
        <v>10916.5098745238</v>
      </c>
      <c r="R114" s="1212" t="n">
        <v>48531.4005054685</v>
      </c>
      <c r="S114" s="1212" t="n">
        <v>55661.4963155886</v>
      </c>
    </row>
    <row r="115" customFormat="false" ht="16.5" hidden="false" customHeight="false" outlineLevel="0" collapsed="false">
      <c r="A115" s="1203" t="s">
        <v>56</v>
      </c>
      <c r="B115" s="1204" t="n">
        <f aca="false">J115</f>
        <v>140</v>
      </c>
      <c r="C115" s="1204" t="s">
        <v>496</v>
      </c>
      <c r="D115" s="1204" t="n">
        <f aca="false">K115</f>
        <v>260</v>
      </c>
      <c r="E115" s="1204" t="s">
        <v>496</v>
      </c>
      <c r="F115" s="1205" t="n">
        <f aca="false">L115</f>
        <v>1050</v>
      </c>
      <c r="G115" s="1204" t="s">
        <v>496</v>
      </c>
      <c r="H115" s="1206" t="n">
        <v>4</v>
      </c>
      <c r="I115" s="1207" t="s">
        <v>515</v>
      </c>
      <c r="J115" s="1208" t="n">
        <v>140</v>
      </c>
      <c r="K115" s="1209" t="n">
        <v>260</v>
      </c>
      <c r="L115" s="1209" t="n">
        <v>1050</v>
      </c>
      <c r="M115" s="1250" t="n">
        <v>13.261217559288</v>
      </c>
      <c r="N115" s="1211" t="n">
        <v>3963.8883102</v>
      </c>
      <c r="O115" s="1212" t="n">
        <v>39519.2104735134</v>
      </c>
      <c r="P115" s="1212" t="n">
        <v>46940.7163486949</v>
      </c>
      <c r="Q115" s="1213" t="n">
        <v>11535.3811359788</v>
      </c>
      <c r="R115" s="1212" t="n">
        <v>51054.5916094922</v>
      </c>
      <c r="S115" s="1212" t="n">
        <v>58476.0974846737</v>
      </c>
    </row>
    <row r="116" customFormat="false" ht="16.5" hidden="false" customHeight="false" outlineLevel="0" collapsed="false">
      <c r="A116" s="1203" t="s">
        <v>56</v>
      </c>
      <c r="B116" s="1206" t="n">
        <f aca="false">J116</f>
        <v>140</v>
      </c>
      <c r="C116" s="1206" t="s">
        <v>496</v>
      </c>
      <c r="D116" s="1206" t="n">
        <f aca="false">K116</f>
        <v>260</v>
      </c>
      <c r="E116" s="1206" t="s">
        <v>496</v>
      </c>
      <c r="F116" s="1205" t="n">
        <f aca="false">L116</f>
        <v>1100</v>
      </c>
      <c r="G116" s="1206" t="s">
        <v>496</v>
      </c>
      <c r="H116" s="1206" t="n">
        <v>4</v>
      </c>
      <c r="I116" s="1207" t="s">
        <v>515</v>
      </c>
      <c r="J116" s="1208" t="n">
        <v>140</v>
      </c>
      <c r="K116" s="1209" t="n">
        <v>260</v>
      </c>
      <c r="L116" s="1209" t="n">
        <v>1100</v>
      </c>
      <c r="M116" s="1250" t="n">
        <v>13.8256222375463</v>
      </c>
      <c r="N116" s="1211" t="n">
        <v>4247.0231895</v>
      </c>
      <c r="O116" s="1212" t="n">
        <v>41212.372742005</v>
      </c>
      <c r="P116" s="1212" t="n">
        <v>48920.1330915856</v>
      </c>
      <c r="Q116" s="1213" t="n">
        <v>11938.75554006</v>
      </c>
      <c r="R116" s="1212" t="n">
        <v>53151.128282065</v>
      </c>
      <c r="S116" s="1212" t="n">
        <v>60858.8886316456</v>
      </c>
    </row>
    <row r="117" customFormat="false" ht="16.5" hidden="false" customHeight="false" outlineLevel="0" collapsed="false">
      <c r="A117" s="1203" t="s">
        <v>56</v>
      </c>
      <c r="B117" s="1204" t="n">
        <f aca="false">J117</f>
        <v>140</v>
      </c>
      <c r="C117" s="1204" t="s">
        <v>496</v>
      </c>
      <c r="D117" s="1204" t="n">
        <f aca="false">K117</f>
        <v>260</v>
      </c>
      <c r="E117" s="1204" t="s">
        <v>496</v>
      </c>
      <c r="F117" s="1205" t="n">
        <f aca="false">L117</f>
        <v>1150</v>
      </c>
      <c r="G117" s="1204" t="s">
        <v>496</v>
      </c>
      <c r="H117" s="1206" t="n">
        <v>4</v>
      </c>
      <c r="I117" s="1207" t="s">
        <v>515</v>
      </c>
      <c r="J117" s="1208" t="n">
        <v>140</v>
      </c>
      <c r="K117" s="1209" t="n">
        <v>260</v>
      </c>
      <c r="L117" s="1209" t="n">
        <v>1150</v>
      </c>
      <c r="M117" s="1250" t="n">
        <v>14.3900269158045</v>
      </c>
      <c r="N117" s="1211" t="n">
        <v>4530.1580688</v>
      </c>
      <c r="O117" s="1212" t="n">
        <v>42199.6073732185</v>
      </c>
      <c r="P117" s="1212" t="n">
        <v>50176.3862300446</v>
      </c>
      <c r="Q117" s="1213" t="n">
        <v>12342.1299441413</v>
      </c>
      <c r="R117" s="1212" t="n">
        <v>54541.7373173597</v>
      </c>
      <c r="S117" s="1212" t="n">
        <v>62518.5161741859</v>
      </c>
    </row>
    <row r="118" customFormat="false" ht="16.5" hidden="false" customHeight="false" outlineLevel="0" collapsed="false">
      <c r="A118" s="1203" t="s">
        <v>56</v>
      </c>
      <c r="B118" s="1204" t="n">
        <f aca="false">J118</f>
        <v>140</v>
      </c>
      <c r="C118" s="1204" t="s">
        <v>496</v>
      </c>
      <c r="D118" s="1204" t="n">
        <f aca="false">K118</f>
        <v>260</v>
      </c>
      <c r="E118" s="1204" t="s">
        <v>496</v>
      </c>
      <c r="F118" s="1205" t="n">
        <f aca="false">L118</f>
        <v>1200</v>
      </c>
      <c r="G118" s="1204" t="s">
        <v>496</v>
      </c>
      <c r="H118" s="1206" t="n">
        <v>4</v>
      </c>
      <c r="I118" s="1207" t="s">
        <v>515</v>
      </c>
      <c r="J118" s="1208" t="n">
        <v>140</v>
      </c>
      <c r="K118" s="1209" t="n">
        <v>260</v>
      </c>
      <c r="L118" s="1209" t="n">
        <v>1200</v>
      </c>
      <c r="M118" s="1250" t="n">
        <v>15.0451945940627</v>
      </c>
      <c r="N118" s="1211" t="n">
        <v>4813.2929481</v>
      </c>
      <c r="O118" s="1212" t="n">
        <v>43242.3411801002</v>
      </c>
      <c r="P118" s="1212" t="n">
        <v>51489.4935867924</v>
      </c>
      <c r="Q118" s="1213" t="n">
        <v>12961.001336805</v>
      </c>
      <c r="R118" s="1212" t="n">
        <v>56203.3425169052</v>
      </c>
      <c r="S118" s="1212" t="n">
        <v>64450.4949235974</v>
      </c>
    </row>
    <row r="119" customFormat="false" ht="16.5" hidden="false" customHeight="false" outlineLevel="0" collapsed="false">
      <c r="A119" s="1203" t="s">
        <v>56</v>
      </c>
      <c r="B119" s="1204" t="n">
        <f aca="false">J119</f>
        <v>140</v>
      </c>
      <c r="C119" s="1204" t="s">
        <v>496</v>
      </c>
      <c r="D119" s="1204" t="n">
        <f aca="false">K119</f>
        <v>260</v>
      </c>
      <c r="E119" s="1204" t="s">
        <v>496</v>
      </c>
      <c r="F119" s="1205" t="n">
        <f aca="false">L119</f>
        <v>1250</v>
      </c>
      <c r="G119" s="1204" t="s">
        <v>496</v>
      </c>
      <c r="H119" s="1206" t="n">
        <v>4</v>
      </c>
      <c r="I119" s="1207" t="s">
        <v>515</v>
      </c>
      <c r="J119" s="1208" t="n">
        <v>140</v>
      </c>
      <c r="K119" s="1209" t="n">
        <v>260</v>
      </c>
      <c r="L119" s="1209" t="n">
        <v>1250</v>
      </c>
      <c r="M119" s="1250" t="n">
        <v>16.428499272321</v>
      </c>
      <c r="N119" s="1211" t="n">
        <v>5096.4278274</v>
      </c>
      <c r="O119" s="1212" t="n">
        <v>44229.1263557406</v>
      </c>
      <c r="P119" s="1212" t="n">
        <v>52745.2862061565</v>
      </c>
      <c r="Q119" s="1213" t="n">
        <v>13364.3757408863</v>
      </c>
      <c r="R119" s="1212" t="n">
        <v>57593.5020966268</v>
      </c>
      <c r="S119" s="1212" t="n">
        <v>66109.6619470428</v>
      </c>
    </row>
    <row r="120" customFormat="false" ht="16.5" hidden="false" customHeight="false" outlineLevel="0" collapsed="false">
      <c r="A120" s="1203" t="s">
        <v>56</v>
      </c>
      <c r="B120" s="1204" t="n">
        <f aca="false">J120</f>
        <v>140</v>
      </c>
      <c r="C120" s="1204" t="s">
        <v>496</v>
      </c>
      <c r="D120" s="1204" t="n">
        <f aca="false">K120</f>
        <v>260</v>
      </c>
      <c r="E120" s="1204" t="s">
        <v>496</v>
      </c>
      <c r="F120" s="1205" t="n">
        <f aca="false">L120</f>
        <v>1300</v>
      </c>
      <c r="G120" s="1204" t="s">
        <v>496</v>
      </c>
      <c r="H120" s="1206" t="n">
        <v>4</v>
      </c>
      <c r="I120" s="1207" t="s">
        <v>515</v>
      </c>
      <c r="J120" s="1208" t="n">
        <v>140</v>
      </c>
      <c r="K120" s="1209" t="n">
        <v>260</v>
      </c>
      <c r="L120" s="1209" t="n">
        <v>1300</v>
      </c>
      <c r="M120" s="1250" t="n">
        <v>17.0090919505793</v>
      </c>
      <c r="N120" s="1211" t="n">
        <v>5379.5627067</v>
      </c>
      <c r="O120" s="1212" t="n">
        <v>47507.8585893283</v>
      </c>
      <c r="P120" s="1212" t="n">
        <v>56348.9863772924</v>
      </c>
      <c r="Q120" s="1213" t="n">
        <v>13983.24713355</v>
      </c>
      <c r="R120" s="1212" t="n">
        <v>61491.1057228783</v>
      </c>
      <c r="S120" s="1212" t="n">
        <v>70332.2335108424</v>
      </c>
    </row>
    <row r="121" customFormat="false" ht="16.5" hidden="false" customHeight="false" outlineLevel="0" collapsed="false">
      <c r="A121" s="1203" t="s">
        <v>56</v>
      </c>
      <c r="B121" s="1204" t="n">
        <f aca="false">J121</f>
        <v>140</v>
      </c>
      <c r="C121" s="1204" t="s">
        <v>496</v>
      </c>
      <c r="D121" s="1204" t="n">
        <f aca="false">K121</f>
        <v>260</v>
      </c>
      <c r="E121" s="1204" t="s">
        <v>496</v>
      </c>
      <c r="F121" s="1205" t="n">
        <f aca="false">L121</f>
        <v>1350</v>
      </c>
      <c r="G121" s="1204" t="s">
        <v>496</v>
      </c>
      <c r="H121" s="1206" t="n">
        <v>4</v>
      </c>
      <c r="I121" s="1207" t="s">
        <v>515</v>
      </c>
      <c r="J121" s="1208" t="n">
        <v>140</v>
      </c>
      <c r="K121" s="1209" t="n">
        <v>260</v>
      </c>
      <c r="L121" s="1209" t="n">
        <v>1350</v>
      </c>
      <c r="M121" s="1250" t="n">
        <v>17.5734966288375</v>
      </c>
      <c r="N121" s="1211" t="n">
        <v>5662.697586</v>
      </c>
      <c r="O121" s="1212" t="n">
        <v>48728.0048904681</v>
      </c>
      <c r="P121" s="1212" t="n">
        <v>57843.8378266983</v>
      </c>
      <c r="Q121" s="1213" t="n">
        <v>14386.6215376313</v>
      </c>
      <c r="R121" s="1212" t="n">
        <v>63114.6264280993</v>
      </c>
      <c r="S121" s="1212" t="n">
        <v>72230.4593643295</v>
      </c>
    </row>
    <row r="122" customFormat="false" ht="16.5" hidden="false" customHeight="false" outlineLevel="0" collapsed="false">
      <c r="A122" s="1203" t="s">
        <v>56</v>
      </c>
      <c r="B122" s="1204" t="n">
        <f aca="false">J122</f>
        <v>140</v>
      </c>
      <c r="C122" s="1204" t="s">
        <v>496</v>
      </c>
      <c r="D122" s="1204" t="n">
        <f aca="false">K122</f>
        <v>260</v>
      </c>
      <c r="E122" s="1204" t="s">
        <v>496</v>
      </c>
      <c r="F122" s="1205" t="n">
        <f aca="false">L122</f>
        <v>1400</v>
      </c>
      <c r="G122" s="1204" t="s">
        <v>496</v>
      </c>
      <c r="H122" s="1206" t="n">
        <v>4</v>
      </c>
      <c r="I122" s="1207" t="s">
        <v>515</v>
      </c>
      <c r="J122" s="1208" t="n">
        <v>140</v>
      </c>
      <c r="K122" s="1209" t="n">
        <v>260</v>
      </c>
      <c r="L122" s="1209" t="n">
        <v>1400</v>
      </c>
      <c r="M122" s="1250" t="n">
        <v>18.1540893070958</v>
      </c>
      <c r="N122" s="1211" t="n">
        <v>5945.8324653</v>
      </c>
      <c r="O122" s="1212" t="n">
        <v>50253.7740666317</v>
      </c>
      <c r="P122" s="1212" t="n">
        <v>59651.7744152327</v>
      </c>
      <c r="Q122" s="1213" t="n">
        <v>15005.492930295</v>
      </c>
      <c r="R122" s="1212" t="n">
        <v>65259.2669969267</v>
      </c>
      <c r="S122" s="1212" t="n">
        <v>74657.2673455277</v>
      </c>
    </row>
    <row r="123" customFormat="false" ht="16.5" hidden="false" customHeight="false" outlineLevel="0" collapsed="false">
      <c r="A123" s="1203" t="s">
        <v>56</v>
      </c>
      <c r="B123" s="1204" t="n">
        <f aca="false">J123</f>
        <v>140</v>
      </c>
      <c r="C123" s="1204" t="s">
        <v>496</v>
      </c>
      <c r="D123" s="1204" t="n">
        <f aca="false">K123</f>
        <v>260</v>
      </c>
      <c r="E123" s="1204" t="s">
        <v>496</v>
      </c>
      <c r="F123" s="1205" t="n">
        <f aca="false">L123</f>
        <v>1450</v>
      </c>
      <c r="G123" s="1204" t="s">
        <v>496</v>
      </c>
      <c r="H123" s="1206" t="n">
        <v>4</v>
      </c>
      <c r="I123" s="1207" t="s">
        <v>515</v>
      </c>
      <c r="J123" s="1208" t="n">
        <v>140</v>
      </c>
      <c r="K123" s="1209" t="n">
        <v>260</v>
      </c>
      <c r="L123" s="1209" t="n">
        <v>1450</v>
      </c>
      <c r="M123" s="1250" t="n">
        <v>18.718493985354</v>
      </c>
      <c r="N123" s="1211" t="n">
        <v>6228.9673446</v>
      </c>
      <c r="O123" s="1212" t="n">
        <v>51473.920256244</v>
      </c>
      <c r="P123" s="1212" t="n">
        <v>61146.6258646385</v>
      </c>
      <c r="Q123" s="1213" t="n">
        <v>15408.8673343763</v>
      </c>
      <c r="R123" s="1212" t="n">
        <v>66882.7875906203</v>
      </c>
      <c r="S123" s="1212" t="n">
        <v>76555.4931990148</v>
      </c>
    </row>
    <row r="124" customFormat="false" ht="16.5" hidden="false" customHeight="false" outlineLevel="0" collapsed="false">
      <c r="A124" s="1203" t="s">
        <v>56</v>
      </c>
      <c r="B124" s="1204" t="n">
        <f aca="false">J124</f>
        <v>140</v>
      </c>
      <c r="C124" s="1204" t="s">
        <v>496</v>
      </c>
      <c r="D124" s="1204" t="n">
        <f aca="false">K124</f>
        <v>260</v>
      </c>
      <c r="E124" s="1204" t="s">
        <v>496</v>
      </c>
      <c r="F124" s="1205" t="n">
        <f aca="false">L124</f>
        <v>1500</v>
      </c>
      <c r="G124" s="1204" t="s">
        <v>496</v>
      </c>
      <c r="H124" s="1206" t="n">
        <v>4</v>
      </c>
      <c r="I124" s="1207" t="s">
        <v>515</v>
      </c>
      <c r="J124" s="1208" t="n">
        <v>140</v>
      </c>
      <c r="K124" s="1209" t="n">
        <v>260</v>
      </c>
      <c r="L124" s="1209" t="n">
        <v>1500</v>
      </c>
      <c r="M124" s="1250" t="n">
        <v>19.2002019729743</v>
      </c>
      <c r="N124" s="1211" t="n">
        <v>6512.1022239</v>
      </c>
      <c r="O124" s="1212" t="n">
        <v>53140.1232203234</v>
      </c>
      <c r="P124" s="1212" t="n">
        <v>63230.357503978</v>
      </c>
      <c r="Q124" s="1213" t="n">
        <v>16027.73872704</v>
      </c>
      <c r="R124" s="1212" t="n">
        <v>69167.8619473634</v>
      </c>
      <c r="S124" s="1212" t="n">
        <v>79258.096231018</v>
      </c>
    </row>
    <row r="125" customFormat="false" ht="16.5" hidden="false" customHeight="false" outlineLevel="0" collapsed="false">
      <c r="A125" s="1203" t="s">
        <v>56</v>
      </c>
      <c r="B125" s="1204" t="n">
        <f aca="false">J125</f>
        <v>140</v>
      </c>
      <c r="C125" s="1204" t="s">
        <v>496</v>
      </c>
      <c r="D125" s="1204" t="n">
        <f aca="false">K125</f>
        <v>260</v>
      </c>
      <c r="E125" s="1204" t="s">
        <v>496</v>
      </c>
      <c r="F125" s="1205" t="n">
        <f aca="false">L125</f>
        <v>1550</v>
      </c>
      <c r="G125" s="1204" t="s">
        <v>496</v>
      </c>
      <c r="H125" s="1206" t="n">
        <v>4</v>
      </c>
      <c r="I125" s="1207" t="s">
        <v>515</v>
      </c>
      <c r="J125" s="1208" t="n">
        <v>140</v>
      </c>
      <c r="K125" s="1209" t="n">
        <v>260</v>
      </c>
      <c r="L125" s="1209" t="n">
        <v>1550</v>
      </c>
      <c r="M125" s="1250" t="n">
        <v>19.7646066512325</v>
      </c>
      <c r="N125" s="1211" t="n">
        <v>6795.2371032</v>
      </c>
      <c r="O125" s="1212" t="n">
        <v>54360.2694099358</v>
      </c>
      <c r="P125" s="1212" t="n">
        <v>64725.209075408</v>
      </c>
      <c r="Q125" s="1213" t="n">
        <v>16431.1131311213</v>
      </c>
      <c r="R125" s="1212" t="n">
        <v>70791.3825410571</v>
      </c>
      <c r="S125" s="1212" t="n">
        <v>81156.3222065292</v>
      </c>
    </row>
    <row r="126" customFormat="false" ht="16.5" hidden="false" customHeight="false" outlineLevel="0" collapsed="false">
      <c r="A126" s="1203" t="s">
        <v>56</v>
      </c>
      <c r="B126" s="1206" t="n">
        <f aca="false">J126</f>
        <v>140</v>
      </c>
      <c r="C126" s="1206" t="s">
        <v>496</v>
      </c>
      <c r="D126" s="1206" t="n">
        <f aca="false">K126</f>
        <v>260</v>
      </c>
      <c r="E126" s="1206" t="s">
        <v>496</v>
      </c>
      <c r="F126" s="1205" t="n">
        <f aca="false">L126</f>
        <v>1600</v>
      </c>
      <c r="G126" s="1206" t="s">
        <v>496</v>
      </c>
      <c r="H126" s="1206" t="n">
        <v>4</v>
      </c>
      <c r="I126" s="1207" t="s">
        <v>515</v>
      </c>
      <c r="J126" s="1208" t="n">
        <v>140</v>
      </c>
      <c r="K126" s="1209" t="n">
        <v>260</v>
      </c>
      <c r="L126" s="1209" t="n">
        <v>1600</v>
      </c>
      <c r="M126" s="1250" t="n">
        <v>20.3290113294907</v>
      </c>
      <c r="N126" s="1211" t="n">
        <v>7078.3719825</v>
      </c>
      <c r="O126" s="1212" t="n">
        <v>57399.1459407563</v>
      </c>
      <c r="P126" s="1212" t="n">
        <v>68083.1970504049</v>
      </c>
      <c r="Q126" s="1213" t="n">
        <v>16834.4875352025</v>
      </c>
      <c r="R126" s="1212" t="n">
        <v>74233.6334759588</v>
      </c>
      <c r="S126" s="1212" t="n">
        <v>84917.6845856074</v>
      </c>
    </row>
    <row r="127" customFormat="false" ht="16.5" hidden="false" customHeight="false" outlineLevel="0" collapsed="false">
      <c r="A127" s="1203" t="s">
        <v>56</v>
      </c>
      <c r="B127" s="1204" t="n">
        <f aca="false">J127</f>
        <v>140</v>
      </c>
      <c r="C127" s="1204" t="s">
        <v>496</v>
      </c>
      <c r="D127" s="1204" t="n">
        <f aca="false">K127</f>
        <v>260</v>
      </c>
      <c r="E127" s="1204" t="s">
        <v>496</v>
      </c>
      <c r="F127" s="1205" t="n">
        <f aca="false">L127</f>
        <v>1650</v>
      </c>
      <c r="G127" s="1204" t="s">
        <v>496</v>
      </c>
      <c r="H127" s="1206" t="n">
        <v>4</v>
      </c>
      <c r="I127" s="1207" t="s">
        <v>515</v>
      </c>
      <c r="J127" s="1208" t="n">
        <v>140</v>
      </c>
      <c r="K127" s="1209" t="n">
        <v>260</v>
      </c>
      <c r="L127" s="1209" t="n">
        <v>1650</v>
      </c>
      <c r="M127" s="1250" t="n">
        <v>20.909604007749</v>
      </c>
      <c r="N127" s="1211" t="n">
        <v>7361.5068618</v>
      </c>
      <c r="O127" s="1212" t="n">
        <v>60673.7795410159</v>
      </c>
      <c r="P127" s="1212" t="n">
        <v>71682.6984929936</v>
      </c>
      <c r="Q127" s="1213" t="n">
        <v>17453.3587966575</v>
      </c>
      <c r="R127" s="1212" t="n">
        <v>78127.1383376734</v>
      </c>
      <c r="S127" s="1212" t="n">
        <v>89136.0572896511</v>
      </c>
    </row>
    <row r="128" customFormat="false" ht="16.5" hidden="false" customHeight="false" outlineLevel="0" collapsed="false">
      <c r="A128" s="1203" t="s">
        <v>56</v>
      </c>
      <c r="B128" s="1204" t="n">
        <f aca="false">J128</f>
        <v>140</v>
      </c>
      <c r="C128" s="1204" t="s">
        <v>496</v>
      </c>
      <c r="D128" s="1204" t="n">
        <f aca="false">K128</f>
        <v>260</v>
      </c>
      <c r="E128" s="1204" t="s">
        <v>496</v>
      </c>
      <c r="F128" s="1205" t="n">
        <f aca="false">L128</f>
        <v>1700</v>
      </c>
      <c r="G128" s="1204" t="s">
        <v>496</v>
      </c>
      <c r="H128" s="1206" t="n">
        <v>4</v>
      </c>
      <c r="I128" s="1207" t="s">
        <v>515</v>
      </c>
      <c r="J128" s="1208" t="n">
        <v>140</v>
      </c>
      <c r="K128" s="1209" t="n">
        <v>260</v>
      </c>
      <c r="L128" s="1209" t="n">
        <v>1700</v>
      </c>
      <c r="M128" s="1250" t="n">
        <v>22.2929086860072</v>
      </c>
      <c r="N128" s="1211" t="n">
        <v>7644.6417411</v>
      </c>
      <c r="O128" s="1212" t="n">
        <v>61702.1992474043</v>
      </c>
      <c r="P128" s="1212" t="n">
        <v>72981.142209138</v>
      </c>
      <c r="Q128" s="1213" t="n">
        <v>17856.7332007388</v>
      </c>
      <c r="R128" s="1212" t="n">
        <v>79558.932448143</v>
      </c>
      <c r="S128" s="1212" t="n">
        <v>90837.8754098768</v>
      </c>
    </row>
    <row r="129" customFormat="false" ht="16.5" hidden="false" customHeight="false" outlineLevel="0" collapsed="false">
      <c r="A129" s="1203" t="s">
        <v>56</v>
      </c>
      <c r="B129" s="1204" t="n">
        <f aca="false">J129</f>
        <v>140</v>
      </c>
      <c r="C129" s="1204" t="s">
        <v>496</v>
      </c>
      <c r="D129" s="1204" t="n">
        <f aca="false">K129</f>
        <v>260</v>
      </c>
      <c r="E129" s="1204" t="s">
        <v>496</v>
      </c>
      <c r="F129" s="1205" t="n">
        <f aca="false">L129</f>
        <v>1750</v>
      </c>
      <c r="G129" s="1204" t="s">
        <v>496</v>
      </c>
      <c r="H129" s="1206" t="n">
        <v>4</v>
      </c>
      <c r="I129" s="1207" t="s">
        <v>515</v>
      </c>
      <c r="J129" s="1208" t="n">
        <v>140</v>
      </c>
      <c r="K129" s="1209" t="n">
        <v>260</v>
      </c>
      <c r="L129" s="1209" t="n">
        <v>1750</v>
      </c>
      <c r="M129" s="1250" t="n">
        <v>22.8735013642655</v>
      </c>
      <c r="N129" s="1211" t="n">
        <v>7927.7766204</v>
      </c>
      <c r="O129" s="1212" t="n">
        <v>62659.4471619148</v>
      </c>
      <c r="P129" s="1212" t="n">
        <v>74206.6763811021</v>
      </c>
      <c r="Q129" s="1213" t="n">
        <v>18475.6045934025</v>
      </c>
      <c r="R129" s="1212" t="n">
        <v>81135.0517553173</v>
      </c>
      <c r="S129" s="1212" t="n">
        <v>92682.2809745046</v>
      </c>
    </row>
    <row r="130" customFormat="false" ht="16.5" hidden="false" customHeight="false" outlineLevel="0" collapsed="false">
      <c r="A130" s="1203" t="s">
        <v>56</v>
      </c>
      <c r="B130" s="1204" t="n">
        <f aca="false">J130</f>
        <v>140</v>
      </c>
      <c r="C130" s="1204" t="s">
        <v>496</v>
      </c>
      <c r="D130" s="1204" t="n">
        <f aca="false">K130</f>
        <v>260</v>
      </c>
      <c r="E130" s="1204" t="s">
        <v>496</v>
      </c>
      <c r="F130" s="1205" t="n">
        <f aca="false">L130</f>
        <v>1800</v>
      </c>
      <c r="G130" s="1204" t="s">
        <v>496</v>
      </c>
      <c r="H130" s="1206" t="n">
        <v>4</v>
      </c>
      <c r="I130" s="1207" t="s">
        <v>515</v>
      </c>
      <c r="J130" s="1208" t="n">
        <v>140</v>
      </c>
      <c r="K130" s="1209" t="n">
        <v>260</v>
      </c>
      <c r="L130" s="1209" t="n">
        <v>1800</v>
      </c>
      <c r="M130" s="1250" t="n">
        <v>23.4379060425237</v>
      </c>
      <c r="N130" s="1211" t="n">
        <v>8210.9114997</v>
      </c>
      <c r="O130" s="1212" t="n">
        <v>63688.5178539559</v>
      </c>
      <c r="P130" s="1212" t="n">
        <v>75505.7870811821</v>
      </c>
      <c r="Q130" s="1213" t="n">
        <v>18878.9789974838</v>
      </c>
      <c r="R130" s="1212" t="n">
        <v>82567.4968514396</v>
      </c>
      <c r="S130" s="1212" t="n">
        <v>94384.7660786659</v>
      </c>
    </row>
    <row r="131" customFormat="false" ht="16.5" hidden="false" customHeight="false" outlineLevel="0" collapsed="false">
      <c r="A131" s="1203" t="s">
        <v>56</v>
      </c>
      <c r="B131" s="1204" t="n">
        <f aca="false">J131</f>
        <v>140</v>
      </c>
      <c r="C131" s="1204" t="s">
        <v>496</v>
      </c>
      <c r="D131" s="1204" t="n">
        <f aca="false">K131</f>
        <v>260</v>
      </c>
      <c r="E131" s="1204" t="s">
        <v>496</v>
      </c>
      <c r="F131" s="1205" t="n">
        <f aca="false">L131</f>
        <v>1850</v>
      </c>
      <c r="G131" s="1204" t="s">
        <v>496</v>
      </c>
      <c r="H131" s="1206" t="n">
        <v>4</v>
      </c>
      <c r="I131" s="1207" t="s">
        <v>515</v>
      </c>
      <c r="J131" s="1208" t="n">
        <v>140</v>
      </c>
      <c r="K131" s="1209" t="n">
        <v>260</v>
      </c>
      <c r="L131" s="1209" t="n">
        <v>1850</v>
      </c>
      <c r="M131" s="1250" t="n">
        <v>24.018498720782</v>
      </c>
      <c r="N131" s="1211" t="n">
        <v>8494.046379</v>
      </c>
      <c r="O131" s="1212" t="n">
        <v>64717.5436004396</v>
      </c>
      <c r="P131" s="1212" t="n">
        <v>76804.8516561382</v>
      </c>
      <c r="Q131" s="1213" t="n">
        <v>19497.8503901475</v>
      </c>
      <c r="R131" s="1212" t="n">
        <v>84215.3939905872</v>
      </c>
      <c r="S131" s="1212" t="n">
        <v>96302.7020462857</v>
      </c>
    </row>
    <row r="132" customFormat="false" ht="16.5" hidden="false" customHeight="false" outlineLevel="0" collapsed="false">
      <c r="A132" s="1203" t="s">
        <v>56</v>
      </c>
      <c r="B132" s="1204" t="n">
        <f aca="false">J132</f>
        <v>140</v>
      </c>
      <c r="C132" s="1204" t="s">
        <v>496</v>
      </c>
      <c r="D132" s="1204" t="n">
        <f aca="false">K132</f>
        <v>260</v>
      </c>
      <c r="E132" s="1204" t="s">
        <v>496</v>
      </c>
      <c r="F132" s="1205" t="n">
        <f aca="false">L132</f>
        <v>1900</v>
      </c>
      <c r="G132" s="1204" t="s">
        <v>496</v>
      </c>
      <c r="H132" s="1206" t="n">
        <v>4</v>
      </c>
      <c r="I132" s="1207" t="s">
        <v>515</v>
      </c>
      <c r="J132" s="1208" t="n">
        <v>140</v>
      </c>
      <c r="K132" s="1209" t="n">
        <v>260</v>
      </c>
      <c r="L132" s="1209" t="n">
        <v>1900</v>
      </c>
      <c r="M132" s="1250" t="n">
        <v>24.5829033990402</v>
      </c>
      <c r="N132" s="1211" t="n">
        <v>8777.1812583</v>
      </c>
      <c r="O132" s="1212" t="n">
        <v>65910.1715101232</v>
      </c>
      <c r="P132" s="1212" t="n">
        <v>78271.5129672746</v>
      </c>
      <c r="Q132" s="1213" t="n">
        <v>19901.2247942288</v>
      </c>
      <c r="R132" s="1212" t="n">
        <v>85811.3963043519</v>
      </c>
      <c r="S132" s="1212" t="n">
        <v>98172.7377615034</v>
      </c>
    </row>
    <row r="133" customFormat="false" ht="16.5" hidden="false" customHeight="false" outlineLevel="0" collapsed="false">
      <c r="A133" s="1203" t="s">
        <v>56</v>
      </c>
      <c r="B133" s="1204" t="n">
        <f aca="false">J133</f>
        <v>140</v>
      </c>
      <c r="C133" s="1204" t="s">
        <v>496</v>
      </c>
      <c r="D133" s="1204" t="n">
        <f aca="false">K133</f>
        <v>260</v>
      </c>
      <c r="E133" s="1204" t="s">
        <v>496</v>
      </c>
      <c r="F133" s="1205" t="n">
        <f aca="false">L133</f>
        <v>1950</v>
      </c>
      <c r="G133" s="1204" t="s">
        <v>496</v>
      </c>
      <c r="H133" s="1206" t="n">
        <v>4</v>
      </c>
      <c r="I133" s="1207" t="s">
        <v>515</v>
      </c>
      <c r="J133" s="1208" t="n">
        <v>140</v>
      </c>
      <c r="K133" s="1209" t="n">
        <v>260</v>
      </c>
      <c r="L133" s="1209" t="n">
        <v>1950</v>
      </c>
      <c r="M133" s="1250" t="n">
        <v>25.2218830772985</v>
      </c>
      <c r="N133" s="1211" t="n">
        <v>9060.3161376</v>
      </c>
      <c r="O133" s="1212" t="n">
        <v>67274.2446385213</v>
      </c>
      <c r="P133" s="1212" t="n">
        <v>79913.8054498769</v>
      </c>
      <c r="Q133" s="1213" t="n">
        <v>20304.59919831</v>
      </c>
      <c r="R133" s="1212" t="n">
        <v>87578.8438368313</v>
      </c>
      <c r="S133" s="1212" t="n">
        <v>100218.404648187</v>
      </c>
    </row>
    <row r="134" customFormat="false" ht="16.5" hidden="false" customHeight="false" outlineLevel="0" collapsed="false">
      <c r="A134" s="1203" t="s">
        <v>56</v>
      </c>
      <c r="B134" s="1204" t="n">
        <f aca="false">J134</f>
        <v>140</v>
      </c>
      <c r="C134" s="1204" t="s">
        <v>496</v>
      </c>
      <c r="D134" s="1204" t="n">
        <f aca="false">K134</f>
        <v>260</v>
      </c>
      <c r="E134" s="1204" t="s">
        <v>496</v>
      </c>
      <c r="F134" s="1205" t="n">
        <f aca="false">L134</f>
        <v>2000</v>
      </c>
      <c r="G134" s="1204" t="s">
        <v>496</v>
      </c>
      <c r="H134" s="1206" t="n">
        <v>4</v>
      </c>
      <c r="I134" s="1207" t="s">
        <v>515</v>
      </c>
      <c r="J134" s="1208" t="n">
        <v>140</v>
      </c>
      <c r="K134" s="1209" t="n">
        <v>260</v>
      </c>
      <c r="L134" s="1209" t="n">
        <v>2000</v>
      </c>
      <c r="M134" s="1250" t="n">
        <v>25.8894600355568</v>
      </c>
      <c r="N134" s="1211" t="n">
        <v>9343.4510169</v>
      </c>
      <c r="O134" s="1212" t="n">
        <v>68496.0571595773</v>
      </c>
      <c r="P134" s="1212" t="n">
        <v>81604.9094178412</v>
      </c>
      <c r="Q134" s="1213" t="n">
        <v>20923.4705909738</v>
      </c>
      <c r="R134" s="1212" t="n">
        <v>89419.5277505511</v>
      </c>
      <c r="S134" s="1212" t="n">
        <v>102528.380008815</v>
      </c>
    </row>
    <row r="135" customFormat="false" ht="16.5" hidden="false" customHeight="false" outlineLevel="0" collapsed="false">
      <c r="A135" s="1203" t="s">
        <v>56</v>
      </c>
      <c r="B135" s="1204" t="n">
        <f aca="false">J135</f>
        <v>140</v>
      </c>
      <c r="C135" s="1204" t="s">
        <v>496</v>
      </c>
      <c r="D135" s="1204" t="n">
        <f aca="false">K135</f>
        <v>260</v>
      </c>
      <c r="E135" s="1204" t="s">
        <v>496</v>
      </c>
      <c r="F135" s="1205" t="n">
        <f aca="false">L135</f>
        <v>2050</v>
      </c>
      <c r="G135" s="1204" t="s">
        <v>496</v>
      </c>
      <c r="H135" s="1206" t="n">
        <v>4</v>
      </c>
      <c r="I135" s="1207" t="s">
        <v>515</v>
      </c>
      <c r="J135" s="1208" t="n">
        <v>140</v>
      </c>
      <c r="K135" s="1209" t="n">
        <v>260</v>
      </c>
      <c r="L135" s="1209" t="n">
        <v>2050</v>
      </c>
      <c r="M135" s="1250" t="n">
        <v>27.272764713815</v>
      </c>
      <c r="N135" s="1211" t="n">
        <v>9626.5858962</v>
      </c>
      <c r="O135" s="1212" t="n">
        <v>71528.7934357988</v>
      </c>
      <c r="P135" s="1212" t="n">
        <v>84956.6072925983</v>
      </c>
      <c r="Q135" s="1213" t="n">
        <v>21326.844995055</v>
      </c>
      <c r="R135" s="1212" t="n">
        <v>92855.6384308538</v>
      </c>
      <c r="S135" s="1212" t="n">
        <v>106283.452287653</v>
      </c>
    </row>
    <row r="136" customFormat="false" ht="16.5" hidden="false" customHeight="false" outlineLevel="0" collapsed="false">
      <c r="A136" s="1203" t="s">
        <v>56</v>
      </c>
      <c r="B136" s="1206" t="n">
        <f aca="false">J136</f>
        <v>140</v>
      </c>
      <c r="C136" s="1206" t="s">
        <v>496</v>
      </c>
      <c r="D136" s="1206" t="n">
        <f aca="false">K136</f>
        <v>260</v>
      </c>
      <c r="E136" s="1206" t="s">
        <v>496</v>
      </c>
      <c r="F136" s="1205" t="n">
        <f aca="false">L136</f>
        <v>2100</v>
      </c>
      <c r="G136" s="1206" t="s">
        <v>496</v>
      </c>
      <c r="H136" s="1206" t="n">
        <v>4</v>
      </c>
      <c r="I136" s="1207" t="s">
        <v>515</v>
      </c>
      <c r="J136" s="1208" t="n">
        <v>140</v>
      </c>
      <c r="K136" s="1209" t="n">
        <v>260</v>
      </c>
      <c r="L136" s="1209" t="n">
        <v>2100</v>
      </c>
      <c r="M136" s="1250" t="n">
        <v>27.8533573920732</v>
      </c>
      <c r="N136" s="1211" t="n">
        <v>9909.7207755</v>
      </c>
      <c r="O136" s="1212" t="n">
        <v>72615.6974612475</v>
      </c>
      <c r="P136" s="1212" t="n">
        <v>86314.9633959656</v>
      </c>
      <c r="Q136" s="1213" t="n">
        <v>21945.7163877188</v>
      </c>
      <c r="R136" s="1212" t="n">
        <v>94561.4138489663</v>
      </c>
      <c r="S136" s="1212" t="n">
        <v>108260.679783684</v>
      </c>
    </row>
    <row r="137" customFormat="false" ht="16.5" hidden="false" customHeight="false" outlineLevel="0" collapsed="false">
      <c r="A137" s="1203" t="s">
        <v>56</v>
      </c>
      <c r="B137" s="1204" t="n">
        <f aca="false">J137</f>
        <v>140</v>
      </c>
      <c r="C137" s="1204" t="s">
        <v>496</v>
      </c>
      <c r="D137" s="1204" t="n">
        <f aca="false">K137</f>
        <v>260</v>
      </c>
      <c r="E137" s="1204" t="s">
        <v>496</v>
      </c>
      <c r="F137" s="1205" t="n">
        <f aca="false">L137</f>
        <v>2150</v>
      </c>
      <c r="G137" s="1204" t="s">
        <v>496</v>
      </c>
      <c r="H137" s="1206" t="n">
        <v>4</v>
      </c>
      <c r="I137" s="1207" t="s">
        <v>515</v>
      </c>
      <c r="J137" s="1208" t="n">
        <v>140</v>
      </c>
      <c r="K137" s="1209" t="n">
        <v>260</v>
      </c>
      <c r="L137" s="1209" t="n">
        <v>2150</v>
      </c>
      <c r="M137" s="1250" t="n">
        <v>28.4177620703315</v>
      </c>
      <c r="N137" s="1211" t="n">
        <v>10192.8556548</v>
      </c>
      <c r="O137" s="1212" t="n">
        <v>73840.5617075758</v>
      </c>
      <c r="P137" s="1212" t="n">
        <v>87814.6480994337</v>
      </c>
      <c r="Q137" s="1213" t="n">
        <v>22349.0907918</v>
      </c>
      <c r="R137" s="1212" t="n">
        <v>96189.6524993758</v>
      </c>
      <c r="S137" s="1212" t="n">
        <v>110163.738891234</v>
      </c>
    </row>
    <row r="138" customFormat="false" ht="16.5" hidden="false" customHeight="false" outlineLevel="0" collapsed="false">
      <c r="A138" s="1203" t="s">
        <v>56</v>
      </c>
      <c r="B138" s="1204" t="n">
        <f aca="false">J138</f>
        <v>140</v>
      </c>
      <c r="C138" s="1204" t="s">
        <v>496</v>
      </c>
      <c r="D138" s="1204" t="n">
        <f aca="false">K138</f>
        <v>260</v>
      </c>
      <c r="E138" s="1204" t="s">
        <v>496</v>
      </c>
      <c r="F138" s="1205" t="n">
        <f aca="false">L138</f>
        <v>2200</v>
      </c>
      <c r="G138" s="1204" t="s">
        <v>496</v>
      </c>
      <c r="H138" s="1206" t="n">
        <v>4</v>
      </c>
      <c r="I138" s="1207" t="s">
        <v>515</v>
      </c>
      <c r="J138" s="1208" t="n">
        <v>140</v>
      </c>
      <c r="K138" s="1209" t="n">
        <v>260</v>
      </c>
      <c r="L138" s="1209" t="n">
        <v>2200</v>
      </c>
      <c r="M138" s="1250" t="n">
        <v>28.9983547485897</v>
      </c>
      <c r="N138" s="1211" t="n">
        <v>10475.9905341</v>
      </c>
      <c r="O138" s="1212" t="n">
        <v>75065.3810083468</v>
      </c>
      <c r="P138" s="1212" t="n">
        <v>89314.286799802</v>
      </c>
      <c r="Q138" s="1213" t="n">
        <v>22967.9621844638</v>
      </c>
      <c r="R138" s="1212" t="n">
        <v>98033.3431928106</v>
      </c>
      <c r="S138" s="1212" t="n">
        <v>112282.248984266</v>
      </c>
    </row>
    <row r="139" customFormat="false" ht="16.5" hidden="false" customHeight="false" outlineLevel="0" collapsed="false">
      <c r="A139" s="1203" t="s">
        <v>56</v>
      </c>
      <c r="B139" s="1204" t="n">
        <f aca="false">J139</f>
        <v>140</v>
      </c>
      <c r="C139" s="1204" t="s">
        <v>496</v>
      </c>
      <c r="D139" s="1204" t="n">
        <f aca="false">K139</f>
        <v>260</v>
      </c>
      <c r="E139" s="1204" t="s">
        <v>496</v>
      </c>
      <c r="F139" s="1205" t="n">
        <f aca="false">L139</f>
        <v>2250</v>
      </c>
      <c r="G139" s="1204" t="s">
        <v>496</v>
      </c>
      <c r="H139" s="1206" t="n">
        <v>4</v>
      </c>
      <c r="I139" s="1207" t="s">
        <v>515</v>
      </c>
      <c r="J139" s="1208" t="n">
        <v>140</v>
      </c>
      <c r="K139" s="1209" t="n">
        <v>260</v>
      </c>
      <c r="L139" s="1209" t="n">
        <v>2250</v>
      </c>
      <c r="M139" s="1250" t="n">
        <v>29.562759426848</v>
      </c>
      <c r="N139" s="1211" t="n">
        <v>10759.1254134</v>
      </c>
      <c r="O139" s="1212" t="n">
        <v>76588.9022374802</v>
      </c>
      <c r="P139" s="1212" t="n">
        <v>91119.9204267893</v>
      </c>
      <c r="Q139" s="1213" t="n">
        <v>23371.3364573363</v>
      </c>
      <c r="R139" s="1212" t="n">
        <v>99960.2386948165</v>
      </c>
      <c r="S139" s="1212" t="n">
        <v>114491.256884126</v>
      </c>
    </row>
    <row r="140" customFormat="false" ht="16.5" hidden="false" customHeight="false" outlineLevel="0" collapsed="false">
      <c r="A140" s="1203" t="s">
        <v>56</v>
      </c>
      <c r="B140" s="1204" t="n">
        <f aca="false">J140</f>
        <v>140</v>
      </c>
      <c r="C140" s="1204" t="s">
        <v>496</v>
      </c>
      <c r="D140" s="1204" t="n">
        <f aca="false">K140</f>
        <v>260</v>
      </c>
      <c r="E140" s="1204" t="s">
        <v>496</v>
      </c>
      <c r="F140" s="1205" t="n">
        <f aca="false">L140</f>
        <v>2300</v>
      </c>
      <c r="G140" s="1204" t="s">
        <v>496</v>
      </c>
      <c r="H140" s="1206" t="n">
        <v>4</v>
      </c>
      <c r="I140" s="1207" t="s">
        <v>515</v>
      </c>
      <c r="J140" s="1208" t="n">
        <v>140</v>
      </c>
      <c r="K140" s="1209" t="n">
        <v>260</v>
      </c>
      <c r="L140" s="1209" t="n">
        <v>2300</v>
      </c>
      <c r="M140" s="1250" t="n">
        <v>30.1271641051063</v>
      </c>
      <c r="N140" s="1211" t="n">
        <v>11042.2602927</v>
      </c>
      <c r="O140" s="1212" t="n">
        <v>77586.7071046376</v>
      </c>
      <c r="P140" s="1212" t="n">
        <v>92387.0018651859</v>
      </c>
      <c r="Q140" s="1213" t="n">
        <v>23774.7108614175</v>
      </c>
      <c r="R140" s="1212" t="n">
        <v>101361.417966055</v>
      </c>
      <c r="S140" s="1212" t="n">
        <v>116161.712726603</v>
      </c>
    </row>
    <row r="141" customFormat="false" ht="16.5" hidden="false" customHeight="false" outlineLevel="0" collapsed="false">
      <c r="A141" s="1203" t="s">
        <v>56</v>
      </c>
      <c r="B141" s="1204" t="n">
        <f aca="false">J141</f>
        <v>140</v>
      </c>
      <c r="C141" s="1204" t="s">
        <v>496</v>
      </c>
      <c r="D141" s="1204" t="n">
        <f aca="false">K141</f>
        <v>260</v>
      </c>
      <c r="E141" s="1204" t="s">
        <v>496</v>
      </c>
      <c r="F141" s="1205" t="n">
        <f aca="false">L141</f>
        <v>2350</v>
      </c>
      <c r="G141" s="1204" t="s">
        <v>496</v>
      </c>
      <c r="H141" s="1206" t="n">
        <v>4</v>
      </c>
      <c r="I141" s="1207" t="s">
        <v>515</v>
      </c>
      <c r="J141" s="1208" t="n">
        <v>140</v>
      </c>
      <c r="K141" s="1209" t="n">
        <v>260</v>
      </c>
      <c r="L141" s="1209" t="n">
        <v>2350</v>
      </c>
      <c r="M141" s="1250" t="n">
        <v>30.7077567833645</v>
      </c>
      <c r="N141" s="1211" t="n">
        <v>11325.395172</v>
      </c>
      <c r="O141" s="1212" t="n">
        <v>78584.4669147103</v>
      </c>
      <c r="P141" s="1212" t="n">
        <v>93654.0371784585</v>
      </c>
      <c r="Q141" s="1213" t="n">
        <v>24393.5822540813</v>
      </c>
      <c r="R141" s="1212" t="n">
        <v>102978.049168792</v>
      </c>
      <c r="S141" s="1212" t="n">
        <v>118047.61943254</v>
      </c>
    </row>
    <row r="142" customFormat="false" ht="16.5" hidden="false" customHeight="false" outlineLevel="0" collapsed="false">
      <c r="A142" s="1203" t="s">
        <v>56</v>
      </c>
      <c r="B142" s="1204" t="n">
        <f aca="false">J142</f>
        <v>140</v>
      </c>
      <c r="C142" s="1204" t="s">
        <v>496</v>
      </c>
      <c r="D142" s="1204" t="n">
        <f aca="false">K142</f>
        <v>260</v>
      </c>
      <c r="E142" s="1204" t="s">
        <v>496</v>
      </c>
      <c r="F142" s="1205" t="n">
        <f aca="false">L142</f>
        <v>2400</v>
      </c>
      <c r="G142" s="1204" t="s">
        <v>496</v>
      </c>
      <c r="H142" s="1206" t="n">
        <v>4</v>
      </c>
      <c r="I142" s="1207" t="s">
        <v>515</v>
      </c>
      <c r="J142" s="1208" t="n">
        <v>140</v>
      </c>
      <c r="K142" s="1209" t="n">
        <v>260</v>
      </c>
      <c r="L142" s="1209" t="n">
        <v>2400</v>
      </c>
      <c r="M142" s="1250" t="n">
        <v>31.2721614616227</v>
      </c>
      <c r="N142" s="1211" t="n">
        <v>11608.5300513</v>
      </c>
      <c r="O142" s="1212" t="n">
        <v>79582.1818907531</v>
      </c>
      <c r="P142" s="1212" t="n">
        <v>94921.0264886313</v>
      </c>
      <c r="Q142" s="1213" t="n">
        <v>24796.9566581625</v>
      </c>
      <c r="R142" s="1212" t="n">
        <v>104379.138548916</v>
      </c>
      <c r="S142" s="1212" t="n">
        <v>119717.983146794</v>
      </c>
    </row>
    <row r="143" customFormat="false" ht="16.5" hidden="false" customHeight="false" outlineLevel="0" collapsed="false">
      <c r="A143" s="1203" t="s">
        <v>56</v>
      </c>
      <c r="B143" s="1204" t="n">
        <f aca="false">J143</f>
        <v>140</v>
      </c>
      <c r="C143" s="1204" t="s">
        <v>496</v>
      </c>
      <c r="D143" s="1204" t="n">
        <f aca="false">K143</f>
        <v>260</v>
      </c>
      <c r="E143" s="1204" t="s">
        <v>496</v>
      </c>
      <c r="F143" s="1205" t="n">
        <f aca="false">L143</f>
        <v>2450</v>
      </c>
      <c r="G143" s="1204" t="s">
        <v>496</v>
      </c>
      <c r="H143" s="1206" t="n">
        <v>4</v>
      </c>
      <c r="I143" s="1207" t="s">
        <v>515</v>
      </c>
      <c r="J143" s="1208" t="n">
        <v>140</v>
      </c>
      <c r="K143" s="1209" t="n">
        <v>260</v>
      </c>
      <c r="L143" s="1209" t="n">
        <v>2450</v>
      </c>
      <c r="M143" s="1250" t="n">
        <v>32.572769449243</v>
      </c>
      <c r="N143" s="1211" t="n">
        <v>11891.6649306</v>
      </c>
      <c r="O143" s="1212" t="n">
        <v>81025.9085841784</v>
      </c>
      <c r="P143" s="1212" t="n">
        <v>96776.8498636138</v>
      </c>
      <c r="Q143" s="1213" t="n">
        <v>25415.8280508263</v>
      </c>
      <c r="R143" s="1212" t="n">
        <v>106441.736635005</v>
      </c>
      <c r="S143" s="1212" t="n">
        <v>122192.67791444</v>
      </c>
    </row>
    <row r="144" customFormat="false" ht="16.5" hidden="false" customHeight="false" outlineLevel="0" collapsed="false">
      <c r="A144" s="1203" t="s">
        <v>56</v>
      </c>
      <c r="B144" s="1204" t="n">
        <f aca="false">J144</f>
        <v>140</v>
      </c>
      <c r="C144" s="1204" t="s">
        <v>496</v>
      </c>
      <c r="D144" s="1204" t="n">
        <f aca="false">K144</f>
        <v>260</v>
      </c>
      <c r="E144" s="1204" t="s">
        <v>496</v>
      </c>
      <c r="F144" s="1205" t="n">
        <f aca="false">L144</f>
        <v>2500</v>
      </c>
      <c r="G144" s="1204" t="s">
        <v>496</v>
      </c>
      <c r="H144" s="1206" t="n">
        <v>4</v>
      </c>
      <c r="I144" s="1207" t="s">
        <v>515</v>
      </c>
      <c r="J144" s="1208" t="n">
        <v>140</v>
      </c>
      <c r="K144" s="1209" t="n">
        <v>260</v>
      </c>
      <c r="L144" s="1209" t="n">
        <v>2500</v>
      </c>
      <c r="M144" s="1250" t="n">
        <v>33.1371741275012</v>
      </c>
      <c r="N144" s="1211" t="n">
        <v>12174.7998099</v>
      </c>
      <c r="O144" s="1212" t="n">
        <v>82023.5335575791</v>
      </c>
      <c r="P144" s="1212" t="n">
        <v>98043.7470455628</v>
      </c>
      <c r="Q144" s="1213" t="n">
        <v>25819.2024549075</v>
      </c>
      <c r="R144" s="1212" t="n">
        <v>107842.736012487</v>
      </c>
      <c r="S144" s="1212" t="n">
        <v>123862.94950047</v>
      </c>
    </row>
    <row r="145" customFormat="false" ht="16.5" hidden="false" customHeight="false" outlineLevel="0" collapsed="false">
      <c r="A145" s="1203" t="s">
        <v>56</v>
      </c>
      <c r="B145" s="1204" t="n">
        <f aca="false">J145</f>
        <v>140</v>
      </c>
      <c r="C145" s="1204" t="s">
        <v>496</v>
      </c>
      <c r="D145" s="1204" t="n">
        <f aca="false">K145</f>
        <v>260</v>
      </c>
      <c r="E145" s="1204" t="s">
        <v>496</v>
      </c>
      <c r="F145" s="1205" t="n">
        <f aca="false">L145</f>
        <v>2550</v>
      </c>
      <c r="G145" s="1204" t="s">
        <v>496</v>
      </c>
      <c r="H145" s="1206" t="n">
        <v>4</v>
      </c>
      <c r="I145" s="1207" t="s">
        <v>515</v>
      </c>
      <c r="J145" s="1208" t="n">
        <v>140</v>
      </c>
      <c r="K145" s="1209" t="n">
        <v>260</v>
      </c>
      <c r="L145" s="1209" t="n">
        <v>2550</v>
      </c>
      <c r="M145" s="1250" t="n">
        <v>33.7177668057595</v>
      </c>
      <c r="N145" s="1211" t="n">
        <v>12457.9346892</v>
      </c>
      <c r="O145" s="1212" t="n">
        <v>86099.932218127</v>
      </c>
      <c r="P145" s="1212" t="n">
        <v>102464.589418964</v>
      </c>
      <c r="Q145" s="1213" t="n">
        <v>26438.0738475713</v>
      </c>
      <c r="R145" s="1212" t="n">
        <v>112538.006065698</v>
      </c>
      <c r="S145" s="1212" t="n">
        <v>128902.663266535</v>
      </c>
    </row>
    <row r="146" customFormat="false" ht="16.5" hidden="false" customHeight="false" outlineLevel="0" collapsed="false">
      <c r="A146" s="1203" t="s">
        <v>56</v>
      </c>
      <c r="B146" s="1206" t="n">
        <f aca="false">J146</f>
        <v>140</v>
      </c>
      <c r="C146" s="1206" t="s">
        <v>496</v>
      </c>
      <c r="D146" s="1206" t="n">
        <f aca="false">K146</f>
        <v>260</v>
      </c>
      <c r="E146" s="1206" t="s">
        <v>496</v>
      </c>
      <c r="F146" s="1205" t="n">
        <f aca="false">L146</f>
        <v>2600</v>
      </c>
      <c r="G146" s="1206" t="s">
        <v>496</v>
      </c>
      <c r="H146" s="1206" t="n">
        <v>4</v>
      </c>
      <c r="I146" s="1207" t="s">
        <v>515</v>
      </c>
      <c r="J146" s="1208" t="n">
        <v>140</v>
      </c>
      <c r="K146" s="1209" t="n">
        <v>260</v>
      </c>
      <c r="L146" s="1209" t="n">
        <v>2600</v>
      </c>
      <c r="M146" s="1250" t="n">
        <v>34.2821714840178</v>
      </c>
      <c r="N146" s="1211" t="n">
        <v>12741.0695685</v>
      </c>
      <c r="O146" s="1212" t="n">
        <v>87350.3678099076</v>
      </c>
      <c r="P146" s="1212" t="n">
        <v>103990.469898198</v>
      </c>
      <c r="Q146" s="1213" t="n">
        <v>26841.4482516525</v>
      </c>
      <c r="R146" s="1212" t="n">
        <v>114191.81606156</v>
      </c>
      <c r="S146" s="1212" t="n">
        <v>130831.918149851</v>
      </c>
    </row>
    <row r="147" customFormat="false" ht="16.5" hidden="false" customHeight="false" outlineLevel="0" collapsed="false">
      <c r="A147" s="1203" t="s">
        <v>56</v>
      </c>
      <c r="B147" s="1204" t="n">
        <f aca="false">J147</f>
        <v>140</v>
      </c>
      <c r="C147" s="1204" t="s">
        <v>496</v>
      </c>
      <c r="D147" s="1204" t="n">
        <f aca="false">K147</f>
        <v>260</v>
      </c>
      <c r="E147" s="1204" t="s">
        <v>496</v>
      </c>
      <c r="F147" s="1205" t="n">
        <f aca="false">L147</f>
        <v>2650</v>
      </c>
      <c r="G147" s="1204" t="s">
        <v>496</v>
      </c>
      <c r="H147" s="1206" t="n">
        <v>4</v>
      </c>
      <c r="I147" s="1207" t="s">
        <v>515</v>
      </c>
      <c r="J147" s="1208" t="n">
        <v>140</v>
      </c>
      <c r="K147" s="1209" t="n">
        <v>260</v>
      </c>
      <c r="L147" s="1209" t="n">
        <v>2650</v>
      </c>
      <c r="M147" s="1250" t="n">
        <v>34.862764162276</v>
      </c>
      <c r="N147" s="1211" t="n">
        <v>13024.2044478</v>
      </c>
      <c r="O147" s="1212" t="n">
        <v>88198.3549705579</v>
      </c>
      <c r="P147" s="1212" t="n">
        <v>105104.075721702</v>
      </c>
      <c r="Q147" s="1213" t="n">
        <v>27460.3196443163</v>
      </c>
      <c r="R147" s="1212" t="n">
        <v>115658.674614874</v>
      </c>
      <c r="S147" s="1212" t="n">
        <v>132564.395366019</v>
      </c>
    </row>
    <row r="148" customFormat="false" ht="16.5" hidden="false" customHeight="false" outlineLevel="0" collapsed="false">
      <c r="A148" s="1203" t="s">
        <v>56</v>
      </c>
      <c r="B148" s="1204" t="n">
        <f aca="false">J148</f>
        <v>140</v>
      </c>
      <c r="C148" s="1204" t="s">
        <v>496</v>
      </c>
      <c r="D148" s="1204" t="n">
        <f aca="false">K148</f>
        <v>260</v>
      </c>
      <c r="E148" s="1204" t="s">
        <v>496</v>
      </c>
      <c r="F148" s="1205" t="n">
        <f aca="false">L148</f>
        <v>2700</v>
      </c>
      <c r="G148" s="1204" t="s">
        <v>496</v>
      </c>
      <c r="H148" s="1206" t="n">
        <v>4</v>
      </c>
      <c r="I148" s="1207" t="s">
        <v>515</v>
      </c>
      <c r="J148" s="1208" t="n">
        <v>140</v>
      </c>
      <c r="K148" s="1209" t="n">
        <v>260</v>
      </c>
      <c r="L148" s="1209" t="n">
        <v>2700</v>
      </c>
      <c r="M148" s="1250" t="n">
        <v>35.5017438405343</v>
      </c>
      <c r="N148" s="1211" t="n">
        <v>13307.3393271</v>
      </c>
      <c r="O148" s="1212" t="n">
        <v>89102.0212006332</v>
      </c>
      <c r="P148" s="1212" t="n">
        <v>106274.719897919</v>
      </c>
      <c r="Q148" s="1213" t="n">
        <v>27863.6940483975</v>
      </c>
      <c r="R148" s="1212" t="n">
        <v>116965.715249031</v>
      </c>
      <c r="S148" s="1212" t="n">
        <v>134138.413946317</v>
      </c>
    </row>
    <row r="149" customFormat="false" ht="16.5" hidden="false" customHeight="false" outlineLevel="0" collapsed="false">
      <c r="A149" s="1203" t="s">
        <v>56</v>
      </c>
      <c r="B149" s="1204" t="n">
        <f aca="false">J149</f>
        <v>140</v>
      </c>
      <c r="C149" s="1204" t="s">
        <v>496</v>
      </c>
      <c r="D149" s="1204" t="n">
        <f aca="false">K149</f>
        <v>260</v>
      </c>
      <c r="E149" s="1204" t="s">
        <v>496</v>
      </c>
      <c r="F149" s="1205" t="n">
        <f aca="false">L149</f>
        <v>2750</v>
      </c>
      <c r="G149" s="1204" t="s">
        <v>496</v>
      </c>
      <c r="H149" s="1206" t="n">
        <v>4</v>
      </c>
      <c r="I149" s="1207" t="s">
        <v>515</v>
      </c>
      <c r="J149" s="1208" t="n">
        <v>140</v>
      </c>
      <c r="K149" s="1209" t="n">
        <v>260</v>
      </c>
      <c r="L149" s="1209" t="n">
        <v>2750</v>
      </c>
      <c r="M149" s="1250" t="n">
        <v>36.0661485187925</v>
      </c>
      <c r="N149" s="1211" t="n">
        <v>13590.4742064</v>
      </c>
      <c r="O149" s="1212" t="n">
        <v>90026.3241331611</v>
      </c>
      <c r="P149" s="1212" t="n">
        <v>107466.504755957</v>
      </c>
      <c r="Q149" s="1213" t="n">
        <v>28267.0684524788</v>
      </c>
      <c r="R149" s="1212" t="n">
        <v>118293.39258564</v>
      </c>
      <c r="S149" s="1212" t="n">
        <v>135733.573208436</v>
      </c>
    </row>
    <row r="150" customFormat="false" ht="16.5" hidden="false" customHeight="false" outlineLevel="0" collapsed="false">
      <c r="A150" s="1203" t="s">
        <v>56</v>
      </c>
      <c r="B150" s="1204" t="n">
        <f aca="false">J150</f>
        <v>140</v>
      </c>
      <c r="C150" s="1204" t="s">
        <v>496</v>
      </c>
      <c r="D150" s="1204" t="n">
        <f aca="false">K150</f>
        <v>260</v>
      </c>
      <c r="E150" s="1204" t="s">
        <v>496</v>
      </c>
      <c r="F150" s="1205" t="n">
        <f aca="false">L150</f>
        <v>2800</v>
      </c>
      <c r="G150" s="1204" t="s">
        <v>496</v>
      </c>
      <c r="H150" s="1206" t="n">
        <v>4</v>
      </c>
      <c r="I150" s="1207" t="s">
        <v>515</v>
      </c>
      <c r="J150" s="1208" t="n">
        <v>140</v>
      </c>
      <c r="K150" s="1209" t="n">
        <v>260</v>
      </c>
      <c r="L150" s="1209" t="n">
        <v>2800</v>
      </c>
      <c r="M150" s="1250" t="n">
        <v>36.6467411970507</v>
      </c>
      <c r="N150" s="1211" t="n">
        <v>13873.6090857</v>
      </c>
      <c r="O150" s="1212" t="n">
        <v>90873.1577655253</v>
      </c>
      <c r="P150" s="1212" t="n">
        <v>108578.92877569</v>
      </c>
      <c r="Q150" s="1213" t="n">
        <v>28885.9397139338</v>
      </c>
      <c r="R150" s="1212" t="n">
        <v>119759.097479459</v>
      </c>
      <c r="S150" s="1212" t="n">
        <v>137464.868489624</v>
      </c>
    </row>
    <row r="151" customFormat="false" ht="16.5" hidden="false" customHeight="false" outlineLevel="0" collapsed="false">
      <c r="A151" s="1203" t="s">
        <v>56</v>
      </c>
      <c r="B151" s="1204" t="n">
        <f aca="false">J151</f>
        <v>140</v>
      </c>
      <c r="C151" s="1204" t="s">
        <v>496</v>
      </c>
      <c r="D151" s="1204" t="n">
        <f aca="false">K151</f>
        <v>260</v>
      </c>
      <c r="E151" s="1204" t="s">
        <v>496</v>
      </c>
      <c r="F151" s="1205" t="n">
        <f aca="false">L151</f>
        <v>2850</v>
      </c>
      <c r="G151" s="1204" t="s">
        <v>496</v>
      </c>
      <c r="H151" s="1206" t="n">
        <v>4</v>
      </c>
      <c r="I151" s="1207" t="s">
        <v>515</v>
      </c>
      <c r="J151" s="1208" t="n">
        <v>140</v>
      </c>
      <c r="K151" s="1209" t="n">
        <v>260</v>
      </c>
      <c r="L151" s="1209" t="n">
        <v>2850</v>
      </c>
      <c r="M151" s="1250" t="n">
        <v>38.030045875309</v>
      </c>
      <c r="N151" s="1211" t="n">
        <v>14156.743965</v>
      </c>
      <c r="O151" s="1212" t="n">
        <v>91719.9463408048</v>
      </c>
      <c r="P151" s="1212" t="n">
        <v>109691.306792323</v>
      </c>
      <c r="Q151" s="1213" t="n">
        <v>29289.314118015</v>
      </c>
      <c r="R151" s="1212" t="n">
        <v>121009.26045882</v>
      </c>
      <c r="S151" s="1212" t="n">
        <v>138980.620910338</v>
      </c>
    </row>
    <row r="152" customFormat="false" ht="16.5" hidden="false" customHeight="false" outlineLevel="0" collapsed="false">
      <c r="A152" s="1203" t="s">
        <v>56</v>
      </c>
      <c r="B152" s="1204" t="n">
        <f aca="false">J152</f>
        <v>140</v>
      </c>
      <c r="C152" s="1204" t="s">
        <v>496</v>
      </c>
      <c r="D152" s="1204" t="n">
        <f aca="false">K152</f>
        <v>260</v>
      </c>
      <c r="E152" s="1204" t="s">
        <v>496</v>
      </c>
      <c r="F152" s="1205" t="n">
        <f aca="false">L152</f>
        <v>2900</v>
      </c>
      <c r="G152" s="1204" t="s">
        <v>496</v>
      </c>
      <c r="H152" s="1206" t="n">
        <v>4</v>
      </c>
      <c r="I152" s="1207" t="s">
        <v>515</v>
      </c>
      <c r="J152" s="1208" t="n">
        <v>140</v>
      </c>
      <c r="K152" s="1209" t="n">
        <v>260</v>
      </c>
      <c r="L152" s="1209" t="n">
        <v>2900</v>
      </c>
      <c r="M152" s="1250" t="n">
        <v>38.6106385535672</v>
      </c>
      <c r="N152" s="1211" t="n">
        <v>14439.8788443</v>
      </c>
      <c r="O152" s="1212" t="n">
        <v>92566.6900820545</v>
      </c>
      <c r="P152" s="1212" t="n">
        <v>110803.638683832</v>
      </c>
      <c r="Q152" s="1213" t="n">
        <v>29908.1855106788</v>
      </c>
      <c r="R152" s="1212" t="n">
        <v>122474.875592733</v>
      </c>
      <c r="S152" s="1212" t="n">
        <v>140711.82419451</v>
      </c>
    </row>
    <row r="153" customFormat="false" ht="16.5" hidden="false" customHeight="false" outlineLevel="0" collapsed="false">
      <c r="A153" s="1203" t="s">
        <v>56</v>
      </c>
      <c r="B153" s="1204" t="n">
        <f aca="false">J153</f>
        <v>140</v>
      </c>
      <c r="C153" s="1204" t="s">
        <v>496</v>
      </c>
      <c r="D153" s="1204" t="n">
        <f aca="false">K153</f>
        <v>260</v>
      </c>
      <c r="E153" s="1204" t="s">
        <v>496</v>
      </c>
      <c r="F153" s="1205" t="n">
        <f aca="false">L153</f>
        <v>2950</v>
      </c>
      <c r="G153" s="1204" t="s">
        <v>496</v>
      </c>
      <c r="H153" s="1206" t="n">
        <v>4</v>
      </c>
      <c r="I153" s="1207" t="s">
        <v>515</v>
      </c>
      <c r="J153" s="1208" t="n">
        <v>140</v>
      </c>
      <c r="K153" s="1209" t="n">
        <v>260</v>
      </c>
      <c r="L153" s="1209" t="n">
        <v>2950</v>
      </c>
      <c r="M153" s="1250" t="n">
        <v>39.1750432318255</v>
      </c>
      <c r="N153" s="1211" t="n">
        <v>14723.0137236</v>
      </c>
      <c r="O153" s="1212" t="n">
        <v>93413.3887662193</v>
      </c>
      <c r="P153" s="1212" t="n">
        <v>111915.92457224</v>
      </c>
      <c r="Q153" s="1213" t="n">
        <v>30311.55991476</v>
      </c>
      <c r="R153" s="1212" t="n">
        <v>123724.948680979</v>
      </c>
      <c r="S153" s="1212" t="n">
        <v>142227.484487</v>
      </c>
    </row>
    <row r="154" customFormat="false" ht="16.5" hidden="false" customHeight="false" outlineLevel="0" collapsed="false">
      <c r="A154" s="1214" t="s">
        <v>56</v>
      </c>
      <c r="B154" s="1215" t="n">
        <f aca="false">J154</f>
        <v>140</v>
      </c>
      <c r="C154" s="1215" t="s">
        <v>496</v>
      </c>
      <c r="D154" s="1215" t="n">
        <f aca="false">K154</f>
        <v>260</v>
      </c>
      <c r="E154" s="1215" t="s">
        <v>496</v>
      </c>
      <c r="F154" s="1216" t="n">
        <f aca="false">L154</f>
        <v>3000</v>
      </c>
      <c r="G154" s="1215" t="s">
        <v>496</v>
      </c>
      <c r="H154" s="1217" t="n">
        <v>4</v>
      </c>
      <c r="I154" s="1218" t="s">
        <v>515</v>
      </c>
      <c r="J154" s="1208" t="n">
        <v>140</v>
      </c>
      <c r="K154" s="1220" t="n">
        <v>260</v>
      </c>
      <c r="L154" s="1220" t="n">
        <v>3000</v>
      </c>
      <c r="M154" s="1251" t="n">
        <v>39.7556359100837</v>
      </c>
      <c r="N154" s="1222" t="n">
        <v>15006.1486029</v>
      </c>
      <c r="O154" s="1223" t="n">
        <v>95864.5628775209</v>
      </c>
      <c r="P154" s="1223" t="n">
        <v>114671.860827854</v>
      </c>
      <c r="Q154" s="1224" t="n">
        <v>30930.4313074238</v>
      </c>
      <c r="R154" s="1223" t="n">
        <v>126794.994184945</v>
      </c>
      <c r="S154" s="1223" t="n">
        <v>145602.292135277</v>
      </c>
    </row>
    <row r="155" customFormat="false" ht="22.5" hidden="false" customHeight="true" outlineLevel="0" collapsed="false">
      <c r="A155" s="1201" t="s">
        <v>498</v>
      </c>
      <c r="B155" s="1201"/>
      <c r="C155" s="1201"/>
      <c r="D155" s="1201"/>
      <c r="E155" s="1201"/>
      <c r="F155" s="1201"/>
      <c r="G155" s="1201"/>
      <c r="H155" s="1201"/>
      <c r="I155" s="1201"/>
      <c r="J155" s="1201"/>
      <c r="K155" s="1201"/>
      <c r="L155" s="1201"/>
      <c r="M155" s="1201"/>
      <c r="N155" s="1201"/>
      <c r="O155" s="1201"/>
      <c r="P155" s="1201"/>
      <c r="Q155" s="1201"/>
      <c r="R155" s="1201"/>
      <c r="S155" s="1201"/>
    </row>
    <row r="156" customFormat="false" ht="19.5" hidden="false" customHeight="false" outlineLevel="0" collapsed="false">
      <c r="A156" s="1249" t="s">
        <v>514</v>
      </c>
      <c r="B156" s="1249"/>
      <c r="C156" s="1249"/>
      <c r="D156" s="1249"/>
      <c r="E156" s="1249"/>
      <c r="F156" s="1249"/>
      <c r="G156" s="1249"/>
      <c r="H156" s="1249"/>
      <c r="I156" s="1249"/>
      <c r="J156" s="1249"/>
      <c r="K156" s="1249"/>
      <c r="L156" s="1249"/>
      <c r="M156" s="1249"/>
      <c r="N156" s="1249"/>
      <c r="O156" s="1249"/>
      <c r="P156" s="1249"/>
      <c r="Q156" s="1249"/>
      <c r="R156" s="1249"/>
      <c r="S156" s="1249"/>
    </row>
    <row r="157" customFormat="false" ht="16.5" hidden="false" customHeight="false" outlineLevel="0" collapsed="false">
      <c r="A157" s="1203" t="s">
        <v>56</v>
      </c>
      <c r="B157" s="1206" t="n">
        <f aca="false">J157</f>
        <v>140</v>
      </c>
      <c r="C157" s="1206" t="s">
        <v>496</v>
      </c>
      <c r="D157" s="1206" t="n">
        <f aca="false">K157</f>
        <v>300</v>
      </c>
      <c r="E157" s="1206" t="s">
        <v>496</v>
      </c>
      <c r="F157" s="1205" t="n">
        <f aca="false">L157</f>
        <v>700</v>
      </c>
      <c r="G157" s="1206" t="s">
        <v>496</v>
      </c>
      <c r="H157" s="1206" t="n">
        <v>4</v>
      </c>
      <c r="I157" s="1207" t="s">
        <v>515</v>
      </c>
      <c r="J157" s="1208" t="n">
        <v>140</v>
      </c>
      <c r="K157" s="1226" t="n">
        <v>300</v>
      </c>
      <c r="L157" s="1226" t="n">
        <v>700</v>
      </c>
      <c r="M157" s="1252" t="n">
        <v>10.9797326249823</v>
      </c>
      <c r="N157" s="1228" t="n">
        <v>2122.60955907</v>
      </c>
      <c r="O157" s="1229" t="n">
        <v>27997.1322384336</v>
      </c>
      <c r="P157" s="1229" t="n">
        <v>33843.4941073212</v>
      </c>
      <c r="Q157" s="1230" t="n">
        <v>8780.15011296375</v>
      </c>
      <c r="R157" s="1229" t="n">
        <v>36777.2823513973</v>
      </c>
      <c r="S157" s="1229" t="n">
        <v>42623.644220285</v>
      </c>
    </row>
    <row r="158" customFormat="false" ht="16.5" hidden="false" customHeight="false" outlineLevel="0" collapsed="false">
      <c r="A158" s="1203" t="s">
        <v>56</v>
      </c>
      <c r="B158" s="1204" t="n">
        <f aca="false">J158</f>
        <v>140</v>
      </c>
      <c r="C158" s="1204" t="s">
        <v>496</v>
      </c>
      <c r="D158" s="1204" t="n">
        <f aca="false">K158</f>
        <v>300</v>
      </c>
      <c r="E158" s="1204" t="s">
        <v>496</v>
      </c>
      <c r="F158" s="1205" t="n">
        <f aca="false">L158</f>
        <v>750</v>
      </c>
      <c r="G158" s="1204" t="s">
        <v>496</v>
      </c>
      <c r="H158" s="1206" t="n">
        <v>4</v>
      </c>
      <c r="I158" s="1207" t="s">
        <v>515</v>
      </c>
      <c r="J158" s="1208" t="n">
        <v>140</v>
      </c>
      <c r="K158" s="1209" t="n">
        <v>300</v>
      </c>
      <c r="L158" s="1209" t="n">
        <v>750</v>
      </c>
      <c r="M158" s="1250" t="n">
        <v>11.6049679881405</v>
      </c>
      <c r="N158" s="1211" t="n">
        <v>2425.83949608</v>
      </c>
      <c r="O158" s="1212" t="n">
        <v>29704.2367749418</v>
      </c>
      <c r="P158" s="1212" t="n">
        <v>35855.7891558441</v>
      </c>
      <c r="Q158" s="1213" t="n">
        <v>9229.12690536</v>
      </c>
      <c r="R158" s="1212" t="n">
        <v>38933.3636803018</v>
      </c>
      <c r="S158" s="1212" t="n">
        <v>45084.9160612041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140</v>
      </c>
      <c r="C159" s="1204" t="s">
        <v>496</v>
      </c>
      <c r="D159" s="1204" t="n">
        <f aca="false">K159</f>
        <v>300</v>
      </c>
      <c r="E159" s="1204" t="s">
        <v>496</v>
      </c>
      <c r="F159" s="1205" t="n">
        <f aca="false">L159</f>
        <v>800</v>
      </c>
      <c r="G159" s="1204" t="s">
        <v>496</v>
      </c>
      <c r="H159" s="1206" t="n">
        <v>4</v>
      </c>
      <c r="I159" s="1207" t="s">
        <v>515</v>
      </c>
      <c r="J159" s="1208" t="n">
        <v>140</v>
      </c>
      <c r="K159" s="1209" t="n">
        <v>300</v>
      </c>
      <c r="L159" s="1209" t="n">
        <v>800</v>
      </c>
      <c r="M159" s="1250" t="n">
        <v>12.2302033512987</v>
      </c>
      <c r="N159" s="1211" t="n">
        <v>2729.06943309</v>
      </c>
      <c r="O159" s="1212" t="n">
        <v>31411.9066440308</v>
      </c>
      <c r="P159" s="1212" t="n">
        <v>37868.6632088994</v>
      </c>
      <c r="Q159" s="1213" t="n">
        <v>9678.10369775625</v>
      </c>
      <c r="R159" s="1212" t="n">
        <v>41090.010341787</v>
      </c>
      <c r="S159" s="1212" t="n">
        <v>47546.7669066556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140</v>
      </c>
      <c r="C160" s="1204" t="s">
        <v>496</v>
      </c>
      <c r="D160" s="1204" t="n">
        <f aca="false">K160</f>
        <v>300</v>
      </c>
      <c r="E160" s="1204" t="s">
        <v>496</v>
      </c>
      <c r="F160" s="1205" t="n">
        <f aca="false">L160</f>
        <v>850</v>
      </c>
      <c r="G160" s="1204" t="s">
        <v>496</v>
      </c>
      <c r="H160" s="1206" t="n">
        <v>4</v>
      </c>
      <c r="I160" s="1207" t="s">
        <v>515</v>
      </c>
      <c r="J160" s="1208" t="n">
        <v>140</v>
      </c>
      <c r="K160" s="1209" t="n">
        <v>300</v>
      </c>
      <c r="L160" s="1209" t="n">
        <v>850</v>
      </c>
      <c r="M160" s="1250" t="n">
        <v>12.871626714457</v>
      </c>
      <c r="N160" s="1211" t="n">
        <v>3032.2993701</v>
      </c>
      <c r="O160" s="1212" t="n">
        <v>33119.5765131197</v>
      </c>
      <c r="P160" s="1212" t="n">
        <v>39881.5373839788</v>
      </c>
      <c r="Q160" s="1213" t="n">
        <v>10342.5776099438</v>
      </c>
      <c r="R160" s="1212" t="n">
        <v>43462.1541230634</v>
      </c>
      <c r="S160" s="1212" t="n">
        <v>50224.1149939226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140</v>
      </c>
      <c r="C161" s="1204" t="s">
        <v>496</v>
      </c>
      <c r="D161" s="1204" t="n">
        <f aca="false">K161</f>
        <v>300</v>
      </c>
      <c r="E161" s="1204" t="s">
        <v>496</v>
      </c>
      <c r="F161" s="1205" t="n">
        <f aca="false">L161</f>
        <v>900</v>
      </c>
      <c r="G161" s="1204" t="s">
        <v>496</v>
      </c>
      <c r="H161" s="1206" t="n">
        <v>4</v>
      </c>
      <c r="I161" s="1207" t="s">
        <v>515</v>
      </c>
      <c r="J161" s="1208" t="n">
        <v>140</v>
      </c>
      <c r="K161" s="1209" t="n">
        <v>300</v>
      </c>
      <c r="L161" s="1209" t="n">
        <v>900</v>
      </c>
      <c r="M161" s="1250" t="n">
        <v>13.6479120776152</v>
      </c>
      <c r="N161" s="1211" t="n">
        <v>3335.52930711</v>
      </c>
      <c r="O161" s="1212" t="n">
        <v>34827.2463822086</v>
      </c>
      <c r="P161" s="1212" t="n">
        <v>41894.4115590582</v>
      </c>
      <c r="Q161" s="1213" t="n">
        <v>10791.55440234</v>
      </c>
      <c r="R161" s="1212" t="n">
        <v>45618.8007845486</v>
      </c>
      <c r="S161" s="1212" t="n">
        <v>52685.9659613982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140</v>
      </c>
      <c r="C162" s="1204" t="s">
        <v>496</v>
      </c>
      <c r="D162" s="1204" t="n">
        <f aca="false">K162</f>
        <v>300</v>
      </c>
      <c r="E162" s="1204" t="s">
        <v>496</v>
      </c>
      <c r="F162" s="1205" t="n">
        <f aca="false">L162</f>
        <v>950</v>
      </c>
      <c r="G162" s="1204" t="s">
        <v>496</v>
      </c>
      <c r="H162" s="1206" t="n">
        <v>4</v>
      </c>
      <c r="I162" s="1207" t="s">
        <v>515</v>
      </c>
      <c r="J162" s="1208" t="n">
        <v>140</v>
      </c>
      <c r="K162" s="1209" t="n">
        <v>300</v>
      </c>
      <c r="L162" s="1209" t="n">
        <v>950</v>
      </c>
      <c r="M162" s="1250" t="n">
        <v>14.2893354407735</v>
      </c>
      <c r="N162" s="1211" t="n">
        <v>3638.75924412</v>
      </c>
      <c r="O162" s="1212" t="n">
        <v>36534.916362825</v>
      </c>
      <c r="P162" s="1212" t="n">
        <v>43907.2857341377</v>
      </c>
      <c r="Q162" s="1213" t="n">
        <v>11456.0281833188</v>
      </c>
      <c r="R162" s="1212" t="n">
        <v>47990.9445461438</v>
      </c>
      <c r="S162" s="1212" t="n">
        <v>55363.3139174564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140</v>
      </c>
      <c r="C163" s="1204" t="s">
        <v>496</v>
      </c>
      <c r="D163" s="1204" t="n">
        <f aca="false">K163</f>
        <v>300</v>
      </c>
      <c r="E163" s="1204" t="s">
        <v>496</v>
      </c>
      <c r="F163" s="1205" t="n">
        <f aca="false">L163</f>
        <v>1000</v>
      </c>
      <c r="G163" s="1204" t="s">
        <v>496</v>
      </c>
      <c r="H163" s="1206" t="n">
        <v>4</v>
      </c>
      <c r="I163" s="1207" t="s">
        <v>515</v>
      </c>
      <c r="J163" s="1208" t="n">
        <v>140</v>
      </c>
      <c r="K163" s="1209" t="n">
        <v>300</v>
      </c>
      <c r="L163" s="1209" t="n">
        <v>1000</v>
      </c>
      <c r="M163" s="1250" t="n">
        <v>14.9145708039317</v>
      </c>
      <c r="N163" s="1211" t="n">
        <v>3941.98918113</v>
      </c>
      <c r="O163" s="1212" t="n">
        <v>38153.6776740133</v>
      </c>
      <c r="P163" s="1212" t="n">
        <v>45829.0806048906</v>
      </c>
      <c r="Q163" s="1213" t="n">
        <v>11905.0051069238</v>
      </c>
      <c r="R163" s="1212" t="n">
        <v>50058.6827809371</v>
      </c>
      <c r="S163" s="1212" t="n">
        <v>57734.0857118143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140</v>
      </c>
      <c r="C164" s="1204" t="s">
        <v>496</v>
      </c>
      <c r="D164" s="1204" t="n">
        <f aca="false">K164</f>
        <v>300</v>
      </c>
      <c r="E164" s="1204" t="s">
        <v>496</v>
      </c>
      <c r="F164" s="1205" t="n">
        <f aca="false">L164</f>
        <v>1050</v>
      </c>
      <c r="G164" s="1204" t="s">
        <v>496</v>
      </c>
      <c r="H164" s="1206" t="n">
        <v>4</v>
      </c>
      <c r="I164" s="1207" t="s">
        <v>515</v>
      </c>
      <c r="J164" s="1208" t="n">
        <v>140</v>
      </c>
      <c r="K164" s="1209" t="n">
        <v>300</v>
      </c>
      <c r="L164" s="1209" t="n">
        <v>1050</v>
      </c>
      <c r="M164" s="1250" t="n">
        <v>15.55599416709</v>
      </c>
      <c r="N164" s="1211" t="n">
        <v>4245.21911814</v>
      </c>
      <c r="O164" s="1212" t="n">
        <v>39885.1980201939</v>
      </c>
      <c r="P164" s="1212" t="n">
        <v>47866.3875509975</v>
      </c>
      <c r="Q164" s="1213" t="n">
        <v>12569.4788879025</v>
      </c>
      <c r="R164" s="1212" t="n">
        <v>52454.6769080965</v>
      </c>
      <c r="S164" s="1212" t="n">
        <v>60435.8664389</v>
      </c>
    </row>
    <row r="165" customFormat="false" ht="16.5" hidden="false" customHeight="false" outlineLevel="0" collapsed="false">
      <c r="A165" s="1203" t="s">
        <v>56</v>
      </c>
      <c r="B165" s="1206" t="n">
        <f aca="false">J165</f>
        <v>140</v>
      </c>
      <c r="C165" s="1206" t="s">
        <v>496</v>
      </c>
      <c r="D165" s="1206" t="n">
        <f aca="false">K165</f>
        <v>300</v>
      </c>
      <c r="E165" s="1206" t="s">
        <v>496</v>
      </c>
      <c r="F165" s="1205" t="n">
        <f aca="false">L165</f>
        <v>1100</v>
      </c>
      <c r="G165" s="1206" t="s">
        <v>496</v>
      </c>
      <c r="H165" s="1206" t="n">
        <v>4</v>
      </c>
      <c r="I165" s="1207" t="s">
        <v>515</v>
      </c>
      <c r="J165" s="1208" t="n">
        <v>140</v>
      </c>
      <c r="K165" s="1209" t="n">
        <v>300</v>
      </c>
      <c r="L165" s="1209" t="n">
        <v>1100</v>
      </c>
      <c r="M165" s="1250" t="n">
        <v>16.1812295302482</v>
      </c>
      <c r="N165" s="1211" t="n">
        <v>4548.44905515</v>
      </c>
      <c r="O165" s="1212" t="n">
        <v>41592.8680008103</v>
      </c>
      <c r="P165" s="1212" t="n">
        <v>49879.2616040528</v>
      </c>
      <c r="Q165" s="1213" t="n">
        <v>13018.4558115075</v>
      </c>
      <c r="R165" s="1212" t="n">
        <v>54611.3238123178</v>
      </c>
      <c r="S165" s="1212" t="n">
        <v>62897.7174155603</v>
      </c>
    </row>
    <row r="166" customFormat="false" ht="16.5" hidden="false" customHeight="false" outlineLevel="0" collapsed="false">
      <c r="A166" s="1203" t="s">
        <v>56</v>
      </c>
      <c r="B166" s="1204" t="n">
        <f aca="false">J166</f>
        <v>140</v>
      </c>
      <c r="C166" s="1204" t="s">
        <v>496</v>
      </c>
      <c r="D166" s="1204" t="n">
        <f aca="false">K166</f>
        <v>300</v>
      </c>
      <c r="E166" s="1204" t="s">
        <v>496</v>
      </c>
      <c r="F166" s="1205" t="n">
        <f aca="false">L166</f>
        <v>1150</v>
      </c>
      <c r="G166" s="1204" t="s">
        <v>496</v>
      </c>
      <c r="H166" s="1206" t="n">
        <v>4</v>
      </c>
      <c r="I166" s="1207" t="s">
        <v>515</v>
      </c>
      <c r="J166" s="1208" t="n">
        <v>140</v>
      </c>
      <c r="K166" s="1209" t="n">
        <v>300</v>
      </c>
      <c r="L166" s="1209" t="n">
        <v>1150</v>
      </c>
      <c r="M166" s="1250" t="n">
        <v>16.8064648934065</v>
      </c>
      <c r="N166" s="1211" t="n">
        <v>4851.67899216</v>
      </c>
      <c r="O166" s="1212" t="n">
        <v>42594.6102326213</v>
      </c>
      <c r="P166" s="1212" t="n">
        <v>51168.9722967246</v>
      </c>
      <c r="Q166" s="1213" t="n">
        <v>13467.4326039038</v>
      </c>
      <c r="R166" s="1212" t="n">
        <v>56062.042836525</v>
      </c>
      <c r="S166" s="1212" t="n">
        <v>64636.4049006284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140</v>
      </c>
      <c r="C167" s="1204" t="s">
        <v>496</v>
      </c>
      <c r="D167" s="1204" t="n">
        <f aca="false">K167</f>
        <v>300</v>
      </c>
      <c r="E167" s="1204" t="s">
        <v>496</v>
      </c>
      <c r="F167" s="1205" t="n">
        <f aca="false">L167</f>
        <v>1200</v>
      </c>
      <c r="G167" s="1204" t="s">
        <v>496</v>
      </c>
      <c r="H167" s="1206" t="n">
        <v>4</v>
      </c>
      <c r="I167" s="1207" t="s">
        <v>515</v>
      </c>
      <c r="J167" s="1208" t="n">
        <v>140</v>
      </c>
      <c r="K167" s="1209" t="n">
        <v>300</v>
      </c>
      <c r="L167" s="1209" t="n">
        <v>1200</v>
      </c>
      <c r="M167" s="1250" t="n">
        <v>17.5970382565647</v>
      </c>
      <c r="N167" s="1211" t="n">
        <v>5154.90892917</v>
      </c>
      <c r="O167" s="1212" t="n">
        <v>43651.8517516279</v>
      </c>
      <c r="P167" s="1212" t="n">
        <v>52515.5370856612</v>
      </c>
      <c r="Q167" s="1213" t="n">
        <v>14131.9063848825</v>
      </c>
      <c r="R167" s="1212" t="n">
        <v>57783.7581365104</v>
      </c>
      <c r="S167" s="1212" t="n">
        <v>66647.4434705437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140</v>
      </c>
      <c r="C168" s="1204" t="s">
        <v>496</v>
      </c>
      <c r="D168" s="1204" t="n">
        <f aca="false">K168</f>
        <v>300</v>
      </c>
      <c r="E168" s="1204" t="s">
        <v>496</v>
      </c>
      <c r="F168" s="1205" t="n">
        <f aca="false">L168</f>
        <v>1250</v>
      </c>
      <c r="G168" s="1204" t="s">
        <v>496</v>
      </c>
      <c r="H168" s="1206" t="n">
        <v>4</v>
      </c>
      <c r="I168" s="1207" t="s">
        <v>515</v>
      </c>
      <c r="J168" s="1208" t="n">
        <v>140</v>
      </c>
      <c r="K168" s="1209" t="n">
        <v>300</v>
      </c>
      <c r="L168" s="1209" t="n">
        <v>1250</v>
      </c>
      <c r="M168" s="1250" t="n">
        <v>19.041173619723</v>
      </c>
      <c r="N168" s="1211" t="n">
        <v>5458.13886618</v>
      </c>
      <c r="O168" s="1212" t="n">
        <v>44653.1445278657</v>
      </c>
      <c r="P168" s="1212" t="n">
        <v>53804.787137214</v>
      </c>
      <c r="Q168" s="1213" t="n">
        <v>14580.8833084875</v>
      </c>
      <c r="R168" s="1212" t="n">
        <v>59234.0278363532</v>
      </c>
      <c r="S168" s="1212" t="n">
        <v>68385.6704457015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140</v>
      </c>
      <c r="C169" s="1204" t="s">
        <v>496</v>
      </c>
      <c r="D169" s="1204" t="n">
        <f aca="false">K169</f>
        <v>300</v>
      </c>
      <c r="E169" s="1204" t="s">
        <v>496</v>
      </c>
      <c r="F169" s="1205" t="n">
        <f aca="false">L169</f>
        <v>1300</v>
      </c>
      <c r="G169" s="1204" t="s">
        <v>496</v>
      </c>
      <c r="H169" s="1206" t="n">
        <v>4</v>
      </c>
      <c r="I169" s="1207" t="s">
        <v>515</v>
      </c>
      <c r="J169" s="1208" t="n">
        <v>140</v>
      </c>
      <c r="K169" s="1209" t="n">
        <v>300</v>
      </c>
      <c r="L169" s="1209" t="n">
        <v>1300</v>
      </c>
      <c r="M169" s="1250" t="n">
        <v>19.6825969828813</v>
      </c>
      <c r="N169" s="1211" t="n">
        <v>5761.36880319</v>
      </c>
      <c r="O169" s="1212" t="n">
        <v>47946.3844735783</v>
      </c>
      <c r="P169" s="1212" t="n">
        <v>57441.9447405386</v>
      </c>
      <c r="Q169" s="1213" t="n">
        <v>15245.3570894663</v>
      </c>
      <c r="R169" s="1212" t="n">
        <v>63191.7415630446</v>
      </c>
      <c r="S169" s="1212" t="n">
        <v>72687.3018300049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140</v>
      </c>
      <c r="C170" s="1204" t="s">
        <v>496</v>
      </c>
      <c r="D170" s="1204" t="n">
        <f aca="false">K170</f>
        <v>300</v>
      </c>
      <c r="E170" s="1204" t="s">
        <v>496</v>
      </c>
      <c r="F170" s="1205" t="n">
        <f aca="false">L170</f>
        <v>1350</v>
      </c>
      <c r="G170" s="1204" t="s">
        <v>496</v>
      </c>
      <c r="H170" s="1206" t="n">
        <v>4</v>
      </c>
      <c r="I170" s="1207" t="s">
        <v>515</v>
      </c>
      <c r="J170" s="1208" t="n">
        <v>140</v>
      </c>
      <c r="K170" s="1209" t="n">
        <v>300</v>
      </c>
      <c r="L170" s="1209" t="n">
        <v>1350</v>
      </c>
      <c r="M170" s="1250" t="n">
        <v>20.3078323460395</v>
      </c>
      <c r="N170" s="1211" t="n">
        <v>6064.5987402</v>
      </c>
      <c r="O170" s="1212" t="n">
        <v>49181.0383753155</v>
      </c>
      <c r="P170" s="1212" t="n">
        <v>58970.2537441573</v>
      </c>
      <c r="Q170" s="1213" t="n">
        <v>15694.3338818625</v>
      </c>
      <c r="R170" s="1212" t="n">
        <v>64875.372257178</v>
      </c>
      <c r="S170" s="1212" t="n">
        <v>74664.5876260198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140</v>
      </c>
      <c r="C171" s="1204" t="s">
        <v>496</v>
      </c>
      <c r="D171" s="1204" t="n">
        <f aca="false">K171</f>
        <v>300</v>
      </c>
      <c r="E171" s="1204" t="s">
        <v>496</v>
      </c>
      <c r="F171" s="1205" t="n">
        <f aca="false">L171</f>
        <v>1400</v>
      </c>
      <c r="G171" s="1204" t="s">
        <v>496</v>
      </c>
      <c r="H171" s="1206" t="n">
        <v>4</v>
      </c>
      <c r="I171" s="1207" t="s">
        <v>515</v>
      </c>
      <c r="J171" s="1208" t="n">
        <v>140</v>
      </c>
      <c r="K171" s="1209" t="n">
        <v>300</v>
      </c>
      <c r="L171" s="1209" t="n">
        <v>1400</v>
      </c>
      <c r="M171" s="1250" t="n">
        <v>20.9492557091977</v>
      </c>
      <c r="N171" s="1211" t="n">
        <v>6367.82867721</v>
      </c>
      <c r="O171" s="1212" t="n">
        <v>50721.3151520766</v>
      </c>
      <c r="P171" s="1212" t="n">
        <v>60811.6477648804</v>
      </c>
      <c r="Q171" s="1213" t="n">
        <v>16358.80779405</v>
      </c>
      <c r="R171" s="1212" t="n">
        <v>67080.1229461266</v>
      </c>
      <c r="S171" s="1212" t="n">
        <v>77170.4555589304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140</v>
      </c>
      <c r="C172" s="1204" t="s">
        <v>496</v>
      </c>
      <c r="D172" s="1204" t="n">
        <f aca="false">K172</f>
        <v>300</v>
      </c>
      <c r="E172" s="1204" t="s">
        <v>496</v>
      </c>
      <c r="F172" s="1205" t="n">
        <f aca="false">L172</f>
        <v>1450</v>
      </c>
      <c r="G172" s="1204" t="s">
        <v>496</v>
      </c>
      <c r="H172" s="1206" t="n">
        <v>4</v>
      </c>
      <c r="I172" s="1207" t="s">
        <v>515</v>
      </c>
      <c r="J172" s="1208" t="n">
        <v>140</v>
      </c>
      <c r="K172" s="1209" t="n">
        <v>300</v>
      </c>
      <c r="L172" s="1209" t="n">
        <v>1450</v>
      </c>
      <c r="M172" s="1250" t="n">
        <v>21.574491072356</v>
      </c>
      <c r="N172" s="1211" t="n">
        <v>6671.05861422</v>
      </c>
      <c r="O172" s="1212" t="n">
        <v>51955.9690538138</v>
      </c>
      <c r="P172" s="1212" t="n">
        <v>62339.9566464749</v>
      </c>
      <c r="Q172" s="1213" t="n">
        <v>16807.7845864461</v>
      </c>
      <c r="R172" s="1212" t="n">
        <v>68763.7536402599</v>
      </c>
      <c r="S172" s="1212" t="n">
        <v>79147.7412329211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140</v>
      </c>
      <c r="C173" s="1204" t="s">
        <v>496</v>
      </c>
      <c r="D173" s="1204" t="n">
        <f aca="false">K173</f>
        <v>300</v>
      </c>
      <c r="E173" s="1204" t="s">
        <v>496</v>
      </c>
      <c r="F173" s="1205" t="n">
        <f aca="false">L173</f>
        <v>1500</v>
      </c>
      <c r="G173" s="1204" t="s">
        <v>496</v>
      </c>
      <c r="H173" s="1206" t="n">
        <v>4</v>
      </c>
      <c r="I173" s="1207" t="s">
        <v>515</v>
      </c>
      <c r="J173" s="1208" t="n">
        <v>140</v>
      </c>
      <c r="K173" s="1209" t="n">
        <v>300</v>
      </c>
      <c r="L173" s="1209" t="n">
        <v>1500</v>
      </c>
      <c r="M173" s="1250" t="n">
        <v>22.1488930729492</v>
      </c>
      <c r="N173" s="1211" t="n">
        <v>6974.28855123</v>
      </c>
      <c r="O173" s="1212" t="n">
        <v>53704.6428775191</v>
      </c>
      <c r="P173" s="1212" t="n">
        <v>64547.0943466716</v>
      </c>
      <c r="Q173" s="1213" t="n">
        <v>17472.2584986338</v>
      </c>
      <c r="R173" s="1212" t="n">
        <v>71176.9013761528</v>
      </c>
      <c r="S173" s="1212" t="n">
        <v>82019.3528453054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140</v>
      </c>
      <c r="C174" s="1204" t="s">
        <v>496</v>
      </c>
      <c r="D174" s="1204" t="n">
        <f aca="false">K174</f>
        <v>300</v>
      </c>
      <c r="E174" s="1204" t="s">
        <v>496</v>
      </c>
      <c r="F174" s="1205" t="n">
        <f aca="false">L174</f>
        <v>1550</v>
      </c>
      <c r="G174" s="1204" t="s">
        <v>496</v>
      </c>
      <c r="H174" s="1206" t="n">
        <v>4</v>
      </c>
      <c r="I174" s="1207" t="s">
        <v>515</v>
      </c>
      <c r="J174" s="1208" t="n">
        <v>140</v>
      </c>
      <c r="K174" s="1209" t="n">
        <v>300</v>
      </c>
      <c r="L174" s="1209" t="n">
        <v>1550</v>
      </c>
      <c r="M174" s="1250" t="n">
        <v>22.7741284361075</v>
      </c>
      <c r="N174" s="1211" t="n">
        <v>7277.51848824</v>
      </c>
      <c r="O174" s="1212" t="n">
        <v>54939.2967792563</v>
      </c>
      <c r="P174" s="1212" t="n">
        <v>66075.4032282662</v>
      </c>
      <c r="Q174" s="1213" t="n">
        <v>17921.23529103</v>
      </c>
      <c r="R174" s="1212" t="n">
        <v>72860.5320702863</v>
      </c>
      <c r="S174" s="1212" t="n">
        <v>83996.6385192962</v>
      </c>
    </row>
    <row r="175" customFormat="false" ht="16.5" hidden="false" customHeight="false" outlineLevel="0" collapsed="false">
      <c r="A175" s="1203" t="s">
        <v>56</v>
      </c>
      <c r="B175" s="1206" t="n">
        <f aca="false">J175</f>
        <v>140</v>
      </c>
      <c r="C175" s="1206" t="s">
        <v>496</v>
      </c>
      <c r="D175" s="1206" t="n">
        <f aca="false">K175</f>
        <v>300</v>
      </c>
      <c r="E175" s="1206" t="s">
        <v>496</v>
      </c>
      <c r="F175" s="1205" t="n">
        <f aca="false">L175</f>
        <v>1600</v>
      </c>
      <c r="G175" s="1206" t="s">
        <v>496</v>
      </c>
      <c r="H175" s="1206" t="n">
        <v>4</v>
      </c>
      <c r="I175" s="1207" t="s">
        <v>515</v>
      </c>
      <c r="J175" s="1208" t="n">
        <v>140</v>
      </c>
      <c r="K175" s="1209" t="n">
        <v>300</v>
      </c>
      <c r="L175" s="1209" t="n">
        <v>1600</v>
      </c>
      <c r="M175" s="1250" t="n">
        <v>23.3993637992657</v>
      </c>
      <c r="N175" s="1211" t="n">
        <v>7580.74842525</v>
      </c>
      <c r="O175" s="1212" t="n">
        <v>57992.6809106741</v>
      </c>
      <c r="P175" s="1212" t="n">
        <v>69466.848757476</v>
      </c>
      <c r="Q175" s="1213" t="n">
        <v>18370.2120834263</v>
      </c>
      <c r="R175" s="1212" t="n">
        <v>76362.8929941004</v>
      </c>
      <c r="S175" s="1212" t="n">
        <v>87837.0608409022</v>
      </c>
    </row>
    <row r="176" customFormat="false" ht="16.5" hidden="false" customHeight="false" outlineLevel="0" collapsed="false">
      <c r="A176" s="1203" t="s">
        <v>56</v>
      </c>
      <c r="B176" s="1204" t="n">
        <f aca="false">J176</f>
        <v>140</v>
      </c>
      <c r="C176" s="1204" t="s">
        <v>496</v>
      </c>
      <c r="D176" s="1204" t="n">
        <f aca="false">K176</f>
        <v>300</v>
      </c>
      <c r="E176" s="1204" t="s">
        <v>496</v>
      </c>
      <c r="F176" s="1205" t="n">
        <f aca="false">L176</f>
        <v>1650</v>
      </c>
      <c r="G176" s="1204" t="s">
        <v>496</v>
      </c>
      <c r="H176" s="1206" t="n">
        <v>4</v>
      </c>
      <c r="I176" s="1207" t="s">
        <v>515</v>
      </c>
      <c r="J176" s="1208" t="n">
        <v>140</v>
      </c>
      <c r="K176" s="1209" t="n">
        <v>300</v>
      </c>
      <c r="L176" s="1209" t="n">
        <v>1650</v>
      </c>
      <c r="M176" s="1250" t="n">
        <v>24.040787162424</v>
      </c>
      <c r="N176" s="1211" t="n">
        <v>7883.97836226</v>
      </c>
      <c r="O176" s="1212" t="n">
        <v>61281.8222230586</v>
      </c>
      <c r="P176" s="1212" t="n">
        <v>73099.8076322534</v>
      </c>
      <c r="Q176" s="1213" t="n">
        <v>19034.6859956138</v>
      </c>
      <c r="R176" s="1212" t="n">
        <v>80316.5082186724</v>
      </c>
      <c r="S176" s="1212" t="n">
        <v>92134.4936278671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140</v>
      </c>
      <c r="C177" s="1204" t="s">
        <v>496</v>
      </c>
      <c r="D177" s="1204" t="n">
        <f aca="false">K177</f>
        <v>300</v>
      </c>
      <c r="E177" s="1204" t="s">
        <v>496</v>
      </c>
      <c r="F177" s="1205" t="n">
        <f aca="false">L177</f>
        <v>1700</v>
      </c>
      <c r="G177" s="1204" t="s">
        <v>496</v>
      </c>
      <c r="H177" s="1206" t="n">
        <v>4</v>
      </c>
      <c r="I177" s="1207" t="s">
        <v>515</v>
      </c>
      <c r="J177" s="1208" t="n">
        <v>140</v>
      </c>
      <c r="K177" s="1209" t="n">
        <v>300</v>
      </c>
      <c r="L177" s="1209" t="n">
        <v>1700</v>
      </c>
      <c r="M177" s="1250" t="n">
        <v>25.4849225255822</v>
      </c>
      <c r="N177" s="1211" t="n">
        <v>8187.20829927</v>
      </c>
      <c r="O177" s="1212" t="n">
        <v>62324.7495300445</v>
      </c>
      <c r="P177" s="1212" t="n">
        <v>74431.7087805865</v>
      </c>
      <c r="Q177" s="1213" t="n">
        <v>19483.66278801</v>
      </c>
      <c r="R177" s="1212" t="n">
        <v>81808.4123180545</v>
      </c>
      <c r="S177" s="1212" t="n">
        <v>93915.3715685965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140</v>
      </c>
      <c r="C178" s="1204" t="s">
        <v>496</v>
      </c>
      <c r="D178" s="1204" t="n">
        <f aca="false">K178</f>
        <v>300</v>
      </c>
      <c r="E178" s="1204" t="s">
        <v>496</v>
      </c>
      <c r="F178" s="1205" t="n">
        <f aca="false">L178</f>
        <v>1750</v>
      </c>
      <c r="G178" s="1204" t="s">
        <v>496</v>
      </c>
      <c r="H178" s="1206" t="n">
        <v>4</v>
      </c>
      <c r="I178" s="1207" t="s">
        <v>515</v>
      </c>
      <c r="J178" s="1208" t="n">
        <v>140</v>
      </c>
      <c r="K178" s="1209" t="n">
        <v>300</v>
      </c>
      <c r="L178" s="1209" t="n">
        <v>1750</v>
      </c>
      <c r="M178" s="1250" t="n">
        <v>26.1263458887405</v>
      </c>
      <c r="N178" s="1211" t="n">
        <v>8490.43823628</v>
      </c>
      <c r="O178" s="1212" t="n">
        <v>63296.5051566799</v>
      </c>
      <c r="P178" s="1212" t="n">
        <v>75690.7005067634</v>
      </c>
      <c r="Q178" s="1213" t="n">
        <v>20148.1367001975</v>
      </c>
      <c r="R178" s="1212" t="n">
        <v>83444.6418568774</v>
      </c>
      <c r="S178" s="1212" t="n">
        <v>95838.8372069609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140</v>
      </c>
      <c r="C179" s="1204" t="s">
        <v>496</v>
      </c>
      <c r="D179" s="1204" t="n">
        <f aca="false">K179</f>
        <v>300</v>
      </c>
      <c r="E179" s="1204" t="s">
        <v>496</v>
      </c>
      <c r="F179" s="1205" t="n">
        <f aca="false">L179</f>
        <v>1800</v>
      </c>
      <c r="G179" s="1204" t="s">
        <v>496</v>
      </c>
      <c r="H179" s="1206" t="n">
        <v>4</v>
      </c>
      <c r="I179" s="1207" t="s">
        <v>515</v>
      </c>
      <c r="J179" s="1208" t="n">
        <v>140</v>
      </c>
      <c r="K179" s="1209" t="n">
        <v>300</v>
      </c>
      <c r="L179" s="1209" t="n">
        <v>1800</v>
      </c>
      <c r="M179" s="1250" t="n">
        <v>26.7515812518987</v>
      </c>
      <c r="N179" s="1211" t="n">
        <v>8793.66817329</v>
      </c>
      <c r="O179" s="1212" t="n">
        <v>64340.0834493184</v>
      </c>
      <c r="P179" s="1212" t="n">
        <v>77023.268517008</v>
      </c>
      <c r="Q179" s="1213" t="n">
        <v>20597.1134925938</v>
      </c>
      <c r="R179" s="1212" t="n">
        <v>84937.1969419122</v>
      </c>
      <c r="S179" s="1212" t="n">
        <v>97620.3820096018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140</v>
      </c>
      <c r="C180" s="1204" t="s">
        <v>496</v>
      </c>
      <c r="D180" s="1204" t="n">
        <f aca="false">K180</f>
        <v>300</v>
      </c>
      <c r="E180" s="1204" t="s">
        <v>496</v>
      </c>
      <c r="F180" s="1205" t="n">
        <f aca="false">L180</f>
        <v>1850</v>
      </c>
      <c r="G180" s="1204" t="s">
        <v>496</v>
      </c>
      <c r="H180" s="1206" t="n">
        <v>4</v>
      </c>
      <c r="I180" s="1207" t="s">
        <v>515</v>
      </c>
      <c r="J180" s="1208" t="n">
        <v>140</v>
      </c>
      <c r="K180" s="1209" t="n">
        <v>300</v>
      </c>
      <c r="L180" s="1209" t="n">
        <v>1850</v>
      </c>
      <c r="M180" s="1250" t="n">
        <v>27.393004615057</v>
      </c>
      <c r="N180" s="1211" t="n">
        <v>9096.8981103</v>
      </c>
      <c r="O180" s="1212" t="n">
        <v>65383.6167963996</v>
      </c>
      <c r="P180" s="1212" t="n">
        <v>78355.7906461769</v>
      </c>
      <c r="Q180" s="1213" t="n">
        <v>21261.5872735725</v>
      </c>
      <c r="R180" s="1212" t="n">
        <v>86645.2040699721</v>
      </c>
      <c r="S180" s="1212" t="n">
        <v>99617.3779197494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140</v>
      </c>
      <c r="C181" s="1204" t="s">
        <v>496</v>
      </c>
      <c r="D181" s="1204" t="n">
        <f aca="false">K181</f>
        <v>300</v>
      </c>
      <c r="E181" s="1204" t="s">
        <v>496</v>
      </c>
      <c r="F181" s="1205" t="n">
        <f aca="false">L181</f>
        <v>1900</v>
      </c>
      <c r="G181" s="1204" t="s">
        <v>496</v>
      </c>
      <c r="H181" s="1206" t="n">
        <v>4</v>
      </c>
      <c r="I181" s="1207" t="s">
        <v>515</v>
      </c>
      <c r="J181" s="1208" t="n">
        <v>140</v>
      </c>
      <c r="K181" s="1209" t="n">
        <v>300</v>
      </c>
      <c r="L181" s="1209" t="n">
        <v>1900</v>
      </c>
      <c r="M181" s="1250" t="n">
        <v>28.0182399782153</v>
      </c>
      <c r="N181" s="1211" t="n">
        <v>9400.12804731</v>
      </c>
      <c r="O181" s="1212" t="n">
        <v>66590.752418208</v>
      </c>
      <c r="P181" s="1212" t="n">
        <v>79855.9093895021</v>
      </c>
      <c r="Q181" s="1213" t="n">
        <v>21710.5641971775</v>
      </c>
      <c r="R181" s="1212" t="n">
        <v>88301.3166153855</v>
      </c>
      <c r="S181" s="1212" t="n">
        <v>101566.47358668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140</v>
      </c>
      <c r="C182" s="1204" t="s">
        <v>496</v>
      </c>
      <c r="D182" s="1204" t="n">
        <f aca="false">K182</f>
        <v>300</v>
      </c>
      <c r="E182" s="1204" t="s">
        <v>496</v>
      </c>
      <c r="F182" s="1205" t="n">
        <f aca="false">L182</f>
        <v>1950</v>
      </c>
      <c r="G182" s="1204" t="s">
        <v>496</v>
      </c>
      <c r="H182" s="1206" t="n">
        <v>4</v>
      </c>
      <c r="I182" s="1207" t="s">
        <v>515</v>
      </c>
      <c r="J182" s="1208" t="n">
        <v>140</v>
      </c>
      <c r="K182" s="1209" t="n">
        <v>300</v>
      </c>
      <c r="L182" s="1209" t="n">
        <v>1950</v>
      </c>
      <c r="M182" s="1250" t="n">
        <v>28.7926253413735</v>
      </c>
      <c r="N182" s="1211" t="n">
        <v>9703.35798432</v>
      </c>
      <c r="O182" s="1212" t="n">
        <v>67969.333258731</v>
      </c>
      <c r="P182" s="1212" t="n">
        <v>81531.6594263172</v>
      </c>
      <c r="Q182" s="1213" t="n">
        <v>22159.5409895738</v>
      </c>
      <c r="R182" s="1212" t="n">
        <v>90128.8742483048</v>
      </c>
      <c r="S182" s="1212" t="n">
        <v>103691.200415891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140</v>
      </c>
      <c r="C183" s="1204" t="s">
        <v>496</v>
      </c>
      <c r="D183" s="1204" t="n">
        <f aca="false">K183</f>
        <v>300</v>
      </c>
      <c r="E183" s="1204" t="s">
        <v>496</v>
      </c>
      <c r="F183" s="1205" t="n">
        <f aca="false">L183</f>
        <v>2000</v>
      </c>
      <c r="G183" s="1204" t="s">
        <v>496</v>
      </c>
      <c r="H183" s="1206" t="n">
        <v>4</v>
      </c>
      <c r="I183" s="1207" t="s">
        <v>515</v>
      </c>
      <c r="J183" s="1208" t="n">
        <v>140</v>
      </c>
      <c r="K183" s="1209" t="n">
        <v>300</v>
      </c>
      <c r="L183" s="1209" t="n">
        <v>2000</v>
      </c>
      <c r="M183" s="1250" t="n">
        <v>29.5210329845318</v>
      </c>
      <c r="N183" s="1211" t="n">
        <v>10006.58792133</v>
      </c>
      <c r="O183" s="1212" t="n">
        <v>69205.6533803845</v>
      </c>
      <c r="P183" s="1212" t="n">
        <v>83256.2208264702</v>
      </c>
      <c r="Q183" s="1213" t="n">
        <v>22824.0147705525</v>
      </c>
      <c r="R183" s="1212" t="n">
        <v>92029.668150937</v>
      </c>
      <c r="S183" s="1212" t="n">
        <v>106080.235597023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140</v>
      </c>
      <c r="C184" s="1204" t="s">
        <v>496</v>
      </c>
      <c r="D184" s="1204" t="n">
        <f aca="false">K184</f>
        <v>300</v>
      </c>
      <c r="E184" s="1204" t="s">
        <v>496</v>
      </c>
      <c r="F184" s="1205" t="n">
        <f aca="false">L184</f>
        <v>2050</v>
      </c>
      <c r="G184" s="1204" t="s">
        <v>496</v>
      </c>
      <c r="H184" s="1206" t="n">
        <v>4</v>
      </c>
      <c r="I184" s="1207" t="s">
        <v>515</v>
      </c>
      <c r="J184" s="1208" t="n">
        <v>140</v>
      </c>
      <c r="K184" s="1209" t="n">
        <v>300</v>
      </c>
      <c r="L184" s="1209" t="n">
        <v>2050</v>
      </c>
      <c r="M184" s="1250" t="n">
        <v>30.96516834769</v>
      </c>
      <c r="N184" s="1211" t="n">
        <v>10309.81785834</v>
      </c>
      <c r="O184" s="1212" t="n">
        <v>72252.8972572033</v>
      </c>
      <c r="P184" s="1212" t="n">
        <v>86641.3761334161</v>
      </c>
      <c r="Q184" s="1213" t="n">
        <v>23272.9916941575</v>
      </c>
      <c r="R184" s="1212" t="n">
        <v>95525.8889513608</v>
      </c>
      <c r="S184" s="1212" t="n">
        <v>109914.367827574</v>
      </c>
    </row>
    <row r="185" customFormat="false" ht="16.5" hidden="false" customHeight="false" outlineLevel="0" collapsed="false">
      <c r="A185" s="1203" t="s">
        <v>56</v>
      </c>
      <c r="B185" s="1206" t="n">
        <f aca="false">J185</f>
        <v>140</v>
      </c>
      <c r="C185" s="1206" t="s">
        <v>496</v>
      </c>
      <c r="D185" s="1206" t="n">
        <f aca="false">K185</f>
        <v>300</v>
      </c>
      <c r="E185" s="1206" t="s">
        <v>496</v>
      </c>
      <c r="F185" s="1205" t="n">
        <f aca="false">L185</f>
        <v>2100</v>
      </c>
      <c r="G185" s="1206" t="s">
        <v>496</v>
      </c>
      <c r="H185" s="1206" t="n">
        <v>4</v>
      </c>
      <c r="I185" s="1207" t="s">
        <v>515</v>
      </c>
      <c r="J185" s="1208" t="n">
        <v>140</v>
      </c>
      <c r="K185" s="1209" t="n">
        <v>300</v>
      </c>
      <c r="L185" s="1209" t="n">
        <v>2100</v>
      </c>
      <c r="M185" s="1250" t="n">
        <v>31.6065917108482</v>
      </c>
      <c r="N185" s="1211" t="n">
        <v>10613.04779535</v>
      </c>
      <c r="O185" s="1212" t="n">
        <v>73354.3091063044</v>
      </c>
      <c r="P185" s="1212" t="n">
        <v>88033.1896689721</v>
      </c>
      <c r="Q185" s="1213" t="n">
        <v>23937.4654751363</v>
      </c>
      <c r="R185" s="1212" t="n">
        <v>97291.7745814407</v>
      </c>
      <c r="S185" s="1212" t="n">
        <v>111970.655144108</v>
      </c>
    </row>
    <row r="186" customFormat="false" ht="16.5" hidden="false" customHeight="false" outlineLevel="0" collapsed="false">
      <c r="A186" s="1203" t="s">
        <v>56</v>
      </c>
      <c r="B186" s="1204" t="n">
        <f aca="false">J186</f>
        <v>140</v>
      </c>
      <c r="C186" s="1204" t="s">
        <v>496</v>
      </c>
      <c r="D186" s="1204" t="n">
        <f aca="false">K186</f>
        <v>300</v>
      </c>
      <c r="E186" s="1204" t="s">
        <v>496</v>
      </c>
      <c r="F186" s="1205" t="n">
        <f aca="false">L186</f>
        <v>2150</v>
      </c>
      <c r="G186" s="1204" t="s">
        <v>496</v>
      </c>
      <c r="H186" s="1206" t="n">
        <v>4</v>
      </c>
      <c r="I186" s="1207" t="s">
        <v>515</v>
      </c>
      <c r="J186" s="1208" t="n">
        <v>140</v>
      </c>
      <c r="K186" s="1209" t="n">
        <v>300</v>
      </c>
      <c r="L186" s="1209" t="n">
        <v>2150</v>
      </c>
      <c r="M186" s="1250" t="n">
        <v>32.2318270740065</v>
      </c>
      <c r="N186" s="1211" t="n">
        <v>10916.27773236</v>
      </c>
      <c r="O186" s="1212" t="n">
        <v>74593.6809532301</v>
      </c>
      <c r="P186" s="1212" t="n">
        <v>89566.3318046289</v>
      </c>
      <c r="Q186" s="1213" t="n">
        <v>24386.4423987413</v>
      </c>
      <c r="R186" s="1212" t="n">
        <v>98980.1233519714</v>
      </c>
      <c r="S186" s="1212" t="n">
        <v>113952.77420337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140</v>
      </c>
      <c r="C187" s="1204" t="s">
        <v>496</v>
      </c>
      <c r="D187" s="1204" t="n">
        <f aca="false">K187</f>
        <v>300</v>
      </c>
      <c r="E187" s="1204" t="s">
        <v>496</v>
      </c>
      <c r="F187" s="1205" t="n">
        <f aca="false">L187</f>
        <v>2200</v>
      </c>
      <c r="G187" s="1204" t="s">
        <v>496</v>
      </c>
      <c r="H187" s="1206" t="n">
        <v>4</v>
      </c>
      <c r="I187" s="1207" t="s">
        <v>515</v>
      </c>
      <c r="J187" s="1208" t="n">
        <v>140</v>
      </c>
      <c r="K187" s="1209" t="n">
        <v>300</v>
      </c>
      <c r="L187" s="1209" t="n">
        <v>2200</v>
      </c>
      <c r="M187" s="1250" t="n">
        <v>32.8732504371647</v>
      </c>
      <c r="N187" s="1211" t="n">
        <v>11219.50766937</v>
      </c>
      <c r="O187" s="1212" t="n">
        <v>75833.0078545986</v>
      </c>
      <c r="P187" s="1212" t="n">
        <v>91099.4279371858</v>
      </c>
      <c r="Q187" s="1213" t="n">
        <v>25050.91617972</v>
      </c>
      <c r="R187" s="1212" t="n">
        <v>100883.924034319</v>
      </c>
      <c r="S187" s="1212" t="n">
        <v>116150.344116906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140</v>
      </c>
      <c r="C188" s="1204" t="s">
        <v>496</v>
      </c>
      <c r="D188" s="1204" t="n">
        <f aca="false">K188</f>
        <v>300</v>
      </c>
      <c r="E188" s="1204" t="s">
        <v>496</v>
      </c>
      <c r="F188" s="1205" t="n">
        <f aca="false">L188</f>
        <v>2250</v>
      </c>
      <c r="G188" s="1204" t="s">
        <v>496</v>
      </c>
      <c r="H188" s="1206" t="n">
        <v>4</v>
      </c>
      <c r="I188" s="1207" t="s">
        <v>515</v>
      </c>
      <c r="J188" s="1208" t="n">
        <v>140</v>
      </c>
      <c r="K188" s="1209" t="n">
        <v>300</v>
      </c>
      <c r="L188" s="1209" t="n">
        <v>2250</v>
      </c>
      <c r="M188" s="1250" t="n">
        <v>33.498485800323</v>
      </c>
      <c r="N188" s="1211" t="n">
        <v>11522.73760638</v>
      </c>
      <c r="O188" s="1212" t="n">
        <v>77371.0367958568</v>
      </c>
      <c r="P188" s="1212" t="n">
        <v>92938.519118386</v>
      </c>
      <c r="Q188" s="1213" t="n">
        <v>25499.8929721163</v>
      </c>
      <c r="R188" s="1212" t="n">
        <v>102870.929767973</v>
      </c>
      <c r="S188" s="1212" t="n">
        <v>118438.412090502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140</v>
      </c>
      <c r="C189" s="1204" t="s">
        <v>496</v>
      </c>
      <c r="D189" s="1204" t="n">
        <f aca="false">K189</f>
        <v>300</v>
      </c>
      <c r="E189" s="1204" t="s">
        <v>496</v>
      </c>
      <c r="F189" s="1205" t="n">
        <f aca="false">L189</f>
        <v>2300</v>
      </c>
      <c r="G189" s="1204" t="s">
        <v>496</v>
      </c>
      <c r="H189" s="1206" t="n">
        <v>4</v>
      </c>
      <c r="I189" s="1207" t="s">
        <v>515</v>
      </c>
      <c r="J189" s="1208" t="n">
        <v>140</v>
      </c>
      <c r="K189" s="1209" t="n">
        <v>300</v>
      </c>
      <c r="L189" s="1209" t="n">
        <v>2300</v>
      </c>
      <c r="M189" s="1250" t="n">
        <v>34.1237211634812</v>
      </c>
      <c r="N189" s="1211" t="n">
        <v>11825.96754339</v>
      </c>
      <c r="O189" s="1212" t="n">
        <v>78383.3492636117</v>
      </c>
      <c r="P189" s="1212" t="n">
        <v>94239.0579889714</v>
      </c>
      <c r="Q189" s="1213" t="n">
        <v>25948.8698957213</v>
      </c>
      <c r="R189" s="1212" t="n">
        <v>104332.219159333</v>
      </c>
      <c r="S189" s="1212" t="n">
        <v>120187.927884693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140</v>
      </c>
      <c r="C190" s="1204" t="s">
        <v>496</v>
      </c>
      <c r="D190" s="1204" t="n">
        <f aca="false">K190</f>
        <v>300</v>
      </c>
      <c r="E190" s="1204" t="s">
        <v>496</v>
      </c>
      <c r="F190" s="1205" t="n">
        <f aca="false">L190</f>
        <v>2350</v>
      </c>
      <c r="G190" s="1204" t="s">
        <v>496</v>
      </c>
      <c r="H190" s="1206" t="n">
        <v>4</v>
      </c>
      <c r="I190" s="1207" t="s">
        <v>515</v>
      </c>
      <c r="J190" s="1208" t="n">
        <v>140</v>
      </c>
      <c r="K190" s="1209" t="n">
        <v>300</v>
      </c>
      <c r="L190" s="1209" t="n">
        <v>2350</v>
      </c>
      <c r="M190" s="1250" t="n">
        <v>34.7651445266395</v>
      </c>
      <c r="N190" s="1211" t="n">
        <v>12129.1974804</v>
      </c>
      <c r="O190" s="1212" t="n">
        <v>79395.6167858093</v>
      </c>
      <c r="P190" s="1212" t="n">
        <v>95539.5507344327</v>
      </c>
      <c r="Q190" s="1213" t="n">
        <v>26613.3436767</v>
      </c>
      <c r="R190" s="1212" t="n">
        <v>106008.960462509</v>
      </c>
      <c r="S190" s="1212" t="n">
        <v>122152.894411133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140</v>
      </c>
      <c r="C191" s="1204" t="s">
        <v>496</v>
      </c>
      <c r="D191" s="1204" t="n">
        <f aca="false">K191</f>
        <v>300</v>
      </c>
      <c r="E191" s="1204" t="s">
        <v>496</v>
      </c>
      <c r="F191" s="1205" t="n">
        <f aca="false">L191</f>
        <v>2400</v>
      </c>
      <c r="G191" s="1204" t="s">
        <v>496</v>
      </c>
      <c r="H191" s="1206" t="n">
        <v>4</v>
      </c>
      <c r="I191" s="1207" t="s">
        <v>515</v>
      </c>
      <c r="J191" s="1208" t="n">
        <v>140</v>
      </c>
      <c r="K191" s="1209" t="n">
        <v>300</v>
      </c>
      <c r="L191" s="1209" t="n">
        <v>2400</v>
      </c>
      <c r="M191" s="1250" t="n">
        <v>35.3903798897977</v>
      </c>
      <c r="N191" s="1211" t="n">
        <v>12432.42741741</v>
      </c>
      <c r="O191" s="1212" t="n">
        <v>80407.8393624495</v>
      </c>
      <c r="P191" s="1212" t="n">
        <v>96839.9974767942</v>
      </c>
      <c r="Q191" s="1213" t="n">
        <v>27062.3204690963</v>
      </c>
      <c r="R191" s="1212" t="n">
        <v>107470.159831546</v>
      </c>
      <c r="S191" s="1212" t="n">
        <v>123902.31794589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140</v>
      </c>
      <c r="C192" s="1204" t="s">
        <v>496</v>
      </c>
      <c r="D192" s="1204" t="n">
        <f aca="false">K192</f>
        <v>300</v>
      </c>
      <c r="E192" s="1204" t="s">
        <v>496</v>
      </c>
      <c r="F192" s="1205" t="n">
        <f aca="false">L192</f>
        <v>2450</v>
      </c>
      <c r="G192" s="1204" t="s">
        <v>496</v>
      </c>
      <c r="H192" s="1206" t="n">
        <v>4</v>
      </c>
      <c r="I192" s="1207" t="s">
        <v>515</v>
      </c>
      <c r="J192" s="1208" t="n">
        <v>140</v>
      </c>
      <c r="K192" s="1209" t="n">
        <v>300</v>
      </c>
      <c r="L192" s="1209" t="n">
        <v>2450</v>
      </c>
      <c r="M192" s="1250" t="n">
        <v>36.783681890391</v>
      </c>
      <c r="N192" s="1211" t="n">
        <v>12735.65735442</v>
      </c>
      <c r="O192" s="1212" t="n">
        <v>81934.0369155006</v>
      </c>
      <c r="P192" s="1212" t="n">
        <v>98819.2269126339</v>
      </c>
      <c r="Q192" s="1213" t="n">
        <v>27726.7943812838</v>
      </c>
      <c r="R192" s="1212" t="n">
        <v>109660.831296784</v>
      </c>
      <c r="S192" s="1212" t="n">
        <v>126546.021293918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140</v>
      </c>
      <c r="C193" s="1204" t="s">
        <v>496</v>
      </c>
      <c r="D193" s="1204" t="n">
        <f aca="false">K193</f>
        <v>300</v>
      </c>
      <c r="E193" s="1204" t="s">
        <v>496</v>
      </c>
      <c r="F193" s="1205" t="n">
        <f aca="false">L193</f>
        <v>2500</v>
      </c>
      <c r="G193" s="1204" t="s">
        <v>496</v>
      </c>
      <c r="H193" s="1206" t="n">
        <v>4</v>
      </c>
      <c r="I193" s="1207" t="s">
        <v>515</v>
      </c>
      <c r="J193" s="1208" t="n">
        <v>140</v>
      </c>
      <c r="K193" s="1209" t="n">
        <v>300</v>
      </c>
      <c r="L193" s="1209" t="n">
        <v>2500</v>
      </c>
      <c r="M193" s="1250" t="n">
        <v>37.4089172535492</v>
      </c>
      <c r="N193" s="1211" t="n">
        <v>13038.88729143</v>
      </c>
      <c r="O193" s="1212" t="n">
        <v>82946.1696010262</v>
      </c>
      <c r="P193" s="1212" t="n">
        <v>100119.581526772</v>
      </c>
      <c r="Q193" s="1213" t="n">
        <v>28175.77117368</v>
      </c>
      <c r="R193" s="1212" t="n">
        <v>111121.940774706</v>
      </c>
      <c r="S193" s="1212" t="n">
        <v>128295.352700452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140</v>
      </c>
      <c r="C194" s="1204" t="s">
        <v>496</v>
      </c>
      <c r="D194" s="1204" t="n">
        <f aca="false">K194</f>
        <v>300</v>
      </c>
      <c r="E194" s="1204" t="s">
        <v>496</v>
      </c>
      <c r="F194" s="1205" t="n">
        <f aca="false">L194</f>
        <v>2550</v>
      </c>
      <c r="G194" s="1204" t="s">
        <v>496</v>
      </c>
      <c r="H194" s="1206" t="n">
        <v>4</v>
      </c>
      <c r="I194" s="1207" t="s">
        <v>515</v>
      </c>
      <c r="J194" s="1208" t="n">
        <v>140</v>
      </c>
      <c r="K194" s="1209" t="n">
        <v>300</v>
      </c>
      <c r="L194" s="1209" t="n">
        <v>2550</v>
      </c>
      <c r="M194" s="1250" t="n">
        <v>38.0503406167075</v>
      </c>
      <c r="N194" s="1211" t="n">
        <v>13342.11722844</v>
      </c>
      <c r="O194" s="1212" t="n">
        <v>87037.0758621715</v>
      </c>
      <c r="P194" s="1212" t="n">
        <v>104573.881332361</v>
      </c>
      <c r="Q194" s="1213" t="n">
        <v>28840.2450858675</v>
      </c>
      <c r="R194" s="1212" t="n">
        <v>115877.320948039</v>
      </c>
      <c r="S194" s="1212" t="n">
        <v>133414.126418229</v>
      </c>
    </row>
    <row r="195" customFormat="false" ht="16.5" hidden="false" customHeight="false" outlineLevel="0" collapsed="false">
      <c r="A195" s="1203" t="s">
        <v>56</v>
      </c>
      <c r="B195" s="1206" t="n">
        <f aca="false">J195</f>
        <v>140</v>
      </c>
      <c r="C195" s="1206" t="s">
        <v>496</v>
      </c>
      <c r="D195" s="1206" t="n">
        <f aca="false">K195</f>
        <v>300</v>
      </c>
      <c r="E195" s="1206" t="s">
        <v>496</v>
      </c>
      <c r="F195" s="1205" t="n">
        <f aca="false">L195</f>
        <v>2600</v>
      </c>
      <c r="G195" s="1206" t="s">
        <v>496</v>
      </c>
      <c r="H195" s="1206" t="n">
        <v>4</v>
      </c>
      <c r="I195" s="1207" t="s">
        <v>515</v>
      </c>
      <c r="J195" s="1208" t="n">
        <v>140</v>
      </c>
      <c r="K195" s="1209" t="n">
        <v>300</v>
      </c>
      <c r="L195" s="1209" t="n">
        <v>2600</v>
      </c>
      <c r="M195" s="1250" t="n">
        <v>38.6755759798658</v>
      </c>
      <c r="N195" s="1211" t="n">
        <v>13645.34716545</v>
      </c>
      <c r="O195" s="1212" t="n">
        <v>88302.019166077</v>
      </c>
      <c r="P195" s="1212" t="n">
        <v>106133.219243784</v>
      </c>
      <c r="Q195" s="1213" t="n">
        <v>29289.2218782638</v>
      </c>
      <c r="R195" s="1212" t="n">
        <v>117591.241044341</v>
      </c>
      <c r="S195" s="1212" t="n">
        <v>135422.441122048</v>
      </c>
    </row>
    <row r="196" customFormat="false" ht="16.5" hidden="false" customHeight="false" outlineLevel="0" collapsed="false">
      <c r="A196" s="1203" t="s">
        <v>56</v>
      </c>
      <c r="B196" s="1204" t="n">
        <f aca="false">J196</f>
        <v>140</v>
      </c>
      <c r="C196" s="1204" t="s">
        <v>496</v>
      </c>
      <c r="D196" s="1204" t="n">
        <f aca="false">K196</f>
        <v>300</v>
      </c>
      <c r="E196" s="1204" t="s">
        <v>496</v>
      </c>
      <c r="F196" s="1205" t="n">
        <f aca="false">L196</f>
        <v>2650</v>
      </c>
      <c r="G196" s="1204" t="s">
        <v>496</v>
      </c>
      <c r="H196" s="1206" t="n">
        <v>4</v>
      </c>
      <c r="I196" s="1207" t="s">
        <v>515</v>
      </c>
      <c r="J196" s="1208" t="n">
        <v>140</v>
      </c>
      <c r="K196" s="1209" t="n">
        <v>300</v>
      </c>
      <c r="L196" s="1209" t="n">
        <v>2650</v>
      </c>
      <c r="M196" s="1250" t="n">
        <v>39.316999343024</v>
      </c>
      <c r="N196" s="1211" t="n">
        <v>13948.57710246</v>
      </c>
      <c r="O196" s="1212" t="n">
        <v>89164.5139273247</v>
      </c>
      <c r="P196" s="1212" t="n">
        <v>107280.282499477</v>
      </c>
      <c r="Q196" s="1213" t="n">
        <v>29953.6956592425</v>
      </c>
      <c r="R196" s="1212" t="n">
        <v>119118.209586567</v>
      </c>
      <c r="S196" s="1212" t="n">
        <v>137233.97815872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140</v>
      </c>
      <c r="C197" s="1204" t="s">
        <v>496</v>
      </c>
      <c r="D197" s="1204" t="n">
        <f aca="false">K197</f>
        <v>300</v>
      </c>
      <c r="E197" s="1204" t="s">
        <v>496</v>
      </c>
      <c r="F197" s="1205" t="n">
        <f aca="false">L197</f>
        <v>2700</v>
      </c>
      <c r="G197" s="1204" t="s">
        <v>496</v>
      </c>
      <c r="H197" s="1206" t="n">
        <v>4</v>
      </c>
      <c r="I197" s="1207" t="s">
        <v>515</v>
      </c>
      <c r="J197" s="1208" t="n">
        <v>140</v>
      </c>
      <c r="K197" s="1209" t="n">
        <v>300</v>
      </c>
      <c r="L197" s="1209" t="n">
        <v>2700</v>
      </c>
      <c r="M197" s="1250" t="n">
        <v>40.0913847061823</v>
      </c>
      <c r="N197" s="1211" t="n">
        <v>14251.80703947</v>
      </c>
      <c r="O197" s="1212" t="n">
        <v>90082.6877579974</v>
      </c>
      <c r="P197" s="1212" t="n">
        <v>108484.384107883</v>
      </c>
      <c r="Q197" s="1213" t="n">
        <v>30402.6725828475</v>
      </c>
      <c r="R197" s="1212" t="n">
        <v>120485.360340845</v>
      </c>
      <c r="S197" s="1212" t="n">
        <v>138887.05669073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140</v>
      </c>
      <c r="C198" s="1204" t="s">
        <v>496</v>
      </c>
      <c r="D198" s="1204" t="n">
        <f aca="false">K198</f>
        <v>300</v>
      </c>
      <c r="E198" s="1204" t="s">
        <v>496</v>
      </c>
      <c r="F198" s="1205" t="n">
        <f aca="false">L198</f>
        <v>2750</v>
      </c>
      <c r="G198" s="1204" t="s">
        <v>496</v>
      </c>
      <c r="H198" s="1206" t="n">
        <v>4</v>
      </c>
      <c r="I198" s="1207" t="s">
        <v>515</v>
      </c>
      <c r="J198" s="1208" t="n">
        <v>140</v>
      </c>
      <c r="K198" s="1209" t="n">
        <v>300</v>
      </c>
      <c r="L198" s="1209" t="n">
        <v>2750</v>
      </c>
      <c r="M198" s="1250" t="n">
        <v>40.7166200693405</v>
      </c>
      <c r="N198" s="1211" t="n">
        <v>14555.03697648</v>
      </c>
      <c r="O198" s="1212" t="n">
        <v>91021.4984026502</v>
      </c>
      <c r="P198" s="1212" t="n">
        <v>109709.626520134</v>
      </c>
      <c r="Q198" s="1213" t="n">
        <v>30851.6493752438</v>
      </c>
      <c r="R198" s="1212" t="n">
        <v>121873.147777894</v>
      </c>
      <c r="S198" s="1212" t="n">
        <v>140561.275895378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140</v>
      </c>
      <c r="C199" s="1204" t="s">
        <v>496</v>
      </c>
      <c r="D199" s="1204" t="n">
        <f aca="false">K199</f>
        <v>300</v>
      </c>
      <c r="E199" s="1204" t="s">
        <v>496</v>
      </c>
      <c r="F199" s="1205" t="n">
        <f aca="false">L199</f>
        <v>2800</v>
      </c>
      <c r="G199" s="1204" t="s">
        <v>496</v>
      </c>
      <c r="H199" s="1206" t="n">
        <v>4</v>
      </c>
      <c r="I199" s="1207" t="s">
        <v>515</v>
      </c>
      <c r="J199" s="1208" t="n">
        <v>140</v>
      </c>
      <c r="K199" s="1209" t="n">
        <v>300</v>
      </c>
      <c r="L199" s="1209" t="n">
        <v>2800</v>
      </c>
      <c r="M199" s="1250" t="n">
        <v>41.3580434324988</v>
      </c>
      <c r="N199" s="1211" t="n">
        <v>14858.26691349</v>
      </c>
      <c r="O199" s="1212" t="n">
        <v>91882.8396356119</v>
      </c>
      <c r="P199" s="1212" t="n">
        <v>110855.507972055</v>
      </c>
      <c r="Q199" s="1213" t="n">
        <v>31516.1231562225</v>
      </c>
      <c r="R199" s="1212" t="n">
        <v>123398.962791834</v>
      </c>
      <c r="S199" s="1212" t="n">
        <v>142371.631128278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140</v>
      </c>
      <c r="C200" s="1204" t="s">
        <v>496</v>
      </c>
      <c r="D200" s="1204" t="n">
        <f aca="false">K200</f>
        <v>300</v>
      </c>
      <c r="E200" s="1204" t="s">
        <v>496</v>
      </c>
      <c r="F200" s="1205" t="n">
        <f aca="false">L200</f>
        <v>2850</v>
      </c>
      <c r="G200" s="1204" t="s">
        <v>496</v>
      </c>
      <c r="H200" s="1206" t="n">
        <v>4</v>
      </c>
      <c r="I200" s="1207" t="s">
        <v>515</v>
      </c>
      <c r="J200" s="1208" t="n">
        <v>140</v>
      </c>
      <c r="K200" s="1209" t="n">
        <v>300</v>
      </c>
      <c r="L200" s="1209" t="n">
        <v>2850</v>
      </c>
      <c r="M200" s="1250" t="n">
        <v>42.802178795657</v>
      </c>
      <c r="N200" s="1211" t="n">
        <v>15161.4968505</v>
      </c>
      <c r="O200" s="1212" t="n">
        <v>92744.1359230163</v>
      </c>
      <c r="P200" s="1212" t="n">
        <v>112001.343420877</v>
      </c>
      <c r="Q200" s="1213" t="n">
        <v>31965.1000798275</v>
      </c>
      <c r="R200" s="1212" t="n">
        <v>124709.236002844</v>
      </c>
      <c r="S200" s="1212" t="n">
        <v>143966.443500704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140</v>
      </c>
      <c r="C201" s="1204" t="s">
        <v>496</v>
      </c>
      <c r="D201" s="1204" t="n">
        <f aca="false">K201</f>
        <v>300</v>
      </c>
      <c r="E201" s="1204" t="s">
        <v>496</v>
      </c>
      <c r="F201" s="1205" t="n">
        <f aca="false">L201</f>
        <v>2900</v>
      </c>
      <c r="G201" s="1204" t="s">
        <v>496</v>
      </c>
      <c r="H201" s="1206" t="n">
        <v>4</v>
      </c>
      <c r="I201" s="1207" t="s">
        <v>515</v>
      </c>
      <c r="J201" s="1208" t="n">
        <v>140</v>
      </c>
      <c r="K201" s="1209" t="n">
        <v>300</v>
      </c>
      <c r="L201" s="1209" t="n">
        <v>2900</v>
      </c>
      <c r="M201" s="1250" t="n">
        <v>43.4436021588152</v>
      </c>
      <c r="N201" s="1211" t="n">
        <v>15464.72678751</v>
      </c>
      <c r="O201" s="1212" t="n">
        <v>93605.3872648633</v>
      </c>
      <c r="P201" s="1212" t="n">
        <v>113147.132744574</v>
      </c>
      <c r="Q201" s="1213" t="n">
        <v>32629.5738608063</v>
      </c>
      <c r="R201" s="1212" t="n">
        <v>126234.96112567</v>
      </c>
      <c r="S201" s="1212" t="n">
        <v>145776.70660538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140</v>
      </c>
      <c r="C202" s="1204" t="s">
        <v>496</v>
      </c>
      <c r="D202" s="1204" t="n">
        <f aca="false">K202</f>
        <v>300</v>
      </c>
      <c r="E202" s="1204" t="s">
        <v>496</v>
      </c>
      <c r="F202" s="1205" t="n">
        <f aca="false">L202</f>
        <v>2950</v>
      </c>
      <c r="G202" s="1204" t="s">
        <v>496</v>
      </c>
      <c r="H202" s="1206" t="n">
        <v>4</v>
      </c>
      <c r="I202" s="1207" t="s">
        <v>515</v>
      </c>
      <c r="J202" s="1208" t="n">
        <v>140</v>
      </c>
      <c r="K202" s="1209" t="n">
        <v>300</v>
      </c>
      <c r="L202" s="1209" t="n">
        <v>2950</v>
      </c>
      <c r="M202" s="1250" t="n">
        <v>44.0688375219735</v>
      </c>
      <c r="N202" s="1211" t="n">
        <v>15767.95672452</v>
      </c>
      <c r="O202" s="1212" t="n">
        <v>94466.5936611531</v>
      </c>
      <c r="P202" s="1212" t="n">
        <v>114292.876065172</v>
      </c>
      <c r="Q202" s="1213" t="n">
        <v>33078.5507844113</v>
      </c>
      <c r="R202" s="1212" t="n">
        <v>127545.144445564</v>
      </c>
      <c r="S202" s="1212" t="n">
        <v>147371.426849583</v>
      </c>
    </row>
    <row r="203" customFormat="false" ht="16.5" hidden="false" customHeight="false" outlineLevel="0" collapsed="false">
      <c r="A203" s="1214" t="s">
        <v>56</v>
      </c>
      <c r="B203" s="1215" t="n">
        <f aca="false">J203</f>
        <v>140</v>
      </c>
      <c r="C203" s="1215" t="s">
        <v>496</v>
      </c>
      <c r="D203" s="1215" t="n">
        <f aca="false">K203</f>
        <v>300</v>
      </c>
      <c r="E203" s="1215" t="s">
        <v>496</v>
      </c>
      <c r="F203" s="1216" t="n">
        <f aca="false">L203</f>
        <v>3000</v>
      </c>
      <c r="G203" s="1215" t="s">
        <v>496</v>
      </c>
      <c r="H203" s="1217" t="n">
        <v>4</v>
      </c>
      <c r="I203" s="1218" t="s">
        <v>515</v>
      </c>
      <c r="J203" s="1208" t="n">
        <v>140</v>
      </c>
      <c r="K203" s="1220" t="n">
        <v>300</v>
      </c>
      <c r="L203" s="1220" t="n">
        <v>3000</v>
      </c>
      <c r="M203" s="1253" t="n">
        <v>44.7102608851318</v>
      </c>
      <c r="N203" s="1222" t="n">
        <v>16071.18666153</v>
      </c>
      <c r="O203" s="1223" t="n">
        <v>96932.2754845795</v>
      </c>
      <c r="P203" s="1223" t="n">
        <v>117082.269874998</v>
      </c>
      <c r="Q203" s="1224" t="n">
        <v>33743.02456539</v>
      </c>
      <c r="R203" s="1223" t="n">
        <v>130675.300049969</v>
      </c>
      <c r="S203" s="1223" t="n">
        <v>150825.294440388</v>
      </c>
    </row>
    <row r="204" customFormat="false" ht="22.5" hidden="false" customHeight="true" outlineLevel="0" collapsed="false">
      <c r="A204" s="1201" t="s">
        <v>504</v>
      </c>
      <c r="B204" s="1201"/>
      <c r="C204" s="1201"/>
      <c r="D204" s="1201"/>
      <c r="E204" s="1201"/>
      <c r="F204" s="1201"/>
      <c r="G204" s="1201"/>
      <c r="H204" s="1201"/>
      <c r="I204" s="1201"/>
      <c r="J204" s="1201"/>
      <c r="K204" s="1201"/>
      <c r="L204" s="1201"/>
      <c r="M204" s="1201"/>
      <c r="N204" s="1201"/>
      <c r="O204" s="1201"/>
      <c r="P204" s="1201"/>
      <c r="Q204" s="1201"/>
      <c r="R204" s="1201"/>
      <c r="S204" s="1201"/>
    </row>
    <row r="205" customFormat="false" ht="19.5" hidden="false" customHeight="false" outlineLevel="0" collapsed="false">
      <c r="A205" s="1254" t="s">
        <v>516</v>
      </c>
      <c r="B205" s="1254"/>
      <c r="C205" s="1254"/>
      <c r="D205" s="1254"/>
      <c r="E205" s="1254"/>
      <c r="F205" s="1254"/>
      <c r="G205" s="1254"/>
      <c r="H205" s="1254"/>
      <c r="I205" s="1254"/>
      <c r="J205" s="1254"/>
      <c r="K205" s="1254"/>
      <c r="L205" s="1254"/>
      <c r="M205" s="1254"/>
      <c r="N205" s="1254"/>
      <c r="O205" s="1254"/>
      <c r="P205" s="1254"/>
      <c r="Q205" s="1254"/>
      <c r="R205" s="1254"/>
      <c r="S205" s="1254"/>
    </row>
    <row r="206" customFormat="false" ht="16.5" hidden="false" customHeight="false" outlineLevel="0" collapsed="false">
      <c r="A206" s="1255" t="s">
        <v>56</v>
      </c>
      <c r="B206" s="1204" t="n">
        <f aca="false">J206</f>
        <v>140</v>
      </c>
      <c r="C206" s="1204" t="s">
        <v>496</v>
      </c>
      <c r="D206" s="1204" t="n">
        <f aca="false">K206</f>
        <v>360</v>
      </c>
      <c r="E206" s="1204" t="s">
        <v>496</v>
      </c>
      <c r="F206" s="1256" t="n">
        <f aca="false">L206</f>
        <v>700</v>
      </c>
      <c r="G206" s="1204" t="s">
        <v>496</v>
      </c>
      <c r="H206" s="1204" t="n">
        <v>8</v>
      </c>
      <c r="I206" s="1257" t="s">
        <v>517</v>
      </c>
      <c r="J206" s="1258" t="n">
        <v>140</v>
      </c>
      <c r="K206" s="1259" t="n">
        <v>360</v>
      </c>
      <c r="L206" s="1259" t="n">
        <v>700</v>
      </c>
      <c r="M206" s="1260" t="n">
        <v>15.1493758403725</v>
      </c>
      <c r="N206" s="1261" t="n">
        <v>2498.8601274</v>
      </c>
      <c r="O206" s="1240" t="n">
        <v>33353.3515169396</v>
      </c>
      <c r="P206" s="1240" t="n">
        <v>40090.2079329383</v>
      </c>
      <c r="Q206" s="1262" t="n">
        <v>9852.47094189375</v>
      </c>
      <c r="R206" s="1240" t="n">
        <v>43205.8224588334</v>
      </c>
      <c r="S206" s="1240" t="n">
        <v>49942.678874832</v>
      </c>
    </row>
    <row r="207" customFormat="false" ht="16.5" hidden="false" customHeight="false" outlineLevel="0" collapsed="false">
      <c r="A207" s="1203" t="s">
        <v>56</v>
      </c>
      <c r="B207" s="1204" t="n">
        <f aca="false">J207</f>
        <v>140</v>
      </c>
      <c r="C207" s="1204" t="s">
        <v>496</v>
      </c>
      <c r="D207" s="1204" t="n">
        <f aca="false">K207</f>
        <v>360</v>
      </c>
      <c r="E207" s="1204" t="s">
        <v>496</v>
      </c>
      <c r="F207" s="1205" t="n">
        <f aca="false">L207</f>
        <v>750</v>
      </c>
      <c r="G207" s="1204" t="s">
        <v>496</v>
      </c>
      <c r="H207" s="1206" t="n">
        <v>8</v>
      </c>
      <c r="I207" s="1207" t="s">
        <v>517</v>
      </c>
      <c r="J207" s="1208" t="n">
        <v>140</v>
      </c>
      <c r="K207" s="1209" t="n">
        <v>360</v>
      </c>
      <c r="L207" s="1209" t="n">
        <v>750</v>
      </c>
      <c r="M207" s="1263" t="n">
        <v>15.991332938789</v>
      </c>
      <c r="N207" s="1211" t="n">
        <v>2855.8401456</v>
      </c>
      <c r="O207" s="1212" t="n">
        <v>35519.6474142294</v>
      </c>
      <c r="P207" s="1212" t="n">
        <v>42608.4893682358</v>
      </c>
      <c r="Q207" s="1213" t="n">
        <v>10369.8514479713</v>
      </c>
      <c r="R207" s="1212" t="n">
        <v>45889.4988622007</v>
      </c>
      <c r="S207" s="1212" t="n">
        <v>52978.3408162071</v>
      </c>
    </row>
    <row r="208" customFormat="false" ht="16.5" hidden="false" customHeight="false" outlineLevel="0" collapsed="false">
      <c r="A208" s="1203" t="s">
        <v>56</v>
      </c>
      <c r="B208" s="1204" t="n">
        <f aca="false">J208</f>
        <v>140</v>
      </c>
      <c r="C208" s="1204" t="s">
        <v>496</v>
      </c>
      <c r="D208" s="1204" t="n">
        <f aca="false">K208</f>
        <v>360</v>
      </c>
      <c r="E208" s="1204" t="s">
        <v>496</v>
      </c>
      <c r="F208" s="1205" t="n">
        <f aca="false">L208</f>
        <v>800</v>
      </c>
      <c r="G208" s="1204" t="s">
        <v>496</v>
      </c>
      <c r="H208" s="1206" t="n">
        <v>8</v>
      </c>
      <c r="I208" s="1207" t="s">
        <v>517</v>
      </c>
      <c r="J208" s="1208" t="n">
        <v>140</v>
      </c>
      <c r="K208" s="1209" t="n">
        <v>360</v>
      </c>
      <c r="L208" s="1209" t="n">
        <v>800</v>
      </c>
      <c r="M208" s="1263" t="n">
        <v>16.8332900372055</v>
      </c>
      <c r="N208" s="1211" t="n">
        <v>3212.8201638</v>
      </c>
      <c r="O208" s="1212" t="n">
        <v>37673.5010875369</v>
      </c>
      <c r="P208" s="1212" t="n">
        <v>45114.024894275</v>
      </c>
      <c r="Q208" s="1213" t="n">
        <v>10887.2319540488</v>
      </c>
      <c r="R208" s="1212" t="n">
        <v>48560.7330415856</v>
      </c>
      <c r="S208" s="1212" t="n">
        <v>56001.2568483238</v>
      </c>
    </row>
    <row r="209" customFormat="false" ht="16.5" hidden="false" customHeight="false" outlineLevel="0" collapsed="false">
      <c r="A209" s="1203" t="s">
        <v>56</v>
      </c>
      <c r="B209" s="1204" t="n">
        <f aca="false">J209</f>
        <v>140</v>
      </c>
      <c r="C209" s="1204" t="s">
        <v>496</v>
      </c>
      <c r="D209" s="1204" t="n">
        <f aca="false">K209</f>
        <v>360</v>
      </c>
      <c r="E209" s="1204" t="s">
        <v>496</v>
      </c>
      <c r="F209" s="1205" t="n">
        <f aca="false">L209</f>
        <v>850</v>
      </c>
      <c r="G209" s="1204" t="s">
        <v>496</v>
      </c>
      <c r="H209" s="1206" t="n">
        <v>8</v>
      </c>
      <c r="I209" s="1207" t="s">
        <v>517</v>
      </c>
      <c r="J209" s="1208" t="n">
        <v>140</v>
      </c>
      <c r="K209" s="1209" t="n">
        <v>360</v>
      </c>
      <c r="L209" s="1209" t="n">
        <v>850</v>
      </c>
      <c r="M209" s="1263" t="n">
        <v>17.691435135622</v>
      </c>
      <c r="N209" s="1211" t="n">
        <v>3569.800182</v>
      </c>
      <c r="O209" s="1212" t="n">
        <v>39827.3547608443</v>
      </c>
      <c r="P209" s="1212" t="n">
        <v>47619.5604203142</v>
      </c>
      <c r="Q209" s="1213" t="n">
        <v>11620.1094487088</v>
      </c>
      <c r="R209" s="1212" t="n">
        <v>51447.4642095531</v>
      </c>
      <c r="S209" s="1212" t="n">
        <v>59239.669869023</v>
      </c>
    </row>
    <row r="210" customFormat="false" ht="16.5" hidden="false" customHeight="false" outlineLevel="0" collapsed="false">
      <c r="A210" s="1203" t="s">
        <v>56</v>
      </c>
      <c r="B210" s="1204" t="n">
        <f aca="false">J210</f>
        <v>140</v>
      </c>
      <c r="C210" s="1204" t="s">
        <v>496</v>
      </c>
      <c r="D210" s="1204" t="n">
        <f aca="false">K210</f>
        <v>360</v>
      </c>
      <c r="E210" s="1204" t="s">
        <v>496</v>
      </c>
      <c r="F210" s="1205" t="n">
        <f aca="false">L210</f>
        <v>900</v>
      </c>
      <c r="G210" s="1204" t="s">
        <v>496</v>
      </c>
      <c r="H210" s="1206" t="n">
        <v>8</v>
      </c>
      <c r="I210" s="1207" t="s">
        <v>517</v>
      </c>
      <c r="J210" s="1208" t="n">
        <v>140</v>
      </c>
      <c r="K210" s="1209" t="n">
        <v>360</v>
      </c>
      <c r="L210" s="1209" t="n">
        <v>900</v>
      </c>
      <c r="M210" s="1263" t="n">
        <v>18.6844422340385</v>
      </c>
      <c r="N210" s="1211" t="n">
        <v>3926.7802002</v>
      </c>
      <c r="O210" s="1212" t="n">
        <v>41981.2085456792</v>
      </c>
      <c r="P210" s="1212" t="n">
        <v>50125.0959463534</v>
      </c>
      <c r="Q210" s="1213" t="n">
        <v>12137.4899547863</v>
      </c>
      <c r="R210" s="1212" t="n">
        <v>54118.6985004654</v>
      </c>
      <c r="S210" s="1212" t="n">
        <v>62262.5859011396</v>
      </c>
    </row>
    <row r="211" customFormat="false" ht="16.5" hidden="false" customHeight="false" outlineLevel="0" collapsed="false">
      <c r="A211" s="1203" t="s">
        <v>56</v>
      </c>
      <c r="B211" s="1204" t="n">
        <f aca="false">J211</f>
        <v>140</v>
      </c>
      <c r="C211" s="1204" t="s">
        <v>496</v>
      </c>
      <c r="D211" s="1204" t="n">
        <f aca="false">K211</f>
        <v>360</v>
      </c>
      <c r="E211" s="1204" t="s">
        <v>496</v>
      </c>
      <c r="F211" s="1205" t="n">
        <f aca="false">L211</f>
        <v>950</v>
      </c>
      <c r="G211" s="1204" t="s">
        <v>496</v>
      </c>
      <c r="H211" s="1206" t="n">
        <v>8</v>
      </c>
      <c r="I211" s="1207" t="s">
        <v>517</v>
      </c>
      <c r="J211" s="1208" t="n">
        <v>140</v>
      </c>
      <c r="K211" s="1209" t="n">
        <v>360</v>
      </c>
      <c r="L211" s="1209" t="n">
        <v>950</v>
      </c>
      <c r="M211" s="1263" t="n">
        <v>19.542587332455</v>
      </c>
      <c r="N211" s="1211" t="n">
        <v>4283.7602184</v>
      </c>
      <c r="O211" s="1212" t="n">
        <v>44135.0622189866</v>
      </c>
      <c r="P211" s="1212" t="n">
        <v>52630.6315944167</v>
      </c>
      <c r="Q211" s="1213" t="n">
        <v>12870.3674494463</v>
      </c>
      <c r="R211" s="1212" t="n">
        <v>57005.4296684329</v>
      </c>
      <c r="S211" s="1212" t="n">
        <v>65500.999043863</v>
      </c>
    </row>
    <row r="212" customFormat="false" ht="16.5" hidden="false" customHeight="false" outlineLevel="0" collapsed="false">
      <c r="A212" s="1203" t="s">
        <v>56</v>
      </c>
      <c r="B212" s="1204" t="n">
        <f aca="false">J212</f>
        <v>140</v>
      </c>
      <c r="C212" s="1204" t="s">
        <v>496</v>
      </c>
      <c r="D212" s="1204" t="n">
        <f aca="false">K212</f>
        <v>360</v>
      </c>
      <c r="E212" s="1204" t="s">
        <v>496</v>
      </c>
      <c r="F212" s="1205" t="n">
        <f aca="false">L212</f>
        <v>1000</v>
      </c>
      <c r="G212" s="1204" t="s">
        <v>496</v>
      </c>
      <c r="H212" s="1206" t="n">
        <v>8</v>
      </c>
      <c r="I212" s="1207" t="s">
        <v>517</v>
      </c>
      <c r="J212" s="1208" t="n">
        <v>140</v>
      </c>
      <c r="K212" s="1209" t="n">
        <v>360</v>
      </c>
      <c r="L212" s="1209" t="n">
        <v>1000</v>
      </c>
      <c r="M212" s="1263" t="n">
        <v>20.3845444308715</v>
      </c>
      <c r="N212" s="1211" t="n">
        <v>4640.7402366</v>
      </c>
      <c r="O212" s="1212" t="n">
        <v>46200.0074459209</v>
      </c>
      <c r="P212" s="1212" t="n">
        <v>55045.0878161293</v>
      </c>
      <c r="Q212" s="1213" t="n">
        <v>13387.7479555238</v>
      </c>
      <c r="R212" s="1212" t="n">
        <v>59587.7554014446</v>
      </c>
      <c r="S212" s="1212" t="n">
        <v>68432.8357716531</v>
      </c>
    </row>
    <row r="213" customFormat="false" ht="16.5" hidden="false" customHeight="false" outlineLevel="0" collapsed="false">
      <c r="A213" s="1203" t="s">
        <v>56</v>
      </c>
      <c r="B213" s="1204" t="n">
        <f aca="false">J213</f>
        <v>140</v>
      </c>
      <c r="C213" s="1204" t="s">
        <v>496</v>
      </c>
      <c r="D213" s="1204" t="n">
        <f aca="false">K213</f>
        <v>360</v>
      </c>
      <c r="E213" s="1204" t="s">
        <v>496</v>
      </c>
      <c r="F213" s="1205" t="n">
        <f aca="false">L213</f>
        <v>1050</v>
      </c>
      <c r="G213" s="1204" t="s">
        <v>496</v>
      </c>
      <c r="H213" s="1206" t="n">
        <v>8</v>
      </c>
      <c r="I213" s="1207" t="s">
        <v>517</v>
      </c>
      <c r="J213" s="1208" t="n">
        <v>140</v>
      </c>
      <c r="K213" s="1209" t="n">
        <v>360</v>
      </c>
      <c r="L213" s="1209" t="n">
        <v>1050</v>
      </c>
      <c r="M213" s="1263" t="n">
        <v>21.242689529288</v>
      </c>
      <c r="N213" s="1211" t="n">
        <v>4997.7202548</v>
      </c>
      <c r="O213" s="1212" t="n">
        <v>48565.018804833</v>
      </c>
      <c r="P213" s="1212" t="n">
        <v>57766.936628932</v>
      </c>
      <c r="Q213" s="1213" t="n">
        <v>14120.6254501838</v>
      </c>
      <c r="R213" s="1212" t="n">
        <v>62685.6442550168</v>
      </c>
      <c r="S213" s="1212" t="n">
        <v>71887.5620791157</v>
      </c>
    </row>
    <row r="214" customFormat="false" ht="16.5" hidden="false" customHeight="false" outlineLevel="0" collapsed="false">
      <c r="A214" s="1203" t="s">
        <v>56</v>
      </c>
      <c r="B214" s="1206" t="n">
        <f aca="false">J214</f>
        <v>140</v>
      </c>
      <c r="C214" s="1206" t="s">
        <v>496</v>
      </c>
      <c r="D214" s="1206" t="n">
        <f aca="false">K214</f>
        <v>360</v>
      </c>
      <c r="E214" s="1206" t="s">
        <v>496</v>
      </c>
      <c r="F214" s="1205" t="n">
        <f aca="false">L214</f>
        <v>1100</v>
      </c>
      <c r="G214" s="1206" t="s">
        <v>496</v>
      </c>
      <c r="H214" s="1206" t="n">
        <v>8</v>
      </c>
      <c r="I214" s="1207" t="s">
        <v>517</v>
      </c>
      <c r="J214" s="1208" t="n">
        <v>140</v>
      </c>
      <c r="K214" s="1209" t="n">
        <v>360</v>
      </c>
      <c r="L214" s="1209" t="n">
        <v>1100</v>
      </c>
      <c r="M214" s="1263" t="n">
        <v>22.0846466277045</v>
      </c>
      <c r="N214" s="1211" t="n">
        <v>5354.700273</v>
      </c>
      <c r="O214" s="1212" t="n">
        <v>50718.8724781404</v>
      </c>
      <c r="P214" s="1212" t="n">
        <v>60272.4721549712</v>
      </c>
      <c r="Q214" s="1213" t="n">
        <v>14638.0059562613</v>
      </c>
      <c r="R214" s="1212" t="n">
        <v>65356.8784344017</v>
      </c>
      <c r="S214" s="1212" t="n">
        <v>74910.4781112324</v>
      </c>
    </row>
    <row r="215" customFormat="false" ht="16.5" hidden="false" customHeight="false" outlineLevel="0" collapsed="false">
      <c r="A215" s="1203" t="s">
        <v>56</v>
      </c>
      <c r="B215" s="1204" t="n">
        <f aca="false">J215</f>
        <v>140</v>
      </c>
      <c r="C215" s="1204" t="s">
        <v>496</v>
      </c>
      <c r="D215" s="1204" t="n">
        <f aca="false">K215</f>
        <v>360</v>
      </c>
      <c r="E215" s="1204" t="s">
        <v>496</v>
      </c>
      <c r="F215" s="1205" t="n">
        <f aca="false">L215</f>
        <v>1150</v>
      </c>
      <c r="G215" s="1204" t="s">
        <v>496</v>
      </c>
      <c r="H215" s="1206" t="n">
        <v>8</v>
      </c>
      <c r="I215" s="1207" t="s">
        <v>517</v>
      </c>
      <c r="J215" s="1208" t="n">
        <v>140</v>
      </c>
      <c r="K215" s="1209" t="n">
        <v>360</v>
      </c>
      <c r="L215" s="1209" t="n">
        <v>1150</v>
      </c>
      <c r="M215" s="1263" t="n">
        <v>22.926603726121</v>
      </c>
      <c r="N215" s="1211" t="n">
        <v>5711.6802912</v>
      </c>
      <c r="O215" s="1212" t="n">
        <v>52166.7986256973</v>
      </c>
      <c r="P215" s="1212" t="n">
        <v>62054.8441986027</v>
      </c>
      <c r="Q215" s="1213" t="n">
        <v>15155.3864623388</v>
      </c>
      <c r="R215" s="1212" t="n">
        <v>67322.1850880361</v>
      </c>
      <c r="S215" s="1212" t="n">
        <v>77210.2306609415</v>
      </c>
    </row>
    <row r="216" customFormat="false" ht="16.5" hidden="false" customHeight="false" outlineLevel="0" collapsed="false">
      <c r="A216" s="1203" t="s">
        <v>56</v>
      </c>
      <c r="B216" s="1204" t="n">
        <f aca="false">J216</f>
        <v>140</v>
      </c>
      <c r="C216" s="1204" t="s">
        <v>496</v>
      </c>
      <c r="D216" s="1204" t="n">
        <f aca="false">K216</f>
        <v>360</v>
      </c>
      <c r="E216" s="1204" t="s">
        <v>496</v>
      </c>
      <c r="F216" s="1205" t="n">
        <f aca="false">L216</f>
        <v>1200</v>
      </c>
      <c r="G216" s="1204" t="s">
        <v>496</v>
      </c>
      <c r="H216" s="1206" t="n">
        <v>8</v>
      </c>
      <c r="I216" s="1207" t="s">
        <v>517</v>
      </c>
      <c r="J216" s="1208" t="n">
        <v>140</v>
      </c>
      <c r="K216" s="1209" t="n">
        <v>360</v>
      </c>
      <c r="L216" s="1209" t="n">
        <v>1200</v>
      </c>
      <c r="M216" s="1263" t="n">
        <v>23.9338988245375</v>
      </c>
      <c r="N216" s="1211" t="n">
        <v>6068.6603094</v>
      </c>
      <c r="O216" s="1212" t="n">
        <v>53725.9478523773</v>
      </c>
      <c r="P216" s="1212" t="n">
        <v>63951.1548163353</v>
      </c>
      <c r="Q216" s="1213" t="n">
        <v>15888.2640882075</v>
      </c>
      <c r="R216" s="1212" t="n">
        <v>69614.2119405848</v>
      </c>
      <c r="S216" s="1212" t="n">
        <v>79839.4189045428</v>
      </c>
    </row>
    <row r="217" customFormat="false" ht="16.5" hidden="false" customHeight="false" outlineLevel="0" collapsed="false">
      <c r="A217" s="1203" t="s">
        <v>56</v>
      </c>
      <c r="B217" s="1204" t="n">
        <f aca="false">J217</f>
        <v>140</v>
      </c>
      <c r="C217" s="1204" t="s">
        <v>496</v>
      </c>
      <c r="D217" s="1204" t="n">
        <f aca="false">K217</f>
        <v>360</v>
      </c>
      <c r="E217" s="1204" t="s">
        <v>496</v>
      </c>
      <c r="F217" s="1205" t="n">
        <f aca="false">L217</f>
        <v>1250</v>
      </c>
      <c r="G217" s="1204" t="s">
        <v>496</v>
      </c>
      <c r="H217" s="1206" t="n">
        <v>8</v>
      </c>
      <c r="I217" s="1207" t="s">
        <v>517</v>
      </c>
      <c r="J217" s="1208" t="n">
        <v>140</v>
      </c>
      <c r="K217" s="1209" t="n">
        <v>360</v>
      </c>
      <c r="L217" s="1209" t="n">
        <v>1250</v>
      </c>
      <c r="M217" s="1263" t="n">
        <v>25.594755922954</v>
      </c>
      <c r="N217" s="1211" t="n">
        <v>6425.6403276</v>
      </c>
      <c r="O217" s="1212" t="n">
        <v>55173.4244328336</v>
      </c>
      <c r="P217" s="1212" t="n">
        <v>65733.066340872</v>
      </c>
      <c r="Q217" s="1213" t="n">
        <v>16405.644594285</v>
      </c>
      <c r="R217" s="1212" t="n">
        <v>71579.0690271186</v>
      </c>
      <c r="S217" s="1212" t="n">
        <v>82138.710935157</v>
      </c>
    </row>
    <row r="218" customFormat="false" ht="16.5" hidden="false" customHeight="false" outlineLevel="0" collapsed="false">
      <c r="A218" s="1203" t="s">
        <v>56</v>
      </c>
      <c r="B218" s="1204" t="n">
        <f aca="false">J218</f>
        <v>140</v>
      </c>
      <c r="C218" s="1204" t="s">
        <v>496</v>
      </c>
      <c r="D218" s="1204" t="n">
        <f aca="false">K218</f>
        <v>360</v>
      </c>
      <c r="E218" s="1204" t="s">
        <v>496</v>
      </c>
      <c r="F218" s="1205" t="n">
        <f aca="false">L218</f>
        <v>1300</v>
      </c>
      <c r="G218" s="1204" t="s">
        <v>496</v>
      </c>
      <c r="H218" s="1206" t="n">
        <v>8</v>
      </c>
      <c r="I218" s="1207" t="s">
        <v>517</v>
      </c>
      <c r="J218" s="1208" t="n">
        <v>140</v>
      </c>
      <c r="K218" s="1209" t="n">
        <v>360</v>
      </c>
      <c r="L218" s="1209" t="n">
        <v>1300</v>
      </c>
      <c r="M218" s="1263" t="n">
        <v>26.4529010213705</v>
      </c>
      <c r="N218" s="1211" t="n">
        <v>6782.6203458</v>
      </c>
      <c r="O218" s="1212" t="n">
        <v>58912.8482942921</v>
      </c>
      <c r="P218" s="1212" t="n">
        <v>69862.8854171805</v>
      </c>
      <c r="Q218" s="1213" t="n">
        <v>17138.522088945</v>
      </c>
      <c r="R218" s="1212" t="n">
        <v>76051.3703832371</v>
      </c>
      <c r="S218" s="1212" t="n">
        <v>87001.4075061255</v>
      </c>
    </row>
    <row r="219" customFormat="false" ht="16.5" hidden="false" customHeight="false" outlineLevel="0" collapsed="false">
      <c r="A219" s="1203" t="s">
        <v>56</v>
      </c>
      <c r="B219" s="1204" t="n">
        <f aca="false">J219</f>
        <v>140</v>
      </c>
      <c r="C219" s="1204" t="s">
        <v>496</v>
      </c>
      <c r="D219" s="1204" t="n">
        <f aca="false">K219</f>
        <v>360</v>
      </c>
      <c r="E219" s="1204" t="s">
        <v>496</v>
      </c>
      <c r="F219" s="1205" t="n">
        <f aca="false">L219</f>
        <v>1350</v>
      </c>
      <c r="G219" s="1204" t="s">
        <v>496</v>
      </c>
      <c r="H219" s="1206" t="n">
        <v>8</v>
      </c>
      <c r="I219" s="1207" t="s">
        <v>517</v>
      </c>
      <c r="J219" s="1208" t="n">
        <v>140</v>
      </c>
      <c r="K219" s="1209" t="n">
        <v>360</v>
      </c>
      <c r="L219" s="1209" t="n">
        <v>1350</v>
      </c>
      <c r="M219" s="1263" t="n">
        <v>27.294858119787</v>
      </c>
      <c r="N219" s="1211" t="n">
        <v>7139.600364</v>
      </c>
      <c r="O219" s="1212" t="n">
        <v>60593.6860002478</v>
      </c>
      <c r="P219" s="1212" t="n">
        <v>71883.8557717589</v>
      </c>
      <c r="Q219" s="1213" t="n">
        <v>17655.9025950225</v>
      </c>
      <c r="R219" s="1212" t="n">
        <v>78249.5885952703</v>
      </c>
      <c r="S219" s="1212" t="n">
        <v>89539.7583667814</v>
      </c>
    </row>
    <row r="220" customFormat="false" ht="16.5" hidden="false" customHeight="false" outlineLevel="0" collapsed="false">
      <c r="A220" s="1203" t="s">
        <v>56</v>
      </c>
      <c r="B220" s="1204" t="n">
        <f aca="false">J220</f>
        <v>140</v>
      </c>
      <c r="C220" s="1204" t="s">
        <v>496</v>
      </c>
      <c r="D220" s="1204" t="n">
        <f aca="false">K220</f>
        <v>360</v>
      </c>
      <c r="E220" s="1204" t="s">
        <v>496</v>
      </c>
      <c r="F220" s="1205" t="n">
        <f aca="false">L220</f>
        <v>1400</v>
      </c>
      <c r="G220" s="1204" t="s">
        <v>496</v>
      </c>
      <c r="H220" s="1206" t="n">
        <v>8</v>
      </c>
      <c r="I220" s="1207" t="s">
        <v>517</v>
      </c>
      <c r="J220" s="1208" t="n">
        <v>140</v>
      </c>
      <c r="K220" s="1209" t="n">
        <v>360</v>
      </c>
      <c r="L220" s="1209" t="n">
        <v>1400</v>
      </c>
      <c r="M220" s="1263" t="n">
        <v>28.1530032182035</v>
      </c>
      <c r="N220" s="1211" t="n">
        <v>7496.5803822</v>
      </c>
      <c r="O220" s="1212" t="n">
        <v>62580.1465812274</v>
      </c>
      <c r="P220" s="1212" t="n">
        <v>74217.9111434417</v>
      </c>
      <c r="Q220" s="1213" t="n">
        <v>18388.7800896825</v>
      </c>
      <c r="R220" s="1212" t="n">
        <v>80968.9266709099</v>
      </c>
      <c r="S220" s="1212" t="n">
        <v>92606.6912331242</v>
      </c>
    </row>
    <row r="221" customFormat="false" ht="16.5" hidden="false" customHeight="false" outlineLevel="0" collapsed="false">
      <c r="A221" s="1203" t="s">
        <v>56</v>
      </c>
      <c r="B221" s="1204" t="n">
        <f aca="false">J221</f>
        <v>140</v>
      </c>
      <c r="C221" s="1204" t="s">
        <v>496</v>
      </c>
      <c r="D221" s="1204" t="n">
        <f aca="false">K221</f>
        <v>360</v>
      </c>
      <c r="E221" s="1204" t="s">
        <v>496</v>
      </c>
      <c r="F221" s="1205" t="n">
        <f aca="false">L221</f>
        <v>1450</v>
      </c>
      <c r="G221" s="1204" t="s">
        <v>496</v>
      </c>
      <c r="H221" s="1206" t="n">
        <v>8</v>
      </c>
      <c r="I221" s="1207" t="s">
        <v>517</v>
      </c>
      <c r="J221" s="1208" t="n">
        <v>140</v>
      </c>
      <c r="K221" s="1209" t="n">
        <v>360</v>
      </c>
      <c r="L221" s="1209" t="n">
        <v>1450</v>
      </c>
      <c r="M221" s="1263" t="n">
        <v>28.99496031662</v>
      </c>
      <c r="N221" s="1211" t="n">
        <v>7853.5604004</v>
      </c>
      <c r="O221" s="1212" t="n">
        <v>64260.9842871831</v>
      </c>
      <c r="P221" s="1212" t="n">
        <v>76238.8814980202</v>
      </c>
      <c r="Q221" s="1213" t="n">
        <v>18906.16059576</v>
      </c>
      <c r="R221" s="1212" t="n">
        <v>83167.1448829431</v>
      </c>
      <c r="S221" s="1212" t="n">
        <v>95145.0420937802</v>
      </c>
    </row>
    <row r="222" customFormat="false" ht="16.5" hidden="false" customHeight="false" outlineLevel="0" collapsed="false">
      <c r="A222" s="1203" t="s">
        <v>56</v>
      </c>
      <c r="B222" s="1204" t="n">
        <f aca="false">J222</f>
        <v>140</v>
      </c>
      <c r="C222" s="1204" t="s">
        <v>496</v>
      </c>
      <c r="D222" s="1204" t="n">
        <f aca="false">K222</f>
        <v>360</v>
      </c>
      <c r="E222" s="1204" t="s">
        <v>496</v>
      </c>
      <c r="F222" s="1205" t="n">
        <f aca="false">L222</f>
        <v>1500</v>
      </c>
      <c r="G222" s="1204" t="s">
        <v>496</v>
      </c>
      <c r="H222" s="1206" t="n">
        <v>8</v>
      </c>
      <c r="I222" s="1207" t="s">
        <v>517</v>
      </c>
      <c r="J222" s="1208" t="n">
        <v>140</v>
      </c>
      <c r="K222" s="1209" t="n">
        <v>360</v>
      </c>
      <c r="L222" s="1209" t="n">
        <v>1500</v>
      </c>
      <c r="M222" s="1263" t="n">
        <v>29.8204456442985</v>
      </c>
      <c r="N222" s="1211" t="n">
        <v>8210.5404186</v>
      </c>
      <c r="O222" s="1212" t="n">
        <v>66492.7494669439</v>
      </c>
      <c r="P222" s="1212" t="n">
        <v>79016.9718459172</v>
      </c>
      <c r="Q222" s="1213" t="n">
        <v>19639.03809042</v>
      </c>
      <c r="R222" s="1212" t="n">
        <v>86131.7875573639</v>
      </c>
      <c r="S222" s="1212" t="n">
        <v>98656.0099363372</v>
      </c>
    </row>
    <row r="223" customFormat="false" ht="16.5" hidden="false" customHeight="false" outlineLevel="0" collapsed="false">
      <c r="A223" s="1203" t="s">
        <v>56</v>
      </c>
      <c r="B223" s="1204" t="n">
        <f aca="false">J223</f>
        <v>140</v>
      </c>
      <c r="C223" s="1204" t="s">
        <v>496</v>
      </c>
      <c r="D223" s="1204" t="n">
        <f aca="false">K223</f>
        <v>360</v>
      </c>
      <c r="E223" s="1204" t="s">
        <v>496</v>
      </c>
      <c r="F223" s="1205" t="n">
        <f aca="false">L223</f>
        <v>1550</v>
      </c>
      <c r="G223" s="1204" t="s">
        <v>496</v>
      </c>
      <c r="H223" s="1206" t="n">
        <v>8</v>
      </c>
      <c r="I223" s="1207" t="s">
        <v>517</v>
      </c>
      <c r="J223" s="1208" t="n">
        <v>140</v>
      </c>
      <c r="K223" s="1209" t="n">
        <v>360</v>
      </c>
      <c r="L223" s="1209" t="n">
        <v>1550</v>
      </c>
      <c r="M223" s="1263" t="n">
        <v>30.662402742715</v>
      </c>
      <c r="N223" s="1211" t="n">
        <v>8567.5204368</v>
      </c>
      <c r="O223" s="1212" t="n">
        <v>68173.5871728996</v>
      </c>
      <c r="P223" s="1212" t="n">
        <v>81037.9422004957</v>
      </c>
      <c r="Q223" s="1213" t="n">
        <v>20156.4185964975</v>
      </c>
      <c r="R223" s="1212" t="n">
        <v>88330.0057693971</v>
      </c>
      <c r="S223" s="1212" t="n">
        <v>101194.360796993</v>
      </c>
    </row>
    <row r="224" customFormat="false" ht="16.5" hidden="false" customHeight="false" outlineLevel="0" collapsed="false">
      <c r="A224" s="1203" t="s">
        <v>56</v>
      </c>
      <c r="B224" s="1206" t="n">
        <f aca="false">J224</f>
        <v>140</v>
      </c>
      <c r="C224" s="1206" t="s">
        <v>496</v>
      </c>
      <c r="D224" s="1206" t="n">
        <f aca="false">K224</f>
        <v>360</v>
      </c>
      <c r="E224" s="1206" t="s">
        <v>496</v>
      </c>
      <c r="F224" s="1205" t="n">
        <f aca="false">L224</f>
        <v>1600</v>
      </c>
      <c r="G224" s="1206" t="s">
        <v>496</v>
      </c>
      <c r="H224" s="1206" t="n">
        <v>8</v>
      </c>
      <c r="I224" s="1207" t="s">
        <v>517</v>
      </c>
      <c r="J224" s="1208" t="n">
        <v>140</v>
      </c>
      <c r="K224" s="1209" t="n">
        <v>360</v>
      </c>
      <c r="L224" s="1209" t="n">
        <v>1600</v>
      </c>
      <c r="M224" s="1263" t="n">
        <v>31.5043598411315</v>
      </c>
      <c r="N224" s="1211" t="n">
        <v>8924.500455</v>
      </c>
      <c r="O224" s="1212" t="n">
        <v>71673.155108536</v>
      </c>
      <c r="P224" s="1212" t="n">
        <v>84922.0490806652</v>
      </c>
      <c r="Q224" s="1213" t="n">
        <v>20673.799102575</v>
      </c>
      <c r="R224" s="1212" t="n">
        <v>92346.954211111</v>
      </c>
      <c r="S224" s="1212" t="n">
        <v>105595.84818324</v>
      </c>
    </row>
    <row r="225" customFormat="false" ht="16.5" hidden="false" customHeight="false" outlineLevel="0" collapsed="false">
      <c r="A225" s="1203" t="s">
        <v>56</v>
      </c>
      <c r="B225" s="1204" t="n">
        <f aca="false">J225</f>
        <v>140</v>
      </c>
      <c r="C225" s="1204" t="s">
        <v>496</v>
      </c>
      <c r="D225" s="1204" t="n">
        <f aca="false">K225</f>
        <v>360</v>
      </c>
      <c r="E225" s="1204" t="s">
        <v>496</v>
      </c>
      <c r="F225" s="1205" t="n">
        <f aca="false">L225</f>
        <v>1650</v>
      </c>
      <c r="G225" s="1204" t="s">
        <v>496</v>
      </c>
      <c r="H225" s="1206" t="n">
        <v>8</v>
      </c>
      <c r="I225" s="1207" t="s">
        <v>517</v>
      </c>
      <c r="J225" s="1208" t="n">
        <v>140</v>
      </c>
      <c r="K225" s="1209" t="n">
        <v>360</v>
      </c>
      <c r="L225" s="1209" t="n">
        <v>1650</v>
      </c>
      <c r="M225" s="1263" t="n">
        <v>32.362504939548</v>
      </c>
      <c r="N225" s="1211" t="n">
        <v>9281.4804732</v>
      </c>
      <c r="O225" s="1212" t="n">
        <v>75408.480225139</v>
      </c>
      <c r="P225" s="1212" t="n">
        <v>89047.6693064024</v>
      </c>
      <c r="Q225" s="1213" t="n">
        <v>21406.676597235</v>
      </c>
      <c r="R225" s="1212" t="n">
        <v>96815.156822374</v>
      </c>
      <c r="S225" s="1212" t="n">
        <v>110454.345903637</v>
      </c>
    </row>
    <row r="226" customFormat="false" ht="16.5" hidden="false" customHeight="false" outlineLevel="0" collapsed="false">
      <c r="A226" s="1203" t="s">
        <v>56</v>
      </c>
      <c r="B226" s="1204" t="n">
        <f aca="false">J226</f>
        <v>140</v>
      </c>
      <c r="C226" s="1204" t="s">
        <v>496</v>
      </c>
      <c r="D226" s="1204" t="n">
        <f aca="false">K226</f>
        <v>360</v>
      </c>
      <c r="E226" s="1204" t="s">
        <v>496</v>
      </c>
      <c r="F226" s="1205" t="n">
        <f aca="false">L226</f>
        <v>1700</v>
      </c>
      <c r="G226" s="1204" t="s">
        <v>496</v>
      </c>
      <c r="H226" s="1206" t="n">
        <v>8</v>
      </c>
      <c r="I226" s="1207" t="s">
        <v>517</v>
      </c>
      <c r="J226" s="1208" t="n">
        <v>140</v>
      </c>
      <c r="K226" s="1209" t="n">
        <v>360</v>
      </c>
      <c r="L226" s="1209" t="n">
        <v>1700</v>
      </c>
      <c r="M226" s="1263" t="n">
        <v>34.0233620379645</v>
      </c>
      <c r="N226" s="1211" t="n">
        <v>9638.4604914</v>
      </c>
      <c r="O226" s="1212" t="n">
        <v>76897.5914478707</v>
      </c>
      <c r="P226" s="1212" t="n">
        <v>90872.2319277194</v>
      </c>
      <c r="Q226" s="1213" t="n">
        <v>21924.0571033125</v>
      </c>
      <c r="R226" s="1212" t="n">
        <v>98821.6485511832</v>
      </c>
      <c r="S226" s="1212" t="n">
        <v>112796.289031032</v>
      </c>
    </row>
    <row r="227" customFormat="false" ht="16.5" hidden="false" customHeight="false" outlineLevel="0" collapsed="false">
      <c r="A227" s="1203" t="s">
        <v>56</v>
      </c>
      <c r="B227" s="1204" t="n">
        <f aca="false">J227</f>
        <v>140</v>
      </c>
      <c r="C227" s="1204" t="s">
        <v>496</v>
      </c>
      <c r="D227" s="1204" t="n">
        <f aca="false">K227</f>
        <v>360</v>
      </c>
      <c r="E227" s="1204" t="s">
        <v>496</v>
      </c>
      <c r="F227" s="1205" t="n">
        <f aca="false">L227</f>
        <v>1750</v>
      </c>
      <c r="G227" s="1204" t="s">
        <v>496</v>
      </c>
      <c r="H227" s="1206" t="n">
        <v>8</v>
      </c>
      <c r="I227" s="1207" t="s">
        <v>517</v>
      </c>
      <c r="J227" s="1208" t="n">
        <v>140</v>
      </c>
      <c r="K227" s="1209" t="n">
        <v>360</v>
      </c>
      <c r="L227" s="1209" t="n">
        <v>1750</v>
      </c>
      <c r="M227" s="1263" t="n">
        <v>34.881507136381</v>
      </c>
      <c r="N227" s="1211" t="n">
        <v>9995.4405096</v>
      </c>
      <c r="O227" s="1212" t="n">
        <v>78315.5307671972</v>
      </c>
      <c r="P227" s="1212" t="n">
        <v>92623.885004856</v>
      </c>
      <c r="Q227" s="1213" t="n">
        <v>22656.9345979725</v>
      </c>
      <c r="R227" s="1212" t="n">
        <v>100972.46536517</v>
      </c>
      <c r="S227" s="1212" t="n">
        <v>115280.819602829</v>
      </c>
    </row>
    <row r="228" customFormat="false" ht="16.5" hidden="false" customHeight="false" outlineLevel="0" collapsed="false">
      <c r="A228" s="1203" t="s">
        <v>56</v>
      </c>
      <c r="B228" s="1204" t="n">
        <f aca="false">J228</f>
        <v>140</v>
      </c>
      <c r="C228" s="1204" t="s">
        <v>496</v>
      </c>
      <c r="D228" s="1204" t="n">
        <f aca="false">K228</f>
        <v>360</v>
      </c>
      <c r="E228" s="1204" t="s">
        <v>496</v>
      </c>
      <c r="F228" s="1205" t="n">
        <f aca="false">L228</f>
        <v>1800</v>
      </c>
      <c r="G228" s="1204" t="s">
        <v>496</v>
      </c>
      <c r="H228" s="1206" t="n">
        <v>8</v>
      </c>
      <c r="I228" s="1207" t="s">
        <v>517</v>
      </c>
      <c r="J228" s="1208" t="n">
        <v>140</v>
      </c>
      <c r="K228" s="1209" t="n">
        <v>360</v>
      </c>
      <c r="L228" s="1209" t="n">
        <v>1800</v>
      </c>
      <c r="M228" s="1263" t="n">
        <v>35.7234642347975</v>
      </c>
      <c r="N228" s="1211" t="n">
        <v>10352.4205278</v>
      </c>
      <c r="O228" s="1212" t="n">
        <v>79805.2929755816</v>
      </c>
      <c r="P228" s="1212" t="n">
        <v>94449.1144880845</v>
      </c>
      <c r="Q228" s="1213" t="n">
        <v>23174.31510405</v>
      </c>
      <c r="R228" s="1212" t="n">
        <v>102979.608079632</v>
      </c>
      <c r="S228" s="1212" t="n">
        <v>117623.429592135</v>
      </c>
    </row>
    <row r="229" customFormat="false" ht="16.5" hidden="false" customHeight="false" outlineLevel="0" collapsed="false">
      <c r="A229" s="1203" t="s">
        <v>56</v>
      </c>
      <c r="B229" s="1204" t="n">
        <f aca="false">J229</f>
        <v>140</v>
      </c>
      <c r="C229" s="1204" t="s">
        <v>496</v>
      </c>
      <c r="D229" s="1204" t="n">
        <f aca="false">K229</f>
        <v>360</v>
      </c>
      <c r="E229" s="1204" t="s">
        <v>496</v>
      </c>
      <c r="F229" s="1205" t="n">
        <f aca="false">L229</f>
        <v>1850</v>
      </c>
      <c r="G229" s="1204" t="s">
        <v>496</v>
      </c>
      <c r="H229" s="1206" t="n">
        <v>8</v>
      </c>
      <c r="I229" s="1207" t="s">
        <v>517</v>
      </c>
      <c r="J229" s="1208" t="n">
        <v>140</v>
      </c>
      <c r="K229" s="1209" t="n">
        <v>360</v>
      </c>
      <c r="L229" s="1209" t="n">
        <v>1850</v>
      </c>
      <c r="M229" s="1263" t="n">
        <v>36.581609333214</v>
      </c>
      <c r="N229" s="1211" t="n">
        <v>10709.400546</v>
      </c>
      <c r="O229" s="1212" t="n">
        <v>81295.0101268813</v>
      </c>
      <c r="P229" s="1212" t="n">
        <v>96274.2979682132</v>
      </c>
      <c r="Q229" s="1213" t="n">
        <v>23907.1927299188</v>
      </c>
      <c r="R229" s="1212" t="n">
        <v>105202.2028568</v>
      </c>
      <c r="S229" s="1212" t="n">
        <v>120181.490698132</v>
      </c>
    </row>
    <row r="230" customFormat="false" ht="16.5" hidden="false" customHeight="false" outlineLevel="0" collapsed="false">
      <c r="A230" s="1203" t="s">
        <v>56</v>
      </c>
      <c r="B230" s="1204" t="n">
        <f aca="false">J230</f>
        <v>140</v>
      </c>
      <c r="C230" s="1204" t="s">
        <v>496</v>
      </c>
      <c r="D230" s="1204" t="n">
        <f aca="false">K230</f>
        <v>360</v>
      </c>
      <c r="E230" s="1204" t="s">
        <v>496</v>
      </c>
      <c r="F230" s="1205" t="n">
        <f aca="false">L230</f>
        <v>1900</v>
      </c>
      <c r="G230" s="1204" t="s">
        <v>496</v>
      </c>
      <c r="H230" s="1206" t="n">
        <v>8</v>
      </c>
      <c r="I230" s="1207" t="s">
        <v>517</v>
      </c>
      <c r="J230" s="1208" t="n">
        <v>140</v>
      </c>
      <c r="K230" s="1209" t="n">
        <v>360</v>
      </c>
      <c r="L230" s="1209" t="n">
        <v>1900</v>
      </c>
      <c r="M230" s="1263" t="n">
        <v>37.4235664316305</v>
      </c>
      <c r="N230" s="1211" t="n">
        <v>11066.3805642</v>
      </c>
      <c r="O230" s="1212" t="n">
        <v>82948.3295529083</v>
      </c>
      <c r="P230" s="1212" t="n">
        <v>98267.0780624981</v>
      </c>
      <c r="Q230" s="1213" t="n">
        <v>24424.5732359963</v>
      </c>
      <c r="R230" s="1212" t="n">
        <v>107372.902788905</v>
      </c>
      <c r="S230" s="1212" t="n">
        <v>122691.651298494</v>
      </c>
    </row>
    <row r="231" customFormat="false" ht="16.5" hidden="false" customHeight="false" outlineLevel="0" collapsed="false">
      <c r="A231" s="1203" t="s">
        <v>56</v>
      </c>
      <c r="B231" s="1204" t="n">
        <f aca="false">J231</f>
        <v>140</v>
      </c>
      <c r="C231" s="1204" t="s">
        <v>496</v>
      </c>
      <c r="D231" s="1204" t="n">
        <f aca="false">K231</f>
        <v>360</v>
      </c>
      <c r="E231" s="1204" t="s">
        <v>496</v>
      </c>
      <c r="F231" s="1205" t="n">
        <f aca="false">L231</f>
        <v>1950</v>
      </c>
      <c r="G231" s="1204" t="s">
        <v>496</v>
      </c>
      <c r="H231" s="1206" t="n">
        <v>8</v>
      </c>
      <c r="I231" s="1207" t="s">
        <v>517</v>
      </c>
      <c r="J231" s="1208" t="n">
        <v>140</v>
      </c>
      <c r="K231" s="1209" t="n">
        <v>360</v>
      </c>
      <c r="L231" s="1209" t="n">
        <v>1950</v>
      </c>
      <c r="M231" s="1263" t="n">
        <v>38.414673530047</v>
      </c>
      <c r="N231" s="1211" t="n">
        <v>11423.3605824</v>
      </c>
      <c r="O231" s="1212" t="n">
        <v>84828.8181011046</v>
      </c>
      <c r="P231" s="1212" t="n">
        <v>100492.573928109</v>
      </c>
      <c r="Q231" s="1213" t="n">
        <v>24941.9537420738</v>
      </c>
      <c r="R231" s="1212" t="n">
        <v>109770.771843178</v>
      </c>
      <c r="S231" s="1212" t="n">
        <v>125434.527670183</v>
      </c>
    </row>
    <row r="232" customFormat="false" ht="16.5" hidden="false" customHeight="false" outlineLevel="0" collapsed="false">
      <c r="A232" s="1203" t="s">
        <v>56</v>
      </c>
      <c r="B232" s="1204" t="n">
        <f aca="false">J232</f>
        <v>140</v>
      </c>
      <c r="C232" s="1204" t="s">
        <v>496</v>
      </c>
      <c r="D232" s="1204" t="n">
        <f aca="false">K232</f>
        <v>360</v>
      </c>
      <c r="E232" s="1204" t="s">
        <v>496</v>
      </c>
      <c r="F232" s="1205" t="n">
        <f aca="false">L232</f>
        <v>2000</v>
      </c>
      <c r="G232" s="1204" t="s">
        <v>496</v>
      </c>
      <c r="H232" s="1206" t="n">
        <v>8</v>
      </c>
      <c r="I232" s="1207" t="s">
        <v>517</v>
      </c>
      <c r="J232" s="1208" t="n">
        <v>140</v>
      </c>
      <c r="K232" s="1209" t="n">
        <v>360</v>
      </c>
      <c r="L232" s="1209" t="n">
        <v>2000</v>
      </c>
      <c r="M232" s="1263" t="n">
        <v>39.3598029084635</v>
      </c>
      <c r="N232" s="1211" t="n">
        <v>11780.3406006</v>
      </c>
      <c r="O232" s="1212" t="n">
        <v>86511.322138504</v>
      </c>
      <c r="P232" s="1212" t="n">
        <v>102709.796801246</v>
      </c>
      <c r="Q232" s="1213" t="n">
        <v>25674.8312367338</v>
      </c>
      <c r="R232" s="1212" t="n">
        <v>112186.153375238</v>
      </c>
      <c r="S232" s="1212" t="n">
        <v>128384.62803798</v>
      </c>
    </row>
    <row r="233" customFormat="false" ht="16.5" hidden="false" customHeight="false" outlineLevel="0" collapsed="false">
      <c r="A233" s="1203" t="s">
        <v>56</v>
      </c>
      <c r="B233" s="1204" t="n">
        <f aca="false">J233</f>
        <v>140</v>
      </c>
      <c r="C233" s="1204" t="s">
        <v>496</v>
      </c>
      <c r="D233" s="1204" t="n">
        <f aca="false">K233</f>
        <v>360</v>
      </c>
      <c r="E233" s="1204" t="s">
        <v>496</v>
      </c>
      <c r="F233" s="1205" t="n">
        <f aca="false">L233</f>
        <v>2050</v>
      </c>
      <c r="G233" s="1204" t="s">
        <v>496</v>
      </c>
      <c r="H233" s="1206" t="n">
        <v>8</v>
      </c>
      <c r="I233" s="1207" t="s">
        <v>517</v>
      </c>
      <c r="J233" s="1208" t="n">
        <v>140</v>
      </c>
      <c r="K233" s="1209" t="n">
        <v>360</v>
      </c>
      <c r="L233" s="1209" t="n">
        <v>2050</v>
      </c>
      <c r="M233" s="1263" t="n">
        <v>41.02066000688</v>
      </c>
      <c r="N233" s="1211" t="n">
        <v>12137.3206188</v>
      </c>
      <c r="O233" s="1212" t="n">
        <v>90004.7498195413</v>
      </c>
      <c r="P233" s="1212" t="n">
        <v>106587.613459152</v>
      </c>
      <c r="Q233" s="1213" t="n">
        <v>26192.2117428113</v>
      </c>
      <c r="R233" s="1212" t="n">
        <v>116196.961562353</v>
      </c>
      <c r="S233" s="1212" t="n">
        <v>132779.825201963</v>
      </c>
    </row>
    <row r="234" customFormat="false" ht="16.5" hidden="false" customHeight="false" outlineLevel="0" collapsed="false">
      <c r="A234" s="1203" t="s">
        <v>56</v>
      </c>
      <c r="B234" s="1206" t="n">
        <f aca="false">J234</f>
        <v>140</v>
      </c>
      <c r="C234" s="1206" t="s">
        <v>496</v>
      </c>
      <c r="D234" s="1206" t="n">
        <f aca="false">K234</f>
        <v>360</v>
      </c>
      <c r="E234" s="1206" t="s">
        <v>496</v>
      </c>
      <c r="F234" s="1205" t="n">
        <f aca="false">L234</f>
        <v>2100</v>
      </c>
      <c r="G234" s="1206" t="s">
        <v>496</v>
      </c>
      <c r="H234" s="1206" t="n">
        <v>8</v>
      </c>
      <c r="I234" s="1207" t="s">
        <v>517</v>
      </c>
      <c r="J234" s="1208" t="n">
        <v>140</v>
      </c>
      <c r="K234" s="1209" t="n">
        <v>360</v>
      </c>
      <c r="L234" s="1209" t="n">
        <v>2100</v>
      </c>
      <c r="M234" s="1263" t="n">
        <v>41.8788051052965</v>
      </c>
      <c r="N234" s="1211" t="n">
        <v>12494.300637</v>
      </c>
      <c r="O234" s="1212" t="n">
        <v>91552.3454728609</v>
      </c>
      <c r="P234" s="1212" t="n">
        <v>108472.088467692</v>
      </c>
      <c r="Q234" s="1213" t="n">
        <v>26925.0892374713</v>
      </c>
      <c r="R234" s="1212" t="n">
        <v>118477.434710332</v>
      </c>
      <c r="S234" s="1212" t="n">
        <v>135397.177705163</v>
      </c>
    </row>
    <row r="235" customFormat="false" ht="16.5" hidden="false" customHeight="false" outlineLevel="0" collapsed="false">
      <c r="A235" s="1203" t="s">
        <v>56</v>
      </c>
      <c r="B235" s="1204" t="n">
        <f aca="false">J235</f>
        <v>140</v>
      </c>
      <c r="C235" s="1204" t="s">
        <v>496</v>
      </c>
      <c r="D235" s="1204" t="n">
        <f aca="false">K235</f>
        <v>360</v>
      </c>
      <c r="E235" s="1204" t="s">
        <v>496</v>
      </c>
      <c r="F235" s="1205" t="n">
        <f aca="false">L235</f>
        <v>2150</v>
      </c>
      <c r="G235" s="1204" t="s">
        <v>496</v>
      </c>
      <c r="H235" s="1206" t="n">
        <v>8</v>
      </c>
      <c r="I235" s="1207" t="s">
        <v>517</v>
      </c>
      <c r="J235" s="1208" t="n">
        <v>140</v>
      </c>
      <c r="K235" s="1209" t="n">
        <v>360</v>
      </c>
      <c r="L235" s="1209" t="n">
        <v>2150</v>
      </c>
      <c r="M235" s="1263" t="n">
        <v>42.720762203713</v>
      </c>
      <c r="N235" s="1211" t="n">
        <v>12851.2806552</v>
      </c>
      <c r="O235" s="1212" t="n">
        <v>93237.9011240051</v>
      </c>
      <c r="P235" s="1212" t="n">
        <v>110497.891954308</v>
      </c>
      <c r="Q235" s="1213" t="n">
        <v>27442.4697435488</v>
      </c>
      <c r="R235" s="1212" t="n">
        <v>120680.370867554</v>
      </c>
      <c r="S235" s="1212" t="n">
        <v>137940.361697857</v>
      </c>
    </row>
    <row r="236" customFormat="false" ht="16.5" hidden="false" customHeight="false" outlineLevel="0" collapsed="false">
      <c r="A236" s="1203" t="s">
        <v>56</v>
      </c>
      <c r="B236" s="1204" t="n">
        <f aca="false">J236</f>
        <v>140</v>
      </c>
      <c r="C236" s="1204" t="s">
        <v>496</v>
      </c>
      <c r="D236" s="1204" t="n">
        <f aca="false">K236</f>
        <v>360</v>
      </c>
      <c r="E236" s="1204" t="s">
        <v>496</v>
      </c>
      <c r="F236" s="1205" t="n">
        <f aca="false">L236</f>
        <v>2200</v>
      </c>
      <c r="G236" s="1204" t="s">
        <v>496</v>
      </c>
      <c r="H236" s="1206" t="n">
        <v>8</v>
      </c>
      <c r="I236" s="1207" t="s">
        <v>517</v>
      </c>
      <c r="J236" s="1208" t="n">
        <v>140</v>
      </c>
      <c r="K236" s="1209" t="n">
        <v>360</v>
      </c>
      <c r="L236" s="1209" t="n">
        <v>2200</v>
      </c>
      <c r="M236" s="1263" t="n">
        <v>43.5789073021295</v>
      </c>
      <c r="N236" s="1211" t="n">
        <v>13208.2606734</v>
      </c>
      <c r="O236" s="1212" t="n">
        <v>94923.4119411195</v>
      </c>
      <c r="P236" s="1212" t="n">
        <v>112523.649559849</v>
      </c>
      <c r="Q236" s="1213" t="n">
        <v>28175.3472382088</v>
      </c>
      <c r="R236" s="1212" t="n">
        <v>123098.759179328</v>
      </c>
      <c r="S236" s="1212" t="n">
        <v>140698.996798058</v>
      </c>
    </row>
    <row r="237" customFormat="false" ht="16.5" hidden="false" customHeight="false" outlineLevel="0" collapsed="false">
      <c r="A237" s="1203" t="s">
        <v>56</v>
      </c>
      <c r="B237" s="1204" t="n">
        <f aca="false">J237</f>
        <v>140</v>
      </c>
      <c r="C237" s="1204" t="s">
        <v>496</v>
      </c>
      <c r="D237" s="1204" t="n">
        <f aca="false">K237</f>
        <v>360</v>
      </c>
      <c r="E237" s="1204" t="s">
        <v>496</v>
      </c>
      <c r="F237" s="1205" t="n">
        <f aca="false">L237</f>
        <v>2250</v>
      </c>
      <c r="G237" s="1204" t="s">
        <v>496</v>
      </c>
      <c r="H237" s="1206" t="n">
        <v>8</v>
      </c>
      <c r="I237" s="1207" t="s">
        <v>517</v>
      </c>
      <c r="J237" s="1208" t="n">
        <v>140</v>
      </c>
      <c r="K237" s="1209" t="n">
        <v>360</v>
      </c>
      <c r="L237" s="1209" t="n">
        <v>2250</v>
      </c>
      <c r="M237" s="1263" t="n">
        <v>44.420864400546</v>
      </c>
      <c r="N237" s="1211" t="n">
        <v>13565.2406916</v>
      </c>
      <c r="O237" s="1212" t="n">
        <v>96907.6245750688</v>
      </c>
      <c r="P237" s="1212" t="n">
        <v>114855.402092009</v>
      </c>
      <c r="Q237" s="1213" t="n">
        <v>28692.7277442863</v>
      </c>
      <c r="R237" s="1212" t="n">
        <v>125600.352319355</v>
      </c>
      <c r="S237" s="1212" t="n">
        <v>143548.129836295</v>
      </c>
    </row>
    <row r="238" customFormat="false" ht="16.5" hidden="false" customHeight="false" outlineLevel="0" collapsed="false">
      <c r="A238" s="1203" t="s">
        <v>56</v>
      </c>
      <c r="B238" s="1204" t="n">
        <f aca="false">J238</f>
        <v>140</v>
      </c>
      <c r="C238" s="1204" t="s">
        <v>496</v>
      </c>
      <c r="D238" s="1204" t="n">
        <f aca="false">K238</f>
        <v>360</v>
      </c>
      <c r="E238" s="1204" t="s">
        <v>496</v>
      </c>
      <c r="F238" s="1205" t="n">
        <f aca="false">L238</f>
        <v>2300</v>
      </c>
      <c r="G238" s="1204" t="s">
        <v>496</v>
      </c>
      <c r="H238" s="1206" t="n">
        <v>8</v>
      </c>
      <c r="I238" s="1207" t="s">
        <v>517</v>
      </c>
      <c r="J238" s="1208" t="n">
        <v>140</v>
      </c>
      <c r="K238" s="1209" t="n">
        <v>360</v>
      </c>
      <c r="L238" s="1209" t="n">
        <v>2300</v>
      </c>
      <c r="M238" s="1263" t="n">
        <v>45.2628214989625</v>
      </c>
      <c r="N238" s="1211" t="n">
        <v>13922.2207098</v>
      </c>
      <c r="O238" s="1212" t="n">
        <v>98366.1209585697</v>
      </c>
      <c r="P238" s="1212" t="n">
        <v>116648.602313554</v>
      </c>
      <c r="Q238" s="1213" t="n">
        <v>29210.1082503638</v>
      </c>
      <c r="R238" s="1212" t="n">
        <v>127576.229208933</v>
      </c>
      <c r="S238" s="1212" t="n">
        <v>145858.710563918</v>
      </c>
    </row>
    <row r="239" customFormat="false" ht="16.5" hidden="false" customHeight="false" outlineLevel="0" collapsed="false">
      <c r="A239" s="1203" t="s">
        <v>56</v>
      </c>
      <c r="B239" s="1204" t="n">
        <f aca="false">J239</f>
        <v>140</v>
      </c>
      <c r="C239" s="1204" t="s">
        <v>496</v>
      </c>
      <c r="D239" s="1204" t="n">
        <f aca="false">K239</f>
        <v>360</v>
      </c>
      <c r="E239" s="1204" t="s">
        <v>496</v>
      </c>
      <c r="F239" s="1205" t="n">
        <f aca="false">L239</f>
        <v>2350</v>
      </c>
      <c r="G239" s="1204" t="s">
        <v>496</v>
      </c>
      <c r="H239" s="1206" t="n">
        <v>8</v>
      </c>
      <c r="I239" s="1207" t="s">
        <v>517</v>
      </c>
      <c r="J239" s="1208" t="n">
        <v>140</v>
      </c>
      <c r="K239" s="1209" t="n">
        <v>360</v>
      </c>
      <c r="L239" s="1209" t="n">
        <v>2350</v>
      </c>
      <c r="M239" s="1263" t="n">
        <v>46.120966597379</v>
      </c>
      <c r="N239" s="1211" t="n">
        <v>14279.200728</v>
      </c>
      <c r="O239" s="1212" t="n">
        <v>99824.5722849857</v>
      </c>
      <c r="P239" s="1212" t="n">
        <v>118441.756531999</v>
      </c>
      <c r="Q239" s="1213" t="n">
        <v>29942.9857450238</v>
      </c>
      <c r="R239" s="1212" t="n">
        <v>129767.558030009</v>
      </c>
      <c r="S239" s="1212" t="n">
        <v>148384.742277023</v>
      </c>
    </row>
    <row r="240" customFormat="false" ht="16.5" hidden="false" customHeight="false" outlineLevel="0" collapsed="false">
      <c r="A240" s="1203" t="s">
        <v>56</v>
      </c>
      <c r="B240" s="1204" t="n">
        <f aca="false">J240</f>
        <v>140</v>
      </c>
      <c r="C240" s="1204" t="s">
        <v>496</v>
      </c>
      <c r="D240" s="1204" t="n">
        <f aca="false">K240</f>
        <v>360</v>
      </c>
      <c r="E240" s="1204" t="s">
        <v>496</v>
      </c>
      <c r="F240" s="1205" t="n">
        <f aca="false">L240</f>
        <v>2400</v>
      </c>
      <c r="G240" s="1204" t="s">
        <v>496</v>
      </c>
      <c r="H240" s="1206" t="n">
        <v>8</v>
      </c>
      <c r="I240" s="1207" t="s">
        <v>517</v>
      </c>
      <c r="J240" s="1208" t="n">
        <v>140</v>
      </c>
      <c r="K240" s="1209" t="n">
        <v>360</v>
      </c>
      <c r="L240" s="1209" t="n">
        <v>2400</v>
      </c>
      <c r="M240" s="1263" t="n">
        <v>46.9629236957955</v>
      </c>
      <c r="N240" s="1211" t="n">
        <v>14636.1807462</v>
      </c>
      <c r="O240" s="1212" t="n">
        <v>101282.978665844</v>
      </c>
      <c r="P240" s="1212" t="n">
        <v>120234.86462532</v>
      </c>
      <c r="Q240" s="1213" t="n">
        <v>30460.3662511013</v>
      </c>
      <c r="R240" s="1212" t="n">
        <v>131743.344916946</v>
      </c>
      <c r="S240" s="1212" t="n">
        <v>150695.230876422</v>
      </c>
    </row>
    <row r="241" customFormat="false" ht="16.5" hidden="false" customHeight="false" outlineLevel="0" collapsed="false">
      <c r="A241" s="1203" t="s">
        <v>56</v>
      </c>
      <c r="B241" s="1204" t="n">
        <f aca="false">J241</f>
        <v>140</v>
      </c>
      <c r="C241" s="1204" t="s">
        <v>496</v>
      </c>
      <c r="D241" s="1204" t="n">
        <f aca="false">K241</f>
        <v>360</v>
      </c>
      <c r="E241" s="1204" t="s">
        <v>496</v>
      </c>
      <c r="F241" s="1205" t="n">
        <f aca="false">L241</f>
        <v>2450</v>
      </c>
      <c r="G241" s="1204" t="s">
        <v>496</v>
      </c>
      <c r="H241" s="1206" t="n">
        <v>8</v>
      </c>
      <c r="I241" s="1207" t="s">
        <v>517</v>
      </c>
      <c r="J241" s="1208" t="n">
        <v>140</v>
      </c>
      <c r="K241" s="1209" t="n">
        <v>360</v>
      </c>
      <c r="L241" s="1209" t="n">
        <v>2450</v>
      </c>
      <c r="M241" s="1263" t="n">
        <v>48.607309023474</v>
      </c>
      <c r="N241" s="1211" t="n">
        <v>14993.1607644</v>
      </c>
      <c r="O241" s="1212" t="n">
        <v>103292.267574951</v>
      </c>
      <c r="P241" s="1212" t="n">
        <v>122785.046830885</v>
      </c>
      <c r="Q241" s="1213" t="n">
        <v>31193.2437457613</v>
      </c>
      <c r="R241" s="1212" t="n">
        <v>134485.511320712</v>
      </c>
      <c r="S241" s="1212" t="n">
        <v>153978.290576646</v>
      </c>
    </row>
    <row r="242" customFormat="false" ht="16.5" hidden="false" customHeight="false" outlineLevel="0" collapsed="false">
      <c r="A242" s="1203" t="s">
        <v>56</v>
      </c>
      <c r="B242" s="1204" t="n">
        <f aca="false">J242</f>
        <v>140</v>
      </c>
      <c r="C242" s="1204" t="s">
        <v>496</v>
      </c>
      <c r="D242" s="1204" t="n">
        <f aca="false">K242</f>
        <v>360</v>
      </c>
      <c r="E242" s="1204" t="s">
        <v>496</v>
      </c>
      <c r="F242" s="1205" t="n">
        <f aca="false">L242</f>
        <v>2500</v>
      </c>
      <c r="G242" s="1204" t="s">
        <v>496</v>
      </c>
      <c r="H242" s="1206" t="n">
        <v>8</v>
      </c>
      <c r="I242" s="1207" t="s">
        <v>517</v>
      </c>
      <c r="J242" s="1208" t="n">
        <v>140</v>
      </c>
      <c r="K242" s="1209" t="n">
        <v>360</v>
      </c>
      <c r="L242" s="1209" t="n">
        <v>2500</v>
      </c>
      <c r="M242" s="1263" t="n">
        <v>49.4492661218905</v>
      </c>
      <c r="N242" s="1211" t="n">
        <v>15350.1407826</v>
      </c>
      <c r="O242" s="1212" t="n">
        <v>104750.584064695</v>
      </c>
      <c r="P242" s="1212" t="n">
        <v>124578.062795982</v>
      </c>
      <c r="Q242" s="1213" t="n">
        <v>31710.6242518388</v>
      </c>
      <c r="R242" s="1212" t="n">
        <v>136461.208316534</v>
      </c>
      <c r="S242" s="1212" t="n">
        <v>156288.687047821</v>
      </c>
    </row>
    <row r="243" customFormat="false" ht="16.5" hidden="false" customHeight="false" outlineLevel="0" collapsed="false">
      <c r="A243" s="1203" t="s">
        <v>56</v>
      </c>
      <c r="B243" s="1204" t="n">
        <f aca="false">J243</f>
        <v>140</v>
      </c>
      <c r="C243" s="1204" t="s">
        <v>496</v>
      </c>
      <c r="D243" s="1204" t="n">
        <f aca="false">K243</f>
        <v>360</v>
      </c>
      <c r="E243" s="1204" t="s">
        <v>496</v>
      </c>
      <c r="F243" s="1205" t="n">
        <f aca="false">L243</f>
        <v>2550</v>
      </c>
      <c r="G243" s="1204" t="s">
        <v>496</v>
      </c>
      <c r="H243" s="1206" t="n">
        <v>8</v>
      </c>
      <c r="I243" s="1207" t="s">
        <v>517</v>
      </c>
      <c r="J243" s="1208" t="n">
        <v>140</v>
      </c>
      <c r="K243" s="1209" t="n">
        <v>360</v>
      </c>
      <c r="L243" s="1209" t="n">
        <v>2550</v>
      </c>
      <c r="M243" s="1263" t="n">
        <v>50.307411220307</v>
      </c>
      <c r="N243" s="1211" t="n">
        <v>15707.1208008</v>
      </c>
      <c r="O243" s="1212" t="n">
        <v>109287.674130059</v>
      </c>
      <c r="P243" s="1212" t="n">
        <v>129525.024074556</v>
      </c>
      <c r="Q243" s="1213" t="n">
        <v>32443.5018777075</v>
      </c>
      <c r="R243" s="1212" t="n">
        <v>141731.176007766</v>
      </c>
      <c r="S243" s="1212" t="n">
        <v>161968.525952263</v>
      </c>
    </row>
    <row r="244" customFormat="false" ht="16.5" hidden="false" customHeight="false" outlineLevel="0" collapsed="false">
      <c r="A244" s="1203" t="s">
        <v>56</v>
      </c>
      <c r="B244" s="1206" t="n">
        <f aca="false">J244</f>
        <v>140</v>
      </c>
      <c r="C244" s="1206" t="s">
        <v>496</v>
      </c>
      <c r="D244" s="1206" t="n">
        <f aca="false">K244</f>
        <v>360</v>
      </c>
      <c r="E244" s="1206" t="s">
        <v>496</v>
      </c>
      <c r="F244" s="1205" t="n">
        <f aca="false">L244</f>
        <v>2600</v>
      </c>
      <c r="G244" s="1206" t="s">
        <v>496</v>
      </c>
      <c r="H244" s="1206" t="n">
        <v>8</v>
      </c>
      <c r="I244" s="1207" t="s">
        <v>517</v>
      </c>
      <c r="J244" s="1208" t="n">
        <v>140</v>
      </c>
      <c r="K244" s="1209" t="n">
        <v>360</v>
      </c>
      <c r="L244" s="1209" t="n">
        <v>2600</v>
      </c>
      <c r="M244" s="1263" t="n">
        <v>51.1493683187235</v>
      </c>
      <c r="N244" s="1211" t="n">
        <v>16064.100819</v>
      </c>
      <c r="O244" s="1212" t="n">
        <v>110998.801238183</v>
      </c>
      <c r="P244" s="1212" t="n">
        <v>131577.023336938</v>
      </c>
      <c r="Q244" s="1213" t="n">
        <v>32960.882383785</v>
      </c>
      <c r="R244" s="1212" t="n">
        <v>143959.683621968</v>
      </c>
      <c r="S244" s="1212" t="n">
        <v>164537.905720723</v>
      </c>
    </row>
    <row r="245" customFormat="false" ht="16.5" hidden="false" customHeight="false" outlineLevel="0" collapsed="false">
      <c r="A245" s="1203" t="s">
        <v>56</v>
      </c>
      <c r="B245" s="1204" t="n">
        <f aca="false">J245</f>
        <v>140</v>
      </c>
      <c r="C245" s="1204" t="s">
        <v>496</v>
      </c>
      <c r="D245" s="1204" t="n">
        <f aca="false">K245</f>
        <v>360</v>
      </c>
      <c r="E245" s="1204" t="s">
        <v>496</v>
      </c>
      <c r="F245" s="1205" t="n">
        <f aca="false">L245</f>
        <v>2650</v>
      </c>
      <c r="G245" s="1204" t="s">
        <v>496</v>
      </c>
      <c r="H245" s="1206" t="n">
        <v>8</v>
      </c>
      <c r="I245" s="1207" t="s">
        <v>517</v>
      </c>
      <c r="J245" s="1208" t="n">
        <v>140</v>
      </c>
      <c r="K245" s="1209" t="n">
        <v>360</v>
      </c>
      <c r="L245" s="1209" t="n">
        <v>2650</v>
      </c>
      <c r="M245" s="1263" t="n">
        <v>52.00751341714</v>
      </c>
      <c r="N245" s="1211" t="n">
        <v>16421.0808372</v>
      </c>
      <c r="O245" s="1212" t="n">
        <v>112307.479915177</v>
      </c>
      <c r="P245" s="1212" t="n">
        <v>133216.747943591</v>
      </c>
      <c r="Q245" s="1213" t="n">
        <v>33693.759878445</v>
      </c>
      <c r="R245" s="1212" t="n">
        <v>146001.239793622</v>
      </c>
      <c r="S245" s="1212" t="n">
        <v>166910.507822036</v>
      </c>
    </row>
    <row r="246" customFormat="false" ht="16.5" hidden="false" customHeight="false" outlineLevel="0" collapsed="false">
      <c r="A246" s="1203" t="s">
        <v>56</v>
      </c>
      <c r="B246" s="1204" t="n">
        <f aca="false">J246</f>
        <v>140</v>
      </c>
      <c r="C246" s="1204" t="s">
        <v>496</v>
      </c>
      <c r="D246" s="1204" t="n">
        <f aca="false">K246</f>
        <v>360</v>
      </c>
      <c r="E246" s="1204" t="s">
        <v>496</v>
      </c>
      <c r="F246" s="1205" t="n">
        <f aca="false">L246</f>
        <v>2700</v>
      </c>
      <c r="G246" s="1204" t="s">
        <v>496</v>
      </c>
      <c r="H246" s="1206" t="n">
        <v>8</v>
      </c>
      <c r="I246" s="1207" t="s">
        <v>517</v>
      </c>
      <c r="J246" s="1208" t="n">
        <v>140</v>
      </c>
      <c r="K246" s="1209" t="n">
        <v>360</v>
      </c>
      <c r="L246" s="1209" t="n">
        <v>2700</v>
      </c>
      <c r="M246" s="1263" t="n">
        <v>52.9986205155565</v>
      </c>
      <c r="N246" s="1211" t="n">
        <v>16778.0608554</v>
      </c>
      <c r="O246" s="1212" t="n">
        <v>113727.561453523</v>
      </c>
      <c r="P246" s="1212" t="n">
        <v>134970.595502817</v>
      </c>
      <c r="Q246" s="1213" t="n">
        <v>34211.1403845225</v>
      </c>
      <c r="R246" s="1212" t="n">
        <v>147938.701838045</v>
      </c>
      <c r="S246" s="1212" t="n">
        <v>169181.735887339</v>
      </c>
    </row>
    <row r="247" customFormat="false" ht="16.5" hidden="false" customHeight="false" outlineLevel="0" collapsed="false">
      <c r="A247" s="1203" t="s">
        <v>56</v>
      </c>
      <c r="B247" s="1204" t="n">
        <f aca="false">J247</f>
        <v>140</v>
      </c>
      <c r="C247" s="1204" t="s">
        <v>496</v>
      </c>
      <c r="D247" s="1204" t="n">
        <f aca="false">K247</f>
        <v>360</v>
      </c>
      <c r="E247" s="1204" t="s">
        <v>496</v>
      </c>
      <c r="F247" s="1205" t="n">
        <f aca="false">L247</f>
        <v>2750</v>
      </c>
      <c r="G247" s="1204" t="s">
        <v>496</v>
      </c>
      <c r="H247" s="1206" t="n">
        <v>8</v>
      </c>
      <c r="I247" s="1207" t="s">
        <v>517</v>
      </c>
      <c r="J247" s="1208" t="n">
        <v>140</v>
      </c>
      <c r="K247" s="1209" t="n">
        <v>360</v>
      </c>
      <c r="L247" s="1209" t="n">
        <v>2750</v>
      </c>
      <c r="M247" s="1263" t="n">
        <v>53.840577613973</v>
      </c>
      <c r="N247" s="1211" t="n">
        <v>17135.0408736</v>
      </c>
      <c r="O247" s="1212" t="n">
        <v>115112.555902394</v>
      </c>
      <c r="P247" s="1212" t="n">
        <v>136688.499266028</v>
      </c>
      <c r="Q247" s="1213" t="n">
        <v>34728.5208906</v>
      </c>
      <c r="R247" s="1212" t="n">
        <v>149841.076792994</v>
      </c>
      <c r="S247" s="1212" t="n">
        <v>171417.020156628</v>
      </c>
    </row>
    <row r="248" customFormat="false" ht="16.5" hidden="false" customHeight="false" outlineLevel="0" collapsed="false">
      <c r="A248" s="1203" t="s">
        <v>56</v>
      </c>
      <c r="B248" s="1204" t="n">
        <f aca="false">J248</f>
        <v>140</v>
      </c>
      <c r="C248" s="1204" t="s">
        <v>496</v>
      </c>
      <c r="D248" s="1204" t="n">
        <f aca="false">K248</f>
        <v>360</v>
      </c>
      <c r="E248" s="1204" t="s">
        <v>496</v>
      </c>
      <c r="F248" s="1205" t="n">
        <f aca="false">L248</f>
        <v>2800</v>
      </c>
      <c r="G248" s="1204" t="s">
        <v>496</v>
      </c>
      <c r="H248" s="1206" t="n">
        <v>8</v>
      </c>
      <c r="I248" s="1207" t="s">
        <v>517</v>
      </c>
      <c r="J248" s="1208" t="n">
        <v>140</v>
      </c>
      <c r="K248" s="1209" t="n">
        <v>360</v>
      </c>
      <c r="L248" s="1209" t="n">
        <v>2800</v>
      </c>
      <c r="M248" s="1263" t="n">
        <v>54.6987227123895</v>
      </c>
      <c r="N248" s="1211" t="n">
        <v>17492.0208918</v>
      </c>
      <c r="O248" s="1212" t="n">
        <v>116420.080939574</v>
      </c>
      <c r="P248" s="1212" t="n">
        <v>138327.042190933</v>
      </c>
      <c r="Q248" s="1213" t="n">
        <v>35461.39838526</v>
      </c>
      <c r="R248" s="1212" t="n">
        <v>151881.479324834</v>
      </c>
      <c r="S248" s="1212" t="n">
        <v>173788.440576193</v>
      </c>
    </row>
    <row r="249" customFormat="false" ht="16.5" hidden="false" customHeight="false" outlineLevel="0" collapsed="false">
      <c r="A249" s="1203" t="s">
        <v>56</v>
      </c>
      <c r="B249" s="1204" t="n">
        <f aca="false">J249</f>
        <v>140</v>
      </c>
      <c r="C249" s="1204" t="s">
        <v>496</v>
      </c>
      <c r="D249" s="1204" t="n">
        <f aca="false">K249</f>
        <v>360</v>
      </c>
      <c r="E249" s="1204" t="s">
        <v>496</v>
      </c>
      <c r="F249" s="1205" t="n">
        <f aca="false">L249</f>
        <v>2850</v>
      </c>
      <c r="G249" s="1204" t="s">
        <v>496</v>
      </c>
      <c r="H249" s="1206" t="n">
        <v>8</v>
      </c>
      <c r="I249" s="1207" t="s">
        <v>517</v>
      </c>
      <c r="J249" s="1208" t="n">
        <v>140</v>
      </c>
      <c r="K249" s="1209" t="n">
        <v>360</v>
      </c>
      <c r="L249" s="1209" t="n">
        <v>2850</v>
      </c>
      <c r="M249" s="1263" t="n">
        <v>56.359579810806</v>
      </c>
      <c r="N249" s="1211" t="n">
        <v>17849.00091</v>
      </c>
      <c r="O249" s="1212" t="n">
        <v>117727.561142724</v>
      </c>
      <c r="P249" s="1212" t="n">
        <v>139965.538990714</v>
      </c>
      <c r="Q249" s="1213" t="n">
        <v>35978.7788913375</v>
      </c>
      <c r="R249" s="1212" t="n">
        <v>153706.340034062</v>
      </c>
      <c r="S249" s="1212" t="n">
        <v>175944.317882052</v>
      </c>
    </row>
    <row r="250" customFormat="false" ht="16.5" hidden="false" customHeight="false" outlineLevel="0" collapsed="false">
      <c r="A250" s="1203" t="s">
        <v>56</v>
      </c>
      <c r="B250" s="1204" t="n">
        <f aca="false">J250</f>
        <v>140</v>
      </c>
      <c r="C250" s="1204" t="s">
        <v>496</v>
      </c>
      <c r="D250" s="1204" t="n">
        <f aca="false">K250</f>
        <v>360</v>
      </c>
      <c r="E250" s="1204" t="s">
        <v>496</v>
      </c>
      <c r="F250" s="1205" t="n">
        <f aca="false">L250</f>
        <v>2900</v>
      </c>
      <c r="G250" s="1204" t="s">
        <v>496</v>
      </c>
      <c r="H250" s="1206" t="n">
        <v>8</v>
      </c>
      <c r="I250" s="1207" t="s">
        <v>517</v>
      </c>
      <c r="J250" s="1208" t="n">
        <v>140</v>
      </c>
      <c r="K250" s="1209" t="n">
        <v>360</v>
      </c>
      <c r="L250" s="1209" t="n">
        <v>2900</v>
      </c>
      <c r="M250" s="1263" t="n">
        <v>57.2177249092225</v>
      </c>
      <c r="N250" s="1211" t="n">
        <v>18205.9809282</v>
      </c>
      <c r="O250" s="1212" t="n">
        <v>119034.99628879</v>
      </c>
      <c r="P250" s="1212" t="n">
        <v>141603.989787395</v>
      </c>
      <c r="Q250" s="1213" t="n">
        <v>36711.6563859975</v>
      </c>
      <c r="R250" s="1212" t="n">
        <v>155746.652674787</v>
      </c>
      <c r="S250" s="1212" t="n">
        <v>178315.646173393</v>
      </c>
    </row>
    <row r="251" customFormat="false" ht="16.5" hidden="false" customHeight="false" outlineLevel="0" collapsed="false">
      <c r="A251" s="1203" t="s">
        <v>56</v>
      </c>
      <c r="B251" s="1204" t="n">
        <f aca="false">J251</f>
        <v>140</v>
      </c>
      <c r="C251" s="1204" t="s">
        <v>496</v>
      </c>
      <c r="D251" s="1204" t="n">
        <f aca="false">K251</f>
        <v>360</v>
      </c>
      <c r="E251" s="1204" t="s">
        <v>496</v>
      </c>
      <c r="F251" s="1205" t="n">
        <f aca="false">L251</f>
        <v>2950</v>
      </c>
      <c r="G251" s="1204" t="s">
        <v>496</v>
      </c>
      <c r="H251" s="1206" t="n">
        <v>8</v>
      </c>
      <c r="I251" s="1207" t="s">
        <v>517</v>
      </c>
      <c r="J251" s="1208" t="n">
        <v>140</v>
      </c>
      <c r="K251" s="1209" t="n">
        <v>360</v>
      </c>
      <c r="L251" s="1209" t="n">
        <v>2950</v>
      </c>
      <c r="M251" s="1263" t="n">
        <v>58.059682007639</v>
      </c>
      <c r="N251" s="1211" t="n">
        <v>18562.9609464</v>
      </c>
      <c r="O251" s="1212" t="n">
        <v>120342.386489298</v>
      </c>
      <c r="P251" s="1212" t="n">
        <v>143242.394458953</v>
      </c>
      <c r="Q251" s="1213" t="n">
        <v>37229.036892075</v>
      </c>
      <c r="R251" s="1212" t="n">
        <v>157571.423381373</v>
      </c>
      <c r="S251" s="1212" t="n">
        <v>180471.431351028</v>
      </c>
    </row>
    <row r="252" customFormat="false" ht="16.5" hidden="false" customHeight="false" outlineLevel="0" collapsed="false">
      <c r="A252" s="1203" t="s">
        <v>56</v>
      </c>
      <c r="B252" s="1204" t="n">
        <f aca="false">J252</f>
        <v>140</v>
      </c>
      <c r="C252" s="1204" t="s">
        <v>496</v>
      </c>
      <c r="D252" s="1204" t="n">
        <f aca="false">K252</f>
        <v>360</v>
      </c>
      <c r="E252" s="1204" t="s">
        <v>496</v>
      </c>
      <c r="F252" s="1205" t="n">
        <f aca="false">L252</f>
        <v>3000</v>
      </c>
      <c r="G252" s="1204" t="s">
        <v>496</v>
      </c>
      <c r="H252" s="1206" t="n">
        <v>8</v>
      </c>
      <c r="I252" s="1207" t="s">
        <v>517</v>
      </c>
      <c r="J252" s="1231" t="n">
        <v>140</v>
      </c>
      <c r="K252" s="1232" t="n">
        <v>360</v>
      </c>
      <c r="L252" s="1232" t="n">
        <v>3000</v>
      </c>
      <c r="M252" s="1264" t="n">
        <v>58.9178271060555</v>
      </c>
      <c r="N252" s="1234" t="n">
        <v>18919.9409646</v>
      </c>
      <c r="O252" s="1235" t="n">
        <v>123254.252116943</v>
      </c>
      <c r="P252" s="1235" t="n">
        <v>146524.449619739</v>
      </c>
      <c r="Q252" s="1236" t="n">
        <v>37961.914386735</v>
      </c>
      <c r="R252" s="1235" t="n">
        <v>161216.166503678</v>
      </c>
      <c r="S252" s="1235" t="n">
        <v>184486.364006474</v>
      </c>
    </row>
  </sheetData>
  <mergeCells count="20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  <mergeCell ref="A204:S204"/>
    <mergeCell ref="A205:S205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252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S194" activeCellId="0" sqref="S194"/>
    </sheetView>
  </sheetViews>
  <sheetFormatPr defaultRowHeight="15.75" zeroHeight="false" outlineLevelRow="0" outlineLevelCol="0"/>
  <cols>
    <col collapsed="false" customWidth="true" hidden="false" outlineLevel="0" max="1" min="1" style="1179" width="5.5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6" min="15" style="1238" width="27.71"/>
    <col collapsed="false" customWidth="true" hidden="false" outlineLevel="0" max="17" min="17" style="1182" width="26.29"/>
    <col collapsed="false" customWidth="true" hidden="false" outlineLevel="0" max="19" min="18" style="1238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  <c r="S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499</v>
      </c>
      <c r="P4" s="1239" t="s">
        <v>500</v>
      </c>
      <c r="Q4" s="1193" t="s">
        <v>501</v>
      </c>
      <c r="R4" s="1194" t="s">
        <v>502</v>
      </c>
      <c r="S4" s="1195" t="s">
        <v>503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239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513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49" t="s">
        <v>495</v>
      </c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249"/>
      <c r="N9" s="1249"/>
      <c r="O9" s="1249"/>
      <c r="P9" s="1249"/>
      <c r="Q9" s="1249"/>
      <c r="R9" s="1249"/>
      <c r="S9" s="1249"/>
    </row>
    <row r="10" customFormat="false" ht="16.5" hidden="false" customHeight="true" outlineLevel="0" collapsed="false">
      <c r="A10" s="1203" t="s">
        <v>56</v>
      </c>
      <c r="B10" s="1204" t="n">
        <f aca="false">J10</f>
        <v>150</v>
      </c>
      <c r="C10" s="1204" t="s">
        <v>496</v>
      </c>
      <c r="D10" s="1204" t="n">
        <f aca="false">K10</f>
        <v>160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150</v>
      </c>
      <c r="K10" s="1209" t="n">
        <v>160</v>
      </c>
      <c r="L10" s="1209" t="n">
        <v>700</v>
      </c>
      <c r="M10" s="1250" t="n">
        <v>7.13928773814118</v>
      </c>
      <c r="N10" s="1211" t="n">
        <v>775.2381</v>
      </c>
      <c r="O10" s="1212" t="n">
        <v>24128.1988130897</v>
      </c>
      <c r="P10" s="1212" t="n">
        <v>28321.860885336</v>
      </c>
      <c r="Q10" s="1213" t="n">
        <v>6278.06800384875</v>
      </c>
      <c r="R10" s="1212" t="n">
        <v>30406.2668169384</v>
      </c>
      <c r="S10" s="1212" t="n">
        <v>34599.9288891848</v>
      </c>
    </row>
    <row r="11" customFormat="false" ht="16.5" hidden="false" customHeight="true" outlineLevel="0" collapsed="false">
      <c r="A11" s="1203" t="s">
        <v>56</v>
      </c>
      <c r="B11" s="1204" t="n">
        <f aca="false">J11</f>
        <v>150</v>
      </c>
      <c r="C11" s="1204" t="s">
        <v>496</v>
      </c>
      <c r="D11" s="1204" t="n">
        <f aca="false">K11</f>
        <v>160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150</v>
      </c>
      <c r="K11" s="1209" t="n">
        <v>160</v>
      </c>
      <c r="L11" s="1209" t="n">
        <v>750</v>
      </c>
      <c r="M11" s="1250" t="n">
        <v>7.5620609322771</v>
      </c>
      <c r="N11" s="1211" t="n">
        <v>885.9864</v>
      </c>
      <c r="O11" s="1212" t="n">
        <v>25572.8807390171</v>
      </c>
      <c r="P11" s="1212" t="n">
        <v>29996.3962938864</v>
      </c>
      <c r="Q11" s="1213" t="n">
        <v>6567.43630593375</v>
      </c>
      <c r="R11" s="1212" t="n">
        <v>32140.3170449509</v>
      </c>
      <c r="S11" s="1212" t="n">
        <v>36563.8325998202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150</v>
      </c>
      <c r="C12" s="1204" t="s">
        <v>496</v>
      </c>
      <c r="D12" s="1204" t="n">
        <f aca="false">K12</f>
        <v>160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150</v>
      </c>
      <c r="K12" s="1209" t="n">
        <v>160</v>
      </c>
      <c r="L12" s="1209" t="n">
        <v>800</v>
      </c>
      <c r="M12" s="1250" t="n">
        <v>7.98483412641303</v>
      </c>
      <c r="N12" s="1211" t="n">
        <v>996.7347</v>
      </c>
      <c r="O12" s="1212" t="n">
        <v>27017.5626649446</v>
      </c>
      <c r="P12" s="1212" t="n">
        <v>31670.9317024369</v>
      </c>
      <c r="Q12" s="1213" t="n">
        <v>6856.80460801875</v>
      </c>
      <c r="R12" s="1212" t="n">
        <v>33874.3672729633</v>
      </c>
      <c r="S12" s="1212" t="n">
        <v>38527.7363104556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150</v>
      </c>
      <c r="C13" s="1204" t="s">
        <v>496</v>
      </c>
      <c r="D13" s="1204" t="n">
        <f aca="false">K13</f>
        <v>160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150</v>
      </c>
      <c r="K13" s="1209" t="n">
        <v>160</v>
      </c>
      <c r="L13" s="1209" t="n">
        <v>850</v>
      </c>
      <c r="M13" s="1250" t="n">
        <v>8.42464732054895</v>
      </c>
      <c r="N13" s="1211" t="n">
        <v>1107.483</v>
      </c>
      <c r="O13" s="1212" t="n">
        <v>28462.244590872</v>
      </c>
      <c r="P13" s="1212" t="n">
        <v>33345.4671109873</v>
      </c>
      <c r="Q13" s="1213" t="n">
        <v>7361.66989868625</v>
      </c>
      <c r="R13" s="1212" t="n">
        <v>35823.9144895583</v>
      </c>
      <c r="S13" s="1212" t="n">
        <v>40707.1370096736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150</v>
      </c>
      <c r="C14" s="1204" t="s">
        <v>496</v>
      </c>
      <c r="D14" s="1204" t="n">
        <f aca="false">K14</f>
        <v>160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150</v>
      </c>
      <c r="K14" s="1209" t="n">
        <v>160</v>
      </c>
      <c r="L14" s="1209" t="n">
        <v>900</v>
      </c>
      <c r="M14" s="1250" t="n">
        <v>9.00642051468487</v>
      </c>
      <c r="N14" s="1211" t="n">
        <v>1218.2313</v>
      </c>
      <c r="O14" s="1212" t="n">
        <v>29906.9265167994</v>
      </c>
      <c r="P14" s="1212" t="n">
        <v>35020.0026415619</v>
      </c>
      <c r="Q14" s="1213" t="n">
        <v>7651.0380695625</v>
      </c>
      <c r="R14" s="1212" t="n">
        <v>37557.9645863619</v>
      </c>
      <c r="S14" s="1212" t="n">
        <v>42671.0407111244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150</v>
      </c>
      <c r="C15" s="1204" t="s">
        <v>496</v>
      </c>
      <c r="D15" s="1204" t="n">
        <f aca="false">K15</f>
        <v>160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150</v>
      </c>
      <c r="K15" s="1209" t="n">
        <v>160</v>
      </c>
      <c r="L15" s="1209" t="n">
        <v>950</v>
      </c>
      <c r="M15" s="1250" t="n">
        <v>9.44623370882079</v>
      </c>
      <c r="N15" s="1211" t="n">
        <v>1328.9796</v>
      </c>
      <c r="O15" s="1212" t="n">
        <v>31351.6084427269</v>
      </c>
      <c r="P15" s="1212" t="n">
        <v>36694.5380501123</v>
      </c>
      <c r="Q15" s="1213" t="n">
        <v>8155.90336023</v>
      </c>
      <c r="R15" s="1212" t="n">
        <v>39507.5118029569</v>
      </c>
      <c r="S15" s="1212" t="n">
        <v>44850.4414103423</v>
      </c>
    </row>
    <row r="16" s="1179" customFormat="true" ht="16.5" hidden="false" customHeight="true" outlineLevel="0" collapsed="false">
      <c r="A16" s="1203" t="s">
        <v>56</v>
      </c>
      <c r="B16" s="1204" t="n">
        <f aca="false">J16</f>
        <v>150</v>
      </c>
      <c r="C16" s="1204" t="s">
        <v>496</v>
      </c>
      <c r="D16" s="1204" t="n">
        <f aca="false">K16</f>
        <v>160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150</v>
      </c>
      <c r="K16" s="1209" t="n">
        <v>160</v>
      </c>
      <c r="L16" s="1209" t="n">
        <v>1000</v>
      </c>
      <c r="M16" s="1250" t="n">
        <v>9.86900690295671</v>
      </c>
      <c r="N16" s="1211" t="n">
        <v>1439.7279</v>
      </c>
      <c r="O16" s="1212" t="n">
        <v>32707.3818107537</v>
      </c>
      <c r="P16" s="1212" t="n">
        <v>38277.9941543362</v>
      </c>
      <c r="Q16" s="1213" t="n">
        <v>8445.271662315</v>
      </c>
      <c r="R16" s="1212" t="n">
        <v>41152.6534730687</v>
      </c>
      <c r="S16" s="1212" t="n">
        <v>46723.2658166512</v>
      </c>
    </row>
    <row r="17" s="1179" customFormat="true" ht="16.5" hidden="false" customHeight="true" outlineLevel="0" collapsed="false">
      <c r="A17" s="1203" t="s">
        <v>56</v>
      </c>
      <c r="B17" s="1204" t="n">
        <f aca="false">J17</f>
        <v>150</v>
      </c>
      <c r="C17" s="1204" t="s">
        <v>496</v>
      </c>
      <c r="D17" s="1204" t="n">
        <f aca="false">K17</f>
        <v>160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150</v>
      </c>
      <c r="K17" s="1209" t="n">
        <v>160</v>
      </c>
      <c r="L17" s="1209" t="n">
        <v>1050</v>
      </c>
      <c r="M17" s="1250" t="n">
        <v>10.3088200970926</v>
      </c>
      <c r="N17" s="1211" t="n">
        <v>1550.4762</v>
      </c>
      <c r="O17" s="1212" t="n">
        <v>34363.2214222858</v>
      </c>
      <c r="P17" s="1212" t="n">
        <v>40168.8429716743</v>
      </c>
      <c r="Q17" s="1213" t="n">
        <v>8950.1369529825</v>
      </c>
      <c r="R17" s="1212" t="n">
        <v>43313.3583752683</v>
      </c>
      <c r="S17" s="1212" t="n">
        <v>49118.9799246568</v>
      </c>
    </row>
    <row r="18" s="1179" customFormat="true" ht="16.5" hidden="false" customHeight="true" outlineLevel="0" collapsed="false">
      <c r="A18" s="1203" t="s">
        <v>56</v>
      </c>
      <c r="B18" s="1206" t="n">
        <f aca="false">J18</f>
        <v>150</v>
      </c>
      <c r="C18" s="1206" t="s">
        <v>496</v>
      </c>
      <c r="D18" s="1206" t="n">
        <f aca="false">K18</f>
        <v>160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150</v>
      </c>
      <c r="K18" s="1209" t="n">
        <v>160</v>
      </c>
      <c r="L18" s="1209" t="n">
        <v>1100</v>
      </c>
      <c r="M18" s="1250" t="n">
        <v>10.7315932912286</v>
      </c>
      <c r="N18" s="1211" t="n">
        <v>1661.2245</v>
      </c>
      <c r="O18" s="1212" t="n">
        <v>35807.9033482133</v>
      </c>
      <c r="P18" s="1212" t="n">
        <v>41843.3783802247</v>
      </c>
      <c r="Q18" s="1213" t="n">
        <v>9239.50512385875</v>
      </c>
      <c r="R18" s="1212" t="n">
        <v>45047.408472072</v>
      </c>
      <c r="S18" s="1212" t="n">
        <v>51082.8835040835</v>
      </c>
    </row>
    <row r="19" s="1179" customFormat="true" ht="16.5" hidden="false" customHeight="true" outlineLevel="0" collapsed="false">
      <c r="A19" s="1203" t="s">
        <v>56</v>
      </c>
      <c r="B19" s="1204" t="n">
        <f aca="false">J19</f>
        <v>150</v>
      </c>
      <c r="C19" s="1204" t="s">
        <v>496</v>
      </c>
      <c r="D19" s="1204" t="n">
        <f aca="false">K19</f>
        <v>160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150</v>
      </c>
      <c r="K19" s="1209" t="n">
        <v>160</v>
      </c>
      <c r="L19" s="1209" t="n">
        <v>1150</v>
      </c>
      <c r="M19" s="1250" t="n">
        <v>11.1543664853645</v>
      </c>
      <c r="N19" s="1211" t="n">
        <v>1771.9728</v>
      </c>
      <c r="O19" s="1212" t="n">
        <v>36546.6576368627</v>
      </c>
      <c r="P19" s="1212" t="n">
        <v>42794.7503063676</v>
      </c>
      <c r="Q19" s="1213" t="n">
        <v>9528.87342594375</v>
      </c>
      <c r="R19" s="1212" t="n">
        <v>46075.5310628065</v>
      </c>
      <c r="S19" s="1212" t="n">
        <v>52323.6237323113</v>
      </c>
    </row>
    <row r="20" s="1179" customFormat="true" ht="16.5" hidden="false" customHeight="true" outlineLevel="0" collapsed="false">
      <c r="A20" s="1203" t="s">
        <v>56</v>
      </c>
      <c r="B20" s="1204" t="n">
        <f aca="false">J20</f>
        <v>150</v>
      </c>
      <c r="C20" s="1204" t="s">
        <v>496</v>
      </c>
      <c r="D20" s="1204" t="n">
        <f aca="false">K20</f>
        <v>160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150</v>
      </c>
      <c r="K20" s="1209" t="n">
        <v>160</v>
      </c>
      <c r="L20" s="1209" t="n">
        <v>1200</v>
      </c>
      <c r="M20" s="1250" t="n">
        <v>11.6334296795004</v>
      </c>
      <c r="N20" s="1211" t="n">
        <v>1882.7211</v>
      </c>
      <c r="O20" s="1212" t="n">
        <v>37318.2521832309</v>
      </c>
      <c r="P20" s="1212" t="n">
        <v>43779.764165195</v>
      </c>
      <c r="Q20" s="1213" t="n">
        <v>10033.7387166113</v>
      </c>
      <c r="R20" s="1212" t="n">
        <v>47351.9908998422</v>
      </c>
      <c r="S20" s="1212" t="n">
        <v>53813.5028818063</v>
      </c>
    </row>
    <row r="21" s="1179" customFormat="true" ht="16.5" hidden="false" customHeight="true" outlineLevel="0" collapsed="false">
      <c r="A21" s="1203" t="s">
        <v>56</v>
      </c>
      <c r="B21" s="1204" t="n">
        <f aca="false">J21</f>
        <v>150</v>
      </c>
      <c r="C21" s="1204" t="s">
        <v>496</v>
      </c>
      <c r="D21" s="1204" t="n">
        <f aca="false">K21</f>
        <v>160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150</v>
      </c>
      <c r="K21" s="1209" t="n">
        <v>160</v>
      </c>
      <c r="L21" s="1209" t="n">
        <v>1250</v>
      </c>
      <c r="M21" s="1250" t="n">
        <v>12.9182028736363</v>
      </c>
      <c r="N21" s="1211" t="n">
        <v>1993.4694</v>
      </c>
      <c r="O21" s="1212" t="n">
        <v>38056.5570163073</v>
      </c>
      <c r="P21" s="1212" t="n">
        <v>44730.6754502188</v>
      </c>
      <c r="Q21" s="1213" t="n">
        <v>10323.1070186963</v>
      </c>
      <c r="R21" s="1212" t="n">
        <v>48379.6640350035</v>
      </c>
      <c r="S21" s="1212" t="n">
        <v>55053.7824689151</v>
      </c>
    </row>
    <row r="22" s="1179" customFormat="true" ht="16.5" hidden="false" customHeight="true" outlineLevel="0" collapsed="false">
      <c r="A22" s="1203" t="s">
        <v>56</v>
      </c>
      <c r="B22" s="1204" t="n">
        <f aca="false">J22</f>
        <v>150</v>
      </c>
      <c r="C22" s="1204" t="s">
        <v>496</v>
      </c>
      <c r="D22" s="1204" t="n">
        <f aca="false">K22</f>
        <v>160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150</v>
      </c>
      <c r="K22" s="1209" t="n">
        <v>160</v>
      </c>
      <c r="L22" s="1209" t="n">
        <v>1300</v>
      </c>
      <c r="M22" s="1250" t="n">
        <v>13.3580160677722</v>
      </c>
      <c r="N22" s="1211" t="n">
        <v>2104.2177</v>
      </c>
      <c r="O22" s="1212" t="n">
        <v>41086.8090188584</v>
      </c>
      <c r="P22" s="1212" t="n">
        <v>48029.4944090386</v>
      </c>
      <c r="Q22" s="1213" t="n">
        <v>10827.972178155</v>
      </c>
      <c r="R22" s="1212" t="n">
        <v>51914.7811970134</v>
      </c>
      <c r="S22" s="1212" t="n">
        <v>58857.4665871936</v>
      </c>
    </row>
    <row r="23" s="1179" customFormat="true" ht="16.5" hidden="false" customHeight="true" outlineLevel="0" collapsed="false">
      <c r="A23" s="1203" t="s">
        <v>56</v>
      </c>
      <c r="B23" s="1204" t="n">
        <f aca="false">J23</f>
        <v>150</v>
      </c>
      <c r="C23" s="1204" t="s">
        <v>496</v>
      </c>
      <c r="D23" s="1204" t="n">
        <f aca="false">K23</f>
        <v>160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150</v>
      </c>
      <c r="K23" s="1209" t="n">
        <v>160</v>
      </c>
      <c r="L23" s="1209" t="n">
        <v>1350</v>
      </c>
      <c r="M23" s="1250" t="n">
        <v>13.7807892619082</v>
      </c>
      <c r="N23" s="1211" t="n">
        <v>2214.966</v>
      </c>
      <c r="O23" s="1212" t="n">
        <v>42058.4748659066</v>
      </c>
      <c r="P23" s="1212" t="n">
        <v>49219.4646461283</v>
      </c>
      <c r="Q23" s="1213" t="n">
        <v>11117.34048024</v>
      </c>
      <c r="R23" s="1212" t="n">
        <v>53175.8153461466</v>
      </c>
      <c r="S23" s="1212" t="n">
        <v>60336.8051263683</v>
      </c>
    </row>
    <row r="24" s="1179" customFormat="true" ht="16.5" hidden="false" customHeight="true" outlineLevel="0" collapsed="false">
      <c r="A24" s="1203" t="s">
        <v>56</v>
      </c>
      <c r="B24" s="1204" t="n">
        <f aca="false">J24</f>
        <v>150</v>
      </c>
      <c r="C24" s="1204" t="s">
        <v>496</v>
      </c>
      <c r="D24" s="1204" t="n">
        <f aca="false">K24</f>
        <v>160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150</v>
      </c>
      <c r="K24" s="1209" t="n">
        <v>160</v>
      </c>
      <c r="L24" s="1209" t="n">
        <v>1400</v>
      </c>
      <c r="M24" s="1250" t="n">
        <v>14.2206024560441</v>
      </c>
      <c r="N24" s="1211" t="n">
        <v>2325.7143</v>
      </c>
      <c r="O24" s="1212" t="n">
        <v>43335.7638110336</v>
      </c>
      <c r="P24" s="1212" t="n">
        <v>50722.5199003224</v>
      </c>
      <c r="Q24" s="1213" t="n">
        <v>11622.2057709075</v>
      </c>
      <c r="R24" s="1212" t="n">
        <v>54957.9695819411</v>
      </c>
      <c r="S24" s="1212" t="n">
        <v>62344.7256712299</v>
      </c>
    </row>
    <row r="25" s="1179" customFormat="true" ht="16.5" hidden="false" customHeight="true" outlineLevel="0" collapsed="false">
      <c r="A25" s="1203" t="s">
        <v>56</v>
      </c>
      <c r="B25" s="1204" t="n">
        <f aca="false">J25</f>
        <v>150</v>
      </c>
      <c r="C25" s="1204" t="s">
        <v>496</v>
      </c>
      <c r="D25" s="1204" t="n">
        <f aca="false">K25</f>
        <v>160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150</v>
      </c>
      <c r="K25" s="1209" t="n">
        <v>160</v>
      </c>
      <c r="L25" s="1209" t="n">
        <v>1450</v>
      </c>
      <c r="M25" s="1250" t="n">
        <v>14.64337565018</v>
      </c>
      <c r="N25" s="1211" t="n">
        <v>2436.4626</v>
      </c>
      <c r="O25" s="1212" t="n">
        <v>44307.4296580819</v>
      </c>
      <c r="P25" s="1212" t="n">
        <v>51912.4901374121</v>
      </c>
      <c r="Q25" s="1213" t="n">
        <v>11911.5740729925</v>
      </c>
      <c r="R25" s="1212" t="n">
        <v>56219.0037310744</v>
      </c>
      <c r="S25" s="1212" t="n">
        <v>63824.0642104046</v>
      </c>
    </row>
    <row r="26" s="1179" customFormat="true" ht="16.5" hidden="false" customHeight="true" outlineLevel="0" collapsed="false">
      <c r="A26" s="1203" t="s">
        <v>56</v>
      </c>
      <c r="B26" s="1204" t="n">
        <f aca="false">J26</f>
        <v>150</v>
      </c>
      <c r="C26" s="1204" t="s">
        <v>496</v>
      </c>
      <c r="D26" s="1204" t="n">
        <f aca="false">K26</f>
        <v>160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150</v>
      </c>
      <c r="K26" s="1209" t="n">
        <v>160</v>
      </c>
      <c r="L26" s="1209" t="n">
        <v>1500</v>
      </c>
      <c r="M26" s="1250" t="n">
        <v>14.9127592142759</v>
      </c>
      <c r="N26" s="1211" t="n">
        <v>2547.2109</v>
      </c>
      <c r="O26" s="1212" t="n">
        <v>45656.7024263591</v>
      </c>
      <c r="P26" s="1212" t="n">
        <v>53554.8143462901</v>
      </c>
      <c r="Q26" s="1213" t="n">
        <v>12416.4392324513</v>
      </c>
      <c r="R26" s="1212" t="n">
        <v>58073.1416588104</v>
      </c>
      <c r="S26" s="1212" t="n">
        <v>65971.2535787413</v>
      </c>
    </row>
    <row r="27" s="1179" customFormat="true" ht="16.5" hidden="false" customHeight="true" outlineLevel="0" collapsed="false">
      <c r="A27" s="1203" t="s">
        <v>56</v>
      </c>
      <c r="B27" s="1204" t="n">
        <f aca="false">J27</f>
        <v>150</v>
      </c>
      <c r="C27" s="1204" t="s">
        <v>496</v>
      </c>
      <c r="D27" s="1204" t="n">
        <f aca="false">K27</f>
        <v>160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150</v>
      </c>
      <c r="K27" s="1209" t="n">
        <v>160</v>
      </c>
      <c r="L27" s="1209" t="n">
        <v>1550</v>
      </c>
      <c r="M27" s="1250" t="n">
        <v>15.3355324084118</v>
      </c>
      <c r="N27" s="1211" t="n">
        <v>2657.9592</v>
      </c>
      <c r="O27" s="1212" t="n">
        <v>46628.3683849348</v>
      </c>
      <c r="P27" s="1212" t="n">
        <v>54744.7845833798</v>
      </c>
      <c r="Q27" s="1213" t="n">
        <v>12705.8075345363</v>
      </c>
      <c r="R27" s="1212" t="n">
        <v>59334.1759194711</v>
      </c>
      <c r="S27" s="1212" t="n">
        <v>67450.592117916</v>
      </c>
    </row>
    <row r="28" s="1179" customFormat="true" ht="16.5" hidden="false" customHeight="true" outlineLevel="0" collapsed="false">
      <c r="A28" s="1203" t="s">
        <v>56</v>
      </c>
      <c r="B28" s="1206" t="n">
        <f aca="false">J28</f>
        <v>150</v>
      </c>
      <c r="C28" s="1206" t="s">
        <v>496</v>
      </c>
      <c r="D28" s="1206" t="n">
        <f aca="false">K28</f>
        <v>160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150</v>
      </c>
      <c r="K28" s="1209" t="n">
        <v>160</v>
      </c>
      <c r="L28" s="1209" t="n">
        <v>1600</v>
      </c>
      <c r="M28" s="1250" t="n">
        <v>15.7583056025478</v>
      </c>
      <c r="N28" s="1211" t="n">
        <v>2768.7075</v>
      </c>
      <c r="O28" s="1212" t="n">
        <v>49418.7645731912</v>
      </c>
      <c r="P28" s="1212" t="n">
        <v>57797.8913460606</v>
      </c>
      <c r="Q28" s="1213" t="n">
        <v>12995.1758366213</v>
      </c>
      <c r="R28" s="1212" t="n">
        <v>62413.9404098125</v>
      </c>
      <c r="S28" s="1212" t="n">
        <v>70793.0671826818</v>
      </c>
    </row>
    <row r="29" s="1179" customFormat="true" ht="16.5" hidden="false" customHeight="true" outlineLevel="0" collapsed="false">
      <c r="A29" s="1203" t="s">
        <v>56</v>
      </c>
      <c r="B29" s="1204" t="n">
        <f aca="false">J29</f>
        <v>150</v>
      </c>
      <c r="C29" s="1204" t="s">
        <v>496</v>
      </c>
      <c r="D29" s="1204" t="n">
        <f aca="false">K29</f>
        <v>160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150</v>
      </c>
      <c r="K29" s="1209" t="n">
        <v>160</v>
      </c>
      <c r="L29" s="1209" t="n">
        <v>1650</v>
      </c>
      <c r="M29" s="1250" t="n">
        <v>16.1981187966837</v>
      </c>
      <c r="N29" s="1211" t="n">
        <v>2879.4558</v>
      </c>
      <c r="O29" s="1212" t="n">
        <v>52444.9178308868</v>
      </c>
      <c r="P29" s="1212" t="n">
        <v>61092.511454309</v>
      </c>
      <c r="Q29" s="1213" t="n">
        <v>13500.0411272888</v>
      </c>
      <c r="R29" s="1212" t="n">
        <v>65944.9589581755</v>
      </c>
      <c r="S29" s="1212" t="n">
        <v>74592.5525815977</v>
      </c>
    </row>
    <row r="30" s="1179" customFormat="true" ht="16.5" hidden="false" customHeight="true" outlineLevel="0" collapsed="false">
      <c r="A30" s="1203" t="s">
        <v>56</v>
      </c>
      <c r="B30" s="1204" t="n">
        <f aca="false">J30</f>
        <v>150</v>
      </c>
      <c r="C30" s="1204" t="s">
        <v>496</v>
      </c>
      <c r="D30" s="1204" t="n">
        <f aca="false">K30</f>
        <v>160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150</v>
      </c>
      <c r="K30" s="1209" t="n">
        <v>160</v>
      </c>
      <c r="L30" s="1209" t="n">
        <v>1700</v>
      </c>
      <c r="M30" s="1250" t="n">
        <v>17.4828919908196</v>
      </c>
      <c r="N30" s="1211" t="n">
        <v>2990.2041</v>
      </c>
      <c r="O30" s="1212" t="n">
        <v>53224.8571947111</v>
      </c>
      <c r="P30" s="1212" t="n">
        <v>62086.0739581373</v>
      </c>
      <c r="Q30" s="1213" t="n">
        <v>13789.4092981649</v>
      </c>
      <c r="R30" s="1212" t="n">
        <v>67014.266492876</v>
      </c>
      <c r="S30" s="1212" t="n">
        <v>75875.4832563021</v>
      </c>
    </row>
    <row r="31" s="1179" customFormat="true" ht="16.5" hidden="false" customHeight="true" outlineLevel="0" collapsed="false">
      <c r="A31" s="1203" t="s">
        <v>56</v>
      </c>
      <c r="B31" s="1204" t="n">
        <f aca="false">J31</f>
        <v>150</v>
      </c>
      <c r="C31" s="1204" t="s">
        <v>496</v>
      </c>
      <c r="D31" s="1204" t="n">
        <f aca="false">K31</f>
        <v>160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150</v>
      </c>
      <c r="K31" s="1209" t="n">
        <v>160</v>
      </c>
      <c r="L31" s="1209" t="n">
        <v>1750</v>
      </c>
      <c r="M31" s="1250" t="n">
        <v>17.9227051849555</v>
      </c>
      <c r="N31" s="1211" t="n">
        <v>3100.9524</v>
      </c>
      <c r="O31" s="1212" t="n">
        <v>53933.624878185</v>
      </c>
      <c r="P31" s="1212" t="n">
        <v>63006.7269177852</v>
      </c>
      <c r="Q31" s="1213" t="n">
        <v>14294.2745888325</v>
      </c>
      <c r="R31" s="1212" t="n">
        <v>68227.8994670175</v>
      </c>
      <c r="S31" s="1212" t="n">
        <v>77301.0015066177</v>
      </c>
    </row>
    <row r="32" s="1179" customFormat="true" ht="16.5" hidden="false" customHeight="true" outlineLevel="0" collapsed="false">
      <c r="A32" s="1203" t="s">
        <v>56</v>
      </c>
      <c r="B32" s="1204" t="n">
        <f aca="false">J32</f>
        <v>150</v>
      </c>
      <c r="C32" s="1204" t="s">
        <v>496</v>
      </c>
      <c r="D32" s="1204" t="n">
        <f aca="false">K32</f>
        <v>160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150</v>
      </c>
      <c r="K32" s="1209" t="n">
        <v>160</v>
      </c>
      <c r="L32" s="1209" t="n">
        <v>1800</v>
      </c>
      <c r="M32" s="1250" t="n">
        <v>18.3454783790914</v>
      </c>
      <c r="N32" s="1211" t="n">
        <v>3211.7007</v>
      </c>
      <c r="O32" s="1212" t="n">
        <v>54714.215227662</v>
      </c>
      <c r="P32" s="1212" t="n">
        <v>64000.9562835249</v>
      </c>
      <c r="Q32" s="1213" t="n">
        <v>14583.6428909175</v>
      </c>
      <c r="R32" s="1212" t="n">
        <v>69297.8581185795</v>
      </c>
      <c r="S32" s="1212" t="n">
        <v>78584.5991744424</v>
      </c>
    </row>
    <row r="33" s="1179" customFormat="true" ht="16.5" hidden="false" customHeight="true" outlineLevel="0" collapsed="false">
      <c r="A33" s="1203" t="s">
        <v>56</v>
      </c>
      <c r="B33" s="1204" t="n">
        <f aca="false">J33</f>
        <v>150</v>
      </c>
      <c r="C33" s="1204" t="s">
        <v>496</v>
      </c>
      <c r="D33" s="1204" t="n">
        <f aca="false">K33</f>
        <v>160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150</v>
      </c>
      <c r="K33" s="1209" t="n">
        <v>160</v>
      </c>
      <c r="L33" s="1209" t="n">
        <v>1850</v>
      </c>
      <c r="M33" s="1250" t="n">
        <v>18.7852915732274</v>
      </c>
      <c r="N33" s="1211" t="n">
        <v>3322.449</v>
      </c>
      <c r="O33" s="1212" t="n">
        <v>55494.7606315817</v>
      </c>
      <c r="P33" s="1212" t="n">
        <v>64995.1396461648</v>
      </c>
      <c r="Q33" s="1213" t="n">
        <v>15088.508181585</v>
      </c>
      <c r="R33" s="1212" t="n">
        <v>70583.2688131667</v>
      </c>
      <c r="S33" s="1212" t="n">
        <v>80083.6478277498</v>
      </c>
    </row>
    <row r="34" s="1179" customFormat="true" ht="16.5" hidden="false" customHeight="true" outlineLevel="0" collapsed="false">
      <c r="A34" s="1203" t="s">
        <v>56</v>
      </c>
      <c r="B34" s="1204" t="n">
        <f aca="false">J34</f>
        <v>150</v>
      </c>
      <c r="C34" s="1204" t="s">
        <v>496</v>
      </c>
      <c r="D34" s="1204" t="n">
        <f aca="false">K34</f>
        <v>160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150</v>
      </c>
      <c r="K34" s="1209" t="n">
        <v>160</v>
      </c>
      <c r="L34" s="1209" t="n">
        <v>1900</v>
      </c>
      <c r="M34" s="1250" t="n">
        <v>19.2080647673633</v>
      </c>
      <c r="N34" s="1211" t="n">
        <v>3433.1973</v>
      </c>
      <c r="O34" s="1212" t="n">
        <v>56438.9081987012</v>
      </c>
      <c r="P34" s="1212" t="n">
        <v>66156.9197449851</v>
      </c>
      <c r="Q34" s="1213" t="n">
        <v>15377.8763524613</v>
      </c>
      <c r="R34" s="1212" t="n">
        <v>71816.7845511625</v>
      </c>
      <c r="S34" s="1212" t="n">
        <v>81534.7960974464</v>
      </c>
    </row>
    <row r="35" s="1179" customFormat="true" ht="16.5" hidden="false" customHeight="true" outlineLevel="0" collapsed="false">
      <c r="A35" s="1203" t="s">
        <v>56</v>
      </c>
      <c r="B35" s="1204" t="n">
        <f aca="false">J35</f>
        <v>150</v>
      </c>
      <c r="C35" s="1204" t="s">
        <v>496</v>
      </c>
      <c r="D35" s="1204" t="n">
        <f aca="false">K35</f>
        <v>160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150</v>
      </c>
      <c r="K35" s="1209" t="n">
        <v>160</v>
      </c>
      <c r="L35" s="1209" t="n">
        <v>1950</v>
      </c>
      <c r="M35" s="1250" t="n">
        <v>19.6700879614992</v>
      </c>
      <c r="N35" s="1211" t="n">
        <v>3543.9456</v>
      </c>
      <c r="O35" s="1212" t="n">
        <v>57531.8420665858</v>
      </c>
      <c r="P35" s="1212" t="n">
        <v>67471.118729667</v>
      </c>
      <c r="Q35" s="1213" t="n">
        <v>15667.2446545463</v>
      </c>
      <c r="R35" s="1212" t="n">
        <v>73199.0867211321</v>
      </c>
      <c r="S35" s="1212" t="n">
        <v>83138.3633842133</v>
      </c>
    </row>
    <row r="36" s="1179" customFormat="true" ht="16.5" hidden="false" customHeight="true" outlineLevel="0" collapsed="false">
      <c r="A36" s="1203" t="s">
        <v>56</v>
      </c>
      <c r="B36" s="1204" t="n">
        <f aca="false">J36</f>
        <v>150</v>
      </c>
      <c r="C36" s="1204" t="s">
        <v>496</v>
      </c>
      <c r="D36" s="1204" t="n">
        <f aca="false">K36</f>
        <v>160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150</v>
      </c>
      <c r="K36" s="1209" t="n">
        <v>160</v>
      </c>
      <c r="L36" s="1209" t="n">
        <v>2000</v>
      </c>
      <c r="M36" s="1250" t="n">
        <v>20.2014635556351</v>
      </c>
      <c r="N36" s="1211" t="n">
        <v>3654.6939</v>
      </c>
      <c r="O36" s="1212" t="n">
        <v>58505.1743566052</v>
      </c>
      <c r="P36" s="1212" t="n">
        <v>68857.3414853152</v>
      </c>
      <c r="Q36" s="1213" t="n">
        <v>16172.1099452138</v>
      </c>
      <c r="R36" s="1212" t="n">
        <v>74677.284301819</v>
      </c>
      <c r="S36" s="1212" t="n">
        <v>85029.4514305289</v>
      </c>
    </row>
    <row r="37" s="1179" customFormat="true" ht="16.5" hidden="false" customHeight="true" outlineLevel="0" collapsed="false">
      <c r="A37" s="1203" t="s">
        <v>56</v>
      </c>
      <c r="B37" s="1204" t="n">
        <f aca="false">J37</f>
        <v>150</v>
      </c>
      <c r="C37" s="1204" t="s">
        <v>496</v>
      </c>
      <c r="D37" s="1204" t="n">
        <f aca="false">K37</f>
        <v>160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150</v>
      </c>
      <c r="K37" s="1209" t="n">
        <v>160</v>
      </c>
      <c r="L37" s="1209" t="n">
        <v>2050</v>
      </c>
      <c r="M37" s="1250" t="n">
        <v>21.486236749771</v>
      </c>
      <c r="N37" s="1211" t="n">
        <v>3765.4422</v>
      </c>
      <c r="O37" s="1212" t="n">
        <v>61289.4302902626</v>
      </c>
      <c r="P37" s="1212" t="n">
        <v>71904.1581477561</v>
      </c>
      <c r="Q37" s="1213" t="n">
        <v>16461.4782472988</v>
      </c>
      <c r="R37" s="1212" t="n">
        <v>77750.9085375613</v>
      </c>
      <c r="S37" s="1212" t="n">
        <v>88365.6363950549</v>
      </c>
    </row>
    <row r="38" s="1179" customFormat="true" ht="16.5" hidden="false" customHeight="true" outlineLevel="0" collapsed="false">
      <c r="A38" s="1203" t="s">
        <v>56</v>
      </c>
      <c r="B38" s="1206" t="n">
        <f aca="false">J38</f>
        <v>150</v>
      </c>
      <c r="C38" s="1206" t="s">
        <v>496</v>
      </c>
      <c r="D38" s="1206" t="n">
        <f aca="false">K38</f>
        <v>160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150</v>
      </c>
      <c r="K38" s="1209" t="n">
        <v>160</v>
      </c>
      <c r="L38" s="1209" t="n">
        <v>2100</v>
      </c>
      <c r="M38" s="1250" t="n">
        <v>21.926049943907</v>
      </c>
      <c r="N38" s="1211" t="n">
        <v>3876.1905</v>
      </c>
      <c r="O38" s="1212" t="n">
        <v>62127.8539731473</v>
      </c>
      <c r="P38" s="1212" t="n">
        <v>72957.6329167832</v>
      </c>
      <c r="Q38" s="1213" t="n">
        <v>16966.3435379663</v>
      </c>
      <c r="R38" s="1212" t="n">
        <v>79094.1975111135</v>
      </c>
      <c r="S38" s="1212" t="n">
        <v>89923.9764547494</v>
      </c>
    </row>
    <row r="39" s="1179" customFormat="true" ht="16.5" hidden="false" customHeight="true" outlineLevel="0" collapsed="false">
      <c r="A39" s="1203" t="s">
        <v>56</v>
      </c>
      <c r="B39" s="1204" t="n">
        <f aca="false">J39</f>
        <v>150</v>
      </c>
      <c r="C39" s="1204" t="s">
        <v>496</v>
      </c>
      <c r="D39" s="1204" t="n">
        <f aca="false">K39</f>
        <v>160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150</v>
      </c>
      <c r="K39" s="1209" t="n">
        <v>160</v>
      </c>
      <c r="L39" s="1209" t="n">
        <v>2150</v>
      </c>
      <c r="M39" s="1250" t="n">
        <v>22.3488231380429</v>
      </c>
      <c r="N39" s="1211" t="n">
        <v>3986.9388</v>
      </c>
      <c r="O39" s="1212" t="n">
        <v>63104.237988439</v>
      </c>
      <c r="P39" s="1212" t="n">
        <v>74152.4364079351</v>
      </c>
      <c r="Q39" s="1213" t="n">
        <v>17255.7117088425</v>
      </c>
      <c r="R39" s="1212" t="n">
        <v>80359.9496972815</v>
      </c>
      <c r="S39" s="1212" t="n">
        <v>91408.1481167776</v>
      </c>
    </row>
    <row r="40" s="1179" customFormat="true" ht="16.5" hidden="false" customHeight="true" outlineLevel="0" collapsed="false">
      <c r="A40" s="1203" t="s">
        <v>56</v>
      </c>
      <c r="B40" s="1204" t="n">
        <f aca="false">J40</f>
        <v>150</v>
      </c>
      <c r="C40" s="1204" t="s">
        <v>496</v>
      </c>
      <c r="D40" s="1204" t="n">
        <f aca="false">K40</f>
        <v>160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150</v>
      </c>
      <c r="K40" s="1209" t="n">
        <v>160</v>
      </c>
      <c r="L40" s="1209" t="n">
        <v>2200</v>
      </c>
      <c r="M40" s="1250" t="n">
        <v>22.7886363321788</v>
      </c>
      <c r="N40" s="1211" t="n">
        <v>4097.6871</v>
      </c>
      <c r="O40" s="1212" t="n">
        <v>64080.5769466459</v>
      </c>
      <c r="P40" s="1212" t="n">
        <v>75347.193773963</v>
      </c>
      <c r="Q40" s="1213" t="n">
        <v>17760.57699951</v>
      </c>
      <c r="R40" s="1212" t="n">
        <v>81841.1539461559</v>
      </c>
      <c r="S40" s="1212" t="n">
        <v>93107.7707734731</v>
      </c>
    </row>
    <row r="41" s="1179" customFormat="true" ht="16.5" hidden="false" customHeight="true" outlineLevel="0" collapsed="false">
      <c r="A41" s="1203" t="s">
        <v>56</v>
      </c>
      <c r="B41" s="1204" t="n">
        <f aca="false">J41</f>
        <v>150</v>
      </c>
      <c r="C41" s="1204" t="s">
        <v>496</v>
      </c>
      <c r="D41" s="1204" t="n">
        <f aca="false">K41</f>
        <v>160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150</v>
      </c>
      <c r="K41" s="1209" t="n">
        <v>160</v>
      </c>
      <c r="L41" s="1209" t="n">
        <v>2250</v>
      </c>
      <c r="M41" s="1250" t="n">
        <v>23.2114095263147</v>
      </c>
      <c r="N41" s="1211" t="n">
        <v>4208.4354</v>
      </c>
      <c r="O41" s="1212" t="n">
        <v>65355.6178332152</v>
      </c>
      <c r="P41" s="1212" t="n">
        <v>76847.9461886342</v>
      </c>
      <c r="Q41" s="1213" t="n">
        <v>18049.945301595</v>
      </c>
      <c r="R41" s="1212" t="n">
        <v>83405.5631348102</v>
      </c>
      <c r="S41" s="1212" t="n">
        <v>94897.8914902292</v>
      </c>
    </row>
    <row r="42" s="1179" customFormat="true" ht="16.5" hidden="false" customHeight="true" outlineLevel="0" collapsed="false">
      <c r="A42" s="1203" t="s">
        <v>56</v>
      </c>
      <c r="B42" s="1204" t="n">
        <f aca="false">J42</f>
        <v>150</v>
      </c>
      <c r="C42" s="1204" t="s">
        <v>496</v>
      </c>
      <c r="D42" s="1204" t="n">
        <f aca="false">K42</f>
        <v>160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150</v>
      </c>
      <c r="K42" s="1209" t="n">
        <v>160</v>
      </c>
      <c r="L42" s="1209" t="n">
        <v>2300</v>
      </c>
      <c r="M42" s="1250" t="n">
        <v>23.6341827204507</v>
      </c>
      <c r="N42" s="1211" t="n">
        <v>4319.1837</v>
      </c>
      <c r="O42" s="1212" t="n">
        <v>66104.9423578086</v>
      </c>
      <c r="P42" s="1212" t="n">
        <v>77810.1464147147</v>
      </c>
      <c r="Q42" s="1213" t="n">
        <v>18339.3134724713</v>
      </c>
      <c r="R42" s="1212" t="n">
        <v>84444.2558302798</v>
      </c>
      <c r="S42" s="1212" t="n">
        <v>96149.459887186</v>
      </c>
    </row>
    <row r="43" s="1179" customFormat="true" ht="16.5" hidden="false" customHeight="true" outlineLevel="0" collapsed="false">
      <c r="A43" s="1203" t="s">
        <v>56</v>
      </c>
      <c r="B43" s="1204" t="n">
        <f aca="false">J43</f>
        <v>150</v>
      </c>
      <c r="C43" s="1204" t="s">
        <v>496</v>
      </c>
      <c r="D43" s="1204" t="n">
        <f aca="false">K43</f>
        <v>160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150</v>
      </c>
      <c r="K43" s="1209" t="n">
        <v>160</v>
      </c>
      <c r="L43" s="1209" t="n">
        <v>2350</v>
      </c>
      <c r="M43" s="1250" t="n">
        <v>24.0739959145866</v>
      </c>
      <c r="N43" s="1211" t="n">
        <v>4429.932</v>
      </c>
      <c r="O43" s="1212" t="n">
        <v>66854.2219368446</v>
      </c>
      <c r="P43" s="1212" t="n">
        <v>78772.3005156712</v>
      </c>
      <c r="Q43" s="1213" t="n">
        <v>18844.1787631388</v>
      </c>
      <c r="R43" s="1212" t="n">
        <v>85698.4006999834</v>
      </c>
      <c r="S43" s="1212" t="n">
        <v>97616.47927881</v>
      </c>
    </row>
    <row r="44" s="1179" customFormat="true" ht="16.5" hidden="false" customHeight="true" outlineLevel="0" collapsed="false">
      <c r="A44" s="1203" t="s">
        <v>56</v>
      </c>
      <c r="B44" s="1204" t="n">
        <f aca="false">J44</f>
        <v>150</v>
      </c>
      <c r="C44" s="1204" t="s">
        <v>496</v>
      </c>
      <c r="D44" s="1204" t="n">
        <f aca="false">K44</f>
        <v>160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150</v>
      </c>
      <c r="K44" s="1209" t="n">
        <v>160</v>
      </c>
      <c r="L44" s="1209" t="n">
        <v>2400</v>
      </c>
      <c r="M44" s="1250" t="n">
        <v>24.4967691087225</v>
      </c>
      <c r="N44" s="1211" t="n">
        <v>4540.6803</v>
      </c>
      <c r="O44" s="1212" t="n">
        <v>67603.4564587959</v>
      </c>
      <c r="P44" s="1212" t="n">
        <v>79734.4084915037</v>
      </c>
      <c r="Q44" s="1213" t="n">
        <v>19133.5470652238</v>
      </c>
      <c r="R44" s="1212" t="n">
        <v>86737.0035240197</v>
      </c>
      <c r="S44" s="1212" t="n">
        <v>98867.9555567274</v>
      </c>
    </row>
    <row r="45" s="1179" customFormat="true" ht="16.5" hidden="false" customHeight="true" outlineLevel="0" collapsed="false">
      <c r="A45" s="1203" t="s">
        <v>56</v>
      </c>
      <c r="B45" s="1204" t="n">
        <f aca="false">J45</f>
        <v>150</v>
      </c>
      <c r="C45" s="1204" t="s">
        <v>496</v>
      </c>
      <c r="D45" s="1204" t="n">
        <f aca="false">K45</f>
        <v>160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150</v>
      </c>
      <c r="K45" s="1209" t="n">
        <v>160</v>
      </c>
      <c r="L45" s="1209" t="n">
        <v>2450</v>
      </c>
      <c r="M45" s="1250" t="n">
        <v>25.6281526728184</v>
      </c>
      <c r="N45" s="1211" t="n">
        <v>4651.4286</v>
      </c>
      <c r="O45" s="1212" t="n">
        <v>68730.2530679464</v>
      </c>
      <c r="P45" s="1212" t="n">
        <v>81148.8244360247</v>
      </c>
      <c r="Q45" s="1213" t="n">
        <v>19638.4123558913</v>
      </c>
      <c r="R45" s="1212" t="n">
        <v>88368.6654238376</v>
      </c>
      <c r="S45" s="1212" t="n">
        <v>100787.236791916</v>
      </c>
    </row>
    <row r="46" s="1179" customFormat="true" ht="16.5" hidden="false" customHeight="true" outlineLevel="0" collapsed="false">
      <c r="A46" s="1203" t="s">
        <v>56</v>
      </c>
      <c r="B46" s="1204" t="n">
        <f aca="false">J46</f>
        <v>150</v>
      </c>
      <c r="C46" s="1204" t="s">
        <v>496</v>
      </c>
      <c r="D46" s="1204" t="n">
        <f aca="false">K46</f>
        <v>160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150</v>
      </c>
      <c r="K46" s="1209" t="n">
        <v>160</v>
      </c>
      <c r="L46" s="1209" t="n">
        <v>2500</v>
      </c>
      <c r="M46" s="1250" t="n">
        <v>26.0509258669543</v>
      </c>
      <c r="N46" s="1211" t="n">
        <v>4762.1769</v>
      </c>
      <c r="O46" s="1212" t="n">
        <v>69479.3976987831</v>
      </c>
      <c r="P46" s="1212" t="n">
        <v>82110.8402836334</v>
      </c>
      <c r="Q46" s="1213" t="n">
        <v>19927.7806579763</v>
      </c>
      <c r="R46" s="1212" t="n">
        <v>89407.1783567593</v>
      </c>
      <c r="S46" s="1212" t="n">
        <v>102038.62094161</v>
      </c>
    </row>
    <row r="47" s="1179" customFormat="true" ht="16.5" hidden="false" customHeight="true" outlineLevel="0" collapsed="false">
      <c r="A47" s="1203" t="s">
        <v>56</v>
      </c>
      <c r="B47" s="1204" t="n">
        <f aca="false">J47</f>
        <v>150</v>
      </c>
      <c r="C47" s="1204" t="s">
        <v>496</v>
      </c>
      <c r="D47" s="1204" t="n">
        <f aca="false">K47</f>
        <v>160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150</v>
      </c>
      <c r="K47" s="1209" t="n">
        <v>160</v>
      </c>
      <c r="L47" s="1209" t="n">
        <v>2550</v>
      </c>
      <c r="M47" s="1250" t="n">
        <v>26.4907390610903</v>
      </c>
      <c r="N47" s="1211" t="n">
        <v>4872.9252</v>
      </c>
      <c r="O47" s="1212" t="n">
        <v>73307.3160167668</v>
      </c>
      <c r="P47" s="1212" t="n">
        <v>86226.8014447184</v>
      </c>
      <c r="Q47" s="1213" t="n">
        <v>20432.645817435</v>
      </c>
      <c r="R47" s="1212" t="n">
        <v>93739.9618342018</v>
      </c>
      <c r="S47" s="1212" t="n">
        <v>106659.447262153</v>
      </c>
    </row>
    <row r="48" customFormat="false" ht="16.5" hidden="false" customHeight="true" outlineLevel="0" collapsed="false">
      <c r="A48" s="1203" t="s">
        <v>56</v>
      </c>
      <c r="B48" s="1206" t="n">
        <f aca="false">J48</f>
        <v>150</v>
      </c>
      <c r="C48" s="1206" t="s">
        <v>496</v>
      </c>
      <c r="D48" s="1206" t="n">
        <f aca="false">K48</f>
        <v>160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150</v>
      </c>
      <c r="K48" s="1209" t="n">
        <v>160</v>
      </c>
      <c r="L48" s="1209" t="n">
        <v>2600</v>
      </c>
      <c r="M48" s="1250" t="n">
        <v>26.9135122552262</v>
      </c>
      <c r="N48" s="1211" t="n">
        <v>4983.6735</v>
      </c>
      <c r="O48" s="1212" t="n">
        <v>74309.2713775108</v>
      </c>
      <c r="P48" s="1212" t="n">
        <v>87447.8005896123</v>
      </c>
      <c r="Q48" s="1213" t="n">
        <v>20722.01411952</v>
      </c>
      <c r="R48" s="1212" t="n">
        <v>95031.2854970309</v>
      </c>
      <c r="S48" s="1212" t="n">
        <v>108169.814709132</v>
      </c>
    </row>
    <row r="49" customFormat="false" ht="16.5" hidden="false" customHeight="true" outlineLevel="0" collapsed="false">
      <c r="A49" s="1203" t="s">
        <v>56</v>
      </c>
      <c r="B49" s="1204" t="n">
        <f aca="false">J49</f>
        <v>150</v>
      </c>
      <c r="C49" s="1204" t="s">
        <v>496</v>
      </c>
      <c r="D49" s="1204" t="n">
        <f aca="false">K49</f>
        <v>160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150</v>
      </c>
      <c r="K49" s="1209" t="n">
        <v>160</v>
      </c>
      <c r="L49" s="1209" t="n">
        <v>2650</v>
      </c>
      <c r="M49" s="1250" t="n">
        <v>27.3533254493621</v>
      </c>
      <c r="N49" s="1211" t="n">
        <v>5094.4218</v>
      </c>
      <c r="O49" s="1212" t="n">
        <v>74908.7781955971</v>
      </c>
      <c r="P49" s="1212" t="n">
        <v>88256.5252008004</v>
      </c>
      <c r="Q49" s="1213" t="n">
        <v>21226.8794101875</v>
      </c>
      <c r="R49" s="1212" t="n">
        <v>96135.6576057846</v>
      </c>
      <c r="S49" s="1212" t="n">
        <v>109483.404610988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150</v>
      </c>
      <c r="C50" s="1204" t="s">
        <v>496</v>
      </c>
      <c r="D50" s="1204" t="n">
        <f aca="false">K50</f>
        <v>160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150</v>
      </c>
      <c r="K50" s="1209" t="n">
        <v>160</v>
      </c>
      <c r="L50" s="1209" t="n">
        <v>2700</v>
      </c>
      <c r="M50" s="1250" t="n">
        <v>27.815348643498</v>
      </c>
      <c r="N50" s="1211" t="n">
        <v>5205.1701</v>
      </c>
      <c r="O50" s="1212" t="n">
        <v>75541.3050536314</v>
      </c>
      <c r="P50" s="1212" t="n">
        <v>89099.0758790966</v>
      </c>
      <c r="Q50" s="1213" t="n">
        <v>21516.2477122725</v>
      </c>
      <c r="R50" s="1212" t="n">
        <v>97057.5527659039</v>
      </c>
      <c r="S50" s="1212" t="n">
        <v>110615.323591369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150</v>
      </c>
      <c r="C51" s="1204" t="s">
        <v>496</v>
      </c>
      <c r="D51" s="1204" t="n">
        <f aca="false">K51</f>
        <v>160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150</v>
      </c>
      <c r="K51" s="1209" t="n">
        <v>160</v>
      </c>
      <c r="L51" s="1209" t="n">
        <v>2750</v>
      </c>
      <c r="M51" s="1250" t="n">
        <v>28.2381218376339</v>
      </c>
      <c r="N51" s="1211" t="n">
        <v>5315.9184</v>
      </c>
      <c r="O51" s="1212" t="n">
        <v>76217.1277551227</v>
      </c>
      <c r="P51" s="1212" t="n">
        <v>89985.9795248189</v>
      </c>
      <c r="Q51" s="1213" t="n">
        <v>21805.6158831487</v>
      </c>
      <c r="R51" s="1212" t="n">
        <v>98022.7436382715</v>
      </c>
      <c r="S51" s="1212" t="n">
        <v>111791.595407968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150</v>
      </c>
      <c r="C52" s="1204" t="s">
        <v>496</v>
      </c>
      <c r="D52" s="1204" t="n">
        <f aca="false">K52</f>
        <v>160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150</v>
      </c>
      <c r="K52" s="1209" t="n">
        <v>160</v>
      </c>
      <c r="L52" s="1209" t="n">
        <v>2800</v>
      </c>
      <c r="M52" s="1250" t="n">
        <v>28.6779350317699</v>
      </c>
      <c r="N52" s="1211" t="n">
        <v>5426.6667</v>
      </c>
      <c r="O52" s="1212" t="n">
        <v>76815.4810449229</v>
      </c>
      <c r="P52" s="1212" t="n">
        <v>90793.5223322354</v>
      </c>
      <c r="Q52" s="1213" t="n">
        <v>22310.4811738163</v>
      </c>
      <c r="R52" s="1212" t="n">
        <v>99125.9622187392</v>
      </c>
      <c r="S52" s="1212" t="n">
        <v>113104.003506052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150</v>
      </c>
      <c r="C53" s="1204" t="s">
        <v>496</v>
      </c>
      <c r="D53" s="1204" t="n">
        <f aca="false">K53</f>
        <v>160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150</v>
      </c>
      <c r="K53" s="1209" t="n">
        <v>160</v>
      </c>
      <c r="L53" s="1209" t="n">
        <v>2850</v>
      </c>
      <c r="M53" s="1250" t="n">
        <v>29.9627082259058</v>
      </c>
      <c r="N53" s="1211" t="n">
        <v>5537.415</v>
      </c>
      <c r="O53" s="1212" t="n">
        <v>77413.7893891658</v>
      </c>
      <c r="P53" s="1212" t="n">
        <v>91601.0190145278</v>
      </c>
      <c r="Q53" s="1213" t="n">
        <v>22599.8494759013</v>
      </c>
      <c r="R53" s="1212" t="n">
        <v>100013.638865067</v>
      </c>
      <c r="S53" s="1212" t="n">
        <v>114200.868490429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150</v>
      </c>
      <c r="C54" s="1204" t="s">
        <v>496</v>
      </c>
      <c r="D54" s="1204" t="n">
        <f aca="false">K54</f>
        <v>160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150</v>
      </c>
      <c r="K54" s="1209" t="n">
        <v>160</v>
      </c>
      <c r="L54" s="1209" t="n">
        <v>2900</v>
      </c>
      <c r="M54" s="1250" t="n">
        <v>30.4025214200417</v>
      </c>
      <c r="N54" s="1211" t="n">
        <v>5648.1633</v>
      </c>
      <c r="O54" s="1212" t="n">
        <v>78012.0526763239</v>
      </c>
      <c r="P54" s="1212" t="n">
        <v>92408.4696937204</v>
      </c>
      <c r="Q54" s="1213" t="n">
        <v>23104.7147665687</v>
      </c>
      <c r="R54" s="1212" t="n">
        <v>101116.767442893</v>
      </c>
      <c r="S54" s="1212" t="n">
        <v>115513.184460289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150</v>
      </c>
      <c r="C55" s="1204" t="s">
        <v>496</v>
      </c>
      <c r="D55" s="1204" t="n">
        <f aca="false">K55</f>
        <v>160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150</v>
      </c>
      <c r="K55" s="1209" t="n">
        <v>160</v>
      </c>
      <c r="L55" s="1209" t="n">
        <v>2950</v>
      </c>
      <c r="M55" s="1250" t="n">
        <v>30.8252946141776</v>
      </c>
      <c r="N55" s="1211" t="n">
        <v>5758.9116</v>
      </c>
      <c r="O55" s="1212" t="n">
        <v>78610.2711294521</v>
      </c>
      <c r="P55" s="1212" t="n">
        <v>93215.8742477891</v>
      </c>
      <c r="Q55" s="1213" t="n">
        <v>23394.082937445</v>
      </c>
      <c r="R55" s="1212" t="n">
        <v>102004.354066897</v>
      </c>
      <c r="S55" s="1212" t="n">
        <v>116609.957185234</v>
      </c>
    </row>
    <row r="56" customFormat="false" ht="16.5" hidden="false" customHeight="true" outlineLevel="0" collapsed="false">
      <c r="A56" s="1214" t="s">
        <v>56</v>
      </c>
      <c r="B56" s="1215" t="n">
        <f aca="false">J56</f>
        <v>150</v>
      </c>
      <c r="C56" s="1215" t="s">
        <v>496</v>
      </c>
      <c r="D56" s="1215" t="n">
        <f aca="false">K56</f>
        <v>160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07" t="s">
        <v>497</v>
      </c>
      <c r="J56" s="1219" t="n">
        <v>150</v>
      </c>
      <c r="K56" s="1220" t="n">
        <v>160</v>
      </c>
      <c r="L56" s="1220" t="n">
        <v>3000</v>
      </c>
      <c r="M56" s="1251" t="n">
        <v>31.2651078083136</v>
      </c>
      <c r="N56" s="1222" t="n">
        <v>5869.6599</v>
      </c>
      <c r="O56" s="1223" t="n">
        <v>80812.9648981896</v>
      </c>
      <c r="P56" s="1223" t="n">
        <v>95666.9292910862</v>
      </c>
      <c r="Q56" s="1224" t="n">
        <v>23898.9482281125</v>
      </c>
      <c r="R56" s="1223" t="n">
        <v>104711.913126302</v>
      </c>
      <c r="S56" s="1223" t="n">
        <v>119565.877519199</v>
      </c>
    </row>
    <row r="57" customFormat="false" ht="22.5" hidden="false" customHeight="true" outlineLevel="0" collapsed="false">
      <c r="A57" s="1201" t="s">
        <v>510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true" outlineLevel="0" collapsed="false">
      <c r="A58" s="1249" t="s">
        <v>495</v>
      </c>
      <c r="B58" s="1249"/>
      <c r="C58" s="1249"/>
      <c r="D58" s="1249"/>
      <c r="E58" s="1249"/>
      <c r="F58" s="1249"/>
      <c r="G58" s="1249"/>
      <c r="H58" s="1249"/>
      <c r="I58" s="1249"/>
      <c r="J58" s="1249"/>
      <c r="K58" s="1249"/>
      <c r="L58" s="1249"/>
      <c r="M58" s="1249"/>
      <c r="N58" s="1249"/>
      <c r="O58" s="1249"/>
      <c r="P58" s="1249"/>
      <c r="Q58" s="1249"/>
      <c r="R58" s="1249"/>
      <c r="S58" s="1249"/>
    </row>
    <row r="59" customFormat="false" ht="16.5" hidden="false" customHeight="false" outlineLevel="0" collapsed="false">
      <c r="A59" s="1203" t="s">
        <v>56</v>
      </c>
      <c r="B59" s="1206" t="n">
        <f aca="false">J59</f>
        <v>150</v>
      </c>
      <c r="C59" s="1206" t="s">
        <v>496</v>
      </c>
      <c r="D59" s="1206" t="n">
        <f aca="false">K59</f>
        <v>200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25" t="n">
        <v>150</v>
      </c>
      <c r="K59" s="1226" t="n">
        <v>200</v>
      </c>
      <c r="L59" s="1226" t="n">
        <v>700</v>
      </c>
      <c r="M59" s="1252" t="n">
        <v>7.72214525292013</v>
      </c>
      <c r="N59" s="1228" t="n">
        <v>917.24724</v>
      </c>
      <c r="O59" s="1229" t="n">
        <v>24497.2576023441</v>
      </c>
      <c r="P59" s="1229" t="n">
        <v>28755.0648770816</v>
      </c>
      <c r="Q59" s="1230" t="n">
        <v>6992.94864394125</v>
      </c>
      <c r="R59" s="1229" t="n">
        <v>31490.2062462853</v>
      </c>
      <c r="S59" s="1229" t="n">
        <v>35748.0135210229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150</v>
      </c>
      <c r="C60" s="1204" t="s">
        <v>496</v>
      </c>
      <c r="D60" s="1204" t="n">
        <f aca="false">K60</f>
        <v>200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150</v>
      </c>
      <c r="K60" s="1209" t="n">
        <v>200</v>
      </c>
      <c r="L60" s="1209" t="n">
        <v>750</v>
      </c>
      <c r="M60" s="1250" t="n">
        <v>8.17256426495079</v>
      </c>
      <c r="N60" s="1211" t="n">
        <v>1048.28256</v>
      </c>
      <c r="O60" s="1212" t="n">
        <v>25955.8819078157</v>
      </c>
      <c r="P60" s="1212" t="n">
        <v>30445.6478019788</v>
      </c>
      <c r="Q60" s="1213" t="n">
        <v>7327.91933434125</v>
      </c>
      <c r="R60" s="1212" t="n">
        <v>33283.8012421569</v>
      </c>
      <c r="S60" s="1212" t="n">
        <v>37773.5671363201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150</v>
      </c>
      <c r="C61" s="1204" t="s">
        <v>496</v>
      </c>
      <c r="D61" s="1204" t="n">
        <f aca="false">K61</f>
        <v>200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150</v>
      </c>
      <c r="K61" s="1209" t="n">
        <v>200</v>
      </c>
      <c r="L61" s="1209" t="n">
        <v>800</v>
      </c>
      <c r="M61" s="1250" t="n">
        <v>8.62298327698145</v>
      </c>
      <c r="N61" s="1211" t="n">
        <v>1179.31788</v>
      </c>
      <c r="O61" s="1212" t="n">
        <v>27415.0714343406</v>
      </c>
      <c r="P61" s="1212" t="n">
        <v>32136.9055203564</v>
      </c>
      <c r="Q61" s="1213" t="n">
        <v>7662.89002474125</v>
      </c>
      <c r="R61" s="1212" t="n">
        <v>35077.9614590818</v>
      </c>
      <c r="S61" s="1212" t="n">
        <v>39799.7955450976</v>
      </c>
    </row>
    <row r="62" s="1179" customFormat="true" ht="16.5" hidden="false" customHeight="false" outlineLevel="0" collapsed="false">
      <c r="A62" s="1203" t="s">
        <v>56</v>
      </c>
      <c r="B62" s="1204" t="n">
        <f aca="false">J62</f>
        <v>150</v>
      </c>
      <c r="C62" s="1204" t="s">
        <v>496</v>
      </c>
      <c r="D62" s="1204" t="n">
        <f aca="false">K62</f>
        <v>200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150</v>
      </c>
      <c r="K62" s="1209" t="n">
        <v>200</v>
      </c>
      <c r="L62" s="1209" t="n">
        <v>850</v>
      </c>
      <c r="M62" s="1250" t="n">
        <v>9.0904422890121</v>
      </c>
      <c r="N62" s="1211" t="n">
        <v>1310.3532</v>
      </c>
      <c r="O62" s="1212" t="n">
        <v>28874.2610723929</v>
      </c>
      <c r="P62" s="1212" t="n">
        <v>33828.1726345926</v>
      </c>
      <c r="Q62" s="1213" t="n">
        <v>8213.35770372375</v>
      </c>
      <c r="R62" s="1212" t="n">
        <v>37087.6187761166</v>
      </c>
      <c r="S62" s="1212" t="n">
        <v>42041.5303383163</v>
      </c>
    </row>
    <row r="63" s="1179" customFormat="true" ht="16.5" hidden="false" customHeight="false" outlineLevel="0" collapsed="false">
      <c r="A63" s="1203" t="s">
        <v>56</v>
      </c>
      <c r="B63" s="1204" t="n">
        <f aca="false">J63</f>
        <v>150</v>
      </c>
      <c r="C63" s="1204" t="s">
        <v>496</v>
      </c>
      <c r="D63" s="1204" t="n">
        <f aca="false">K63</f>
        <v>200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150</v>
      </c>
      <c r="K63" s="1209" t="n">
        <v>200</v>
      </c>
      <c r="L63" s="1209" t="n">
        <v>900</v>
      </c>
      <c r="M63" s="1250" t="n">
        <v>9.69986130104276</v>
      </c>
      <c r="N63" s="1211" t="n">
        <v>1441.38852</v>
      </c>
      <c r="O63" s="1212" t="n">
        <v>30333.4505989178</v>
      </c>
      <c r="P63" s="1212" t="n">
        <v>35519.4480464701</v>
      </c>
      <c r="Q63" s="1213" t="n">
        <v>8548.3285253325</v>
      </c>
      <c r="R63" s="1212" t="n">
        <v>38881.7791242503</v>
      </c>
      <c r="S63" s="1212" t="n">
        <v>44067.7765718026</v>
      </c>
    </row>
    <row r="64" s="1179" customFormat="true" ht="16.5" hidden="false" customHeight="false" outlineLevel="0" collapsed="false">
      <c r="A64" s="1203" t="s">
        <v>56</v>
      </c>
      <c r="B64" s="1204" t="n">
        <f aca="false">J64</f>
        <v>150</v>
      </c>
      <c r="C64" s="1204" t="s">
        <v>496</v>
      </c>
      <c r="D64" s="1204" t="n">
        <f aca="false">K64</f>
        <v>200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150</v>
      </c>
      <c r="K64" s="1209" t="n">
        <v>200</v>
      </c>
      <c r="L64" s="1209" t="n">
        <v>950</v>
      </c>
      <c r="M64" s="1250" t="n">
        <v>10.1673203130734</v>
      </c>
      <c r="N64" s="1211" t="n">
        <v>1572.42384</v>
      </c>
      <c r="O64" s="1212" t="n">
        <v>31792.6402369701</v>
      </c>
      <c r="P64" s="1212" t="n">
        <v>37210.7302916993</v>
      </c>
      <c r="Q64" s="1213" t="n">
        <v>9098.796204315</v>
      </c>
      <c r="R64" s="1212" t="n">
        <v>40891.4364412851</v>
      </c>
      <c r="S64" s="1212" t="n">
        <v>46309.5264960143</v>
      </c>
    </row>
    <row r="65" s="1179" customFormat="true" ht="16.5" hidden="false" customHeight="false" outlineLevel="0" collapsed="false">
      <c r="A65" s="1203" t="s">
        <v>56</v>
      </c>
      <c r="B65" s="1204" t="n">
        <f aca="false">J65</f>
        <v>150</v>
      </c>
      <c r="C65" s="1204" t="s">
        <v>496</v>
      </c>
      <c r="D65" s="1204" t="n">
        <f aca="false">K65</f>
        <v>200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150</v>
      </c>
      <c r="K65" s="1209" t="n">
        <v>200</v>
      </c>
      <c r="L65" s="1209" t="n">
        <v>1000</v>
      </c>
      <c r="M65" s="1250" t="n">
        <v>10.6177393251041</v>
      </c>
      <c r="N65" s="1211" t="n">
        <v>1703.45916</v>
      </c>
      <c r="O65" s="1212" t="n">
        <v>33162.9213171218</v>
      </c>
      <c r="P65" s="1212" t="n">
        <v>38811.1195634599</v>
      </c>
      <c r="Q65" s="1213" t="n">
        <v>9433.766894715</v>
      </c>
      <c r="R65" s="1212" t="n">
        <v>42596.6882118368</v>
      </c>
      <c r="S65" s="1212" t="n">
        <v>48244.8864581749</v>
      </c>
    </row>
    <row r="66" s="1179" customFormat="true" ht="16.5" hidden="false" customHeight="false" outlineLevel="0" collapsed="false">
      <c r="A66" s="1203" t="s">
        <v>56</v>
      </c>
      <c r="B66" s="1204" t="n">
        <f aca="false">J66</f>
        <v>150</v>
      </c>
      <c r="C66" s="1204" t="s">
        <v>496</v>
      </c>
      <c r="D66" s="1204" t="n">
        <f aca="false">K66</f>
        <v>200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150</v>
      </c>
      <c r="K66" s="1209" t="n">
        <v>200</v>
      </c>
      <c r="L66" s="1209" t="n">
        <v>1050</v>
      </c>
      <c r="M66" s="1250" t="n">
        <v>11.0851983371347</v>
      </c>
      <c r="N66" s="1211" t="n">
        <v>1834.49448</v>
      </c>
      <c r="O66" s="1212" t="n">
        <v>34833.2685292513</v>
      </c>
      <c r="P66" s="1212" t="n">
        <v>40718.3038741093</v>
      </c>
      <c r="Q66" s="1213" t="n">
        <v>9984.2345736975</v>
      </c>
      <c r="R66" s="1212" t="n">
        <v>44817.5031029488</v>
      </c>
      <c r="S66" s="1212" t="n">
        <v>50702.5384478068</v>
      </c>
    </row>
    <row r="67" s="1179" customFormat="true" ht="16.5" hidden="false" customHeight="false" outlineLevel="0" collapsed="false">
      <c r="A67" s="1203" t="s">
        <v>56</v>
      </c>
      <c r="B67" s="1206" t="n">
        <f aca="false">J67</f>
        <v>150</v>
      </c>
      <c r="C67" s="1206" t="s">
        <v>496</v>
      </c>
      <c r="D67" s="1206" t="n">
        <f aca="false">K67</f>
        <v>200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150</v>
      </c>
      <c r="K67" s="1209" t="n">
        <v>200</v>
      </c>
      <c r="L67" s="1209" t="n">
        <v>1100</v>
      </c>
      <c r="M67" s="1250" t="n">
        <v>11.5356173491654</v>
      </c>
      <c r="N67" s="1211" t="n">
        <v>1965.5298</v>
      </c>
      <c r="O67" s="1212" t="n">
        <v>36292.4580557762</v>
      </c>
      <c r="P67" s="1212" t="n">
        <v>42409.6055211763</v>
      </c>
      <c r="Q67" s="1213" t="n">
        <v>10319.2053953063</v>
      </c>
      <c r="R67" s="1212" t="n">
        <v>46611.6634510825</v>
      </c>
      <c r="S67" s="1212" t="n">
        <v>52728.8109164826</v>
      </c>
    </row>
    <row r="68" s="1179" customFormat="true" ht="16.5" hidden="false" customHeight="false" outlineLevel="0" collapsed="false">
      <c r="A68" s="1203" t="s">
        <v>56</v>
      </c>
      <c r="B68" s="1204" t="n">
        <f aca="false">J68</f>
        <v>150</v>
      </c>
      <c r="C68" s="1204" t="s">
        <v>496</v>
      </c>
      <c r="D68" s="1204" t="n">
        <f aca="false">K68</f>
        <v>200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150</v>
      </c>
      <c r="K68" s="1209" t="n">
        <v>200</v>
      </c>
      <c r="L68" s="1209" t="n">
        <v>1150</v>
      </c>
      <c r="M68" s="1250" t="n">
        <v>11.9860363611961</v>
      </c>
      <c r="N68" s="1211" t="n">
        <v>2096.56512</v>
      </c>
      <c r="O68" s="1212" t="n">
        <v>37045.7200565505</v>
      </c>
      <c r="P68" s="1212" t="n">
        <v>43379.1334187378</v>
      </c>
      <c r="Q68" s="1213" t="n">
        <v>10654.1760857063</v>
      </c>
      <c r="R68" s="1212" t="n">
        <v>47699.8961422568</v>
      </c>
      <c r="S68" s="1212" t="n">
        <v>54033.309504444</v>
      </c>
    </row>
    <row r="69" s="1179" customFormat="true" ht="16.5" hidden="false" customHeight="false" outlineLevel="0" collapsed="false">
      <c r="A69" s="1203" t="s">
        <v>56</v>
      </c>
      <c r="B69" s="1204" t="n">
        <f aca="false">J69</f>
        <v>150</v>
      </c>
      <c r="C69" s="1204" t="s">
        <v>496</v>
      </c>
      <c r="D69" s="1204" t="n">
        <f aca="false">K69</f>
        <v>200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150</v>
      </c>
      <c r="K69" s="1209" t="n">
        <v>200</v>
      </c>
      <c r="L69" s="1209" t="n">
        <v>1200</v>
      </c>
      <c r="M69" s="1250" t="n">
        <v>12.4927453732267</v>
      </c>
      <c r="N69" s="1211" t="n">
        <v>2227.60044</v>
      </c>
      <c r="O69" s="1212" t="n">
        <v>37831.8223150436</v>
      </c>
      <c r="P69" s="1212" t="n">
        <v>44382.2568798116</v>
      </c>
      <c r="Q69" s="1213" t="n">
        <v>11204.6437646888</v>
      </c>
      <c r="R69" s="1212" t="n">
        <v>49036.4660797324</v>
      </c>
      <c r="S69" s="1212" t="n">
        <v>55586.9006445004</v>
      </c>
    </row>
    <row r="70" s="1179" customFormat="true" ht="16.5" hidden="false" customHeight="false" outlineLevel="0" collapsed="false">
      <c r="A70" s="1203" t="s">
        <v>56</v>
      </c>
      <c r="B70" s="1204" t="n">
        <f aca="false">J70</f>
        <v>150</v>
      </c>
      <c r="C70" s="1204" t="s">
        <v>496</v>
      </c>
      <c r="D70" s="1204" t="n">
        <f aca="false">K70</f>
        <v>200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150</v>
      </c>
      <c r="K70" s="1209" t="n">
        <v>200</v>
      </c>
      <c r="L70" s="1209" t="n">
        <v>1250</v>
      </c>
      <c r="M70" s="1250" t="n">
        <v>13.8051643852574</v>
      </c>
      <c r="N70" s="1211" t="n">
        <v>2358.63576</v>
      </c>
      <c r="O70" s="1212" t="n">
        <v>38584.6347487174</v>
      </c>
      <c r="P70" s="1212" t="n">
        <v>45351.3641601711</v>
      </c>
      <c r="Q70" s="1213" t="n">
        <v>11539.6144550888</v>
      </c>
      <c r="R70" s="1212" t="n">
        <v>50124.2492038061</v>
      </c>
      <c r="S70" s="1212" t="n">
        <v>56890.9786152599</v>
      </c>
    </row>
    <row r="71" s="1179" customFormat="true" ht="16.5" hidden="false" customHeight="false" outlineLevel="0" collapsed="false">
      <c r="A71" s="1203" t="s">
        <v>56</v>
      </c>
      <c r="B71" s="1204" t="n">
        <f aca="false">J71</f>
        <v>150</v>
      </c>
      <c r="C71" s="1204" t="s">
        <v>496</v>
      </c>
      <c r="D71" s="1204" t="n">
        <f aca="false">K71</f>
        <v>200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150</v>
      </c>
      <c r="K71" s="1209" t="n">
        <v>200</v>
      </c>
      <c r="L71" s="1209" t="n">
        <v>1300</v>
      </c>
      <c r="M71" s="1250" t="n">
        <v>14.272623397288</v>
      </c>
      <c r="N71" s="1211" t="n">
        <v>2489.67108</v>
      </c>
      <c r="O71" s="1212" t="n">
        <v>41629.3943518659</v>
      </c>
      <c r="P71" s="1212" t="n">
        <v>48663.763795374</v>
      </c>
      <c r="Q71" s="1213" t="n">
        <v>12090.0821340713</v>
      </c>
      <c r="R71" s="1212" t="n">
        <v>53719.4764859372</v>
      </c>
      <c r="S71" s="1212" t="n">
        <v>60753.8459294452</v>
      </c>
    </row>
    <row r="72" s="1179" customFormat="true" ht="16.5" hidden="false" customHeight="false" outlineLevel="0" collapsed="false">
      <c r="A72" s="1203" t="s">
        <v>56</v>
      </c>
      <c r="B72" s="1204" t="n">
        <f aca="false">J72</f>
        <v>150</v>
      </c>
      <c r="C72" s="1204" t="s">
        <v>496</v>
      </c>
      <c r="D72" s="1204" t="n">
        <f aca="false">K72</f>
        <v>200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150</v>
      </c>
      <c r="K72" s="1209" t="n">
        <v>200</v>
      </c>
      <c r="L72" s="1209" t="n">
        <v>1350</v>
      </c>
      <c r="M72" s="1250" t="n">
        <v>14.7230424093187</v>
      </c>
      <c r="N72" s="1211" t="n">
        <v>2620.7064</v>
      </c>
      <c r="O72" s="1212" t="n">
        <v>42615.5680225665</v>
      </c>
      <c r="P72" s="1212" t="n">
        <v>49871.4099609254</v>
      </c>
      <c r="Q72" s="1213" t="n">
        <v>12425.05295568</v>
      </c>
      <c r="R72" s="1212" t="n">
        <v>55040.6209782465</v>
      </c>
      <c r="S72" s="1212" t="n">
        <v>62296.4629166053</v>
      </c>
    </row>
    <row r="73" s="1179" customFormat="true" ht="16.5" hidden="false" customHeight="false" outlineLevel="0" collapsed="false">
      <c r="A73" s="1203" t="s">
        <v>56</v>
      </c>
      <c r="B73" s="1204" t="n">
        <f aca="false">J73</f>
        <v>150</v>
      </c>
      <c r="C73" s="1204" t="s">
        <v>496</v>
      </c>
      <c r="D73" s="1204" t="n">
        <f aca="false">K73</f>
        <v>200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150</v>
      </c>
      <c r="K73" s="1209" t="n">
        <v>200</v>
      </c>
      <c r="L73" s="1209" t="n">
        <v>1400</v>
      </c>
      <c r="M73" s="1250" t="n">
        <v>15.1905014213493</v>
      </c>
      <c r="N73" s="1211" t="n">
        <v>2751.74172</v>
      </c>
      <c r="O73" s="1212" t="n">
        <v>43907.3644567635</v>
      </c>
      <c r="P73" s="1212" t="n">
        <v>51391.5523771177</v>
      </c>
      <c r="Q73" s="1213" t="n">
        <v>12975.5206346625</v>
      </c>
      <c r="R73" s="1212" t="n">
        <v>56882.885091426</v>
      </c>
      <c r="S73" s="1212" t="n">
        <v>64367.0730117802</v>
      </c>
    </row>
    <row r="74" s="1179" customFormat="true" ht="16.5" hidden="false" customHeight="false" outlineLevel="0" collapsed="false">
      <c r="A74" s="1203" t="s">
        <v>56</v>
      </c>
      <c r="B74" s="1204" t="n">
        <f aca="false">J74</f>
        <v>150</v>
      </c>
      <c r="C74" s="1204" t="s">
        <v>496</v>
      </c>
      <c r="D74" s="1204" t="n">
        <f aca="false">K74</f>
        <v>200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150</v>
      </c>
      <c r="K74" s="1209" t="n">
        <v>200</v>
      </c>
      <c r="L74" s="1209" t="n">
        <v>1450</v>
      </c>
      <c r="M74" s="1250" t="n">
        <v>15.64092043338</v>
      </c>
      <c r="N74" s="1211" t="n">
        <v>2882.77704</v>
      </c>
      <c r="O74" s="1212" t="n">
        <v>44893.5380159366</v>
      </c>
      <c r="P74" s="1212" t="n">
        <v>52599.2000069588</v>
      </c>
      <c r="Q74" s="1213" t="n">
        <v>13310.4913250625</v>
      </c>
      <c r="R74" s="1212" t="n">
        <v>58204.0293409991</v>
      </c>
      <c r="S74" s="1212" t="n">
        <v>65909.6913320213</v>
      </c>
    </row>
    <row r="75" s="1179" customFormat="true" ht="16.5" hidden="false" customHeight="false" outlineLevel="0" collapsed="false">
      <c r="A75" s="1203" t="s">
        <v>56</v>
      </c>
      <c r="B75" s="1204" t="n">
        <f aca="false">J75</f>
        <v>150</v>
      </c>
      <c r="C75" s="1204" t="s">
        <v>496</v>
      </c>
      <c r="D75" s="1204" t="n">
        <f aca="false">K75</f>
        <v>200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150</v>
      </c>
      <c r="K75" s="1209" t="n">
        <v>200</v>
      </c>
      <c r="L75" s="1209" t="n">
        <v>1500</v>
      </c>
      <c r="M75" s="1250" t="n">
        <v>15.9624640321707</v>
      </c>
      <c r="N75" s="1211" t="n">
        <v>3013.81236</v>
      </c>
      <c r="O75" s="1212" t="n">
        <v>46283.6578197257</v>
      </c>
      <c r="P75" s="1212" t="n">
        <v>54290.2261235234</v>
      </c>
      <c r="Q75" s="1213" t="n">
        <v>13860.959004045</v>
      </c>
      <c r="R75" s="1212" t="n">
        <v>60144.6168237707</v>
      </c>
      <c r="S75" s="1212" t="n">
        <v>68151.1851275684</v>
      </c>
    </row>
    <row r="76" s="1179" customFormat="true" ht="16.5" hidden="false" customHeight="false" outlineLevel="0" collapsed="false">
      <c r="A76" s="1203" t="s">
        <v>56</v>
      </c>
      <c r="B76" s="1204" t="n">
        <f aca="false">J76</f>
        <v>150</v>
      </c>
      <c r="C76" s="1204" t="s">
        <v>496</v>
      </c>
      <c r="D76" s="1204" t="n">
        <f aca="false">K76</f>
        <v>200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150</v>
      </c>
      <c r="K76" s="1209" t="n">
        <v>200</v>
      </c>
      <c r="L76" s="1209" t="n">
        <v>1550</v>
      </c>
      <c r="M76" s="1250" t="n">
        <v>16.4128830442013</v>
      </c>
      <c r="N76" s="1211" t="n">
        <v>3144.84768</v>
      </c>
      <c r="O76" s="1212" t="n">
        <v>47269.8313788988</v>
      </c>
      <c r="P76" s="1212" t="n">
        <v>55497.904503447</v>
      </c>
      <c r="Q76" s="1213" t="n">
        <v>14195.9298256538</v>
      </c>
      <c r="R76" s="1212" t="n">
        <v>61465.7612045526</v>
      </c>
      <c r="S76" s="1212" t="n">
        <v>69693.8343291008</v>
      </c>
    </row>
    <row r="77" s="1179" customFormat="true" ht="16.5" hidden="false" customHeight="false" outlineLevel="0" collapsed="false">
      <c r="A77" s="1203" t="s">
        <v>56</v>
      </c>
      <c r="B77" s="1206" t="n">
        <f aca="false">J77</f>
        <v>150</v>
      </c>
      <c r="C77" s="1206" t="s">
        <v>496</v>
      </c>
      <c r="D77" s="1206" t="n">
        <f aca="false">K77</f>
        <v>200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150</v>
      </c>
      <c r="K77" s="1209" t="n">
        <v>200</v>
      </c>
      <c r="L77" s="1209" t="n">
        <v>1600</v>
      </c>
      <c r="M77" s="1250" t="n">
        <v>16.863302056232</v>
      </c>
      <c r="N77" s="1211" t="n">
        <v>3275.883</v>
      </c>
      <c r="O77" s="1212" t="n">
        <v>50074.7352792801</v>
      </c>
      <c r="P77" s="1212" t="n">
        <v>58565.0841878816</v>
      </c>
      <c r="Q77" s="1213" t="n">
        <v>14530.9005160538</v>
      </c>
      <c r="R77" s="1212" t="n">
        <v>64605.6357953338</v>
      </c>
      <c r="S77" s="1212" t="n">
        <v>73095.9847039354</v>
      </c>
    </row>
    <row r="78" s="1179" customFormat="true" ht="16.5" hidden="false" customHeight="false" outlineLevel="0" collapsed="false">
      <c r="A78" s="1203" t="s">
        <v>56</v>
      </c>
      <c r="B78" s="1204" t="n">
        <f aca="false">J78</f>
        <v>150</v>
      </c>
      <c r="C78" s="1204" t="s">
        <v>496</v>
      </c>
      <c r="D78" s="1204" t="n">
        <f aca="false">K78</f>
        <v>200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150</v>
      </c>
      <c r="K78" s="1209" t="n">
        <v>200</v>
      </c>
      <c r="L78" s="1209" t="n">
        <v>1650</v>
      </c>
      <c r="M78" s="1250" t="n">
        <v>17.3307610682626</v>
      </c>
      <c r="N78" s="1211" t="n">
        <v>3406.91832</v>
      </c>
      <c r="O78" s="1212" t="n">
        <v>53115.3962491005</v>
      </c>
      <c r="P78" s="1212" t="n">
        <v>61873.5443958294</v>
      </c>
      <c r="Q78" s="1213" t="n">
        <v>15081.3681950363</v>
      </c>
      <c r="R78" s="1212" t="n">
        <v>68196.7644441368</v>
      </c>
      <c r="S78" s="1212" t="n">
        <v>76954.9125908656</v>
      </c>
    </row>
    <row r="79" s="1179" customFormat="true" ht="16.5" hidden="false" customHeight="false" outlineLevel="0" collapsed="false">
      <c r="A79" s="1203" t="s">
        <v>56</v>
      </c>
      <c r="B79" s="1204" t="n">
        <f aca="false">J79</f>
        <v>150</v>
      </c>
      <c r="C79" s="1204" t="s">
        <v>496</v>
      </c>
      <c r="D79" s="1204" t="n">
        <f aca="false">K79</f>
        <v>200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150</v>
      </c>
      <c r="K79" s="1209" t="n">
        <v>200</v>
      </c>
      <c r="L79" s="1209" t="n">
        <v>1700</v>
      </c>
      <c r="M79" s="1250" t="n">
        <v>18.6431800802933</v>
      </c>
      <c r="N79" s="1211" t="n">
        <v>3537.95364</v>
      </c>
      <c r="O79" s="1212" t="n">
        <v>53909.8432135223</v>
      </c>
      <c r="P79" s="1212" t="n">
        <v>62885.1008230217</v>
      </c>
      <c r="Q79" s="1213" t="n">
        <v>15416.3388854363</v>
      </c>
      <c r="R79" s="1212" t="n">
        <v>69326.1820989585</v>
      </c>
      <c r="S79" s="1212" t="n">
        <v>78301.439708458</v>
      </c>
    </row>
    <row r="80" s="1179" customFormat="true" ht="16.5" hidden="false" customHeight="false" outlineLevel="0" collapsed="false">
      <c r="A80" s="1203" t="s">
        <v>56</v>
      </c>
      <c r="B80" s="1204" t="n">
        <f aca="false">J80</f>
        <v>150</v>
      </c>
      <c r="C80" s="1204" t="s">
        <v>496</v>
      </c>
      <c r="D80" s="1204" t="n">
        <f aca="false">K80</f>
        <v>200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150</v>
      </c>
      <c r="K80" s="1209" t="n">
        <v>200</v>
      </c>
      <c r="L80" s="1209" t="n">
        <v>1750</v>
      </c>
      <c r="M80" s="1250" t="n">
        <v>19.110639092324</v>
      </c>
      <c r="N80" s="1211" t="n">
        <v>3668.98896</v>
      </c>
      <c r="O80" s="1212" t="n">
        <v>54633.1184975936</v>
      </c>
      <c r="P80" s="1212" t="n">
        <v>63823.894501071</v>
      </c>
      <c r="Q80" s="1213" t="n">
        <v>15966.8065644188</v>
      </c>
      <c r="R80" s="1212" t="n">
        <v>70599.9250620124</v>
      </c>
      <c r="S80" s="1212" t="n">
        <v>79790.7010654898</v>
      </c>
    </row>
    <row r="81" s="1179" customFormat="true" ht="16.5" hidden="false" customHeight="false" outlineLevel="0" collapsed="false">
      <c r="A81" s="1203" t="s">
        <v>56</v>
      </c>
      <c r="B81" s="1204" t="n">
        <f aca="false">J81</f>
        <v>150</v>
      </c>
      <c r="C81" s="1204" t="s">
        <v>496</v>
      </c>
      <c r="D81" s="1204" t="n">
        <f aca="false">K81</f>
        <v>200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150</v>
      </c>
      <c r="K81" s="1209" t="n">
        <v>200</v>
      </c>
      <c r="L81" s="1209" t="n">
        <v>1800</v>
      </c>
      <c r="M81" s="1250" t="n">
        <v>19.5610581043546</v>
      </c>
      <c r="N81" s="1211" t="n">
        <v>3800.02428</v>
      </c>
      <c r="O81" s="1212" t="n">
        <v>55428.2165591955</v>
      </c>
      <c r="P81" s="1212" t="n">
        <v>64836.146343823</v>
      </c>
      <c r="Q81" s="1213" t="n">
        <v>16301.7773860275</v>
      </c>
      <c r="R81" s="1212" t="n">
        <v>71729.993945223</v>
      </c>
      <c r="S81" s="1212" t="n">
        <v>81137.9237298505</v>
      </c>
    </row>
    <row r="82" s="1179" customFormat="true" ht="16.5" hidden="false" customHeight="false" outlineLevel="0" collapsed="false">
      <c r="A82" s="1203" t="s">
        <v>56</v>
      </c>
      <c r="B82" s="1204" t="n">
        <f aca="false">J82</f>
        <v>150</v>
      </c>
      <c r="C82" s="1204" t="s">
        <v>496</v>
      </c>
      <c r="D82" s="1204" t="n">
        <f aca="false">K82</f>
        <v>200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150</v>
      </c>
      <c r="K82" s="1209" t="n">
        <v>200</v>
      </c>
      <c r="L82" s="1209" t="n">
        <v>1850</v>
      </c>
      <c r="M82" s="1250" t="n">
        <v>20.0285171163853</v>
      </c>
      <c r="N82" s="1211" t="n">
        <v>3931.0596</v>
      </c>
      <c r="O82" s="1212" t="n">
        <v>56223.2695637126</v>
      </c>
      <c r="P82" s="1212" t="n">
        <v>65848.3651180336</v>
      </c>
      <c r="Q82" s="1213" t="n">
        <v>16852.24506501</v>
      </c>
      <c r="R82" s="1212" t="n">
        <v>73075.5146287226</v>
      </c>
      <c r="S82" s="1212" t="n">
        <v>82700.6101830437</v>
      </c>
    </row>
    <row r="83" s="1179" customFormat="true" ht="16.5" hidden="false" customHeight="false" outlineLevel="0" collapsed="false">
      <c r="A83" s="1203" t="s">
        <v>56</v>
      </c>
      <c r="B83" s="1204" t="n">
        <f aca="false">J83</f>
        <v>150</v>
      </c>
      <c r="C83" s="1204" t="s">
        <v>496</v>
      </c>
      <c r="D83" s="1204" t="n">
        <f aca="false">K83</f>
        <v>200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150</v>
      </c>
      <c r="K83" s="1209" t="n">
        <v>200</v>
      </c>
      <c r="L83" s="1209" t="n">
        <v>1900</v>
      </c>
      <c r="M83" s="1250" t="n">
        <v>20.4789361284159</v>
      </c>
      <c r="N83" s="1211" t="n">
        <v>4062.09492</v>
      </c>
      <c r="O83" s="1212" t="n">
        <v>57181.924842957</v>
      </c>
      <c r="P83" s="1212" t="n">
        <v>67027.8737377189</v>
      </c>
      <c r="Q83" s="1213" t="n">
        <v>17187.21575541</v>
      </c>
      <c r="R83" s="1212" t="n">
        <v>74369.140598367</v>
      </c>
      <c r="S83" s="1212" t="n">
        <v>84215.0894931289</v>
      </c>
    </row>
    <row r="84" s="1179" customFormat="true" ht="16.5" hidden="false" customHeight="false" outlineLevel="0" collapsed="false">
      <c r="A84" s="1203" t="s">
        <v>56</v>
      </c>
      <c r="B84" s="1204" t="n">
        <f aca="false">J84</f>
        <v>150</v>
      </c>
      <c r="C84" s="1204" t="s">
        <v>496</v>
      </c>
      <c r="D84" s="1204" t="n">
        <f aca="false">K84</f>
        <v>200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150</v>
      </c>
      <c r="K84" s="1209" t="n">
        <v>200</v>
      </c>
      <c r="L84" s="1209" t="n">
        <v>1950</v>
      </c>
      <c r="M84" s="1250" t="n">
        <v>20.9686051404466</v>
      </c>
      <c r="N84" s="1211" t="n">
        <v>4193.13024</v>
      </c>
      <c r="O84" s="1212" t="n">
        <v>58289.3664229665</v>
      </c>
      <c r="P84" s="1212" t="n">
        <v>68359.5139984461</v>
      </c>
      <c r="Q84" s="1213" t="n">
        <v>17522.18644581</v>
      </c>
      <c r="R84" s="1212" t="n">
        <v>75811.5528687765</v>
      </c>
      <c r="S84" s="1212" t="n">
        <v>85881.7004442561</v>
      </c>
    </row>
    <row r="85" s="1179" customFormat="true" ht="16.5" hidden="false" customHeight="false" outlineLevel="0" collapsed="false">
      <c r="A85" s="1203" t="s">
        <v>56</v>
      </c>
      <c r="B85" s="1204" t="n">
        <f aca="false">J85</f>
        <v>150</v>
      </c>
      <c r="C85" s="1204" t="s">
        <v>496</v>
      </c>
      <c r="D85" s="1204" t="n">
        <f aca="false">K85</f>
        <v>200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150</v>
      </c>
      <c r="K85" s="1209" t="n">
        <v>200</v>
      </c>
      <c r="L85" s="1209" t="n">
        <v>2000</v>
      </c>
      <c r="M85" s="1250" t="n">
        <v>21.5276265524772</v>
      </c>
      <c r="N85" s="1211" t="n">
        <v>4324.16556</v>
      </c>
      <c r="O85" s="1212" t="n">
        <v>59277.2063135833</v>
      </c>
      <c r="P85" s="1212" t="n">
        <v>69765.9803144573</v>
      </c>
      <c r="Q85" s="1213" t="n">
        <v>18072.6542560013</v>
      </c>
      <c r="R85" s="1212" t="n">
        <v>77349.8605695846</v>
      </c>
      <c r="S85" s="1212" t="n">
        <v>87838.6345704585</v>
      </c>
    </row>
    <row r="86" s="1179" customFormat="true" ht="16.5" hidden="false" customHeight="false" outlineLevel="0" collapsed="false">
      <c r="A86" s="1203" t="s">
        <v>56</v>
      </c>
      <c r="B86" s="1204" t="n">
        <f aca="false">J86</f>
        <v>150</v>
      </c>
      <c r="C86" s="1204" t="s">
        <v>496</v>
      </c>
      <c r="D86" s="1204" t="n">
        <f aca="false">K86</f>
        <v>200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150</v>
      </c>
      <c r="K86" s="1209" t="n">
        <v>200</v>
      </c>
      <c r="L86" s="1209" t="n">
        <v>2050</v>
      </c>
      <c r="M86" s="1250" t="n">
        <v>22.8400455645079</v>
      </c>
      <c r="N86" s="1211" t="n">
        <v>4455.20088</v>
      </c>
      <c r="O86" s="1212" t="n">
        <v>62075.9698478381</v>
      </c>
      <c r="P86" s="1212" t="n">
        <v>72826.918708307</v>
      </c>
      <c r="Q86" s="1213" t="n">
        <v>18407.6249464013</v>
      </c>
      <c r="R86" s="1212" t="n">
        <v>80483.5947942394</v>
      </c>
      <c r="S86" s="1212" t="n">
        <v>91234.5436547082</v>
      </c>
    </row>
    <row r="87" s="1179" customFormat="true" ht="16.5" hidden="false" customHeight="false" outlineLevel="0" collapsed="false">
      <c r="A87" s="1203" t="s">
        <v>56</v>
      </c>
      <c r="B87" s="1206" t="n">
        <f aca="false">J87</f>
        <v>150</v>
      </c>
      <c r="C87" s="1206" t="s">
        <v>496</v>
      </c>
      <c r="D87" s="1206" t="n">
        <f aca="false">K87</f>
        <v>200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150</v>
      </c>
      <c r="K87" s="1209" t="n">
        <v>200</v>
      </c>
      <c r="L87" s="1209" t="n">
        <v>2100</v>
      </c>
      <c r="M87" s="1250" t="n">
        <v>23.3075045765385</v>
      </c>
      <c r="N87" s="1211" t="n">
        <v>4586.2362</v>
      </c>
      <c r="O87" s="1212" t="n">
        <v>62928.9013543751</v>
      </c>
      <c r="P87" s="1212" t="n">
        <v>73898.3143082396</v>
      </c>
      <c r="Q87" s="1213" t="n">
        <v>18958.0926253838</v>
      </c>
      <c r="R87" s="1212" t="n">
        <v>81886.9939797589</v>
      </c>
      <c r="S87" s="1212" t="n">
        <v>92856.4069336234</v>
      </c>
    </row>
    <row r="88" s="1179" customFormat="true" ht="16.5" hidden="false" customHeight="false" outlineLevel="0" collapsed="false">
      <c r="A88" s="1203" t="s">
        <v>56</v>
      </c>
      <c r="B88" s="1204" t="n">
        <f aca="false">J88</f>
        <v>150</v>
      </c>
      <c r="C88" s="1204" t="s">
        <v>496</v>
      </c>
      <c r="D88" s="1204" t="n">
        <f aca="false">K88</f>
        <v>200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150</v>
      </c>
      <c r="K88" s="1209" t="n">
        <v>200</v>
      </c>
      <c r="L88" s="1209" t="n">
        <v>2150</v>
      </c>
      <c r="M88" s="1250" t="n">
        <v>23.7579235885692</v>
      </c>
      <c r="N88" s="1211" t="n">
        <v>4717.27152</v>
      </c>
      <c r="O88" s="1212" t="n">
        <v>63919.7928587368</v>
      </c>
      <c r="P88" s="1212" t="n">
        <v>75110.777498643</v>
      </c>
      <c r="Q88" s="1213" t="n">
        <v>19293.0633157838</v>
      </c>
      <c r="R88" s="1212" t="n">
        <v>83212.8561745206</v>
      </c>
      <c r="S88" s="1212" t="n">
        <v>94403.8408144267</v>
      </c>
    </row>
    <row r="89" s="1179" customFormat="true" ht="16.5" hidden="false" customHeight="false" outlineLevel="0" collapsed="false">
      <c r="A89" s="1203" t="s">
        <v>56</v>
      </c>
      <c r="B89" s="1204" t="n">
        <f aca="false">J89</f>
        <v>150</v>
      </c>
      <c r="C89" s="1204" t="s">
        <v>496</v>
      </c>
      <c r="D89" s="1204" t="n">
        <f aca="false">K89</f>
        <v>200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150</v>
      </c>
      <c r="K89" s="1209" t="n">
        <v>200</v>
      </c>
      <c r="L89" s="1209" t="n">
        <v>2200</v>
      </c>
      <c r="M89" s="1250" t="n">
        <v>24.2253826005999</v>
      </c>
      <c r="N89" s="1211" t="n">
        <v>4848.30684</v>
      </c>
      <c r="O89" s="1212" t="n">
        <v>64910.6395290686</v>
      </c>
      <c r="P89" s="1212" t="n">
        <v>76323.1976145258</v>
      </c>
      <c r="Q89" s="1213" t="n">
        <v>19843.5309947663</v>
      </c>
      <c r="R89" s="1212" t="n">
        <v>84754.1705238349</v>
      </c>
      <c r="S89" s="1212" t="n">
        <v>96166.728609292</v>
      </c>
    </row>
    <row r="90" s="1179" customFormat="true" ht="16.5" hidden="false" customHeight="false" outlineLevel="0" collapsed="false">
      <c r="A90" s="1203" t="s">
        <v>56</v>
      </c>
      <c r="B90" s="1204" t="n">
        <f aca="false">J90</f>
        <v>150</v>
      </c>
      <c r="C90" s="1204" t="s">
        <v>496</v>
      </c>
      <c r="D90" s="1204" t="n">
        <f aca="false">K90</f>
        <v>200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150</v>
      </c>
      <c r="K90" s="1209" t="n">
        <v>200</v>
      </c>
      <c r="L90" s="1209" t="n">
        <v>2250</v>
      </c>
      <c r="M90" s="1250" t="n">
        <v>24.6758016126305</v>
      </c>
      <c r="N90" s="1211" t="n">
        <v>4979.34216</v>
      </c>
      <c r="O90" s="1212" t="n">
        <v>66200.1881277628</v>
      </c>
      <c r="P90" s="1212" t="n">
        <v>77841.0282834332</v>
      </c>
      <c r="Q90" s="1213" t="n">
        <v>20178.501816375</v>
      </c>
      <c r="R90" s="1212" t="n">
        <v>86378.6899441378</v>
      </c>
      <c r="S90" s="1212" t="n">
        <v>98019.5300998082</v>
      </c>
    </row>
    <row r="91" s="1179" customFormat="true" ht="16.5" hidden="false" customHeight="false" outlineLevel="0" collapsed="false">
      <c r="A91" s="1203" t="s">
        <v>56</v>
      </c>
      <c r="B91" s="1204" t="n">
        <f aca="false">J91</f>
        <v>150</v>
      </c>
      <c r="C91" s="1204" t="s">
        <v>496</v>
      </c>
      <c r="D91" s="1204" t="n">
        <f aca="false">K91</f>
        <v>200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150</v>
      </c>
      <c r="K91" s="1209" t="n">
        <v>200</v>
      </c>
      <c r="L91" s="1209" t="n">
        <v>2300</v>
      </c>
      <c r="M91" s="1250" t="n">
        <v>25.1262206246612</v>
      </c>
      <c r="N91" s="1211" t="n">
        <v>5110.37748</v>
      </c>
      <c r="O91" s="1212" t="n">
        <v>66964.0202529537</v>
      </c>
      <c r="P91" s="1212" t="n">
        <v>78821.3412843876</v>
      </c>
      <c r="Q91" s="1213" t="n">
        <v>20513.472506775</v>
      </c>
      <c r="R91" s="1212" t="n">
        <v>87477.4927597287</v>
      </c>
      <c r="S91" s="1212" t="n">
        <v>99334.8137911626</v>
      </c>
    </row>
    <row r="92" s="1179" customFormat="true" ht="16.5" hidden="false" customHeight="false" outlineLevel="0" collapsed="false">
      <c r="A92" s="1203" t="s">
        <v>56</v>
      </c>
      <c r="B92" s="1204" t="n">
        <f aca="false">J92</f>
        <v>150</v>
      </c>
      <c r="C92" s="1204" t="s">
        <v>496</v>
      </c>
      <c r="D92" s="1204" t="n">
        <f aca="false">K92</f>
        <v>200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150</v>
      </c>
      <c r="K92" s="1209" t="n">
        <v>200</v>
      </c>
      <c r="L92" s="1209" t="n">
        <v>2350</v>
      </c>
      <c r="M92" s="1250" t="n">
        <v>25.5936796366918</v>
      </c>
      <c r="N92" s="1211" t="n">
        <v>5241.4128</v>
      </c>
      <c r="O92" s="1212" t="n">
        <v>67727.8074325871</v>
      </c>
      <c r="P92" s="1212" t="n">
        <v>79801.6198745352</v>
      </c>
      <c r="Q92" s="1213" t="n">
        <v>21063.9401857575</v>
      </c>
      <c r="R92" s="1212" t="n">
        <v>88791.7476183447</v>
      </c>
      <c r="S92" s="1212" t="n">
        <v>100865.560060293</v>
      </c>
    </row>
    <row r="93" s="1179" customFormat="true" ht="16.5" hidden="false" customHeight="false" outlineLevel="0" collapsed="false">
      <c r="A93" s="1203" t="s">
        <v>56</v>
      </c>
      <c r="B93" s="1204" t="n">
        <f aca="false">J93</f>
        <v>150</v>
      </c>
      <c r="C93" s="1204" t="s">
        <v>496</v>
      </c>
      <c r="D93" s="1204" t="n">
        <f aca="false">K93</f>
        <v>200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150</v>
      </c>
      <c r="K93" s="1209" t="n">
        <v>200</v>
      </c>
      <c r="L93" s="1209" t="n">
        <v>2400</v>
      </c>
      <c r="M93" s="1250" t="n">
        <v>26.0440986487225</v>
      </c>
      <c r="N93" s="1211" t="n">
        <v>5372.44812</v>
      </c>
      <c r="O93" s="1212" t="n">
        <v>68491.5497781908</v>
      </c>
      <c r="P93" s="1212" t="n">
        <v>80781.8636878037</v>
      </c>
      <c r="Q93" s="1213" t="n">
        <v>21398.9108761575</v>
      </c>
      <c r="R93" s="1212" t="n">
        <v>89890.4606543483</v>
      </c>
      <c r="S93" s="1212" t="n">
        <v>102180.774563961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150</v>
      </c>
      <c r="C94" s="1204" t="s">
        <v>496</v>
      </c>
      <c r="D94" s="1204" t="n">
        <f aca="false">K94</f>
        <v>200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150</v>
      </c>
      <c r="K94" s="1209" t="n">
        <v>200</v>
      </c>
      <c r="L94" s="1209" t="n">
        <v>2450</v>
      </c>
      <c r="M94" s="1250" t="n">
        <v>27.2276422475132</v>
      </c>
      <c r="N94" s="1211" t="n">
        <v>5503.48344</v>
      </c>
      <c r="O94" s="1212" t="n">
        <v>69659.1933113256</v>
      </c>
      <c r="P94" s="1212" t="n">
        <v>82245.6108184884</v>
      </c>
      <c r="Q94" s="1213" t="n">
        <v>21949.3786863488</v>
      </c>
      <c r="R94" s="1212" t="n">
        <v>91608.5719976743</v>
      </c>
      <c r="S94" s="1212" t="n">
        <v>104194.989504837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150</v>
      </c>
      <c r="C95" s="1204" t="s">
        <v>496</v>
      </c>
      <c r="D95" s="1204" t="n">
        <f aca="false">K95</f>
        <v>200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150</v>
      </c>
      <c r="K95" s="1209" t="n">
        <v>200</v>
      </c>
      <c r="L95" s="1209" t="n">
        <v>2500</v>
      </c>
      <c r="M95" s="1250" t="n">
        <v>27.6780612595438</v>
      </c>
      <c r="N95" s="1211" t="n">
        <v>5634.51876</v>
      </c>
      <c r="O95" s="1212" t="n">
        <v>70422.8456542871</v>
      </c>
      <c r="P95" s="1212" t="n">
        <v>83225.8082625846</v>
      </c>
      <c r="Q95" s="1213" t="n">
        <v>22284.3493767488</v>
      </c>
      <c r="R95" s="1212" t="n">
        <v>92707.1950310359</v>
      </c>
      <c r="S95" s="1212" t="n">
        <v>105510.157639333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150</v>
      </c>
      <c r="C96" s="1204" t="s">
        <v>496</v>
      </c>
      <c r="D96" s="1204" t="n">
        <f aca="false">K96</f>
        <v>200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150</v>
      </c>
      <c r="K96" s="1209" t="n">
        <v>200</v>
      </c>
      <c r="L96" s="1209" t="n">
        <v>2550</v>
      </c>
      <c r="M96" s="1250" t="n">
        <v>28.1455202715745</v>
      </c>
      <c r="N96" s="1211" t="n">
        <v>5765.55408</v>
      </c>
      <c r="O96" s="1212" t="n">
        <v>74265.2715728683</v>
      </c>
      <c r="P96" s="1212" t="n">
        <v>87353.5845328072</v>
      </c>
      <c r="Q96" s="1213" t="n">
        <v>22834.8170557313</v>
      </c>
      <c r="R96" s="1212" t="n">
        <v>97100.0886285996</v>
      </c>
      <c r="S96" s="1212" t="n">
        <v>110188.401588538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150</v>
      </c>
      <c r="C97" s="1206" t="s">
        <v>496</v>
      </c>
      <c r="D97" s="1206" t="n">
        <f aca="false">K97</f>
        <v>200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150</v>
      </c>
      <c r="K97" s="1209" t="n">
        <v>200</v>
      </c>
      <c r="L97" s="1209" t="n">
        <v>2600</v>
      </c>
      <c r="M97" s="1250" t="n">
        <v>28.5959392836051</v>
      </c>
      <c r="N97" s="1211" t="n">
        <v>5896.5894</v>
      </c>
      <c r="O97" s="1212" t="n">
        <v>75281.7345342098</v>
      </c>
      <c r="P97" s="1212" t="n">
        <v>88592.2038411319</v>
      </c>
      <c r="Q97" s="1213" t="n">
        <v>23169.7877461313</v>
      </c>
      <c r="R97" s="1212" t="n">
        <v>98451.522280341</v>
      </c>
      <c r="S97" s="1212" t="n">
        <v>111761.991587263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150</v>
      </c>
      <c r="C98" s="1204" t="s">
        <v>496</v>
      </c>
      <c r="D98" s="1204" t="n">
        <f aca="false">K98</f>
        <v>200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150</v>
      </c>
      <c r="K98" s="1209" t="n">
        <v>200</v>
      </c>
      <c r="L98" s="1209" t="n">
        <v>2650</v>
      </c>
      <c r="M98" s="1250" t="n">
        <v>29.0633982956358</v>
      </c>
      <c r="N98" s="1211" t="n">
        <v>6027.62472</v>
      </c>
      <c r="O98" s="1212" t="n">
        <v>75895.7490644209</v>
      </c>
      <c r="P98" s="1212" t="n">
        <v>89419.3610524584</v>
      </c>
      <c r="Q98" s="1213" t="n">
        <v>23720.2554251138</v>
      </c>
      <c r="R98" s="1212" t="n">
        <v>99616.0044895347</v>
      </c>
      <c r="S98" s="1212" t="n">
        <v>113139.616477572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150</v>
      </c>
      <c r="C99" s="1204" t="s">
        <v>496</v>
      </c>
      <c r="D99" s="1204" t="n">
        <f aca="false">K99</f>
        <v>200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150</v>
      </c>
      <c r="K99" s="1209" t="n">
        <v>200</v>
      </c>
      <c r="L99" s="1209" t="n">
        <v>2700</v>
      </c>
      <c r="M99" s="1250" t="n">
        <v>29.5530673076665</v>
      </c>
      <c r="N99" s="1211" t="n">
        <v>6158.66004</v>
      </c>
      <c r="O99" s="1212" t="n">
        <v>76542.7836345801</v>
      </c>
      <c r="P99" s="1212" t="n">
        <v>90280.294667069</v>
      </c>
      <c r="Q99" s="1213" t="n">
        <v>24055.2262467225</v>
      </c>
      <c r="R99" s="1212" t="n">
        <v>100598.009881303</v>
      </c>
      <c r="S99" s="1212" t="n">
        <v>114335.520913791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150</v>
      </c>
      <c r="C100" s="1204" t="s">
        <v>496</v>
      </c>
      <c r="D100" s="1204" t="n">
        <f aca="false">K100</f>
        <v>200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150</v>
      </c>
      <c r="K100" s="1209" t="n">
        <v>200</v>
      </c>
      <c r="L100" s="1209" t="n">
        <v>2750</v>
      </c>
      <c r="M100" s="1250" t="n">
        <v>30.0034863196971</v>
      </c>
      <c r="N100" s="1211" t="n">
        <v>6289.69536</v>
      </c>
      <c r="O100" s="1212" t="n">
        <v>77233.1139366688</v>
      </c>
      <c r="P100" s="1212" t="n">
        <v>91185.5066923576</v>
      </c>
      <c r="Q100" s="1213" t="n">
        <v>24390.1969371225</v>
      </c>
      <c r="R100" s="1212" t="n">
        <v>101623.310873791</v>
      </c>
      <c r="S100" s="1212" t="n">
        <v>115575.70362948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150</v>
      </c>
      <c r="C101" s="1204" t="s">
        <v>496</v>
      </c>
      <c r="D101" s="1204" t="n">
        <f aca="false">K101</f>
        <v>200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150</v>
      </c>
      <c r="K101" s="1209" t="n">
        <v>200</v>
      </c>
      <c r="L101" s="1209" t="n">
        <v>2800</v>
      </c>
      <c r="M101" s="1250" t="n">
        <v>30.4709453317278</v>
      </c>
      <c r="N101" s="1211" t="n">
        <v>6420.73068</v>
      </c>
      <c r="O101" s="1212" t="n">
        <v>77845.9748270665</v>
      </c>
      <c r="P101" s="1212" t="n">
        <v>92011.5342042191</v>
      </c>
      <c r="Q101" s="1213" t="n">
        <v>24940.664616105</v>
      </c>
      <c r="R101" s="1212" t="n">
        <v>102786.639443171</v>
      </c>
      <c r="S101" s="1212" t="n">
        <v>116952.198820324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150</v>
      </c>
      <c r="C102" s="1204" t="s">
        <v>496</v>
      </c>
      <c r="D102" s="1204" t="n">
        <f aca="false">K102</f>
        <v>200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150</v>
      </c>
      <c r="K102" s="1209" t="n">
        <v>200</v>
      </c>
      <c r="L102" s="1209" t="n">
        <v>2850</v>
      </c>
      <c r="M102" s="1250" t="n">
        <v>31.7833643437584</v>
      </c>
      <c r="N102" s="1211" t="n">
        <v>6551.766</v>
      </c>
      <c r="O102" s="1212" t="n">
        <v>78458.7908834342</v>
      </c>
      <c r="P102" s="1212" t="n">
        <v>92837.5326743358</v>
      </c>
      <c r="Q102" s="1213" t="n">
        <v>25275.635306505</v>
      </c>
      <c r="R102" s="1212" t="n">
        <v>103734.426189939</v>
      </c>
      <c r="S102" s="1212" t="n">
        <v>118113.167980841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150</v>
      </c>
      <c r="C103" s="1204" t="s">
        <v>496</v>
      </c>
      <c r="D103" s="1204" t="n">
        <f aca="false">K103</f>
        <v>200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150</v>
      </c>
      <c r="K103" s="1209" t="n">
        <v>200</v>
      </c>
      <c r="L103" s="1209" t="n">
        <v>2900</v>
      </c>
      <c r="M103" s="1250" t="n">
        <v>32.2508233557891</v>
      </c>
      <c r="N103" s="1211" t="n">
        <v>6682.80132</v>
      </c>
      <c r="O103" s="1212" t="n">
        <v>79071.5618827172</v>
      </c>
      <c r="P103" s="1212" t="n">
        <v>93663.5016146113</v>
      </c>
      <c r="Q103" s="1213" t="n">
        <v>25826.1029854875</v>
      </c>
      <c r="R103" s="1212" t="n">
        <v>104897.664868205</v>
      </c>
      <c r="S103" s="1212" t="n">
        <v>119489.604600099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150</v>
      </c>
      <c r="C104" s="1204" t="s">
        <v>496</v>
      </c>
      <c r="D104" s="1204" t="n">
        <f aca="false">K104</f>
        <v>200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150</v>
      </c>
      <c r="K104" s="1209" t="n">
        <v>200</v>
      </c>
      <c r="L104" s="1209" t="n">
        <v>2950</v>
      </c>
      <c r="M104" s="1250" t="n">
        <v>32.7012423678197</v>
      </c>
      <c r="N104" s="1211" t="n">
        <v>6813.83664</v>
      </c>
      <c r="O104" s="1212" t="n">
        <v>79684.2879364429</v>
      </c>
      <c r="P104" s="1212" t="n">
        <v>94489.4409030214</v>
      </c>
      <c r="Q104" s="1213" t="n">
        <v>26161.0738070963</v>
      </c>
      <c r="R104" s="1212" t="n">
        <v>105845.361743539</v>
      </c>
      <c r="S104" s="1212" t="n">
        <v>120650.514710118</v>
      </c>
    </row>
    <row r="105" customFormat="false" ht="16.5" hidden="false" customHeight="false" outlineLevel="0" collapsed="false">
      <c r="A105" s="1214" t="s">
        <v>56</v>
      </c>
      <c r="B105" s="1215" t="n">
        <f aca="false">J105</f>
        <v>150</v>
      </c>
      <c r="C105" s="1215" t="s">
        <v>496</v>
      </c>
      <c r="D105" s="1215" t="n">
        <f aca="false">K105</f>
        <v>200</v>
      </c>
      <c r="E105" s="1215" t="s">
        <v>496</v>
      </c>
      <c r="F105" s="1216" t="n">
        <f aca="false">L105</f>
        <v>3000</v>
      </c>
      <c r="G105" s="1215" t="s">
        <v>496</v>
      </c>
      <c r="H105" s="1217" t="n">
        <v>2</v>
      </c>
      <c r="I105" s="1218" t="s">
        <v>497</v>
      </c>
      <c r="J105" s="1219" t="n">
        <v>150</v>
      </c>
      <c r="K105" s="1220" t="n">
        <v>200</v>
      </c>
      <c r="L105" s="1220" t="n">
        <v>3000</v>
      </c>
      <c r="M105" s="1251" t="n">
        <v>33.1687013798504</v>
      </c>
      <c r="N105" s="1222" t="n">
        <v>6944.87196</v>
      </c>
      <c r="O105" s="1223" t="n">
        <v>81901.4894173052</v>
      </c>
      <c r="P105" s="1223" t="n">
        <v>96955.5318825654</v>
      </c>
      <c r="Q105" s="1224" t="n">
        <v>26711.5414860788</v>
      </c>
      <c r="R105" s="1223" t="n">
        <v>108613.030903384</v>
      </c>
      <c r="S105" s="1223" t="n">
        <v>123667.073368644</v>
      </c>
    </row>
    <row r="106" customFormat="false" ht="22.5" hidden="false" customHeight="true" outlineLevel="0" collapsed="false">
      <c r="A106" s="1201" t="s">
        <v>512</v>
      </c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</row>
    <row r="107" customFormat="false" ht="19.5" hidden="false" customHeight="false" outlineLevel="0" collapsed="false">
      <c r="A107" s="1249" t="s">
        <v>514</v>
      </c>
      <c r="B107" s="1249"/>
      <c r="C107" s="1249"/>
      <c r="D107" s="1249"/>
      <c r="E107" s="1249"/>
      <c r="F107" s="1249"/>
      <c r="G107" s="1249"/>
      <c r="H107" s="1249"/>
      <c r="I107" s="1249"/>
      <c r="J107" s="1249"/>
      <c r="K107" s="1249"/>
      <c r="L107" s="1249"/>
      <c r="M107" s="1249"/>
      <c r="N107" s="1249"/>
      <c r="O107" s="1249"/>
      <c r="P107" s="1249"/>
      <c r="Q107" s="1249"/>
      <c r="R107" s="1249"/>
      <c r="S107" s="1249"/>
    </row>
    <row r="108" customFormat="false" ht="16.5" hidden="false" customHeight="false" outlineLevel="0" collapsed="false">
      <c r="A108" s="1203" t="s">
        <v>56</v>
      </c>
      <c r="B108" s="1206" t="n">
        <f aca="false">J108</f>
        <v>150</v>
      </c>
      <c r="C108" s="1206" t="s">
        <v>496</v>
      </c>
      <c r="D108" s="1206" t="n">
        <f aca="false">K108</f>
        <v>260</v>
      </c>
      <c r="E108" s="1206" t="s">
        <v>496</v>
      </c>
      <c r="F108" s="1205" t="n">
        <f aca="false">L108</f>
        <v>700</v>
      </c>
      <c r="G108" s="1206" t="s">
        <v>496</v>
      </c>
      <c r="H108" s="1206" t="n">
        <v>4</v>
      </c>
      <c r="I108" s="1207" t="s">
        <v>515</v>
      </c>
      <c r="J108" s="1225" t="n">
        <v>150</v>
      </c>
      <c r="K108" s="1226" t="n">
        <v>260</v>
      </c>
      <c r="L108" s="1226" t="n">
        <v>700</v>
      </c>
      <c r="M108" s="1252" t="n">
        <v>9.59028506471605</v>
      </c>
      <c r="N108" s="1228" t="n">
        <v>2053.82814</v>
      </c>
      <c r="O108" s="1229" t="n">
        <v>27545.3910220044</v>
      </c>
      <c r="P108" s="1229" t="n">
        <v>32960.1446586519</v>
      </c>
      <c r="Q108" s="1230" t="n">
        <v>8065.26947287125</v>
      </c>
      <c r="R108" s="1229" t="n">
        <v>35610.6604948757</v>
      </c>
      <c r="S108" s="1229" t="n">
        <v>41025.4141315231</v>
      </c>
    </row>
    <row r="109" customFormat="false" ht="16.5" hidden="false" customHeight="false" outlineLevel="0" collapsed="false">
      <c r="A109" s="1203" t="s">
        <v>56</v>
      </c>
      <c r="B109" s="1204" t="n">
        <f aca="false">J109</f>
        <v>150</v>
      </c>
      <c r="C109" s="1204" t="s">
        <v>496</v>
      </c>
      <c r="D109" s="1204" t="n">
        <f aca="false">K109</f>
        <v>260</v>
      </c>
      <c r="E109" s="1204" t="s">
        <v>496</v>
      </c>
      <c r="F109" s="1205" t="n">
        <f aca="false">L109</f>
        <v>750</v>
      </c>
      <c r="G109" s="1204" t="s">
        <v>496</v>
      </c>
      <c r="H109" s="1206" t="n">
        <v>4</v>
      </c>
      <c r="I109" s="1207" t="s">
        <v>515</v>
      </c>
      <c r="J109" s="1208" t="n">
        <v>150</v>
      </c>
      <c r="K109" s="1209" t="n">
        <v>260</v>
      </c>
      <c r="L109" s="1209" t="n">
        <v>750</v>
      </c>
      <c r="M109" s="1250" t="n">
        <v>10.1843952523563</v>
      </c>
      <c r="N109" s="1211" t="n">
        <v>2347.23216</v>
      </c>
      <c r="O109" s="1212" t="n">
        <v>29237.9879579153</v>
      </c>
      <c r="P109" s="1212" t="n">
        <v>34938.982274986</v>
      </c>
      <c r="Q109" s="1213" t="n">
        <v>8468.6438769525</v>
      </c>
      <c r="R109" s="1212" t="n">
        <v>37706.6318348678</v>
      </c>
      <c r="S109" s="1212" t="n">
        <v>43407.6261519385</v>
      </c>
    </row>
    <row r="110" customFormat="false" ht="16.5" hidden="false" customHeight="false" outlineLevel="0" collapsed="false">
      <c r="A110" s="1203" t="s">
        <v>56</v>
      </c>
      <c r="B110" s="1204" t="n">
        <f aca="false">J110</f>
        <v>150</v>
      </c>
      <c r="C110" s="1204" t="s">
        <v>496</v>
      </c>
      <c r="D110" s="1204" t="n">
        <f aca="false">K110</f>
        <v>260</v>
      </c>
      <c r="E110" s="1204" t="s">
        <v>496</v>
      </c>
      <c r="F110" s="1205" t="n">
        <f aca="false">L110</f>
        <v>800</v>
      </c>
      <c r="G110" s="1204" t="s">
        <v>496</v>
      </c>
      <c r="H110" s="1206" t="n">
        <v>4</v>
      </c>
      <c r="I110" s="1207" t="s">
        <v>515</v>
      </c>
      <c r="J110" s="1208" t="n">
        <v>150</v>
      </c>
      <c r="K110" s="1209" t="n">
        <v>260</v>
      </c>
      <c r="L110" s="1209" t="n">
        <v>800</v>
      </c>
      <c r="M110" s="1250" t="n">
        <v>10.7785054399966</v>
      </c>
      <c r="N110" s="1211" t="n">
        <v>2640.63618</v>
      </c>
      <c r="O110" s="1212" t="n">
        <v>30931.1502264068</v>
      </c>
      <c r="P110" s="1212" t="n">
        <v>36918.3988958526</v>
      </c>
      <c r="Q110" s="1213" t="n">
        <v>8872.01828103375</v>
      </c>
      <c r="R110" s="1212" t="n">
        <v>39803.1685074405</v>
      </c>
      <c r="S110" s="1212" t="n">
        <v>45790.4171768864</v>
      </c>
    </row>
    <row r="111" customFormat="false" ht="16.5" hidden="false" customHeight="false" outlineLevel="0" collapsed="false">
      <c r="A111" s="1203" t="s">
        <v>56</v>
      </c>
      <c r="B111" s="1204" t="n">
        <f aca="false">J111</f>
        <v>150</v>
      </c>
      <c r="C111" s="1204" t="s">
        <v>496</v>
      </c>
      <c r="D111" s="1204" t="n">
        <f aca="false">K111</f>
        <v>260</v>
      </c>
      <c r="E111" s="1204" t="s">
        <v>496</v>
      </c>
      <c r="F111" s="1205" t="n">
        <f aca="false">L111</f>
        <v>850</v>
      </c>
      <c r="G111" s="1204" t="s">
        <v>496</v>
      </c>
      <c r="H111" s="1206" t="n">
        <v>4</v>
      </c>
      <c r="I111" s="1207" t="s">
        <v>515</v>
      </c>
      <c r="J111" s="1208" t="n">
        <v>150</v>
      </c>
      <c r="K111" s="1209" t="n">
        <v>260</v>
      </c>
      <c r="L111" s="1209" t="n">
        <v>850</v>
      </c>
      <c r="M111" s="1250" t="n">
        <v>11.3896556276368</v>
      </c>
      <c r="N111" s="1211" t="n">
        <v>2934.0402</v>
      </c>
      <c r="O111" s="1212" t="n">
        <v>32624.3123833708</v>
      </c>
      <c r="P111" s="1212" t="n">
        <v>38897.8156387433</v>
      </c>
      <c r="Q111" s="1213" t="n">
        <v>9490.8896736975</v>
      </c>
      <c r="R111" s="1212" t="n">
        <v>42115.2020570683</v>
      </c>
      <c r="S111" s="1212" t="n">
        <v>48388.7053124408</v>
      </c>
    </row>
    <row r="112" customFormat="false" ht="16.5" hidden="false" customHeight="false" outlineLevel="0" collapsed="false">
      <c r="A112" s="1203" t="s">
        <v>56</v>
      </c>
      <c r="B112" s="1204" t="n">
        <f aca="false">J112</f>
        <v>150</v>
      </c>
      <c r="C112" s="1204" t="s">
        <v>496</v>
      </c>
      <c r="D112" s="1204" t="n">
        <f aca="false">K112</f>
        <v>260</v>
      </c>
      <c r="E112" s="1204" t="s">
        <v>496</v>
      </c>
      <c r="F112" s="1205" t="n">
        <f aca="false">L112</f>
        <v>900</v>
      </c>
      <c r="G112" s="1204" t="s">
        <v>496</v>
      </c>
      <c r="H112" s="1206" t="n">
        <v>4</v>
      </c>
      <c r="I112" s="1207" t="s">
        <v>515</v>
      </c>
      <c r="J112" s="1208" t="n">
        <v>150</v>
      </c>
      <c r="K112" s="1209" t="n">
        <v>260</v>
      </c>
      <c r="L112" s="1209" t="n">
        <v>900</v>
      </c>
      <c r="M112" s="1250" t="n">
        <v>12.1427658152771</v>
      </c>
      <c r="N112" s="1211" t="n">
        <v>3227.44422</v>
      </c>
      <c r="O112" s="1212" t="n">
        <v>34317.4746518623</v>
      </c>
      <c r="P112" s="1212" t="n">
        <v>40877.2322596099</v>
      </c>
      <c r="Q112" s="1213" t="n">
        <v>9894.26407777875</v>
      </c>
      <c r="R112" s="1212" t="n">
        <v>44211.7387296411</v>
      </c>
      <c r="S112" s="1212" t="n">
        <v>50771.4963373887</v>
      </c>
    </row>
    <row r="113" customFormat="false" ht="16.5" hidden="false" customHeight="false" outlineLevel="0" collapsed="false">
      <c r="A113" s="1203" t="s">
        <v>56</v>
      </c>
      <c r="B113" s="1204" t="n">
        <f aca="false">J113</f>
        <v>150</v>
      </c>
      <c r="C113" s="1204" t="s">
        <v>496</v>
      </c>
      <c r="D113" s="1204" t="n">
        <f aca="false">K113</f>
        <v>260</v>
      </c>
      <c r="E113" s="1204" t="s">
        <v>496</v>
      </c>
      <c r="F113" s="1205" t="n">
        <f aca="false">L113</f>
        <v>950</v>
      </c>
      <c r="G113" s="1204" t="s">
        <v>496</v>
      </c>
      <c r="H113" s="1206" t="n">
        <v>4</v>
      </c>
      <c r="I113" s="1207" t="s">
        <v>515</v>
      </c>
      <c r="J113" s="1208" t="n">
        <v>150</v>
      </c>
      <c r="K113" s="1209" t="n">
        <v>260</v>
      </c>
      <c r="L113" s="1209" t="n">
        <v>950</v>
      </c>
      <c r="M113" s="1250" t="n">
        <v>12.7539160029174</v>
      </c>
      <c r="N113" s="1211" t="n">
        <v>3520.84824</v>
      </c>
      <c r="O113" s="1212" t="n">
        <v>36010.6369203538</v>
      </c>
      <c r="P113" s="1212" t="n">
        <v>42856.6490025006</v>
      </c>
      <c r="Q113" s="1213" t="n">
        <v>10513.1354704425</v>
      </c>
      <c r="R113" s="1212" t="n">
        <v>46523.7723907963</v>
      </c>
      <c r="S113" s="1212" t="n">
        <v>53369.7844729432</v>
      </c>
    </row>
    <row r="114" customFormat="false" ht="16.5" hidden="false" customHeight="false" outlineLevel="0" collapsed="false">
      <c r="A114" s="1203" t="s">
        <v>56</v>
      </c>
      <c r="B114" s="1204" t="n">
        <f aca="false">J114</f>
        <v>150</v>
      </c>
      <c r="C114" s="1204" t="s">
        <v>496</v>
      </c>
      <c r="D114" s="1204" t="n">
        <f aca="false">K114</f>
        <v>260</v>
      </c>
      <c r="E114" s="1204" t="s">
        <v>496</v>
      </c>
      <c r="F114" s="1205" t="n">
        <f aca="false">L114</f>
        <v>1000</v>
      </c>
      <c r="G114" s="1204" t="s">
        <v>496</v>
      </c>
      <c r="H114" s="1206" t="n">
        <v>4</v>
      </c>
      <c r="I114" s="1207" t="s">
        <v>515</v>
      </c>
      <c r="J114" s="1208" t="n">
        <v>150</v>
      </c>
      <c r="K114" s="1209" t="n">
        <v>260</v>
      </c>
      <c r="L114" s="1209" t="n">
        <v>1000</v>
      </c>
      <c r="M114" s="1250" t="n">
        <v>13.3480261905576</v>
      </c>
      <c r="N114" s="1211" t="n">
        <v>3814.25226</v>
      </c>
      <c r="O114" s="1212" t="n">
        <v>37614.8906309447</v>
      </c>
      <c r="P114" s="1212" t="n">
        <v>44744.9864410648</v>
      </c>
      <c r="Q114" s="1213" t="n">
        <v>10916.5098745238</v>
      </c>
      <c r="R114" s="1212" t="n">
        <v>48531.4005054685</v>
      </c>
      <c r="S114" s="1212" t="n">
        <v>55661.4963155886</v>
      </c>
    </row>
    <row r="115" customFormat="false" ht="16.5" hidden="false" customHeight="false" outlineLevel="0" collapsed="false">
      <c r="A115" s="1203" t="s">
        <v>56</v>
      </c>
      <c r="B115" s="1204" t="n">
        <f aca="false">J115</f>
        <v>150</v>
      </c>
      <c r="C115" s="1204" t="s">
        <v>496</v>
      </c>
      <c r="D115" s="1204" t="n">
        <f aca="false">K115</f>
        <v>260</v>
      </c>
      <c r="E115" s="1204" t="s">
        <v>496</v>
      </c>
      <c r="F115" s="1205" t="n">
        <f aca="false">L115</f>
        <v>1050</v>
      </c>
      <c r="G115" s="1204" t="s">
        <v>496</v>
      </c>
      <c r="H115" s="1206" t="n">
        <v>4</v>
      </c>
      <c r="I115" s="1207" t="s">
        <v>515</v>
      </c>
      <c r="J115" s="1208" t="n">
        <v>150</v>
      </c>
      <c r="K115" s="1209" t="n">
        <v>260</v>
      </c>
      <c r="L115" s="1209" t="n">
        <v>1050</v>
      </c>
      <c r="M115" s="1250" t="n">
        <v>13.9591763781979</v>
      </c>
      <c r="N115" s="1211" t="n">
        <v>4107.65628</v>
      </c>
      <c r="O115" s="1212" t="n">
        <v>39519.2104735134</v>
      </c>
      <c r="P115" s="1212" t="n">
        <v>46940.7163486949</v>
      </c>
      <c r="Q115" s="1213" t="n">
        <v>11535.3811359788</v>
      </c>
      <c r="R115" s="1212" t="n">
        <v>51054.5916094922</v>
      </c>
      <c r="S115" s="1212" t="n">
        <v>58476.0974846737</v>
      </c>
    </row>
    <row r="116" customFormat="false" ht="16.5" hidden="false" customHeight="false" outlineLevel="0" collapsed="false">
      <c r="A116" s="1203" t="s">
        <v>56</v>
      </c>
      <c r="B116" s="1206" t="n">
        <f aca="false">J116</f>
        <v>150</v>
      </c>
      <c r="C116" s="1206" t="s">
        <v>496</v>
      </c>
      <c r="D116" s="1206" t="n">
        <f aca="false">K116</f>
        <v>260</v>
      </c>
      <c r="E116" s="1206" t="s">
        <v>496</v>
      </c>
      <c r="F116" s="1205" t="n">
        <f aca="false">L116</f>
        <v>1100</v>
      </c>
      <c r="G116" s="1206" t="s">
        <v>496</v>
      </c>
      <c r="H116" s="1206" t="n">
        <v>4</v>
      </c>
      <c r="I116" s="1207" t="s">
        <v>515</v>
      </c>
      <c r="J116" s="1208" t="n">
        <v>150</v>
      </c>
      <c r="K116" s="1209" t="n">
        <v>260</v>
      </c>
      <c r="L116" s="1209" t="n">
        <v>1100</v>
      </c>
      <c r="M116" s="1250" t="n">
        <v>14.5532865658382</v>
      </c>
      <c r="N116" s="1211" t="n">
        <v>4401.0603</v>
      </c>
      <c r="O116" s="1212" t="n">
        <v>41212.372742005</v>
      </c>
      <c r="P116" s="1212" t="n">
        <v>48920.1330915856</v>
      </c>
      <c r="Q116" s="1213" t="n">
        <v>11938.75554006</v>
      </c>
      <c r="R116" s="1212" t="n">
        <v>53151.128282065</v>
      </c>
      <c r="S116" s="1212" t="n">
        <v>60858.8886316456</v>
      </c>
    </row>
    <row r="117" customFormat="false" ht="16.5" hidden="false" customHeight="false" outlineLevel="0" collapsed="false">
      <c r="A117" s="1203" t="s">
        <v>56</v>
      </c>
      <c r="B117" s="1204" t="n">
        <f aca="false">J117</f>
        <v>150</v>
      </c>
      <c r="C117" s="1204" t="s">
        <v>496</v>
      </c>
      <c r="D117" s="1204" t="n">
        <f aca="false">K117</f>
        <v>260</v>
      </c>
      <c r="E117" s="1204" t="s">
        <v>496</v>
      </c>
      <c r="F117" s="1205" t="n">
        <f aca="false">L117</f>
        <v>1150</v>
      </c>
      <c r="G117" s="1204" t="s">
        <v>496</v>
      </c>
      <c r="H117" s="1206" t="n">
        <v>4</v>
      </c>
      <c r="I117" s="1207" t="s">
        <v>515</v>
      </c>
      <c r="J117" s="1208" t="n">
        <v>150</v>
      </c>
      <c r="K117" s="1209" t="n">
        <v>260</v>
      </c>
      <c r="L117" s="1209" t="n">
        <v>1150</v>
      </c>
      <c r="M117" s="1250" t="n">
        <v>15.1473967534784</v>
      </c>
      <c r="N117" s="1211" t="n">
        <v>4694.46432</v>
      </c>
      <c r="O117" s="1212" t="n">
        <v>42199.6073732185</v>
      </c>
      <c r="P117" s="1212" t="n">
        <v>50176.3862300446</v>
      </c>
      <c r="Q117" s="1213" t="n">
        <v>12342.1299441413</v>
      </c>
      <c r="R117" s="1212" t="n">
        <v>54541.7373173597</v>
      </c>
      <c r="S117" s="1212" t="n">
        <v>62518.5161741859</v>
      </c>
    </row>
    <row r="118" customFormat="false" ht="16.5" hidden="false" customHeight="false" outlineLevel="0" collapsed="false">
      <c r="A118" s="1203" t="s">
        <v>56</v>
      </c>
      <c r="B118" s="1204" t="n">
        <f aca="false">J118</f>
        <v>150</v>
      </c>
      <c r="C118" s="1204" t="s">
        <v>496</v>
      </c>
      <c r="D118" s="1204" t="n">
        <f aca="false">K118</f>
        <v>260</v>
      </c>
      <c r="E118" s="1204" t="s">
        <v>496</v>
      </c>
      <c r="F118" s="1205" t="n">
        <f aca="false">L118</f>
        <v>1200</v>
      </c>
      <c r="G118" s="1204" t="s">
        <v>496</v>
      </c>
      <c r="H118" s="1206" t="n">
        <v>4</v>
      </c>
      <c r="I118" s="1207" t="s">
        <v>515</v>
      </c>
      <c r="J118" s="1208" t="n">
        <v>150</v>
      </c>
      <c r="K118" s="1209" t="n">
        <v>260</v>
      </c>
      <c r="L118" s="1209" t="n">
        <v>1200</v>
      </c>
      <c r="M118" s="1250" t="n">
        <v>15.8370469411187</v>
      </c>
      <c r="N118" s="1211" t="n">
        <v>4987.86834</v>
      </c>
      <c r="O118" s="1212" t="n">
        <v>43242.3411801002</v>
      </c>
      <c r="P118" s="1212" t="n">
        <v>51489.4935867924</v>
      </c>
      <c r="Q118" s="1213" t="n">
        <v>12961.001336805</v>
      </c>
      <c r="R118" s="1212" t="n">
        <v>56203.3425169052</v>
      </c>
      <c r="S118" s="1212" t="n">
        <v>64450.4949235974</v>
      </c>
    </row>
    <row r="119" customFormat="false" ht="16.5" hidden="false" customHeight="false" outlineLevel="0" collapsed="false">
      <c r="A119" s="1203" t="s">
        <v>56</v>
      </c>
      <c r="B119" s="1204" t="n">
        <f aca="false">J119</f>
        <v>150</v>
      </c>
      <c r="C119" s="1204" t="s">
        <v>496</v>
      </c>
      <c r="D119" s="1204" t="n">
        <f aca="false">K119</f>
        <v>260</v>
      </c>
      <c r="E119" s="1204" t="s">
        <v>496</v>
      </c>
      <c r="F119" s="1205" t="n">
        <f aca="false">L119</f>
        <v>1250</v>
      </c>
      <c r="G119" s="1204" t="s">
        <v>496</v>
      </c>
      <c r="H119" s="1206" t="n">
        <v>4</v>
      </c>
      <c r="I119" s="1207" t="s">
        <v>515</v>
      </c>
      <c r="J119" s="1208" t="n">
        <v>150</v>
      </c>
      <c r="K119" s="1209" t="n">
        <v>260</v>
      </c>
      <c r="L119" s="1209" t="n">
        <v>1250</v>
      </c>
      <c r="M119" s="1250" t="n">
        <v>17.2931571287589</v>
      </c>
      <c r="N119" s="1211" t="n">
        <v>5281.27236</v>
      </c>
      <c r="O119" s="1212" t="n">
        <v>44229.1263557406</v>
      </c>
      <c r="P119" s="1212" t="n">
        <v>52745.2862061565</v>
      </c>
      <c r="Q119" s="1213" t="n">
        <v>13364.3757408863</v>
      </c>
      <c r="R119" s="1212" t="n">
        <v>57593.5020966268</v>
      </c>
      <c r="S119" s="1212" t="n">
        <v>66109.6619470428</v>
      </c>
    </row>
    <row r="120" customFormat="false" ht="16.5" hidden="false" customHeight="false" outlineLevel="0" collapsed="false">
      <c r="A120" s="1203" t="s">
        <v>56</v>
      </c>
      <c r="B120" s="1204" t="n">
        <f aca="false">J120</f>
        <v>150</v>
      </c>
      <c r="C120" s="1204" t="s">
        <v>496</v>
      </c>
      <c r="D120" s="1204" t="n">
        <f aca="false">K120</f>
        <v>260</v>
      </c>
      <c r="E120" s="1204" t="s">
        <v>496</v>
      </c>
      <c r="F120" s="1205" t="n">
        <f aca="false">L120</f>
        <v>1300</v>
      </c>
      <c r="G120" s="1204" t="s">
        <v>496</v>
      </c>
      <c r="H120" s="1206" t="n">
        <v>4</v>
      </c>
      <c r="I120" s="1207" t="s">
        <v>515</v>
      </c>
      <c r="J120" s="1208" t="n">
        <v>150</v>
      </c>
      <c r="K120" s="1209" t="n">
        <v>260</v>
      </c>
      <c r="L120" s="1209" t="n">
        <v>1300</v>
      </c>
      <c r="M120" s="1250" t="n">
        <v>17.9043073163992</v>
      </c>
      <c r="N120" s="1211" t="n">
        <v>5574.67638</v>
      </c>
      <c r="O120" s="1212" t="n">
        <v>47507.8585893283</v>
      </c>
      <c r="P120" s="1212" t="n">
        <v>56348.9863772924</v>
      </c>
      <c r="Q120" s="1213" t="n">
        <v>13983.24713355</v>
      </c>
      <c r="R120" s="1212" t="n">
        <v>61491.1057228783</v>
      </c>
      <c r="S120" s="1212" t="n">
        <v>70332.2335108424</v>
      </c>
    </row>
    <row r="121" customFormat="false" ht="16.5" hidden="false" customHeight="false" outlineLevel="0" collapsed="false">
      <c r="A121" s="1203" t="s">
        <v>56</v>
      </c>
      <c r="B121" s="1204" t="n">
        <f aca="false">J121</f>
        <v>150</v>
      </c>
      <c r="C121" s="1204" t="s">
        <v>496</v>
      </c>
      <c r="D121" s="1204" t="n">
        <f aca="false">K121</f>
        <v>260</v>
      </c>
      <c r="E121" s="1204" t="s">
        <v>496</v>
      </c>
      <c r="F121" s="1205" t="n">
        <f aca="false">L121</f>
        <v>1350</v>
      </c>
      <c r="G121" s="1204" t="s">
        <v>496</v>
      </c>
      <c r="H121" s="1206" t="n">
        <v>4</v>
      </c>
      <c r="I121" s="1207" t="s">
        <v>515</v>
      </c>
      <c r="J121" s="1208" t="n">
        <v>150</v>
      </c>
      <c r="K121" s="1209" t="n">
        <v>260</v>
      </c>
      <c r="L121" s="1209" t="n">
        <v>1350</v>
      </c>
      <c r="M121" s="1250" t="n">
        <v>18.4984175040395</v>
      </c>
      <c r="N121" s="1211" t="n">
        <v>5868.0804</v>
      </c>
      <c r="O121" s="1212" t="n">
        <v>48728.0048904681</v>
      </c>
      <c r="P121" s="1212" t="n">
        <v>57843.8378266983</v>
      </c>
      <c r="Q121" s="1213" t="n">
        <v>14386.6215376313</v>
      </c>
      <c r="R121" s="1212" t="n">
        <v>63114.6264280993</v>
      </c>
      <c r="S121" s="1212" t="n">
        <v>72230.4593643295</v>
      </c>
    </row>
    <row r="122" customFormat="false" ht="16.5" hidden="false" customHeight="false" outlineLevel="0" collapsed="false">
      <c r="A122" s="1203" t="s">
        <v>56</v>
      </c>
      <c r="B122" s="1204" t="n">
        <f aca="false">J122</f>
        <v>150</v>
      </c>
      <c r="C122" s="1204" t="s">
        <v>496</v>
      </c>
      <c r="D122" s="1204" t="n">
        <f aca="false">K122</f>
        <v>260</v>
      </c>
      <c r="E122" s="1204" t="s">
        <v>496</v>
      </c>
      <c r="F122" s="1205" t="n">
        <f aca="false">L122</f>
        <v>1400</v>
      </c>
      <c r="G122" s="1204" t="s">
        <v>496</v>
      </c>
      <c r="H122" s="1206" t="n">
        <v>4</v>
      </c>
      <c r="I122" s="1207" t="s">
        <v>515</v>
      </c>
      <c r="J122" s="1208" t="n">
        <v>150</v>
      </c>
      <c r="K122" s="1209" t="n">
        <v>260</v>
      </c>
      <c r="L122" s="1209" t="n">
        <v>1400</v>
      </c>
      <c r="M122" s="1250" t="n">
        <v>19.1095676916797</v>
      </c>
      <c r="N122" s="1211" t="n">
        <v>6161.48442</v>
      </c>
      <c r="O122" s="1212" t="n">
        <v>50253.7740666317</v>
      </c>
      <c r="P122" s="1212" t="n">
        <v>59651.7744152327</v>
      </c>
      <c r="Q122" s="1213" t="n">
        <v>15005.492930295</v>
      </c>
      <c r="R122" s="1212" t="n">
        <v>65259.2669969267</v>
      </c>
      <c r="S122" s="1212" t="n">
        <v>74657.2673455277</v>
      </c>
    </row>
    <row r="123" customFormat="false" ht="16.5" hidden="false" customHeight="false" outlineLevel="0" collapsed="false">
      <c r="A123" s="1203" t="s">
        <v>56</v>
      </c>
      <c r="B123" s="1204" t="n">
        <f aca="false">J123</f>
        <v>150</v>
      </c>
      <c r="C123" s="1204" t="s">
        <v>496</v>
      </c>
      <c r="D123" s="1204" t="n">
        <f aca="false">K123</f>
        <v>260</v>
      </c>
      <c r="E123" s="1204" t="s">
        <v>496</v>
      </c>
      <c r="F123" s="1205" t="n">
        <f aca="false">L123</f>
        <v>1450</v>
      </c>
      <c r="G123" s="1204" t="s">
        <v>496</v>
      </c>
      <c r="H123" s="1206" t="n">
        <v>4</v>
      </c>
      <c r="I123" s="1207" t="s">
        <v>515</v>
      </c>
      <c r="J123" s="1208" t="n">
        <v>150</v>
      </c>
      <c r="K123" s="1209" t="n">
        <v>260</v>
      </c>
      <c r="L123" s="1209" t="n">
        <v>1450</v>
      </c>
      <c r="M123" s="1250" t="n">
        <v>19.70367787932</v>
      </c>
      <c r="N123" s="1211" t="n">
        <v>6454.88844</v>
      </c>
      <c r="O123" s="1212" t="n">
        <v>51473.920256244</v>
      </c>
      <c r="P123" s="1212" t="n">
        <v>61146.6258646385</v>
      </c>
      <c r="Q123" s="1213" t="n">
        <v>15408.8673343763</v>
      </c>
      <c r="R123" s="1212" t="n">
        <v>66882.7875906203</v>
      </c>
      <c r="S123" s="1212" t="n">
        <v>76555.4931990148</v>
      </c>
    </row>
    <row r="124" customFormat="false" ht="16.5" hidden="false" customHeight="false" outlineLevel="0" collapsed="false">
      <c r="A124" s="1203" t="s">
        <v>56</v>
      </c>
      <c r="B124" s="1204" t="n">
        <f aca="false">J124</f>
        <v>150</v>
      </c>
      <c r="C124" s="1204" t="s">
        <v>496</v>
      </c>
      <c r="D124" s="1204" t="n">
        <f aca="false">K124</f>
        <v>260</v>
      </c>
      <c r="E124" s="1204" t="s">
        <v>496</v>
      </c>
      <c r="F124" s="1205" t="n">
        <f aca="false">L124</f>
        <v>1500</v>
      </c>
      <c r="G124" s="1204" t="s">
        <v>496</v>
      </c>
      <c r="H124" s="1206" t="n">
        <v>4</v>
      </c>
      <c r="I124" s="1207" t="s">
        <v>515</v>
      </c>
      <c r="J124" s="1208" t="n">
        <v>150</v>
      </c>
      <c r="K124" s="1209" t="n">
        <v>260</v>
      </c>
      <c r="L124" s="1209" t="n">
        <v>1500</v>
      </c>
      <c r="M124" s="1250" t="n">
        <v>20.2107389189203</v>
      </c>
      <c r="N124" s="1211" t="n">
        <v>6748.29246</v>
      </c>
      <c r="O124" s="1212" t="n">
        <v>53140.1232203234</v>
      </c>
      <c r="P124" s="1212" t="n">
        <v>63230.357503978</v>
      </c>
      <c r="Q124" s="1213" t="n">
        <v>16027.73872704</v>
      </c>
      <c r="R124" s="1212" t="n">
        <v>69167.8619473634</v>
      </c>
      <c r="S124" s="1212" t="n">
        <v>79258.096231018</v>
      </c>
    </row>
    <row r="125" customFormat="false" ht="16.5" hidden="false" customHeight="false" outlineLevel="0" collapsed="false">
      <c r="A125" s="1203" t="s">
        <v>56</v>
      </c>
      <c r="B125" s="1204" t="n">
        <f aca="false">J125</f>
        <v>150</v>
      </c>
      <c r="C125" s="1204" t="s">
        <v>496</v>
      </c>
      <c r="D125" s="1204" t="n">
        <f aca="false">K125</f>
        <v>260</v>
      </c>
      <c r="E125" s="1204" t="s">
        <v>496</v>
      </c>
      <c r="F125" s="1205" t="n">
        <f aca="false">L125</f>
        <v>1550</v>
      </c>
      <c r="G125" s="1204" t="s">
        <v>496</v>
      </c>
      <c r="H125" s="1206" t="n">
        <v>4</v>
      </c>
      <c r="I125" s="1207" t="s">
        <v>515</v>
      </c>
      <c r="J125" s="1208" t="n">
        <v>150</v>
      </c>
      <c r="K125" s="1209" t="n">
        <v>260</v>
      </c>
      <c r="L125" s="1209" t="n">
        <v>1550</v>
      </c>
      <c r="M125" s="1250" t="n">
        <v>20.8048491065605</v>
      </c>
      <c r="N125" s="1211" t="n">
        <v>7041.69648</v>
      </c>
      <c r="O125" s="1212" t="n">
        <v>54360.2694099358</v>
      </c>
      <c r="P125" s="1212" t="n">
        <v>64725.209075408</v>
      </c>
      <c r="Q125" s="1213" t="n">
        <v>16431.1131311213</v>
      </c>
      <c r="R125" s="1212" t="n">
        <v>70791.3825410571</v>
      </c>
      <c r="S125" s="1212" t="n">
        <v>81156.3222065292</v>
      </c>
    </row>
    <row r="126" customFormat="false" ht="16.5" hidden="false" customHeight="false" outlineLevel="0" collapsed="false">
      <c r="A126" s="1203" t="s">
        <v>56</v>
      </c>
      <c r="B126" s="1206" t="n">
        <f aca="false">J126</f>
        <v>150</v>
      </c>
      <c r="C126" s="1206" t="s">
        <v>496</v>
      </c>
      <c r="D126" s="1206" t="n">
        <f aca="false">K126</f>
        <v>260</v>
      </c>
      <c r="E126" s="1206" t="s">
        <v>496</v>
      </c>
      <c r="F126" s="1205" t="n">
        <f aca="false">L126</f>
        <v>1600</v>
      </c>
      <c r="G126" s="1206" t="s">
        <v>496</v>
      </c>
      <c r="H126" s="1206" t="n">
        <v>4</v>
      </c>
      <c r="I126" s="1207" t="s">
        <v>515</v>
      </c>
      <c r="J126" s="1208" t="n">
        <v>150</v>
      </c>
      <c r="K126" s="1209" t="n">
        <v>260</v>
      </c>
      <c r="L126" s="1209" t="n">
        <v>1600</v>
      </c>
      <c r="M126" s="1250" t="n">
        <v>21.3989592942008</v>
      </c>
      <c r="N126" s="1211" t="n">
        <v>7335.1005</v>
      </c>
      <c r="O126" s="1212" t="n">
        <v>57399.1459407563</v>
      </c>
      <c r="P126" s="1212" t="n">
        <v>68083.1970504049</v>
      </c>
      <c r="Q126" s="1213" t="n">
        <v>16834.4875352025</v>
      </c>
      <c r="R126" s="1212" t="n">
        <v>74233.6334759588</v>
      </c>
      <c r="S126" s="1212" t="n">
        <v>84917.6845856074</v>
      </c>
    </row>
    <row r="127" customFormat="false" ht="16.5" hidden="false" customHeight="false" outlineLevel="0" collapsed="false">
      <c r="A127" s="1203" t="s">
        <v>56</v>
      </c>
      <c r="B127" s="1204" t="n">
        <f aca="false">J127</f>
        <v>150</v>
      </c>
      <c r="C127" s="1204" t="s">
        <v>496</v>
      </c>
      <c r="D127" s="1204" t="n">
        <f aca="false">K127</f>
        <v>260</v>
      </c>
      <c r="E127" s="1204" t="s">
        <v>496</v>
      </c>
      <c r="F127" s="1205" t="n">
        <f aca="false">L127</f>
        <v>1650</v>
      </c>
      <c r="G127" s="1204" t="s">
        <v>496</v>
      </c>
      <c r="H127" s="1206" t="n">
        <v>4</v>
      </c>
      <c r="I127" s="1207" t="s">
        <v>515</v>
      </c>
      <c r="J127" s="1208" t="n">
        <v>150</v>
      </c>
      <c r="K127" s="1209" t="n">
        <v>260</v>
      </c>
      <c r="L127" s="1209" t="n">
        <v>1650</v>
      </c>
      <c r="M127" s="1250" t="n">
        <v>22.010109481841</v>
      </c>
      <c r="N127" s="1211" t="n">
        <v>7628.50452</v>
      </c>
      <c r="O127" s="1212" t="n">
        <v>60673.7795410159</v>
      </c>
      <c r="P127" s="1212" t="n">
        <v>71682.6984929936</v>
      </c>
      <c r="Q127" s="1213" t="n">
        <v>17453.3587966575</v>
      </c>
      <c r="R127" s="1212" t="n">
        <v>78127.1383376734</v>
      </c>
      <c r="S127" s="1212" t="n">
        <v>89136.0572896511</v>
      </c>
    </row>
    <row r="128" customFormat="false" ht="16.5" hidden="false" customHeight="false" outlineLevel="0" collapsed="false">
      <c r="A128" s="1203" t="s">
        <v>56</v>
      </c>
      <c r="B128" s="1204" t="n">
        <f aca="false">J128</f>
        <v>150</v>
      </c>
      <c r="C128" s="1204" t="s">
        <v>496</v>
      </c>
      <c r="D128" s="1204" t="n">
        <f aca="false">K128</f>
        <v>260</v>
      </c>
      <c r="E128" s="1204" t="s">
        <v>496</v>
      </c>
      <c r="F128" s="1205" t="n">
        <f aca="false">L128</f>
        <v>1700</v>
      </c>
      <c r="G128" s="1204" t="s">
        <v>496</v>
      </c>
      <c r="H128" s="1206" t="n">
        <v>4</v>
      </c>
      <c r="I128" s="1207" t="s">
        <v>515</v>
      </c>
      <c r="J128" s="1208" t="n">
        <v>150</v>
      </c>
      <c r="K128" s="1209" t="n">
        <v>260</v>
      </c>
      <c r="L128" s="1209" t="n">
        <v>1700</v>
      </c>
      <c r="M128" s="1250" t="n">
        <v>23.4662196694813</v>
      </c>
      <c r="N128" s="1211" t="n">
        <v>7921.90854</v>
      </c>
      <c r="O128" s="1212" t="n">
        <v>61702.1992474043</v>
      </c>
      <c r="P128" s="1212" t="n">
        <v>72981.142209138</v>
      </c>
      <c r="Q128" s="1213" t="n">
        <v>17856.7332007388</v>
      </c>
      <c r="R128" s="1212" t="n">
        <v>79558.932448143</v>
      </c>
      <c r="S128" s="1212" t="n">
        <v>90837.8754098768</v>
      </c>
    </row>
    <row r="129" customFormat="false" ht="16.5" hidden="false" customHeight="false" outlineLevel="0" collapsed="false">
      <c r="A129" s="1203" t="s">
        <v>56</v>
      </c>
      <c r="B129" s="1204" t="n">
        <f aca="false">J129</f>
        <v>150</v>
      </c>
      <c r="C129" s="1204" t="s">
        <v>496</v>
      </c>
      <c r="D129" s="1204" t="n">
        <f aca="false">K129</f>
        <v>260</v>
      </c>
      <c r="E129" s="1204" t="s">
        <v>496</v>
      </c>
      <c r="F129" s="1205" t="n">
        <f aca="false">L129</f>
        <v>1750</v>
      </c>
      <c r="G129" s="1204" t="s">
        <v>496</v>
      </c>
      <c r="H129" s="1206" t="n">
        <v>4</v>
      </c>
      <c r="I129" s="1207" t="s">
        <v>515</v>
      </c>
      <c r="J129" s="1208" t="n">
        <v>150</v>
      </c>
      <c r="K129" s="1209" t="n">
        <v>260</v>
      </c>
      <c r="L129" s="1209" t="n">
        <v>1750</v>
      </c>
      <c r="M129" s="1250" t="n">
        <v>24.0773698571216</v>
      </c>
      <c r="N129" s="1211" t="n">
        <v>8215.31256</v>
      </c>
      <c r="O129" s="1212" t="n">
        <v>62659.4471619148</v>
      </c>
      <c r="P129" s="1212" t="n">
        <v>74206.6763811021</v>
      </c>
      <c r="Q129" s="1213" t="n">
        <v>18475.6045934025</v>
      </c>
      <c r="R129" s="1212" t="n">
        <v>81135.0517553173</v>
      </c>
      <c r="S129" s="1212" t="n">
        <v>92682.2809745046</v>
      </c>
    </row>
    <row r="130" customFormat="false" ht="16.5" hidden="false" customHeight="false" outlineLevel="0" collapsed="false">
      <c r="A130" s="1203" t="s">
        <v>56</v>
      </c>
      <c r="B130" s="1204" t="n">
        <f aca="false">J130</f>
        <v>150</v>
      </c>
      <c r="C130" s="1204" t="s">
        <v>496</v>
      </c>
      <c r="D130" s="1204" t="n">
        <f aca="false">K130</f>
        <v>260</v>
      </c>
      <c r="E130" s="1204" t="s">
        <v>496</v>
      </c>
      <c r="F130" s="1205" t="n">
        <f aca="false">L130</f>
        <v>1800</v>
      </c>
      <c r="G130" s="1204" t="s">
        <v>496</v>
      </c>
      <c r="H130" s="1206" t="n">
        <v>4</v>
      </c>
      <c r="I130" s="1207" t="s">
        <v>515</v>
      </c>
      <c r="J130" s="1208" t="n">
        <v>150</v>
      </c>
      <c r="K130" s="1209" t="n">
        <v>260</v>
      </c>
      <c r="L130" s="1209" t="n">
        <v>1800</v>
      </c>
      <c r="M130" s="1250" t="n">
        <v>24.6714800447618</v>
      </c>
      <c r="N130" s="1211" t="n">
        <v>8508.71658</v>
      </c>
      <c r="O130" s="1212" t="n">
        <v>63688.5178539559</v>
      </c>
      <c r="P130" s="1212" t="n">
        <v>75505.7870811821</v>
      </c>
      <c r="Q130" s="1213" t="n">
        <v>18878.9789974838</v>
      </c>
      <c r="R130" s="1212" t="n">
        <v>82567.4968514396</v>
      </c>
      <c r="S130" s="1212" t="n">
        <v>94384.7660786659</v>
      </c>
    </row>
    <row r="131" customFormat="false" ht="16.5" hidden="false" customHeight="false" outlineLevel="0" collapsed="false">
      <c r="A131" s="1203" t="s">
        <v>56</v>
      </c>
      <c r="B131" s="1204" t="n">
        <f aca="false">J131</f>
        <v>150</v>
      </c>
      <c r="C131" s="1204" t="s">
        <v>496</v>
      </c>
      <c r="D131" s="1204" t="n">
        <f aca="false">K131</f>
        <v>260</v>
      </c>
      <c r="E131" s="1204" t="s">
        <v>496</v>
      </c>
      <c r="F131" s="1205" t="n">
        <f aca="false">L131</f>
        <v>1850</v>
      </c>
      <c r="G131" s="1204" t="s">
        <v>496</v>
      </c>
      <c r="H131" s="1206" t="n">
        <v>4</v>
      </c>
      <c r="I131" s="1207" t="s">
        <v>515</v>
      </c>
      <c r="J131" s="1208" t="n">
        <v>150</v>
      </c>
      <c r="K131" s="1209" t="n">
        <v>260</v>
      </c>
      <c r="L131" s="1209" t="n">
        <v>1850</v>
      </c>
      <c r="M131" s="1250" t="n">
        <v>25.2826302324021</v>
      </c>
      <c r="N131" s="1211" t="n">
        <v>8802.1206</v>
      </c>
      <c r="O131" s="1212" t="n">
        <v>64717.5436004396</v>
      </c>
      <c r="P131" s="1212" t="n">
        <v>76804.8516561382</v>
      </c>
      <c r="Q131" s="1213" t="n">
        <v>19497.8503901475</v>
      </c>
      <c r="R131" s="1212" t="n">
        <v>84215.3939905872</v>
      </c>
      <c r="S131" s="1212" t="n">
        <v>96302.7020462857</v>
      </c>
    </row>
    <row r="132" customFormat="false" ht="16.5" hidden="false" customHeight="false" outlineLevel="0" collapsed="false">
      <c r="A132" s="1203" t="s">
        <v>56</v>
      </c>
      <c r="B132" s="1204" t="n">
        <f aca="false">J132</f>
        <v>150</v>
      </c>
      <c r="C132" s="1204" t="s">
        <v>496</v>
      </c>
      <c r="D132" s="1204" t="n">
        <f aca="false">K132</f>
        <v>260</v>
      </c>
      <c r="E132" s="1204" t="s">
        <v>496</v>
      </c>
      <c r="F132" s="1205" t="n">
        <f aca="false">L132</f>
        <v>1900</v>
      </c>
      <c r="G132" s="1204" t="s">
        <v>496</v>
      </c>
      <c r="H132" s="1206" t="n">
        <v>4</v>
      </c>
      <c r="I132" s="1207" t="s">
        <v>515</v>
      </c>
      <c r="J132" s="1208" t="n">
        <v>150</v>
      </c>
      <c r="K132" s="1209" t="n">
        <v>260</v>
      </c>
      <c r="L132" s="1209" t="n">
        <v>1900</v>
      </c>
      <c r="M132" s="1250" t="n">
        <v>25.8767404200424</v>
      </c>
      <c r="N132" s="1211" t="n">
        <v>9095.52462</v>
      </c>
      <c r="O132" s="1212" t="n">
        <v>65910.1715101232</v>
      </c>
      <c r="P132" s="1212" t="n">
        <v>78271.5129672746</v>
      </c>
      <c r="Q132" s="1213" t="n">
        <v>19901.2247942288</v>
      </c>
      <c r="R132" s="1212" t="n">
        <v>85811.3963043519</v>
      </c>
      <c r="S132" s="1212" t="n">
        <v>98172.7377615034</v>
      </c>
    </row>
    <row r="133" customFormat="false" ht="16.5" hidden="false" customHeight="false" outlineLevel="0" collapsed="false">
      <c r="A133" s="1203" t="s">
        <v>56</v>
      </c>
      <c r="B133" s="1204" t="n">
        <f aca="false">J133</f>
        <v>150</v>
      </c>
      <c r="C133" s="1204" t="s">
        <v>496</v>
      </c>
      <c r="D133" s="1204" t="n">
        <f aca="false">K133</f>
        <v>260</v>
      </c>
      <c r="E133" s="1204" t="s">
        <v>496</v>
      </c>
      <c r="F133" s="1205" t="n">
        <f aca="false">L133</f>
        <v>1950</v>
      </c>
      <c r="G133" s="1204" t="s">
        <v>496</v>
      </c>
      <c r="H133" s="1206" t="n">
        <v>4</v>
      </c>
      <c r="I133" s="1207" t="s">
        <v>515</v>
      </c>
      <c r="J133" s="1208" t="n">
        <v>150</v>
      </c>
      <c r="K133" s="1209" t="n">
        <v>260</v>
      </c>
      <c r="L133" s="1209" t="n">
        <v>1950</v>
      </c>
      <c r="M133" s="1250" t="n">
        <v>26.5493506076826</v>
      </c>
      <c r="N133" s="1211" t="n">
        <v>9388.92864</v>
      </c>
      <c r="O133" s="1212" t="n">
        <v>67274.2446385213</v>
      </c>
      <c r="P133" s="1212" t="n">
        <v>79913.8054498769</v>
      </c>
      <c r="Q133" s="1213" t="n">
        <v>20304.59919831</v>
      </c>
      <c r="R133" s="1212" t="n">
        <v>87578.8438368313</v>
      </c>
      <c r="S133" s="1212" t="n">
        <v>100218.404648187</v>
      </c>
    </row>
    <row r="134" customFormat="false" ht="16.5" hidden="false" customHeight="false" outlineLevel="0" collapsed="false">
      <c r="A134" s="1203" t="s">
        <v>56</v>
      </c>
      <c r="B134" s="1204" t="n">
        <f aca="false">J134</f>
        <v>150</v>
      </c>
      <c r="C134" s="1204" t="s">
        <v>496</v>
      </c>
      <c r="D134" s="1204" t="n">
        <f aca="false">K134</f>
        <v>260</v>
      </c>
      <c r="E134" s="1204" t="s">
        <v>496</v>
      </c>
      <c r="F134" s="1205" t="n">
        <f aca="false">L134</f>
        <v>2000</v>
      </c>
      <c r="G134" s="1204" t="s">
        <v>496</v>
      </c>
      <c r="H134" s="1206" t="n">
        <v>4</v>
      </c>
      <c r="I134" s="1207" t="s">
        <v>515</v>
      </c>
      <c r="J134" s="1208" t="n">
        <v>150</v>
      </c>
      <c r="K134" s="1209" t="n">
        <v>260</v>
      </c>
      <c r="L134" s="1209" t="n">
        <v>2000</v>
      </c>
      <c r="M134" s="1250" t="n">
        <v>27.2520631953229</v>
      </c>
      <c r="N134" s="1211" t="n">
        <v>9682.33266</v>
      </c>
      <c r="O134" s="1212" t="n">
        <v>68496.0571595773</v>
      </c>
      <c r="P134" s="1212" t="n">
        <v>81604.9094178412</v>
      </c>
      <c r="Q134" s="1213" t="n">
        <v>20923.4705909738</v>
      </c>
      <c r="R134" s="1212" t="n">
        <v>89419.5277505511</v>
      </c>
      <c r="S134" s="1212" t="n">
        <v>102528.380008815</v>
      </c>
    </row>
    <row r="135" customFormat="false" ht="16.5" hidden="false" customHeight="false" outlineLevel="0" collapsed="false">
      <c r="A135" s="1203" t="s">
        <v>56</v>
      </c>
      <c r="B135" s="1204" t="n">
        <f aca="false">J135</f>
        <v>150</v>
      </c>
      <c r="C135" s="1204" t="s">
        <v>496</v>
      </c>
      <c r="D135" s="1204" t="n">
        <f aca="false">K135</f>
        <v>260</v>
      </c>
      <c r="E135" s="1204" t="s">
        <v>496</v>
      </c>
      <c r="F135" s="1205" t="n">
        <f aca="false">L135</f>
        <v>2050</v>
      </c>
      <c r="G135" s="1204" t="s">
        <v>496</v>
      </c>
      <c r="H135" s="1206" t="n">
        <v>4</v>
      </c>
      <c r="I135" s="1207" t="s">
        <v>515</v>
      </c>
      <c r="J135" s="1208" t="n">
        <v>150</v>
      </c>
      <c r="K135" s="1209" t="n">
        <v>260</v>
      </c>
      <c r="L135" s="1209" t="n">
        <v>2050</v>
      </c>
      <c r="M135" s="1250" t="n">
        <v>28.7081733829632</v>
      </c>
      <c r="N135" s="1211" t="n">
        <v>9975.73668</v>
      </c>
      <c r="O135" s="1212" t="n">
        <v>71528.7934357988</v>
      </c>
      <c r="P135" s="1212" t="n">
        <v>84956.6072925983</v>
      </c>
      <c r="Q135" s="1213" t="n">
        <v>21326.844995055</v>
      </c>
      <c r="R135" s="1212" t="n">
        <v>92855.6384308538</v>
      </c>
      <c r="S135" s="1212" t="n">
        <v>106283.452287653</v>
      </c>
    </row>
    <row r="136" customFormat="false" ht="16.5" hidden="false" customHeight="false" outlineLevel="0" collapsed="false">
      <c r="A136" s="1203" t="s">
        <v>56</v>
      </c>
      <c r="B136" s="1206" t="n">
        <f aca="false">J136</f>
        <v>150</v>
      </c>
      <c r="C136" s="1206" t="s">
        <v>496</v>
      </c>
      <c r="D136" s="1206" t="n">
        <f aca="false">K136</f>
        <v>260</v>
      </c>
      <c r="E136" s="1206" t="s">
        <v>496</v>
      </c>
      <c r="F136" s="1205" t="n">
        <f aca="false">L136</f>
        <v>2100</v>
      </c>
      <c r="G136" s="1206" t="s">
        <v>496</v>
      </c>
      <c r="H136" s="1206" t="n">
        <v>4</v>
      </c>
      <c r="I136" s="1207" t="s">
        <v>515</v>
      </c>
      <c r="J136" s="1208" t="n">
        <v>150</v>
      </c>
      <c r="K136" s="1209" t="n">
        <v>260</v>
      </c>
      <c r="L136" s="1209" t="n">
        <v>2100</v>
      </c>
      <c r="M136" s="1250" t="n">
        <v>29.3193235706034</v>
      </c>
      <c r="N136" s="1211" t="n">
        <v>10269.1407</v>
      </c>
      <c r="O136" s="1212" t="n">
        <v>72615.6974612475</v>
      </c>
      <c r="P136" s="1212" t="n">
        <v>86314.9633959656</v>
      </c>
      <c r="Q136" s="1213" t="n">
        <v>21945.7163877188</v>
      </c>
      <c r="R136" s="1212" t="n">
        <v>94561.4138489663</v>
      </c>
      <c r="S136" s="1212" t="n">
        <v>108260.679783684</v>
      </c>
    </row>
    <row r="137" customFormat="false" ht="16.5" hidden="false" customHeight="false" outlineLevel="0" collapsed="false">
      <c r="A137" s="1203" t="s">
        <v>56</v>
      </c>
      <c r="B137" s="1204" t="n">
        <f aca="false">J137</f>
        <v>150</v>
      </c>
      <c r="C137" s="1204" t="s">
        <v>496</v>
      </c>
      <c r="D137" s="1204" t="n">
        <f aca="false">K137</f>
        <v>260</v>
      </c>
      <c r="E137" s="1204" t="s">
        <v>496</v>
      </c>
      <c r="F137" s="1205" t="n">
        <f aca="false">L137</f>
        <v>2150</v>
      </c>
      <c r="G137" s="1204" t="s">
        <v>496</v>
      </c>
      <c r="H137" s="1206" t="n">
        <v>4</v>
      </c>
      <c r="I137" s="1207" t="s">
        <v>515</v>
      </c>
      <c r="J137" s="1208" t="n">
        <v>150</v>
      </c>
      <c r="K137" s="1209" t="n">
        <v>260</v>
      </c>
      <c r="L137" s="1209" t="n">
        <v>2150</v>
      </c>
      <c r="M137" s="1250" t="n">
        <v>29.9134337582437</v>
      </c>
      <c r="N137" s="1211" t="n">
        <v>10562.54472</v>
      </c>
      <c r="O137" s="1212" t="n">
        <v>73840.5617075758</v>
      </c>
      <c r="P137" s="1212" t="n">
        <v>87814.6480994337</v>
      </c>
      <c r="Q137" s="1213" t="n">
        <v>22349.0907918</v>
      </c>
      <c r="R137" s="1212" t="n">
        <v>96189.6524993758</v>
      </c>
      <c r="S137" s="1212" t="n">
        <v>110163.738891234</v>
      </c>
    </row>
    <row r="138" customFormat="false" ht="16.5" hidden="false" customHeight="false" outlineLevel="0" collapsed="false">
      <c r="A138" s="1203" t="s">
        <v>56</v>
      </c>
      <c r="B138" s="1204" t="n">
        <f aca="false">J138</f>
        <v>150</v>
      </c>
      <c r="C138" s="1204" t="s">
        <v>496</v>
      </c>
      <c r="D138" s="1204" t="n">
        <f aca="false">K138</f>
        <v>260</v>
      </c>
      <c r="E138" s="1204" t="s">
        <v>496</v>
      </c>
      <c r="F138" s="1205" t="n">
        <f aca="false">L138</f>
        <v>2200</v>
      </c>
      <c r="G138" s="1204" t="s">
        <v>496</v>
      </c>
      <c r="H138" s="1206" t="n">
        <v>4</v>
      </c>
      <c r="I138" s="1207" t="s">
        <v>515</v>
      </c>
      <c r="J138" s="1208" t="n">
        <v>150</v>
      </c>
      <c r="K138" s="1209" t="n">
        <v>260</v>
      </c>
      <c r="L138" s="1209" t="n">
        <v>2200</v>
      </c>
      <c r="M138" s="1250" t="n">
        <v>30.5245839458839</v>
      </c>
      <c r="N138" s="1211" t="n">
        <v>10855.94874</v>
      </c>
      <c r="O138" s="1212" t="n">
        <v>75065.3810083468</v>
      </c>
      <c r="P138" s="1212" t="n">
        <v>89314.286799802</v>
      </c>
      <c r="Q138" s="1213" t="n">
        <v>22967.9621844638</v>
      </c>
      <c r="R138" s="1212" t="n">
        <v>98033.3431928106</v>
      </c>
      <c r="S138" s="1212" t="n">
        <v>112282.248984266</v>
      </c>
    </row>
    <row r="139" customFormat="false" ht="16.5" hidden="false" customHeight="false" outlineLevel="0" collapsed="false">
      <c r="A139" s="1203" t="s">
        <v>56</v>
      </c>
      <c r="B139" s="1204" t="n">
        <f aca="false">J139</f>
        <v>150</v>
      </c>
      <c r="C139" s="1204" t="s">
        <v>496</v>
      </c>
      <c r="D139" s="1204" t="n">
        <f aca="false">K139</f>
        <v>260</v>
      </c>
      <c r="E139" s="1204" t="s">
        <v>496</v>
      </c>
      <c r="F139" s="1205" t="n">
        <f aca="false">L139</f>
        <v>2250</v>
      </c>
      <c r="G139" s="1204" t="s">
        <v>496</v>
      </c>
      <c r="H139" s="1206" t="n">
        <v>4</v>
      </c>
      <c r="I139" s="1207" t="s">
        <v>515</v>
      </c>
      <c r="J139" s="1208" t="n">
        <v>150</v>
      </c>
      <c r="K139" s="1209" t="n">
        <v>260</v>
      </c>
      <c r="L139" s="1209" t="n">
        <v>2250</v>
      </c>
      <c r="M139" s="1250" t="n">
        <v>31.1186941335242</v>
      </c>
      <c r="N139" s="1211" t="n">
        <v>11149.35276</v>
      </c>
      <c r="O139" s="1212" t="n">
        <v>76588.9022374802</v>
      </c>
      <c r="P139" s="1212" t="n">
        <v>91119.9204267893</v>
      </c>
      <c r="Q139" s="1213" t="n">
        <v>23371.3364573363</v>
      </c>
      <c r="R139" s="1212" t="n">
        <v>99960.2386948165</v>
      </c>
      <c r="S139" s="1212" t="n">
        <v>114491.256884126</v>
      </c>
    </row>
    <row r="140" customFormat="false" ht="16.5" hidden="false" customHeight="false" outlineLevel="0" collapsed="false">
      <c r="A140" s="1203" t="s">
        <v>56</v>
      </c>
      <c r="B140" s="1204" t="n">
        <f aca="false">J140</f>
        <v>150</v>
      </c>
      <c r="C140" s="1204" t="s">
        <v>496</v>
      </c>
      <c r="D140" s="1204" t="n">
        <f aca="false">K140</f>
        <v>260</v>
      </c>
      <c r="E140" s="1204" t="s">
        <v>496</v>
      </c>
      <c r="F140" s="1205" t="n">
        <f aca="false">L140</f>
        <v>2300</v>
      </c>
      <c r="G140" s="1204" t="s">
        <v>496</v>
      </c>
      <c r="H140" s="1206" t="n">
        <v>4</v>
      </c>
      <c r="I140" s="1207" t="s">
        <v>515</v>
      </c>
      <c r="J140" s="1208" t="n">
        <v>150</v>
      </c>
      <c r="K140" s="1209" t="n">
        <v>260</v>
      </c>
      <c r="L140" s="1209" t="n">
        <v>2300</v>
      </c>
      <c r="M140" s="1250" t="n">
        <v>31.7128043211645</v>
      </c>
      <c r="N140" s="1211" t="n">
        <v>11442.75678</v>
      </c>
      <c r="O140" s="1212" t="n">
        <v>77586.7071046376</v>
      </c>
      <c r="P140" s="1212" t="n">
        <v>92387.0018651859</v>
      </c>
      <c r="Q140" s="1213" t="n">
        <v>23774.7108614175</v>
      </c>
      <c r="R140" s="1212" t="n">
        <v>101361.417966055</v>
      </c>
      <c r="S140" s="1212" t="n">
        <v>116161.712726603</v>
      </c>
    </row>
    <row r="141" customFormat="false" ht="16.5" hidden="false" customHeight="false" outlineLevel="0" collapsed="false">
      <c r="A141" s="1203" t="s">
        <v>56</v>
      </c>
      <c r="B141" s="1204" t="n">
        <f aca="false">J141</f>
        <v>150</v>
      </c>
      <c r="C141" s="1204" t="s">
        <v>496</v>
      </c>
      <c r="D141" s="1204" t="n">
        <f aca="false">K141</f>
        <v>260</v>
      </c>
      <c r="E141" s="1204" t="s">
        <v>496</v>
      </c>
      <c r="F141" s="1205" t="n">
        <f aca="false">L141</f>
        <v>2350</v>
      </c>
      <c r="G141" s="1204" t="s">
        <v>496</v>
      </c>
      <c r="H141" s="1206" t="n">
        <v>4</v>
      </c>
      <c r="I141" s="1207" t="s">
        <v>515</v>
      </c>
      <c r="J141" s="1208" t="n">
        <v>150</v>
      </c>
      <c r="K141" s="1209" t="n">
        <v>260</v>
      </c>
      <c r="L141" s="1209" t="n">
        <v>2350</v>
      </c>
      <c r="M141" s="1250" t="n">
        <v>32.3239545088047</v>
      </c>
      <c r="N141" s="1211" t="n">
        <v>11736.1608</v>
      </c>
      <c r="O141" s="1212" t="n">
        <v>78584.4669147103</v>
      </c>
      <c r="P141" s="1212" t="n">
        <v>93654.0371784585</v>
      </c>
      <c r="Q141" s="1213" t="n">
        <v>24393.5822540813</v>
      </c>
      <c r="R141" s="1212" t="n">
        <v>102978.049168792</v>
      </c>
      <c r="S141" s="1212" t="n">
        <v>118047.61943254</v>
      </c>
    </row>
    <row r="142" customFormat="false" ht="16.5" hidden="false" customHeight="false" outlineLevel="0" collapsed="false">
      <c r="A142" s="1203" t="s">
        <v>56</v>
      </c>
      <c r="B142" s="1204" t="n">
        <f aca="false">J142</f>
        <v>150</v>
      </c>
      <c r="C142" s="1204" t="s">
        <v>496</v>
      </c>
      <c r="D142" s="1204" t="n">
        <f aca="false">K142</f>
        <v>260</v>
      </c>
      <c r="E142" s="1204" t="s">
        <v>496</v>
      </c>
      <c r="F142" s="1205" t="n">
        <f aca="false">L142</f>
        <v>2400</v>
      </c>
      <c r="G142" s="1204" t="s">
        <v>496</v>
      </c>
      <c r="H142" s="1206" t="n">
        <v>4</v>
      </c>
      <c r="I142" s="1207" t="s">
        <v>515</v>
      </c>
      <c r="J142" s="1208" t="n">
        <v>150</v>
      </c>
      <c r="K142" s="1209" t="n">
        <v>260</v>
      </c>
      <c r="L142" s="1209" t="n">
        <v>2400</v>
      </c>
      <c r="M142" s="1250" t="n">
        <v>32.918064696445</v>
      </c>
      <c r="N142" s="1211" t="n">
        <v>12029.56482</v>
      </c>
      <c r="O142" s="1212" t="n">
        <v>79582.1818907531</v>
      </c>
      <c r="P142" s="1212" t="n">
        <v>94921.0264886313</v>
      </c>
      <c r="Q142" s="1213" t="n">
        <v>24796.9566581625</v>
      </c>
      <c r="R142" s="1212" t="n">
        <v>104379.138548916</v>
      </c>
      <c r="S142" s="1212" t="n">
        <v>119717.983146794</v>
      </c>
    </row>
    <row r="143" customFormat="false" ht="16.5" hidden="false" customHeight="false" outlineLevel="0" collapsed="false">
      <c r="A143" s="1203" t="s">
        <v>56</v>
      </c>
      <c r="B143" s="1204" t="n">
        <f aca="false">J143</f>
        <v>150</v>
      </c>
      <c r="C143" s="1204" t="s">
        <v>496</v>
      </c>
      <c r="D143" s="1204" t="n">
        <f aca="false">K143</f>
        <v>260</v>
      </c>
      <c r="E143" s="1204" t="s">
        <v>496</v>
      </c>
      <c r="F143" s="1205" t="n">
        <f aca="false">L143</f>
        <v>2450</v>
      </c>
      <c r="G143" s="1204" t="s">
        <v>496</v>
      </c>
      <c r="H143" s="1206" t="n">
        <v>4</v>
      </c>
      <c r="I143" s="1207" t="s">
        <v>515</v>
      </c>
      <c r="J143" s="1208" t="n">
        <v>150</v>
      </c>
      <c r="K143" s="1209" t="n">
        <v>260</v>
      </c>
      <c r="L143" s="1209" t="n">
        <v>2450</v>
      </c>
      <c r="M143" s="1250" t="n">
        <v>34.2871257360453</v>
      </c>
      <c r="N143" s="1211" t="n">
        <v>12322.96884</v>
      </c>
      <c r="O143" s="1212" t="n">
        <v>81025.9085841784</v>
      </c>
      <c r="P143" s="1212" t="n">
        <v>96776.8498636138</v>
      </c>
      <c r="Q143" s="1213" t="n">
        <v>25415.8280508263</v>
      </c>
      <c r="R143" s="1212" t="n">
        <v>106441.736635005</v>
      </c>
      <c r="S143" s="1212" t="n">
        <v>122192.67791444</v>
      </c>
    </row>
    <row r="144" customFormat="false" ht="16.5" hidden="false" customHeight="false" outlineLevel="0" collapsed="false">
      <c r="A144" s="1203" t="s">
        <v>56</v>
      </c>
      <c r="B144" s="1204" t="n">
        <f aca="false">J144</f>
        <v>150</v>
      </c>
      <c r="C144" s="1204" t="s">
        <v>496</v>
      </c>
      <c r="D144" s="1204" t="n">
        <f aca="false">K144</f>
        <v>260</v>
      </c>
      <c r="E144" s="1204" t="s">
        <v>496</v>
      </c>
      <c r="F144" s="1205" t="n">
        <f aca="false">L144</f>
        <v>2500</v>
      </c>
      <c r="G144" s="1204" t="s">
        <v>496</v>
      </c>
      <c r="H144" s="1206" t="n">
        <v>4</v>
      </c>
      <c r="I144" s="1207" t="s">
        <v>515</v>
      </c>
      <c r="J144" s="1208" t="n">
        <v>150</v>
      </c>
      <c r="K144" s="1209" t="n">
        <v>260</v>
      </c>
      <c r="L144" s="1209" t="n">
        <v>2500</v>
      </c>
      <c r="M144" s="1250" t="n">
        <v>34.8812359236855</v>
      </c>
      <c r="N144" s="1211" t="n">
        <v>12616.37286</v>
      </c>
      <c r="O144" s="1212" t="n">
        <v>82023.5335575791</v>
      </c>
      <c r="P144" s="1212" t="n">
        <v>98043.7470455628</v>
      </c>
      <c r="Q144" s="1213" t="n">
        <v>25819.2024549075</v>
      </c>
      <c r="R144" s="1212" t="n">
        <v>107842.736012487</v>
      </c>
      <c r="S144" s="1212" t="n">
        <v>123862.94950047</v>
      </c>
    </row>
    <row r="145" customFormat="false" ht="16.5" hidden="false" customHeight="false" outlineLevel="0" collapsed="false">
      <c r="A145" s="1203" t="s">
        <v>56</v>
      </c>
      <c r="B145" s="1204" t="n">
        <f aca="false">J145</f>
        <v>150</v>
      </c>
      <c r="C145" s="1204" t="s">
        <v>496</v>
      </c>
      <c r="D145" s="1204" t="n">
        <f aca="false">K145</f>
        <v>260</v>
      </c>
      <c r="E145" s="1204" t="s">
        <v>496</v>
      </c>
      <c r="F145" s="1205" t="n">
        <f aca="false">L145</f>
        <v>2550</v>
      </c>
      <c r="G145" s="1204" t="s">
        <v>496</v>
      </c>
      <c r="H145" s="1206" t="n">
        <v>4</v>
      </c>
      <c r="I145" s="1207" t="s">
        <v>515</v>
      </c>
      <c r="J145" s="1208" t="n">
        <v>150</v>
      </c>
      <c r="K145" s="1209" t="n">
        <v>260</v>
      </c>
      <c r="L145" s="1209" t="n">
        <v>2550</v>
      </c>
      <c r="M145" s="1250" t="n">
        <v>35.4923861113258</v>
      </c>
      <c r="N145" s="1211" t="n">
        <v>12909.77688</v>
      </c>
      <c r="O145" s="1212" t="n">
        <v>86099.932218127</v>
      </c>
      <c r="P145" s="1212" t="n">
        <v>102464.589418964</v>
      </c>
      <c r="Q145" s="1213" t="n">
        <v>26438.0738475713</v>
      </c>
      <c r="R145" s="1212" t="n">
        <v>112538.006065698</v>
      </c>
      <c r="S145" s="1212" t="n">
        <v>128902.663266535</v>
      </c>
    </row>
    <row r="146" customFormat="false" ht="16.5" hidden="false" customHeight="false" outlineLevel="0" collapsed="false">
      <c r="A146" s="1203" t="s">
        <v>56</v>
      </c>
      <c r="B146" s="1206" t="n">
        <f aca="false">J146</f>
        <v>150</v>
      </c>
      <c r="C146" s="1206" t="s">
        <v>496</v>
      </c>
      <c r="D146" s="1206" t="n">
        <f aca="false">K146</f>
        <v>260</v>
      </c>
      <c r="E146" s="1206" t="s">
        <v>496</v>
      </c>
      <c r="F146" s="1205" t="n">
        <f aca="false">L146</f>
        <v>2600</v>
      </c>
      <c r="G146" s="1206" t="s">
        <v>496</v>
      </c>
      <c r="H146" s="1206" t="n">
        <v>4</v>
      </c>
      <c r="I146" s="1207" t="s">
        <v>515</v>
      </c>
      <c r="J146" s="1208" t="n">
        <v>150</v>
      </c>
      <c r="K146" s="1209" t="n">
        <v>260</v>
      </c>
      <c r="L146" s="1209" t="n">
        <v>2600</v>
      </c>
      <c r="M146" s="1250" t="n">
        <v>36.0864962989661</v>
      </c>
      <c r="N146" s="1211" t="n">
        <v>13203.1809</v>
      </c>
      <c r="O146" s="1212" t="n">
        <v>87350.3678099076</v>
      </c>
      <c r="P146" s="1212" t="n">
        <v>103990.469898198</v>
      </c>
      <c r="Q146" s="1213" t="n">
        <v>26841.4482516525</v>
      </c>
      <c r="R146" s="1212" t="n">
        <v>114191.81606156</v>
      </c>
      <c r="S146" s="1212" t="n">
        <v>130831.918149851</v>
      </c>
    </row>
    <row r="147" customFormat="false" ht="16.5" hidden="false" customHeight="false" outlineLevel="0" collapsed="false">
      <c r="A147" s="1203" t="s">
        <v>56</v>
      </c>
      <c r="B147" s="1204" t="n">
        <f aca="false">J147</f>
        <v>150</v>
      </c>
      <c r="C147" s="1204" t="s">
        <v>496</v>
      </c>
      <c r="D147" s="1204" t="n">
        <f aca="false">K147</f>
        <v>260</v>
      </c>
      <c r="E147" s="1204" t="s">
        <v>496</v>
      </c>
      <c r="F147" s="1205" t="n">
        <f aca="false">L147</f>
        <v>2650</v>
      </c>
      <c r="G147" s="1204" t="s">
        <v>496</v>
      </c>
      <c r="H147" s="1206" t="n">
        <v>4</v>
      </c>
      <c r="I147" s="1207" t="s">
        <v>515</v>
      </c>
      <c r="J147" s="1208" t="n">
        <v>150</v>
      </c>
      <c r="K147" s="1209" t="n">
        <v>260</v>
      </c>
      <c r="L147" s="1209" t="n">
        <v>2650</v>
      </c>
      <c r="M147" s="1250" t="n">
        <v>36.6976464866063</v>
      </c>
      <c r="N147" s="1211" t="n">
        <v>13496.58492</v>
      </c>
      <c r="O147" s="1212" t="n">
        <v>88198.3549705579</v>
      </c>
      <c r="P147" s="1212" t="n">
        <v>105104.075721702</v>
      </c>
      <c r="Q147" s="1213" t="n">
        <v>27460.3196443163</v>
      </c>
      <c r="R147" s="1212" t="n">
        <v>115658.674614874</v>
      </c>
      <c r="S147" s="1212" t="n">
        <v>132564.395366019</v>
      </c>
    </row>
    <row r="148" customFormat="false" ht="16.5" hidden="false" customHeight="false" outlineLevel="0" collapsed="false">
      <c r="A148" s="1203" t="s">
        <v>56</v>
      </c>
      <c r="B148" s="1204" t="n">
        <f aca="false">J148</f>
        <v>150</v>
      </c>
      <c r="C148" s="1204" t="s">
        <v>496</v>
      </c>
      <c r="D148" s="1204" t="n">
        <f aca="false">K148</f>
        <v>260</v>
      </c>
      <c r="E148" s="1204" t="s">
        <v>496</v>
      </c>
      <c r="F148" s="1205" t="n">
        <f aca="false">L148</f>
        <v>2700</v>
      </c>
      <c r="G148" s="1204" t="s">
        <v>496</v>
      </c>
      <c r="H148" s="1206" t="n">
        <v>4</v>
      </c>
      <c r="I148" s="1207" t="s">
        <v>515</v>
      </c>
      <c r="J148" s="1208" t="n">
        <v>150</v>
      </c>
      <c r="K148" s="1209" t="n">
        <v>260</v>
      </c>
      <c r="L148" s="1209" t="n">
        <v>2700</v>
      </c>
      <c r="M148" s="1250" t="n">
        <v>37.3702566742466</v>
      </c>
      <c r="N148" s="1211" t="n">
        <v>13789.98894</v>
      </c>
      <c r="O148" s="1212" t="n">
        <v>89102.0212006332</v>
      </c>
      <c r="P148" s="1212" t="n">
        <v>106274.719897919</v>
      </c>
      <c r="Q148" s="1213" t="n">
        <v>27863.6940483975</v>
      </c>
      <c r="R148" s="1212" t="n">
        <v>116965.715249031</v>
      </c>
      <c r="S148" s="1212" t="n">
        <v>134138.413946317</v>
      </c>
    </row>
    <row r="149" customFormat="false" ht="16.5" hidden="false" customHeight="false" outlineLevel="0" collapsed="false">
      <c r="A149" s="1203" t="s">
        <v>56</v>
      </c>
      <c r="B149" s="1204" t="n">
        <f aca="false">J149</f>
        <v>150</v>
      </c>
      <c r="C149" s="1204" t="s">
        <v>496</v>
      </c>
      <c r="D149" s="1204" t="n">
        <f aca="false">K149</f>
        <v>260</v>
      </c>
      <c r="E149" s="1204" t="s">
        <v>496</v>
      </c>
      <c r="F149" s="1205" t="n">
        <f aca="false">L149</f>
        <v>2750</v>
      </c>
      <c r="G149" s="1204" t="s">
        <v>496</v>
      </c>
      <c r="H149" s="1206" t="n">
        <v>4</v>
      </c>
      <c r="I149" s="1207" t="s">
        <v>515</v>
      </c>
      <c r="J149" s="1208" t="n">
        <v>150</v>
      </c>
      <c r="K149" s="1209" t="n">
        <v>260</v>
      </c>
      <c r="L149" s="1209" t="n">
        <v>2750</v>
      </c>
      <c r="M149" s="1250" t="n">
        <v>37.9643668618868</v>
      </c>
      <c r="N149" s="1211" t="n">
        <v>14083.39296</v>
      </c>
      <c r="O149" s="1212" t="n">
        <v>90026.3241331611</v>
      </c>
      <c r="P149" s="1212" t="n">
        <v>107466.504755957</v>
      </c>
      <c r="Q149" s="1213" t="n">
        <v>28267.0684524788</v>
      </c>
      <c r="R149" s="1212" t="n">
        <v>118293.39258564</v>
      </c>
      <c r="S149" s="1212" t="n">
        <v>135733.573208436</v>
      </c>
    </row>
    <row r="150" customFormat="false" ht="16.5" hidden="false" customHeight="false" outlineLevel="0" collapsed="false">
      <c r="A150" s="1203" t="s">
        <v>56</v>
      </c>
      <c r="B150" s="1204" t="n">
        <f aca="false">J150</f>
        <v>150</v>
      </c>
      <c r="C150" s="1204" t="s">
        <v>496</v>
      </c>
      <c r="D150" s="1204" t="n">
        <f aca="false">K150</f>
        <v>260</v>
      </c>
      <c r="E150" s="1204" t="s">
        <v>496</v>
      </c>
      <c r="F150" s="1205" t="n">
        <f aca="false">L150</f>
        <v>2800</v>
      </c>
      <c r="G150" s="1204" t="s">
        <v>496</v>
      </c>
      <c r="H150" s="1206" t="n">
        <v>4</v>
      </c>
      <c r="I150" s="1207" t="s">
        <v>515</v>
      </c>
      <c r="J150" s="1208" t="n">
        <v>150</v>
      </c>
      <c r="K150" s="1209" t="n">
        <v>260</v>
      </c>
      <c r="L150" s="1209" t="n">
        <v>2800</v>
      </c>
      <c r="M150" s="1250" t="n">
        <v>38.5755170495271</v>
      </c>
      <c r="N150" s="1211" t="n">
        <v>14376.79698</v>
      </c>
      <c r="O150" s="1212" t="n">
        <v>90873.1577655253</v>
      </c>
      <c r="P150" s="1212" t="n">
        <v>108578.92877569</v>
      </c>
      <c r="Q150" s="1213" t="n">
        <v>28885.9397139338</v>
      </c>
      <c r="R150" s="1212" t="n">
        <v>119759.097479459</v>
      </c>
      <c r="S150" s="1212" t="n">
        <v>137464.868489624</v>
      </c>
    </row>
    <row r="151" customFormat="false" ht="16.5" hidden="false" customHeight="false" outlineLevel="0" collapsed="false">
      <c r="A151" s="1203" t="s">
        <v>56</v>
      </c>
      <c r="B151" s="1204" t="n">
        <f aca="false">J151</f>
        <v>150</v>
      </c>
      <c r="C151" s="1204" t="s">
        <v>496</v>
      </c>
      <c r="D151" s="1204" t="n">
        <f aca="false">K151</f>
        <v>260</v>
      </c>
      <c r="E151" s="1204" t="s">
        <v>496</v>
      </c>
      <c r="F151" s="1205" t="n">
        <f aca="false">L151</f>
        <v>2850</v>
      </c>
      <c r="G151" s="1204" t="s">
        <v>496</v>
      </c>
      <c r="H151" s="1206" t="n">
        <v>4</v>
      </c>
      <c r="I151" s="1207" t="s">
        <v>515</v>
      </c>
      <c r="J151" s="1208" t="n">
        <v>150</v>
      </c>
      <c r="K151" s="1209" t="n">
        <v>260</v>
      </c>
      <c r="L151" s="1209" t="n">
        <v>2850</v>
      </c>
      <c r="M151" s="1250" t="n">
        <v>40.0316272371674</v>
      </c>
      <c r="N151" s="1211" t="n">
        <v>14670.201</v>
      </c>
      <c r="O151" s="1212" t="n">
        <v>91719.9463408048</v>
      </c>
      <c r="P151" s="1212" t="n">
        <v>109691.306792323</v>
      </c>
      <c r="Q151" s="1213" t="n">
        <v>29289.314118015</v>
      </c>
      <c r="R151" s="1212" t="n">
        <v>121009.26045882</v>
      </c>
      <c r="S151" s="1212" t="n">
        <v>138980.620910338</v>
      </c>
    </row>
    <row r="152" customFormat="false" ht="16.5" hidden="false" customHeight="false" outlineLevel="0" collapsed="false">
      <c r="A152" s="1203" t="s">
        <v>56</v>
      </c>
      <c r="B152" s="1204" t="n">
        <f aca="false">J152</f>
        <v>150</v>
      </c>
      <c r="C152" s="1204" t="s">
        <v>496</v>
      </c>
      <c r="D152" s="1204" t="n">
        <f aca="false">K152</f>
        <v>260</v>
      </c>
      <c r="E152" s="1204" t="s">
        <v>496</v>
      </c>
      <c r="F152" s="1205" t="n">
        <f aca="false">L152</f>
        <v>2900</v>
      </c>
      <c r="G152" s="1204" t="s">
        <v>496</v>
      </c>
      <c r="H152" s="1206" t="n">
        <v>4</v>
      </c>
      <c r="I152" s="1207" t="s">
        <v>515</v>
      </c>
      <c r="J152" s="1208" t="n">
        <v>150</v>
      </c>
      <c r="K152" s="1209" t="n">
        <v>260</v>
      </c>
      <c r="L152" s="1209" t="n">
        <v>2900</v>
      </c>
      <c r="M152" s="1250" t="n">
        <v>40.6427774248076</v>
      </c>
      <c r="N152" s="1211" t="n">
        <v>14963.60502</v>
      </c>
      <c r="O152" s="1212" t="n">
        <v>92566.6900820545</v>
      </c>
      <c r="P152" s="1212" t="n">
        <v>110803.638683832</v>
      </c>
      <c r="Q152" s="1213" t="n">
        <v>29908.1855106788</v>
      </c>
      <c r="R152" s="1212" t="n">
        <v>122474.875592733</v>
      </c>
      <c r="S152" s="1212" t="n">
        <v>140711.82419451</v>
      </c>
    </row>
    <row r="153" customFormat="false" ht="16.5" hidden="false" customHeight="false" outlineLevel="0" collapsed="false">
      <c r="A153" s="1203" t="s">
        <v>56</v>
      </c>
      <c r="B153" s="1204" t="n">
        <f aca="false">J153</f>
        <v>150</v>
      </c>
      <c r="C153" s="1204" t="s">
        <v>496</v>
      </c>
      <c r="D153" s="1204" t="n">
        <f aca="false">K153</f>
        <v>260</v>
      </c>
      <c r="E153" s="1204" t="s">
        <v>496</v>
      </c>
      <c r="F153" s="1205" t="n">
        <f aca="false">L153</f>
        <v>2950</v>
      </c>
      <c r="G153" s="1204" t="s">
        <v>496</v>
      </c>
      <c r="H153" s="1206" t="n">
        <v>4</v>
      </c>
      <c r="I153" s="1207" t="s">
        <v>515</v>
      </c>
      <c r="J153" s="1208" t="n">
        <v>150</v>
      </c>
      <c r="K153" s="1209" t="n">
        <v>260</v>
      </c>
      <c r="L153" s="1209" t="n">
        <v>2950</v>
      </c>
      <c r="M153" s="1250" t="n">
        <v>41.2368876124479</v>
      </c>
      <c r="N153" s="1211" t="n">
        <v>15257.00904</v>
      </c>
      <c r="O153" s="1212" t="n">
        <v>93413.3887662193</v>
      </c>
      <c r="P153" s="1212" t="n">
        <v>111915.92457224</v>
      </c>
      <c r="Q153" s="1213" t="n">
        <v>30311.55991476</v>
      </c>
      <c r="R153" s="1212" t="n">
        <v>123724.948680979</v>
      </c>
      <c r="S153" s="1212" t="n">
        <v>142227.484487</v>
      </c>
    </row>
    <row r="154" customFormat="false" ht="16.5" hidden="false" customHeight="false" outlineLevel="0" collapsed="false">
      <c r="A154" s="1214" t="s">
        <v>56</v>
      </c>
      <c r="B154" s="1215" t="n">
        <f aca="false">J154</f>
        <v>150</v>
      </c>
      <c r="C154" s="1215" t="s">
        <v>496</v>
      </c>
      <c r="D154" s="1215" t="n">
        <f aca="false">K154</f>
        <v>260</v>
      </c>
      <c r="E154" s="1215" t="s">
        <v>496</v>
      </c>
      <c r="F154" s="1216" t="n">
        <f aca="false">L154</f>
        <v>3000</v>
      </c>
      <c r="G154" s="1215" t="s">
        <v>496</v>
      </c>
      <c r="H154" s="1217" t="n">
        <v>4</v>
      </c>
      <c r="I154" s="1218" t="s">
        <v>515</v>
      </c>
      <c r="J154" s="1219" t="n">
        <v>150</v>
      </c>
      <c r="K154" s="1220" t="n">
        <v>260</v>
      </c>
      <c r="L154" s="1220" t="n">
        <v>3000</v>
      </c>
      <c r="M154" s="1251" t="n">
        <v>41.8480378000882</v>
      </c>
      <c r="N154" s="1222" t="n">
        <v>15550.41306</v>
      </c>
      <c r="O154" s="1223" t="n">
        <v>95864.5628775209</v>
      </c>
      <c r="P154" s="1223" t="n">
        <v>114671.860827854</v>
      </c>
      <c r="Q154" s="1224" t="n">
        <v>30930.4313074238</v>
      </c>
      <c r="R154" s="1223" t="n">
        <v>126794.994184945</v>
      </c>
      <c r="S154" s="1223" t="n">
        <v>145602.292135277</v>
      </c>
    </row>
    <row r="155" customFormat="false" ht="22.5" hidden="false" customHeight="true" outlineLevel="0" collapsed="false">
      <c r="A155" s="1201" t="s">
        <v>498</v>
      </c>
      <c r="B155" s="1201"/>
      <c r="C155" s="1201"/>
      <c r="D155" s="1201"/>
      <c r="E155" s="1201"/>
      <c r="F155" s="1201"/>
      <c r="G155" s="1201"/>
      <c r="H155" s="1201"/>
      <c r="I155" s="1201"/>
      <c r="J155" s="1201"/>
      <c r="K155" s="1201"/>
      <c r="L155" s="1201"/>
      <c r="M155" s="1201"/>
      <c r="N155" s="1201"/>
      <c r="O155" s="1201"/>
      <c r="P155" s="1201"/>
      <c r="Q155" s="1201"/>
      <c r="R155" s="1201"/>
      <c r="S155" s="1201"/>
    </row>
    <row r="156" customFormat="false" ht="19.5" hidden="false" customHeight="false" outlineLevel="0" collapsed="false">
      <c r="A156" s="1249" t="s">
        <v>514</v>
      </c>
      <c r="B156" s="1249"/>
      <c r="C156" s="1249"/>
      <c r="D156" s="1249"/>
      <c r="E156" s="1249"/>
      <c r="F156" s="1249"/>
      <c r="G156" s="1249"/>
      <c r="H156" s="1249"/>
      <c r="I156" s="1249"/>
      <c r="J156" s="1249"/>
      <c r="K156" s="1249"/>
      <c r="L156" s="1249"/>
      <c r="M156" s="1249"/>
      <c r="N156" s="1249"/>
      <c r="O156" s="1249"/>
      <c r="P156" s="1249"/>
      <c r="Q156" s="1249"/>
      <c r="R156" s="1249"/>
      <c r="S156" s="1249"/>
    </row>
    <row r="157" customFormat="false" ht="16.5" hidden="false" customHeight="false" outlineLevel="0" collapsed="false">
      <c r="A157" s="1203" t="s">
        <v>56</v>
      </c>
      <c r="B157" s="1206" t="n">
        <f aca="false">J157</f>
        <v>150</v>
      </c>
      <c r="C157" s="1206" t="s">
        <v>496</v>
      </c>
      <c r="D157" s="1206" t="n">
        <f aca="false">K157</f>
        <v>300</v>
      </c>
      <c r="E157" s="1206" t="s">
        <v>496</v>
      </c>
      <c r="F157" s="1205" t="n">
        <f aca="false">L157</f>
        <v>700</v>
      </c>
      <c r="G157" s="1206" t="s">
        <v>496</v>
      </c>
      <c r="H157" s="1206" t="n">
        <v>4</v>
      </c>
      <c r="I157" s="1207" t="s">
        <v>515</v>
      </c>
      <c r="J157" s="1225" t="n">
        <v>150</v>
      </c>
      <c r="K157" s="1226" t="n">
        <v>300</v>
      </c>
      <c r="L157" s="1226" t="n">
        <v>700</v>
      </c>
      <c r="M157" s="1252" t="n">
        <v>11.557613289455</v>
      </c>
      <c r="N157" s="1228" t="n">
        <v>2199.595398</v>
      </c>
      <c r="O157" s="1229" t="n">
        <v>27997.1322384336</v>
      </c>
      <c r="P157" s="1229" t="n">
        <v>33843.4941073212</v>
      </c>
      <c r="Q157" s="1230" t="n">
        <v>8780.15011296375</v>
      </c>
      <c r="R157" s="1229" t="n">
        <v>36777.2823513973</v>
      </c>
      <c r="S157" s="1229" t="n">
        <v>42623.644220285</v>
      </c>
    </row>
    <row r="158" customFormat="false" ht="16.5" hidden="false" customHeight="false" outlineLevel="0" collapsed="false">
      <c r="A158" s="1203" t="s">
        <v>56</v>
      </c>
      <c r="B158" s="1204" t="n">
        <f aca="false">J158</f>
        <v>150</v>
      </c>
      <c r="C158" s="1204" t="s">
        <v>496</v>
      </c>
      <c r="D158" s="1204" t="n">
        <f aca="false">K158</f>
        <v>300</v>
      </c>
      <c r="E158" s="1204" t="s">
        <v>496</v>
      </c>
      <c r="F158" s="1205" t="n">
        <f aca="false">L158</f>
        <v>750</v>
      </c>
      <c r="G158" s="1204" t="s">
        <v>496</v>
      </c>
      <c r="H158" s="1206" t="n">
        <v>4</v>
      </c>
      <c r="I158" s="1207" t="s">
        <v>515</v>
      </c>
      <c r="J158" s="1208" t="n">
        <v>150</v>
      </c>
      <c r="K158" s="1209" t="n">
        <v>300</v>
      </c>
      <c r="L158" s="1209" t="n">
        <v>750</v>
      </c>
      <c r="M158" s="1250" t="n">
        <v>12.21575577699</v>
      </c>
      <c r="N158" s="1211" t="n">
        <v>2513.823312</v>
      </c>
      <c r="O158" s="1212" t="n">
        <v>29704.2367749418</v>
      </c>
      <c r="P158" s="1212" t="n">
        <v>35855.7891558441</v>
      </c>
      <c r="Q158" s="1213" t="n">
        <v>9229.12690536</v>
      </c>
      <c r="R158" s="1212" t="n">
        <v>38933.3636803018</v>
      </c>
      <c r="S158" s="1212" t="n">
        <v>45084.9160612041</v>
      </c>
    </row>
    <row r="159" customFormat="false" ht="16.5" hidden="false" customHeight="false" outlineLevel="0" collapsed="false">
      <c r="A159" s="1203" t="s">
        <v>56</v>
      </c>
      <c r="B159" s="1204" t="n">
        <f aca="false">J159</f>
        <v>150</v>
      </c>
      <c r="C159" s="1204" t="s">
        <v>496</v>
      </c>
      <c r="D159" s="1204" t="n">
        <f aca="false">K159</f>
        <v>300</v>
      </c>
      <c r="E159" s="1204" t="s">
        <v>496</v>
      </c>
      <c r="F159" s="1205" t="n">
        <f aca="false">L159</f>
        <v>800</v>
      </c>
      <c r="G159" s="1204" t="s">
        <v>496</v>
      </c>
      <c r="H159" s="1206" t="n">
        <v>4</v>
      </c>
      <c r="I159" s="1207" t="s">
        <v>515</v>
      </c>
      <c r="J159" s="1208" t="n">
        <v>150</v>
      </c>
      <c r="K159" s="1209" t="n">
        <v>300</v>
      </c>
      <c r="L159" s="1209" t="n">
        <v>800</v>
      </c>
      <c r="M159" s="1250" t="n">
        <v>12.873898264525</v>
      </c>
      <c r="N159" s="1211" t="n">
        <v>2828.051226</v>
      </c>
      <c r="O159" s="1212" t="n">
        <v>31411.9066440308</v>
      </c>
      <c r="P159" s="1212" t="n">
        <v>37868.6632088994</v>
      </c>
      <c r="Q159" s="1213" t="n">
        <v>9678.10369775625</v>
      </c>
      <c r="R159" s="1212" t="n">
        <v>41090.010341787</v>
      </c>
      <c r="S159" s="1212" t="n">
        <v>47546.7669066556</v>
      </c>
    </row>
    <row r="160" customFormat="false" ht="16.5" hidden="false" customHeight="false" outlineLevel="0" collapsed="false">
      <c r="A160" s="1203" t="s">
        <v>56</v>
      </c>
      <c r="B160" s="1204" t="n">
        <f aca="false">J160</f>
        <v>150</v>
      </c>
      <c r="C160" s="1204" t="s">
        <v>496</v>
      </c>
      <c r="D160" s="1204" t="n">
        <f aca="false">K160</f>
        <v>300</v>
      </c>
      <c r="E160" s="1204" t="s">
        <v>496</v>
      </c>
      <c r="F160" s="1205" t="n">
        <f aca="false">L160</f>
        <v>850</v>
      </c>
      <c r="G160" s="1204" t="s">
        <v>496</v>
      </c>
      <c r="H160" s="1206" t="n">
        <v>4</v>
      </c>
      <c r="I160" s="1207" t="s">
        <v>515</v>
      </c>
      <c r="J160" s="1208" t="n">
        <v>150</v>
      </c>
      <c r="K160" s="1209" t="n">
        <v>300</v>
      </c>
      <c r="L160" s="1209" t="n">
        <v>850</v>
      </c>
      <c r="M160" s="1250" t="n">
        <v>13.54908075206</v>
      </c>
      <c r="N160" s="1211" t="n">
        <v>3142.27914</v>
      </c>
      <c r="O160" s="1212" t="n">
        <v>33119.5765131197</v>
      </c>
      <c r="P160" s="1212" t="n">
        <v>39881.5373839788</v>
      </c>
      <c r="Q160" s="1213" t="n">
        <v>10342.5776099438</v>
      </c>
      <c r="R160" s="1212" t="n">
        <v>43462.1541230634</v>
      </c>
      <c r="S160" s="1212" t="n">
        <v>50224.1149939226</v>
      </c>
    </row>
    <row r="161" customFormat="false" ht="16.5" hidden="false" customHeight="false" outlineLevel="0" collapsed="false">
      <c r="A161" s="1203" t="s">
        <v>56</v>
      </c>
      <c r="B161" s="1204" t="n">
        <f aca="false">J161</f>
        <v>150</v>
      </c>
      <c r="C161" s="1204" t="s">
        <v>496</v>
      </c>
      <c r="D161" s="1204" t="n">
        <f aca="false">K161</f>
        <v>300</v>
      </c>
      <c r="E161" s="1204" t="s">
        <v>496</v>
      </c>
      <c r="F161" s="1205" t="n">
        <f aca="false">L161</f>
        <v>900</v>
      </c>
      <c r="G161" s="1204" t="s">
        <v>496</v>
      </c>
      <c r="H161" s="1206" t="n">
        <v>4</v>
      </c>
      <c r="I161" s="1207" t="s">
        <v>515</v>
      </c>
      <c r="J161" s="1208" t="n">
        <v>150</v>
      </c>
      <c r="K161" s="1209" t="n">
        <v>300</v>
      </c>
      <c r="L161" s="1209" t="n">
        <v>900</v>
      </c>
      <c r="M161" s="1250" t="n">
        <v>14.366223239595</v>
      </c>
      <c r="N161" s="1211" t="n">
        <v>3456.507054</v>
      </c>
      <c r="O161" s="1212" t="n">
        <v>34827.2463822086</v>
      </c>
      <c r="P161" s="1212" t="n">
        <v>41894.4115590582</v>
      </c>
      <c r="Q161" s="1213" t="n">
        <v>10791.55440234</v>
      </c>
      <c r="R161" s="1212" t="n">
        <v>45618.8007845486</v>
      </c>
      <c r="S161" s="1212" t="n">
        <v>52685.9659613982</v>
      </c>
    </row>
    <row r="162" customFormat="false" ht="16.5" hidden="false" customHeight="false" outlineLevel="0" collapsed="false">
      <c r="A162" s="1203" t="s">
        <v>56</v>
      </c>
      <c r="B162" s="1204" t="n">
        <f aca="false">J162</f>
        <v>150</v>
      </c>
      <c r="C162" s="1204" t="s">
        <v>496</v>
      </c>
      <c r="D162" s="1204" t="n">
        <f aca="false">K162</f>
        <v>300</v>
      </c>
      <c r="E162" s="1204" t="s">
        <v>496</v>
      </c>
      <c r="F162" s="1205" t="n">
        <f aca="false">L162</f>
        <v>950</v>
      </c>
      <c r="G162" s="1204" t="s">
        <v>496</v>
      </c>
      <c r="H162" s="1206" t="n">
        <v>4</v>
      </c>
      <c r="I162" s="1207" t="s">
        <v>515</v>
      </c>
      <c r="J162" s="1208" t="n">
        <v>150</v>
      </c>
      <c r="K162" s="1209" t="n">
        <v>300</v>
      </c>
      <c r="L162" s="1209" t="n">
        <v>950</v>
      </c>
      <c r="M162" s="1250" t="n">
        <v>15.04140572713</v>
      </c>
      <c r="N162" s="1211" t="n">
        <v>3770.734968</v>
      </c>
      <c r="O162" s="1212" t="n">
        <v>36534.916362825</v>
      </c>
      <c r="P162" s="1212" t="n">
        <v>43907.2857341377</v>
      </c>
      <c r="Q162" s="1213" t="n">
        <v>11456.0281833188</v>
      </c>
      <c r="R162" s="1212" t="n">
        <v>47990.9445461438</v>
      </c>
      <c r="S162" s="1212" t="n">
        <v>55363.3139174564</v>
      </c>
    </row>
    <row r="163" customFormat="false" ht="16.5" hidden="false" customHeight="false" outlineLevel="0" collapsed="false">
      <c r="A163" s="1203" t="s">
        <v>56</v>
      </c>
      <c r="B163" s="1204" t="n">
        <f aca="false">J163</f>
        <v>150</v>
      </c>
      <c r="C163" s="1204" t="s">
        <v>496</v>
      </c>
      <c r="D163" s="1204" t="n">
        <f aca="false">K163</f>
        <v>300</v>
      </c>
      <c r="E163" s="1204" t="s">
        <v>496</v>
      </c>
      <c r="F163" s="1205" t="n">
        <f aca="false">L163</f>
        <v>1000</v>
      </c>
      <c r="G163" s="1204" t="s">
        <v>496</v>
      </c>
      <c r="H163" s="1206" t="n">
        <v>4</v>
      </c>
      <c r="I163" s="1207" t="s">
        <v>515</v>
      </c>
      <c r="J163" s="1208" t="n">
        <v>150</v>
      </c>
      <c r="K163" s="1209" t="n">
        <v>300</v>
      </c>
      <c r="L163" s="1209" t="n">
        <v>1000</v>
      </c>
      <c r="M163" s="1250" t="n">
        <v>15.699548214665</v>
      </c>
      <c r="N163" s="1211" t="n">
        <v>4084.962882</v>
      </c>
      <c r="O163" s="1212" t="n">
        <v>38153.6776740133</v>
      </c>
      <c r="P163" s="1212" t="n">
        <v>45829.0806048906</v>
      </c>
      <c r="Q163" s="1213" t="n">
        <v>11905.0051069238</v>
      </c>
      <c r="R163" s="1212" t="n">
        <v>50058.6827809371</v>
      </c>
      <c r="S163" s="1212" t="n">
        <v>57734.0857118143</v>
      </c>
    </row>
    <row r="164" customFormat="false" ht="16.5" hidden="false" customHeight="false" outlineLevel="0" collapsed="false">
      <c r="A164" s="1203" t="s">
        <v>56</v>
      </c>
      <c r="B164" s="1204" t="n">
        <f aca="false">J164</f>
        <v>150</v>
      </c>
      <c r="C164" s="1204" t="s">
        <v>496</v>
      </c>
      <c r="D164" s="1204" t="n">
        <f aca="false">K164</f>
        <v>300</v>
      </c>
      <c r="E164" s="1204" t="s">
        <v>496</v>
      </c>
      <c r="F164" s="1205" t="n">
        <f aca="false">L164</f>
        <v>1050</v>
      </c>
      <c r="G164" s="1204" t="s">
        <v>496</v>
      </c>
      <c r="H164" s="1206" t="n">
        <v>4</v>
      </c>
      <c r="I164" s="1207" t="s">
        <v>515</v>
      </c>
      <c r="J164" s="1208" t="n">
        <v>150</v>
      </c>
      <c r="K164" s="1209" t="n">
        <v>300</v>
      </c>
      <c r="L164" s="1209" t="n">
        <v>1050</v>
      </c>
      <c r="M164" s="1250" t="n">
        <v>16.3747307022</v>
      </c>
      <c r="N164" s="1211" t="n">
        <v>4399.190796</v>
      </c>
      <c r="O164" s="1212" t="n">
        <v>39885.1980201939</v>
      </c>
      <c r="P164" s="1212" t="n">
        <v>47866.3875509975</v>
      </c>
      <c r="Q164" s="1213" t="n">
        <v>12569.4788879025</v>
      </c>
      <c r="R164" s="1212" t="n">
        <v>52454.6769080965</v>
      </c>
      <c r="S164" s="1212" t="n">
        <v>60435.8664389</v>
      </c>
    </row>
    <row r="165" customFormat="false" ht="16.5" hidden="false" customHeight="false" outlineLevel="0" collapsed="false">
      <c r="A165" s="1203" t="s">
        <v>56</v>
      </c>
      <c r="B165" s="1206" t="n">
        <f aca="false">J165</f>
        <v>150</v>
      </c>
      <c r="C165" s="1206" t="s">
        <v>496</v>
      </c>
      <c r="D165" s="1206" t="n">
        <f aca="false">K165</f>
        <v>300</v>
      </c>
      <c r="E165" s="1206" t="s">
        <v>496</v>
      </c>
      <c r="F165" s="1205" t="n">
        <f aca="false">L165</f>
        <v>1100</v>
      </c>
      <c r="G165" s="1206" t="s">
        <v>496</v>
      </c>
      <c r="H165" s="1206" t="n">
        <v>4</v>
      </c>
      <c r="I165" s="1207" t="s">
        <v>515</v>
      </c>
      <c r="J165" s="1208" t="n">
        <v>150</v>
      </c>
      <c r="K165" s="1209" t="n">
        <v>300</v>
      </c>
      <c r="L165" s="1209" t="n">
        <v>1100</v>
      </c>
      <c r="M165" s="1250" t="n">
        <v>17.032873189735</v>
      </c>
      <c r="N165" s="1211" t="n">
        <v>4713.41871</v>
      </c>
      <c r="O165" s="1212" t="n">
        <v>41592.8680008103</v>
      </c>
      <c r="P165" s="1212" t="n">
        <v>49879.2616040528</v>
      </c>
      <c r="Q165" s="1213" t="n">
        <v>13018.4558115075</v>
      </c>
      <c r="R165" s="1212" t="n">
        <v>54611.3238123178</v>
      </c>
      <c r="S165" s="1212" t="n">
        <v>62897.7174155603</v>
      </c>
    </row>
    <row r="166" customFormat="false" ht="16.5" hidden="false" customHeight="false" outlineLevel="0" collapsed="false">
      <c r="A166" s="1203" t="s">
        <v>56</v>
      </c>
      <c r="B166" s="1204" t="n">
        <f aca="false">J166</f>
        <v>150</v>
      </c>
      <c r="C166" s="1204" t="s">
        <v>496</v>
      </c>
      <c r="D166" s="1204" t="n">
        <f aca="false">K166</f>
        <v>300</v>
      </c>
      <c r="E166" s="1204" t="s">
        <v>496</v>
      </c>
      <c r="F166" s="1205" t="n">
        <f aca="false">L166</f>
        <v>1150</v>
      </c>
      <c r="G166" s="1204" t="s">
        <v>496</v>
      </c>
      <c r="H166" s="1206" t="n">
        <v>4</v>
      </c>
      <c r="I166" s="1207" t="s">
        <v>515</v>
      </c>
      <c r="J166" s="1208" t="n">
        <v>150</v>
      </c>
      <c r="K166" s="1209" t="n">
        <v>300</v>
      </c>
      <c r="L166" s="1209" t="n">
        <v>1150</v>
      </c>
      <c r="M166" s="1250" t="n">
        <v>17.69101567727</v>
      </c>
      <c r="N166" s="1211" t="n">
        <v>5027.646624</v>
      </c>
      <c r="O166" s="1212" t="n">
        <v>42594.6102326213</v>
      </c>
      <c r="P166" s="1212" t="n">
        <v>51168.9722967246</v>
      </c>
      <c r="Q166" s="1213" t="n">
        <v>13467.4326039038</v>
      </c>
      <c r="R166" s="1212" t="n">
        <v>56062.042836525</v>
      </c>
      <c r="S166" s="1212" t="n">
        <v>64636.4049006284</v>
      </c>
    </row>
    <row r="167" customFormat="false" ht="16.5" hidden="false" customHeight="false" outlineLevel="0" collapsed="false">
      <c r="A167" s="1203" t="s">
        <v>56</v>
      </c>
      <c r="B167" s="1204" t="n">
        <f aca="false">J167</f>
        <v>150</v>
      </c>
      <c r="C167" s="1204" t="s">
        <v>496</v>
      </c>
      <c r="D167" s="1204" t="n">
        <f aca="false">K167</f>
        <v>300</v>
      </c>
      <c r="E167" s="1204" t="s">
        <v>496</v>
      </c>
      <c r="F167" s="1205" t="n">
        <f aca="false">L167</f>
        <v>1200</v>
      </c>
      <c r="G167" s="1204" t="s">
        <v>496</v>
      </c>
      <c r="H167" s="1206" t="n">
        <v>4</v>
      </c>
      <c r="I167" s="1207" t="s">
        <v>515</v>
      </c>
      <c r="J167" s="1208" t="n">
        <v>150</v>
      </c>
      <c r="K167" s="1209" t="n">
        <v>300</v>
      </c>
      <c r="L167" s="1209" t="n">
        <v>1200</v>
      </c>
      <c r="M167" s="1250" t="n">
        <v>18.523198164805</v>
      </c>
      <c r="N167" s="1211" t="n">
        <v>5341.874538</v>
      </c>
      <c r="O167" s="1212" t="n">
        <v>43651.8517516279</v>
      </c>
      <c r="P167" s="1212" t="n">
        <v>52515.5370856612</v>
      </c>
      <c r="Q167" s="1213" t="n">
        <v>14131.9063848825</v>
      </c>
      <c r="R167" s="1212" t="n">
        <v>57783.7581365104</v>
      </c>
      <c r="S167" s="1212" t="n">
        <v>66647.4434705437</v>
      </c>
    </row>
    <row r="168" customFormat="false" ht="16.5" hidden="false" customHeight="false" outlineLevel="0" collapsed="false">
      <c r="A168" s="1203" t="s">
        <v>56</v>
      </c>
      <c r="B168" s="1204" t="n">
        <f aca="false">J168</f>
        <v>150</v>
      </c>
      <c r="C168" s="1204" t="s">
        <v>496</v>
      </c>
      <c r="D168" s="1204" t="n">
        <f aca="false">K168</f>
        <v>300</v>
      </c>
      <c r="E168" s="1204" t="s">
        <v>496</v>
      </c>
      <c r="F168" s="1205" t="n">
        <f aca="false">L168</f>
        <v>1250</v>
      </c>
      <c r="G168" s="1204" t="s">
        <v>496</v>
      </c>
      <c r="H168" s="1206" t="n">
        <v>4</v>
      </c>
      <c r="I168" s="1207" t="s">
        <v>515</v>
      </c>
      <c r="J168" s="1208" t="n">
        <v>150</v>
      </c>
      <c r="K168" s="1209" t="n">
        <v>300</v>
      </c>
      <c r="L168" s="1209" t="n">
        <v>1250</v>
      </c>
      <c r="M168" s="1250" t="n">
        <v>20.04334065234</v>
      </c>
      <c r="N168" s="1211" t="n">
        <v>5656.102452</v>
      </c>
      <c r="O168" s="1212" t="n">
        <v>44653.1445278657</v>
      </c>
      <c r="P168" s="1212" t="n">
        <v>53804.787137214</v>
      </c>
      <c r="Q168" s="1213" t="n">
        <v>14580.8833084875</v>
      </c>
      <c r="R168" s="1212" t="n">
        <v>59234.0278363532</v>
      </c>
      <c r="S168" s="1212" t="n">
        <v>68385.6704457015</v>
      </c>
    </row>
    <row r="169" customFormat="false" ht="16.5" hidden="false" customHeight="false" outlineLevel="0" collapsed="false">
      <c r="A169" s="1203" t="s">
        <v>56</v>
      </c>
      <c r="B169" s="1204" t="n">
        <f aca="false">J169</f>
        <v>150</v>
      </c>
      <c r="C169" s="1204" t="s">
        <v>496</v>
      </c>
      <c r="D169" s="1204" t="n">
        <f aca="false">K169</f>
        <v>300</v>
      </c>
      <c r="E169" s="1204" t="s">
        <v>496</v>
      </c>
      <c r="F169" s="1205" t="n">
        <f aca="false">L169</f>
        <v>1300</v>
      </c>
      <c r="G169" s="1204" t="s">
        <v>496</v>
      </c>
      <c r="H169" s="1206" t="n">
        <v>4</v>
      </c>
      <c r="I169" s="1207" t="s">
        <v>515</v>
      </c>
      <c r="J169" s="1208" t="n">
        <v>150</v>
      </c>
      <c r="K169" s="1209" t="n">
        <v>300</v>
      </c>
      <c r="L169" s="1209" t="n">
        <v>1300</v>
      </c>
      <c r="M169" s="1250" t="n">
        <v>20.718523139875</v>
      </c>
      <c r="N169" s="1211" t="n">
        <v>5970.330366</v>
      </c>
      <c r="O169" s="1212" t="n">
        <v>47946.3844735783</v>
      </c>
      <c r="P169" s="1212" t="n">
        <v>57441.9447405386</v>
      </c>
      <c r="Q169" s="1213" t="n">
        <v>15245.3570894663</v>
      </c>
      <c r="R169" s="1212" t="n">
        <v>63191.7415630446</v>
      </c>
      <c r="S169" s="1212" t="n">
        <v>72687.3018300049</v>
      </c>
    </row>
    <row r="170" customFormat="false" ht="16.5" hidden="false" customHeight="false" outlineLevel="0" collapsed="false">
      <c r="A170" s="1203" t="s">
        <v>56</v>
      </c>
      <c r="B170" s="1204" t="n">
        <f aca="false">J170</f>
        <v>150</v>
      </c>
      <c r="C170" s="1204" t="s">
        <v>496</v>
      </c>
      <c r="D170" s="1204" t="n">
        <f aca="false">K170</f>
        <v>300</v>
      </c>
      <c r="E170" s="1204" t="s">
        <v>496</v>
      </c>
      <c r="F170" s="1205" t="n">
        <f aca="false">L170</f>
        <v>1350</v>
      </c>
      <c r="G170" s="1204" t="s">
        <v>496</v>
      </c>
      <c r="H170" s="1206" t="n">
        <v>4</v>
      </c>
      <c r="I170" s="1207" t="s">
        <v>515</v>
      </c>
      <c r="J170" s="1208" t="n">
        <v>150</v>
      </c>
      <c r="K170" s="1209" t="n">
        <v>300</v>
      </c>
      <c r="L170" s="1209" t="n">
        <v>1350</v>
      </c>
      <c r="M170" s="1250" t="n">
        <v>21.37666562741</v>
      </c>
      <c r="N170" s="1211" t="n">
        <v>6284.55828</v>
      </c>
      <c r="O170" s="1212" t="n">
        <v>49181.0383753155</v>
      </c>
      <c r="P170" s="1212" t="n">
        <v>58970.2537441573</v>
      </c>
      <c r="Q170" s="1213" t="n">
        <v>15694.3338818625</v>
      </c>
      <c r="R170" s="1212" t="n">
        <v>64875.372257178</v>
      </c>
      <c r="S170" s="1212" t="n">
        <v>74664.5876260198</v>
      </c>
    </row>
    <row r="171" customFormat="false" ht="16.5" hidden="false" customHeight="false" outlineLevel="0" collapsed="false">
      <c r="A171" s="1203" t="s">
        <v>56</v>
      </c>
      <c r="B171" s="1204" t="n">
        <f aca="false">J171</f>
        <v>150</v>
      </c>
      <c r="C171" s="1204" t="s">
        <v>496</v>
      </c>
      <c r="D171" s="1204" t="n">
        <f aca="false">K171</f>
        <v>300</v>
      </c>
      <c r="E171" s="1204" t="s">
        <v>496</v>
      </c>
      <c r="F171" s="1205" t="n">
        <f aca="false">L171</f>
        <v>1400</v>
      </c>
      <c r="G171" s="1204" t="s">
        <v>496</v>
      </c>
      <c r="H171" s="1206" t="n">
        <v>4</v>
      </c>
      <c r="I171" s="1207" t="s">
        <v>515</v>
      </c>
      <c r="J171" s="1208" t="n">
        <v>150</v>
      </c>
      <c r="K171" s="1209" t="n">
        <v>300</v>
      </c>
      <c r="L171" s="1209" t="n">
        <v>1400</v>
      </c>
      <c r="M171" s="1250" t="n">
        <v>22.051848114945</v>
      </c>
      <c r="N171" s="1211" t="n">
        <v>6598.786194</v>
      </c>
      <c r="O171" s="1212" t="n">
        <v>50721.3151520766</v>
      </c>
      <c r="P171" s="1212" t="n">
        <v>60811.6477648804</v>
      </c>
      <c r="Q171" s="1213" t="n">
        <v>16358.80779405</v>
      </c>
      <c r="R171" s="1212" t="n">
        <v>67080.1229461266</v>
      </c>
      <c r="S171" s="1212" t="n">
        <v>77170.4555589304</v>
      </c>
    </row>
    <row r="172" customFormat="false" ht="16.5" hidden="false" customHeight="false" outlineLevel="0" collapsed="false">
      <c r="A172" s="1203" t="s">
        <v>56</v>
      </c>
      <c r="B172" s="1204" t="n">
        <f aca="false">J172</f>
        <v>150</v>
      </c>
      <c r="C172" s="1204" t="s">
        <v>496</v>
      </c>
      <c r="D172" s="1204" t="n">
        <f aca="false">K172</f>
        <v>300</v>
      </c>
      <c r="E172" s="1204" t="s">
        <v>496</v>
      </c>
      <c r="F172" s="1205" t="n">
        <f aca="false">L172</f>
        <v>1450</v>
      </c>
      <c r="G172" s="1204" t="s">
        <v>496</v>
      </c>
      <c r="H172" s="1206" t="n">
        <v>4</v>
      </c>
      <c r="I172" s="1207" t="s">
        <v>515</v>
      </c>
      <c r="J172" s="1208" t="n">
        <v>150</v>
      </c>
      <c r="K172" s="1209" t="n">
        <v>300</v>
      </c>
      <c r="L172" s="1209" t="n">
        <v>1450</v>
      </c>
      <c r="M172" s="1250" t="n">
        <v>22.70999060248</v>
      </c>
      <c r="N172" s="1211" t="n">
        <v>6913.014108</v>
      </c>
      <c r="O172" s="1212" t="n">
        <v>51955.9690538138</v>
      </c>
      <c r="P172" s="1212" t="n">
        <v>62339.9566464749</v>
      </c>
      <c r="Q172" s="1213" t="n">
        <v>16807.7845864461</v>
      </c>
      <c r="R172" s="1212" t="n">
        <v>68763.7536402599</v>
      </c>
      <c r="S172" s="1212" t="n">
        <v>79147.7412329211</v>
      </c>
    </row>
    <row r="173" customFormat="false" ht="16.5" hidden="false" customHeight="false" outlineLevel="0" collapsed="false">
      <c r="A173" s="1203" t="s">
        <v>56</v>
      </c>
      <c r="B173" s="1204" t="n">
        <f aca="false">J173</f>
        <v>150</v>
      </c>
      <c r="C173" s="1204" t="s">
        <v>496</v>
      </c>
      <c r="D173" s="1204" t="n">
        <f aca="false">K173</f>
        <v>300</v>
      </c>
      <c r="E173" s="1204" t="s">
        <v>496</v>
      </c>
      <c r="F173" s="1205" t="n">
        <f aca="false">L173</f>
        <v>1500</v>
      </c>
      <c r="G173" s="1204" t="s">
        <v>496</v>
      </c>
      <c r="H173" s="1206" t="n">
        <v>4</v>
      </c>
      <c r="I173" s="1207" t="s">
        <v>515</v>
      </c>
      <c r="J173" s="1208" t="n">
        <v>150</v>
      </c>
      <c r="K173" s="1209" t="n">
        <v>300</v>
      </c>
      <c r="L173" s="1209" t="n">
        <v>1500</v>
      </c>
      <c r="M173" s="1250" t="n">
        <v>23.314624287315</v>
      </c>
      <c r="N173" s="1211" t="n">
        <v>7227.242022</v>
      </c>
      <c r="O173" s="1212" t="n">
        <v>53704.6428775191</v>
      </c>
      <c r="P173" s="1212" t="n">
        <v>64547.0943466716</v>
      </c>
      <c r="Q173" s="1213" t="n">
        <v>17472.2584986338</v>
      </c>
      <c r="R173" s="1212" t="n">
        <v>71176.9013761528</v>
      </c>
      <c r="S173" s="1212" t="n">
        <v>82019.3528453054</v>
      </c>
    </row>
    <row r="174" customFormat="false" ht="16.5" hidden="false" customHeight="false" outlineLevel="0" collapsed="false">
      <c r="A174" s="1203" t="s">
        <v>56</v>
      </c>
      <c r="B174" s="1204" t="n">
        <f aca="false">J174</f>
        <v>150</v>
      </c>
      <c r="C174" s="1204" t="s">
        <v>496</v>
      </c>
      <c r="D174" s="1204" t="n">
        <f aca="false">K174</f>
        <v>300</v>
      </c>
      <c r="E174" s="1204" t="s">
        <v>496</v>
      </c>
      <c r="F174" s="1205" t="n">
        <f aca="false">L174</f>
        <v>1550</v>
      </c>
      <c r="G174" s="1204" t="s">
        <v>496</v>
      </c>
      <c r="H174" s="1206" t="n">
        <v>4</v>
      </c>
      <c r="I174" s="1207" t="s">
        <v>515</v>
      </c>
      <c r="J174" s="1208" t="n">
        <v>150</v>
      </c>
      <c r="K174" s="1209" t="n">
        <v>300</v>
      </c>
      <c r="L174" s="1209" t="n">
        <v>1550</v>
      </c>
      <c r="M174" s="1250" t="n">
        <v>23.97276677485</v>
      </c>
      <c r="N174" s="1211" t="n">
        <v>7541.469936</v>
      </c>
      <c r="O174" s="1212" t="n">
        <v>54939.2967792563</v>
      </c>
      <c r="P174" s="1212" t="n">
        <v>66075.4032282662</v>
      </c>
      <c r="Q174" s="1213" t="n">
        <v>17921.23529103</v>
      </c>
      <c r="R174" s="1212" t="n">
        <v>72860.5320702863</v>
      </c>
      <c r="S174" s="1212" t="n">
        <v>83996.6385192962</v>
      </c>
    </row>
    <row r="175" customFormat="false" ht="16.5" hidden="false" customHeight="false" outlineLevel="0" collapsed="false">
      <c r="A175" s="1203" t="s">
        <v>56</v>
      </c>
      <c r="B175" s="1206" t="n">
        <f aca="false">J175</f>
        <v>150</v>
      </c>
      <c r="C175" s="1206" t="s">
        <v>496</v>
      </c>
      <c r="D175" s="1206" t="n">
        <f aca="false">K175</f>
        <v>300</v>
      </c>
      <c r="E175" s="1206" t="s">
        <v>496</v>
      </c>
      <c r="F175" s="1205" t="n">
        <f aca="false">L175</f>
        <v>1600</v>
      </c>
      <c r="G175" s="1206" t="s">
        <v>496</v>
      </c>
      <c r="H175" s="1206" t="n">
        <v>4</v>
      </c>
      <c r="I175" s="1207" t="s">
        <v>515</v>
      </c>
      <c r="J175" s="1208" t="n">
        <v>150</v>
      </c>
      <c r="K175" s="1209" t="n">
        <v>300</v>
      </c>
      <c r="L175" s="1209" t="n">
        <v>1600</v>
      </c>
      <c r="M175" s="1250" t="n">
        <v>24.630909262385</v>
      </c>
      <c r="N175" s="1211" t="n">
        <v>7855.69785</v>
      </c>
      <c r="O175" s="1212" t="n">
        <v>57992.6809106741</v>
      </c>
      <c r="P175" s="1212" t="n">
        <v>69466.848757476</v>
      </c>
      <c r="Q175" s="1213" t="n">
        <v>18370.2120834263</v>
      </c>
      <c r="R175" s="1212" t="n">
        <v>76362.8929941004</v>
      </c>
      <c r="S175" s="1212" t="n">
        <v>87837.0608409022</v>
      </c>
    </row>
    <row r="176" customFormat="false" ht="16.5" hidden="false" customHeight="false" outlineLevel="0" collapsed="false">
      <c r="A176" s="1203" t="s">
        <v>56</v>
      </c>
      <c r="B176" s="1204" t="n">
        <f aca="false">J176</f>
        <v>150</v>
      </c>
      <c r="C176" s="1204" t="s">
        <v>496</v>
      </c>
      <c r="D176" s="1204" t="n">
        <f aca="false">K176</f>
        <v>300</v>
      </c>
      <c r="E176" s="1204" t="s">
        <v>496</v>
      </c>
      <c r="F176" s="1205" t="n">
        <f aca="false">L176</f>
        <v>1650</v>
      </c>
      <c r="G176" s="1204" t="s">
        <v>496</v>
      </c>
      <c r="H176" s="1206" t="n">
        <v>4</v>
      </c>
      <c r="I176" s="1207" t="s">
        <v>515</v>
      </c>
      <c r="J176" s="1208" t="n">
        <v>150</v>
      </c>
      <c r="K176" s="1209" t="n">
        <v>300</v>
      </c>
      <c r="L176" s="1209" t="n">
        <v>1650</v>
      </c>
      <c r="M176" s="1250" t="n">
        <v>25.30609174992</v>
      </c>
      <c r="N176" s="1211" t="n">
        <v>8169.925764</v>
      </c>
      <c r="O176" s="1212" t="n">
        <v>61281.8222230586</v>
      </c>
      <c r="P176" s="1212" t="n">
        <v>73099.8076322534</v>
      </c>
      <c r="Q176" s="1213" t="n">
        <v>19034.6859956138</v>
      </c>
      <c r="R176" s="1212" t="n">
        <v>80316.5082186724</v>
      </c>
      <c r="S176" s="1212" t="n">
        <v>92134.4936278671</v>
      </c>
    </row>
    <row r="177" customFormat="false" ht="16.5" hidden="false" customHeight="false" outlineLevel="0" collapsed="false">
      <c r="A177" s="1203" t="s">
        <v>56</v>
      </c>
      <c r="B177" s="1204" t="n">
        <f aca="false">J177</f>
        <v>150</v>
      </c>
      <c r="C177" s="1204" t="s">
        <v>496</v>
      </c>
      <c r="D177" s="1204" t="n">
        <f aca="false">K177</f>
        <v>300</v>
      </c>
      <c r="E177" s="1204" t="s">
        <v>496</v>
      </c>
      <c r="F177" s="1205" t="n">
        <f aca="false">L177</f>
        <v>1700</v>
      </c>
      <c r="G177" s="1204" t="s">
        <v>496</v>
      </c>
      <c r="H177" s="1206" t="n">
        <v>4</v>
      </c>
      <c r="I177" s="1207" t="s">
        <v>515</v>
      </c>
      <c r="J177" s="1208" t="n">
        <v>150</v>
      </c>
      <c r="K177" s="1209" t="n">
        <v>300</v>
      </c>
      <c r="L177" s="1209" t="n">
        <v>1700</v>
      </c>
      <c r="M177" s="1250" t="n">
        <v>26.826234237455</v>
      </c>
      <c r="N177" s="1211" t="n">
        <v>8484.153678</v>
      </c>
      <c r="O177" s="1212" t="n">
        <v>62324.7495300445</v>
      </c>
      <c r="P177" s="1212" t="n">
        <v>74431.7087805865</v>
      </c>
      <c r="Q177" s="1213" t="n">
        <v>19483.66278801</v>
      </c>
      <c r="R177" s="1212" t="n">
        <v>81808.4123180545</v>
      </c>
      <c r="S177" s="1212" t="n">
        <v>93915.3715685965</v>
      </c>
    </row>
    <row r="178" customFormat="false" ht="16.5" hidden="false" customHeight="false" outlineLevel="0" collapsed="false">
      <c r="A178" s="1203" t="s">
        <v>56</v>
      </c>
      <c r="B178" s="1204" t="n">
        <f aca="false">J178</f>
        <v>150</v>
      </c>
      <c r="C178" s="1204" t="s">
        <v>496</v>
      </c>
      <c r="D178" s="1204" t="n">
        <f aca="false">K178</f>
        <v>300</v>
      </c>
      <c r="E178" s="1204" t="s">
        <v>496</v>
      </c>
      <c r="F178" s="1205" t="n">
        <f aca="false">L178</f>
        <v>1750</v>
      </c>
      <c r="G178" s="1204" t="s">
        <v>496</v>
      </c>
      <c r="H178" s="1206" t="n">
        <v>4</v>
      </c>
      <c r="I178" s="1207" t="s">
        <v>515</v>
      </c>
      <c r="J178" s="1208" t="n">
        <v>150</v>
      </c>
      <c r="K178" s="1209" t="n">
        <v>300</v>
      </c>
      <c r="L178" s="1209" t="n">
        <v>1750</v>
      </c>
      <c r="M178" s="1250" t="n">
        <v>27.50141672499</v>
      </c>
      <c r="N178" s="1211" t="n">
        <v>8798.381592</v>
      </c>
      <c r="O178" s="1212" t="n">
        <v>63296.5051566799</v>
      </c>
      <c r="P178" s="1212" t="n">
        <v>75690.7005067634</v>
      </c>
      <c r="Q178" s="1213" t="n">
        <v>20148.1367001975</v>
      </c>
      <c r="R178" s="1212" t="n">
        <v>83444.6418568774</v>
      </c>
      <c r="S178" s="1212" t="n">
        <v>95838.8372069609</v>
      </c>
    </row>
    <row r="179" customFormat="false" ht="16.5" hidden="false" customHeight="false" outlineLevel="0" collapsed="false">
      <c r="A179" s="1203" t="s">
        <v>56</v>
      </c>
      <c r="B179" s="1204" t="n">
        <f aca="false">J179</f>
        <v>150</v>
      </c>
      <c r="C179" s="1204" t="s">
        <v>496</v>
      </c>
      <c r="D179" s="1204" t="n">
        <f aca="false">K179</f>
        <v>300</v>
      </c>
      <c r="E179" s="1204" t="s">
        <v>496</v>
      </c>
      <c r="F179" s="1205" t="n">
        <f aca="false">L179</f>
        <v>1800</v>
      </c>
      <c r="G179" s="1204" t="s">
        <v>496</v>
      </c>
      <c r="H179" s="1206" t="n">
        <v>4</v>
      </c>
      <c r="I179" s="1207" t="s">
        <v>515</v>
      </c>
      <c r="J179" s="1208" t="n">
        <v>150</v>
      </c>
      <c r="K179" s="1209" t="n">
        <v>300</v>
      </c>
      <c r="L179" s="1209" t="n">
        <v>1800</v>
      </c>
      <c r="M179" s="1250" t="n">
        <v>28.159559212525</v>
      </c>
      <c r="N179" s="1211" t="n">
        <v>9112.609506</v>
      </c>
      <c r="O179" s="1212" t="n">
        <v>64340.0834493184</v>
      </c>
      <c r="P179" s="1212" t="n">
        <v>77023.268517008</v>
      </c>
      <c r="Q179" s="1213" t="n">
        <v>20597.1134925938</v>
      </c>
      <c r="R179" s="1212" t="n">
        <v>84937.1969419122</v>
      </c>
      <c r="S179" s="1212" t="n">
        <v>97620.3820096018</v>
      </c>
    </row>
    <row r="180" customFormat="false" ht="16.5" hidden="false" customHeight="false" outlineLevel="0" collapsed="false">
      <c r="A180" s="1203" t="s">
        <v>56</v>
      </c>
      <c r="B180" s="1204" t="n">
        <f aca="false">J180</f>
        <v>150</v>
      </c>
      <c r="C180" s="1204" t="s">
        <v>496</v>
      </c>
      <c r="D180" s="1204" t="n">
        <f aca="false">K180</f>
        <v>300</v>
      </c>
      <c r="E180" s="1204" t="s">
        <v>496</v>
      </c>
      <c r="F180" s="1205" t="n">
        <f aca="false">L180</f>
        <v>1850</v>
      </c>
      <c r="G180" s="1204" t="s">
        <v>496</v>
      </c>
      <c r="H180" s="1206" t="n">
        <v>4</v>
      </c>
      <c r="I180" s="1207" t="s">
        <v>515</v>
      </c>
      <c r="J180" s="1208" t="n">
        <v>150</v>
      </c>
      <c r="K180" s="1209" t="n">
        <v>300</v>
      </c>
      <c r="L180" s="1209" t="n">
        <v>1850</v>
      </c>
      <c r="M180" s="1250" t="n">
        <v>28.83474170006</v>
      </c>
      <c r="N180" s="1211" t="n">
        <v>9426.83742</v>
      </c>
      <c r="O180" s="1212" t="n">
        <v>65383.6167963996</v>
      </c>
      <c r="P180" s="1212" t="n">
        <v>78355.7906461769</v>
      </c>
      <c r="Q180" s="1213" t="n">
        <v>21261.5872735725</v>
      </c>
      <c r="R180" s="1212" t="n">
        <v>86645.2040699721</v>
      </c>
      <c r="S180" s="1212" t="n">
        <v>99617.3779197494</v>
      </c>
    </row>
    <row r="181" customFormat="false" ht="16.5" hidden="false" customHeight="false" outlineLevel="0" collapsed="false">
      <c r="A181" s="1203" t="s">
        <v>56</v>
      </c>
      <c r="B181" s="1204" t="n">
        <f aca="false">J181</f>
        <v>150</v>
      </c>
      <c r="C181" s="1204" t="s">
        <v>496</v>
      </c>
      <c r="D181" s="1204" t="n">
        <f aca="false">K181</f>
        <v>300</v>
      </c>
      <c r="E181" s="1204" t="s">
        <v>496</v>
      </c>
      <c r="F181" s="1205" t="n">
        <f aca="false">L181</f>
        <v>1900</v>
      </c>
      <c r="G181" s="1204" t="s">
        <v>496</v>
      </c>
      <c r="H181" s="1206" t="n">
        <v>4</v>
      </c>
      <c r="I181" s="1207" t="s">
        <v>515</v>
      </c>
      <c r="J181" s="1208" t="n">
        <v>150</v>
      </c>
      <c r="K181" s="1209" t="n">
        <v>300</v>
      </c>
      <c r="L181" s="1209" t="n">
        <v>1900</v>
      </c>
      <c r="M181" s="1250" t="n">
        <v>29.492884187595</v>
      </c>
      <c r="N181" s="1211" t="n">
        <v>9741.065334</v>
      </c>
      <c r="O181" s="1212" t="n">
        <v>66590.752418208</v>
      </c>
      <c r="P181" s="1212" t="n">
        <v>79855.9093895021</v>
      </c>
      <c r="Q181" s="1213" t="n">
        <v>21710.5641971775</v>
      </c>
      <c r="R181" s="1212" t="n">
        <v>88301.3166153855</v>
      </c>
      <c r="S181" s="1212" t="n">
        <v>101566.47358668</v>
      </c>
    </row>
    <row r="182" customFormat="false" ht="16.5" hidden="false" customHeight="false" outlineLevel="0" collapsed="false">
      <c r="A182" s="1203" t="s">
        <v>56</v>
      </c>
      <c r="B182" s="1204" t="n">
        <f aca="false">J182</f>
        <v>150</v>
      </c>
      <c r="C182" s="1204" t="s">
        <v>496</v>
      </c>
      <c r="D182" s="1204" t="n">
        <f aca="false">K182</f>
        <v>300</v>
      </c>
      <c r="E182" s="1204" t="s">
        <v>496</v>
      </c>
      <c r="F182" s="1205" t="n">
        <f aca="false">L182</f>
        <v>1950</v>
      </c>
      <c r="G182" s="1204" t="s">
        <v>496</v>
      </c>
      <c r="H182" s="1206" t="n">
        <v>4</v>
      </c>
      <c r="I182" s="1207" t="s">
        <v>515</v>
      </c>
      <c r="J182" s="1208" t="n">
        <v>150</v>
      </c>
      <c r="K182" s="1209" t="n">
        <v>300</v>
      </c>
      <c r="L182" s="1209" t="n">
        <v>1950</v>
      </c>
      <c r="M182" s="1250" t="n">
        <v>30.30802667513</v>
      </c>
      <c r="N182" s="1211" t="n">
        <v>10055.293248</v>
      </c>
      <c r="O182" s="1212" t="n">
        <v>67969.333258731</v>
      </c>
      <c r="P182" s="1212" t="n">
        <v>81531.6594263172</v>
      </c>
      <c r="Q182" s="1213" t="n">
        <v>22159.5409895738</v>
      </c>
      <c r="R182" s="1212" t="n">
        <v>90128.8742483048</v>
      </c>
      <c r="S182" s="1212" t="n">
        <v>103691.200415891</v>
      </c>
    </row>
    <row r="183" customFormat="false" ht="16.5" hidden="false" customHeight="false" outlineLevel="0" collapsed="false">
      <c r="A183" s="1203" t="s">
        <v>56</v>
      </c>
      <c r="B183" s="1204" t="n">
        <f aca="false">J183</f>
        <v>150</v>
      </c>
      <c r="C183" s="1204" t="s">
        <v>496</v>
      </c>
      <c r="D183" s="1204" t="n">
        <f aca="false">K183</f>
        <v>300</v>
      </c>
      <c r="E183" s="1204" t="s">
        <v>496</v>
      </c>
      <c r="F183" s="1205" t="n">
        <f aca="false">L183</f>
        <v>2000</v>
      </c>
      <c r="G183" s="1204" t="s">
        <v>496</v>
      </c>
      <c r="H183" s="1206" t="n">
        <v>4</v>
      </c>
      <c r="I183" s="1207" t="s">
        <v>515</v>
      </c>
      <c r="J183" s="1208" t="n">
        <v>150</v>
      </c>
      <c r="K183" s="1209" t="n">
        <v>300</v>
      </c>
      <c r="L183" s="1209" t="n">
        <v>2000</v>
      </c>
      <c r="M183" s="1250" t="n">
        <v>31.074771562665</v>
      </c>
      <c r="N183" s="1211" t="n">
        <v>10369.521162</v>
      </c>
      <c r="O183" s="1212" t="n">
        <v>69205.6533803845</v>
      </c>
      <c r="P183" s="1212" t="n">
        <v>83256.2208264702</v>
      </c>
      <c r="Q183" s="1213" t="n">
        <v>22824.0147705525</v>
      </c>
      <c r="R183" s="1212" t="n">
        <v>92029.668150937</v>
      </c>
      <c r="S183" s="1212" t="n">
        <v>106080.235597023</v>
      </c>
    </row>
    <row r="184" customFormat="false" ht="16.5" hidden="false" customHeight="false" outlineLevel="0" collapsed="false">
      <c r="A184" s="1203" t="s">
        <v>56</v>
      </c>
      <c r="B184" s="1204" t="n">
        <f aca="false">J184</f>
        <v>150</v>
      </c>
      <c r="C184" s="1204" t="s">
        <v>496</v>
      </c>
      <c r="D184" s="1204" t="n">
        <f aca="false">K184</f>
        <v>300</v>
      </c>
      <c r="E184" s="1204" t="s">
        <v>496</v>
      </c>
      <c r="F184" s="1205" t="n">
        <f aca="false">L184</f>
        <v>2050</v>
      </c>
      <c r="G184" s="1204" t="s">
        <v>496</v>
      </c>
      <c r="H184" s="1206" t="n">
        <v>4</v>
      </c>
      <c r="I184" s="1207" t="s">
        <v>515</v>
      </c>
      <c r="J184" s="1208" t="n">
        <v>150</v>
      </c>
      <c r="K184" s="1209" t="n">
        <v>300</v>
      </c>
      <c r="L184" s="1209" t="n">
        <v>2050</v>
      </c>
      <c r="M184" s="1250" t="n">
        <v>32.5949140502</v>
      </c>
      <c r="N184" s="1211" t="n">
        <v>10683.749076</v>
      </c>
      <c r="O184" s="1212" t="n">
        <v>72252.8972572033</v>
      </c>
      <c r="P184" s="1212" t="n">
        <v>86641.3761334161</v>
      </c>
      <c r="Q184" s="1213" t="n">
        <v>23272.9916941575</v>
      </c>
      <c r="R184" s="1212" t="n">
        <v>95525.8889513608</v>
      </c>
      <c r="S184" s="1212" t="n">
        <v>109914.367827574</v>
      </c>
    </row>
    <row r="185" customFormat="false" ht="16.5" hidden="false" customHeight="false" outlineLevel="0" collapsed="false">
      <c r="A185" s="1203" t="s">
        <v>56</v>
      </c>
      <c r="B185" s="1206" t="n">
        <f aca="false">J185</f>
        <v>150</v>
      </c>
      <c r="C185" s="1206" t="s">
        <v>496</v>
      </c>
      <c r="D185" s="1206" t="n">
        <f aca="false">K185</f>
        <v>300</v>
      </c>
      <c r="E185" s="1206" t="s">
        <v>496</v>
      </c>
      <c r="F185" s="1205" t="n">
        <f aca="false">L185</f>
        <v>2100</v>
      </c>
      <c r="G185" s="1206" t="s">
        <v>496</v>
      </c>
      <c r="H185" s="1206" t="n">
        <v>4</v>
      </c>
      <c r="I185" s="1207" t="s">
        <v>515</v>
      </c>
      <c r="J185" s="1208" t="n">
        <v>150</v>
      </c>
      <c r="K185" s="1209" t="n">
        <v>300</v>
      </c>
      <c r="L185" s="1209" t="n">
        <v>2100</v>
      </c>
      <c r="M185" s="1250" t="n">
        <v>33.270096537735</v>
      </c>
      <c r="N185" s="1211" t="n">
        <v>10997.97699</v>
      </c>
      <c r="O185" s="1212" t="n">
        <v>73354.3091063044</v>
      </c>
      <c r="P185" s="1212" t="n">
        <v>88033.1896689721</v>
      </c>
      <c r="Q185" s="1213" t="n">
        <v>23937.4654751363</v>
      </c>
      <c r="R185" s="1212" t="n">
        <v>97291.7745814407</v>
      </c>
      <c r="S185" s="1212" t="n">
        <v>111970.655144108</v>
      </c>
    </row>
    <row r="186" customFormat="false" ht="16.5" hidden="false" customHeight="false" outlineLevel="0" collapsed="false">
      <c r="A186" s="1203" t="s">
        <v>56</v>
      </c>
      <c r="B186" s="1204" t="n">
        <f aca="false">J186</f>
        <v>150</v>
      </c>
      <c r="C186" s="1204" t="s">
        <v>496</v>
      </c>
      <c r="D186" s="1204" t="n">
        <f aca="false">K186</f>
        <v>300</v>
      </c>
      <c r="E186" s="1204" t="s">
        <v>496</v>
      </c>
      <c r="F186" s="1205" t="n">
        <f aca="false">L186</f>
        <v>2150</v>
      </c>
      <c r="G186" s="1204" t="s">
        <v>496</v>
      </c>
      <c r="H186" s="1206" t="n">
        <v>4</v>
      </c>
      <c r="I186" s="1207" t="s">
        <v>515</v>
      </c>
      <c r="J186" s="1208" t="n">
        <v>150</v>
      </c>
      <c r="K186" s="1209" t="n">
        <v>300</v>
      </c>
      <c r="L186" s="1209" t="n">
        <v>2150</v>
      </c>
      <c r="M186" s="1250" t="n">
        <v>33.92823902527</v>
      </c>
      <c r="N186" s="1211" t="n">
        <v>11312.204904</v>
      </c>
      <c r="O186" s="1212" t="n">
        <v>74593.6809532301</v>
      </c>
      <c r="P186" s="1212" t="n">
        <v>89566.3318046289</v>
      </c>
      <c r="Q186" s="1213" t="n">
        <v>24386.4423987413</v>
      </c>
      <c r="R186" s="1212" t="n">
        <v>98980.1233519714</v>
      </c>
      <c r="S186" s="1212" t="n">
        <v>113952.77420337</v>
      </c>
    </row>
    <row r="187" customFormat="false" ht="16.5" hidden="false" customHeight="false" outlineLevel="0" collapsed="false">
      <c r="A187" s="1203" t="s">
        <v>56</v>
      </c>
      <c r="B187" s="1204" t="n">
        <f aca="false">J187</f>
        <v>150</v>
      </c>
      <c r="C187" s="1204" t="s">
        <v>496</v>
      </c>
      <c r="D187" s="1204" t="n">
        <f aca="false">K187</f>
        <v>300</v>
      </c>
      <c r="E187" s="1204" t="s">
        <v>496</v>
      </c>
      <c r="F187" s="1205" t="n">
        <f aca="false">L187</f>
        <v>2200</v>
      </c>
      <c r="G187" s="1204" t="s">
        <v>496</v>
      </c>
      <c r="H187" s="1206" t="n">
        <v>4</v>
      </c>
      <c r="I187" s="1207" t="s">
        <v>515</v>
      </c>
      <c r="J187" s="1208" t="n">
        <v>150</v>
      </c>
      <c r="K187" s="1209" t="n">
        <v>300</v>
      </c>
      <c r="L187" s="1209" t="n">
        <v>2200</v>
      </c>
      <c r="M187" s="1250" t="n">
        <v>34.603421512805</v>
      </c>
      <c r="N187" s="1211" t="n">
        <v>11626.432818</v>
      </c>
      <c r="O187" s="1212" t="n">
        <v>75833.0078545986</v>
      </c>
      <c r="P187" s="1212" t="n">
        <v>91099.4279371858</v>
      </c>
      <c r="Q187" s="1213" t="n">
        <v>25050.91617972</v>
      </c>
      <c r="R187" s="1212" t="n">
        <v>100883.924034319</v>
      </c>
      <c r="S187" s="1212" t="n">
        <v>116150.344116906</v>
      </c>
    </row>
    <row r="188" customFormat="false" ht="16.5" hidden="false" customHeight="false" outlineLevel="0" collapsed="false">
      <c r="A188" s="1203" t="s">
        <v>56</v>
      </c>
      <c r="B188" s="1204" t="n">
        <f aca="false">J188</f>
        <v>150</v>
      </c>
      <c r="C188" s="1204" t="s">
        <v>496</v>
      </c>
      <c r="D188" s="1204" t="n">
        <f aca="false">K188</f>
        <v>300</v>
      </c>
      <c r="E188" s="1204" t="s">
        <v>496</v>
      </c>
      <c r="F188" s="1205" t="n">
        <f aca="false">L188</f>
        <v>2250</v>
      </c>
      <c r="G188" s="1204" t="s">
        <v>496</v>
      </c>
      <c r="H188" s="1206" t="n">
        <v>4</v>
      </c>
      <c r="I188" s="1207" t="s">
        <v>515</v>
      </c>
      <c r="J188" s="1208" t="n">
        <v>150</v>
      </c>
      <c r="K188" s="1209" t="n">
        <v>300</v>
      </c>
      <c r="L188" s="1209" t="n">
        <v>2250</v>
      </c>
      <c r="M188" s="1250" t="n">
        <v>35.26156400034</v>
      </c>
      <c r="N188" s="1211" t="n">
        <v>11940.660732</v>
      </c>
      <c r="O188" s="1212" t="n">
        <v>77371.0367958568</v>
      </c>
      <c r="P188" s="1212" t="n">
        <v>92938.519118386</v>
      </c>
      <c r="Q188" s="1213" t="n">
        <v>25499.8929721163</v>
      </c>
      <c r="R188" s="1212" t="n">
        <v>102870.929767973</v>
      </c>
      <c r="S188" s="1212" t="n">
        <v>118438.412090502</v>
      </c>
    </row>
    <row r="189" customFormat="false" ht="16.5" hidden="false" customHeight="false" outlineLevel="0" collapsed="false">
      <c r="A189" s="1203" t="s">
        <v>56</v>
      </c>
      <c r="B189" s="1204" t="n">
        <f aca="false">J189</f>
        <v>150</v>
      </c>
      <c r="C189" s="1204" t="s">
        <v>496</v>
      </c>
      <c r="D189" s="1204" t="n">
        <f aca="false">K189</f>
        <v>300</v>
      </c>
      <c r="E189" s="1204" t="s">
        <v>496</v>
      </c>
      <c r="F189" s="1205" t="n">
        <f aca="false">L189</f>
        <v>2300</v>
      </c>
      <c r="G189" s="1204" t="s">
        <v>496</v>
      </c>
      <c r="H189" s="1206" t="n">
        <v>4</v>
      </c>
      <c r="I189" s="1207" t="s">
        <v>515</v>
      </c>
      <c r="J189" s="1208" t="n">
        <v>150</v>
      </c>
      <c r="K189" s="1209" t="n">
        <v>300</v>
      </c>
      <c r="L189" s="1209" t="n">
        <v>2300</v>
      </c>
      <c r="M189" s="1250" t="n">
        <v>35.919706487875</v>
      </c>
      <c r="N189" s="1211" t="n">
        <v>12254.888646</v>
      </c>
      <c r="O189" s="1212" t="n">
        <v>78383.3492636117</v>
      </c>
      <c r="P189" s="1212" t="n">
        <v>94239.0579889714</v>
      </c>
      <c r="Q189" s="1213" t="n">
        <v>25948.8698957213</v>
      </c>
      <c r="R189" s="1212" t="n">
        <v>104332.219159333</v>
      </c>
      <c r="S189" s="1212" t="n">
        <v>120187.927884693</v>
      </c>
    </row>
    <row r="190" customFormat="false" ht="16.5" hidden="false" customHeight="false" outlineLevel="0" collapsed="false">
      <c r="A190" s="1203" t="s">
        <v>56</v>
      </c>
      <c r="B190" s="1204" t="n">
        <f aca="false">J190</f>
        <v>150</v>
      </c>
      <c r="C190" s="1204" t="s">
        <v>496</v>
      </c>
      <c r="D190" s="1204" t="n">
        <f aca="false">K190</f>
        <v>300</v>
      </c>
      <c r="E190" s="1204" t="s">
        <v>496</v>
      </c>
      <c r="F190" s="1205" t="n">
        <f aca="false">L190</f>
        <v>2350</v>
      </c>
      <c r="G190" s="1204" t="s">
        <v>496</v>
      </c>
      <c r="H190" s="1206" t="n">
        <v>4</v>
      </c>
      <c r="I190" s="1207" t="s">
        <v>515</v>
      </c>
      <c r="J190" s="1208" t="n">
        <v>150</v>
      </c>
      <c r="K190" s="1209" t="n">
        <v>300</v>
      </c>
      <c r="L190" s="1209" t="n">
        <v>2350</v>
      </c>
      <c r="M190" s="1250" t="n">
        <v>36.59488897541</v>
      </c>
      <c r="N190" s="1211" t="n">
        <v>12569.11656</v>
      </c>
      <c r="O190" s="1212" t="n">
        <v>79395.6167858093</v>
      </c>
      <c r="P190" s="1212" t="n">
        <v>95539.5507344327</v>
      </c>
      <c r="Q190" s="1213" t="n">
        <v>26613.3436767</v>
      </c>
      <c r="R190" s="1212" t="n">
        <v>106008.960462509</v>
      </c>
      <c r="S190" s="1212" t="n">
        <v>122152.894411133</v>
      </c>
    </row>
    <row r="191" customFormat="false" ht="16.5" hidden="false" customHeight="false" outlineLevel="0" collapsed="false">
      <c r="A191" s="1203" t="s">
        <v>56</v>
      </c>
      <c r="B191" s="1204" t="n">
        <f aca="false">J191</f>
        <v>150</v>
      </c>
      <c r="C191" s="1204" t="s">
        <v>496</v>
      </c>
      <c r="D191" s="1204" t="n">
        <f aca="false">K191</f>
        <v>300</v>
      </c>
      <c r="E191" s="1204" t="s">
        <v>496</v>
      </c>
      <c r="F191" s="1205" t="n">
        <f aca="false">L191</f>
        <v>2400</v>
      </c>
      <c r="G191" s="1204" t="s">
        <v>496</v>
      </c>
      <c r="H191" s="1206" t="n">
        <v>4</v>
      </c>
      <c r="I191" s="1207" t="s">
        <v>515</v>
      </c>
      <c r="J191" s="1208" t="n">
        <v>150</v>
      </c>
      <c r="K191" s="1209" t="n">
        <v>300</v>
      </c>
      <c r="L191" s="1209" t="n">
        <v>2400</v>
      </c>
      <c r="M191" s="1250" t="n">
        <v>37.253031462945</v>
      </c>
      <c r="N191" s="1211" t="n">
        <v>12883.344474</v>
      </c>
      <c r="O191" s="1212" t="n">
        <v>80407.8393624495</v>
      </c>
      <c r="P191" s="1212" t="n">
        <v>96839.9974767942</v>
      </c>
      <c r="Q191" s="1213" t="n">
        <v>27062.3204690963</v>
      </c>
      <c r="R191" s="1212" t="n">
        <v>107470.159831546</v>
      </c>
      <c r="S191" s="1212" t="n">
        <v>123902.31794589</v>
      </c>
    </row>
    <row r="192" customFormat="false" ht="16.5" hidden="false" customHeight="false" outlineLevel="0" collapsed="false">
      <c r="A192" s="1203" t="s">
        <v>56</v>
      </c>
      <c r="B192" s="1204" t="n">
        <f aca="false">J192</f>
        <v>150</v>
      </c>
      <c r="C192" s="1204" t="s">
        <v>496</v>
      </c>
      <c r="D192" s="1204" t="n">
        <f aca="false">K192</f>
        <v>300</v>
      </c>
      <c r="E192" s="1204" t="s">
        <v>496</v>
      </c>
      <c r="F192" s="1205" t="n">
        <f aca="false">L192</f>
        <v>2450</v>
      </c>
      <c r="G192" s="1204" t="s">
        <v>496</v>
      </c>
      <c r="H192" s="1206" t="n">
        <v>4</v>
      </c>
      <c r="I192" s="1207" t="s">
        <v>515</v>
      </c>
      <c r="J192" s="1208" t="n">
        <v>150</v>
      </c>
      <c r="K192" s="1209" t="n">
        <v>300</v>
      </c>
      <c r="L192" s="1209" t="n">
        <v>2450</v>
      </c>
      <c r="M192" s="1250" t="n">
        <v>38.71966514778</v>
      </c>
      <c r="N192" s="1211" t="n">
        <v>13197.572388</v>
      </c>
      <c r="O192" s="1212" t="n">
        <v>81934.0369155006</v>
      </c>
      <c r="P192" s="1212" t="n">
        <v>98819.2269126339</v>
      </c>
      <c r="Q192" s="1213" t="n">
        <v>27726.7943812838</v>
      </c>
      <c r="R192" s="1212" t="n">
        <v>109660.831296784</v>
      </c>
      <c r="S192" s="1212" t="n">
        <v>126546.021293918</v>
      </c>
    </row>
    <row r="193" customFormat="false" ht="16.5" hidden="false" customHeight="false" outlineLevel="0" collapsed="false">
      <c r="A193" s="1203" t="s">
        <v>56</v>
      </c>
      <c r="B193" s="1204" t="n">
        <f aca="false">J193</f>
        <v>150</v>
      </c>
      <c r="C193" s="1204" t="s">
        <v>496</v>
      </c>
      <c r="D193" s="1204" t="n">
        <f aca="false">K193</f>
        <v>300</v>
      </c>
      <c r="E193" s="1204" t="s">
        <v>496</v>
      </c>
      <c r="F193" s="1205" t="n">
        <f aca="false">L193</f>
        <v>2500</v>
      </c>
      <c r="G193" s="1204" t="s">
        <v>496</v>
      </c>
      <c r="H193" s="1206" t="n">
        <v>4</v>
      </c>
      <c r="I193" s="1207" t="s">
        <v>515</v>
      </c>
      <c r="J193" s="1208" t="n">
        <v>150</v>
      </c>
      <c r="K193" s="1209" t="n">
        <v>300</v>
      </c>
      <c r="L193" s="1209" t="n">
        <v>2500</v>
      </c>
      <c r="M193" s="1250" t="n">
        <v>39.377807635315</v>
      </c>
      <c r="N193" s="1211" t="n">
        <v>13511.800302</v>
      </c>
      <c r="O193" s="1212" t="n">
        <v>82946.1696010262</v>
      </c>
      <c r="P193" s="1212" t="n">
        <v>100119.581526772</v>
      </c>
      <c r="Q193" s="1213" t="n">
        <v>28175.77117368</v>
      </c>
      <c r="R193" s="1212" t="n">
        <v>111121.940774706</v>
      </c>
      <c r="S193" s="1212" t="n">
        <v>128295.352700452</v>
      </c>
    </row>
    <row r="194" customFormat="false" ht="16.5" hidden="false" customHeight="false" outlineLevel="0" collapsed="false">
      <c r="A194" s="1203" t="s">
        <v>56</v>
      </c>
      <c r="B194" s="1204" t="n">
        <f aca="false">J194</f>
        <v>150</v>
      </c>
      <c r="C194" s="1204" t="s">
        <v>496</v>
      </c>
      <c r="D194" s="1204" t="n">
        <f aca="false">K194</f>
        <v>300</v>
      </c>
      <c r="E194" s="1204" t="s">
        <v>496</v>
      </c>
      <c r="F194" s="1205" t="n">
        <f aca="false">L194</f>
        <v>2550</v>
      </c>
      <c r="G194" s="1204" t="s">
        <v>496</v>
      </c>
      <c r="H194" s="1206" t="n">
        <v>4</v>
      </c>
      <c r="I194" s="1207" t="s">
        <v>515</v>
      </c>
      <c r="J194" s="1208" t="n">
        <v>150</v>
      </c>
      <c r="K194" s="1209" t="n">
        <v>300</v>
      </c>
      <c r="L194" s="1209" t="n">
        <v>2550</v>
      </c>
      <c r="M194" s="1250" t="n">
        <v>40.05299012285</v>
      </c>
      <c r="N194" s="1211" t="n">
        <v>13826.028216</v>
      </c>
      <c r="O194" s="1212" t="n">
        <v>87037.0758621715</v>
      </c>
      <c r="P194" s="1212" t="n">
        <v>104573.881332361</v>
      </c>
      <c r="Q194" s="1213" t="n">
        <v>28840.2450858675</v>
      </c>
      <c r="R194" s="1212" t="n">
        <v>115877.320948039</v>
      </c>
      <c r="S194" s="1212" t="n">
        <v>133414.126418229</v>
      </c>
    </row>
    <row r="195" customFormat="false" ht="16.5" hidden="false" customHeight="false" outlineLevel="0" collapsed="false">
      <c r="A195" s="1203" t="s">
        <v>56</v>
      </c>
      <c r="B195" s="1206" t="n">
        <f aca="false">J195</f>
        <v>150</v>
      </c>
      <c r="C195" s="1206" t="s">
        <v>496</v>
      </c>
      <c r="D195" s="1206" t="n">
        <f aca="false">K195</f>
        <v>300</v>
      </c>
      <c r="E195" s="1206" t="s">
        <v>496</v>
      </c>
      <c r="F195" s="1205" t="n">
        <f aca="false">L195</f>
        <v>2600</v>
      </c>
      <c r="G195" s="1206" t="s">
        <v>496</v>
      </c>
      <c r="H195" s="1206" t="n">
        <v>4</v>
      </c>
      <c r="I195" s="1207" t="s">
        <v>515</v>
      </c>
      <c r="J195" s="1208" t="n">
        <v>150</v>
      </c>
      <c r="K195" s="1209" t="n">
        <v>300</v>
      </c>
      <c r="L195" s="1209" t="n">
        <v>2600</v>
      </c>
      <c r="M195" s="1250" t="n">
        <v>40.711132610385</v>
      </c>
      <c r="N195" s="1211" t="n">
        <v>14140.25613</v>
      </c>
      <c r="O195" s="1212" t="n">
        <v>88302.019166077</v>
      </c>
      <c r="P195" s="1212" t="n">
        <v>106133.219243784</v>
      </c>
      <c r="Q195" s="1213" t="n">
        <v>29289.2218782638</v>
      </c>
      <c r="R195" s="1212" t="n">
        <v>117591.241044341</v>
      </c>
      <c r="S195" s="1212" t="n">
        <v>135422.441122048</v>
      </c>
    </row>
    <row r="196" customFormat="false" ht="16.5" hidden="false" customHeight="false" outlineLevel="0" collapsed="false">
      <c r="A196" s="1203" t="s">
        <v>56</v>
      </c>
      <c r="B196" s="1204" t="n">
        <f aca="false">J196</f>
        <v>150</v>
      </c>
      <c r="C196" s="1204" t="s">
        <v>496</v>
      </c>
      <c r="D196" s="1204" t="n">
        <f aca="false">K196</f>
        <v>300</v>
      </c>
      <c r="E196" s="1204" t="s">
        <v>496</v>
      </c>
      <c r="F196" s="1205" t="n">
        <f aca="false">L196</f>
        <v>2650</v>
      </c>
      <c r="G196" s="1204" t="s">
        <v>496</v>
      </c>
      <c r="H196" s="1206" t="n">
        <v>4</v>
      </c>
      <c r="I196" s="1207" t="s">
        <v>515</v>
      </c>
      <c r="J196" s="1208" t="n">
        <v>150</v>
      </c>
      <c r="K196" s="1209" t="n">
        <v>300</v>
      </c>
      <c r="L196" s="1209" t="n">
        <v>2650</v>
      </c>
      <c r="M196" s="1250" t="n">
        <v>41.38631509792</v>
      </c>
      <c r="N196" s="1211" t="n">
        <v>14454.484044</v>
      </c>
      <c r="O196" s="1212" t="n">
        <v>89164.5139273247</v>
      </c>
      <c r="P196" s="1212" t="n">
        <v>107280.282499477</v>
      </c>
      <c r="Q196" s="1213" t="n">
        <v>29953.6956592425</v>
      </c>
      <c r="R196" s="1212" t="n">
        <v>119118.209586567</v>
      </c>
      <c r="S196" s="1212" t="n">
        <v>137233.97815872</v>
      </c>
    </row>
    <row r="197" customFormat="false" ht="16.5" hidden="false" customHeight="false" outlineLevel="0" collapsed="false">
      <c r="A197" s="1203" t="s">
        <v>56</v>
      </c>
      <c r="B197" s="1204" t="n">
        <f aca="false">J197</f>
        <v>150</v>
      </c>
      <c r="C197" s="1204" t="s">
        <v>496</v>
      </c>
      <c r="D197" s="1204" t="n">
        <f aca="false">K197</f>
        <v>300</v>
      </c>
      <c r="E197" s="1204" t="s">
        <v>496</v>
      </c>
      <c r="F197" s="1205" t="n">
        <f aca="false">L197</f>
        <v>2700</v>
      </c>
      <c r="G197" s="1204" t="s">
        <v>496</v>
      </c>
      <c r="H197" s="1206" t="n">
        <v>4</v>
      </c>
      <c r="I197" s="1207" t="s">
        <v>515</v>
      </c>
      <c r="J197" s="1208" t="n">
        <v>150</v>
      </c>
      <c r="K197" s="1209" t="n">
        <v>300</v>
      </c>
      <c r="L197" s="1209" t="n">
        <v>2700</v>
      </c>
      <c r="M197" s="1250" t="n">
        <v>42.201457585455</v>
      </c>
      <c r="N197" s="1211" t="n">
        <v>14768.711958</v>
      </c>
      <c r="O197" s="1212" t="n">
        <v>90082.6877579974</v>
      </c>
      <c r="P197" s="1212" t="n">
        <v>108484.384107883</v>
      </c>
      <c r="Q197" s="1213" t="n">
        <v>30402.6725828475</v>
      </c>
      <c r="R197" s="1212" t="n">
        <v>120485.360340845</v>
      </c>
      <c r="S197" s="1212" t="n">
        <v>138887.05669073</v>
      </c>
    </row>
    <row r="198" customFormat="false" ht="16.5" hidden="false" customHeight="false" outlineLevel="0" collapsed="false">
      <c r="A198" s="1203" t="s">
        <v>56</v>
      </c>
      <c r="B198" s="1204" t="n">
        <f aca="false">J198</f>
        <v>150</v>
      </c>
      <c r="C198" s="1204" t="s">
        <v>496</v>
      </c>
      <c r="D198" s="1204" t="n">
        <f aca="false">K198</f>
        <v>300</v>
      </c>
      <c r="E198" s="1204" t="s">
        <v>496</v>
      </c>
      <c r="F198" s="1205" t="n">
        <f aca="false">L198</f>
        <v>2750</v>
      </c>
      <c r="G198" s="1204" t="s">
        <v>496</v>
      </c>
      <c r="H198" s="1206" t="n">
        <v>4</v>
      </c>
      <c r="I198" s="1207" t="s">
        <v>515</v>
      </c>
      <c r="J198" s="1208" t="n">
        <v>150</v>
      </c>
      <c r="K198" s="1209" t="n">
        <v>300</v>
      </c>
      <c r="L198" s="1209" t="n">
        <v>2750</v>
      </c>
      <c r="M198" s="1250" t="n">
        <v>42.85960007299</v>
      </c>
      <c r="N198" s="1211" t="n">
        <v>15082.939872</v>
      </c>
      <c r="O198" s="1212" t="n">
        <v>91021.4984026502</v>
      </c>
      <c r="P198" s="1212" t="n">
        <v>109709.626520134</v>
      </c>
      <c r="Q198" s="1213" t="n">
        <v>30851.6493752438</v>
      </c>
      <c r="R198" s="1212" t="n">
        <v>121873.147777894</v>
      </c>
      <c r="S198" s="1212" t="n">
        <v>140561.275895378</v>
      </c>
    </row>
    <row r="199" customFormat="false" ht="16.5" hidden="false" customHeight="false" outlineLevel="0" collapsed="false">
      <c r="A199" s="1203" t="s">
        <v>56</v>
      </c>
      <c r="B199" s="1204" t="n">
        <f aca="false">J199</f>
        <v>150</v>
      </c>
      <c r="C199" s="1204" t="s">
        <v>496</v>
      </c>
      <c r="D199" s="1204" t="n">
        <f aca="false">K199</f>
        <v>300</v>
      </c>
      <c r="E199" s="1204" t="s">
        <v>496</v>
      </c>
      <c r="F199" s="1205" t="n">
        <f aca="false">L199</f>
        <v>2800</v>
      </c>
      <c r="G199" s="1204" t="s">
        <v>496</v>
      </c>
      <c r="H199" s="1206" t="n">
        <v>4</v>
      </c>
      <c r="I199" s="1207" t="s">
        <v>515</v>
      </c>
      <c r="J199" s="1208" t="n">
        <v>150</v>
      </c>
      <c r="K199" s="1209" t="n">
        <v>300</v>
      </c>
      <c r="L199" s="1209" t="n">
        <v>2800</v>
      </c>
      <c r="M199" s="1250" t="n">
        <v>43.534782560525</v>
      </c>
      <c r="N199" s="1211" t="n">
        <v>15397.167786</v>
      </c>
      <c r="O199" s="1212" t="n">
        <v>91882.8396356119</v>
      </c>
      <c r="P199" s="1212" t="n">
        <v>110855.507972055</v>
      </c>
      <c r="Q199" s="1213" t="n">
        <v>31516.1231562225</v>
      </c>
      <c r="R199" s="1212" t="n">
        <v>123398.962791834</v>
      </c>
      <c r="S199" s="1212" t="n">
        <v>142371.631128278</v>
      </c>
    </row>
    <row r="200" customFormat="false" ht="16.5" hidden="false" customHeight="false" outlineLevel="0" collapsed="false">
      <c r="A200" s="1203" t="s">
        <v>56</v>
      </c>
      <c r="B200" s="1204" t="n">
        <f aca="false">J200</f>
        <v>150</v>
      </c>
      <c r="C200" s="1204" t="s">
        <v>496</v>
      </c>
      <c r="D200" s="1204" t="n">
        <f aca="false">K200</f>
        <v>300</v>
      </c>
      <c r="E200" s="1204" t="s">
        <v>496</v>
      </c>
      <c r="F200" s="1205" t="n">
        <f aca="false">L200</f>
        <v>2850</v>
      </c>
      <c r="G200" s="1204" t="s">
        <v>496</v>
      </c>
      <c r="H200" s="1206" t="n">
        <v>4</v>
      </c>
      <c r="I200" s="1207" t="s">
        <v>515</v>
      </c>
      <c r="J200" s="1208" t="n">
        <v>150</v>
      </c>
      <c r="K200" s="1209" t="n">
        <v>300</v>
      </c>
      <c r="L200" s="1209" t="n">
        <v>2850</v>
      </c>
      <c r="M200" s="1250" t="n">
        <v>45.05492504806</v>
      </c>
      <c r="N200" s="1211" t="n">
        <v>15711.3957</v>
      </c>
      <c r="O200" s="1212" t="n">
        <v>92744.1359230163</v>
      </c>
      <c r="P200" s="1212" t="n">
        <v>112001.343420877</v>
      </c>
      <c r="Q200" s="1213" t="n">
        <v>31965.1000798275</v>
      </c>
      <c r="R200" s="1212" t="n">
        <v>124709.236002844</v>
      </c>
      <c r="S200" s="1212" t="n">
        <v>143966.443500704</v>
      </c>
    </row>
    <row r="201" customFormat="false" ht="16.5" hidden="false" customHeight="false" outlineLevel="0" collapsed="false">
      <c r="A201" s="1203" t="s">
        <v>56</v>
      </c>
      <c r="B201" s="1204" t="n">
        <f aca="false">J201</f>
        <v>150</v>
      </c>
      <c r="C201" s="1204" t="s">
        <v>496</v>
      </c>
      <c r="D201" s="1204" t="n">
        <f aca="false">K201</f>
        <v>300</v>
      </c>
      <c r="E201" s="1204" t="s">
        <v>496</v>
      </c>
      <c r="F201" s="1205" t="n">
        <f aca="false">L201</f>
        <v>2900</v>
      </c>
      <c r="G201" s="1204" t="s">
        <v>496</v>
      </c>
      <c r="H201" s="1206" t="n">
        <v>4</v>
      </c>
      <c r="I201" s="1207" t="s">
        <v>515</v>
      </c>
      <c r="J201" s="1208" t="n">
        <v>150</v>
      </c>
      <c r="K201" s="1209" t="n">
        <v>300</v>
      </c>
      <c r="L201" s="1209" t="n">
        <v>2900</v>
      </c>
      <c r="M201" s="1250" t="n">
        <v>45.730107535595</v>
      </c>
      <c r="N201" s="1211" t="n">
        <v>16025.623614</v>
      </c>
      <c r="O201" s="1212" t="n">
        <v>93605.3872648633</v>
      </c>
      <c r="P201" s="1212" t="n">
        <v>113147.132744574</v>
      </c>
      <c r="Q201" s="1213" t="n">
        <v>32629.5738608063</v>
      </c>
      <c r="R201" s="1212" t="n">
        <v>126234.96112567</v>
      </c>
      <c r="S201" s="1212" t="n">
        <v>145776.70660538</v>
      </c>
    </row>
    <row r="202" customFormat="false" ht="16.5" hidden="false" customHeight="false" outlineLevel="0" collapsed="false">
      <c r="A202" s="1203" t="s">
        <v>56</v>
      </c>
      <c r="B202" s="1204" t="n">
        <f aca="false">J202</f>
        <v>150</v>
      </c>
      <c r="C202" s="1204" t="s">
        <v>496</v>
      </c>
      <c r="D202" s="1204" t="n">
        <f aca="false">K202</f>
        <v>300</v>
      </c>
      <c r="E202" s="1204" t="s">
        <v>496</v>
      </c>
      <c r="F202" s="1205" t="n">
        <f aca="false">L202</f>
        <v>2950</v>
      </c>
      <c r="G202" s="1204" t="s">
        <v>496</v>
      </c>
      <c r="H202" s="1206" t="n">
        <v>4</v>
      </c>
      <c r="I202" s="1207" t="s">
        <v>515</v>
      </c>
      <c r="J202" s="1208" t="n">
        <v>150</v>
      </c>
      <c r="K202" s="1209" t="n">
        <v>300</v>
      </c>
      <c r="L202" s="1209" t="n">
        <v>2950</v>
      </c>
      <c r="M202" s="1250" t="n">
        <v>46.38825002313</v>
      </c>
      <c r="N202" s="1211" t="n">
        <v>16339.851528</v>
      </c>
      <c r="O202" s="1212" t="n">
        <v>94466.5936611531</v>
      </c>
      <c r="P202" s="1212" t="n">
        <v>114292.876065172</v>
      </c>
      <c r="Q202" s="1213" t="n">
        <v>33078.5507844113</v>
      </c>
      <c r="R202" s="1212" t="n">
        <v>127545.144445564</v>
      </c>
      <c r="S202" s="1212" t="n">
        <v>147371.426849583</v>
      </c>
    </row>
    <row r="203" customFormat="false" ht="16.5" hidden="false" customHeight="false" outlineLevel="0" collapsed="false">
      <c r="A203" s="1214" t="s">
        <v>56</v>
      </c>
      <c r="B203" s="1215" t="n">
        <f aca="false">J203</f>
        <v>150</v>
      </c>
      <c r="C203" s="1215" t="s">
        <v>496</v>
      </c>
      <c r="D203" s="1215" t="n">
        <f aca="false">K203</f>
        <v>300</v>
      </c>
      <c r="E203" s="1215" t="s">
        <v>496</v>
      </c>
      <c r="F203" s="1216" t="n">
        <f aca="false">L203</f>
        <v>3000</v>
      </c>
      <c r="G203" s="1215" t="s">
        <v>496</v>
      </c>
      <c r="H203" s="1217" t="n">
        <v>4</v>
      </c>
      <c r="I203" s="1218" t="s">
        <v>515</v>
      </c>
      <c r="J203" s="1219" t="n">
        <v>150</v>
      </c>
      <c r="K203" s="1220" t="n">
        <v>300</v>
      </c>
      <c r="L203" s="1220" t="n">
        <v>3000</v>
      </c>
      <c r="M203" s="1253" t="n">
        <v>47.063432510665</v>
      </c>
      <c r="N203" s="1222" t="n">
        <v>16654.079442</v>
      </c>
      <c r="O203" s="1223" t="n">
        <v>96932.2754845795</v>
      </c>
      <c r="P203" s="1223" t="n">
        <v>117082.269874998</v>
      </c>
      <c r="Q203" s="1224" t="n">
        <v>33743.02456539</v>
      </c>
      <c r="R203" s="1223" t="n">
        <v>130675.300049969</v>
      </c>
      <c r="S203" s="1223" t="n">
        <v>150825.294440388</v>
      </c>
    </row>
    <row r="204" customFormat="false" ht="22.5" hidden="false" customHeight="true" outlineLevel="0" collapsed="false">
      <c r="A204" s="1201" t="s">
        <v>504</v>
      </c>
      <c r="B204" s="1201"/>
      <c r="C204" s="1201"/>
      <c r="D204" s="1201"/>
      <c r="E204" s="1201"/>
      <c r="F204" s="1201"/>
      <c r="G204" s="1201"/>
      <c r="H204" s="1201"/>
      <c r="I204" s="1201"/>
      <c r="J204" s="1201"/>
      <c r="K204" s="1201"/>
      <c r="L204" s="1201"/>
      <c r="M204" s="1201"/>
      <c r="N204" s="1201"/>
      <c r="O204" s="1201"/>
      <c r="P204" s="1201"/>
      <c r="Q204" s="1201"/>
      <c r="R204" s="1201"/>
      <c r="S204" s="1201"/>
    </row>
    <row r="205" customFormat="false" ht="19.5" hidden="false" customHeight="false" outlineLevel="0" collapsed="false">
      <c r="A205" s="1249" t="s">
        <v>516</v>
      </c>
      <c r="B205" s="1249"/>
      <c r="C205" s="1249"/>
      <c r="D205" s="1249"/>
      <c r="E205" s="1249"/>
      <c r="F205" s="1249"/>
      <c r="G205" s="1249"/>
      <c r="H205" s="1249"/>
      <c r="I205" s="1249"/>
      <c r="J205" s="1249"/>
      <c r="K205" s="1249"/>
      <c r="L205" s="1249"/>
      <c r="M205" s="1249"/>
      <c r="N205" s="1249"/>
      <c r="O205" s="1249"/>
      <c r="P205" s="1249"/>
      <c r="Q205" s="1249"/>
      <c r="R205" s="1249"/>
      <c r="S205" s="1249"/>
    </row>
    <row r="206" customFormat="false" ht="16.5" hidden="false" customHeight="false" outlineLevel="0" collapsed="false">
      <c r="A206" s="1203" t="s">
        <v>56</v>
      </c>
      <c r="B206" s="1206" t="n">
        <f aca="false">J206</f>
        <v>150</v>
      </c>
      <c r="C206" s="1206" t="s">
        <v>496</v>
      </c>
      <c r="D206" s="1206" t="n">
        <f aca="false">K206</f>
        <v>360</v>
      </c>
      <c r="E206" s="1206" t="s">
        <v>496</v>
      </c>
      <c r="F206" s="1205" t="n">
        <f aca="false">L206</f>
        <v>700</v>
      </c>
      <c r="G206" s="1206" t="s">
        <v>496</v>
      </c>
      <c r="H206" s="1206" t="n">
        <v>8</v>
      </c>
      <c r="I206" s="1207" t="s">
        <v>517</v>
      </c>
      <c r="J206" s="1225" t="n">
        <v>150</v>
      </c>
      <c r="K206" s="1226" t="n">
        <v>360</v>
      </c>
      <c r="L206" s="1226" t="n">
        <v>700</v>
      </c>
      <c r="M206" s="1265" t="n">
        <v>15.9467114109184</v>
      </c>
      <c r="N206" s="1228" t="n">
        <v>2589.49236</v>
      </c>
      <c r="O206" s="1229" t="n">
        <v>33353.3515169396</v>
      </c>
      <c r="P206" s="1229" t="n">
        <v>40090.2079329383</v>
      </c>
      <c r="Q206" s="1230" t="n">
        <v>9852.47094189375</v>
      </c>
      <c r="R206" s="1229" t="n">
        <v>43205.8224588334</v>
      </c>
      <c r="S206" s="1229" t="n">
        <v>49942.678874832</v>
      </c>
    </row>
    <row r="207" customFormat="false" ht="16.5" hidden="false" customHeight="false" outlineLevel="0" collapsed="false">
      <c r="A207" s="1203" t="s">
        <v>56</v>
      </c>
      <c r="B207" s="1204" t="n">
        <f aca="false">J207</f>
        <v>150</v>
      </c>
      <c r="C207" s="1204" t="s">
        <v>496</v>
      </c>
      <c r="D207" s="1204" t="n">
        <f aca="false">K207</f>
        <v>360</v>
      </c>
      <c r="E207" s="1204" t="s">
        <v>496</v>
      </c>
      <c r="F207" s="1205" t="n">
        <f aca="false">L207</f>
        <v>750</v>
      </c>
      <c r="G207" s="1204" t="s">
        <v>496</v>
      </c>
      <c r="H207" s="1206" t="n">
        <v>8</v>
      </c>
      <c r="I207" s="1207" t="s">
        <v>517</v>
      </c>
      <c r="J207" s="1208" t="n">
        <v>150</v>
      </c>
      <c r="K207" s="1209" t="n">
        <v>360</v>
      </c>
      <c r="L207" s="1209" t="n">
        <v>750</v>
      </c>
      <c r="M207" s="1263" t="n">
        <v>16.8329820408305</v>
      </c>
      <c r="N207" s="1211" t="n">
        <v>2959.41984</v>
      </c>
      <c r="O207" s="1212" t="n">
        <v>35519.6474142294</v>
      </c>
      <c r="P207" s="1212" t="n">
        <v>42608.4893682358</v>
      </c>
      <c r="Q207" s="1213" t="n">
        <v>10369.8514479713</v>
      </c>
      <c r="R207" s="1212" t="n">
        <v>45889.4988622007</v>
      </c>
      <c r="S207" s="1212" t="n">
        <v>52978.3408162071</v>
      </c>
    </row>
    <row r="208" customFormat="false" ht="16.5" hidden="false" customHeight="false" outlineLevel="0" collapsed="false">
      <c r="A208" s="1203" t="s">
        <v>56</v>
      </c>
      <c r="B208" s="1204" t="n">
        <f aca="false">J208</f>
        <v>150</v>
      </c>
      <c r="C208" s="1204" t="s">
        <v>496</v>
      </c>
      <c r="D208" s="1204" t="n">
        <f aca="false">K208</f>
        <v>360</v>
      </c>
      <c r="E208" s="1204" t="s">
        <v>496</v>
      </c>
      <c r="F208" s="1205" t="n">
        <f aca="false">L208</f>
        <v>800</v>
      </c>
      <c r="G208" s="1204" t="s">
        <v>496</v>
      </c>
      <c r="H208" s="1206" t="n">
        <v>8</v>
      </c>
      <c r="I208" s="1207" t="s">
        <v>517</v>
      </c>
      <c r="J208" s="1208" t="n">
        <v>150</v>
      </c>
      <c r="K208" s="1209" t="n">
        <v>360</v>
      </c>
      <c r="L208" s="1209" t="n">
        <v>800</v>
      </c>
      <c r="M208" s="1263" t="n">
        <v>17.7192526707426</v>
      </c>
      <c r="N208" s="1211" t="n">
        <v>3329.34732</v>
      </c>
      <c r="O208" s="1212" t="n">
        <v>37673.5010875369</v>
      </c>
      <c r="P208" s="1212" t="n">
        <v>45114.024894275</v>
      </c>
      <c r="Q208" s="1213" t="n">
        <v>10887.2319540488</v>
      </c>
      <c r="R208" s="1212" t="n">
        <v>48560.7330415856</v>
      </c>
      <c r="S208" s="1212" t="n">
        <v>56001.2568483238</v>
      </c>
    </row>
    <row r="209" customFormat="false" ht="16.5" hidden="false" customHeight="false" outlineLevel="0" collapsed="false">
      <c r="A209" s="1203" t="s">
        <v>56</v>
      </c>
      <c r="B209" s="1204" t="n">
        <f aca="false">J209</f>
        <v>150</v>
      </c>
      <c r="C209" s="1204" t="s">
        <v>496</v>
      </c>
      <c r="D209" s="1204" t="n">
        <f aca="false">K209</f>
        <v>360</v>
      </c>
      <c r="E209" s="1204" t="s">
        <v>496</v>
      </c>
      <c r="F209" s="1205" t="n">
        <f aca="false">L209</f>
        <v>850</v>
      </c>
      <c r="G209" s="1204" t="s">
        <v>496</v>
      </c>
      <c r="H209" s="1206" t="n">
        <v>8</v>
      </c>
      <c r="I209" s="1207" t="s">
        <v>517</v>
      </c>
      <c r="J209" s="1208" t="n">
        <v>150</v>
      </c>
      <c r="K209" s="1209" t="n">
        <v>360</v>
      </c>
      <c r="L209" s="1209" t="n">
        <v>850</v>
      </c>
      <c r="M209" s="1263" t="n">
        <v>18.6225633006547</v>
      </c>
      <c r="N209" s="1211" t="n">
        <v>3699.2748</v>
      </c>
      <c r="O209" s="1212" t="n">
        <v>39827.3547608443</v>
      </c>
      <c r="P209" s="1212" t="n">
        <v>47619.5604203142</v>
      </c>
      <c r="Q209" s="1213" t="n">
        <v>11620.1094487088</v>
      </c>
      <c r="R209" s="1212" t="n">
        <v>51447.4642095531</v>
      </c>
      <c r="S209" s="1212" t="n">
        <v>59239.669869023</v>
      </c>
    </row>
    <row r="210" customFormat="false" ht="16.5" hidden="false" customHeight="false" outlineLevel="0" collapsed="false">
      <c r="A210" s="1203" t="s">
        <v>56</v>
      </c>
      <c r="B210" s="1204" t="n">
        <f aca="false">J210</f>
        <v>150</v>
      </c>
      <c r="C210" s="1204" t="s">
        <v>496</v>
      </c>
      <c r="D210" s="1204" t="n">
        <f aca="false">K210</f>
        <v>360</v>
      </c>
      <c r="E210" s="1204" t="s">
        <v>496</v>
      </c>
      <c r="F210" s="1205" t="n">
        <f aca="false">L210</f>
        <v>900</v>
      </c>
      <c r="G210" s="1204" t="s">
        <v>496</v>
      </c>
      <c r="H210" s="1206" t="n">
        <v>8</v>
      </c>
      <c r="I210" s="1207" t="s">
        <v>517</v>
      </c>
      <c r="J210" s="1208" t="n">
        <v>150</v>
      </c>
      <c r="K210" s="1209" t="n">
        <v>360</v>
      </c>
      <c r="L210" s="1209" t="n">
        <v>900</v>
      </c>
      <c r="M210" s="1263" t="n">
        <v>19.6678339305668</v>
      </c>
      <c r="N210" s="1211" t="n">
        <v>4069.20228</v>
      </c>
      <c r="O210" s="1212" t="n">
        <v>41981.2085456792</v>
      </c>
      <c r="P210" s="1212" t="n">
        <v>50125.0959463534</v>
      </c>
      <c r="Q210" s="1213" t="n">
        <v>12137.4899547863</v>
      </c>
      <c r="R210" s="1212" t="n">
        <v>54118.6985004654</v>
      </c>
      <c r="S210" s="1212" t="n">
        <v>62262.5859011396</v>
      </c>
    </row>
    <row r="211" customFormat="false" ht="16.5" hidden="false" customHeight="false" outlineLevel="0" collapsed="false">
      <c r="A211" s="1203" t="s">
        <v>56</v>
      </c>
      <c r="B211" s="1204" t="n">
        <f aca="false">J211</f>
        <v>150</v>
      </c>
      <c r="C211" s="1204" t="s">
        <v>496</v>
      </c>
      <c r="D211" s="1204" t="n">
        <f aca="false">K211</f>
        <v>360</v>
      </c>
      <c r="E211" s="1204" t="s">
        <v>496</v>
      </c>
      <c r="F211" s="1205" t="n">
        <f aca="false">L211</f>
        <v>950</v>
      </c>
      <c r="G211" s="1204" t="s">
        <v>496</v>
      </c>
      <c r="H211" s="1206" t="n">
        <v>8</v>
      </c>
      <c r="I211" s="1207" t="s">
        <v>517</v>
      </c>
      <c r="J211" s="1208" t="n">
        <v>150</v>
      </c>
      <c r="K211" s="1209" t="n">
        <v>360</v>
      </c>
      <c r="L211" s="1209" t="n">
        <v>950</v>
      </c>
      <c r="M211" s="1263" t="n">
        <v>20.5711445604789</v>
      </c>
      <c r="N211" s="1211" t="n">
        <v>4439.12976</v>
      </c>
      <c r="O211" s="1212" t="n">
        <v>44135.0622189866</v>
      </c>
      <c r="P211" s="1212" t="n">
        <v>52630.6315944167</v>
      </c>
      <c r="Q211" s="1213" t="n">
        <v>12870.3674494463</v>
      </c>
      <c r="R211" s="1212" t="n">
        <v>57005.4296684329</v>
      </c>
      <c r="S211" s="1212" t="n">
        <v>65500.999043863</v>
      </c>
    </row>
    <row r="212" customFormat="false" ht="16.5" hidden="false" customHeight="false" outlineLevel="0" collapsed="false">
      <c r="A212" s="1203" t="s">
        <v>56</v>
      </c>
      <c r="B212" s="1204" t="n">
        <f aca="false">J212</f>
        <v>150</v>
      </c>
      <c r="C212" s="1204" t="s">
        <v>496</v>
      </c>
      <c r="D212" s="1204" t="n">
        <f aca="false">K212</f>
        <v>360</v>
      </c>
      <c r="E212" s="1204" t="s">
        <v>496</v>
      </c>
      <c r="F212" s="1205" t="n">
        <f aca="false">L212</f>
        <v>1000</v>
      </c>
      <c r="G212" s="1204" t="s">
        <v>496</v>
      </c>
      <c r="H212" s="1206" t="n">
        <v>8</v>
      </c>
      <c r="I212" s="1207" t="s">
        <v>517</v>
      </c>
      <c r="J212" s="1208" t="n">
        <v>150</v>
      </c>
      <c r="K212" s="1209" t="n">
        <v>360</v>
      </c>
      <c r="L212" s="1209" t="n">
        <v>1000</v>
      </c>
      <c r="M212" s="1263" t="n">
        <v>21.4574151903911</v>
      </c>
      <c r="N212" s="1211" t="n">
        <v>4809.05724</v>
      </c>
      <c r="O212" s="1212" t="n">
        <v>46200.0074459209</v>
      </c>
      <c r="P212" s="1212" t="n">
        <v>55045.0878161293</v>
      </c>
      <c r="Q212" s="1213" t="n">
        <v>13387.7479555238</v>
      </c>
      <c r="R212" s="1212" t="n">
        <v>59587.7554014446</v>
      </c>
      <c r="S212" s="1212" t="n">
        <v>68432.8357716531</v>
      </c>
    </row>
    <row r="213" customFormat="false" ht="16.5" hidden="false" customHeight="false" outlineLevel="0" collapsed="false">
      <c r="A213" s="1203" t="s">
        <v>56</v>
      </c>
      <c r="B213" s="1204" t="n">
        <f aca="false">J213</f>
        <v>150</v>
      </c>
      <c r="C213" s="1204" t="s">
        <v>496</v>
      </c>
      <c r="D213" s="1204" t="n">
        <f aca="false">K213</f>
        <v>360</v>
      </c>
      <c r="E213" s="1204" t="s">
        <v>496</v>
      </c>
      <c r="F213" s="1205" t="n">
        <f aca="false">L213</f>
        <v>1050</v>
      </c>
      <c r="G213" s="1204" t="s">
        <v>496</v>
      </c>
      <c r="H213" s="1206" t="n">
        <v>8</v>
      </c>
      <c r="I213" s="1207" t="s">
        <v>517</v>
      </c>
      <c r="J213" s="1208" t="n">
        <v>150</v>
      </c>
      <c r="K213" s="1209" t="n">
        <v>360</v>
      </c>
      <c r="L213" s="1209" t="n">
        <v>1050</v>
      </c>
      <c r="M213" s="1263" t="n">
        <v>22.3607258203032</v>
      </c>
      <c r="N213" s="1211" t="n">
        <v>5178.98472</v>
      </c>
      <c r="O213" s="1212" t="n">
        <v>48565.018804833</v>
      </c>
      <c r="P213" s="1212" t="n">
        <v>57766.936628932</v>
      </c>
      <c r="Q213" s="1213" t="n">
        <v>14120.6254501838</v>
      </c>
      <c r="R213" s="1212" t="n">
        <v>62685.6442550168</v>
      </c>
      <c r="S213" s="1212" t="n">
        <v>71887.5620791157</v>
      </c>
    </row>
    <row r="214" customFormat="false" ht="16.5" hidden="false" customHeight="false" outlineLevel="0" collapsed="false">
      <c r="A214" s="1203" t="s">
        <v>56</v>
      </c>
      <c r="B214" s="1206" t="n">
        <f aca="false">J214</f>
        <v>150</v>
      </c>
      <c r="C214" s="1206" t="s">
        <v>496</v>
      </c>
      <c r="D214" s="1206" t="n">
        <f aca="false">K214</f>
        <v>360</v>
      </c>
      <c r="E214" s="1206" t="s">
        <v>496</v>
      </c>
      <c r="F214" s="1205" t="n">
        <f aca="false">L214</f>
        <v>1100</v>
      </c>
      <c r="G214" s="1206" t="s">
        <v>496</v>
      </c>
      <c r="H214" s="1206" t="n">
        <v>8</v>
      </c>
      <c r="I214" s="1207" t="s">
        <v>517</v>
      </c>
      <c r="J214" s="1208" t="n">
        <v>150</v>
      </c>
      <c r="K214" s="1209" t="n">
        <v>360</v>
      </c>
      <c r="L214" s="1209" t="n">
        <v>1100</v>
      </c>
      <c r="M214" s="1263" t="n">
        <v>23.2469964502153</v>
      </c>
      <c r="N214" s="1211" t="n">
        <v>5548.9122</v>
      </c>
      <c r="O214" s="1212" t="n">
        <v>50718.8724781404</v>
      </c>
      <c r="P214" s="1212" t="n">
        <v>60272.4721549712</v>
      </c>
      <c r="Q214" s="1213" t="n">
        <v>14638.0059562613</v>
      </c>
      <c r="R214" s="1212" t="n">
        <v>65356.8784344017</v>
      </c>
      <c r="S214" s="1212" t="n">
        <v>74910.4781112324</v>
      </c>
    </row>
    <row r="215" customFormat="false" ht="16.5" hidden="false" customHeight="false" outlineLevel="0" collapsed="false">
      <c r="A215" s="1203" t="s">
        <v>56</v>
      </c>
      <c r="B215" s="1204" t="n">
        <f aca="false">J215</f>
        <v>150</v>
      </c>
      <c r="C215" s="1204" t="s">
        <v>496</v>
      </c>
      <c r="D215" s="1204" t="n">
        <f aca="false">K215</f>
        <v>360</v>
      </c>
      <c r="E215" s="1204" t="s">
        <v>496</v>
      </c>
      <c r="F215" s="1205" t="n">
        <f aca="false">L215</f>
        <v>1150</v>
      </c>
      <c r="G215" s="1204" t="s">
        <v>496</v>
      </c>
      <c r="H215" s="1206" t="n">
        <v>8</v>
      </c>
      <c r="I215" s="1207" t="s">
        <v>517</v>
      </c>
      <c r="J215" s="1208" t="n">
        <v>150</v>
      </c>
      <c r="K215" s="1209" t="n">
        <v>360</v>
      </c>
      <c r="L215" s="1209" t="n">
        <v>1150</v>
      </c>
      <c r="M215" s="1263" t="n">
        <v>24.1332670801274</v>
      </c>
      <c r="N215" s="1211" t="n">
        <v>5918.83968</v>
      </c>
      <c r="O215" s="1212" t="n">
        <v>52166.7986256973</v>
      </c>
      <c r="P215" s="1212" t="n">
        <v>62054.8441986027</v>
      </c>
      <c r="Q215" s="1213" t="n">
        <v>15155.3864623388</v>
      </c>
      <c r="R215" s="1212" t="n">
        <v>67322.1850880361</v>
      </c>
      <c r="S215" s="1212" t="n">
        <v>77210.2306609415</v>
      </c>
    </row>
    <row r="216" customFormat="false" ht="16.5" hidden="false" customHeight="false" outlineLevel="0" collapsed="false">
      <c r="A216" s="1203" t="s">
        <v>56</v>
      </c>
      <c r="B216" s="1204" t="n">
        <f aca="false">J216</f>
        <v>150</v>
      </c>
      <c r="C216" s="1204" t="s">
        <v>496</v>
      </c>
      <c r="D216" s="1204" t="n">
        <f aca="false">K216</f>
        <v>360</v>
      </c>
      <c r="E216" s="1204" t="s">
        <v>496</v>
      </c>
      <c r="F216" s="1205" t="n">
        <f aca="false">L216</f>
        <v>1200</v>
      </c>
      <c r="G216" s="1204" t="s">
        <v>496</v>
      </c>
      <c r="H216" s="1206" t="n">
        <v>8</v>
      </c>
      <c r="I216" s="1207" t="s">
        <v>517</v>
      </c>
      <c r="J216" s="1208" t="n">
        <v>150</v>
      </c>
      <c r="K216" s="1209" t="n">
        <v>360</v>
      </c>
      <c r="L216" s="1209" t="n">
        <v>1200</v>
      </c>
      <c r="M216" s="1263" t="n">
        <v>25.1935777100395</v>
      </c>
      <c r="N216" s="1211" t="n">
        <v>6288.76716</v>
      </c>
      <c r="O216" s="1212" t="n">
        <v>53725.9478523773</v>
      </c>
      <c r="P216" s="1212" t="n">
        <v>63951.1548163353</v>
      </c>
      <c r="Q216" s="1213" t="n">
        <v>15888.2640882075</v>
      </c>
      <c r="R216" s="1212" t="n">
        <v>69614.2119405848</v>
      </c>
      <c r="S216" s="1212" t="n">
        <v>79839.4189045428</v>
      </c>
    </row>
    <row r="217" customFormat="false" ht="16.5" hidden="false" customHeight="false" outlineLevel="0" collapsed="false">
      <c r="A217" s="1203" t="s">
        <v>56</v>
      </c>
      <c r="B217" s="1204" t="n">
        <f aca="false">J217</f>
        <v>150</v>
      </c>
      <c r="C217" s="1204" t="s">
        <v>496</v>
      </c>
      <c r="D217" s="1204" t="n">
        <f aca="false">K217</f>
        <v>360</v>
      </c>
      <c r="E217" s="1204" t="s">
        <v>496</v>
      </c>
      <c r="F217" s="1205" t="n">
        <f aca="false">L217</f>
        <v>1250</v>
      </c>
      <c r="G217" s="1204" t="s">
        <v>496</v>
      </c>
      <c r="H217" s="1206" t="n">
        <v>8</v>
      </c>
      <c r="I217" s="1207" t="s">
        <v>517</v>
      </c>
      <c r="J217" s="1208" t="n">
        <v>150</v>
      </c>
      <c r="K217" s="1209" t="n">
        <v>360</v>
      </c>
      <c r="L217" s="1209" t="n">
        <v>1250</v>
      </c>
      <c r="M217" s="1263" t="n">
        <v>26.9418483399516</v>
      </c>
      <c r="N217" s="1211" t="n">
        <v>6658.69464</v>
      </c>
      <c r="O217" s="1212" t="n">
        <v>55173.4244328336</v>
      </c>
      <c r="P217" s="1212" t="n">
        <v>65733.066340872</v>
      </c>
      <c r="Q217" s="1213" t="n">
        <v>16405.644594285</v>
      </c>
      <c r="R217" s="1212" t="n">
        <v>71579.0690271186</v>
      </c>
      <c r="S217" s="1212" t="n">
        <v>82138.710935157</v>
      </c>
    </row>
    <row r="218" customFormat="false" ht="16.5" hidden="false" customHeight="false" outlineLevel="0" collapsed="false">
      <c r="A218" s="1203" t="s">
        <v>56</v>
      </c>
      <c r="B218" s="1204" t="n">
        <f aca="false">J218</f>
        <v>150</v>
      </c>
      <c r="C218" s="1204" t="s">
        <v>496</v>
      </c>
      <c r="D218" s="1204" t="n">
        <f aca="false">K218</f>
        <v>360</v>
      </c>
      <c r="E218" s="1204" t="s">
        <v>496</v>
      </c>
      <c r="F218" s="1205" t="n">
        <f aca="false">L218</f>
        <v>1300</v>
      </c>
      <c r="G218" s="1204" t="s">
        <v>496</v>
      </c>
      <c r="H218" s="1206" t="n">
        <v>8</v>
      </c>
      <c r="I218" s="1207" t="s">
        <v>517</v>
      </c>
      <c r="J218" s="1208" t="n">
        <v>150</v>
      </c>
      <c r="K218" s="1209" t="n">
        <v>360</v>
      </c>
      <c r="L218" s="1209" t="n">
        <v>1300</v>
      </c>
      <c r="M218" s="1263" t="n">
        <v>27.8451589698637</v>
      </c>
      <c r="N218" s="1211" t="n">
        <v>7028.62212</v>
      </c>
      <c r="O218" s="1212" t="n">
        <v>58912.8482942921</v>
      </c>
      <c r="P218" s="1212" t="n">
        <v>69862.8854171805</v>
      </c>
      <c r="Q218" s="1213" t="n">
        <v>17138.522088945</v>
      </c>
      <c r="R218" s="1212" t="n">
        <v>76051.3703832371</v>
      </c>
      <c r="S218" s="1212" t="n">
        <v>87001.4075061255</v>
      </c>
    </row>
    <row r="219" customFormat="false" ht="16.5" hidden="false" customHeight="false" outlineLevel="0" collapsed="false">
      <c r="A219" s="1203" t="s">
        <v>56</v>
      </c>
      <c r="B219" s="1204" t="n">
        <f aca="false">J219</f>
        <v>150</v>
      </c>
      <c r="C219" s="1204" t="s">
        <v>496</v>
      </c>
      <c r="D219" s="1204" t="n">
        <f aca="false">K219</f>
        <v>360</v>
      </c>
      <c r="E219" s="1204" t="s">
        <v>496</v>
      </c>
      <c r="F219" s="1205" t="n">
        <f aca="false">L219</f>
        <v>1350</v>
      </c>
      <c r="G219" s="1204" t="s">
        <v>496</v>
      </c>
      <c r="H219" s="1206" t="n">
        <v>8</v>
      </c>
      <c r="I219" s="1207" t="s">
        <v>517</v>
      </c>
      <c r="J219" s="1208" t="n">
        <v>150</v>
      </c>
      <c r="K219" s="1209" t="n">
        <v>360</v>
      </c>
      <c r="L219" s="1209" t="n">
        <v>1350</v>
      </c>
      <c r="M219" s="1263" t="n">
        <v>28.7314295997758</v>
      </c>
      <c r="N219" s="1211" t="n">
        <v>7398.5496</v>
      </c>
      <c r="O219" s="1212" t="n">
        <v>60593.6860002478</v>
      </c>
      <c r="P219" s="1212" t="n">
        <v>71883.8557717589</v>
      </c>
      <c r="Q219" s="1213" t="n">
        <v>17655.9025950225</v>
      </c>
      <c r="R219" s="1212" t="n">
        <v>78249.5885952703</v>
      </c>
      <c r="S219" s="1212" t="n">
        <v>89539.7583667814</v>
      </c>
    </row>
    <row r="220" customFormat="false" ht="16.5" hidden="false" customHeight="false" outlineLevel="0" collapsed="false">
      <c r="A220" s="1203" t="s">
        <v>56</v>
      </c>
      <c r="B220" s="1204" t="n">
        <f aca="false">J220</f>
        <v>150</v>
      </c>
      <c r="C220" s="1204" t="s">
        <v>496</v>
      </c>
      <c r="D220" s="1204" t="n">
        <f aca="false">K220</f>
        <v>360</v>
      </c>
      <c r="E220" s="1204" t="s">
        <v>496</v>
      </c>
      <c r="F220" s="1205" t="n">
        <f aca="false">L220</f>
        <v>1400</v>
      </c>
      <c r="G220" s="1204" t="s">
        <v>496</v>
      </c>
      <c r="H220" s="1206" t="n">
        <v>8</v>
      </c>
      <c r="I220" s="1207" t="s">
        <v>517</v>
      </c>
      <c r="J220" s="1208" t="n">
        <v>150</v>
      </c>
      <c r="K220" s="1209" t="n">
        <v>360</v>
      </c>
      <c r="L220" s="1209" t="n">
        <v>1400</v>
      </c>
      <c r="M220" s="1263" t="n">
        <v>29.6347402296879</v>
      </c>
      <c r="N220" s="1211" t="n">
        <v>7768.47708</v>
      </c>
      <c r="O220" s="1212" t="n">
        <v>62580.1465812274</v>
      </c>
      <c r="P220" s="1212" t="n">
        <v>74217.9111434417</v>
      </c>
      <c r="Q220" s="1213" t="n">
        <v>18388.7800896825</v>
      </c>
      <c r="R220" s="1212" t="n">
        <v>80968.9266709099</v>
      </c>
      <c r="S220" s="1212" t="n">
        <v>92606.6912331242</v>
      </c>
    </row>
    <row r="221" customFormat="false" ht="16.5" hidden="false" customHeight="false" outlineLevel="0" collapsed="false">
      <c r="A221" s="1203" t="s">
        <v>56</v>
      </c>
      <c r="B221" s="1204" t="n">
        <f aca="false">J221</f>
        <v>150</v>
      </c>
      <c r="C221" s="1204" t="s">
        <v>496</v>
      </c>
      <c r="D221" s="1204" t="n">
        <f aca="false">K221</f>
        <v>360</v>
      </c>
      <c r="E221" s="1204" t="s">
        <v>496</v>
      </c>
      <c r="F221" s="1205" t="n">
        <f aca="false">L221</f>
        <v>1450</v>
      </c>
      <c r="G221" s="1204" t="s">
        <v>496</v>
      </c>
      <c r="H221" s="1206" t="n">
        <v>8</v>
      </c>
      <c r="I221" s="1207" t="s">
        <v>517</v>
      </c>
      <c r="J221" s="1208" t="n">
        <v>150</v>
      </c>
      <c r="K221" s="1209" t="n">
        <v>360</v>
      </c>
      <c r="L221" s="1209" t="n">
        <v>1450</v>
      </c>
      <c r="M221" s="1263" t="n">
        <v>30.5210108596</v>
      </c>
      <c r="N221" s="1211" t="n">
        <v>8138.40456</v>
      </c>
      <c r="O221" s="1212" t="n">
        <v>64260.9842871831</v>
      </c>
      <c r="P221" s="1212" t="n">
        <v>76238.8814980202</v>
      </c>
      <c r="Q221" s="1213" t="n">
        <v>18906.16059576</v>
      </c>
      <c r="R221" s="1212" t="n">
        <v>83167.1448829431</v>
      </c>
      <c r="S221" s="1212" t="n">
        <v>95145.0420937802</v>
      </c>
    </row>
    <row r="222" customFormat="false" ht="16.5" hidden="false" customHeight="false" outlineLevel="0" collapsed="false">
      <c r="A222" s="1203" t="s">
        <v>56</v>
      </c>
      <c r="B222" s="1204" t="n">
        <f aca="false">J222</f>
        <v>150</v>
      </c>
      <c r="C222" s="1204" t="s">
        <v>496</v>
      </c>
      <c r="D222" s="1204" t="n">
        <f aca="false">K222</f>
        <v>360</v>
      </c>
      <c r="E222" s="1204" t="s">
        <v>496</v>
      </c>
      <c r="F222" s="1205" t="n">
        <f aca="false">L222</f>
        <v>1500</v>
      </c>
      <c r="G222" s="1204" t="s">
        <v>496</v>
      </c>
      <c r="H222" s="1206" t="n">
        <v>8</v>
      </c>
      <c r="I222" s="1207" t="s">
        <v>517</v>
      </c>
      <c r="J222" s="1208" t="n">
        <v>150</v>
      </c>
      <c r="K222" s="1209" t="n">
        <v>360</v>
      </c>
      <c r="L222" s="1209" t="n">
        <v>1500</v>
      </c>
      <c r="M222" s="1263" t="n">
        <v>31.3899427834721</v>
      </c>
      <c r="N222" s="1211" t="n">
        <v>8508.33204</v>
      </c>
      <c r="O222" s="1212" t="n">
        <v>66492.7494669439</v>
      </c>
      <c r="P222" s="1212" t="n">
        <v>79016.9718459172</v>
      </c>
      <c r="Q222" s="1213" t="n">
        <v>19639.03809042</v>
      </c>
      <c r="R222" s="1212" t="n">
        <v>86131.7875573639</v>
      </c>
      <c r="S222" s="1212" t="n">
        <v>98656.0099363372</v>
      </c>
    </row>
    <row r="223" customFormat="false" ht="16.5" hidden="false" customHeight="false" outlineLevel="0" collapsed="false">
      <c r="A223" s="1203" t="s">
        <v>56</v>
      </c>
      <c r="B223" s="1204" t="n">
        <f aca="false">J223</f>
        <v>150</v>
      </c>
      <c r="C223" s="1204" t="s">
        <v>496</v>
      </c>
      <c r="D223" s="1204" t="n">
        <f aca="false">K223</f>
        <v>360</v>
      </c>
      <c r="E223" s="1204" t="s">
        <v>496</v>
      </c>
      <c r="F223" s="1205" t="n">
        <f aca="false">L223</f>
        <v>1550</v>
      </c>
      <c r="G223" s="1204" t="s">
        <v>496</v>
      </c>
      <c r="H223" s="1206" t="n">
        <v>8</v>
      </c>
      <c r="I223" s="1207" t="s">
        <v>517</v>
      </c>
      <c r="J223" s="1208" t="n">
        <v>150</v>
      </c>
      <c r="K223" s="1209" t="n">
        <v>360</v>
      </c>
      <c r="L223" s="1209" t="n">
        <v>1550</v>
      </c>
      <c r="M223" s="1263" t="n">
        <v>32.2762134133842</v>
      </c>
      <c r="N223" s="1211" t="n">
        <v>8878.25952</v>
      </c>
      <c r="O223" s="1212" t="n">
        <v>68173.5871728996</v>
      </c>
      <c r="P223" s="1212" t="n">
        <v>81037.9422004957</v>
      </c>
      <c r="Q223" s="1213" t="n">
        <v>20156.4185964975</v>
      </c>
      <c r="R223" s="1212" t="n">
        <v>88330.0057693971</v>
      </c>
      <c r="S223" s="1212" t="n">
        <v>101194.360796993</v>
      </c>
    </row>
    <row r="224" customFormat="false" ht="16.5" hidden="false" customHeight="false" outlineLevel="0" collapsed="false">
      <c r="A224" s="1203" t="s">
        <v>56</v>
      </c>
      <c r="B224" s="1206" t="n">
        <f aca="false">J224</f>
        <v>150</v>
      </c>
      <c r="C224" s="1206" t="s">
        <v>496</v>
      </c>
      <c r="D224" s="1206" t="n">
        <f aca="false">K224</f>
        <v>360</v>
      </c>
      <c r="E224" s="1206" t="s">
        <v>496</v>
      </c>
      <c r="F224" s="1205" t="n">
        <f aca="false">L224</f>
        <v>1600</v>
      </c>
      <c r="G224" s="1206" t="s">
        <v>496</v>
      </c>
      <c r="H224" s="1206" t="n">
        <v>8</v>
      </c>
      <c r="I224" s="1207" t="s">
        <v>517</v>
      </c>
      <c r="J224" s="1208" t="n">
        <v>150</v>
      </c>
      <c r="K224" s="1209" t="n">
        <v>360</v>
      </c>
      <c r="L224" s="1209" t="n">
        <v>1600</v>
      </c>
      <c r="M224" s="1263" t="n">
        <v>33.1624840432963</v>
      </c>
      <c r="N224" s="1211" t="n">
        <v>9248.187</v>
      </c>
      <c r="O224" s="1212" t="n">
        <v>71673.155108536</v>
      </c>
      <c r="P224" s="1212" t="n">
        <v>84922.0490806652</v>
      </c>
      <c r="Q224" s="1213" t="n">
        <v>20673.799102575</v>
      </c>
      <c r="R224" s="1212" t="n">
        <v>92346.954211111</v>
      </c>
      <c r="S224" s="1212" t="n">
        <v>105595.84818324</v>
      </c>
    </row>
    <row r="225" customFormat="false" ht="16.5" hidden="false" customHeight="false" outlineLevel="0" collapsed="false">
      <c r="A225" s="1203" t="s">
        <v>56</v>
      </c>
      <c r="B225" s="1204" t="n">
        <f aca="false">J225</f>
        <v>150</v>
      </c>
      <c r="C225" s="1204" t="s">
        <v>496</v>
      </c>
      <c r="D225" s="1204" t="n">
        <f aca="false">K225</f>
        <v>360</v>
      </c>
      <c r="E225" s="1204" t="s">
        <v>496</v>
      </c>
      <c r="F225" s="1205" t="n">
        <f aca="false">L225</f>
        <v>1650</v>
      </c>
      <c r="G225" s="1204" t="s">
        <v>496</v>
      </c>
      <c r="H225" s="1206" t="n">
        <v>8</v>
      </c>
      <c r="I225" s="1207" t="s">
        <v>517</v>
      </c>
      <c r="J225" s="1208" t="n">
        <v>150</v>
      </c>
      <c r="K225" s="1209" t="n">
        <v>360</v>
      </c>
      <c r="L225" s="1209" t="n">
        <v>1650</v>
      </c>
      <c r="M225" s="1263" t="n">
        <v>34.0657946732084</v>
      </c>
      <c r="N225" s="1211" t="n">
        <v>9618.11448</v>
      </c>
      <c r="O225" s="1212" t="n">
        <v>75408.480225139</v>
      </c>
      <c r="P225" s="1212" t="n">
        <v>89047.6693064024</v>
      </c>
      <c r="Q225" s="1213" t="n">
        <v>21406.676597235</v>
      </c>
      <c r="R225" s="1212" t="n">
        <v>96815.156822374</v>
      </c>
      <c r="S225" s="1212" t="n">
        <v>110454.345903637</v>
      </c>
    </row>
    <row r="226" customFormat="false" ht="16.5" hidden="false" customHeight="false" outlineLevel="0" collapsed="false">
      <c r="A226" s="1203" t="s">
        <v>56</v>
      </c>
      <c r="B226" s="1204" t="n">
        <f aca="false">J226</f>
        <v>150</v>
      </c>
      <c r="C226" s="1204" t="s">
        <v>496</v>
      </c>
      <c r="D226" s="1204" t="n">
        <f aca="false">K226</f>
        <v>360</v>
      </c>
      <c r="E226" s="1204" t="s">
        <v>496</v>
      </c>
      <c r="F226" s="1205" t="n">
        <f aca="false">L226</f>
        <v>1700</v>
      </c>
      <c r="G226" s="1204" t="s">
        <v>496</v>
      </c>
      <c r="H226" s="1206" t="n">
        <v>8</v>
      </c>
      <c r="I226" s="1207" t="s">
        <v>517</v>
      </c>
      <c r="J226" s="1208" t="n">
        <v>150</v>
      </c>
      <c r="K226" s="1209" t="n">
        <v>360</v>
      </c>
      <c r="L226" s="1209" t="n">
        <v>1700</v>
      </c>
      <c r="M226" s="1263" t="n">
        <v>35.8140653031205</v>
      </c>
      <c r="N226" s="1211" t="n">
        <v>9988.04196</v>
      </c>
      <c r="O226" s="1212" t="n">
        <v>76897.5914478707</v>
      </c>
      <c r="P226" s="1212" t="n">
        <v>90872.2319277194</v>
      </c>
      <c r="Q226" s="1213" t="n">
        <v>21924.0571033125</v>
      </c>
      <c r="R226" s="1212" t="n">
        <v>98821.6485511832</v>
      </c>
      <c r="S226" s="1212" t="n">
        <v>112796.289031032</v>
      </c>
    </row>
    <row r="227" customFormat="false" ht="16.5" hidden="false" customHeight="false" outlineLevel="0" collapsed="false">
      <c r="A227" s="1203" t="s">
        <v>56</v>
      </c>
      <c r="B227" s="1204" t="n">
        <f aca="false">J227</f>
        <v>150</v>
      </c>
      <c r="C227" s="1204" t="s">
        <v>496</v>
      </c>
      <c r="D227" s="1204" t="n">
        <f aca="false">K227</f>
        <v>360</v>
      </c>
      <c r="E227" s="1204" t="s">
        <v>496</v>
      </c>
      <c r="F227" s="1205" t="n">
        <f aca="false">L227</f>
        <v>1750</v>
      </c>
      <c r="G227" s="1204" t="s">
        <v>496</v>
      </c>
      <c r="H227" s="1206" t="n">
        <v>8</v>
      </c>
      <c r="I227" s="1207" t="s">
        <v>517</v>
      </c>
      <c r="J227" s="1208" t="n">
        <v>150</v>
      </c>
      <c r="K227" s="1209" t="n">
        <v>360</v>
      </c>
      <c r="L227" s="1209" t="n">
        <v>1750</v>
      </c>
      <c r="M227" s="1263" t="n">
        <v>36.7173759330326</v>
      </c>
      <c r="N227" s="1211" t="n">
        <v>10357.96944</v>
      </c>
      <c r="O227" s="1212" t="n">
        <v>78315.5307671972</v>
      </c>
      <c r="P227" s="1212" t="n">
        <v>92623.885004856</v>
      </c>
      <c r="Q227" s="1213" t="n">
        <v>22656.9345979725</v>
      </c>
      <c r="R227" s="1212" t="n">
        <v>100972.46536517</v>
      </c>
      <c r="S227" s="1212" t="n">
        <v>115280.819602829</v>
      </c>
    </row>
    <row r="228" customFormat="false" ht="16.5" hidden="false" customHeight="false" outlineLevel="0" collapsed="false">
      <c r="A228" s="1203" t="s">
        <v>56</v>
      </c>
      <c r="B228" s="1204" t="n">
        <f aca="false">J228</f>
        <v>150</v>
      </c>
      <c r="C228" s="1204" t="s">
        <v>496</v>
      </c>
      <c r="D228" s="1204" t="n">
        <f aca="false">K228</f>
        <v>360</v>
      </c>
      <c r="E228" s="1204" t="s">
        <v>496</v>
      </c>
      <c r="F228" s="1205" t="n">
        <f aca="false">L228</f>
        <v>1800</v>
      </c>
      <c r="G228" s="1204" t="s">
        <v>496</v>
      </c>
      <c r="H228" s="1206" t="n">
        <v>8</v>
      </c>
      <c r="I228" s="1207" t="s">
        <v>517</v>
      </c>
      <c r="J228" s="1208" t="n">
        <v>150</v>
      </c>
      <c r="K228" s="1209" t="n">
        <v>360</v>
      </c>
      <c r="L228" s="1209" t="n">
        <v>1800</v>
      </c>
      <c r="M228" s="1263" t="n">
        <v>37.6036465629447</v>
      </c>
      <c r="N228" s="1211" t="n">
        <v>10727.89692</v>
      </c>
      <c r="O228" s="1212" t="n">
        <v>79805.2929755816</v>
      </c>
      <c r="P228" s="1212" t="n">
        <v>94449.1144880845</v>
      </c>
      <c r="Q228" s="1213" t="n">
        <v>23174.31510405</v>
      </c>
      <c r="R228" s="1212" t="n">
        <v>102979.608079632</v>
      </c>
      <c r="S228" s="1212" t="n">
        <v>117623.429592135</v>
      </c>
    </row>
    <row r="229" customFormat="false" ht="16.5" hidden="false" customHeight="false" outlineLevel="0" collapsed="false">
      <c r="A229" s="1203" t="s">
        <v>56</v>
      </c>
      <c r="B229" s="1204" t="n">
        <f aca="false">J229</f>
        <v>150</v>
      </c>
      <c r="C229" s="1204" t="s">
        <v>496</v>
      </c>
      <c r="D229" s="1204" t="n">
        <f aca="false">K229</f>
        <v>360</v>
      </c>
      <c r="E229" s="1204" t="s">
        <v>496</v>
      </c>
      <c r="F229" s="1205" t="n">
        <f aca="false">L229</f>
        <v>1850</v>
      </c>
      <c r="G229" s="1204" t="s">
        <v>496</v>
      </c>
      <c r="H229" s="1206" t="n">
        <v>8</v>
      </c>
      <c r="I229" s="1207" t="s">
        <v>517</v>
      </c>
      <c r="J229" s="1208" t="n">
        <v>150</v>
      </c>
      <c r="K229" s="1209" t="n">
        <v>360</v>
      </c>
      <c r="L229" s="1209" t="n">
        <v>1850</v>
      </c>
      <c r="M229" s="1263" t="n">
        <v>38.5069571928568</v>
      </c>
      <c r="N229" s="1211" t="n">
        <v>11097.8244</v>
      </c>
      <c r="O229" s="1212" t="n">
        <v>81295.0101268813</v>
      </c>
      <c r="P229" s="1212" t="n">
        <v>96274.2979682132</v>
      </c>
      <c r="Q229" s="1213" t="n">
        <v>23907.1927299188</v>
      </c>
      <c r="R229" s="1212" t="n">
        <v>105202.2028568</v>
      </c>
      <c r="S229" s="1212" t="n">
        <v>120181.490698132</v>
      </c>
    </row>
    <row r="230" customFormat="false" ht="16.5" hidden="false" customHeight="false" outlineLevel="0" collapsed="false">
      <c r="A230" s="1203" t="s">
        <v>56</v>
      </c>
      <c r="B230" s="1204" t="n">
        <f aca="false">J230</f>
        <v>150</v>
      </c>
      <c r="C230" s="1204" t="s">
        <v>496</v>
      </c>
      <c r="D230" s="1204" t="n">
        <f aca="false">K230</f>
        <v>360</v>
      </c>
      <c r="E230" s="1204" t="s">
        <v>496</v>
      </c>
      <c r="F230" s="1205" t="n">
        <f aca="false">L230</f>
        <v>1900</v>
      </c>
      <c r="G230" s="1204" t="s">
        <v>496</v>
      </c>
      <c r="H230" s="1206" t="n">
        <v>8</v>
      </c>
      <c r="I230" s="1207" t="s">
        <v>517</v>
      </c>
      <c r="J230" s="1208" t="n">
        <v>150</v>
      </c>
      <c r="K230" s="1209" t="n">
        <v>360</v>
      </c>
      <c r="L230" s="1209" t="n">
        <v>1900</v>
      </c>
      <c r="M230" s="1263" t="n">
        <v>39.3932278227689</v>
      </c>
      <c r="N230" s="1211" t="n">
        <v>11467.75188</v>
      </c>
      <c r="O230" s="1212" t="n">
        <v>82948.3295529083</v>
      </c>
      <c r="P230" s="1212" t="n">
        <v>98267.0780624981</v>
      </c>
      <c r="Q230" s="1213" t="n">
        <v>24424.5732359963</v>
      </c>
      <c r="R230" s="1212" t="n">
        <v>107372.902788905</v>
      </c>
      <c r="S230" s="1212" t="n">
        <v>122691.651298494</v>
      </c>
    </row>
    <row r="231" customFormat="false" ht="16.5" hidden="false" customHeight="false" outlineLevel="0" collapsed="false">
      <c r="A231" s="1203" t="s">
        <v>56</v>
      </c>
      <c r="B231" s="1204" t="n">
        <f aca="false">J231</f>
        <v>150</v>
      </c>
      <c r="C231" s="1204" t="s">
        <v>496</v>
      </c>
      <c r="D231" s="1204" t="n">
        <f aca="false">K231</f>
        <v>360</v>
      </c>
      <c r="E231" s="1204" t="s">
        <v>496</v>
      </c>
      <c r="F231" s="1205" t="n">
        <f aca="false">L231</f>
        <v>1950</v>
      </c>
      <c r="G231" s="1204" t="s">
        <v>496</v>
      </c>
      <c r="H231" s="1206" t="n">
        <v>8</v>
      </c>
      <c r="I231" s="1207" t="s">
        <v>517</v>
      </c>
      <c r="J231" s="1208" t="n">
        <v>150</v>
      </c>
      <c r="K231" s="1209" t="n">
        <v>360</v>
      </c>
      <c r="L231" s="1209" t="n">
        <v>1950</v>
      </c>
      <c r="M231" s="1263" t="n">
        <v>40.436498452681</v>
      </c>
      <c r="N231" s="1211" t="n">
        <v>11837.67936</v>
      </c>
      <c r="O231" s="1212" t="n">
        <v>84828.8181011046</v>
      </c>
      <c r="P231" s="1212" t="n">
        <v>100492.573928109</v>
      </c>
      <c r="Q231" s="1213" t="n">
        <v>24941.9537420738</v>
      </c>
      <c r="R231" s="1212" t="n">
        <v>109770.771843178</v>
      </c>
      <c r="S231" s="1212" t="n">
        <v>125434.527670183</v>
      </c>
    </row>
    <row r="232" customFormat="false" ht="16.5" hidden="false" customHeight="false" outlineLevel="0" collapsed="false">
      <c r="A232" s="1203" t="s">
        <v>56</v>
      </c>
      <c r="B232" s="1204" t="n">
        <f aca="false">J232</f>
        <v>150</v>
      </c>
      <c r="C232" s="1204" t="s">
        <v>496</v>
      </c>
      <c r="D232" s="1204" t="n">
        <f aca="false">K232</f>
        <v>360</v>
      </c>
      <c r="E232" s="1204" t="s">
        <v>496</v>
      </c>
      <c r="F232" s="1205" t="n">
        <f aca="false">L232</f>
        <v>2000</v>
      </c>
      <c r="G232" s="1204" t="s">
        <v>496</v>
      </c>
      <c r="H232" s="1206" t="n">
        <v>8</v>
      </c>
      <c r="I232" s="1207" t="s">
        <v>517</v>
      </c>
      <c r="J232" s="1208" t="n">
        <v>150</v>
      </c>
      <c r="K232" s="1209" t="n">
        <v>360</v>
      </c>
      <c r="L232" s="1209" t="n">
        <v>2000</v>
      </c>
      <c r="M232" s="1263" t="n">
        <v>41.4313714825932</v>
      </c>
      <c r="N232" s="1211" t="n">
        <v>12207.60684</v>
      </c>
      <c r="O232" s="1212" t="n">
        <v>86511.322138504</v>
      </c>
      <c r="P232" s="1212" t="n">
        <v>102709.796801246</v>
      </c>
      <c r="Q232" s="1213" t="n">
        <v>25674.8312367338</v>
      </c>
      <c r="R232" s="1212" t="n">
        <v>112186.153375238</v>
      </c>
      <c r="S232" s="1212" t="n">
        <v>128384.62803798</v>
      </c>
    </row>
    <row r="233" customFormat="false" ht="16.5" hidden="false" customHeight="false" outlineLevel="0" collapsed="false">
      <c r="A233" s="1203" t="s">
        <v>56</v>
      </c>
      <c r="B233" s="1204" t="n">
        <f aca="false">J233</f>
        <v>150</v>
      </c>
      <c r="C233" s="1204" t="s">
        <v>496</v>
      </c>
      <c r="D233" s="1204" t="n">
        <f aca="false">K233</f>
        <v>360</v>
      </c>
      <c r="E233" s="1204" t="s">
        <v>496</v>
      </c>
      <c r="F233" s="1205" t="n">
        <f aca="false">L233</f>
        <v>2050</v>
      </c>
      <c r="G233" s="1204" t="s">
        <v>496</v>
      </c>
      <c r="H233" s="1206" t="n">
        <v>8</v>
      </c>
      <c r="I233" s="1207" t="s">
        <v>517</v>
      </c>
      <c r="J233" s="1208" t="n">
        <v>150</v>
      </c>
      <c r="K233" s="1209" t="n">
        <v>360</v>
      </c>
      <c r="L233" s="1209" t="n">
        <v>2050</v>
      </c>
      <c r="M233" s="1263" t="n">
        <v>43.1796421125053</v>
      </c>
      <c r="N233" s="1211" t="n">
        <v>12577.53432</v>
      </c>
      <c r="O233" s="1212" t="n">
        <v>90004.7498195413</v>
      </c>
      <c r="P233" s="1212" t="n">
        <v>106587.613459152</v>
      </c>
      <c r="Q233" s="1213" t="n">
        <v>26192.2117428113</v>
      </c>
      <c r="R233" s="1212" t="n">
        <v>116196.961562353</v>
      </c>
      <c r="S233" s="1212" t="n">
        <v>132779.825201963</v>
      </c>
    </row>
    <row r="234" customFormat="false" ht="16.5" hidden="false" customHeight="false" outlineLevel="0" collapsed="false">
      <c r="A234" s="1203" t="s">
        <v>56</v>
      </c>
      <c r="B234" s="1206" t="n">
        <f aca="false">J234</f>
        <v>150</v>
      </c>
      <c r="C234" s="1206" t="s">
        <v>496</v>
      </c>
      <c r="D234" s="1206" t="n">
        <f aca="false">K234</f>
        <v>360</v>
      </c>
      <c r="E234" s="1206" t="s">
        <v>496</v>
      </c>
      <c r="F234" s="1205" t="n">
        <f aca="false">L234</f>
        <v>2100</v>
      </c>
      <c r="G234" s="1206" t="s">
        <v>496</v>
      </c>
      <c r="H234" s="1206" t="n">
        <v>8</v>
      </c>
      <c r="I234" s="1207" t="s">
        <v>517</v>
      </c>
      <c r="J234" s="1208" t="n">
        <v>150</v>
      </c>
      <c r="K234" s="1209" t="n">
        <v>360</v>
      </c>
      <c r="L234" s="1209" t="n">
        <v>2100</v>
      </c>
      <c r="M234" s="1263" t="n">
        <v>44.0829527424174</v>
      </c>
      <c r="N234" s="1211" t="n">
        <v>12947.4618</v>
      </c>
      <c r="O234" s="1212" t="n">
        <v>91552.3454728609</v>
      </c>
      <c r="P234" s="1212" t="n">
        <v>108472.088467692</v>
      </c>
      <c r="Q234" s="1213" t="n">
        <v>26925.0892374713</v>
      </c>
      <c r="R234" s="1212" t="n">
        <v>118477.434710332</v>
      </c>
      <c r="S234" s="1212" t="n">
        <v>135397.177705163</v>
      </c>
    </row>
    <row r="235" customFormat="false" ht="16.5" hidden="false" customHeight="false" outlineLevel="0" collapsed="false">
      <c r="A235" s="1203" t="s">
        <v>56</v>
      </c>
      <c r="B235" s="1204" t="n">
        <f aca="false">J235</f>
        <v>150</v>
      </c>
      <c r="C235" s="1204" t="s">
        <v>496</v>
      </c>
      <c r="D235" s="1204" t="n">
        <f aca="false">K235</f>
        <v>360</v>
      </c>
      <c r="E235" s="1204" t="s">
        <v>496</v>
      </c>
      <c r="F235" s="1205" t="n">
        <f aca="false">L235</f>
        <v>2150</v>
      </c>
      <c r="G235" s="1204" t="s">
        <v>496</v>
      </c>
      <c r="H235" s="1206" t="n">
        <v>8</v>
      </c>
      <c r="I235" s="1207" t="s">
        <v>517</v>
      </c>
      <c r="J235" s="1208" t="n">
        <v>150</v>
      </c>
      <c r="K235" s="1209" t="n">
        <v>360</v>
      </c>
      <c r="L235" s="1209" t="n">
        <v>2150</v>
      </c>
      <c r="M235" s="1263" t="n">
        <v>44.9692233723295</v>
      </c>
      <c r="N235" s="1211" t="n">
        <v>13317.38928</v>
      </c>
      <c r="O235" s="1212" t="n">
        <v>93237.9011240051</v>
      </c>
      <c r="P235" s="1212" t="n">
        <v>110497.891954308</v>
      </c>
      <c r="Q235" s="1213" t="n">
        <v>27442.4697435488</v>
      </c>
      <c r="R235" s="1212" t="n">
        <v>120680.370867554</v>
      </c>
      <c r="S235" s="1212" t="n">
        <v>137940.361697857</v>
      </c>
    </row>
    <row r="236" customFormat="false" ht="16.5" hidden="false" customHeight="false" outlineLevel="0" collapsed="false">
      <c r="A236" s="1203" t="s">
        <v>56</v>
      </c>
      <c r="B236" s="1204" t="n">
        <f aca="false">J236</f>
        <v>150</v>
      </c>
      <c r="C236" s="1204" t="s">
        <v>496</v>
      </c>
      <c r="D236" s="1204" t="n">
        <f aca="false">K236</f>
        <v>360</v>
      </c>
      <c r="E236" s="1204" t="s">
        <v>496</v>
      </c>
      <c r="F236" s="1205" t="n">
        <f aca="false">L236</f>
        <v>2200</v>
      </c>
      <c r="G236" s="1204" t="s">
        <v>496</v>
      </c>
      <c r="H236" s="1206" t="n">
        <v>8</v>
      </c>
      <c r="I236" s="1207" t="s">
        <v>517</v>
      </c>
      <c r="J236" s="1208" t="n">
        <v>150</v>
      </c>
      <c r="K236" s="1209" t="n">
        <v>360</v>
      </c>
      <c r="L236" s="1209" t="n">
        <v>2200</v>
      </c>
      <c r="M236" s="1263" t="n">
        <v>45.8725340022416</v>
      </c>
      <c r="N236" s="1211" t="n">
        <v>13687.31676</v>
      </c>
      <c r="O236" s="1212" t="n">
        <v>94923.4119411195</v>
      </c>
      <c r="P236" s="1212" t="n">
        <v>112523.649559849</v>
      </c>
      <c r="Q236" s="1213" t="n">
        <v>28175.3472382088</v>
      </c>
      <c r="R236" s="1212" t="n">
        <v>123098.759179328</v>
      </c>
      <c r="S236" s="1212" t="n">
        <v>140698.996798058</v>
      </c>
    </row>
    <row r="237" customFormat="false" ht="16.5" hidden="false" customHeight="false" outlineLevel="0" collapsed="false">
      <c r="A237" s="1203" t="s">
        <v>56</v>
      </c>
      <c r="B237" s="1204" t="n">
        <f aca="false">J237</f>
        <v>150</v>
      </c>
      <c r="C237" s="1204" t="s">
        <v>496</v>
      </c>
      <c r="D237" s="1204" t="n">
        <f aca="false">K237</f>
        <v>360</v>
      </c>
      <c r="E237" s="1204" t="s">
        <v>496</v>
      </c>
      <c r="F237" s="1205" t="n">
        <f aca="false">L237</f>
        <v>2250</v>
      </c>
      <c r="G237" s="1204" t="s">
        <v>496</v>
      </c>
      <c r="H237" s="1206" t="n">
        <v>8</v>
      </c>
      <c r="I237" s="1207" t="s">
        <v>517</v>
      </c>
      <c r="J237" s="1208" t="n">
        <v>150</v>
      </c>
      <c r="K237" s="1209" t="n">
        <v>360</v>
      </c>
      <c r="L237" s="1209" t="n">
        <v>2250</v>
      </c>
      <c r="M237" s="1263" t="n">
        <v>46.7588046321537</v>
      </c>
      <c r="N237" s="1211" t="n">
        <v>14057.24424</v>
      </c>
      <c r="O237" s="1212" t="n">
        <v>96907.6245750688</v>
      </c>
      <c r="P237" s="1212" t="n">
        <v>114855.402092009</v>
      </c>
      <c r="Q237" s="1213" t="n">
        <v>28692.7277442863</v>
      </c>
      <c r="R237" s="1212" t="n">
        <v>125600.352319355</v>
      </c>
      <c r="S237" s="1212" t="n">
        <v>143548.129836295</v>
      </c>
    </row>
    <row r="238" customFormat="false" ht="16.5" hidden="false" customHeight="false" outlineLevel="0" collapsed="false">
      <c r="A238" s="1203" t="s">
        <v>56</v>
      </c>
      <c r="B238" s="1204" t="n">
        <f aca="false">J238</f>
        <v>150</v>
      </c>
      <c r="C238" s="1204" t="s">
        <v>496</v>
      </c>
      <c r="D238" s="1204" t="n">
        <f aca="false">K238</f>
        <v>360</v>
      </c>
      <c r="E238" s="1204" t="s">
        <v>496</v>
      </c>
      <c r="F238" s="1205" t="n">
        <f aca="false">L238</f>
        <v>2300</v>
      </c>
      <c r="G238" s="1204" t="s">
        <v>496</v>
      </c>
      <c r="H238" s="1206" t="n">
        <v>8</v>
      </c>
      <c r="I238" s="1207" t="s">
        <v>517</v>
      </c>
      <c r="J238" s="1208" t="n">
        <v>150</v>
      </c>
      <c r="K238" s="1209" t="n">
        <v>360</v>
      </c>
      <c r="L238" s="1209" t="n">
        <v>2300</v>
      </c>
      <c r="M238" s="1263" t="n">
        <v>47.6450752620658</v>
      </c>
      <c r="N238" s="1211" t="n">
        <v>14427.17172</v>
      </c>
      <c r="O238" s="1212" t="n">
        <v>98366.1209585697</v>
      </c>
      <c r="P238" s="1212" t="n">
        <v>116648.602313554</v>
      </c>
      <c r="Q238" s="1213" t="n">
        <v>29210.1082503638</v>
      </c>
      <c r="R238" s="1212" t="n">
        <v>127576.229208933</v>
      </c>
      <c r="S238" s="1212" t="n">
        <v>145858.710563918</v>
      </c>
    </row>
    <row r="239" customFormat="false" ht="16.5" hidden="false" customHeight="false" outlineLevel="0" collapsed="false">
      <c r="A239" s="1203" t="s">
        <v>56</v>
      </c>
      <c r="B239" s="1204" t="n">
        <f aca="false">J239</f>
        <v>150</v>
      </c>
      <c r="C239" s="1204" t="s">
        <v>496</v>
      </c>
      <c r="D239" s="1204" t="n">
        <f aca="false">K239</f>
        <v>360</v>
      </c>
      <c r="E239" s="1204" t="s">
        <v>496</v>
      </c>
      <c r="F239" s="1205" t="n">
        <f aca="false">L239</f>
        <v>2350</v>
      </c>
      <c r="G239" s="1204" t="s">
        <v>496</v>
      </c>
      <c r="H239" s="1206" t="n">
        <v>8</v>
      </c>
      <c r="I239" s="1207" t="s">
        <v>517</v>
      </c>
      <c r="J239" s="1208" t="n">
        <v>150</v>
      </c>
      <c r="K239" s="1209" t="n">
        <v>360</v>
      </c>
      <c r="L239" s="1209" t="n">
        <v>2350</v>
      </c>
      <c r="M239" s="1263" t="n">
        <v>48.5483858919779</v>
      </c>
      <c r="N239" s="1211" t="n">
        <v>14797.0992</v>
      </c>
      <c r="O239" s="1212" t="n">
        <v>99824.5722849857</v>
      </c>
      <c r="P239" s="1212" t="n">
        <v>118441.756531999</v>
      </c>
      <c r="Q239" s="1213" t="n">
        <v>29942.9857450238</v>
      </c>
      <c r="R239" s="1212" t="n">
        <v>129767.558030009</v>
      </c>
      <c r="S239" s="1212" t="n">
        <v>148384.742277023</v>
      </c>
    </row>
    <row r="240" customFormat="false" ht="16.5" hidden="false" customHeight="false" outlineLevel="0" collapsed="false">
      <c r="A240" s="1203" t="s">
        <v>56</v>
      </c>
      <c r="B240" s="1204" t="n">
        <f aca="false">J240</f>
        <v>150</v>
      </c>
      <c r="C240" s="1204" t="s">
        <v>496</v>
      </c>
      <c r="D240" s="1204" t="n">
        <f aca="false">K240</f>
        <v>360</v>
      </c>
      <c r="E240" s="1204" t="s">
        <v>496</v>
      </c>
      <c r="F240" s="1205" t="n">
        <f aca="false">L240</f>
        <v>2400</v>
      </c>
      <c r="G240" s="1204" t="s">
        <v>496</v>
      </c>
      <c r="H240" s="1206" t="n">
        <v>8</v>
      </c>
      <c r="I240" s="1207" t="s">
        <v>517</v>
      </c>
      <c r="J240" s="1208" t="n">
        <v>150</v>
      </c>
      <c r="K240" s="1209" t="n">
        <v>360</v>
      </c>
      <c r="L240" s="1209" t="n">
        <v>2400</v>
      </c>
      <c r="M240" s="1263" t="n">
        <v>49.43465652189</v>
      </c>
      <c r="N240" s="1211" t="n">
        <v>15167.02668</v>
      </c>
      <c r="O240" s="1212" t="n">
        <v>101282.978665844</v>
      </c>
      <c r="P240" s="1212" t="n">
        <v>120234.86462532</v>
      </c>
      <c r="Q240" s="1213" t="n">
        <v>30460.3662511013</v>
      </c>
      <c r="R240" s="1212" t="n">
        <v>131743.344916946</v>
      </c>
      <c r="S240" s="1212" t="n">
        <v>150695.230876422</v>
      </c>
    </row>
    <row r="241" customFormat="false" ht="16.5" hidden="false" customHeight="false" outlineLevel="0" collapsed="false">
      <c r="A241" s="1203" t="s">
        <v>56</v>
      </c>
      <c r="B241" s="1204" t="n">
        <f aca="false">J241</f>
        <v>150</v>
      </c>
      <c r="C241" s="1204" t="s">
        <v>496</v>
      </c>
      <c r="D241" s="1204" t="n">
        <f aca="false">K241</f>
        <v>360</v>
      </c>
      <c r="E241" s="1204" t="s">
        <v>496</v>
      </c>
      <c r="F241" s="1205" t="n">
        <f aca="false">L241</f>
        <v>2450</v>
      </c>
      <c r="G241" s="1204" t="s">
        <v>496</v>
      </c>
      <c r="H241" s="1206" t="n">
        <v>8</v>
      </c>
      <c r="I241" s="1207" t="s">
        <v>517</v>
      </c>
      <c r="J241" s="1208" t="n">
        <v>150</v>
      </c>
      <c r="K241" s="1209" t="n">
        <v>360</v>
      </c>
      <c r="L241" s="1209" t="n">
        <v>2450</v>
      </c>
      <c r="M241" s="1263" t="n">
        <v>51.1655884457621</v>
      </c>
      <c r="N241" s="1211" t="n">
        <v>15536.95416</v>
      </c>
      <c r="O241" s="1212" t="n">
        <v>103292.267574951</v>
      </c>
      <c r="P241" s="1212" t="n">
        <v>122785.046830885</v>
      </c>
      <c r="Q241" s="1213" t="n">
        <v>31193.2437457613</v>
      </c>
      <c r="R241" s="1212" t="n">
        <v>134485.511320712</v>
      </c>
      <c r="S241" s="1212" t="n">
        <v>153978.290576646</v>
      </c>
    </row>
    <row r="242" customFormat="false" ht="16.5" hidden="false" customHeight="false" outlineLevel="0" collapsed="false">
      <c r="A242" s="1203" t="s">
        <v>56</v>
      </c>
      <c r="B242" s="1204" t="n">
        <f aca="false">J242</f>
        <v>150</v>
      </c>
      <c r="C242" s="1204" t="s">
        <v>496</v>
      </c>
      <c r="D242" s="1204" t="n">
        <f aca="false">K242</f>
        <v>360</v>
      </c>
      <c r="E242" s="1204" t="s">
        <v>496</v>
      </c>
      <c r="F242" s="1205" t="n">
        <f aca="false">L242</f>
        <v>2500</v>
      </c>
      <c r="G242" s="1204" t="s">
        <v>496</v>
      </c>
      <c r="H242" s="1206" t="n">
        <v>8</v>
      </c>
      <c r="I242" s="1207" t="s">
        <v>517</v>
      </c>
      <c r="J242" s="1208" t="n">
        <v>150</v>
      </c>
      <c r="K242" s="1209" t="n">
        <v>360</v>
      </c>
      <c r="L242" s="1209" t="n">
        <v>2500</v>
      </c>
      <c r="M242" s="1263" t="n">
        <v>52.0518590756742</v>
      </c>
      <c r="N242" s="1211" t="n">
        <v>15906.88164</v>
      </c>
      <c r="O242" s="1212" t="n">
        <v>104750.584064695</v>
      </c>
      <c r="P242" s="1212" t="n">
        <v>124578.062795982</v>
      </c>
      <c r="Q242" s="1213" t="n">
        <v>31710.6242518388</v>
      </c>
      <c r="R242" s="1212" t="n">
        <v>136461.208316534</v>
      </c>
      <c r="S242" s="1212" t="n">
        <v>156288.687047821</v>
      </c>
    </row>
    <row r="243" customFormat="false" ht="16.5" hidden="false" customHeight="false" outlineLevel="0" collapsed="false">
      <c r="A243" s="1203" t="s">
        <v>56</v>
      </c>
      <c r="B243" s="1204" t="n">
        <f aca="false">J243</f>
        <v>150</v>
      </c>
      <c r="C243" s="1204" t="s">
        <v>496</v>
      </c>
      <c r="D243" s="1204" t="n">
        <f aca="false">K243</f>
        <v>360</v>
      </c>
      <c r="E243" s="1204" t="s">
        <v>496</v>
      </c>
      <c r="F243" s="1205" t="n">
        <f aca="false">L243</f>
        <v>2550</v>
      </c>
      <c r="G243" s="1204" t="s">
        <v>496</v>
      </c>
      <c r="H243" s="1206" t="n">
        <v>8</v>
      </c>
      <c r="I243" s="1207" t="s">
        <v>517</v>
      </c>
      <c r="J243" s="1208" t="n">
        <v>150</v>
      </c>
      <c r="K243" s="1209" t="n">
        <v>360</v>
      </c>
      <c r="L243" s="1209" t="n">
        <v>2550</v>
      </c>
      <c r="M243" s="1263" t="n">
        <v>52.9551697055863</v>
      </c>
      <c r="N243" s="1211" t="n">
        <v>16276.80912</v>
      </c>
      <c r="O243" s="1212" t="n">
        <v>109287.674130059</v>
      </c>
      <c r="P243" s="1212" t="n">
        <v>129525.024074556</v>
      </c>
      <c r="Q243" s="1213" t="n">
        <v>32443.5018777075</v>
      </c>
      <c r="R243" s="1212" t="n">
        <v>141731.176007766</v>
      </c>
      <c r="S243" s="1212" t="n">
        <v>161968.525952263</v>
      </c>
    </row>
    <row r="244" customFormat="false" ht="16.5" hidden="false" customHeight="false" outlineLevel="0" collapsed="false">
      <c r="A244" s="1203" t="s">
        <v>56</v>
      </c>
      <c r="B244" s="1206" t="n">
        <f aca="false">J244</f>
        <v>150</v>
      </c>
      <c r="C244" s="1206" t="s">
        <v>496</v>
      </c>
      <c r="D244" s="1206" t="n">
        <f aca="false">K244</f>
        <v>360</v>
      </c>
      <c r="E244" s="1206" t="s">
        <v>496</v>
      </c>
      <c r="F244" s="1205" t="n">
        <f aca="false">L244</f>
        <v>2600</v>
      </c>
      <c r="G244" s="1206" t="s">
        <v>496</v>
      </c>
      <c r="H244" s="1206" t="n">
        <v>8</v>
      </c>
      <c r="I244" s="1207" t="s">
        <v>517</v>
      </c>
      <c r="J244" s="1208" t="n">
        <v>150</v>
      </c>
      <c r="K244" s="1209" t="n">
        <v>360</v>
      </c>
      <c r="L244" s="1209" t="n">
        <v>2600</v>
      </c>
      <c r="M244" s="1263" t="n">
        <v>53.8414403354984</v>
      </c>
      <c r="N244" s="1211" t="n">
        <v>16646.7366</v>
      </c>
      <c r="O244" s="1212" t="n">
        <v>110998.801238183</v>
      </c>
      <c r="P244" s="1212" t="n">
        <v>131577.023336938</v>
      </c>
      <c r="Q244" s="1213" t="n">
        <v>32960.882383785</v>
      </c>
      <c r="R244" s="1212" t="n">
        <v>143959.683621968</v>
      </c>
      <c r="S244" s="1212" t="n">
        <v>164537.905720723</v>
      </c>
    </row>
    <row r="245" customFormat="false" ht="16.5" hidden="false" customHeight="false" outlineLevel="0" collapsed="false">
      <c r="A245" s="1203" t="s">
        <v>56</v>
      </c>
      <c r="B245" s="1204" t="n">
        <f aca="false">J245</f>
        <v>150</v>
      </c>
      <c r="C245" s="1204" t="s">
        <v>496</v>
      </c>
      <c r="D245" s="1204" t="n">
        <f aca="false">K245</f>
        <v>360</v>
      </c>
      <c r="E245" s="1204" t="s">
        <v>496</v>
      </c>
      <c r="F245" s="1205" t="n">
        <f aca="false">L245</f>
        <v>2650</v>
      </c>
      <c r="G245" s="1204" t="s">
        <v>496</v>
      </c>
      <c r="H245" s="1206" t="n">
        <v>8</v>
      </c>
      <c r="I245" s="1207" t="s">
        <v>517</v>
      </c>
      <c r="J245" s="1208" t="n">
        <v>150</v>
      </c>
      <c r="K245" s="1209" t="n">
        <v>360</v>
      </c>
      <c r="L245" s="1209" t="n">
        <v>2650</v>
      </c>
      <c r="M245" s="1263" t="n">
        <v>54.7447509654105</v>
      </c>
      <c r="N245" s="1211" t="n">
        <v>17016.66408</v>
      </c>
      <c r="O245" s="1212" t="n">
        <v>112307.479915177</v>
      </c>
      <c r="P245" s="1212" t="n">
        <v>133216.747943591</v>
      </c>
      <c r="Q245" s="1213" t="n">
        <v>33693.759878445</v>
      </c>
      <c r="R245" s="1212" t="n">
        <v>146001.239793622</v>
      </c>
      <c r="S245" s="1212" t="n">
        <v>166910.507822036</v>
      </c>
    </row>
    <row r="246" customFormat="false" ht="16.5" hidden="false" customHeight="false" outlineLevel="0" collapsed="false">
      <c r="A246" s="1203" t="s">
        <v>56</v>
      </c>
      <c r="B246" s="1204" t="n">
        <f aca="false">J246</f>
        <v>150</v>
      </c>
      <c r="C246" s="1204" t="s">
        <v>496</v>
      </c>
      <c r="D246" s="1204" t="n">
        <f aca="false">K246</f>
        <v>360</v>
      </c>
      <c r="E246" s="1204" t="s">
        <v>496</v>
      </c>
      <c r="F246" s="1205" t="n">
        <f aca="false">L246</f>
        <v>2700</v>
      </c>
      <c r="G246" s="1204" t="s">
        <v>496</v>
      </c>
      <c r="H246" s="1206" t="n">
        <v>8</v>
      </c>
      <c r="I246" s="1207" t="s">
        <v>517</v>
      </c>
      <c r="J246" s="1208" t="n">
        <v>150</v>
      </c>
      <c r="K246" s="1209" t="n">
        <v>360</v>
      </c>
      <c r="L246" s="1209" t="n">
        <v>2700</v>
      </c>
      <c r="M246" s="1263" t="n">
        <v>55.7880215953226</v>
      </c>
      <c r="N246" s="1211" t="n">
        <v>17386.59156</v>
      </c>
      <c r="O246" s="1212" t="n">
        <v>113727.561453523</v>
      </c>
      <c r="P246" s="1212" t="n">
        <v>134970.595502817</v>
      </c>
      <c r="Q246" s="1213" t="n">
        <v>34211.1403845225</v>
      </c>
      <c r="R246" s="1212" t="n">
        <v>147938.701838045</v>
      </c>
      <c r="S246" s="1212" t="n">
        <v>169181.735887339</v>
      </c>
    </row>
    <row r="247" customFormat="false" ht="16.5" hidden="false" customHeight="false" outlineLevel="0" collapsed="false">
      <c r="A247" s="1203" t="s">
        <v>56</v>
      </c>
      <c r="B247" s="1204" t="n">
        <f aca="false">J247</f>
        <v>150</v>
      </c>
      <c r="C247" s="1204" t="s">
        <v>496</v>
      </c>
      <c r="D247" s="1204" t="n">
        <f aca="false">K247</f>
        <v>360</v>
      </c>
      <c r="E247" s="1204" t="s">
        <v>496</v>
      </c>
      <c r="F247" s="1205" t="n">
        <f aca="false">L247</f>
        <v>2750</v>
      </c>
      <c r="G247" s="1204" t="s">
        <v>496</v>
      </c>
      <c r="H247" s="1206" t="n">
        <v>8</v>
      </c>
      <c r="I247" s="1207" t="s">
        <v>517</v>
      </c>
      <c r="J247" s="1208" t="n">
        <v>150</v>
      </c>
      <c r="K247" s="1209" t="n">
        <v>360</v>
      </c>
      <c r="L247" s="1209" t="n">
        <v>2750</v>
      </c>
      <c r="M247" s="1263" t="n">
        <v>56.6742922252347</v>
      </c>
      <c r="N247" s="1211" t="n">
        <v>17756.51904</v>
      </c>
      <c r="O247" s="1212" t="n">
        <v>115112.555902394</v>
      </c>
      <c r="P247" s="1212" t="n">
        <v>136688.499266028</v>
      </c>
      <c r="Q247" s="1213" t="n">
        <v>34728.5208906</v>
      </c>
      <c r="R247" s="1212" t="n">
        <v>149841.076792994</v>
      </c>
      <c r="S247" s="1212" t="n">
        <v>171417.020156628</v>
      </c>
    </row>
    <row r="248" customFormat="false" ht="16.5" hidden="false" customHeight="false" outlineLevel="0" collapsed="false">
      <c r="A248" s="1203" t="s">
        <v>56</v>
      </c>
      <c r="B248" s="1204" t="n">
        <f aca="false">J248</f>
        <v>150</v>
      </c>
      <c r="C248" s="1204" t="s">
        <v>496</v>
      </c>
      <c r="D248" s="1204" t="n">
        <f aca="false">K248</f>
        <v>360</v>
      </c>
      <c r="E248" s="1204" t="s">
        <v>496</v>
      </c>
      <c r="F248" s="1205" t="n">
        <f aca="false">L248</f>
        <v>2800</v>
      </c>
      <c r="G248" s="1204" t="s">
        <v>496</v>
      </c>
      <c r="H248" s="1206" t="n">
        <v>8</v>
      </c>
      <c r="I248" s="1207" t="s">
        <v>517</v>
      </c>
      <c r="J248" s="1208" t="n">
        <v>150</v>
      </c>
      <c r="K248" s="1209" t="n">
        <v>360</v>
      </c>
      <c r="L248" s="1209" t="n">
        <v>2800</v>
      </c>
      <c r="M248" s="1263" t="n">
        <v>57.5776028551468</v>
      </c>
      <c r="N248" s="1211" t="n">
        <v>18126.44652</v>
      </c>
      <c r="O248" s="1212" t="n">
        <v>116420.080939574</v>
      </c>
      <c r="P248" s="1212" t="n">
        <v>138327.042190933</v>
      </c>
      <c r="Q248" s="1213" t="n">
        <v>35461.39838526</v>
      </c>
      <c r="R248" s="1212" t="n">
        <v>151881.479324834</v>
      </c>
      <c r="S248" s="1212" t="n">
        <v>173788.440576193</v>
      </c>
    </row>
    <row r="249" customFormat="false" ht="16.5" hidden="false" customHeight="false" outlineLevel="0" collapsed="false">
      <c r="A249" s="1203" t="s">
        <v>56</v>
      </c>
      <c r="B249" s="1204" t="n">
        <f aca="false">J249</f>
        <v>150</v>
      </c>
      <c r="C249" s="1204" t="s">
        <v>496</v>
      </c>
      <c r="D249" s="1204" t="n">
        <f aca="false">K249</f>
        <v>360</v>
      </c>
      <c r="E249" s="1204" t="s">
        <v>496</v>
      </c>
      <c r="F249" s="1205" t="n">
        <f aca="false">L249</f>
        <v>2850</v>
      </c>
      <c r="G249" s="1204" t="s">
        <v>496</v>
      </c>
      <c r="H249" s="1206" t="n">
        <v>8</v>
      </c>
      <c r="I249" s="1207" t="s">
        <v>517</v>
      </c>
      <c r="J249" s="1208" t="n">
        <v>150</v>
      </c>
      <c r="K249" s="1209" t="n">
        <v>360</v>
      </c>
      <c r="L249" s="1209" t="n">
        <v>2850</v>
      </c>
      <c r="M249" s="1263" t="n">
        <v>59.3258734850589</v>
      </c>
      <c r="N249" s="1211" t="n">
        <v>18496.374</v>
      </c>
      <c r="O249" s="1212" t="n">
        <v>117727.561142724</v>
      </c>
      <c r="P249" s="1212" t="n">
        <v>139965.538990714</v>
      </c>
      <c r="Q249" s="1213" t="n">
        <v>35978.7788913375</v>
      </c>
      <c r="R249" s="1212" t="n">
        <v>153706.340034062</v>
      </c>
      <c r="S249" s="1212" t="n">
        <v>175944.317882052</v>
      </c>
    </row>
    <row r="250" customFormat="false" ht="16.5" hidden="false" customHeight="false" outlineLevel="0" collapsed="false">
      <c r="A250" s="1203" t="s">
        <v>56</v>
      </c>
      <c r="B250" s="1204" t="n">
        <f aca="false">J250</f>
        <v>150</v>
      </c>
      <c r="C250" s="1204" t="s">
        <v>496</v>
      </c>
      <c r="D250" s="1204" t="n">
        <f aca="false">K250</f>
        <v>360</v>
      </c>
      <c r="E250" s="1204" t="s">
        <v>496</v>
      </c>
      <c r="F250" s="1205" t="n">
        <f aca="false">L250</f>
        <v>2900</v>
      </c>
      <c r="G250" s="1204" t="s">
        <v>496</v>
      </c>
      <c r="H250" s="1206" t="n">
        <v>8</v>
      </c>
      <c r="I250" s="1207" t="s">
        <v>517</v>
      </c>
      <c r="J250" s="1208" t="n">
        <v>150</v>
      </c>
      <c r="K250" s="1209" t="n">
        <v>360</v>
      </c>
      <c r="L250" s="1209" t="n">
        <v>2900</v>
      </c>
      <c r="M250" s="1263" t="n">
        <v>60.229184114971</v>
      </c>
      <c r="N250" s="1211" t="n">
        <v>18866.30148</v>
      </c>
      <c r="O250" s="1212" t="n">
        <v>119034.99628879</v>
      </c>
      <c r="P250" s="1212" t="n">
        <v>141603.989787395</v>
      </c>
      <c r="Q250" s="1213" t="n">
        <v>36711.6563859975</v>
      </c>
      <c r="R250" s="1212" t="n">
        <v>155746.652674787</v>
      </c>
      <c r="S250" s="1212" t="n">
        <v>178315.646173393</v>
      </c>
    </row>
    <row r="251" customFormat="false" ht="16.5" hidden="false" customHeight="false" outlineLevel="0" collapsed="false">
      <c r="A251" s="1203" t="s">
        <v>56</v>
      </c>
      <c r="B251" s="1204" t="n">
        <f aca="false">J251</f>
        <v>150</v>
      </c>
      <c r="C251" s="1204" t="s">
        <v>496</v>
      </c>
      <c r="D251" s="1204" t="n">
        <f aca="false">K251</f>
        <v>360</v>
      </c>
      <c r="E251" s="1204" t="s">
        <v>496</v>
      </c>
      <c r="F251" s="1205" t="n">
        <f aca="false">L251</f>
        <v>2950</v>
      </c>
      <c r="G251" s="1204" t="s">
        <v>496</v>
      </c>
      <c r="H251" s="1206" t="n">
        <v>8</v>
      </c>
      <c r="I251" s="1207" t="s">
        <v>517</v>
      </c>
      <c r="J251" s="1208" t="n">
        <v>150</v>
      </c>
      <c r="K251" s="1209" t="n">
        <v>360</v>
      </c>
      <c r="L251" s="1209" t="n">
        <v>2950</v>
      </c>
      <c r="M251" s="1263" t="n">
        <v>61.1154547448832</v>
      </c>
      <c r="N251" s="1211" t="n">
        <v>19236.22896</v>
      </c>
      <c r="O251" s="1212" t="n">
        <v>120342.386489298</v>
      </c>
      <c r="P251" s="1212" t="n">
        <v>143242.394458953</v>
      </c>
      <c r="Q251" s="1213" t="n">
        <v>37229.036892075</v>
      </c>
      <c r="R251" s="1212" t="n">
        <v>157571.423381373</v>
      </c>
      <c r="S251" s="1212" t="n">
        <v>180471.431351028</v>
      </c>
    </row>
    <row r="252" customFormat="false" ht="16.5" hidden="false" customHeight="false" outlineLevel="0" collapsed="false">
      <c r="A252" s="1203" t="s">
        <v>56</v>
      </c>
      <c r="B252" s="1204" t="n">
        <f aca="false">J252</f>
        <v>150</v>
      </c>
      <c r="C252" s="1204" t="s">
        <v>496</v>
      </c>
      <c r="D252" s="1204" t="n">
        <f aca="false">K252</f>
        <v>360</v>
      </c>
      <c r="E252" s="1204" t="s">
        <v>496</v>
      </c>
      <c r="F252" s="1205" t="n">
        <f aca="false">L252</f>
        <v>3000</v>
      </c>
      <c r="G252" s="1204" t="s">
        <v>496</v>
      </c>
      <c r="H252" s="1206" t="n">
        <v>8</v>
      </c>
      <c r="I252" s="1207" t="s">
        <v>517</v>
      </c>
      <c r="J252" s="1231" t="n">
        <v>150</v>
      </c>
      <c r="K252" s="1232" t="n">
        <v>360</v>
      </c>
      <c r="L252" s="1232" t="n">
        <v>3000</v>
      </c>
      <c r="M252" s="1264" t="n">
        <v>62.0187653747953</v>
      </c>
      <c r="N252" s="1234" t="n">
        <v>19606.15644</v>
      </c>
      <c r="O252" s="1235" t="n">
        <v>123254.252116943</v>
      </c>
      <c r="P252" s="1235" t="n">
        <v>146524.449619739</v>
      </c>
      <c r="Q252" s="1236" t="n">
        <v>37961.914386735</v>
      </c>
      <c r="R252" s="1235" t="n">
        <v>161216.166503678</v>
      </c>
      <c r="S252" s="1235" t="n">
        <v>184486.364006474</v>
      </c>
    </row>
  </sheetData>
  <mergeCells count="20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  <mergeCell ref="A204:S204"/>
    <mergeCell ref="A205:S205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tabColor rgb="FF0066FF"/>
    <pageSetUpPr fitToPage="false"/>
  </sheetPr>
  <dimension ref="A1:AMJ2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Q31" activeCellId="0" sqref="Q31"/>
    </sheetView>
  </sheetViews>
  <sheetFormatPr defaultRowHeight="15.75" zeroHeight="false" outlineLevelRow="0" outlineLevelCol="0"/>
  <cols>
    <col collapsed="false" customWidth="true" hidden="false" outlineLevel="0" max="1" min="1" style="1179" width="14.28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6" min="15" style="1244" width="27.71"/>
    <col collapsed="false" customWidth="true" hidden="false" outlineLevel="0" max="17" min="17" style="1242" width="26.29"/>
    <col collapsed="false" customWidth="true" hidden="false" outlineLevel="0" max="19" min="18" style="1244" width="27.71"/>
    <col collapsed="false" customWidth="true" hidden="false" outlineLevel="0" max="1025" min="20" style="1179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245"/>
      <c r="O1" s="1242"/>
      <c r="P1" s="1242"/>
      <c r="R1" s="1242"/>
      <c r="S1" s="124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Q2" s="1182"/>
      <c r="R2" s="1182"/>
      <c r="S2" s="1182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266" t="s">
        <v>483</v>
      </c>
      <c r="B4" s="1266"/>
      <c r="C4" s="1266"/>
      <c r="D4" s="1266"/>
      <c r="E4" s="1266"/>
      <c r="F4" s="1266"/>
      <c r="G4" s="1266"/>
      <c r="H4" s="1266"/>
      <c r="I4" s="1266"/>
      <c r="J4" s="1267" t="s">
        <v>484</v>
      </c>
      <c r="K4" s="1267"/>
      <c r="L4" s="1267"/>
      <c r="M4" s="1267"/>
      <c r="N4" s="1268" t="s">
        <v>485</v>
      </c>
      <c r="O4" s="1269" t="s">
        <v>499</v>
      </c>
      <c r="P4" s="1192" t="s">
        <v>500</v>
      </c>
      <c r="Q4" s="1270" t="s">
        <v>501</v>
      </c>
      <c r="R4" s="1271" t="s">
        <v>502</v>
      </c>
      <c r="S4" s="1195" t="s">
        <v>503</v>
      </c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72" hidden="false" customHeight="true" outlineLevel="0" collapsed="false">
      <c r="A5" s="1266"/>
      <c r="B5" s="1266"/>
      <c r="C5" s="1266"/>
      <c r="D5" s="1266"/>
      <c r="E5" s="1266"/>
      <c r="F5" s="1266"/>
      <c r="G5" s="1266"/>
      <c r="H5" s="1266"/>
      <c r="I5" s="1266"/>
      <c r="J5" s="1267"/>
      <c r="K5" s="1267"/>
      <c r="L5" s="1267"/>
      <c r="M5" s="1267"/>
      <c r="N5" s="1268"/>
      <c r="O5" s="1269"/>
      <c r="P5" s="1192"/>
      <c r="Q5" s="1270"/>
      <c r="R5" s="1271"/>
      <c r="S5" s="1195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61.5" hidden="false" customHeight="true" outlineLevel="0" collapsed="false">
      <c r="A6" s="1266"/>
      <c r="B6" s="1266"/>
      <c r="C6" s="1266"/>
      <c r="D6" s="1266"/>
      <c r="E6" s="1266"/>
      <c r="F6" s="1266"/>
      <c r="G6" s="1266"/>
      <c r="H6" s="1266"/>
      <c r="I6" s="1266"/>
      <c r="J6" s="1272" t="s">
        <v>237</v>
      </c>
      <c r="K6" s="1273" t="s">
        <v>124</v>
      </c>
      <c r="L6" s="1273" t="s">
        <v>158</v>
      </c>
      <c r="M6" s="1274" t="s">
        <v>491</v>
      </c>
      <c r="N6" s="1268"/>
      <c r="O6" s="1275" t="s">
        <v>492</v>
      </c>
      <c r="P6" s="1275"/>
      <c r="Q6" s="1275"/>
      <c r="R6" s="1275"/>
      <c r="S6" s="1275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0" hidden="false" customHeight="true" outlineLevel="0" collapsed="false">
      <c r="A7" s="1276" t="s">
        <v>493</v>
      </c>
      <c r="B7" s="1276"/>
      <c r="C7" s="1276"/>
      <c r="D7" s="1276"/>
      <c r="E7" s="1276"/>
      <c r="F7" s="1276"/>
      <c r="G7" s="1276"/>
      <c r="H7" s="1276"/>
      <c r="I7" s="1276"/>
      <c r="J7" s="1276"/>
      <c r="K7" s="1276"/>
      <c r="L7" s="1276"/>
      <c r="M7" s="1276"/>
      <c r="N7" s="1276"/>
      <c r="O7" s="1276"/>
      <c r="P7" s="1276"/>
      <c r="Q7" s="1276"/>
      <c r="R7" s="1276"/>
      <c r="S7" s="1276"/>
    </row>
    <row r="8" customFormat="false" ht="22.5" hidden="false" customHeight="true" outlineLevel="0" collapsed="false">
      <c r="A8" s="1241" t="s">
        <v>518</v>
      </c>
      <c r="B8" s="1241"/>
      <c r="C8" s="1241"/>
      <c r="D8" s="1241"/>
      <c r="E8" s="1241"/>
      <c r="F8" s="1241"/>
      <c r="G8" s="1241"/>
      <c r="H8" s="1241"/>
      <c r="I8" s="1241"/>
      <c r="J8" s="1241"/>
      <c r="K8" s="1241"/>
      <c r="L8" s="1241"/>
      <c r="M8" s="1241"/>
      <c r="N8" s="1241"/>
      <c r="O8" s="1241"/>
      <c r="P8" s="1241"/>
      <c r="Q8" s="1241"/>
      <c r="R8" s="1241"/>
      <c r="S8" s="1241"/>
    </row>
    <row r="9" customFormat="false" ht="16.5" hidden="false" customHeight="false" outlineLevel="0" collapsed="false">
      <c r="A9" s="1202" t="s">
        <v>519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false" outlineLevel="0" collapsed="false">
      <c r="A10" s="1277" t="s">
        <v>408</v>
      </c>
      <c r="B10" s="1278" t="n">
        <f aca="false">J10</f>
        <v>90</v>
      </c>
      <c r="C10" s="1278" t="s">
        <v>496</v>
      </c>
      <c r="D10" s="1278" t="n">
        <f aca="false">K10</f>
        <v>260</v>
      </c>
      <c r="E10" s="1278" t="s">
        <v>496</v>
      </c>
      <c r="F10" s="1279" t="n">
        <f aca="false">L10</f>
        <v>700</v>
      </c>
      <c r="G10" s="1278" t="s">
        <v>496</v>
      </c>
      <c r="H10" s="1280" t="n">
        <v>2</v>
      </c>
      <c r="I10" s="1281" t="s">
        <v>497</v>
      </c>
      <c r="J10" s="1282" t="n">
        <v>90</v>
      </c>
      <c r="K10" s="1283" t="n">
        <v>260</v>
      </c>
      <c r="L10" s="1284" t="n">
        <v>700</v>
      </c>
      <c r="M10" s="1210" t="n">
        <v>9.08897849094084</v>
      </c>
      <c r="N10" s="1211" t="n">
        <v>1302.82152</v>
      </c>
      <c r="O10" s="1212" t="n">
        <v>25144.24099</v>
      </c>
      <c r="P10" s="1212" t="n">
        <v>28468.184654</v>
      </c>
      <c r="Q10" s="1213" t="n">
        <v>8065.26947287125</v>
      </c>
      <c r="R10" s="1229" t="n">
        <v>33209.5104628713</v>
      </c>
      <c r="S10" s="1229" t="n">
        <v>36533.4541268713</v>
      </c>
    </row>
    <row r="11" customFormat="false" ht="16.5" hidden="false" customHeight="false" outlineLevel="0" collapsed="false">
      <c r="A11" s="1277" t="s">
        <v>408</v>
      </c>
      <c r="B11" s="1278" t="n">
        <f aca="false">J11</f>
        <v>90</v>
      </c>
      <c r="C11" s="1278" t="s">
        <v>496</v>
      </c>
      <c r="D11" s="1278" t="n">
        <f aca="false">K11</f>
        <v>260</v>
      </c>
      <c r="E11" s="1278" t="s">
        <v>496</v>
      </c>
      <c r="F11" s="1279" t="n">
        <f aca="false">L11</f>
        <v>750</v>
      </c>
      <c r="G11" s="1278" t="s">
        <v>496</v>
      </c>
      <c r="H11" s="1280" t="n">
        <v>2</v>
      </c>
      <c r="I11" s="1281" t="s">
        <v>497</v>
      </c>
      <c r="J11" s="1282" t="n">
        <v>90</v>
      </c>
      <c r="K11" s="1283" t="n">
        <v>260</v>
      </c>
      <c r="L11" s="1284" t="n">
        <v>750</v>
      </c>
      <c r="M11" s="1210" t="n">
        <v>9.73882622051837</v>
      </c>
      <c r="N11" s="1211" t="n">
        <v>1488.93888</v>
      </c>
      <c r="O11" s="1212" t="n">
        <v>25906.662636</v>
      </c>
      <c r="P11" s="1212" t="n">
        <v>29406.163989</v>
      </c>
      <c r="Q11" s="1213" t="n">
        <v>8468.6438769525</v>
      </c>
      <c r="R11" s="1229" t="n">
        <v>34375.3065129525</v>
      </c>
      <c r="S11" s="1229" t="n">
        <v>37874.8078659525</v>
      </c>
    </row>
    <row r="12" customFormat="false" ht="16.5" hidden="false" customHeight="false" outlineLevel="0" collapsed="false">
      <c r="A12" s="1277" t="s">
        <v>408</v>
      </c>
      <c r="B12" s="1278" t="n">
        <f aca="false">J12</f>
        <v>90</v>
      </c>
      <c r="C12" s="1278" t="s">
        <v>496</v>
      </c>
      <c r="D12" s="1278" t="n">
        <f aca="false">K12</f>
        <v>260</v>
      </c>
      <c r="E12" s="1278" t="s">
        <v>496</v>
      </c>
      <c r="F12" s="1279" t="n">
        <f aca="false">L12</f>
        <v>800</v>
      </c>
      <c r="G12" s="1278" t="s">
        <v>496</v>
      </c>
      <c r="H12" s="1280" t="n">
        <v>2</v>
      </c>
      <c r="I12" s="1281" t="s">
        <v>497</v>
      </c>
      <c r="J12" s="1282" t="n">
        <v>90</v>
      </c>
      <c r="K12" s="1283" t="n">
        <v>260</v>
      </c>
      <c r="L12" s="1284" t="n">
        <v>800</v>
      </c>
      <c r="M12" s="1210" t="n">
        <v>10.2696739500959</v>
      </c>
      <c r="N12" s="1211" t="n">
        <v>1675.05624</v>
      </c>
      <c r="O12" s="1212" t="n">
        <v>26955.904375</v>
      </c>
      <c r="P12" s="1212" t="n">
        <v>30272.994119</v>
      </c>
      <c r="Q12" s="1213" t="n">
        <v>8872.01828103375</v>
      </c>
      <c r="R12" s="1229" t="n">
        <v>35827.9226560338</v>
      </c>
      <c r="S12" s="1229" t="n">
        <v>39145.0124000338</v>
      </c>
    </row>
    <row r="13" customFormat="false" ht="16.5" hidden="false" customHeight="false" outlineLevel="0" collapsed="false">
      <c r="A13" s="1277" t="s">
        <v>408</v>
      </c>
      <c r="B13" s="1278" t="n">
        <f aca="false">J13</f>
        <v>90</v>
      </c>
      <c r="C13" s="1278" t="s">
        <v>496</v>
      </c>
      <c r="D13" s="1278" t="n">
        <f aca="false">K13</f>
        <v>260</v>
      </c>
      <c r="E13" s="1278" t="s">
        <v>496</v>
      </c>
      <c r="F13" s="1279" t="n">
        <f aca="false">L13</f>
        <v>850</v>
      </c>
      <c r="G13" s="1278" t="s">
        <v>496</v>
      </c>
      <c r="H13" s="1280" t="n">
        <v>2</v>
      </c>
      <c r="I13" s="1281" t="s">
        <v>497</v>
      </c>
      <c r="J13" s="1282" t="n">
        <v>90</v>
      </c>
      <c r="K13" s="1283" t="n">
        <v>260</v>
      </c>
      <c r="L13" s="1284" t="n">
        <v>850</v>
      </c>
      <c r="M13" s="1210" t="n">
        <v>10.8005216796734</v>
      </c>
      <c r="N13" s="1211" t="n">
        <v>1861.1736</v>
      </c>
      <c r="O13" s="1212" t="n">
        <v>27668.943135</v>
      </c>
      <c r="P13" s="1212" t="n">
        <v>31126.703374</v>
      </c>
      <c r="Q13" s="1213" t="n">
        <v>9490.8896736975</v>
      </c>
      <c r="R13" s="1229" t="n">
        <v>37159.8328086975</v>
      </c>
      <c r="S13" s="1229" t="n">
        <v>40617.5930476975</v>
      </c>
    </row>
    <row r="14" customFormat="false" ht="16.5" hidden="false" customHeight="false" outlineLevel="0" collapsed="false">
      <c r="A14" s="1277" t="s">
        <v>408</v>
      </c>
      <c r="B14" s="1278" t="n">
        <f aca="false">J14</f>
        <v>90</v>
      </c>
      <c r="C14" s="1278" t="s">
        <v>496</v>
      </c>
      <c r="D14" s="1278" t="n">
        <f aca="false">K14</f>
        <v>260</v>
      </c>
      <c r="E14" s="1278" t="s">
        <v>496</v>
      </c>
      <c r="F14" s="1279" t="n">
        <f aca="false">L14</f>
        <v>900</v>
      </c>
      <c r="G14" s="1278" t="s">
        <v>496</v>
      </c>
      <c r="H14" s="1280" t="n">
        <v>2</v>
      </c>
      <c r="I14" s="1281" t="s">
        <v>497</v>
      </c>
      <c r="J14" s="1282" t="n">
        <v>90</v>
      </c>
      <c r="K14" s="1283" t="n">
        <v>260</v>
      </c>
      <c r="L14" s="1284" t="n">
        <v>900</v>
      </c>
      <c r="M14" s="1210" t="n">
        <v>11.369369409251</v>
      </c>
      <c r="N14" s="1211" t="n">
        <v>2047.29096</v>
      </c>
      <c r="O14" s="1212" t="n">
        <v>28435.487052</v>
      </c>
      <c r="P14" s="1212" t="n">
        <v>32072.163706</v>
      </c>
      <c r="Q14" s="1213" t="n">
        <v>9894.26407777875</v>
      </c>
      <c r="R14" s="1229" t="n">
        <v>38329.7511297788</v>
      </c>
      <c r="S14" s="1229" t="n">
        <v>41966.4277837788</v>
      </c>
    </row>
    <row r="15" customFormat="false" ht="16.5" hidden="false" customHeight="false" outlineLevel="0" collapsed="false">
      <c r="A15" s="1277" t="s">
        <v>408</v>
      </c>
      <c r="B15" s="1278" t="n">
        <f aca="false">J15</f>
        <v>90</v>
      </c>
      <c r="C15" s="1278" t="s">
        <v>496</v>
      </c>
      <c r="D15" s="1278" t="n">
        <f aca="false">K15</f>
        <v>260</v>
      </c>
      <c r="E15" s="1278" t="s">
        <v>496</v>
      </c>
      <c r="F15" s="1279" t="n">
        <f aca="false">L15</f>
        <v>950</v>
      </c>
      <c r="G15" s="1278" t="s">
        <v>496</v>
      </c>
      <c r="H15" s="1280" t="n">
        <v>2</v>
      </c>
      <c r="I15" s="1281" t="s">
        <v>497</v>
      </c>
      <c r="J15" s="1282" t="n">
        <v>90</v>
      </c>
      <c r="K15" s="1283" t="n">
        <v>260</v>
      </c>
      <c r="L15" s="1284" t="n">
        <v>950</v>
      </c>
      <c r="M15" s="1210" t="n">
        <v>11.9692171388285</v>
      </c>
      <c r="N15" s="1211" t="n">
        <v>2233.40832</v>
      </c>
      <c r="O15" s="1212" t="n">
        <v>29198.180326</v>
      </c>
      <c r="P15" s="1212" t="n">
        <v>33010.63583</v>
      </c>
      <c r="Q15" s="1213" t="n">
        <v>10513.1354704425</v>
      </c>
      <c r="R15" s="1229" t="n">
        <v>39711.3157964425</v>
      </c>
      <c r="S15" s="1229" t="n">
        <v>43523.7713004425</v>
      </c>
    </row>
    <row r="16" customFormat="false" ht="16.5" hidden="false" customHeight="false" outlineLevel="0" collapsed="false">
      <c r="A16" s="1277" t="s">
        <v>408</v>
      </c>
      <c r="B16" s="1278" t="n">
        <f aca="false">J16</f>
        <v>90</v>
      </c>
      <c r="C16" s="1278" t="s">
        <v>496</v>
      </c>
      <c r="D16" s="1278" t="n">
        <f aca="false">K16</f>
        <v>260</v>
      </c>
      <c r="E16" s="1278" t="s">
        <v>496</v>
      </c>
      <c r="F16" s="1279" t="n">
        <f aca="false">L16</f>
        <v>1000</v>
      </c>
      <c r="G16" s="1278" t="s">
        <v>496</v>
      </c>
      <c r="H16" s="1280" t="n">
        <v>2</v>
      </c>
      <c r="I16" s="1281" t="s">
        <v>497</v>
      </c>
      <c r="J16" s="1282" t="n">
        <v>90</v>
      </c>
      <c r="K16" s="1283" t="n">
        <v>260</v>
      </c>
      <c r="L16" s="1284" t="n">
        <v>1000</v>
      </c>
      <c r="M16" s="1210" t="n">
        <v>12.601511668406</v>
      </c>
      <c r="N16" s="1211" t="n">
        <v>2419.52568</v>
      </c>
      <c r="O16" s="1212" t="n">
        <v>30956.371036</v>
      </c>
      <c r="P16" s="1212" t="n">
        <v>34909.497035</v>
      </c>
      <c r="Q16" s="1213" t="n">
        <v>10916.5098745238</v>
      </c>
      <c r="R16" s="1229" t="n">
        <v>41872.8809105238</v>
      </c>
      <c r="S16" s="1229" t="n">
        <v>45826.0069095238</v>
      </c>
    </row>
    <row r="17" customFormat="false" ht="16.5" hidden="false" customHeight="false" outlineLevel="0" collapsed="false">
      <c r="A17" s="1277" t="s">
        <v>408</v>
      </c>
      <c r="B17" s="1278" t="n">
        <f aca="false">J17</f>
        <v>90</v>
      </c>
      <c r="C17" s="1278" t="s">
        <v>496</v>
      </c>
      <c r="D17" s="1278" t="n">
        <f aca="false">K17</f>
        <v>260</v>
      </c>
      <c r="E17" s="1278" t="s">
        <v>496</v>
      </c>
      <c r="F17" s="1279" t="n">
        <f aca="false">L17</f>
        <v>1050</v>
      </c>
      <c r="G17" s="1278" t="s">
        <v>496</v>
      </c>
      <c r="H17" s="1280" t="n">
        <v>2</v>
      </c>
      <c r="I17" s="1281" t="s">
        <v>497</v>
      </c>
      <c r="J17" s="1282" t="n">
        <v>90</v>
      </c>
      <c r="K17" s="1283" t="n">
        <v>260</v>
      </c>
      <c r="L17" s="1284" t="n">
        <v>1050</v>
      </c>
      <c r="M17" s="1210" t="n">
        <v>13.1323593979836</v>
      </c>
      <c r="N17" s="1211" t="n">
        <v>2605.64304</v>
      </c>
      <c r="O17" s="1212" t="n">
        <v>32671.30466</v>
      </c>
      <c r="P17" s="1212" t="n">
        <v>36765.101263</v>
      </c>
      <c r="Q17" s="1213" t="n">
        <v>11535.3811359788</v>
      </c>
      <c r="R17" s="1229" t="n">
        <v>44206.6857959788</v>
      </c>
      <c r="S17" s="1229" t="n">
        <v>48300.4823989788</v>
      </c>
    </row>
    <row r="18" customFormat="false" ht="16.5" hidden="false" customHeight="false" outlineLevel="0" collapsed="false">
      <c r="A18" s="1277" t="s">
        <v>408</v>
      </c>
      <c r="B18" s="1280" t="n">
        <f aca="false">J18</f>
        <v>90</v>
      </c>
      <c r="C18" s="1280" t="s">
        <v>496</v>
      </c>
      <c r="D18" s="1280" t="n">
        <f aca="false">K18</f>
        <v>260</v>
      </c>
      <c r="E18" s="1280" t="s">
        <v>496</v>
      </c>
      <c r="F18" s="1279" t="n">
        <f aca="false">L18</f>
        <v>1100</v>
      </c>
      <c r="G18" s="1280" t="s">
        <v>496</v>
      </c>
      <c r="H18" s="1280" t="n">
        <v>2</v>
      </c>
      <c r="I18" s="1281" t="s">
        <v>497</v>
      </c>
      <c r="J18" s="1282" t="n">
        <v>90</v>
      </c>
      <c r="K18" s="1283" t="n">
        <v>260</v>
      </c>
      <c r="L18" s="1284" t="n">
        <v>1100</v>
      </c>
      <c r="M18" s="1210" t="n">
        <v>13.6632071275611</v>
      </c>
      <c r="N18" s="1211" t="n">
        <v>2791.7604</v>
      </c>
      <c r="O18" s="1212" t="n">
        <v>34386.238284</v>
      </c>
      <c r="P18" s="1212" t="n">
        <v>38620.705491</v>
      </c>
      <c r="Q18" s="1213" t="n">
        <v>11938.75554006</v>
      </c>
      <c r="R18" s="1229" t="n">
        <v>46324.99382406</v>
      </c>
      <c r="S18" s="1229" t="n">
        <v>50559.46103106</v>
      </c>
    </row>
    <row r="19" customFormat="false" ht="16.5" hidden="false" customHeight="false" outlineLevel="0" collapsed="false">
      <c r="A19" s="1277" t="s">
        <v>408</v>
      </c>
      <c r="B19" s="1278" t="n">
        <f aca="false">J19</f>
        <v>90</v>
      </c>
      <c r="C19" s="1278" t="s">
        <v>496</v>
      </c>
      <c r="D19" s="1278" t="n">
        <f aca="false">K19</f>
        <v>260</v>
      </c>
      <c r="E19" s="1278" t="s">
        <v>496</v>
      </c>
      <c r="F19" s="1279" t="n">
        <f aca="false">L19</f>
        <v>1150</v>
      </c>
      <c r="G19" s="1278" t="s">
        <v>496</v>
      </c>
      <c r="H19" s="1280" t="n">
        <v>2</v>
      </c>
      <c r="I19" s="1281" t="s">
        <v>497</v>
      </c>
      <c r="J19" s="1282" t="n">
        <v>90</v>
      </c>
      <c r="K19" s="1283" t="n">
        <v>260</v>
      </c>
      <c r="L19" s="1284" t="n">
        <v>1150</v>
      </c>
      <c r="M19" s="1210" t="n">
        <v>14.1940548571386</v>
      </c>
      <c r="N19" s="1211" t="n">
        <v>2977.87776</v>
      </c>
      <c r="O19" s="1212" t="n">
        <v>35750.097078</v>
      </c>
      <c r="P19" s="1212" t="n">
        <v>40125.234889</v>
      </c>
      <c r="Q19" s="1213" t="n">
        <v>12342.1299441413</v>
      </c>
      <c r="R19" s="1229" t="n">
        <v>48092.2270221413</v>
      </c>
      <c r="S19" s="1229" t="n">
        <v>52467.3648331413</v>
      </c>
    </row>
    <row r="20" customFormat="false" ht="16.5" hidden="false" customHeight="false" outlineLevel="0" collapsed="false">
      <c r="A20" s="1277" t="s">
        <v>408</v>
      </c>
      <c r="B20" s="1278" t="n">
        <f aca="false">J20</f>
        <v>90</v>
      </c>
      <c r="C20" s="1278" t="s">
        <v>496</v>
      </c>
      <c r="D20" s="1278" t="n">
        <f aca="false">K20</f>
        <v>260</v>
      </c>
      <c r="E20" s="1278" t="s">
        <v>496</v>
      </c>
      <c r="F20" s="1279" t="n">
        <f aca="false">L20</f>
        <v>1200</v>
      </c>
      <c r="G20" s="1278" t="s">
        <v>496</v>
      </c>
      <c r="H20" s="1280" t="n">
        <v>2</v>
      </c>
      <c r="I20" s="1281" t="s">
        <v>497</v>
      </c>
      <c r="J20" s="1282" t="n">
        <v>90</v>
      </c>
      <c r="K20" s="1283" t="n">
        <v>260</v>
      </c>
      <c r="L20" s="1284" t="n">
        <v>1200</v>
      </c>
      <c r="M20" s="1210" t="n">
        <v>14.9009025867162</v>
      </c>
      <c r="N20" s="1211" t="n">
        <v>3163.99512</v>
      </c>
      <c r="O20" s="1212" t="n">
        <v>37551.1213</v>
      </c>
      <c r="P20" s="1212" t="n">
        <v>42304.994108</v>
      </c>
      <c r="Q20" s="1213" t="n">
        <v>12961.001336805</v>
      </c>
      <c r="R20" s="1229" t="n">
        <v>50512.122636805</v>
      </c>
      <c r="S20" s="1229" t="n">
        <v>55265.995444805</v>
      </c>
    </row>
    <row r="21" customFormat="false" ht="16.5" hidden="false" customHeight="false" outlineLevel="0" collapsed="false">
      <c r="A21" s="1277" t="s">
        <v>408</v>
      </c>
      <c r="B21" s="1278" t="n">
        <f aca="false">J21</f>
        <v>90</v>
      </c>
      <c r="C21" s="1278" t="s">
        <v>496</v>
      </c>
      <c r="D21" s="1278" t="n">
        <f aca="false">K21</f>
        <v>260</v>
      </c>
      <c r="E21" s="1278" t="s">
        <v>496</v>
      </c>
      <c r="F21" s="1279" t="n">
        <f aca="false">L21</f>
        <v>1250</v>
      </c>
      <c r="G21" s="1278" t="s">
        <v>496</v>
      </c>
      <c r="H21" s="1280" t="n">
        <v>2</v>
      </c>
      <c r="I21" s="1281" t="s">
        <v>497</v>
      </c>
      <c r="J21" s="1282" t="n">
        <v>90</v>
      </c>
      <c r="K21" s="1283" t="n">
        <v>260</v>
      </c>
      <c r="L21" s="1284" t="n">
        <v>1250</v>
      </c>
      <c r="M21" s="1210" t="n">
        <v>15.4317503162937</v>
      </c>
      <c r="N21" s="1211" t="n">
        <v>3350.11248</v>
      </c>
      <c r="O21" s="1212" t="n">
        <v>39066.666892</v>
      </c>
      <c r="P21" s="1212" t="n">
        <v>43961.210086</v>
      </c>
      <c r="Q21" s="1213" t="n">
        <v>13364.3757408863</v>
      </c>
      <c r="R21" s="1229" t="n">
        <v>52431.0426328863</v>
      </c>
      <c r="S21" s="1229" t="n">
        <v>57325.5858268863</v>
      </c>
    </row>
    <row r="22" customFormat="false" ht="16.5" hidden="false" customHeight="false" outlineLevel="0" collapsed="false">
      <c r="A22" s="1277" t="s">
        <v>408</v>
      </c>
      <c r="B22" s="1278" t="n">
        <f aca="false">J22</f>
        <v>90</v>
      </c>
      <c r="C22" s="1278" t="s">
        <v>496</v>
      </c>
      <c r="D22" s="1278" t="n">
        <f aca="false">K22</f>
        <v>260</v>
      </c>
      <c r="E22" s="1278" t="s">
        <v>496</v>
      </c>
      <c r="F22" s="1279" t="n">
        <f aca="false">L22</f>
        <v>1300</v>
      </c>
      <c r="G22" s="1278" t="s">
        <v>496</v>
      </c>
      <c r="H22" s="1280" t="n">
        <v>2</v>
      </c>
      <c r="I22" s="1281" t="s">
        <v>497</v>
      </c>
      <c r="J22" s="1282" t="n">
        <v>90</v>
      </c>
      <c r="K22" s="1283" t="n">
        <v>260</v>
      </c>
      <c r="L22" s="1284" t="n">
        <v>1300</v>
      </c>
      <c r="M22" s="1210" t="n">
        <v>16.0245980458712</v>
      </c>
      <c r="N22" s="1211" t="n">
        <v>3536.22984</v>
      </c>
      <c r="O22" s="1212" t="n">
        <v>40618.0325</v>
      </c>
      <c r="P22" s="1212" t="n">
        <v>45723.541379</v>
      </c>
      <c r="Q22" s="1213" t="n">
        <v>13983.24713355</v>
      </c>
      <c r="R22" s="1229" t="n">
        <v>54601.27963355</v>
      </c>
      <c r="S22" s="1229" t="n">
        <v>59706.78851255</v>
      </c>
    </row>
    <row r="23" customFormat="false" ht="16.5" hidden="false" customHeight="false" outlineLevel="0" collapsed="false">
      <c r="A23" s="1277" t="s">
        <v>408</v>
      </c>
      <c r="B23" s="1278" t="n">
        <f aca="false">J23</f>
        <v>90</v>
      </c>
      <c r="C23" s="1278" t="s">
        <v>496</v>
      </c>
      <c r="D23" s="1278" t="n">
        <f aca="false">K23</f>
        <v>260</v>
      </c>
      <c r="E23" s="1278" t="s">
        <v>496</v>
      </c>
      <c r="F23" s="1279" t="n">
        <f aca="false">L23</f>
        <v>1350</v>
      </c>
      <c r="G23" s="1278" t="s">
        <v>496</v>
      </c>
      <c r="H23" s="1280" t="n">
        <v>2</v>
      </c>
      <c r="I23" s="1281" t="s">
        <v>497</v>
      </c>
      <c r="J23" s="1282" t="n">
        <v>90</v>
      </c>
      <c r="K23" s="1283" t="n">
        <v>260</v>
      </c>
      <c r="L23" s="1284" t="n">
        <v>1350</v>
      </c>
      <c r="M23" s="1210" t="n">
        <v>16.5554457754488</v>
      </c>
      <c r="N23" s="1211" t="n">
        <v>3722.3472</v>
      </c>
      <c r="O23" s="1212" t="n">
        <v>42478.456163</v>
      </c>
      <c r="P23" s="1212" t="n">
        <v>47724.635537</v>
      </c>
      <c r="Q23" s="1213" t="n">
        <v>14386.6215376313</v>
      </c>
      <c r="R23" s="1229" t="n">
        <v>56865.0777006313</v>
      </c>
      <c r="S23" s="1229" t="n">
        <v>62111.2570746313</v>
      </c>
    </row>
    <row r="24" customFormat="false" ht="16.5" hidden="false" customHeight="false" outlineLevel="0" collapsed="false">
      <c r="A24" s="1277" t="s">
        <v>408</v>
      </c>
      <c r="B24" s="1278" t="n">
        <f aca="false">J24</f>
        <v>90</v>
      </c>
      <c r="C24" s="1278" t="s">
        <v>496</v>
      </c>
      <c r="D24" s="1278" t="n">
        <f aca="false">K24</f>
        <v>260</v>
      </c>
      <c r="E24" s="1278" t="s">
        <v>496</v>
      </c>
      <c r="F24" s="1279" t="n">
        <f aca="false">L24</f>
        <v>1400</v>
      </c>
      <c r="G24" s="1278" t="s">
        <v>496</v>
      </c>
      <c r="H24" s="1280" t="n">
        <v>2</v>
      </c>
      <c r="I24" s="1281" t="s">
        <v>497</v>
      </c>
      <c r="J24" s="1282" t="n">
        <v>90</v>
      </c>
      <c r="K24" s="1283" t="n">
        <v>260</v>
      </c>
      <c r="L24" s="1284" t="n">
        <v>1400</v>
      </c>
      <c r="M24" s="1210" t="n">
        <v>17.0862935050263</v>
      </c>
      <c r="N24" s="1211" t="n">
        <v>3908.46456</v>
      </c>
      <c r="O24" s="1212" t="n">
        <v>44338.879826</v>
      </c>
      <c r="P24" s="1212" t="n">
        <v>49725.729695</v>
      </c>
      <c r="Q24" s="1213" t="n">
        <v>15005.492930295</v>
      </c>
      <c r="R24" s="1229" t="n">
        <v>59344.372756295</v>
      </c>
      <c r="S24" s="1229" t="n">
        <v>64731.222625295</v>
      </c>
    </row>
    <row r="25" customFormat="false" ht="16.5" hidden="false" customHeight="false" outlineLevel="0" collapsed="false">
      <c r="A25" s="1277" t="s">
        <v>408</v>
      </c>
      <c r="B25" s="1278" t="n">
        <f aca="false">J25</f>
        <v>90</v>
      </c>
      <c r="C25" s="1278" t="s">
        <v>496</v>
      </c>
      <c r="D25" s="1278" t="n">
        <f aca="false">K25</f>
        <v>260</v>
      </c>
      <c r="E25" s="1278" t="s">
        <v>496</v>
      </c>
      <c r="F25" s="1279" t="n">
        <f aca="false">L25</f>
        <v>1450</v>
      </c>
      <c r="G25" s="1278" t="s">
        <v>496</v>
      </c>
      <c r="H25" s="1280" t="n">
        <v>2</v>
      </c>
      <c r="I25" s="1281" t="s">
        <v>497</v>
      </c>
      <c r="J25" s="1282" t="n">
        <v>90</v>
      </c>
      <c r="K25" s="1283" t="n">
        <v>260</v>
      </c>
      <c r="L25" s="1284" t="n">
        <v>1450</v>
      </c>
      <c r="M25" s="1210" t="n">
        <v>17.6171412346038</v>
      </c>
      <c r="N25" s="1211" t="n">
        <v>4094.58192</v>
      </c>
      <c r="O25" s="1212" t="n">
        <v>46199.30338</v>
      </c>
      <c r="P25" s="1212" t="n">
        <v>51726.823853</v>
      </c>
      <c r="Q25" s="1213" t="n">
        <v>15408.8673343763</v>
      </c>
      <c r="R25" s="1229" t="n">
        <v>61608.1707143763</v>
      </c>
      <c r="S25" s="1229" t="n">
        <v>67135.6911873763</v>
      </c>
    </row>
    <row r="26" customFormat="false" ht="16.5" hidden="false" customHeight="false" outlineLevel="0" collapsed="false">
      <c r="A26" s="1277" t="s">
        <v>408</v>
      </c>
      <c r="B26" s="1278" t="n">
        <f aca="false">J26</f>
        <v>90</v>
      </c>
      <c r="C26" s="1278" t="s">
        <v>496</v>
      </c>
      <c r="D26" s="1278" t="n">
        <f aca="false">K26</f>
        <v>260</v>
      </c>
      <c r="E26" s="1278" t="s">
        <v>496</v>
      </c>
      <c r="F26" s="1279" t="n">
        <f aca="false">L26</f>
        <v>1500</v>
      </c>
      <c r="G26" s="1278" t="s">
        <v>496</v>
      </c>
      <c r="H26" s="1280" t="n">
        <v>2</v>
      </c>
      <c r="I26" s="1281" t="s">
        <v>497</v>
      </c>
      <c r="J26" s="1282" t="n">
        <v>90</v>
      </c>
      <c r="K26" s="1283" t="n">
        <v>260</v>
      </c>
      <c r="L26" s="1284" t="n">
        <v>1500</v>
      </c>
      <c r="M26" s="1210" t="n">
        <v>18.8491845641814</v>
      </c>
      <c r="N26" s="1211" t="n">
        <v>4280.69928</v>
      </c>
      <c r="O26" s="1212" t="n">
        <v>48649.559724</v>
      </c>
      <c r="P26" s="1212" t="n">
        <v>54445.428496</v>
      </c>
      <c r="Q26" s="1213" t="n">
        <v>16027.73872704</v>
      </c>
      <c r="R26" s="1229" t="n">
        <v>64677.29845104</v>
      </c>
      <c r="S26" s="1229" t="n">
        <v>70473.16722304</v>
      </c>
    </row>
    <row r="27" customFormat="false" ht="16.5" hidden="false" customHeight="false" outlineLevel="0" collapsed="false">
      <c r="A27" s="1277" t="s">
        <v>408</v>
      </c>
      <c r="B27" s="1278" t="n">
        <f aca="false">J27</f>
        <v>90</v>
      </c>
      <c r="C27" s="1278" t="s">
        <v>496</v>
      </c>
      <c r="D27" s="1278" t="n">
        <f aca="false">K27</f>
        <v>260</v>
      </c>
      <c r="E27" s="1278" t="s">
        <v>496</v>
      </c>
      <c r="F27" s="1279" t="n">
        <f aca="false">L27</f>
        <v>1550</v>
      </c>
      <c r="G27" s="1278" t="s">
        <v>496</v>
      </c>
      <c r="H27" s="1280" t="n">
        <v>2</v>
      </c>
      <c r="I27" s="1281" t="s">
        <v>497</v>
      </c>
      <c r="J27" s="1282" t="n">
        <v>90</v>
      </c>
      <c r="K27" s="1283" t="n">
        <v>260</v>
      </c>
      <c r="L27" s="1284" t="n">
        <v>1550</v>
      </c>
      <c r="M27" s="1210" t="n">
        <v>19.4490322937589</v>
      </c>
      <c r="N27" s="1211" t="n">
        <v>4466.81664</v>
      </c>
      <c r="O27" s="1212" t="n">
        <v>50895.451532</v>
      </c>
      <c r="P27" s="1212" t="n">
        <v>56996.922514</v>
      </c>
      <c r="Q27" s="1213" t="n">
        <v>16431.1131311213</v>
      </c>
      <c r="R27" s="1229" t="n">
        <v>67326.5646631213</v>
      </c>
      <c r="S27" s="1229" t="n">
        <v>73428.0356451213</v>
      </c>
    </row>
    <row r="28" customFormat="false" ht="16.5" hidden="false" customHeight="false" outlineLevel="0" collapsed="false">
      <c r="A28" s="1277" t="s">
        <v>408</v>
      </c>
      <c r="B28" s="1280" t="n">
        <f aca="false">J28</f>
        <v>90</v>
      </c>
      <c r="C28" s="1280" t="s">
        <v>496</v>
      </c>
      <c r="D28" s="1280" t="n">
        <f aca="false">K28</f>
        <v>260</v>
      </c>
      <c r="E28" s="1280" t="s">
        <v>496</v>
      </c>
      <c r="F28" s="1279" t="n">
        <f aca="false">L28</f>
        <v>1600</v>
      </c>
      <c r="G28" s="1280" t="s">
        <v>496</v>
      </c>
      <c r="H28" s="1280" t="n">
        <v>2</v>
      </c>
      <c r="I28" s="1281" t="s">
        <v>497</v>
      </c>
      <c r="J28" s="1282" t="n">
        <v>90</v>
      </c>
      <c r="K28" s="1283" t="n">
        <v>260</v>
      </c>
      <c r="L28" s="1284" t="n">
        <v>1600</v>
      </c>
      <c r="M28" s="1210" t="n">
        <v>19.9798800233364</v>
      </c>
      <c r="N28" s="1211" t="n">
        <v>4652.934</v>
      </c>
      <c r="O28" s="1212" t="n">
        <v>52092.821873</v>
      </c>
      <c r="P28" s="1212" t="n">
        <v>58334.963459</v>
      </c>
      <c r="Q28" s="1213" t="n">
        <v>16834.4875352025</v>
      </c>
      <c r="R28" s="1229" t="n">
        <v>68927.3094082025</v>
      </c>
      <c r="S28" s="1229" t="n">
        <v>75169.4509942025</v>
      </c>
    </row>
    <row r="29" customFormat="false" ht="16.5" hidden="false" customHeight="false" outlineLevel="0" collapsed="false">
      <c r="A29" s="1277" t="s">
        <v>408</v>
      </c>
      <c r="B29" s="1278" t="n">
        <f aca="false">J29</f>
        <v>90</v>
      </c>
      <c r="C29" s="1278" t="s">
        <v>496</v>
      </c>
      <c r="D29" s="1278" t="n">
        <f aca="false">K29</f>
        <v>260</v>
      </c>
      <c r="E29" s="1278" t="s">
        <v>496</v>
      </c>
      <c r="F29" s="1279" t="n">
        <f aca="false">L29</f>
        <v>1650</v>
      </c>
      <c r="G29" s="1278" t="s">
        <v>496</v>
      </c>
      <c r="H29" s="1280" t="n">
        <v>2</v>
      </c>
      <c r="I29" s="1281" t="s">
        <v>497</v>
      </c>
      <c r="J29" s="1282" t="n">
        <v>90</v>
      </c>
      <c r="K29" s="1283" t="n">
        <v>260</v>
      </c>
      <c r="L29" s="1284" t="n">
        <v>1650</v>
      </c>
      <c r="M29" s="1210" t="n">
        <v>20.548727752914</v>
      </c>
      <c r="N29" s="1211" t="n">
        <v>4839.05136</v>
      </c>
      <c r="O29" s="1212" t="n">
        <v>53335.816998</v>
      </c>
      <c r="P29" s="1212" t="n">
        <v>59756.419161</v>
      </c>
      <c r="Q29" s="1213" t="n">
        <v>17453.3587966575</v>
      </c>
      <c r="R29" s="1229" t="n">
        <v>70789.1757946575</v>
      </c>
      <c r="S29" s="1229" t="n">
        <v>77209.7779576575</v>
      </c>
    </row>
    <row r="30" customFormat="false" ht="16.5" hidden="false" customHeight="false" outlineLevel="0" collapsed="false">
      <c r="A30" s="1277" t="s">
        <v>408</v>
      </c>
      <c r="B30" s="1278" t="n">
        <f aca="false">J30</f>
        <v>90</v>
      </c>
      <c r="C30" s="1278" t="s">
        <v>496</v>
      </c>
      <c r="D30" s="1278" t="n">
        <f aca="false">K30</f>
        <v>260</v>
      </c>
      <c r="E30" s="1278" t="s">
        <v>496</v>
      </c>
      <c r="F30" s="1279" t="n">
        <f aca="false">L30</f>
        <v>1700</v>
      </c>
      <c r="G30" s="1278" t="s">
        <v>496</v>
      </c>
      <c r="H30" s="1280" t="n">
        <v>2</v>
      </c>
      <c r="I30" s="1281" t="s">
        <v>497</v>
      </c>
      <c r="J30" s="1282" t="n">
        <v>90</v>
      </c>
      <c r="K30" s="1283" t="n">
        <v>260</v>
      </c>
      <c r="L30" s="1284" t="n">
        <v>1700</v>
      </c>
      <c r="M30" s="1210" t="n">
        <v>21.0795754824915</v>
      </c>
      <c r="N30" s="1211" t="n">
        <v>5025.16872</v>
      </c>
      <c r="O30" s="1212" t="n">
        <v>54518.544388</v>
      </c>
      <c r="P30" s="1212" t="n">
        <v>61079.817046</v>
      </c>
      <c r="Q30" s="1213" t="n">
        <v>17856.7332007388</v>
      </c>
      <c r="R30" s="1229" t="n">
        <v>72375.2775887388</v>
      </c>
      <c r="S30" s="1229" t="n">
        <v>78936.5502467388</v>
      </c>
    </row>
    <row r="31" customFormat="false" ht="16.5" hidden="false" customHeight="false" outlineLevel="0" collapsed="false">
      <c r="A31" s="1277" t="s">
        <v>408</v>
      </c>
      <c r="B31" s="1278" t="n">
        <f aca="false">J31</f>
        <v>90</v>
      </c>
      <c r="C31" s="1278" t="s">
        <v>496</v>
      </c>
      <c r="D31" s="1278" t="n">
        <f aca="false">K31</f>
        <v>260</v>
      </c>
      <c r="E31" s="1278" t="s">
        <v>496</v>
      </c>
      <c r="F31" s="1279" t="n">
        <f aca="false">L31</f>
        <v>1750</v>
      </c>
      <c r="G31" s="1278" t="s">
        <v>496</v>
      </c>
      <c r="H31" s="1280" t="n">
        <v>2</v>
      </c>
      <c r="I31" s="1281" t="s">
        <v>497</v>
      </c>
      <c r="J31" s="1282" t="n">
        <v>90</v>
      </c>
      <c r="K31" s="1283" t="n">
        <v>260</v>
      </c>
      <c r="L31" s="1284" t="n">
        <v>1750</v>
      </c>
      <c r="M31" s="1210" t="n">
        <v>21.610423212069</v>
      </c>
      <c r="N31" s="1211" t="n">
        <v>5211.28608</v>
      </c>
      <c r="O31" s="1212" t="n">
        <v>55693.950466</v>
      </c>
      <c r="P31" s="1212" t="n">
        <v>62395.893728</v>
      </c>
      <c r="Q31" s="1213" t="n">
        <v>18475.6045934025</v>
      </c>
      <c r="R31" s="1229" t="n">
        <v>74169.5550594025</v>
      </c>
      <c r="S31" s="1229" t="n">
        <v>80871.4983214025</v>
      </c>
    </row>
    <row r="32" customFormat="false" ht="16.5" hidden="false" customHeight="false" outlineLevel="0" collapsed="false">
      <c r="A32" s="1277" t="s">
        <v>408</v>
      </c>
      <c r="B32" s="1278" t="n">
        <f aca="false">J32</f>
        <v>90</v>
      </c>
      <c r="C32" s="1278" t="s">
        <v>496</v>
      </c>
      <c r="D32" s="1278" t="n">
        <f aca="false">K32</f>
        <v>260</v>
      </c>
      <c r="E32" s="1278" t="s">
        <v>496</v>
      </c>
      <c r="F32" s="1279" t="n">
        <f aca="false">L32</f>
        <v>1800</v>
      </c>
      <c r="G32" s="1278" t="s">
        <v>496</v>
      </c>
      <c r="H32" s="1280" t="n">
        <v>2</v>
      </c>
      <c r="I32" s="1281" t="s">
        <v>497</v>
      </c>
      <c r="J32" s="1282" t="n">
        <v>90</v>
      </c>
      <c r="K32" s="1283" t="n">
        <v>260</v>
      </c>
      <c r="L32" s="1284" t="n">
        <v>1800</v>
      </c>
      <c r="M32" s="1210" t="n">
        <v>22.2102709416466</v>
      </c>
      <c r="N32" s="1211" t="n">
        <v>5397.40344</v>
      </c>
      <c r="O32" s="1212" t="n">
        <v>56911.897282</v>
      </c>
      <c r="P32" s="1212" t="n">
        <v>63789.788671</v>
      </c>
      <c r="Q32" s="1213" t="n">
        <v>18878.9789974838</v>
      </c>
      <c r="R32" s="1229" t="n">
        <v>75790.8762794838</v>
      </c>
      <c r="S32" s="1229" t="n">
        <v>82668.7676684838</v>
      </c>
    </row>
    <row r="33" customFormat="false" ht="16.5" hidden="false" customHeight="false" outlineLevel="0" collapsed="false">
      <c r="A33" s="1277" t="s">
        <v>408</v>
      </c>
      <c r="B33" s="1278" t="n">
        <f aca="false">J33</f>
        <v>90</v>
      </c>
      <c r="C33" s="1278" t="s">
        <v>496</v>
      </c>
      <c r="D33" s="1278" t="n">
        <f aca="false">K33</f>
        <v>260</v>
      </c>
      <c r="E33" s="1278" t="s">
        <v>496</v>
      </c>
      <c r="F33" s="1279" t="n">
        <f aca="false">L33</f>
        <v>1850</v>
      </c>
      <c r="G33" s="1278" t="s">
        <v>496</v>
      </c>
      <c r="H33" s="1280" t="n">
        <v>2</v>
      </c>
      <c r="I33" s="1281" t="s">
        <v>497</v>
      </c>
      <c r="J33" s="1282" t="n">
        <v>90</v>
      </c>
      <c r="K33" s="1283" t="n">
        <v>260</v>
      </c>
      <c r="L33" s="1284" t="n">
        <v>1850</v>
      </c>
      <c r="M33" s="1210" t="n">
        <v>22.8031186712241</v>
      </c>
      <c r="N33" s="1211" t="n">
        <v>5583.5208</v>
      </c>
      <c r="O33" s="1212" t="n">
        <v>58172.065357</v>
      </c>
      <c r="P33" s="1212" t="n">
        <v>65260.922322</v>
      </c>
      <c r="Q33" s="1213" t="n">
        <v>19497.8503901475</v>
      </c>
      <c r="R33" s="1229" t="n">
        <v>77669.9157471475</v>
      </c>
      <c r="S33" s="1229" t="n">
        <v>84758.7727121475</v>
      </c>
    </row>
    <row r="34" customFormat="false" ht="16.5" hidden="false" customHeight="false" outlineLevel="0" collapsed="false">
      <c r="A34" s="1277" t="s">
        <v>408</v>
      </c>
      <c r="B34" s="1278" t="n">
        <f aca="false">J34</f>
        <v>90</v>
      </c>
      <c r="C34" s="1278" t="s">
        <v>496</v>
      </c>
      <c r="D34" s="1278" t="n">
        <f aca="false">K34</f>
        <v>260</v>
      </c>
      <c r="E34" s="1278" t="s">
        <v>496</v>
      </c>
      <c r="F34" s="1279" t="n">
        <f aca="false">L34</f>
        <v>1900</v>
      </c>
      <c r="G34" s="1278" t="s">
        <v>496</v>
      </c>
      <c r="H34" s="1280" t="n">
        <v>2</v>
      </c>
      <c r="I34" s="1281" t="s">
        <v>497</v>
      </c>
      <c r="J34" s="1282" t="n">
        <v>90</v>
      </c>
      <c r="K34" s="1283" t="n">
        <v>260</v>
      </c>
      <c r="L34" s="1284" t="n">
        <v>1900</v>
      </c>
      <c r="M34" s="1210" t="n">
        <v>23.3339664008016</v>
      </c>
      <c r="N34" s="1211" t="n">
        <v>5769.63816</v>
      </c>
      <c r="O34" s="1212" t="n">
        <v>59325.507063</v>
      </c>
      <c r="P34" s="1212" t="n">
        <v>66555.034523</v>
      </c>
      <c r="Q34" s="1213" t="n">
        <v>19901.2247942288</v>
      </c>
      <c r="R34" s="1229" t="n">
        <v>79226.7318572288</v>
      </c>
      <c r="S34" s="1229" t="n">
        <v>86456.2593172288</v>
      </c>
    </row>
    <row r="35" customFormat="false" ht="16.5" hidden="false" customHeight="false" outlineLevel="0" collapsed="false">
      <c r="A35" s="1277" t="s">
        <v>408</v>
      </c>
      <c r="B35" s="1278" t="n">
        <f aca="false">J35</f>
        <v>90</v>
      </c>
      <c r="C35" s="1278" t="s">
        <v>496</v>
      </c>
      <c r="D35" s="1278" t="n">
        <f aca="false">K35</f>
        <v>260</v>
      </c>
      <c r="E35" s="1278" t="s">
        <v>496</v>
      </c>
      <c r="F35" s="1279" t="n">
        <f aca="false">L35</f>
        <v>1950</v>
      </c>
      <c r="G35" s="1278" t="s">
        <v>496</v>
      </c>
      <c r="H35" s="1280" t="n">
        <v>2</v>
      </c>
      <c r="I35" s="1281" t="s">
        <v>497</v>
      </c>
      <c r="J35" s="1282" t="n">
        <v>90</v>
      </c>
      <c r="K35" s="1283" t="n">
        <v>260</v>
      </c>
      <c r="L35" s="1284" t="n">
        <v>1950</v>
      </c>
      <c r="M35" s="1210" t="n">
        <v>23.9788141303792</v>
      </c>
      <c r="N35" s="1211" t="n">
        <v>5955.75552</v>
      </c>
      <c r="O35" s="1212" t="n">
        <v>60867.13908</v>
      </c>
      <c r="P35" s="1212" t="n">
        <v>68405.106674</v>
      </c>
      <c r="Q35" s="1213" t="n">
        <v>20304.59919831</v>
      </c>
      <c r="R35" s="1229" t="n">
        <v>81171.73827831</v>
      </c>
      <c r="S35" s="1229" t="n">
        <v>88709.70587231</v>
      </c>
    </row>
    <row r="36" customFormat="false" ht="16.5" hidden="false" customHeight="false" outlineLevel="0" collapsed="false">
      <c r="A36" s="1277" t="s">
        <v>408</v>
      </c>
      <c r="B36" s="1278" t="n">
        <f aca="false">J36</f>
        <v>90</v>
      </c>
      <c r="C36" s="1278" t="s">
        <v>496</v>
      </c>
      <c r="D36" s="1278" t="n">
        <f aca="false">K36</f>
        <v>260</v>
      </c>
      <c r="E36" s="1278" t="s">
        <v>496</v>
      </c>
      <c r="F36" s="1279" t="n">
        <f aca="false">L36</f>
        <v>2000</v>
      </c>
      <c r="G36" s="1278" t="s">
        <v>496</v>
      </c>
      <c r="H36" s="1280" t="n">
        <v>2</v>
      </c>
      <c r="I36" s="1281" t="s">
        <v>497</v>
      </c>
      <c r="J36" s="1282" t="n">
        <v>90</v>
      </c>
      <c r="K36" s="1283" t="n">
        <v>260</v>
      </c>
      <c r="L36" s="1284" t="n">
        <v>2000</v>
      </c>
      <c r="M36" s="1210" t="n">
        <v>24.6111086599567</v>
      </c>
      <c r="N36" s="1211" t="n">
        <v>6141.87288</v>
      </c>
      <c r="O36" s="1212" t="n">
        <v>62043.06705</v>
      </c>
      <c r="P36" s="1212" t="n">
        <v>69445.858185</v>
      </c>
      <c r="Q36" s="1213" t="n">
        <v>20923.4705909738</v>
      </c>
      <c r="R36" s="1229" t="n">
        <v>82966.5376409738</v>
      </c>
      <c r="S36" s="1229" t="n">
        <v>90369.3287759738</v>
      </c>
    </row>
    <row r="37" customFormat="false" ht="16.5" hidden="false" customHeight="false" outlineLevel="0" collapsed="false">
      <c r="A37" s="1277" t="s">
        <v>408</v>
      </c>
      <c r="B37" s="1278" t="n">
        <f aca="false">J37</f>
        <v>90</v>
      </c>
      <c r="C37" s="1278" t="s">
        <v>496</v>
      </c>
      <c r="D37" s="1278" t="n">
        <f aca="false">K37</f>
        <v>260</v>
      </c>
      <c r="E37" s="1278" t="s">
        <v>496</v>
      </c>
      <c r="F37" s="1279" t="n">
        <f aca="false">L37</f>
        <v>2050</v>
      </c>
      <c r="G37" s="1278" t="s">
        <v>496</v>
      </c>
      <c r="H37" s="1280" t="n">
        <v>2</v>
      </c>
      <c r="I37" s="1281" t="s">
        <v>497</v>
      </c>
      <c r="J37" s="1282" t="n">
        <v>90</v>
      </c>
      <c r="K37" s="1283" t="n">
        <v>260</v>
      </c>
      <c r="L37" s="1284" t="n">
        <v>2050</v>
      </c>
      <c r="M37" s="1210" t="n">
        <v>25.1419563895342</v>
      </c>
      <c r="N37" s="1211" t="n">
        <v>6327.99024</v>
      </c>
      <c r="O37" s="1212" t="n">
        <v>62799.963813</v>
      </c>
      <c r="P37" s="1212" t="n">
        <v>70343.425552</v>
      </c>
      <c r="Q37" s="1213" t="n">
        <v>21326.844995055</v>
      </c>
      <c r="R37" s="1229" t="n">
        <v>84126.808808055</v>
      </c>
      <c r="S37" s="1229" t="n">
        <v>91670.270547055</v>
      </c>
    </row>
    <row r="38" customFormat="false" ht="16.5" hidden="false" customHeight="false" outlineLevel="0" collapsed="false">
      <c r="A38" s="1277" t="s">
        <v>408</v>
      </c>
      <c r="B38" s="1280" t="n">
        <f aca="false">J38</f>
        <v>90</v>
      </c>
      <c r="C38" s="1280" t="s">
        <v>496</v>
      </c>
      <c r="D38" s="1280" t="n">
        <f aca="false">K38</f>
        <v>260</v>
      </c>
      <c r="E38" s="1280" t="s">
        <v>496</v>
      </c>
      <c r="F38" s="1279" t="n">
        <f aca="false">L38</f>
        <v>2100</v>
      </c>
      <c r="G38" s="1280" t="s">
        <v>496</v>
      </c>
      <c r="H38" s="1280" t="n">
        <v>2</v>
      </c>
      <c r="I38" s="1281" t="s">
        <v>497</v>
      </c>
      <c r="J38" s="1282" t="n">
        <v>90</v>
      </c>
      <c r="K38" s="1283" t="n">
        <v>260</v>
      </c>
      <c r="L38" s="1284" t="n">
        <v>2100</v>
      </c>
      <c r="M38" s="1210" t="n">
        <v>25.6728041191118</v>
      </c>
      <c r="N38" s="1211" t="n">
        <v>6514.1076</v>
      </c>
      <c r="O38" s="1212" t="n">
        <v>63399.337155</v>
      </c>
      <c r="P38" s="1212" t="n">
        <v>71083.469498</v>
      </c>
      <c r="Q38" s="1213" t="n">
        <v>21945.7163877188</v>
      </c>
      <c r="R38" s="1229" t="n">
        <v>85345.0535427188</v>
      </c>
      <c r="S38" s="1229" t="n">
        <v>93029.1858857188</v>
      </c>
    </row>
    <row r="39" customFormat="false" ht="16.5" hidden="false" customHeight="false" outlineLevel="0" collapsed="false">
      <c r="A39" s="1277" t="s">
        <v>408</v>
      </c>
      <c r="B39" s="1278" t="n">
        <f aca="false">J39</f>
        <v>90</v>
      </c>
      <c r="C39" s="1278" t="s">
        <v>496</v>
      </c>
      <c r="D39" s="1278" t="n">
        <f aca="false">K39</f>
        <v>260</v>
      </c>
      <c r="E39" s="1278" t="s">
        <v>496</v>
      </c>
      <c r="F39" s="1279" t="n">
        <f aca="false">L39</f>
        <v>2150</v>
      </c>
      <c r="G39" s="1278" t="s">
        <v>496</v>
      </c>
      <c r="H39" s="1280" t="n">
        <v>2</v>
      </c>
      <c r="I39" s="1281" t="s">
        <v>497</v>
      </c>
      <c r="J39" s="1282" t="n">
        <v>90</v>
      </c>
      <c r="K39" s="1283" t="n">
        <v>260</v>
      </c>
      <c r="L39" s="1284" t="n">
        <v>2150</v>
      </c>
      <c r="M39" s="1210" t="n">
        <v>26.3276518486893</v>
      </c>
      <c r="N39" s="1211" t="n">
        <v>6700.22496</v>
      </c>
      <c r="O39" s="1212" t="n">
        <v>64346.649724</v>
      </c>
      <c r="P39" s="1212" t="n">
        <v>72312.042397</v>
      </c>
      <c r="Q39" s="1213" t="n">
        <v>22349.0907918</v>
      </c>
      <c r="R39" s="1229" t="n">
        <v>86695.7405158</v>
      </c>
      <c r="S39" s="1229" t="n">
        <v>94661.1331888</v>
      </c>
    </row>
    <row r="40" customFormat="false" ht="16.5" hidden="false" customHeight="false" outlineLevel="0" collapsed="false">
      <c r="A40" s="1277" t="s">
        <v>408</v>
      </c>
      <c r="B40" s="1278" t="n">
        <f aca="false">J40</f>
        <v>90</v>
      </c>
      <c r="C40" s="1278" t="s">
        <v>496</v>
      </c>
      <c r="D40" s="1278" t="n">
        <f aca="false">K40</f>
        <v>260</v>
      </c>
      <c r="E40" s="1278" t="s">
        <v>496</v>
      </c>
      <c r="F40" s="1279" t="n">
        <f aca="false">L40</f>
        <v>2200</v>
      </c>
      <c r="G40" s="1278" t="s">
        <v>496</v>
      </c>
      <c r="H40" s="1280" t="n">
        <v>2</v>
      </c>
      <c r="I40" s="1281" t="s">
        <v>497</v>
      </c>
      <c r="J40" s="1282" t="n">
        <v>90</v>
      </c>
      <c r="K40" s="1283" t="n">
        <v>260</v>
      </c>
      <c r="L40" s="1284" t="n">
        <v>2200</v>
      </c>
      <c r="M40" s="1210" t="n">
        <v>26.8584995782668</v>
      </c>
      <c r="N40" s="1211" t="n">
        <v>6886.34232</v>
      </c>
      <c r="O40" s="1212" t="n">
        <v>66065.547242</v>
      </c>
      <c r="P40" s="1212" t="n">
        <v>74171.61041</v>
      </c>
      <c r="Q40" s="1213" t="n">
        <v>22967.9621844638</v>
      </c>
      <c r="R40" s="1229" t="n">
        <v>89033.5094264638</v>
      </c>
      <c r="S40" s="1229" t="n">
        <v>97139.5725944638</v>
      </c>
    </row>
    <row r="41" customFormat="false" ht="16.5" hidden="false" customHeight="false" outlineLevel="0" collapsed="false">
      <c r="A41" s="1277" t="s">
        <v>408</v>
      </c>
      <c r="B41" s="1278" t="n">
        <f aca="false">J41</f>
        <v>90</v>
      </c>
      <c r="C41" s="1278" t="s">
        <v>496</v>
      </c>
      <c r="D41" s="1278" t="n">
        <f aca="false">K41</f>
        <v>260</v>
      </c>
      <c r="E41" s="1278" t="s">
        <v>496</v>
      </c>
      <c r="F41" s="1279" t="n">
        <f aca="false">L41</f>
        <v>2250</v>
      </c>
      <c r="G41" s="1278" t="s">
        <v>496</v>
      </c>
      <c r="H41" s="1280" t="n">
        <v>2</v>
      </c>
      <c r="I41" s="1281" t="s">
        <v>497</v>
      </c>
      <c r="J41" s="1282" t="n">
        <v>90</v>
      </c>
      <c r="K41" s="1283" t="n">
        <v>260</v>
      </c>
      <c r="L41" s="1284" t="n">
        <v>2250</v>
      </c>
      <c r="M41" s="1210" t="n">
        <v>27.3893473078444</v>
      </c>
      <c r="N41" s="1211" t="n">
        <v>7072.45968</v>
      </c>
      <c r="O41" s="1212" t="n">
        <v>67770.616802</v>
      </c>
      <c r="P41" s="1212" t="n">
        <v>76017.350574</v>
      </c>
      <c r="Q41" s="1213" t="n">
        <v>23371.3364573363</v>
      </c>
      <c r="R41" s="1229" t="n">
        <v>91141.9532593363</v>
      </c>
      <c r="S41" s="1229" t="n">
        <v>99388.6870313363</v>
      </c>
    </row>
    <row r="42" customFormat="false" ht="16.5" hidden="false" customHeight="false" outlineLevel="0" collapsed="false">
      <c r="A42" s="1277" t="s">
        <v>408</v>
      </c>
      <c r="B42" s="1278" t="n">
        <f aca="false">J42</f>
        <v>90</v>
      </c>
      <c r="C42" s="1278" t="s">
        <v>496</v>
      </c>
      <c r="D42" s="1278" t="n">
        <f aca="false">K42</f>
        <v>260</v>
      </c>
      <c r="E42" s="1278" t="s">
        <v>496</v>
      </c>
      <c r="F42" s="1279" t="n">
        <f aca="false">L42</f>
        <v>2300</v>
      </c>
      <c r="G42" s="1278" t="s">
        <v>496</v>
      </c>
      <c r="H42" s="1280" t="n">
        <v>2</v>
      </c>
      <c r="I42" s="1281" t="s">
        <v>497</v>
      </c>
      <c r="J42" s="1282" t="n">
        <v>90</v>
      </c>
      <c r="K42" s="1283" t="n">
        <v>260</v>
      </c>
      <c r="L42" s="1284" t="n">
        <v>2300</v>
      </c>
      <c r="M42" s="1210" t="n">
        <v>27.9201950374219</v>
      </c>
      <c r="N42" s="1211" t="n">
        <v>7258.57704</v>
      </c>
      <c r="O42" s="1212" t="n">
        <v>69461.858186</v>
      </c>
      <c r="P42" s="1212" t="n">
        <v>77849.262562</v>
      </c>
      <c r="Q42" s="1213" t="n">
        <v>23774.7108614175</v>
      </c>
      <c r="R42" s="1229" t="n">
        <v>93236.5690474175</v>
      </c>
      <c r="S42" s="1229" t="n">
        <v>101623.973423418</v>
      </c>
    </row>
    <row r="43" customFormat="false" ht="16.5" hidden="false" customHeight="false" outlineLevel="0" collapsed="false">
      <c r="A43" s="1277" t="s">
        <v>408</v>
      </c>
      <c r="B43" s="1278" t="n">
        <f aca="false">J43</f>
        <v>90</v>
      </c>
      <c r="C43" s="1278" t="s">
        <v>496</v>
      </c>
      <c r="D43" s="1278" t="n">
        <f aca="false">K43</f>
        <v>260</v>
      </c>
      <c r="E43" s="1278" t="s">
        <v>496</v>
      </c>
      <c r="F43" s="1279" t="n">
        <f aca="false">L43</f>
        <v>2350</v>
      </c>
      <c r="G43" s="1278" t="s">
        <v>496</v>
      </c>
      <c r="H43" s="1280" t="n">
        <v>2</v>
      </c>
      <c r="I43" s="1281" t="s">
        <v>497</v>
      </c>
      <c r="J43" s="1282" t="n">
        <v>90</v>
      </c>
      <c r="K43" s="1283" t="n">
        <v>260</v>
      </c>
      <c r="L43" s="1284" t="n">
        <v>2350</v>
      </c>
      <c r="M43" s="1210" t="n">
        <v>28.4510427669994</v>
      </c>
      <c r="N43" s="1211" t="n">
        <v>7444.6944</v>
      </c>
      <c r="O43" s="1212" t="n">
        <v>71139.271503</v>
      </c>
      <c r="P43" s="1212" t="n">
        <v>79667.346374</v>
      </c>
      <c r="Q43" s="1213" t="n">
        <v>24393.5822540813</v>
      </c>
      <c r="R43" s="1229" t="n">
        <v>95532.8537570813</v>
      </c>
      <c r="S43" s="1229" t="n">
        <v>104060.928628081</v>
      </c>
    </row>
    <row r="44" customFormat="false" ht="16.5" hidden="false" customHeight="false" outlineLevel="0" collapsed="false">
      <c r="A44" s="1277" t="s">
        <v>408</v>
      </c>
      <c r="B44" s="1278" t="n">
        <f aca="false">J44</f>
        <v>90</v>
      </c>
      <c r="C44" s="1278" t="s">
        <v>496</v>
      </c>
      <c r="D44" s="1278" t="n">
        <f aca="false">K44</f>
        <v>260</v>
      </c>
      <c r="E44" s="1278" t="s">
        <v>496</v>
      </c>
      <c r="F44" s="1279" t="n">
        <f aca="false">L44</f>
        <v>2400</v>
      </c>
      <c r="G44" s="1278" t="s">
        <v>496</v>
      </c>
      <c r="H44" s="1280" t="n">
        <v>2</v>
      </c>
      <c r="I44" s="1281" t="s">
        <v>497</v>
      </c>
      <c r="J44" s="1282" t="n">
        <v>90</v>
      </c>
      <c r="K44" s="1283" t="n">
        <v>260</v>
      </c>
      <c r="L44" s="1284" t="n">
        <v>2400</v>
      </c>
      <c r="M44" s="1210" t="n">
        <v>28.981890496577</v>
      </c>
      <c r="N44" s="1211" t="n">
        <v>7630.81176</v>
      </c>
      <c r="O44" s="1212" t="n">
        <v>72802.856753</v>
      </c>
      <c r="P44" s="1212" t="n">
        <v>81471.602228</v>
      </c>
      <c r="Q44" s="1213" t="n">
        <v>24796.9566581625</v>
      </c>
      <c r="R44" s="1229" t="n">
        <v>97599.8134111625</v>
      </c>
      <c r="S44" s="1229" t="n">
        <v>106268.558886163</v>
      </c>
    </row>
    <row r="45" customFormat="false" ht="16.5" hidden="false" customHeight="false" outlineLevel="0" collapsed="false">
      <c r="A45" s="1277" t="s">
        <v>408</v>
      </c>
      <c r="B45" s="1278" t="n">
        <f aca="false">J45</f>
        <v>90</v>
      </c>
      <c r="C45" s="1278" t="s">
        <v>496</v>
      </c>
      <c r="D45" s="1278" t="n">
        <f aca="false">K45</f>
        <v>260</v>
      </c>
      <c r="E45" s="1278" t="s">
        <v>496</v>
      </c>
      <c r="F45" s="1279" t="n">
        <f aca="false">L45</f>
        <v>2450</v>
      </c>
      <c r="G45" s="1278" t="s">
        <v>496</v>
      </c>
      <c r="H45" s="1280" t="n">
        <v>2</v>
      </c>
      <c r="I45" s="1281" t="s">
        <v>497</v>
      </c>
      <c r="J45" s="1282" t="n">
        <v>90</v>
      </c>
      <c r="K45" s="1283" t="n">
        <v>260</v>
      </c>
      <c r="L45" s="1284" t="n">
        <v>2450</v>
      </c>
      <c r="M45" s="1210" t="n">
        <v>30.0697382261545</v>
      </c>
      <c r="N45" s="1211" t="n">
        <v>7816.92912</v>
      </c>
      <c r="O45" s="1212" t="n">
        <v>74840.926218</v>
      </c>
      <c r="P45" s="1212" t="n">
        <v>83817.591134</v>
      </c>
      <c r="Q45" s="1213" t="n">
        <v>25415.8280508263</v>
      </c>
      <c r="R45" s="1229" t="n">
        <v>100256.754268826</v>
      </c>
      <c r="S45" s="1229" t="n">
        <v>109233.419184826</v>
      </c>
    </row>
    <row r="46" customFormat="false" ht="16.5" hidden="false" customHeight="false" outlineLevel="0" collapsed="false">
      <c r="A46" s="1277" t="s">
        <v>408</v>
      </c>
      <c r="B46" s="1278" t="n">
        <f aca="false">J46</f>
        <v>90</v>
      </c>
      <c r="C46" s="1278" t="s">
        <v>496</v>
      </c>
      <c r="D46" s="1278" t="n">
        <f aca="false">K46</f>
        <v>260</v>
      </c>
      <c r="E46" s="1278" t="s">
        <v>496</v>
      </c>
      <c r="F46" s="1279" t="n">
        <f aca="false">L46</f>
        <v>2500</v>
      </c>
      <c r="G46" s="1278" t="s">
        <v>496</v>
      </c>
      <c r="H46" s="1280" t="n">
        <v>2</v>
      </c>
      <c r="I46" s="1281" t="s">
        <v>497</v>
      </c>
      <c r="J46" s="1282" t="n">
        <v>90</v>
      </c>
      <c r="K46" s="1283" t="n">
        <v>260</v>
      </c>
      <c r="L46" s="1284" t="n">
        <v>2500</v>
      </c>
      <c r="M46" s="1210" t="n">
        <v>30.875781555732</v>
      </c>
      <c r="N46" s="1211" t="n">
        <v>8003.04648</v>
      </c>
      <c r="O46" s="1212" t="n">
        <v>76564.58551</v>
      </c>
      <c r="P46" s="1212" t="n">
        <v>85877.290014</v>
      </c>
      <c r="Q46" s="1213" t="n">
        <v>25819.2024549075</v>
      </c>
      <c r="R46" s="1229" t="n">
        <v>102383.787964908</v>
      </c>
      <c r="S46" s="1229" t="n">
        <v>111696.492468908</v>
      </c>
    </row>
    <row r="47" customFormat="false" ht="16.5" hidden="false" customHeight="false" outlineLevel="0" collapsed="false">
      <c r="A47" s="1277" t="s">
        <v>408</v>
      </c>
      <c r="B47" s="1278" t="n">
        <f aca="false">J47</f>
        <v>90</v>
      </c>
      <c r="C47" s="1278" t="s">
        <v>496</v>
      </c>
      <c r="D47" s="1278" t="n">
        <f aca="false">K47</f>
        <v>260</v>
      </c>
      <c r="E47" s="1278" t="s">
        <v>496</v>
      </c>
      <c r="F47" s="1279" t="n">
        <f aca="false">L47</f>
        <v>2550</v>
      </c>
      <c r="G47" s="1278" t="s">
        <v>496</v>
      </c>
      <c r="H47" s="1280" t="n">
        <v>2</v>
      </c>
      <c r="I47" s="1281" t="s">
        <v>497</v>
      </c>
      <c r="J47" s="1282" t="n">
        <v>90</v>
      </c>
      <c r="K47" s="1283" t="n">
        <v>260</v>
      </c>
      <c r="L47" s="1284" t="n">
        <v>2550</v>
      </c>
      <c r="M47" s="1210" t="n">
        <v>31.4066292853096</v>
      </c>
      <c r="N47" s="1211" t="n">
        <v>8189.16384</v>
      </c>
      <c r="O47" s="1212" t="n">
        <v>77931.225548</v>
      </c>
      <c r="P47" s="1212" t="n">
        <v>87061.518443</v>
      </c>
      <c r="Q47" s="1213" t="n">
        <v>26438.0738475713</v>
      </c>
      <c r="R47" s="1229" t="n">
        <v>104369.299395571</v>
      </c>
      <c r="S47" s="1229" t="n">
        <v>113499.592290571</v>
      </c>
    </row>
    <row r="48" customFormat="false" ht="16.5" hidden="false" customHeight="false" outlineLevel="0" collapsed="false">
      <c r="A48" s="1277" t="s">
        <v>408</v>
      </c>
      <c r="B48" s="1280" t="n">
        <f aca="false">J48</f>
        <v>90</v>
      </c>
      <c r="C48" s="1280" t="s">
        <v>496</v>
      </c>
      <c r="D48" s="1280" t="n">
        <f aca="false">K48</f>
        <v>260</v>
      </c>
      <c r="E48" s="1280" t="s">
        <v>496</v>
      </c>
      <c r="F48" s="1279" t="n">
        <f aca="false">L48</f>
        <v>2600</v>
      </c>
      <c r="G48" s="1280" t="s">
        <v>496</v>
      </c>
      <c r="H48" s="1280" t="n">
        <v>2</v>
      </c>
      <c r="I48" s="1281" t="s">
        <v>497</v>
      </c>
      <c r="J48" s="1282" t="n">
        <v>90</v>
      </c>
      <c r="K48" s="1283" t="n">
        <v>260</v>
      </c>
      <c r="L48" s="1284" t="n">
        <v>2600</v>
      </c>
      <c r="M48" s="1210" t="n">
        <v>31.9374770148871</v>
      </c>
      <c r="N48" s="1211" t="n">
        <v>8375.2812</v>
      </c>
      <c r="O48" s="1212" t="n">
        <v>78954.482341</v>
      </c>
      <c r="P48" s="1212" t="n">
        <v>88225.44584</v>
      </c>
      <c r="Q48" s="1213" t="n">
        <v>26841.4482516525</v>
      </c>
      <c r="R48" s="1229" t="n">
        <v>105795.930592653</v>
      </c>
      <c r="S48" s="1229" t="n">
        <v>115066.894091653</v>
      </c>
    </row>
    <row r="49" customFormat="false" ht="16.5" hidden="false" customHeight="false" outlineLevel="0" collapsed="false">
      <c r="A49" s="1277" t="s">
        <v>408</v>
      </c>
      <c r="B49" s="1278" t="n">
        <f aca="false">J49</f>
        <v>90</v>
      </c>
      <c r="C49" s="1278" t="s">
        <v>496</v>
      </c>
      <c r="D49" s="1278" t="n">
        <f aca="false">K49</f>
        <v>260</v>
      </c>
      <c r="E49" s="1278" t="s">
        <v>496</v>
      </c>
      <c r="F49" s="1279" t="n">
        <f aca="false">L49</f>
        <v>2650</v>
      </c>
      <c r="G49" s="1278" t="s">
        <v>496</v>
      </c>
      <c r="H49" s="1280" t="n">
        <v>2</v>
      </c>
      <c r="I49" s="1281" t="s">
        <v>497</v>
      </c>
      <c r="J49" s="1282" t="n">
        <v>90</v>
      </c>
      <c r="K49" s="1283" t="n">
        <v>260</v>
      </c>
      <c r="L49" s="1284" t="n">
        <v>2650</v>
      </c>
      <c r="M49" s="1210" t="n">
        <v>32.5753247444646</v>
      </c>
      <c r="N49" s="1211" t="n">
        <v>8561.39856</v>
      </c>
      <c r="O49" s="1212" t="n">
        <v>80070.762895</v>
      </c>
      <c r="P49" s="1212" t="n">
        <v>89553.342591</v>
      </c>
      <c r="Q49" s="1213" t="n">
        <v>27460.3196443163</v>
      </c>
      <c r="R49" s="1229" t="n">
        <v>107531.082539316</v>
      </c>
      <c r="S49" s="1229" t="n">
        <v>117013.662235316</v>
      </c>
    </row>
    <row r="50" customFormat="false" ht="16.5" hidden="false" customHeight="false" outlineLevel="0" collapsed="false">
      <c r="A50" s="1277" t="s">
        <v>408</v>
      </c>
      <c r="B50" s="1278" t="n">
        <f aca="false">J50</f>
        <v>90</v>
      </c>
      <c r="C50" s="1278" t="s">
        <v>496</v>
      </c>
      <c r="D50" s="1278" t="n">
        <f aca="false">K50</f>
        <v>260</v>
      </c>
      <c r="E50" s="1278" t="s">
        <v>496</v>
      </c>
      <c r="F50" s="1279" t="n">
        <f aca="false">L50</f>
        <v>2700</v>
      </c>
      <c r="G50" s="1278" t="s">
        <v>496</v>
      </c>
      <c r="H50" s="1280" t="n">
        <v>2</v>
      </c>
      <c r="I50" s="1281" t="s">
        <v>497</v>
      </c>
      <c r="J50" s="1282" t="n">
        <v>90</v>
      </c>
      <c r="K50" s="1283" t="n">
        <v>260</v>
      </c>
      <c r="L50" s="1284" t="n">
        <v>2700</v>
      </c>
      <c r="M50" s="1210" t="n">
        <v>33.1061724740422</v>
      </c>
      <c r="N50" s="1211" t="n">
        <v>8747.51592</v>
      </c>
      <c r="O50" s="1212" t="n">
        <v>81079.659265</v>
      </c>
      <c r="P50" s="1212" t="n">
        <v>90702.909565</v>
      </c>
      <c r="Q50" s="1213" t="n">
        <v>27863.6940483975</v>
      </c>
      <c r="R50" s="1229" t="n">
        <v>108943.353313398</v>
      </c>
      <c r="S50" s="1229" t="n">
        <v>118566.603613398</v>
      </c>
    </row>
    <row r="51" customFormat="false" ht="16.5" hidden="false" customHeight="false" outlineLevel="0" collapsed="false">
      <c r="A51" s="1277" t="s">
        <v>408</v>
      </c>
      <c r="B51" s="1278" t="n">
        <f aca="false">J51</f>
        <v>90</v>
      </c>
      <c r="C51" s="1278" t="s">
        <v>496</v>
      </c>
      <c r="D51" s="1278" t="n">
        <f aca="false">K51</f>
        <v>260</v>
      </c>
      <c r="E51" s="1278" t="s">
        <v>496</v>
      </c>
      <c r="F51" s="1279" t="n">
        <f aca="false">L51</f>
        <v>2750</v>
      </c>
      <c r="G51" s="1278" t="s">
        <v>496</v>
      </c>
      <c r="H51" s="1280" t="n">
        <v>2</v>
      </c>
      <c r="I51" s="1281" t="s">
        <v>497</v>
      </c>
      <c r="J51" s="1282" t="n">
        <v>90</v>
      </c>
      <c r="K51" s="1283" t="n">
        <v>260</v>
      </c>
      <c r="L51" s="1284" t="n">
        <v>2750</v>
      </c>
      <c r="M51" s="1210" t="n">
        <v>33.6370202036197</v>
      </c>
      <c r="N51" s="1211" t="n">
        <v>8933.63328</v>
      </c>
      <c r="O51" s="1212" t="n">
        <v>82081.375478</v>
      </c>
      <c r="P51" s="1212" t="n">
        <v>91845.296382</v>
      </c>
      <c r="Q51" s="1213" t="n">
        <v>28267.0684524788</v>
      </c>
      <c r="R51" s="1229" t="n">
        <v>110348.443930479</v>
      </c>
      <c r="S51" s="1229" t="n">
        <v>120112.364834479</v>
      </c>
    </row>
    <row r="52" customFormat="false" ht="16.5" hidden="false" customHeight="false" outlineLevel="0" collapsed="false">
      <c r="A52" s="1277" t="s">
        <v>408</v>
      </c>
      <c r="B52" s="1278" t="n">
        <f aca="false">J52</f>
        <v>90</v>
      </c>
      <c r="C52" s="1278" t="s">
        <v>496</v>
      </c>
      <c r="D52" s="1278" t="n">
        <f aca="false">K52</f>
        <v>260</v>
      </c>
      <c r="E52" s="1278" t="s">
        <v>496</v>
      </c>
      <c r="F52" s="1279" t="n">
        <f aca="false">L52</f>
        <v>2800</v>
      </c>
      <c r="G52" s="1278" t="s">
        <v>496</v>
      </c>
      <c r="H52" s="1280" t="n">
        <v>2</v>
      </c>
      <c r="I52" s="1281" t="s">
        <v>497</v>
      </c>
      <c r="J52" s="1282" t="n">
        <v>90</v>
      </c>
      <c r="K52" s="1283" t="n">
        <v>260</v>
      </c>
      <c r="L52" s="1284" t="n">
        <v>2800</v>
      </c>
      <c r="M52" s="1210" t="n">
        <v>34.1678679331972</v>
      </c>
      <c r="N52" s="1211" t="n">
        <v>9119.75064</v>
      </c>
      <c r="O52" s="1212" t="n">
        <v>83075.911534</v>
      </c>
      <c r="P52" s="1212" t="n">
        <v>92980.503151</v>
      </c>
      <c r="Q52" s="1213" t="n">
        <v>28885.9397139338</v>
      </c>
      <c r="R52" s="1229" t="n">
        <v>111961.851247934</v>
      </c>
      <c r="S52" s="1229" t="n">
        <v>121866.442864934</v>
      </c>
    </row>
    <row r="53" customFormat="false" ht="16.5" hidden="false" customHeight="false" outlineLevel="0" collapsed="false">
      <c r="A53" s="1277" t="s">
        <v>408</v>
      </c>
      <c r="B53" s="1278" t="n">
        <f aca="false">J53</f>
        <v>90</v>
      </c>
      <c r="C53" s="1278" t="s">
        <v>496</v>
      </c>
      <c r="D53" s="1278" t="n">
        <f aca="false">K53</f>
        <v>260</v>
      </c>
      <c r="E53" s="1278" t="s">
        <v>496</v>
      </c>
      <c r="F53" s="1279" t="n">
        <f aca="false">L53</f>
        <v>2850</v>
      </c>
      <c r="G53" s="1278" t="s">
        <v>496</v>
      </c>
      <c r="H53" s="1280" t="n">
        <v>2</v>
      </c>
      <c r="I53" s="1281" t="s">
        <v>497</v>
      </c>
      <c r="J53" s="1282" t="n">
        <v>90</v>
      </c>
      <c r="K53" s="1283" t="n">
        <v>260</v>
      </c>
      <c r="L53" s="1284" t="n">
        <v>2850</v>
      </c>
      <c r="M53" s="1210" t="n">
        <v>34.6987156627747</v>
      </c>
      <c r="N53" s="1211" t="n">
        <v>9305.868</v>
      </c>
      <c r="O53" s="1212" t="n">
        <v>84063.267542</v>
      </c>
      <c r="P53" s="1212" t="n">
        <v>94108.529545</v>
      </c>
      <c r="Q53" s="1213" t="n">
        <v>29289.314118015</v>
      </c>
      <c r="R53" s="1229" t="n">
        <v>113352.581660015</v>
      </c>
      <c r="S53" s="1229" t="n">
        <v>123397.843663015</v>
      </c>
    </row>
    <row r="54" customFormat="false" ht="16.5" hidden="false" customHeight="false" outlineLevel="0" collapsed="false">
      <c r="A54" s="1277" t="s">
        <v>408</v>
      </c>
      <c r="B54" s="1278" t="n">
        <f aca="false">J54</f>
        <v>90</v>
      </c>
      <c r="C54" s="1278" t="s">
        <v>496</v>
      </c>
      <c r="D54" s="1278" t="n">
        <f aca="false">K54</f>
        <v>260</v>
      </c>
      <c r="E54" s="1278" t="s">
        <v>496</v>
      </c>
      <c r="F54" s="1279" t="n">
        <f aca="false">L54</f>
        <v>2900</v>
      </c>
      <c r="G54" s="1278" t="s">
        <v>496</v>
      </c>
      <c r="H54" s="1280" t="n">
        <v>2</v>
      </c>
      <c r="I54" s="1281" t="s">
        <v>497</v>
      </c>
      <c r="J54" s="1282" t="n">
        <v>90</v>
      </c>
      <c r="K54" s="1283" t="n">
        <v>260</v>
      </c>
      <c r="L54" s="1284" t="n">
        <v>2900</v>
      </c>
      <c r="M54" s="1210" t="n">
        <v>35.4055633923523</v>
      </c>
      <c r="N54" s="1211" t="n">
        <v>9491.98536</v>
      </c>
      <c r="O54" s="1212" t="n">
        <v>85541.316153</v>
      </c>
      <c r="P54" s="1212" t="n">
        <v>95967.721399</v>
      </c>
      <c r="Q54" s="1213" t="n">
        <v>29908.1855106788</v>
      </c>
      <c r="R54" s="1229" t="n">
        <v>115449.501663679</v>
      </c>
      <c r="S54" s="1229" t="n">
        <v>125875.906909679</v>
      </c>
    </row>
    <row r="55" customFormat="false" ht="16.5" hidden="false" customHeight="false" outlineLevel="0" collapsed="false">
      <c r="A55" s="1277" t="s">
        <v>408</v>
      </c>
      <c r="B55" s="1278" t="n">
        <f aca="false">J55</f>
        <v>90</v>
      </c>
      <c r="C55" s="1278" t="s">
        <v>496</v>
      </c>
      <c r="D55" s="1278" t="n">
        <f aca="false">K55</f>
        <v>260</v>
      </c>
      <c r="E55" s="1278" t="s">
        <v>496</v>
      </c>
      <c r="F55" s="1279" t="n">
        <f aca="false">L55</f>
        <v>2950</v>
      </c>
      <c r="G55" s="1278" t="s">
        <v>496</v>
      </c>
      <c r="H55" s="1280" t="n">
        <v>2</v>
      </c>
      <c r="I55" s="1281" t="s">
        <v>497</v>
      </c>
      <c r="J55" s="1282" t="n">
        <v>90</v>
      </c>
      <c r="K55" s="1283" t="n">
        <v>260</v>
      </c>
      <c r="L55" s="1284" t="n">
        <v>2950</v>
      </c>
      <c r="M55" s="1210" t="n">
        <v>35.9364111219298</v>
      </c>
      <c r="N55" s="1211" t="n">
        <v>9678.10272</v>
      </c>
      <c r="O55" s="1212" t="n">
        <v>86187.483849</v>
      </c>
      <c r="P55" s="1212" t="n">
        <v>96754.55959</v>
      </c>
      <c r="Q55" s="1213" t="n">
        <v>30311.55991476</v>
      </c>
      <c r="R55" s="1229" t="n">
        <v>116499.04376376</v>
      </c>
      <c r="S55" s="1229" t="n">
        <v>127066.11950476</v>
      </c>
    </row>
    <row r="56" customFormat="false" ht="16.5" hidden="false" customHeight="false" outlineLevel="0" collapsed="false">
      <c r="A56" s="1285" t="s">
        <v>408</v>
      </c>
      <c r="B56" s="1286" t="n">
        <f aca="false">J56</f>
        <v>90</v>
      </c>
      <c r="C56" s="1286" t="s">
        <v>496</v>
      </c>
      <c r="D56" s="1286" t="n">
        <f aca="false">K56</f>
        <v>260</v>
      </c>
      <c r="E56" s="1286" t="s">
        <v>496</v>
      </c>
      <c r="F56" s="1287" t="n">
        <f aca="false">L56</f>
        <v>3000</v>
      </c>
      <c r="G56" s="1286" t="s">
        <v>496</v>
      </c>
      <c r="H56" s="1288" t="n">
        <v>2</v>
      </c>
      <c r="I56" s="1289" t="s">
        <v>497</v>
      </c>
      <c r="J56" s="1290" t="n">
        <v>90</v>
      </c>
      <c r="K56" s="1291" t="n">
        <v>260</v>
      </c>
      <c r="L56" s="1292" t="n">
        <v>3000</v>
      </c>
      <c r="M56" s="1221" t="n">
        <v>36.7321524515073</v>
      </c>
      <c r="N56" s="1222" t="n">
        <v>9864.22008</v>
      </c>
      <c r="O56" s="1223" t="n">
        <v>87142.403201</v>
      </c>
      <c r="P56" s="1223" t="n">
        <v>97920.119153</v>
      </c>
      <c r="Q56" s="1224" t="n">
        <v>30930.4313074238</v>
      </c>
      <c r="R56" s="1293" t="n">
        <v>118072.834508424</v>
      </c>
      <c r="S56" s="1293" t="n">
        <v>128850.550460424</v>
      </c>
    </row>
    <row r="57" customFormat="false" ht="22.5" hidden="false" customHeight="true" outlineLevel="0" collapsed="false">
      <c r="A57" s="1241" t="s">
        <v>498</v>
      </c>
      <c r="B57" s="1241"/>
      <c r="C57" s="1241"/>
      <c r="D57" s="1241"/>
      <c r="E57" s="1241"/>
      <c r="F57" s="1241"/>
      <c r="G57" s="1241"/>
      <c r="H57" s="1241"/>
      <c r="I57" s="1241"/>
      <c r="J57" s="1241"/>
      <c r="K57" s="1241"/>
      <c r="L57" s="1241"/>
      <c r="M57" s="1241"/>
      <c r="N57" s="1241"/>
      <c r="O57" s="1241"/>
      <c r="P57" s="1241"/>
      <c r="Q57" s="1241"/>
      <c r="R57" s="1241"/>
      <c r="S57" s="1241"/>
    </row>
    <row r="58" customFormat="false" ht="16.5" hidden="false" customHeight="false" outlineLevel="0" collapsed="false">
      <c r="A58" s="1202" t="s">
        <v>519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77" t="s">
        <v>408</v>
      </c>
      <c r="B59" s="1278" t="n">
        <f aca="false">J59</f>
        <v>90</v>
      </c>
      <c r="C59" s="1278" t="s">
        <v>496</v>
      </c>
      <c r="D59" s="1278" t="n">
        <f aca="false">K59</f>
        <v>300</v>
      </c>
      <c r="E59" s="1278" t="s">
        <v>496</v>
      </c>
      <c r="F59" s="1279" t="n">
        <f aca="false">L59</f>
        <v>700</v>
      </c>
      <c r="G59" s="1278" t="s">
        <v>496</v>
      </c>
      <c r="H59" s="1280" t="n">
        <v>2</v>
      </c>
      <c r="I59" s="1281" t="s">
        <v>497</v>
      </c>
      <c r="J59" s="1208" t="n">
        <v>90</v>
      </c>
      <c r="K59" s="1209" t="n">
        <v>300</v>
      </c>
      <c r="L59" s="1209" t="n">
        <v>700</v>
      </c>
      <c r="M59" s="1210" t="n">
        <v>9.92860470946715</v>
      </c>
      <c r="N59" s="1211" t="n">
        <v>1514.933784</v>
      </c>
      <c r="O59" s="1212" t="n">
        <v>25660.073789</v>
      </c>
      <c r="P59" s="1212" t="n">
        <v>29333.903529</v>
      </c>
      <c r="Q59" s="1213" t="n">
        <v>8780.15011296375</v>
      </c>
      <c r="R59" s="1229" t="n">
        <v>34440.2239019638</v>
      </c>
      <c r="S59" s="1229" t="n">
        <v>38114.0536419637</v>
      </c>
    </row>
    <row r="60" customFormat="false" ht="16.5" hidden="false" customHeight="false" outlineLevel="0" collapsed="false">
      <c r="A60" s="1277" t="s">
        <v>408</v>
      </c>
      <c r="B60" s="1278" t="n">
        <f aca="false">J60</f>
        <v>90</v>
      </c>
      <c r="C60" s="1278" t="s">
        <v>496</v>
      </c>
      <c r="D60" s="1278" t="n">
        <f aca="false">K60</f>
        <v>300</v>
      </c>
      <c r="E60" s="1278" t="s">
        <v>496</v>
      </c>
      <c r="F60" s="1279" t="n">
        <f aca="false">L60</f>
        <v>750</v>
      </c>
      <c r="G60" s="1278" t="s">
        <v>496</v>
      </c>
      <c r="H60" s="1280" t="n">
        <v>2</v>
      </c>
      <c r="I60" s="1281" t="s">
        <v>497</v>
      </c>
      <c r="J60" s="1208" t="n">
        <v>90</v>
      </c>
      <c r="K60" s="1209" t="n">
        <v>300</v>
      </c>
      <c r="L60" s="1209" t="n">
        <v>750</v>
      </c>
      <c r="M60" s="1210" t="n">
        <v>10.6183611689394</v>
      </c>
      <c r="N60" s="1211" t="n">
        <v>1731.352896</v>
      </c>
      <c r="O60" s="1212" t="n">
        <v>26440.802639</v>
      </c>
      <c r="P60" s="1212" t="n">
        <v>30302.978166</v>
      </c>
      <c r="Q60" s="1213" t="n">
        <v>9229.12690536</v>
      </c>
      <c r="R60" s="1229" t="n">
        <v>35669.92954436</v>
      </c>
      <c r="S60" s="1229" t="n">
        <v>39532.10507136</v>
      </c>
    </row>
    <row r="61" customFormat="false" ht="16.5" hidden="false" customHeight="false" outlineLevel="0" collapsed="false">
      <c r="A61" s="1277" t="s">
        <v>408</v>
      </c>
      <c r="B61" s="1278" t="n">
        <f aca="false">J61</f>
        <v>90</v>
      </c>
      <c r="C61" s="1278" t="s">
        <v>496</v>
      </c>
      <c r="D61" s="1278" t="n">
        <f aca="false">K61</f>
        <v>300</v>
      </c>
      <c r="E61" s="1278" t="s">
        <v>496</v>
      </c>
      <c r="F61" s="1279" t="n">
        <f aca="false">L61</f>
        <v>800</v>
      </c>
      <c r="G61" s="1278" t="s">
        <v>496</v>
      </c>
      <c r="H61" s="1280" t="n">
        <v>2</v>
      </c>
      <c r="I61" s="1281" t="s">
        <v>497</v>
      </c>
      <c r="J61" s="1208" t="n">
        <v>90</v>
      </c>
      <c r="K61" s="1209" t="n">
        <v>300</v>
      </c>
      <c r="L61" s="1209" t="n">
        <v>800</v>
      </c>
      <c r="M61" s="1210" t="n">
        <v>11.1891176284117</v>
      </c>
      <c r="N61" s="1211" t="n">
        <v>1947.772008</v>
      </c>
      <c r="O61" s="1212" t="n">
        <v>27509.645085</v>
      </c>
      <c r="P61" s="1212" t="n">
        <v>31200.903816</v>
      </c>
      <c r="Q61" s="1213" t="n">
        <v>9678.10369775625</v>
      </c>
      <c r="R61" s="1229" t="n">
        <v>37187.7487827563</v>
      </c>
      <c r="S61" s="1229" t="n">
        <v>40879.0075137563</v>
      </c>
    </row>
    <row r="62" customFormat="false" ht="16.5" hidden="false" customHeight="false" outlineLevel="0" collapsed="false">
      <c r="A62" s="1277" t="s">
        <v>408</v>
      </c>
      <c r="B62" s="1278" t="n">
        <f aca="false">J62</f>
        <v>90</v>
      </c>
      <c r="C62" s="1278" t="s">
        <v>496</v>
      </c>
      <c r="D62" s="1278" t="n">
        <f aca="false">K62</f>
        <v>300</v>
      </c>
      <c r="E62" s="1278" t="s">
        <v>496</v>
      </c>
      <c r="F62" s="1279" t="n">
        <f aca="false">L62</f>
        <v>850</v>
      </c>
      <c r="G62" s="1278" t="s">
        <v>496</v>
      </c>
      <c r="H62" s="1280" t="n">
        <v>2</v>
      </c>
      <c r="I62" s="1281" t="s">
        <v>497</v>
      </c>
      <c r="J62" s="1208" t="n">
        <v>90</v>
      </c>
      <c r="K62" s="1209" t="n">
        <v>300</v>
      </c>
      <c r="L62" s="1209" t="n">
        <v>850</v>
      </c>
      <c r="M62" s="1210" t="n">
        <v>11.759874087884</v>
      </c>
      <c r="N62" s="1211" t="n">
        <v>2164.19112</v>
      </c>
      <c r="O62" s="1212" t="n">
        <v>28240.99094</v>
      </c>
      <c r="P62" s="1212" t="n">
        <v>32085.708482</v>
      </c>
      <c r="Q62" s="1213" t="n">
        <v>10342.5776099438</v>
      </c>
      <c r="R62" s="1229" t="n">
        <v>38583.5685499438</v>
      </c>
      <c r="S62" s="1229" t="n">
        <v>42428.2860919438</v>
      </c>
    </row>
    <row r="63" customFormat="false" ht="16.5" hidden="false" customHeight="false" outlineLevel="0" collapsed="false">
      <c r="A63" s="1277" t="s">
        <v>408</v>
      </c>
      <c r="B63" s="1278" t="n">
        <f aca="false">J63</f>
        <v>90</v>
      </c>
      <c r="C63" s="1278" t="s">
        <v>496</v>
      </c>
      <c r="D63" s="1278" t="n">
        <f aca="false">K63</f>
        <v>300</v>
      </c>
      <c r="E63" s="1278" t="s">
        <v>496</v>
      </c>
      <c r="F63" s="1279" t="n">
        <f aca="false">L63</f>
        <v>900</v>
      </c>
      <c r="G63" s="1278" t="s">
        <v>496</v>
      </c>
      <c r="H63" s="1280" t="n">
        <v>2</v>
      </c>
      <c r="I63" s="1281" t="s">
        <v>497</v>
      </c>
      <c r="J63" s="1208" t="n">
        <v>90</v>
      </c>
      <c r="K63" s="1209" t="n">
        <v>300</v>
      </c>
      <c r="L63" s="1209" t="n">
        <v>900</v>
      </c>
      <c r="M63" s="1210" t="n">
        <v>12.3686305473562</v>
      </c>
      <c r="N63" s="1211" t="n">
        <v>2380.610232</v>
      </c>
      <c r="O63" s="1212" t="n">
        <v>29025.842279</v>
      </c>
      <c r="P63" s="1212" t="n">
        <v>33062.264225</v>
      </c>
      <c r="Q63" s="1213" t="n">
        <v>10791.55440234</v>
      </c>
      <c r="R63" s="1229" t="n">
        <v>39817.39668134</v>
      </c>
      <c r="S63" s="1229" t="n">
        <v>43853.81862734</v>
      </c>
    </row>
    <row r="64" customFormat="false" ht="16.5" hidden="false" customHeight="false" outlineLevel="0" collapsed="false">
      <c r="A64" s="1277" t="s">
        <v>408</v>
      </c>
      <c r="B64" s="1278" t="n">
        <f aca="false">J64</f>
        <v>90</v>
      </c>
      <c r="C64" s="1278" t="s">
        <v>496</v>
      </c>
      <c r="D64" s="1278" t="n">
        <f aca="false">K64</f>
        <v>300</v>
      </c>
      <c r="E64" s="1278" t="s">
        <v>496</v>
      </c>
      <c r="F64" s="1279" t="n">
        <f aca="false">L64</f>
        <v>950</v>
      </c>
      <c r="G64" s="1278" t="s">
        <v>496</v>
      </c>
      <c r="H64" s="1280" t="n">
        <v>2</v>
      </c>
      <c r="I64" s="1281" t="s">
        <v>497</v>
      </c>
      <c r="J64" s="1208" t="n">
        <v>90</v>
      </c>
      <c r="K64" s="1209" t="n">
        <v>300</v>
      </c>
      <c r="L64" s="1209" t="n">
        <v>950</v>
      </c>
      <c r="M64" s="1210" t="n">
        <v>13.0083870068285</v>
      </c>
      <c r="N64" s="1211" t="n">
        <v>2597.029344</v>
      </c>
      <c r="O64" s="1212" t="n">
        <v>29806.842648</v>
      </c>
      <c r="P64" s="1212" t="n">
        <v>34031.831869</v>
      </c>
      <c r="Q64" s="1213" t="n">
        <v>11456.0281833188</v>
      </c>
      <c r="R64" s="1229" t="n">
        <v>41262.8708313188</v>
      </c>
      <c r="S64" s="1229" t="n">
        <v>45487.8600523188</v>
      </c>
    </row>
    <row r="65" customFormat="false" ht="16.5" hidden="false" customHeight="false" outlineLevel="0" collapsed="false">
      <c r="A65" s="1277" t="s">
        <v>408</v>
      </c>
      <c r="B65" s="1278" t="n">
        <f aca="false">J65</f>
        <v>90</v>
      </c>
      <c r="C65" s="1278" t="s">
        <v>496</v>
      </c>
      <c r="D65" s="1278" t="n">
        <f aca="false">K65</f>
        <v>300</v>
      </c>
      <c r="E65" s="1278" t="s">
        <v>496</v>
      </c>
      <c r="F65" s="1279" t="n">
        <f aca="false">L65</f>
        <v>1000</v>
      </c>
      <c r="G65" s="1278" t="s">
        <v>496</v>
      </c>
      <c r="H65" s="1280" t="n">
        <v>2</v>
      </c>
      <c r="I65" s="1281" t="s">
        <v>497</v>
      </c>
      <c r="J65" s="1208" t="n">
        <v>90</v>
      </c>
      <c r="K65" s="1209" t="n">
        <v>300</v>
      </c>
      <c r="L65" s="1209" t="n">
        <v>1000</v>
      </c>
      <c r="M65" s="1210" t="n">
        <v>13.6961974663008</v>
      </c>
      <c r="N65" s="1211" t="n">
        <v>2813.448456</v>
      </c>
      <c r="O65" s="1212" t="n">
        <v>31589.995339</v>
      </c>
      <c r="P65" s="1212" t="n">
        <v>35968.443262</v>
      </c>
      <c r="Q65" s="1213" t="n">
        <v>11905.0051069238</v>
      </c>
      <c r="R65" s="1229" t="n">
        <v>43495.0004459238</v>
      </c>
      <c r="S65" s="1229" t="n">
        <v>47873.4483689238</v>
      </c>
    </row>
    <row r="66" customFormat="false" ht="16.5" hidden="false" customHeight="false" outlineLevel="0" collapsed="false">
      <c r="A66" s="1277" t="s">
        <v>408</v>
      </c>
      <c r="B66" s="1278" t="n">
        <f aca="false">J66</f>
        <v>90</v>
      </c>
      <c r="C66" s="1278" t="s">
        <v>496</v>
      </c>
      <c r="D66" s="1278" t="n">
        <f aca="false">K66</f>
        <v>300</v>
      </c>
      <c r="E66" s="1278" t="s">
        <v>496</v>
      </c>
      <c r="F66" s="1279" t="n">
        <f aca="false">L66</f>
        <v>1050</v>
      </c>
      <c r="G66" s="1278" t="s">
        <v>496</v>
      </c>
      <c r="H66" s="1280" t="n">
        <v>2</v>
      </c>
      <c r="I66" s="1281" t="s">
        <v>497</v>
      </c>
      <c r="J66" s="1208" t="n">
        <v>90</v>
      </c>
      <c r="K66" s="1209" t="n">
        <v>300</v>
      </c>
      <c r="L66" s="1209" t="n">
        <v>1050</v>
      </c>
      <c r="M66" s="1210" t="n">
        <v>14.266953925773</v>
      </c>
      <c r="N66" s="1211" t="n">
        <v>3029.867568</v>
      </c>
      <c r="O66" s="1212" t="n">
        <v>33323.236167</v>
      </c>
      <c r="P66" s="1212" t="n">
        <v>37855.143119</v>
      </c>
      <c r="Q66" s="1213" t="n">
        <v>12569.4788879025</v>
      </c>
      <c r="R66" s="1229" t="n">
        <v>45892.7150549025</v>
      </c>
      <c r="S66" s="1229" t="n">
        <v>50424.6220069025</v>
      </c>
    </row>
    <row r="67" customFormat="false" ht="16.5" hidden="false" customHeight="false" outlineLevel="0" collapsed="false">
      <c r="A67" s="1277" t="s">
        <v>408</v>
      </c>
      <c r="B67" s="1280" t="n">
        <f aca="false">J67</f>
        <v>90</v>
      </c>
      <c r="C67" s="1280" t="s">
        <v>496</v>
      </c>
      <c r="D67" s="1280" t="n">
        <f aca="false">K67</f>
        <v>300</v>
      </c>
      <c r="E67" s="1280" t="s">
        <v>496</v>
      </c>
      <c r="F67" s="1279" t="n">
        <f aca="false">L67</f>
        <v>1100</v>
      </c>
      <c r="G67" s="1280" t="s">
        <v>496</v>
      </c>
      <c r="H67" s="1280" t="n">
        <v>2</v>
      </c>
      <c r="I67" s="1281" t="s">
        <v>497</v>
      </c>
      <c r="J67" s="1208" t="n">
        <v>90</v>
      </c>
      <c r="K67" s="1209" t="n">
        <v>300</v>
      </c>
      <c r="L67" s="1209" t="n">
        <v>1100</v>
      </c>
      <c r="M67" s="1210" t="n">
        <v>14.8377103852453</v>
      </c>
      <c r="N67" s="1211" t="n">
        <v>3246.28668</v>
      </c>
      <c r="O67" s="1212" t="n">
        <v>35056.477213</v>
      </c>
      <c r="P67" s="1212" t="n">
        <v>39741.842867</v>
      </c>
      <c r="Q67" s="1213" t="n">
        <v>13018.4558115075</v>
      </c>
      <c r="R67" s="1229" t="n">
        <v>48074.9330245075</v>
      </c>
      <c r="S67" s="1229" t="n">
        <v>52760.2986785075</v>
      </c>
    </row>
    <row r="68" customFormat="false" ht="16.5" hidden="false" customHeight="false" outlineLevel="0" collapsed="false">
      <c r="A68" s="1277" t="s">
        <v>408</v>
      </c>
      <c r="B68" s="1278" t="n">
        <f aca="false">J68</f>
        <v>90</v>
      </c>
      <c r="C68" s="1278" t="s">
        <v>496</v>
      </c>
      <c r="D68" s="1278" t="n">
        <f aca="false">K68</f>
        <v>300</v>
      </c>
      <c r="E68" s="1278" t="s">
        <v>496</v>
      </c>
      <c r="F68" s="1279" t="n">
        <f aca="false">L68</f>
        <v>1150</v>
      </c>
      <c r="G68" s="1278" t="s">
        <v>496</v>
      </c>
      <c r="H68" s="1280" t="n">
        <v>2</v>
      </c>
      <c r="I68" s="1281" t="s">
        <v>497</v>
      </c>
      <c r="J68" s="1208" t="n">
        <v>90</v>
      </c>
      <c r="K68" s="1209" t="n">
        <v>300</v>
      </c>
      <c r="L68" s="1209" t="n">
        <v>1150</v>
      </c>
      <c r="M68" s="1210" t="n">
        <v>15.4084668447176</v>
      </c>
      <c r="N68" s="1211" t="n">
        <v>3462.705792</v>
      </c>
      <c r="O68" s="1212" t="n">
        <v>36438.643211</v>
      </c>
      <c r="P68" s="1212" t="n">
        <v>41277.467676</v>
      </c>
      <c r="Q68" s="1213" t="n">
        <v>13467.4326039038</v>
      </c>
      <c r="R68" s="1229" t="n">
        <v>49906.0758149038</v>
      </c>
      <c r="S68" s="1229" t="n">
        <v>54744.9002799038</v>
      </c>
    </row>
    <row r="69" customFormat="false" ht="16.5" hidden="false" customHeight="false" outlineLevel="0" collapsed="false">
      <c r="A69" s="1277" t="s">
        <v>408</v>
      </c>
      <c r="B69" s="1278" t="n">
        <f aca="false">J69</f>
        <v>90</v>
      </c>
      <c r="C69" s="1278" t="s">
        <v>496</v>
      </c>
      <c r="D69" s="1278" t="n">
        <f aca="false">K69</f>
        <v>300</v>
      </c>
      <c r="E69" s="1278" t="s">
        <v>496</v>
      </c>
      <c r="F69" s="1279" t="n">
        <f aca="false">L69</f>
        <v>1200</v>
      </c>
      <c r="G69" s="1278" t="s">
        <v>496</v>
      </c>
      <c r="H69" s="1280" t="n">
        <v>2</v>
      </c>
      <c r="I69" s="1281" t="s">
        <v>497</v>
      </c>
      <c r="J69" s="1208" t="n">
        <v>90</v>
      </c>
      <c r="K69" s="1209" t="n">
        <v>300</v>
      </c>
      <c r="L69" s="1209" t="n">
        <v>1200</v>
      </c>
      <c r="M69" s="1210" t="n">
        <v>16.1552233041899</v>
      </c>
      <c r="N69" s="1211" t="n">
        <v>3679.124904</v>
      </c>
      <c r="O69" s="1212" t="n">
        <v>38257.974637</v>
      </c>
      <c r="P69" s="1212" t="n">
        <v>43488.322197</v>
      </c>
      <c r="Q69" s="1213" t="n">
        <v>14131.9063848825</v>
      </c>
      <c r="R69" s="1229" t="n">
        <v>52389.8810218825</v>
      </c>
      <c r="S69" s="1229" t="n">
        <v>57620.2285818825</v>
      </c>
    </row>
    <row r="70" customFormat="false" ht="16.5" hidden="false" customHeight="false" outlineLevel="0" collapsed="false">
      <c r="A70" s="1277" t="s">
        <v>408</v>
      </c>
      <c r="B70" s="1278" t="n">
        <f aca="false">J70</f>
        <v>90</v>
      </c>
      <c r="C70" s="1278" t="s">
        <v>496</v>
      </c>
      <c r="D70" s="1278" t="n">
        <f aca="false">K70</f>
        <v>300</v>
      </c>
      <c r="E70" s="1278" t="s">
        <v>496</v>
      </c>
      <c r="F70" s="1279" t="n">
        <f aca="false">L70</f>
        <v>1250</v>
      </c>
      <c r="G70" s="1278" t="s">
        <v>496</v>
      </c>
      <c r="H70" s="1280" t="n">
        <v>2</v>
      </c>
      <c r="I70" s="1281" t="s">
        <v>497</v>
      </c>
      <c r="J70" s="1208" t="n">
        <v>90</v>
      </c>
      <c r="K70" s="1209" t="n">
        <v>300</v>
      </c>
      <c r="L70" s="1209" t="n">
        <v>1250</v>
      </c>
      <c r="M70" s="1210" t="n">
        <v>16.7259797636621</v>
      </c>
      <c r="N70" s="1211" t="n">
        <v>3895.544016</v>
      </c>
      <c r="O70" s="1212" t="n">
        <v>39791.827324</v>
      </c>
      <c r="P70" s="1212" t="n">
        <v>45175.6336949999</v>
      </c>
      <c r="Q70" s="1213" t="n">
        <v>14580.8833084875</v>
      </c>
      <c r="R70" s="1229" t="n">
        <v>54372.7106324875</v>
      </c>
      <c r="S70" s="1229" t="n">
        <v>59756.5170034874</v>
      </c>
    </row>
    <row r="71" customFormat="false" ht="16.5" hidden="false" customHeight="false" outlineLevel="0" collapsed="false">
      <c r="A71" s="1277" t="s">
        <v>408</v>
      </c>
      <c r="B71" s="1278" t="n">
        <f aca="false">J71</f>
        <v>90</v>
      </c>
      <c r="C71" s="1278" t="s">
        <v>496</v>
      </c>
      <c r="D71" s="1278" t="n">
        <f aca="false">K71</f>
        <v>300</v>
      </c>
      <c r="E71" s="1278" t="s">
        <v>496</v>
      </c>
      <c r="F71" s="1279" t="n">
        <f aca="false">L71</f>
        <v>1300</v>
      </c>
      <c r="G71" s="1278" t="s">
        <v>496</v>
      </c>
      <c r="H71" s="1280" t="n">
        <v>2</v>
      </c>
      <c r="I71" s="1281" t="s">
        <v>497</v>
      </c>
      <c r="J71" s="1208" t="n">
        <v>90</v>
      </c>
      <c r="K71" s="1209" t="n">
        <v>300</v>
      </c>
      <c r="L71" s="1209" t="n">
        <v>1300</v>
      </c>
      <c r="M71" s="1210" t="n">
        <v>17.3587362231344</v>
      </c>
      <c r="N71" s="1211" t="n">
        <v>4111.963128</v>
      </c>
      <c r="O71" s="1212" t="n">
        <v>41361.500245</v>
      </c>
      <c r="P71" s="1212" t="n">
        <v>46969.060508</v>
      </c>
      <c r="Q71" s="1213" t="n">
        <v>15245.3570894663</v>
      </c>
      <c r="R71" s="1229" t="n">
        <v>56606.8573344662</v>
      </c>
      <c r="S71" s="1229" t="n">
        <v>62214.4175974663</v>
      </c>
    </row>
    <row r="72" customFormat="false" ht="16.5" hidden="false" customHeight="false" outlineLevel="0" collapsed="false">
      <c r="A72" s="1277" t="s">
        <v>408</v>
      </c>
      <c r="B72" s="1278" t="n">
        <f aca="false">J72</f>
        <v>90</v>
      </c>
      <c r="C72" s="1278" t="s">
        <v>496</v>
      </c>
      <c r="D72" s="1278" t="n">
        <f aca="false">K72</f>
        <v>300</v>
      </c>
      <c r="E72" s="1278" t="s">
        <v>496</v>
      </c>
      <c r="F72" s="1279" t="n">
        <f aca="false">L72</f>
        <v>1350</v>
      </c>
      <c r="G72" s="1278" t="s">
        <v>496</v>
      </c>
      <c r="H72" s="1280" t="n">
        <v>2</v>
      </c>
      <c r="I72" s="1281" t="s">
        <v>497</v>
      </c>
      <c r="J72" s="1208" t="n">
        <v>90</v>
      </c>
      <c r="K72" s="1209" t="n">
        <v>300</v>
      </c>
      <c r="L72" s="1209" t="n">
        <v>1350</v>
      </c>
      <c r="M72" s="1210" t="n">
        <v>17.9294926826067</v>
      </c>
      <c r="N72" s="1211" t="n">
        <v>4328.38224</v>
      </c>
      <c r="O72" s="1212" t="n">
        <v>43240.231003</v>
      </c>
      <c r="P72" s="1212" t="n">
        <v>49001.250077</v>
      </c>
      <c r="Q72" s="1213" t="n">
        <v>15694.3338818625</v>
      </c>
      <c r="R72" s="1229" t="n">
        <v>58934.5648848625</v>
      </c>
      <c r="S72" s="1229" t="n">
        <v>64695.5839588625</v>
      </c>
    </row>
    <row r="73" customFormat="false" ht="16.5" hidden="false" customHeight="false" outlineLevel="0" collapsed="false">
      <c r="A73" s="1277" t="s">
        <v>408</v>
      </c>
      <c r="B73" s="1278" t="n">
        <f aca="false">J73</f>
        <v>90</v>
      </c>
      <c r="C73" s="1278" t="s">
        <v>496</v>
      </c>
      <c r="D73" s="1278" t="n">
        <f aca="false">K73</f>
        <v>300</v>
      </c>
      <c r="E73" s="1278" t="s">
        <v>496</v>
      </c>
      <c r="F73" s="1279" t="n">
        <f aca="false">L73</f>
        <v>1400</v>
      </c>
      <c r="G73" s="1278" t="s">
        <v>496</v>
      </c>
      <c r="H73" s="1280" t="n">
        <v>2</v>
      </c>
      <c r="I73" s="1281" t="s">
        <v>497</v>
      </c>
      <c r="J73" s="1208" t="n">
        <v>90</v>
      </c>
      <c r="K73" s="1209" t="n">
        <v>300</v>
      </c>
      <c r="L73" s="1209" t="n">
        <v>1400</v>
      </c>
      <c r="M73" s="1210" t="n">
        <v>18.5002491420789</v>
      </c>
      <c r="N73" s="1211" t="n">
        <v>4544.801352</v>
      </c>
      <c r="O73" s="1212" t="n">
        <v>45118.96187</v>
      </c>
      <c r="P73" s="1212" t="n">
        <v>51033.439646</v>
      </c>
      <c r="Q73" s="1213" t="n">
        <v>16358.80779405</v>
      </c>
      <c r="R73" s="1229" t="n">
        <v>61477.76966405</v>
      </c>
      <c r="S73" s="1229" t="n">
        <v>67392.24744005</v>
      </c>
    </row>
    <row r="74" customFormat="false" ht="16.5" hidden="false" customHeight="false" outlineLevel="0" collapsed="false">
      <c r="A74" s="1277" t="s">
        <v>408</v>
      </c>
      <c r="B74" s="1278" t="n">
        <f aca="false">J74</f>
        <v>90</v>
      </c>
      <c r="C74" s="1278" t="s">
        <v>496</v>
      </c>
      <c r="D74" s="1278" t="n">
        <f aca="false">K74</f>
        <v>300</v>
      </c>
      <c r="E74" s="1278" t="s">
        <v>496</v>
      </c>
      <c r="F74" s="1279" t="n">
        <f aca="false">L74</f>
        <v>1450</v>
      </c>
      <c r="G74" s="1278" t="s">
        <v>496</v>
      </c>
      <c r="H74" s="1280" t="n">
        <v>2</v>
      </c>
      <c r="I74" s="1281" t="s">
        <v>497</v>
      </c>
      <c r="J74" s="1208" t="n">
        <v>90</v>
      </c>
      <c r="K74" s="1209" t="n">
        <v>300</v>
      </c>
      <c r="L74" s="1209" t="n">
        <v>1450</v>
      </c>
      <c r="M74" s="1210" t="n">
        <v>19.0710056015512</v>
      </c>
      <c r="N74" s="1211" t="n">
        <v>4761.220464</v>
      </c>
      <c r="O74" s="1212" t="n">
        <v>46997.692737</v>
      </c>
      <c r="P74" s="1212" t="n">
        <v>53065.629215</v>
      </c>
      <c r="Q74" s="1213" t="n">
        <v>16807.7845864461</v>
      </c>
      <c r="R74" s="1229" t="n">
        <v>63805.4773234461</v>
      </c>
      <c r="S74" s="1229" t="n">
        <v>69873.4138014461</v>
      </c>
    </row>
    <row r="75" customFormat="false" ht="16.5" hidden="false" customHeight="false" outlineLevel="0" collapsed="false">
      <c r="A75" s="1277" t="s">
        <v>408</v>
      </c>
      <c r="B75" s="1278" t="n">
        <f aca="false">J75</f>
        <v>90</v>
      </c>
      <c r="C75" s="1278" t="s">
        <v>496</v>
      </c>
      <c r="D75" s="1278" t="n">
        <f aca="false">K75</f>
        <v>300</v>
      </c>
      <c r="E75" s="1278" t="s">
        <v>496</v>
      </c>
      <c r="F75" s="1279" t="n">
        <f aca="false">L75</f>
        <v>1500</v>
      </c>
      <c r="G75" s="1278" t="s">
        <v>496</v>
      </c>
      <c r="H75" s="1280" t="n">
        <v>2</v>
      </c>
      <c r="I75" s="1281" t="s">
        <v>497</v>
      </c>
      <c r="J75" s="1208" t="n">
        <v>90</v>
      </c>
      <c r="K75" s="1209" t="n">
        <v>300</v>
      </c>
      <c r="L75" s="1209" t="n">
        <v>1500</v>
      </c>
      <c r="M75" s="1210" t="n">
        <v>20.3830568610235</v>
      </c>
      <c r="N75" s="1211" t="n">
        <v>4977.639576</v>
      </c>
      <c r="O75" s="1212" t="n">
        <v>49498.195465</v>
      </c>
      <c r="P75" s="1212" t="n">
        <v>55867.218283</v>
      </c>
      <c r="Q75" s="1213" t="n">
        <v>17472.2584986338</v>
      </c>
      <c r="R75" s="1229" t="n">
        <v>66970.4539636337</v>
      </c>
      <c r="S75" s="1229" t="n">
        <v>73339.4767816338</v>
      </c>
    </row>
    <row r="76" customFormat="false" ht="16.5" hidden="false" customHeight="false" outlineLevel="0" collapsed="false">
      <c r="A76" s="1277" t="s">
        <v>408</v>
      </c>
      <c r="B76" s="1278" t="n">
        <f aca="false">J76</f>
        <v>90</v>
      </c>
      <c r="C76" s="1278" t="s">
        <v>496</v>
      </c>
      <c r="D76" s="1278" t="n">
        <f aca="false">K76</f>
        <v>300</v>
      </c>
      <c r="E76" s="1278" t="s">
        <v>496</v>
      </c>
      <c r="F76" s="1279" t="n">
        <f aca="false">L76</f>
        <v>1550</v>
      </c>
      <c r="G76" s="1278" t="s">
        <v>496</v>
      </c>
      <c r="H76" s="1280" t="n">
        <v>2</v>
      </c>
      <c r="I76" s="1281" t="s">
        <v>497</v>
      </c>
      <c r="J76" s="1208" t="n">
        <v>90</v>
      </c>
      <c r="K76" s="1209" t="n">
        <v>300</v>
      </c>
      <c r="L76" s="1209" t="n">
        <v>1550</v>
      </c>
      <c r="M76" s="1210" t="n">
        <v>21.0228133204957</v>
      </c>
      <c r="N76" s="1211" t="n">
        <v>5194.058688</v>
      </c>
      <c r="O76" s="1212" t="n">
        <v>51762.394586</v>
      </c>
      <c r="P76" s="1212" t="n">
        <v>58449.807712</v>
      </c>
      <c r="Q76" s="1213" t="n">
        <v>17921.23529103</v>
      </c>
      <c r="R76" s="1229" t="n">
        <v>69683.62987703</v>
      </c>
      <c r="S76" s="1229" t="n">
        <v>76371.04300303</v>
      </c>
    </row>
    <row r="77" customFormat="false" ht="16.5" hidden="false" customHeight="false" outlineLevel="0" collapsed="false">
      <c r="A77" s="1277" t="s">
        <v>408</v>
      </c>
      <c r="B77" s="1280" t="n">
        <f aca="false">J77</f>
        <v>90</v>
      </c>
      <c r="C77" s="1280" t="s">
        <v>496</v>
      </c>
      <c r="D77" s="1280" t="n">
        <f aca="false">K77</f>
        <v>300</v>
      </c>
      <c r="E77" s="1280" t="s">
        <v>496</v>
      </c>
      <c r="F77" s="1279" t="n">
        <f aca="false">L77</f>
        <v>1600</v>
      </c>
      <c r="G77" s="1280" t="s">
        <v>496</v>
      </c>
      <c r="H77" s="1280" t="n">
        <v>2</v>
      </c>
      <c r="I77" s="1281" t="s">
        <v>497</v>
      </c>
      <c r="J77" s="1208" t="n">
        <v>90</v>
      </c>
      <c r="K77" s="1209" t="n">
        <v>300</v>
      </c>
      <c r="L77" s="1209" t="n">
        <v>1600</v>
      </c>
      <c r="M77" s="1210" t="n">
        <v>21.593569779968</v>
      </c>
      <c r="N77" s="1211" t="n">
        <v>5410.4778</v>
      </c>
      <c r="O77" s="1212" t="n">
        <v>52978.072131</v>
      </c>
      <c r="P77" s="1212" t="n">
        <v>59818.944177</v>
      </c>
      <c r="Q77" s="1213" t="n">
        <v>18370.2120834263</v>
      </c>
      <c r="R77" s="1229" t="n">
        <v>71348.2842144263</v>
      </c>
      <c r="S77" s="1229" t="n">
        <v>78189.1562604263</v>
      </c>
    </row>
    <row r="78" customFormat="false" ht="16.5" hidden="false" customHeight="false" outlineLevel="0" collapsed="false">
      <c r="A78" s="1277" t="s">
        <v>408</v>
      </c>
      <c r="B78" s="1278" t="n">
        <f aca="false">J78</f>
        <v>90</v>
      </c>
      <c r="C78" s="1278" t="s">
        <v>496</v>
      </c>
      <c r="D78" s="1278" t="n">
        <f aca="false">K78</f>
        <v>300</v>
      </c>
      <c r="E78" s="1278" t="s">
        <v>496</v>
      </c>
      <c r="F78" s="1279" t="n">
        <f aca="false">L78</f>
        <v>1650</v>
      </c>
      <c r="G78" s="1278" t="s">
        <v>496</v>
      </c>
      <c r="H78" s="1280" t="n">
        <v>2</v>
      </c>
      <c r="I78" s="1281" t="s">
        <v>497</v>
      </c>
      <c r="J78" s="1208" t="n">
        <v>90</v>
      </c>
      <c r="K78" s="1209" t="n">
        <v>300</v>
      </c>
      <c r="L78" s="1209" t="n">
        <v>1650</v>
      </c>
      <c r="M78" s="1210" t="n">
        <v>22.2023262394403</v>
      </c>
      <c r="N78" s="1211" t="n">
        <v>5626.896912</v>
      </c>
      <c r="O78" s="1212" t="n">
        <v>54239.374351</v>
      </c>
      <c r="P78" s="1212" t="n">
        <v>61271.495181</v>
      </c>
      <c r="Q78" s="1213" t="n">
        <v>19034.6859956138</v>
      </c>
      <c r="R78" s="1229" t="n">
        <v>73274.0603466138</v>
      </c>
      <c r="S78" s="1229" t="n">
        <v>80306.1811766138</v>
      </c>
    </row>
    <row r="79" customFormat="false" ht="16.5" hidden="false" customHeight="false" outlineLevel="0" collapsed="false">
      <c r="A79" s="1277" t="s">
        <v>408</v>
      </c>
      <c r="B79" s="1278" t="n">
        <f aca="false">J79</f>
        <v>90</v>
      </c>
      <c r="C79" s="1278" t="s">
        <v>496</v>
      </c>
      <c r="D79" s="1278" t="n">
        <f aca="false">K79</f>
        <v>300</v>
      </c>
      <c r="E79" s="1278" t="s">
        <v>496</v>
      </c>
      <c r="F79" s="1279" t="n">
        <f aca="false">L79</f>
        <v>1700</v>
      </c>
      <c r="G79" s="1278" t="s">
        <v>496</v>
      </c>
      <c r="H79" s="1280" t="n">
        <v>2</v>
      </c>
      <c r="I79" s="1281" t="s">
        <v>497</v>
      </c>
      <c r="J79" s="1208" t="n">
        <v>90</v>
      </c>
      <c r="K79" s="1209" t="n">
        <v>300</v>
      </c>
      <c r="L79" s="1209" t="n">
        <v>1700</v>
      </c>
      <c r="M79" s="1210" t="n">
        <v>22.7730826989125</v>
      </c>
      <c r="N79" s="1211" t="n">
        <v>5843.316024</v>
      </c>
      <c r="O79" s="1212" t="n">
        <v>55440.408945</v>
      </c>
      <c r="P79" s="1212" t="n">
        <v>62625.988586</v>
      </c>
      <c r="Q79" s="1213" t="n">
        <v>19483.66278801</v>
      </c>
      <c r="R79" s="1229" t="n">
        <v>74924.07173301</v>
      </c>
      <c r="S79" s="1229" t="n">
        <v>82109.65137401</v>
      </c>
    </row>
    <row r="80" customFormat="false" ht="16.5" hidden="false" customHeight="false" outlineLevel="0" collapsed="false">
      <c r="A80" s="1277" t="s">
        <v>408</v>
      </c>
      <c r="B80" s="1278" t="n">
        <f aca="false">J80</f>
        <v>90</v>
      </c>
      <c r="C80" s="1278" t="s">
        <v>496</v>
      </c>
      <c r="D80" s="1278" t="n">
        <f aca="false">K80</f>
        <v>300</v>
      </c>
      <c r="E80" s="1278" t="s">
        <v>496</v>
      </c>
      <c r="F80" s="1279" t="n">
        <f aca="false">L80</f>
        <v>1750</v>
      </c>
      <c r="G80" s="1278" t="s">
        <v>496</v>
      </c>
      <c r="H80" s="1280" t="n">
        <v>2</v>
      </c>
      <c r="I80" s="1281" t="s">
        <v>497</v>
      </c>
      <c r="J80" s="1208" t="n">
        <v>90</v>
      </c>
      <c r="K80" s="1209" t="n">
        <v>300</v>
      </c>
      <c r="L80" s="1209" t="n">
        <v>1750</v>
      </c>
      <c r="M80" s="1210" t="n">
        <v>23.3438391583848</v>
      </c>
      <c r="N80" s="1211" t="n">
        <v>6059.735136</v>
      </c>
      <c r="O80" s="1212" t="n">
        <v>56634.122118</v>
      </c>
      <c r="P80" s="1212" t="n">
        <v>63973.160679</v>
      </c>
      <c r="Q80" s="1213" t="n">
        <v>20148.1367001975</v>
      </c>
      <c r="R80" s="1229" t="n">
        <v>76782.2588181975</v>
      </c>
      <c r="S80" s="1229" t="n">
        <v>84121.2973791975</v>
      </c>
    </row>
    <row r="81" customFormat="false" ht="16.5" hidden="false" customHeight="false" outlineLevel="0" collapsed="false">
      <c r="A81" s="1277" t="s">
        <v>408</v>
      </c>
      <c r="B81" s="1278" t="n">
        <f aca="false">J81</f>
        <v>90</v>
      </c>
      <c r="C81" s="1278" t="s">
        <v>496</v>
      </c>
      <c r="D81" s="1278" t="n">
        <f aca="false">K81</f>
        <v>300</v>
      </c>
      <c r="E81" s="1278" t="s">
        <v>496</v>
      </c>
      <c r="F81" s="1279" t="n">
        <f aca="false">L81</f>
        <v>1800</v>
      </c>
      <c r="G81" s="1278" t="s">
        <v>496</v>
      </c>
      <c r="H81" s="1280" t="n">
        <v>2</v>
      </c>
      <c r="I81" s="1281" t="s">
        <v>497</v>
      </c>
      <c r="J81" s="1208" t="n">
        <v>90</v>
      </c>
      <c r="K81" s="1209" t="n">
        <v>300</v>
      </c>
      <c r="L81" s="1209" t="n">
        <v>1800</v>
      </c>
      <c r="M81" s="1210" t="n">
        <v>23.9835956178571</v>
      </c>
      <c r="N81" s="1211" t="n">
        <v>6276.154248</v>
      </c>
      <c r="O81" s="1212" t="n">
        <v>57870.376247</v>
      </c>
      <c r="P81" s="1212" t="n">
        <v>65398.151142</v>
      </c>
      <c r="Q81" s="1213" t="n">
        <v>20597.1134925938</v>
      </c>
      <c r="R81" s="1229" t="n">
        <v>78467.4897395938</v>
      </c>
      <c r="S81" s="1229" t="n">
        <v>85995.2646345938</v>
      </c>
    </row>
    <row r="82" customFormat="false" ht="16.5" hidden="false" customHeight="false" outlineLevel="0" collapsed="false">
      <c r="A82" s="1277" t="s">
        <v>408</v>
      </c>
      <c r="B82" s="1278" t="n">
        <f aca="false">J82</f>
        <v>90</v>
      </c>
      <c r="C82" s="1278" t="s">
        <v>496</v>
      </c>
      <c r="D82" s="1278" t="n">
        <f aca="false">K82</f>
        <v>300</v>
      </c>
      <c r="E82" s="1278" t="s">
        <v>496</v>
      </c>
      <c r="F82" s="1279" t="n">
        <f aca="false">L82</f>
        <v>1850</v>
      </c>
      <c r="G82" s="1278" t="s">
        <v>496</v>
      </c>
      <c r="H82" s="1280" t="n">
        <v>2</v>
      </c>
      <c r="I82" s="1281" t="s">
        <v>497</v>
      </c>
      <c r="J82" s="1208" t="n">
        <v>90</v>
      </c>
      <c r="K82" s="1209" t="n">
        <v>300</v>
      </c>
      <c r="L82" s="1209" t="n">
        <v>1850</v>
      </c>
      <c r="M82" s="1210" t="n">
        <v>24.6163520773294</v>
      </c>
      <c r="N82" s="1211" t="n">
        <v>6492.57336</v>
      </c>
      <c r="O82" s="1212" t="n">
        <v>59148.851635</v>
      </c>
      <c r="P82" s="1212" t="n">
        <v>66900.380095</v>
      </c>
      <c r="Q82" s="1213" t="n">
        <v>21261.5872735725</v>
      </c>
      <c r="R82" s="1229" t="n">
        <v>80410.4389085725</v>
      </c>
      <c r="S82" s="1229" t="n">
        <v>88161.9673685725</v>
      </c>
    </row>
    <row r="83" customFormat="false" ht="16.5" hidden="false" customHeight="false" outlineLevel="0" collapsed="false">
      <c r="A83" s="1277" t="s">
        <v>408</v>
      </c>
      <c r="B83" s="1278" t="n">
        <f aca="false">J83</f>
        <v>90</v>
      </c>
      <c r="C83" s="1278" t="s">
        <v>496</v>
      </c>
      <c r="D83" s="1278" t="n">
        <f aca="false">K83</f>
        <v>300</v>
      </c>
      <c r="E83" s="1278" t="s">
        <v>496</v>
      </c>
      <c r="F83" s="1279" t="n">
        <f aca="false">L83</f>
        <v>1900</v>
      </c>
      <c r="G83" s="1278" t="s">
        <v>496</v>
      </c>
      <c r="H83" s="1280" t="n">
        <v>2</v>
      </c>
      <c r="I83" s="1281" t="s">
        <v>497</v>
      </c>
      <c r="J83" s="1208" t="n">
        <v>90</v>
      </c>
      <c r="K83" s="1209" t="n">
        <v>300</v>
      </c>
      <c r="L83" s="1209" t="n">
        <v>1900</v>
      </c>
      <c r="M83" s="1210" t="n">
        <v>25.1871085368016</v>
      </c>
      <c r="N83" s="1211" t="n">
        <v>6708.992472</v>
      </c>
      <c r="O83" s="1212" t="n">
        <v>60320.600436</v>
      </c>
      <c r="P83" s="1212" t="n">
        <v>68225.587816</v>
      </c>
      <c r="Q83" s="1213" t="n">
        <v>21710.5641971775</v>
      </c>
      <c r="R83" s="1229" t="n">
        <v>82031.1646331775</v>
      </c>
      <c r="S83" s="1229" t="n">
        <v>89936.1520131775</v>
      </c>
    </row>
    <row r="84" customFormat="false" ht="16.5" hidden="false" customHeight="false" outlineLevel="0" collapsed="false">
      <c r="A84" s="1277" t="s">
        <v>408</v>
      </c>
      <c r="B84" s="1278" t="n">
        <f aca="false">J84</f>
        <v>90</v>
      </c>
      <c r="C84" s="1278" t="s">
        <v>496</v>
      </c>
      <c r="D84" s="1278" t="n">
        <f aca="false">K84</f>
        <v>300</v>
      </c>
      <c r="E84" s="1278" t="s">
        <v>496</v>
      </c>
      <c r="F84" s="1279" t="n">
        <f aca="false">L84</f>
        <v>1950</v>
      </c>
      <c r="G84" s="1278" t="s">
        <v>496</v>
      </c>
      <c r="H84" s="1280" t="n">
        <v>2</v>
      </c>
      <c r="I84" s="1281" t="s">
        <v>497</v>
      </c>
      <c r="J84" s="1208" t="n">
        <v>90</v>
      </c>
      <c r="K84" s="1209" t="n">
        <v>300</v>
      </c>
      <c r="L84" s="1209" t="n">
        <v>1950</v>
      </c>
      <c r="M84" s="1210" t="n">
        <v>25.8718649962739</v>
      </c>
      <c r="N84" s="1211" t="n">
        <v>6925.411584</v>
      </c>
      <c r="O84" s="1212" t="n">
        <v>61880.539875</v>
      </c>
      <c r="P84" s="1212" t="n">
        <v>70106.755487</v>
      </c>
      <c r="Q84" s="1213" t="n">
        <v>22159.5409895738</v>
      </c>
      <c r="R84" s="1229" t="n">
        <v>84040.0808645738</v>
      </c>
      <c r="S84" s="1229" t="n">
        <v>92266.2964765738</v>
      </c>
    </row>
    <row r="85" customFormat="false" ht="16.5" hidden="false" customHeight="false" outlineLevel="0" collapsed="false">
      <c r="A85" s="1277" t="s">
        <v>408</v>
      </c>
      <c r="B85" s="1278" t="n">
        <f aca="false">J85</f>
        <v>90</v>
      </c>
      <c r="C85" s="1278" t="s">
        <v>496</v>
      </c>
      <c r="D85" s="1278" t="n">
        <f aca="false">K85</f>
        <v>300</v>
      </c>
      <c r="E85" s="1278" t="s">
        <v>496</v>
      </c>
      <c r="F85" s="1279" t="n">
        <f aca="false">L85</f>
        <v>2000</v>
      </c>
      <c r="G85" s="1278" t="s">
        <v>496</v>
      </c>
      <c r="H85" s="1280" t="n">
        <v>2</v>
      </c>
      <c r="I85" s="1281" t="s">
        <v>497</v>
      </c>
      <c r="J85" s="1208" t="n">
        <v>90</v>
      </c>
      <c r="K85" s="1209" t="n">
        <v>300</v>
      </c>
      <c r="L85" s="1209" t="n">
        <v>2000</v>
      </c>
      <c r="M85" s="1210" t="n">
        <v>26.5596754557462</v>
      </c>
      <c r="N85" s="1211" t="n">
        <v>7141.830696</v>
      </c>
      <c r="O85" s="1212" t="n">
        <v>63082.723329</v>
      </c>
      <c r="P85" s="1212" t="n">
        <v>71185.257295</v>
      </c>
      <c r="Q85" s="1213" t="n">
        <v>22824.0147705525</v>
      </c>
      <c r="R85" s="1229" t="n">
        <v>85906.7380995525</v>
      </c>
      <c r="S85" s="1229" t="n">
        <v>94009.2720655525</v>
      </c>
    </row>
    <row r="86" customFormat="false" ht="16.5" hidden="false" customHeight="false" outlineLevel="0" collapsed="false">
      <c r="A86" s="1277" t="s">
        <v>408</v>
      </c>
      <c r="B86" s="1278" t="n">
        <f aca="false">J86</f>
        <v>90</v>
      </c>
      <c r="C86" s="1278" t="s">
        <v>496</v>
      </c>
      <c r="D86" s="1278" t="n">
        <f aca="false">K86</f>
        <v>300</v>
      </c>
      <c r="E86" s="1278" t="s">
        <v>496</v>
      </c>
      <c r="F86" s="1279" t="n">
        <f aca="false">L86</f>
        <v>2050</v>
      </c>
      <c r="G86" s="1278" t="s">
        <v>496</v>
      </c>
      <c r="H86" s="1280" t="n">
        <v>2</v>
      </c>
      <c r="I86" s="1281" t="s">
        <v>497</v>
      </c>
      <c r="J86" s="1208" t="n">
        <v>90</v>
      </c>
      <c r="K86" s="1209" t="n">
        <v>300</v>
      </c>
      <c r="L86" s="1209" t="n">
        <v>2050</v>
      </c>
      <c r="M86" s="1210" t="n">
        <v>27.1304319152184</v>
      </c>
      <c r="N86" s="1211" t="n">
        <v>7358.249808</v>
      </c>
      <c r="O86" s="1212" t="n">
        <v>63857.927187</v>
      </c>
      <c r="P86" s="1212" t="n">
        <v>72113.920073</v>
      </c>
      <c r="Q86" s="1213" t="n">
        <v>23272.9916941575</v>
      </c>
      <c r="R86" s="1229" t="n">
        <v>87130.9188811575</v>
      </c>
      <c r="S86" s="1229" t="n">
        <v>95386.9117671575</v>
      </c>
    </row>
    <row r="87" customFormat="false" ht="16.5" hidden="false" customHeight="false" outlineLevel="0" collapsed="false">
      <c r="A87" s="1277" t="s">
        <v>408</v>
      </c>
      <c r="B87" s="1280" t="n">
        <f aca="false">J87</f>
        <v>90</v>
      </c>
      <c r="C87" s="1280" t="s">
        <v>496</v>
      </c>
      <c r="D87" s="1280" t="n">
        <f aca="false">K87</f>
        <v>300</v>
      </c>
      <c r="E87" s="1280" t="s">
        <v>496</v>
      </c>
      <c r="F87" s="1279" t="n">
        <f aca="false">L87</f>
        <v>2100</v>
      </c>
      <c r="G87" s="1280" t="s">
        <v>496</v>
      </c>
      <c r="H87" s="1280" t="n">
        <v>2</v>
      </c>
      <c r="I87" s="1281" t="s">
        <v>497</v>
      </c>
      <c r="J87" s="1208" t="n">
        <v>90</v>
      </c>
      <c r="K87" s="1209" t="n">
        <v>300</v>
      </c>
      <c r="L87" s="1209" t="n">
        <v>2100</v>
      </c>
      <c r="M87" s="1210" t="n">
        <v>27.7011883746907</v>
      </c>
      <c r="N87" s="1211" t="n">
        <v>7574.66892</v>
      </c>
      <c r="O87" s="1212" t="n">
        <v>64475.607951</v>
      </c>
      <c r="P87" s="1212" t="n">
        <v>72885.05943</v>
      </c>
      <c r="Q87" s="1213" t="n">
        <v>23937.4654751363</v>
      </c>
      <c r="R87" s="1229" t="n">
        <v>88413.0734261363</v>
      </c>
      <c r="S87" s="1229" t="n">
        <v>96822.5249051363</v>
      </c>
    </row>
    <row r="88" customFormat="false" ht="16.5" hidden="false" customHeight="false" outlineLevel="0" collapsed="false">
      <c r="A88" s="1277" t="s">
        <v>408</v>
      </c>
      <c r="B88" s="1278" t="n">
        <f aca="false">J88</f>
        <v>90</v>
      </c>
      <c r="C88" s="1278" t="s">
        <v>496</v>
      </c>
      <c r="D88" s="1278" t="n">
        <f aca="false">K88</f>
        <v>300</v>
      </c>
      <c r="E88" s="1278" t="s">
        <v>496</v>
      </c>
      <c r="F88" s="1279" t="n">
        <f aca="false">L88</f>
        <v>2150</v>
      </c>
      <c r="G88" s="1278" t="s">
        <v>496</v>
      </c>
      <c r="H88" s="1280" t="n">
        <v>2</v>
      </c>
      <c r="I88" s="1281" t="s">
        <v>497</v>
      </c>
      <c r="J88" s="1208" t="n">
        <v>90</v>
      </c>
      <c r="K88" s="1209" t="n">
        <v>300</v>
      </c>
      <c r="L88" s="1209" t="n">
        <v>2150</v>
      </c>
      <c r="M88" s="1210" t="n">
        <v>28.395944834163</v>
      </c>
      <c r="N88" s="1211" t="n">
        <v>7791.088032</v>
      </c>
      <c r="O88" s="1212" t="n">
        <v>65441.227724</v>
      </c>
      <c r="P88" s="1212" t="n">
        <v>74144.727849</v>
      </c>
      <c r="Q88" s="1213" t="n">
        <v>24386.4423987413</v>
      </c>
      <c r="R88" s="1229" t="n">
        <v>89827.6701227413</v>
      </c>
      <c r="S88" s="1229" t="n">
        <v>98531.1702477413</v>
      </c>
    </row>
    <row r="89" customFormat="false" ht="16.5" hidden="false" customHeight="false" outlineLevel="0" collapsed="false">
      <c r="A89" s="1277" t="s">
        <v>408</v>
      </c>
      <c r="B89" s="1278" t="n">
        <f aca="false">J89</f>
        <v>90</v>
      </c>
      <c r="C89" s="1278" t="s">
        <v>496</v>
      </c>
      <c r="D89" s="1278" t="n">
        <f aca="false">K89</f>
        <v>300</v>
      </c>
      <c r="E89" s="1278" t="s">
        <v>496</v>
      </c>
      <c r="F89" s="1279" t="n">
        <f aca="false">L89</f>
        <v>2200</v>
      </c>
      <c r="G89" s="1278" t="s">
        <v>496</v>
      </c>
      <c r="H89" s="1280" t="n">
        <v>2</v>
      </c>
      <c r="I89" s="1281" t="s">
        <v>497</v>
      </c>
      <c r="J89" s="1208" t="n">
        <v>90</v>
      </c>
      <c r="K89" s="1209" t="n">
        <v>300</v>
      </c>
      <c r="L89" s="1209" t="n">
        <v>2200</v>
      </c>
      <c r="M89" s="1210" t="n">
        <v>28.9667012936352</v>
      </c>
      <c r="N89" s="1211" t="n">
        <v>8007.507144</v>
      </c>
      <c r="O89" s="1212" t="n">
        <v>67178.432446</v>
      </c>
      <c r="P89" s="1212" t="n">
        <v>76035.391382</v>
      </c>
      <c r="Q89" s="1213" t="n">
        <v>25050.91617972</v>
      </c>
      <c r="R89" s="1229" t="n">
        <v>92229.34862572</v>
      </c>
      <c r="S89" s="1229" t="n">
        <v>101086.30756172</v>
      </c>
    </row>
    <row r="90" customFormat="false" ht="16.5" hidden="false" customHeight="false" outlineLevel="0" collapsed="false">
      <c r="A90" s="1277" t="s">
        <v>408</v>
      </c>
      <c r="B90" s="1278" t="n">
        <f aca="false">J90</f>
        <v>90</v>
      </c>
      <c r="C90" s="1278" t="s">
        <v>496</v>
      </c>
      <c r="D90" s="1278" t="n">
        <f aca="false">K90</f>
        <v>300</v>
      </c>
      <c r="E90" s="1278" t="s">
        <v>496</v>
      </c>
      <c r="F90" s="1279" t="n">
        <f aca="false">L90</f>
        <v>2250</v>
      </c>
      <c r="G90" s="1278" t="s">
        <v>496</v>
      </c>
      <c r="H90" s="1280" t="n">
        <v>2</v>
      </c>
      <c r="I90" s="1281" t="s">
        <v>497</v>
      </c>
      <c r="J90" s="1208" t="n">
        <v>90</v>
      </c>
      <c r="K90" s="1209" t="n">
        <v>300</v>
      </c>
      <c r="L90" s="1209" t="n">
        <v>2250</v>
      </c>
      <c r="M90" s="1210" t="n">
        <v>29.5374577531075</v>
      </c>
      <c r="N90" s="1211" t="n">
        <v>8223.926256</v>
      </c>
      <c r="O90" s="1212" t="n">
        <v>68901.809101</v>
      </c>
      <c r="P90" s="1212" t="n">
        <v>77912.226957</v>
      </c>
      <c r="Q90" s="1213" t="n">
        <v>25499.8929721163</v>
      </c>
      <c r="R90" s="1229" t="n">
        <v>94401.7020731163</v>
      </c>
      <c r="S90" s="1229" t="n">
        <v>103412.119929116</v>
      </c>
    </row>
    <row r="91" customFormat="false" ht="16.5" hidden="false" customHeight="false" outlineLevel="0" collapsed="false">
      <c r="A91" s="1277" t="s">
        <v>408</v>
      </c>
      <c r="B91" s="1278" t="n">
        <f aca="false">J91</f>
        <v>90</v>
      </c>
      <c r="C91" s="1278" t="s">
        <v>496</v>
      </c>
      <c r="D91" s="1278" t="n">
        <f aca="false">K91</f>
        <v>300</v>
      </c>
      <c r="E91" s="1278" t="s">
        <v>496</v>
      </c>
      <c r="F91" s="1279" t="n">
        <f aca="false">L91</f>
        <v>2300</v>
      </c>
      <c r="G91" s="1278" t="s">
        <v>496</v>
      </c>
      <c r="H91" s="1280" t="n">
        <v>2</v>
      </c>
      <c r="I91" s="1281" t="s">
        <v>497</v>
      </c>
      <c r="J91" s="1208" t="n">
        <v>90</v>
      </c>
      <c r="K91" s="1209" t="n">
        <v>300</v>
      </c>
      <c r="L91" s="1209" t="n">
        <v>2300</v>
      </c>
      <c r="M91" s="1210" t="n">
        <v>30.1082142125798</v>
      </c>
      <c r="N91" s="1211" t="n">
        <v>8440.345368</v>
      </c>
      <c r="O91" s="1212" t="n">
        <v>70611.357798</v>
      </c>
      <c r="P91" s="1212" t="n">
        <v>79775.234356</v>
      </c>
      <c r="Q91" s="1213" t="n">
        <v>25948.8698957213</v>
      </c>
      <c r="R91" s="1229" t="n">
        <v>96560.2276937213</v>
      </c>
      <c r="S91" s="1229" t="n">
        <v>105724.104251721</v>
      </c>
    </row>
    <row r="92" customFormat="false" ht="16.5" hidden="false" customHeight="false" outlineLevel="0" collapsed="false">
      <c r="A92" s="1277" t="s">
        <v>408</v>
      </c>
      <c r="B92" s="1278" t="n">
        <f aca="false">J92</f>
        <v>90</v>
      </c>
      <c r="C92" s="1278" t="s">
        <v>496</v>
      </c>
      <c r="D92" s="1278" t="n">
        <f aca="false">K92</f>
        <v>300</v>
      </c>
      <c r="E92" s="1278" t="s">
        <v>496</v>
      </c>
      <c r="F92" s="1279" t="n">
        <f aca="false">L92</f>
        <v>2350</v>
      </c>
      <c r="G92" s="1278" t="s">
        <v>496</v>
      </c>
      <c r="H92" s="1280" t="n">
        <v>2</v>
      </c>
      <c r="I92" s="1281" t="s">
        <v>497</v>
      </c>
      <c r="J92" s="1208" t="n">
        <v>90</v>
      </c>
      <c r="K92" s="1209" t="n">
        <v>300</v>
      </c>
      <c r="L92" s="1209" t="n">
        <v>2350</v>
      </c>
      <c r="M92" s="1210" t="n">
        <v>30.6789706720521</v>
      </c>
      <c r="N92" s="1211" t="n">
        <v>8656.76448</v>
      </c>
      <c r="O92" s="1212" t="n">
        <v>72307.078319</v>
      </c>
      <c r="P92" s="1212" t="n">
        <v>81624.413688</v>
      </c>
      <c r="Q92" s="1213" t="n">
        <v>26613.3436767</v>
      </c>
      <c r="R92" s="1229" t="n">
        <v>98920.4219957</v>
      </c>
      <c r="S92" s="1229" t="n">
        <v>108237.7573647</v>
      </c>
    </row>
    <row r="93" customFormat="false" ht="16.5" hidden="false" customHeight="false" outlineLevel="0" collapsed="false">
      <c r="A93" s="1277" t="s">
        <v>408</v>
      </c>
      <c r="B93" s="1278" t="n">
        <f aca="false">J93</f>
        <v>90</v>
      </c>
      <c r="C93" s="1278" t="s">
        <v>496</v>
      </c>
      <c r="D93" s="1278" t="n">
        <f aca="false">K93</f>
        <v>300</v>
      </c>
      <c r="E93" s="1278" t="s">
        <v>496</v>
      </c>
      <c r="F93" s="1279" t="n">
        <f aca="false">L93</f>
        <v>2400</v>
      </c>
      <c r="G93" s="1278" t="s">
        <v>496</v>
      </c>
      <c r="H93" s="1280" t="n">
        <v>2</v>
      </c>
      <c r="I93" s="1281" t="s">
        <v>497</v>
      </c>
      <c r="J93" s="1208" t="n">
        <v>90</v>
      </c>
      <c r="K93" s="1209" t="n">
        <v>300</v>
      </c>
      <c r="L93" s="1209" t="n">
        <v>2400</v>
      </c>
      <c r="M93" s="1210" t="n">
        <v>31.2497271315243</v>
      </c>
      <c r="N93" s="1211" t="n">
        <v>8873.183592</v>
      </c>
      <c r="O93" s="1212" t="n">
        <v>73988.970773</v>
      </c>
      <c r="P93" s="1212" t="n">
        <v>83459.764844</v>
      </c>
      <c r="Q93" s="1213" t="n">
        <v>27062.3204690963</v>
      </c>
      <c r="R93" s="1229" t="n">
        <v>101051.291242096</v>
      </c>
      <c r="S93" s="1229" t="n">
        <v>110522.085313096</v>
      </c>
    </row>
    <row r="94" customFormat="false" ht="16.5" hidden="false" customHeight="false" outlineLevel="0" collapsed="false">
      <c r="A94" s="1277" t="s">
        <v>408</v>
      </c>
      <c r="B94" s="1278" t="n">
        <f aca="false">J94</f>
        <v>90</v>
      </c>
      <c r="C94" s="1278" t="s">
        <v>496</v>
      </c>
      <c r="D94" s="1278" t="n">
        <f aca="false">K94</f>
        <v>300</v>
      </c>
      <c r="E94" s="1278" t="s">
        <v>496</v>
      </c>
      <c r="F94" s="1279" t="n">
        <f aca="false">L94</f>
        <v>2450</v>
      </c>
      <c r="G94" s="1278" t="s">
        <v>496</v>
      </c>
      <c r="H94" s="1280" t="n">
        <v>2</v>
      </c>
      <c r="I94" s="1281" t="s">
        <v>497</v>
      </c>
      <c r="J94" s="1208" t="n">
        <v>90</v>
      </c>
      <c r="K94" s="1209" t="n">
        <v>300</v>
      </c>
      <c r="L94" s="1209" t="n">
        <v>2450</v>
      </c>
      <c r="M94" s="1210" t="n">
        <v>32.3774835909966</v>
      </c>
      <c r="N94" s="1211" t="n">
        <v>9089.602704</v>
      </c>
      <c r="O94" s="1212" t="n">
        <v>76045.347442</v>
      </c>
      <c r="P94" s="1212" t="n">
        <v>85836.84927</v>
      </c>
      <c r="Q94" s="1213" t="n">
        <v>27726.7943812838</v>
      </c>
      <c r="R94" s="1229" t="n">
        <v>103772.141823284</v>
      </c>
      <c r="S94" s="1229" t="n">
        <v>113563.643651284</v>
      </c>
    </row>
    <row r="95" customFormat="false" ht="16.5" hidden="false" customHeight="false" outlineLevel="0" collapsed="false">
      <c r="A95" s="1277" t="s">
        <v>408</v>
      </c>
      <c r="B95" s="1278" t="n">
        <f aca="false">J95</f>
        <v>90</v>
      </c>
      <c r="C95" s="1278" t="s">
        <v>496</v>
      </c>
      <c r="D95" s="1278" t="n">
        <f aca="false">K95</f>
        <v>300</v>
      </c>
      <c r="E95" s="1278" t="s">
        <v>496</v>
      </c>
      <c r="F95" s="1279" t="n">
        <f aca="false">L95</f>
        <v>2500</v>
      </c>
      <c r="G95" s="1278" t="s">
        <v>496</v>
      </c>
      <c r="H95" s="1280" t="n">
        <v>2</v>
      </c>
      <c r="I95" s="1281" t="s">
        <v>497</v>
      </c>
      <c r="J95" s="1208" t="n">
        <v>90</v>
      </c>
      <c r="K95" s="1209" t="n">
        <v>300</v>
      </c>
      <c r="L95" s="1209" t="n">
        <v>2500</v>
      </c>
      <c r="M95" s="1210" t="n">
        <v>33.2635348504689</v>
      </c>
      <c r="N95" s="1211" t="n">
        <v>9306.021816</v>
      </c>
      <c r="O95" s="1212" t="n">
        <v>77819.253227</v>
      </c>
      <c r="P95" s="1212" t="n">
        <v>87979.532466</v>
      </c>
      <c r="Q95" s="1213" t="n">
        <v>28175.77117368</v>
      </c>
      <c r="R95" s="1229" t="n">
        <v>105995.02440068</v>
      </c>
      <c r="S95" s="1229" t="n">
        <v>116155.30363968</v>
      </c>
    </row>
    <row r="96" customFormat="false" ht="16.5" hidden="false" customHeight="false" outlineLevel="0" collapsed="false">
      <c r="A96" s="1277" t="s">
        <v>408</v>
      </c>
      <c r="B96" s="1278" t="n">
        <f aca="false">J96</f>
        <v>90</v>
      </c>
      <c r="C96" s="1278" t="s">
        <v>496</v>
      </c>
      <c r="D96" s="1278" t="n">
        <f aca="false">K96</f>
        <v>300</v>
      </c>
      <c r="E96" s="1278" t="s">
        <v>496</v>
      </c>
      <c r="F96" s="1279" t="n">
        <f aca="false">L96</f>
        <v>2550</v>
      </c>
      <c r="G96" s="1278" t="s">
        <v>496</v>
      </c>
      <c r="H96" s="1280" t="n">
        <v>2</v>
      </c>
      <c r="I96" s="1281" t="s">
        <v>497</v>
      </c>
      <c r="J96" s="1208" t="n">
        <v>90</v>
      </c>
      <c r="K96" s="1209" t="n">
        <v>300</v>
      </c>
      <c r="L96" s="1209" t="n">
        <v>2550</v>
      </c>
      <c r="M96" s="1210" t="n">
        <v>33.8342913099411</v>
      </c>
      <c r="N96" s="1211" t="n">
        <v>9522.440928</v>
      </c>
      <c r="O96" s="1212" t="n">
        <v>79205.493972</v>
      </c>
      <c r="P96" s="1212" t="n">
        <v>89194.856306</v>
      </c>
      <c r="Q96" s="1213" t="n">
        <v>28840.2450858675</v>
      </c>
      <c r="R96" s="1229" t="n">
        <v>108045.739057868</v>
      </c>
      <c r="S96" s="1229" t="n">
        <v>118035.101391868</v>
      </c>
    </row>
    <row r="97" customFormat="false" ht="16.5" hidden="false" customHeight="false" outlineLevel="0" collapsed="false">
      <c r="A97" s="1277" t="s">
        <v>408</v>
      </c>
      <c r="B97" s="1280" t="n">
        <f aca="false">J97</f>
        <v>90</v>
      </c>
      <c r="C97" s="1280" t="s">
        <v>496</v>
      </c>
      <c r="D97" s="1280" t="n">
        <f aca="false">K97</f>
        <v>300</v>
      </c>
      <c r="E97" s="1280" t="s">
        <v>496</v>
      </c>
      <c r="F97" s="1279" t="n">
        <f aca="false">L97</f>
        <v>2600</v>
      </c>
      <c r="G97" s="1280" t="s">
        <v>496</v>
      </c>
      <c r="H97" s="1280" t="n">
        <v>2</v>
      </c>
      <c r="I97" s="1281" t="s">
        <v>497</v>
      </c>
      <c r="J97" s="1208" t="n">
        <v>90</v>
      </c>
      <c r="K97" s="1209" t="n">
        <v>300</v>
      </c>
      <c r="L97" s="1209" t="n">
        <v>2600</v>
      </c>
      <c r="M97" s="1210" t="n">
        <v>34.4050477694134</v>
      </c>
      <c r="N97" s="1211" t="n">
        <v>9738.86004</v>
      </c>
      <c r="O97" s="1212" t="n">
        <v>80247.05786</v>
      </c>
      <c r="P97" s="1212" t="n">
        <v>90389.879114</v>
      </c>
      <c r="Q97" s="1213" t="n">
        <v>29289.2218782638</v>
      </c>
      <c r="R97" s="1229" t="n">
        <v>109536.279738264</v>
      </c>
      <c r="S97" s="1229" t="n">
        <v>119679.100992264</v>
      </c>
    </row>
    <row r="98" customFormat="false" ht="16.5" hidden="false" customHeight="false" outlineLevel="0" collapsed="false">
      <c r="A98" s="1277" t="s">
        <v>408</v>
      </c>
      <c r="B98" s="1278" t="n">
        <f aca="false">J98</f>
        <v>90</v>
      </c>
      <c r="C98" s="1278" t="s">
        <v>496</v>
      </c>
      <c r="D98" s="1278" t="n">
        <f aca="false">K98</f>
        <v>300</v>
      </c>
      <c r="E98" s="1278" t="s">
        <v>496</v>
      </c>
      <c r="F98" s="1279" t="n">
        <f aca="false">L98</f>
        <v>2650</v>
      </c>
      <c r="G98" s="1278" t="s">
        <v>496</v>
      </c>
      <c r="H98" s="1280" t="n">
        <v>2</v>
      </c>
      <c r="I98" s="1281" t="s">
        <v>497</v>
      </c>
      <c r="J98" s="1208" t="n">
        <v>90</v>
      </c>
      <c r="K98" s="1209" t="n">
        <v>300</v>
      </c>
      <c r="L98" s="1209" t="n">
        <v>2650</v>
      </c>
      <c r="M98" s="1210" t="n">
        <v>35.0828042288857</v>
      </c>
      <c r="N98" s="1211" t="n">
        <v>9955.279152</v>
      </c>
      <c r="O98" s="1212" t="n">
        <v>81381.645618</v>
      </c>
      <c r="P98" s="1212" t="n">
        <v>91748.871494</v>
      </c>
      <c r="Q98" s="1213" t="n">
        <v>29953.6956592425</v>
      </c>
      <c r="R98" s="1229" t="n">
        <v>111335.341277243</v>
      </c>
      <c r="S98" s="1229" t="n">
        <v>121702.567153243</v>
      </c>
    </row>
    <row r="99" customFormat="false" ht="16.5" hidden="false" customHeight="false" outlineLevel="0" collapsed="false">
      <c r="A99" s="1277" t="s">
        <v>408</v>
      </c>
      <c r="B99" s="1278" t="n">
        <f aca="false">J99</f>
        <v>90</v>
      </c>
      <c r="C99" s="1278" t="s">
        <v>496</v>
      </c>
      <c r="D99" s="1278" t="n">
        <f aca="false">K99</f>
        <v>300</v>
      </c>
      <c r="E99" s="1278" t="s">
        <v>496</v>
      </c>
      <c r="F99" s="1279" t="n">
        <f aca="false">L99</f>
        <v>2700</v>
      </c>
      <c r="G99" s="1278" t="s">
        <v>496</v>
      </c>
      <c r="H99" s="1280" t="n">
        <v>2</v>
      </c>
      <c r="I99" s="1281" t="s">
        <v>497</v>
      </c>
      <c r="J99" s="1208" t="n">
        <v>90</v>
      </c>
      <c r="K99" s="1209" t="n">
        <v>300</v>
      </c>
      <c r="L99" s="1209" t="n">
        <v>2700</v>
      </c>
      <c r="M99" s="1210" t="n">
        <v>35.6535606883579</v>
      </c>
      <c r="N99" s="1211" t="n">
        <v>10171.698264</v>
      </c>
      <c r="O99" s="1212" t="n">
        <v>82408.849301</v>
      </c>
      <c r="P99" s="1212" t="n">
        <v>92929.533879</v>
      </c>
      <c r="Q99" s="1213" t="n">
        <v>30402.6725828475</v>
      </c>
      <c r="R99" s="1229" t="n">
        <v>112811.521883848</v>
      </c>
      <c r="S99" s="1229" t="n">
        <v>123332.206461848</v>
      </c>
    </row>
    <row r="100" customFormat="false" ht="16.5" hidden="false" customHeight="false" outlineLevel="0" collapsed="false">
      <c r="A100" s="1277" t="s">
        <v>408</v>
      </c>
      <c r="B100" s="1278" t="n">
        <f aca="false">J100</f>
        <v>90</v>
      </c>
      <c r="C100" s="1278" t="s">
        <v>496</v>
      </c>
      <c r="D100" s="1278" t="n">
        <f aca="false">K100</f>
        <v>300</v>
      </c>
      <c r="E100" s="1278" t="s">
        <v>496</v>
      </c>
      <c r="F100" s="1279" t="n">
        <f aca="false">L100</f>
        <v>2750</v>
      </c>
      <c r="G100" s="1278" t="s">
        <v>496</v>
      </c>
      <c r="H100" s="1280" t="n">
        <v>2</v>
      </c>
      <c r="I100" s="1281" t="s">
        <v>497</v>
      </c>
      <c r="J100" s="1208" t="n">
        <v>90</v>
      </c>
      <c r="K100" s="1209" t="n">
        <v>300</v>
      </c>
      <c r="L100" s="1209" t="n">
        <v>2750</v>
      </c>
      <c r="M100" s="1210" t="n">
        <v>36.2243171478302</v>
      </c>
      <c r="N100" s="1211" t="n">
        <v>10388.117376</v>
      </c>
      <c r="O100" s="1212" t="n">
        <v>83428.872718</v>
      </c>
      <c r="P100" s="1212" t="n">
        <v>94103.016107</v>
      </c>
      <c r="Q100" s="1213" t="n">
        <v>30851.6493752438</v>
      </c>
      <c r="R100" s="1229" t="n">
        <v>114280.522093244</v>
      </c>
      <c r="S100" s="1229" t="n">
        <v>124954.665482244</v>
      </c>
    </row>
    <row r="101" customFormat="false" ht="16.5" hidden="false" customHeight="false" outlineLevel="0" collapsed="false">
      <c r="A101" s="1277" t="s">
        <v>408</v>
      </c>
      <c r="B101" s="1278" t="n">
        <f aca="false">J101</f>
        <v>90</v>
      </c>
      <c r="C101" s="1278" t="s">
        <v>496</v>
      </c>
      <c r="D101" s="1278" t="n">
        <f aca="false">K101</f>
        <v>300</v>
      </c>
      <c r="E101" s="1278" t="s">
        <v>496</v>
      </c>
      <c r="F101" s="1279" t="n">
        <f aca="false">L101</f>
        <v>2800</v>
      </c>
      <c r="G101" s="1278" t="s">
        <v>496</v>
      </c>
      <c r="H101" s="1280" t="n">
        <v>2</v>
      </c>
      <c r="I101" s="1281" t="s">
        <v>497</v>
      </c>
      <c r="J101" s="1208" t="n">
        <v>90</v>
      </c>
      <c r="K101" s="1209" t="n">
        <v>300</v>
      </c>
      <c r="L101" s="1209" t="n">
        <v>2800</v>
      </c>
      <c r="M101" s="1210" t="n">
        <v>36.7950736073025</v>
      </c>
      <c r="N101" s="1211" t="n">
        <v>10604.536488</v>
      </c>
      <c r="O101" s="1212" t="n">
        <v>84441.716087</v>
      </c>
      <c r="P101" s="1212" t="n">
        <v>95269.318287</v>
      </c>
      <c r="Q101" s="1213" t="n">
        <v>31516.1231562225</v>
      </c>
      <c r="R101" s="1229" t="n">
        <v>115957.839243223</v>
      </c>
      <c r="S101" s="1229" t="n">
        <v>126785.441443223</v>
      </c>
    </row>
    <row r="102" customFormat="false" ht="16.5" hidden="false" customHeight="false" outlineLevel="0" collapsed="false">
      <c r="A102" s="1277" t="s">
        <v>408</v>
      </c>
      <c r="B102" s="1278" t="n">
        <f aca="false">J102</f>
        <v>90</v>
      </c>
      <c r="C102" s="1278" t="s">
        <v>496</v>
      </c>
      <c r="D102" s="1278" t="n">
        <f aca="false">K102</f>
        <v>300</v>
      </c>
      <c r="E102" s="1278" t="s">
        <v>496</v>
      </c>
      <c r="F102" s="1279" t="n">
        <f aca="false">L102</f>
        <v>2850</v>
      </c>
      <c r="G102" s="1278" t="s">
        <v>496</v>
      </c>
      <c r="H102" s="1280" t="n">
        <v>2</v>
      </c>
      <c r="I102" s="1281" t="s">
        <v>497</v>
      </c>
      <c r="J102" s="1208" t="n">
        <v>90</v>
      </c>
      <c r="K102" s="1209" t="n">
        <v>300</v>
      </c>
      <c r="L102" s="1209" t="n">
        <v>2850</v>
      </c>
      <c r="M102" s="1210" t="n">
        <v>37.3658300667747</v>
      </c>
      <c r="N102" s="1211" t="n">
        <v>10820.9556</v>
      </c>
      <c r="O102" s="1212" t="n">
        <v>85447.379081</v>
      </c>
      <c r="P102" s="1212" t="n">
        <v>96428.440092</v>
      </c>
      <c r="Q102" s="1213" t="n">
        <v>31965.1000798275</v>
      </c>
      <c r="R102" s="1229" t="n">
        <v>117412.479160828</v>
      </c>
      <c r="S102" s="1229" t="n">
        <v>128393.540171828</v>
      </c>
    </row>
    <row r="103" customFormat="false" ht="16.5" hidden="false" customHeight="false" outlineLevel="0" collapsed="false">
      <c r="A103" s="1277" t="s">
        <v>408</v>
      </c>
      <c r="B103" s="1278" t="n">
        <f aca="false">J103</f>
        <v>90</v>
      </c>
      <c r="C103" s="1278" t="s">
        <v>496</v>
      </c>
      <c r="D103" s="1278" t="n">
        <f aca="false">K103</f>
        <v>300</v>
      </c>
      <c r="E103" s="1278" t="s">
        <v>496</v>
      </c>
      <c r="F103" s="1279" t="n">
        <f aca="false">L103</f>
        <v>2900</v>
      </c>
      <c r="G103" s="1278" t="s">
        <v>496</v>
      </c>
      <c r="H103" s="1280" t="n">
        <v>2</v>
      </c>
      <c r="I103" s="1281" t="s">
        <v>497</v>
      </c>
      <c r="J103" s="1208" t="n">
        <v>90</v>
      </c>
      <c r="K103" s="1209" t="n">
        <v>300</v>
      </c>
      <c r="L103" s="1209" t="n">
        <v>2900</v>
      </c>
      <c r="M103" s="1210" t="n">
        <v>38.112586526247</v>
      </c>
      <c r="N103" s="1211" t="n">
        <v>11037.374712</v>
      </c>
      <c r="O103" s="1212" t="n">
        <v>86943.734896</v>
      </c>
      <c r="P103" s="1212" t="n">
        <v>98318.727466</v>
      </c>
      <c r="Q103" s="1213" t="n">
        <v>32629.5738608063</v>
      </c>
      <c r="R103" s="1229" t="n">
        <v>119573.308756806</v>
      </c>
      <c r="S103" s="1229" t="n">
        <v>130948.301326806</v>
      </c>
    </row>
    <row r="104" customFormat="false" ht="16.5" hidden="false" customHeight="false" outlineLevel="0" collapsed="false">
      <c r="A104" s="1277" t="s">
        <v>408</v>
      </c>
      <c r="B104" s="1278" t="n">
        <f aca="false">J104</f>
        <v>90</v>
      </c>
      <c r="C104" s="1278" t="s">
        <v>496</v>
      </c>
      <c r="D104" s="1278" t="n">
        <f aca="false">K104</f>
        <v>300</v>
      </c>
      <c r="E104" s="1278" t="s">
        <v>496</v>
      </c>
      <c r="F104" s="1279" t="n">
        <f aca="false">L104</f>
        <v>2950</v>
      </c>
      <c r="G104" s="1278" t="s">
        <v>496</v>
      </c>
      <c r="H104" s="1280" t="n">
        <v>2</v>
      </c>
      <c r="I104" s="1281" t="s">
        <v>497</v>
      </c>
      <c r="J104" s="1208" t="n">
        <v>90</v>
      </c>
      <c r="K104" s="1209" t="n">
        <v>300</v>
      </c>
      <c r="L104" s="1209" t="n">
        <v>2950</v>
      </c>
      <c r="M104" s="1210" t="n">
        <v>38.6833429857193</v>
      </c>
      <c r="N104" s="1211" t="n">
        <v>11253.793824</v>
      </c>
      <c r="O104" s="1212" t="n">
        <v>87608.209796</v>
      </c>
      <c r="P104" s="1212" t="n">
        <v>99136.661177</v>
      </c>
      <c r="Q104" s="1213" t="n">
        <v>33078.5507844113</v>
      </c>
      <c r="R104" s="1229" t="n">
        <v>120686.760580411</v>
      </c>
      <c r="S104" s="1229" t="n">
        <v>132215.211961411</v>
      </c>
    </row>
    <row r="105" customFormat="false" ht="16.5" hidden="false" customHeight="false" outlineLevel="0" collapsed="false">
      <c r="A105" s="1285" t="s">
        <v>408</v>
      </c>
      <c r="B105" s="1286" t="n">
        <f aca="false">J105</f>
        <v>90</v>
      </c>
      <c r="C105" s="1286" t="s">
        <v>496</v>
      </c>
      <c r="D105" s="1286" t="n">
        <f aca="false">K105</f>
        <v>300</v>
      </c>
      <c r="E105" s="1286" t="s">
        <v>496</v>
      </c>
      <c r="F105" s="1287" t="n">
        <f aca="false">L105</f>
        <v>3000</v>
      </c>
      <c r="G105" s="1286" t="s">
        <v>496</v>
      </c>
      <c r="H105" s="1288" t="n">
        <v>2</v>
      </c>
      <c r="I105" s="1289" t="s">
        <v>497</v>
      </c>
      <c r="J105" s="1219" t="n">
        <v>90</v>
      </c>
      <c r="K105" s="1220" t="n">
        <v>300</v>
      </c>
      <c r="L105" s="1220" t="n">
        <v>3000</v>
      </c>
      <c r="M105" s="1221" t="n">
        <v>39.5502074451916</v>
      </c>
      <c r="N105" s="1222" t="n">
        <v>11470.212936</v>
      </c>
      <c r="O105" s="1223" t="n">
        <v>88594.746342</v>
      </c>
      <c r="P105" s="1223" t="n">
        <v>100346.625923</v>
      </c>
      <c r="Q105" s="1224" t="n">
        <v>33743.02456539</v>
      </c>
      <c r="R105" s="1293" t="n">
        <v>122337.77090739</v>
      </c>
      <c r="S105" s="1293" t="n">
        <v>134089.65048839</v>
      </c>
    </row>
    <row r="106" customFormat="false" ht="22.5" hidden="false" customHeight="true" outlineLevel="0" collapsed="false">
      <c r="A106" s="1241" t="s">
        <v>504</v>
      </c>
      <c r="B106" s="1241"/>
      <c r="C106" s="1241"/>
      <c r="D106" s="1241"/>
      <c r="E106" s="1241"/>
      <c r="F106" s="1241"/>
      <c r="G106" s="1241"/>
      <c r="H106" s="1241"/>
      <c r="I106" s="1241"/>
      <c r="J106" s="1241"/>
      <c r="K106" s="1241"/>
      <c r="L106" s="1241"/>
      <c r="M106" s="1241"/>
      <c r="N106" s="1241"/>
      <c r="O106" s="1241"/>
      <c r="P106" s="1241"/>
      <c r="Q106" s="1241"/>
      <c r="R106" s="1241"/>
      <c r="S106" s="1241"/>
    </row>
    <row r="107" customFormat="false" ht="16.5" hidden="false" customHeight="true" outlineLevel="0" collapsed="false">
      <c r="A107" s="1202" t="s">
        <v>519</v>
      </c>
      <c r="B107" s="1202"/>
      <c r="C107" s="1202"/>
      <c r="D107" s="1202"/>
      <c r="E107" s="1202"/>
      <c r="F107" s="1202"/>
      <c r="G107" s="1202"/>
      <c r="H107" s="1202"/>
      <c r="I107" s="1202"/>
      <c r="J107" s="1202"/>
      <c r="K107" s="1202"/>
      <c r="L107" s="1202"/>
      <c r="M107" s="1202"/>
      <c r="N107" s="1202"/>
      <c r="O107" s="1202"/>
      <c r="P107" s="1202"/>
      <c r="Q107" s="1202"/>
      <c r="R107" s="1202"/>
      <c r="S107" s="1202"/>
    </row>
    <row r="108" customFormat="false" ht="16.5" hidden="false" customHeight="false" outlineLevel="0" collapsed="false">
      <c r="A108" s="1277" t="s">
        <v>408</v>
      </c>
      <c r="B108" s="1278" t="n">
        <f aca="false">J108</f>
        <v>90</v>
      </c>
      <c r="C108" s="1278" t="s">
        <v>496</v>
      </c>
      <c r="D108" s="1278" t="n">
        <f aca="false">K108</f>
        <v>360</v>
      </c>
      <c r="E108" s="1278" t="s">
        <v>496</v>
      </c>
      <c r="F108" s="1279" t="n">
        <f aca="false">L108</f>
        <v>700</v>
      </c>
      <c r="G108" s="1278" t="s">
        <v>496</v>
      </c>
      <c r="H108" s="1280" t="n">
        <v>2</v>
      </c>
      <c r="I108" s="1281" t="s">
        <v>497</v>
      </c>
      <c r="J108" s="1208" t="n">
        <v>90</v>
      </c>
      <c r="K108" s="1209" t="n">
        <v>360</v>
      </c>
      <c r="L108" s="1209" t="n">
        <v>700</v>
      </c>
      <c r="M108" s="1210" t="n">
        <v>11.3009334793619</v>
      </c>
      <c r="N108" s="1211" t="n">
        <v>1620.97914888</v>
      </c>
      <c r="O108" s="1212" t="n">
        <v>26460.064574</v>
      </c>
      <c r="P108" s="1212" t="n">
        <v>30658.723428</v>
      </c>
      <c r="Q108" s="1213" t="n">
        <v>9852.47094189375</v>
      </c>
      <c r="R108" s="1229" t="n">
        <v>36312.5355158938</v>
      </c>
      <c r="S108" s="1229" t="n">
        <v>40511.1943698938</v>
      </c>
    </row>
    <row r="109" customFormat="false" ht="16.5" hidden="false" customHeight="false" outlineLevel="0" collapsed="false">
      <c r="A109" s="1277" t="s">
        <v>408</v>
      </c>
      <c r="B109" s="1278" t="n">
        <f aca="false">J109</f>
        <v>90</v>
      </c>
      <c r="C109" s="1278" t="s">
        <v>496</v>
      </c>
      <c r="D109" s="1278" t="n">
        <f aca="false">K109</f>
        <v>360</v>
      </c>
      <c r="E109" s="1278" t="s">
        <v>496</v>
      </c>
      <c r="F109" s="1279" t="n">
        <f aca="false">L109</f>
        <v>750</v>
      </c>
      <c r="G109" s="1278" t="s">
        <v>496</v>
      </c>
      <c r="H109" s="1280" t="n">
        <v>2</v>
      </c>
      <c r="I109" s="1281" t="s">
        <v>497</v>
      </c>
      <c r="J109" s="1208" t="n">
        <v>90</v>
      </c>
      <c r="K109" s="1209" t="n">
        <v>360</v>
      </c>
      <c r="L109" s="1209" t="n">
        <v>750</v>
      </c>
      <c r="M109" s="1210" t="n">
        <v>12.0586165652552</v>
      </c>
      <c r="N109" s="1211" t="n">
        <v>1852.54759872</v>
      </c>
      <c r="O109" s="1212" t="n">
        <v>27268.25423</v>
      </c>
      <c r="P109" s="1212" t="n">
        <v>31674.441345</v>
      </c>
      <c r="Q109" s="1213" t="n">
        <v>10369.8514479713</v>
      </c>
      <c r="R109" s="1229" t="n">
        <v>37638.1056779713</v>
      </c>
      <c r="S109" s="1229" t="n">
        <v>42044.2927929713</v>
      </c>
    </row>
    <row r="110" customFormat="false" ht="16.5" hidden="false" customHeight="false" outlineLevel="0" collapsed="false">
      <c r="A110" s="1277" t="s">
        <v>408</v>
      </c>
      <c r="B110" s="1278" t="n">
        <f aca="false">J110</f>
        <v>90</v>
      </c>
      <c r="C110" s="1278" t="s">
        <v>496</v>
      </c>
      <c r="D110" s="1278" t="n">
        <f aca="false">K110</f>
        <v>360</v>
      </c>
      <c r="E110" s="1278" t="s">
        <v>496</v>
      </c>
      <c r="F110" s="1279" t="n">
        <f aca="false">L110</f>
        <v>800</v>
      </c>
      <c r="G110" s="1278" t="s">
        <v>496</v>
      </c>
      <c r="H110" s="1280" t="n">
        <v>2</v>
      </c>
      <c r="I110" s="1281" t="s">
        <v>497</v>
      </c>
      <c r="J110" s="1208" t="n">
        <v>90</v>
      </c>
      <c r="K110" s="1209" t="n">
        <v>360</v>
      </c>
      <c r="L110" s="1209" t="n">
        <v>800</v>
      </c>
      <c r="M110" s="1210" t="n">
        <v>12.6972996511485</v>
      </c>
      <c r="N110" s="1211" t="n">
        <v>2084.11604856</v>
      </c>
      <c r="O110" s="1212" t="n">
        <v>28366.497791</v>
      </c>
      <c r="P110" s="1212" t="n">
        <v>32619.010166</v>
      </c>
      <c r="Q110" s="1213" t="n">
        <v>10887.2319540488</v>
      </c>
      <c r="R110" s="1229" t="n">
        <v>39253.7297450488</v>
      </c>
      <c r="S110" s="1229" t="n">
        <v>43506.2421200488</v>
      </c>
    </row>
    <row r="111" customFormat="false" ht="16.5" hidden="false" customHeight="false" outlineLevel="0" collapsed="false">
      <c r="A111" s="1277" t="s">
        <v>408</v>
      </c>
      <c r="B111" s="1278" t="n">
        <f aca="false">J111</f>
        <v>90</v>
      </c>
      <c r="C111" s="1278" t="s">
        <v>496</v>
      </c>
      <c r="D111" s="1278" t="n">
        <f aca="false">K111</f>
        <v>360</v>
      </c>
      <c r="E111" s="1278" t="s">
        <v>496</v>
      </c>
      <c r="F111" s="1279" t="n">
        <f aca="false">L111</f>
        <v>850</v>
      </c>
      <c r="G111" s="1278" t="s">
        <v>496</v>
      </c>
      <c r="H111" s="1280" t="n">
        <v>2</v>
      </c>
      <c r="I111" s="1281" t="s">
        <v>497</v>
      </c>
      <c r="J111" s="1208" t="n">
        <v>90</v>
      </c>
      <c r="K111" s="1209" t="n">
        <v>360</v>
      </c>
      <c r="L111" s="1209" t="n">
        <v>850</v>
      </c>
      <c r="M111" s="1210" t="n">
        <v>13.3359827370419</v>
      </c>
      <c r="N111" s="1211" t="n">
        <v>2315.6844984</v>
      </c>
      <c r="O111" s="1212" t="n">
        <v>29125.304452</v>
      </c>
      <c r="P111" s="1212" t="n">
        <v>33550.458003</v>
      </c>
      <c r="Q111" s="1213" t="n">
        <v>11620.1094487088</v>
      </c>
      <c r="R111" s="1229" t="n">
        <v>40745.4139007088</v>
      </c>
      <c r="S111" s="1229" t="n">
        <v>45170.5674517088</v>
      </c>
    </row>
    <row r="112" customFormat="false" ht="16.5" hidden="false" customHeight="false" outlineLevel="0" collapsed="false">
      <c r="A112" s="1277" t="s">
        <v>408</v>
      </c>
      <c r="B112" s="1278" t="n">
        <f aca="false">J112</f>
        <v>90</v>
      </c>
      <c r="C112" s="1278" t="s">
        <v>496</v>
      </c>
      <c r="D112" s="1278" t="n">
        <f aca="false">K112</f>
        <v>360</v>
      </c>
      <c r="E112" s="1278" t="s">
        <v>496</v>
      </c>
      <c r="F112" s="1279" t="n">
        <f aca="false">L112</f>
        <v>900</v>
      </c>
      <c r="G112" s="1278" t="s">
        <v>496</v>
      </c>
      <c r="H112" s="1280" t="n">
        <v>2</v>
      </c>
      <c r="I112" s="1281" t="s">
        <v>497</v>
      </c>
      <c r="J112" s="1208" t="n">
        <v>90</v>
      </c>
      <c r="K112" s="1209" t="n">
        <v>360</v>
      </c>
      <c r="L112" s="1209" t="n">
        <v>900</v>
      </c>
      <c r="M112" s="1210" t="n">
        <v>14.0126658229352</v>
      </c>
      <c r="N112" s="1211" t="n">
        <v>2547.25294824</v>
      </c>
      <c r="O112" s="1212" t="n">
        <v>29937.616597</v>
      </c>
      <c r="P112" s="1212" t="n">
        <v>34573.656808</v>
      </c>
      <c r="Q112" s="1213" t="n">
        <v>12137.4899547863</v>
      </c>
      <c r="R112" s="1229" t="n">
        <v>42075.1065517863</v>
      </c>
      <c r="S112" s="1229" t="n">
        <v>46711.1467627863</v>
      </c>
    </row>
    <row r="113" customFormat="false" ht="16.5" hidden="false" customHeight="false" outlineLevel="0" collapsed="false">
      <c r="A113" s="1277" t="s">
        <v>408</v>
      </c>
      <c r="B113" s="1278" t="n">
        <f aca="false">J113</f>
        <v>90</v>
      </c>
      <c r="C113" s="1278" t="s">
        <v>496</v>
      </c>
      <c r="D113" s="1278" t="n">
        <f aca="false">K113</f>
        <v>360</v>
      </c>
      <c r="E113" s="1278" t="s">
        <v>496</v>
      </c>
      <c r="F113" s="1279" t="n">
        <f aca="false">L113</f>
        <v>950</v>
      </c>
      <c r="G113" s="1278" t="s">
        <v>496</v>
      </c>
      <c r="H113" s="1280" t="n">
        <v>2</v>
      </c>
      <c r="I113" s="1281" t="s">
        <v>497</v>
      </c>
      <c r="J113" s="1208" t="n">
        <v>90</v>
      </c>
      <c r="K113" s="1209" t="n">
        <v>360</v>
      </c>
      <c r="L113" s="1209" t="n">
        <v>950</v>
      </c>
      <c r="M113" s="1210" t="n">
        <v>14.7203489088285</v>
      </c>
      <c r="N113" s="1211" t="n">
        <v>2778.82139808</v>
      </c>
      <c r="O113" s="1212" t="n">
        <v>30746.077772</v>
      </c>
      <c r="P113" s="1212" t="n">
        <v>35589.867623</v>
      </c>
      <c r="Q113" s="1213" t="n">
        <v>12870.3674494463</v>
      </c>
      <c r="R113" s="1229" t="n">
        <v>43616.4452214463</v>
      </c>
      <c r="S113" s="1229" t="n">
        <v>48460.2350724463</v>
      </c>
    </row>
    <row r="114" customFormat="false" ht="16.5" hidden="false" customHeight="false" outlineLevel="0" collapsed="false">
      <c r="A114" s="1277" t="s">
        <v>408</v>
      </c>
      <c r="B114" s="1278" t="n">
        <f aca="false">J114</f>
        <v>90</v>
      </c>
      <c r="C114" s="1278" t="s">
        <v>496</v>
      </c>
      <c r="D114" s="1278" t="n">
        <f aca="false">K114</f>
        <v>360</v>
      </c>
      <c r="E114" s="1278" t="s">
        <v>496</v>
      </c>
      <c r="F114" s="1279" t="n">
        <f aca="false">L114</f>
        <v>1000</v>
      </c>
      <c r="G114" s="1278" t="s">
        <v>496</v>
      </c>
      <c r="H114" s="1280" t="n">
        <v>2</v>
      </c>
      <c r="I114" s="1281" t="s">
        <v>497</v>
      </c>
      <c r="J114" s="1208" t="n">
        <v>90</v>
      </c>
      <c r="K114" s="1209" t="n">
        <v>360</v>
      </c>
      <c r="L114" s="1209" t="n">
        <v>1000</v>
      </c>
      <c r="M114" s="1210" t="n">
        <v>15.4994967947218</v>
      </c>
      <c r="N114" s="1211" t="n">
        <v>3010.38984792</v>
      </c>
      <c r="O114" s="1212" t="n">
        <v>32566.673707</v>
      </c>
      <c r="P114" s="1212" t="n">
        <v>37583.104734</v>
      </c>
      <c r="Q114" s="1213" t="n">
        <v>13387.7479555238</v>
      </c>
      <c r="R114" s="1229" t="n">
        <v>45954.4216625238</v>
      </c>
      <c r="S114" s="1229" t="n">
        <v>50970.8526895238</v>
      </c>
    </row>
    <row r="115" customFormat="false" ht="16.5" hidden="false" customHeight="false" outlineLevel="0" collapsed="false">
      <c r="A115" s="1277" t="s">
        <v>408</v>
      </c>
      <c r="B115" s="1278" t="n">
        <f aca="false">J115</f>
        <v>90</v>
      </c>
      <c r="C115" s="1278" t="s">
        <v>496</v>
      </c>
      <c r="D115" s="1278" t="n">
        <f aca="false">K115</f>
        <v>360</v>
      </c>
      <c r="E115" s="1278" t="s">
        <v>496</v>
      </c>
      <c r="F115" s="1279" t="n">
        <f aca="false">L115</f>
        <v>1050</v>
      </c>
      <c r="G115" s="1278" t="s">
        <v>496</v>
      </c>
      <c r="H115" s="1280" t="n">
        <v>2</v>
      </c>
      <c r="I115" s="1281" t="s">
        <v>497</v>
      </c>
      <c r="J115" s="1208" t="n">
        <v>90</v>
      </c>
      <c r="K115" s="1209" t="n">
        <v>360</v>
      </c>
      <c r="L115" s="1209" t="n">
        <v>1050</v>
      </c>
      <c r="M115" s="1210" t="n">
        <v>16.1381798806151</v>
      </c>
      <c r="N115" s="1211" t="n">
        <v>3241.95829776</v>
      </c>
      <c r="O115" s="1212" t="n">
        <v>34327.37545</v>
      </c>
      <c r="P115" s="1212" t="n">
        <v>39516.447544</v>
      </c>
      <c r="Q115" s="1213" t="n">
        <v>14120.6254501838</v>
      </c>
      <c r="R115" s="1229" t="n">
        <v>48448.0009001838</v>
      </c>
      <c r="S115" s="1229" t="n">
        <v>53637.0729941838</v>
      </c>
    </row>
    <row r="116" customFormat="false" ht="16.5" hidden="false" customHeight="false" outlineLevel="0" collapsed="false">
      <c r="A116" s="1277" t="s">
        <v>408</v>
      </c>
      <c r="B116" s="1280" t="n">
        <f aca="false">J116</f>
        <v>90</v>
      </c>
      <c r="C116" s="1280" t="s">
        <v>496</v>
      </c>
      <c r="D116" s="1280" t="n">
        <f aca="false">K116</f>
        <v>360</v>
      </c>
      <c r="E116" s="1280" t="s">
        <v>496</v>
      </c>
      <c r="F116" s="1279" t="n">
        <f aca="false">L116</f>
        <v>1100</v>
      </c>
      <c r="G116" s="1280" t="s">
        <v>496</v>
      </c>
      <c r="H116" s="1280" t="n">
        <v>2</v>
      </c>
      <c r="I116" s="1281" t="s">
        <v>497</v>
      </c>
      <c r="J116" s="1208" t="n">
        <v>90</v>
      </c>
      <c r="K116" s="1209" t="n">
        <v>360</v>
      </c>
      <c r="L116" s="1209" t="n">
        <v>1100</v>
      </c>
      <c r="M116" s="1210" t="n">
        <v>16.7768629665085</v>
      </c>
      <c r="N116" s="1211" t="n">
        <v>3473.5267476</v>
      </c>
      <c r="O116" s="1212" t="n">
        <v>36088.077193</v>
      </c>
      <c r="P116" s="1212" t="n">
        <v>41449.790572</v>
      </c>
      <c r="Q116" s="1213" t="n">
        <v>14638.0059562613</v>
      </c>
      <c r="R116" s="1229" t="n">
        <v>50726.0831492613</v>
      </c>
      <c r="S116" s="1229" t="n">
        <v>56087.7965282613</v>
      </c>
    </row>
    <row r="117" customFormat="false" ht="16.5" hidden="false" customHeight="false" outlineLevel="0" collapsed="false">
      <c r="A117" s="1277" t="s">
        <v>408</v>
      </c>
      <c r="B117" s="1278" t="n">
        <f aca="false">J117</f>
        <v>90</v>
      </c>
      <c r="C117" s="1278" t="s">
        <v>496</v>
      </c>
      <c r="D117" s="1278" t="n">
        <f aca="false">K117</f>
        <v>360</v>
      </c>
      <c r="E117" s="1278" t="s">
        <v>496</v>
      </c>
      <c r="F117" s="1279" t="n">
        <f aca="false">L117</f>
        <v>1150</v>
      </c>
      <c r="G117" s="1278" t="s">
        <v>496</v>
      </c>
      <c r="H117" s="1280" t="n">
        <v>2</v>
      </c>
      <c r="I117" s="1281" t="s">
        <v>497</v>
      </c>
      <c r="J117" s="1208" t="n">
        <v>90</v>
      </c>
      <c r="K117" s="1209" t="n">
        <v>360</v>
      </c>
      <c r="L117" s="1209" t="n">
        <v>1150</v>
      </c>
      <c r="M117" s="1210" t="n">
        <v>17.4155460524018</v>
      </c>
      <c r="N117" s="1211" t="n">
        <v>3705.09519744</v>
      </c>
      <c r="O117" s="1212" t="n">
        <v>37497.703997</v>
      </c>
      <c r="P117" s="1212" t="n">
        <v>43032.058552</v>
      </c>
      <c r="Q117" s="1213" t="n">
        <v>15155.3864623388</v>
      </c>
      <c r="R117" s="1229" t="n">
        <v>52653.0904593388</v>
      </c>
      <c r="S117" s="1229" t="n">
        <v>58187.4450143388</v>
      </c>
    </row>
    <row r="118" customFormat="false" ht="16.5" hidden="false" customHeight="false" outlineLevel="0" collapsed="false">
      <c r="A118" s="1277" t="s">
        <v>408</v>
      </c>
      <c r="B118" s="1278" t="n">
        <f aca="false">J118</f>
        <v>90</v>
      </c>
      <c r="C118" s="1278" t="s">
        <v>496</v>
      </c>
      <c r="D118" s="1278" t="n">
        <f aca="false">K118</f>
        <v>360</v>
      </c>
      <c r="E118" s="1278" t="s">
        <v>496</v>
      </c>
      <c r="F118" s="1279" t="n">
        <f aca="false">L118</f>
        <v>1200</v>
      </c>
      <c r="G118" s="1278" t="s">
        <v>496</v>
      </c>
      <c r="H118" s="1280" t="n">
        <v>2</v>
      </c>
      <c r="I118" s="1281" t="s">
        <v>497</v>
      </c>
      <c r="J118" s="1208" t="n">
        <v>90</v>
      </c>
      <c r="K118" s="1209" t="n">
        <v>360</v>
      </c>
      <c r="L118" s="1209" t="n">
        <v>1200</v>
      </c>
      <c r="M118" s="1210" t="n">
        <v>18.2302291382951</v>
      </c>
      <c r="N118" s="1211" t="n">
        <v>3936.66364728</v>
      </c>
      <c r="O118" s="1212" t="n">
        <v>39344.496229</v>
      </c>
      <c r="P118" s="1212" t="n">
        <v>45289.556353</v>
      </c>
      <c r="Q118" s="1213" t="n">
        <v>15888.2640882075</v>
      </c>
      <c r="R118" s="1229" t="n">
        <v>55232.7603172075</v>
      </c>
      <c r="S118" s="1229" t="n">
        <v>61177.8204412075</v>
      </c>
    </row>
    <row r="119" customFormat="false" ht="16.5" hidden="false" customHeight="false" outlineLevel="0" collapsed="false">
      <c r="A119" s="1277" t="s">
        <v>408</v>
      </c>
      <c r="B119" s="1278" t="n">
        <f aca="false">J119</f>
        <v>90</v>
      </c>
      <c r="C119" s="1278" t="s">
        <v>496</v>
      </c>
      <c r="D119" s="1278" t="n">
        <f aca="false">K119</f>
        <v>360</v>
      </c>
      <c r="E119" s="1278" t="s">
        <v>496</v>
      </c>
      <c r="F119" s="1279" t="n">
        <f aca="false">L119</f>
        <v>1250</v>
      </c>
      <c r="G119" s="1278" t="s">
        <v>496</v>
      </c>
      <c r="H119" s="1280" t="n">
        <v>2</v>
      </c>
      <c r="I119" s="1281" t="s">
        <v>497</v>
      </c>
      <c r="J119" s="1208" t="n">
        <v>90</v>
      </c>
      <c r="K119" s="1209" t="n">
        <v>360</v>
      </c>
      <c r="L119" s="1209" t="n">
        <v>1250</v>
      </c>
      <c r="M119" s="1210" t="n">
        <v>18.8689122241884</v>
      </c>
      <c r="N119" s="1211" t="n">
        <v>4168.23209712</v>
      </c>
      <c r="O119" s="1212" t="n">
        <v>40905.8098309999</v>
      </c>
      <c r="P119" s="1212" t="n">
        <v>47023.510913</v>
      </c>
      <c r="Q119" s="1213" t="n">
        <v>16405.644594285</v>
      </c>
      <c r="R119" s="1229" t="n">
        <v>57311.4544252849</v>
      </c>
      <c r="S119" s="1229" t="n">
        <v>63429.155507285</v>
      </c>
    </row>
    <row r="120" customFormat="false" ht="16.5" hidden="false" customHeight="false" outlineLevel="0" collapsed="false">
      <c r="A120" s="1277" t="s">
        <v>408</v>
      </c>
      <c r="B120" s="1278" t="n">
        <f aca="false">J120</f>
        <v>90</v>
      </c>
      <c r="C120" s="1278" t="s">
        <v>496</v>
      </c>
      <c r="D120" s="1278" t="n">
        <f aca="false">K120</f>
        <v>360</v>
      </c>
      <c r="E120" s="1278" t="s">
        <v>496</v>
      </c>
      <c r="F120" s="1279" t="n">
        <f aca="false">L120</f>
        <v>1300</v>
      </c>
      <c r="G120" s="1278" t="s">
        <v>496</v>
      </c>
      <c r="H120" s="1280" t="n">
        <v>2</v>
      </c>
      <c r="I120" s="1281" t="s">
        <v>497</v>
      </c>
      <c r="J120" s="1208" t="n">
        <v>90</v>
      </c>
      <c r="K120" s="1209" t="n">
        <v>360</v>
      </c>
      <c r="L120" s="1209" t="n">
        <v>1300</v>
      </c>
      <c r="M120" s="1210" t="n">
        <v>19.5695953100818</v>
      </c>
      <c r="N120" s="1211" t="n">
        <v>4399.80054696</v>
      </c>
      <c r="O120" s="1212" t="n">
        <v>42502.943558</v>
      </c>
      <c r="P120" s="1212" t="n">
        <v>48863.580897</v>
      </c>
      <c r="Q120" s="1213" t="n">
        <v>17138.522088945</v>
      </c>
      <c r="R120" s="1229" t="n">
        <v>59641.465646945</v>
      </c>
      <c r="S120" s="1229" t="n">
        <v>66002.102985945</v>
      </c>
    </row>
    <row r="121" customFormat="false" ht="16.5" hidden="false" customHeight="false" outlineLevel="0" collapsed="false">
      <c r="A121" s="1277" t="s">
        <v>408</v>
      </c>
      <c r="B121" s="1278" t="n">
        <f aca="false">J121</f>
        <v>90</v>
      </c>
      <c r="C121" s="1278" t="s">
        <v>496</v>
      </c>
      <c r="D121" s="1278" t="n">
        <f aca="false">K121</f>
        <v>360</v>
      </c>
      <c r="E121" s="1278" t="s">
        <v>496</v>
      </c>
      <c r="F121" s="1279" t="n">
        <f aca="false">L121</f>
        <v>1350</v>
      </c>
      <c r="G121" s="1278" t="s">
        <v>496</v>
      </c>
      <c r="H121" s="1280" t="n">
        <v>2</v>
      </c>
      <c r="I121" s="1281" t="s">
        <v>497</v>
      </c>
      <c r="J121" s="1208" t="n">
        <v>90</v>
      </c>
      <c r="K121" s="1209" t="n">
        <v>360</v>
      </c>
      <c r="L121" s="1209" t="n">
        <v>1350</v>
      </c>
      <c r="M121" s="1210" t="n">
        <v>20.2082783959751</v>
      </c>
      <c r="N121" s="1211" t="n">
        <v>4631.3689968</v>
      </c>
      <c r="O121" s="1212" t="n">
        <v>44409.135231</v>
      </c>
      <c r="P121" s="1212" t="n">
        <v>50942.413637</v>
      </c>
      <c r="Q121" s="1213" t="n">
        <v>17655.9025950225</v>
      </c>
      <c r="R121" s="1229" t="n">
        <v>62065.0378260225</v>
      </c>
      <c r="S121" s="1229" t="n">
        <v>68598.3162320225</v>
      </c>
    </row>
    <row r="122" customFormat="false" ht="16.5" hidden="false" customHeight="false" outlineLevel="0" collapsed="false">
      <c r="A122" s="1277" t="s">
        <v>408</v>
      </c>
      <c r="B122" s="1278" t="n">
        <f aca="false">J122</f>
        <v>90</v>
      </c>
      <c r="C122" s="1278" t="s">
        <v>496</v>
      </c>
      <c r="D122" s="1278" t="n">
        <f aca="false">K122</f>
        <v>360</v>
      </c>
      <c r="E122" s="1278" t="s">
        <v>496</v>
      </c>
      <c r="F122" s="1279" t="n">
        <f aca="false">L122</f>
        <v>1400</v>
      </c>
      <c r="G122" s="1278" t="s">
        <v>496</v>
      </c>
      <c r="H122" s="1280" t="n">
        <v>2</v>
      </c>
      <c r="I122" s="1281" t="s">
        <v>497</v>
      </c>
      <c r="J122" s="1208" t="n">
        <v>90</v>
      </c>
      <c r="K122" s="1209" t="n">
        <v>360</v>
      </c>
      <c r="L122" s="1209" t="n">
        <v>1400</v>
      </c>
      <c r="M122" s="1210" t="n">
        <v>20.8469614818684</v>
      </c>
      <c r="N122" s="1211" t="n">
        <v>4862.93744664</v>
      </c>
      <c r="O122" s="1212" t="n">
        <v>46315.326795</v>
      </c>
      <c r="P122" s="1212" t="n">
        <v>53021.246377</v>
      </c>
      <c r="Q122" s="1213" t="n">
        <v>18388.7800896825</v>
      </c>
      <c r="R122" s="1229" t="n">
        <v>64704.1068846825</v>
      </c>
      <c r="S122" s="1229" t="n">
        <v>71410.0264666825</v>
      </c>
    </row>
    <row r="123" customFormat="false" ht="16.5" hidden="false" customHeight="false" outlineLevel="0" collapsed="false">
      <c r="A123" s="1277" t="s">
        <v>408</v>
      </c>
      <c r="B123" s="1278" t="n">
        <f aca="false">J123</f>
        <v>90</v>
      </c>
      <c r="C123" s="1278" t="s">
        <v>496</v>
      </c>
      <c r="D123" s="1278" t="n">
        <f aca="false">K123</f>
        <v>360</v>
      </c>
      <c r="E123" s="1278" t="s">
        <v>496</v>
      </c>
      <c r="F123" s="1279" t="n">
        <f aca="false">L123</f>
        <v>1450</v>
      </c>
      <c r="G123" s="1278" t="s">
        <v>496</v>
      </c>
      <c r="H123" s="1280" t="n">
        <v>2</v>
      </c>
      <c r="I123" s="1281" t="s">
        <v>497</v>
      </c>
      <c r="J123" s="1208" t="n">
        <v>90</v>
      </c>
      <c r="K123" s="1209" t="n">
        <v>360</v>
      </c>
      <c r="L123" s="1209" t="n">
        <v>1450</v>
      </c>
      <c r="M123" s="1210" t="n">
        <v>21.4856445677617</v>
      </c>
      <c r="N123" s="1211" t="n">
        <v>5094.50589648</v>
      </c>
      <c r="O123" s="1212" t="n">
        <v>48221.518468</v>
      </c>
      <c r="P123" s="1212" t="n">
        <v>55100.079226</v>
      </c>
      <c r="Q123" s="1213" t="n">
        <v>18906.16059576</v>
      </c>
      <c r="R123" s="1229" t="n">
        <v>67127.67906376</v>
      </c>
      <c r="S123" s="1229" t="n">
        <v>74006.23982176</v>
      </c>
    </row>
    <row r="124" customFormat="false" ht="16.5" hidden="false" customHeight="false" outlineLevel="0" collapsed="false">
      <c r="A124" s="1277" t="s">
        <v>408</v>
      </c>
      <c r="B124" s="1278" t="n">
        <f aca="false">J124</f>
        <v>90</v>
      </c>
      <c r="C124" s="1278" t="s">
        <v>496</v>
      </c>
      <c r="D124" s="1278" t="n">
        <f aca="false">K124</f>
        <v>360</v>
      </c>
      <c r="E124" s="1278" t="s">
        <v>496</v>
      </c>
      <c r="F124" s="1279" t="n">
        <f aca="false">L124</f>
        <v>1500</v>
      </c>
      <c r="G124" s="1278" t="s">
        <v>496</v>
      </c>
      <c r="H124" s="1280" t="n">
        <v>2</v>
      </c>
      <c r="I124" s="1281" t="s">
        <v>497</v>
      </c>
      <c r="J124" s="1208" t="n">
        <v>90</v>
      </c>
      <c r="K124" s="1209" t="n">
        <v>360</v>
      </c>
      <c r="L124" s="1209" t="n">
        <v>1500</v>
      </c>
      <c r="M124" s="1210" t="n">
        <v>22.9257712536551</v>
      </c>
      <c r="N124" s="1211" t="n">
        <v>5326.07434632</v>
      </c>
      <c r="O124" s="1212" t="n">
        <v>50810.511865</v>
      </c>
      <c r="P124" s="1212" t="n">
        <v>58039.265534</v>
      </c>
      <c r="Q124" s="1213" t="n">
        <v>19639.03809042</v>
      </c>
      <c r="R124" s="1229" t="n">
        <v>70449.54995542</v>
      </c>
      <c r="S124" s="1229" t="n">
        <v>77678.30362442</v>
      </c>
    </row>
    <row r="125" customFormat="false" ht="16.5" hidden="false" customHeight="false" outlineLevel="0" collapsed="false">
      <c r="A125" s="1277" t="s">
        <v>408</v>
      </c>
      <c r="B125" s="1278" t="n">
        <f aca="false">J125</f>
        <v>90</v>
      </c>
      <c r="C125" s="1278" t="s">
        <v>496</v>
      </c>
      <c r="D125" s="1278" t="n">
        <f aca="false">K125</f>
        <v>360</v>
      </c>
      <c r="E125" s="1278" t="s">
        <v>496</v>
      </c>
      <c r="F125" s="1279" t="n">
        <f aca="false">L125</f>
        <v>1550</v>
      </c>
      <c r="G125" s="1278" t="s">
        <v>496</v>
      </c>
      <c r="H125" s="1280" t="n">
        <v>2</v>
      </c>
      <c r="I125" s="1281" t="s">
        <v>497</v>
      </c>
      <c r="J125" s="1208" t="n">
        <v>90</v>
      </c>
      <c r="K125" s="1209" t="n">
        <v>360</v>
      </c>
      <c r="L125" s="1209" t="n">
        <v>1550</v>
      </c>
      <c r="M125" s="1210" t="n">
        <v>23.6334543395484</v>
      </c>
      <c r="N125" s="1211" t="n">
        <v>5557.64279616</v>
      </c>
      <c r="O125" s="1212" t="n">
        <v>53102.171574</v>
      </c>
      <c r="P125" s="1212" t="n">
        <v>60668.498134</v>
      </c>
      <c r="Q125" s="1213" t="n">
        <v>20156.4185964975</v>
      </c>
      <c r="R125" s="1229" t="n">
        <v>73258.5901704975</v>
      </c>
      <c r="S125" s="1229" t="n">
        <v>80824.9167304975</v>
      </c>
    </row>
    <row r="126" customFormat="false" ht="16.5" hidden="false" customHeight="false" outlineLevel="0" collapsed="false">
      <c r="A126" s="1277" t="s">
        <v>408</v>
      </c>
      <c r="B126" s="1280" t="n">
        <f aca="false">J126</f>
        <v>90</v>
      </c>
      <c r="C126" s="1280" t="s">
        <v>496</v>
      </c>
      <c r="D126" s="1280" t="n">
        <f aca="false">K126</f>
        <v>360</v>
      </c>
      <c r="E126" s="1280" t="s">
        <v>496</v>
      </c>
      <c r="F126" s="1279" t="n">
        <f aca="false">L126</f>
        <v>1600</v>
      </c>
      <c r="G126" s="1280" t="s">
        <v>496</v>
      </c>
      <c r="H126" s="1280" t="n">
        <v>2</v>
      </c>
      <c r="I126" s="1281" t="s">
        <v>497</v>
      </c>
      <c r="J126" s="1208" t="n">
        <v>90</v>
      </c>
      <c r="K126" s="1209" t="n">
        <v>360</v>
      </c>
      <c r="L126" s="1209" t="n">
        <v>1600</v>
      </c>
      <c r="M126" s="1210" t="n">
        <v>24.2721374254417</v>
      </c>
      <c r="N126" s="1211" t="n">
        <v>5789.211246</v>
      </c>
      <c r="O126" s="1212" t="n">
        <v>54345.309925</v>
      </c>
      <c r="P126" s="1212" t="n">
        <v>62084.277661</v>
      </c>
      <c r="Q126" s="1213" t="n">
        <v>20673.799102575</v>
      </c>
      <c r="R126" s="1229" t="n">
        <v>75019.109027575</v>
      </c>
      <c r="S126" s="1229" t="n">
        <v>82758.076763575</v>
      </c>
    </row>
    <row r="127" customFormat="false" ht="16.5" hidden="false" customHeight="false" outlineLevel="0" collapsed="false">
      <c r="A127" s="1277" t="s">
        <v>408</v>
      </c>
      <c r="B127" s="1278" t="n">
        <f aca="false">J127</f>
        <v>90</v>
      </c>
      <c r="C127" s="1278" t="s">
        <v>496</v>
      </c>
      <c r="D127" s="1278" t="n">
        <f aca="false">K127</f>
        <v>360</v>
      </c>
      <c r="E127" s="1278" t="s">
        <v>496</v>
      </c>
      <c r="F127" s="1279" t="n">
        <f aca="false">L127</f>
        <v>1650</v>
      </c>
      <c r="G127" s="1278" t="s">
        <v>496</v>
      </c>
      <c r="H127" s="1280" t="n">
        <v>2</v>
      </c>
      <c r="I127" s="1281" t="s">
        <v>497</v>
      </c>
      <c r="J127" s="1208" t="n">
        <v>90</v>
      </c>
      <c r="K127" s="1209" t="n">
        <v>360</v>
      </c>
      <c r="L127" s="1209" t="n">
        <v>1650</v>
      </c>
      <c r="M127" s="1210" t="n">
        <v>24.948820511335</v>
      </c>
      <c r="N127" s="1211" t="n">
        <v>6020.77969584</v>
      </c>
      <c r="O127" s="1212" t="n">
        <v>55634.07306</v>
      </c>
      <c r="P127" s="1212" t="n">
        <v>63583.471945</v>
      </c>
      <c r="Q127" s="1213" t="n">
        <v>21406.676597235</v>
      </c>
      <c r="R127" s="1229" t="n">
        <v>77040.749657235</v>
      </c>
      <c r="S127" s="1229" t="n">
        <v>84990.148542235</v>
      </c>
    </row>
    <row r="128" customFormat="false" ht="16.5" hidden="false" customHeight="false" outlineLevel="0" collapsed="false">
      <c r="A128" s="1277" t="s">
        <v>408</v>
      </c>
      <c r="B128" s="1278" t="n">
        <f aca="false">J128</f>
        <v>90</v>
      </c>
      <c r="C128" s="1278" t="s">
        <v>496</v>
      </c>
      <c r="D128" s="1278" t="n">
        <f aca="false">K128</f>
        <v>360</v>
      </c>
      <c r="E128" s="1278" t="s">
        <v>496</v>
      </c>
      <c r="F128" s="1279" t="n">
        <f aca="false">L128</f>
        <v>1700</v>
      </c>
      <c r="G128" s="1278" t="s">
        <v>496</v>
      </c>
      <c r="H128" s="1280" t="n">
        <v>2</v>
      </c>
      <c r="I128" s="1281" t="s">
        <v>497</v>
      </c>
      <c r="J128" s="1208" t="n">
        <v>90</v>
      </c>
      <c r="K128" s="1209" t="n">
        <v>360</v>
      </c>
      <c r="L128" s="1209" t="n">
        <v>1700</v>
      </c>
      <c r="M128" s="1210" t="n">
        <v>25.5875035972283</v>
      </c>
      <c r="N128" s="1211" t="n">
        <v>6252.34814568</v>
      </c>
      <c r="O128" s="1212" t="n">
        <v>56862.568569</v>
      </c>
      <c r="P128" s="1212" t="n">
        <v>64984.60863</v>
      </c>
      <c r="Q128" s="1213" t="n">
        <v>21924.0571033125</v>
      </c>
      <c r="R128" s="1229" t="n">
        <v>78786.6256723125</v>
      </c>
      <c r="S128" s="1229" t="n">
        <v>86908.6657333125</v>
      </c>
    </row>
    <row r="129" customFormat="false" ht="16.5" hidden="false" customHeight="false" outlineLevel="0" collapsed="false">
      <c r="A129" s="1277" t="s">
        <v>408</v>
      </c>
      <c r="B129" s="1278" t="n">
        <f aca="false">J129</f>
        <v>90</v>
      </c>
      <c r="C129" s="1278" t="s">
        <v>496</v>
      </c>
      <c r="D129" s="1278" t="n">
        <f aca="false">K129</f>
        <v>360</v>
      </c>
      <c r="E129" s="1278" t="s">
        <v>496</v>
      </c>
      <c r="F129" s="1279" t="n">
        <f aca="false">L129</f>
        <v>1750</v>
      </c>
      <c r="G129" s="1278" t="s">
        <v>496</v>
      </c>
      <c r="H129" s="1280" t="n">
        <v>2</v>
      </c>
      <c r="I129" s="1281" t="s">
        <v>497</v>
      </c>
      <c r="J129" s="1208" t="n">
        <v>90</v>
      </c>
      <c r="K129" s="1209" t="n">
        <v>360</v>
      </c>
      <c r="L129" s="1209" t="n">
        <v>1750</v>
      </c>
      <c r="M129" s="1210" t="n">
        <v>26.2261866831217</v>
      </c>
      <c r="N129" s="1211" t="n">
        <v>6483.91659552</v>
      </c>
      <c r="O129" s="1212" t="n">
        <v>58083.742548</v>
      </c>
      <c r="P129" s="1212" t="n">
        <v>66378.423785</v>
      </c>
      <c r="Q129" s="1213" t="n">
        <v>22656.9345979725</v>
      </c>
      <c r="R129" s="1229" t="n">
        <v>80740.6771459725</v>
      </c>
      <c r="S129" s="1229" t="n">
        <v>89035.3583829725</v>
      </c>
    </row>
    <row r="130" customFormat="false" ht="16.5" hidden="false" customHeight="false" outlineLevel="0" collapsed="false">
      <c r="A130" s="1277" t="s">
        <v>408</v>
      </c>
      <c r="B130" s="1278" t="n">
        <f aca="false">J130</f>
        <v>90</v>
      </c>
      <c r="C130" s="1278" t="s">
        <v>496</v>
      </c>
      <c r="D130" s="1278" t="n">
        <f aca="false">K130</f>
        <v>360</v>
      </c>
      <c r="E130" s="1278" t="s">
        <v>496</v>
      </c>
      <c r="F130" s="1279" t="n">
        <f aca="false">L130</f>
        <v>1800</v>
      </c>
      <c r="G130" s="1278" t="s">
        <v>496</v>
      </c>
      <c r="H130" s="1280" t="n">
        <v>2</v>
      </c>
      <c r="I130" s="1281" t="s">
        <v>497</v>
      </c>
      <c r="J130" s="1208" t="n">
        <v>90</v>
      </c>
      <c r="K130" s="1209" t="n">
        <v>360</v>
      </c>
      <c r="L130" s="1209" t="n">
        <v>1800</v>
      </c>
      <c r="M130" s="1210" t="n">
        <v>26.933869769015</v>
      </c>
      <c r="N130" s="1211" t="n">
        <v>6715.48504536</v>
      </c>
      <c r="O130" s="1212" t="n">
        <v>59347.457483</v>
      </c>
      <c r="P130" s="1212" t="n">
        <v>67850.057419</v>
      </c>
      <c r="Q130" s="1213" t="n">
        <v>23174.31510405</v>
      </c>
      <c r="R130" s="1229" t="n">
        <v>82521.77258705</v>
      </c>
      <c r="S130" s="1229" t="n">
        <v>91024.37252305</v>
      </c>
    </row>
    <row r="131" customFormat="false" ht="16.5" hidden="false" customHeight="false" outlineLevel="0" collapsed="false">
      <c r="A131" s="1277" t="s">
        <v>408</v>
      </c>
      <c r="B131" s="1278" t="n">
        <f aca="false">J131</f>
        <v>90</v>
      </c>
      <c r="C131" s="1278" t="s">
        <v>496</v>
      </c>
      <c r="D131" s="1278" t="n">
        <f aca="false">K131</f>
        <v>360</v>
      </c>
      <c r="E131" s="1278" t="s">
        <v>496</v>
      </c>
      <c r="F131" s="1279" t="n">
        <f aca="false">L131</f>
        <v>1850</v>
      </c>
      <c r="G131" s="1278" t="s">
        <v>496</v>
      </c>
      <c r="H131" s="1280" t="n">
        <v>2</v>
      </c>
      <c r="I131" s="1281" t="s">
        <v>497</v>
      </c>
      <c r="J131" s="1208" t="n">
        <v>90</v>
      </c>
      <c r="K131" s="1209" t="n">
        <v>360</v>
      </c>
      <c r="L131" s="1209" t="n">
        <v>1850</v>
      </c>
      <c r="M131" s="1210" t="n">
        <v>27.6345528549083</v>
      </c>
      <c r="N131" s="1211" t="n">
        <v>6947.0534952</v>
      </c>
      <c r="O131" s="1212" t="n">
        <v>60653.393677</v>
      </c>
      <c r="P131" s="1212" t="n">
        <v>69398.929543</v>
      </c>
      <c r="Q131" s="1213" t="n">
        <v>23907.1927299188</v>
      </c>
      <c r="R131" s="1229" t="n">
        <v>84560.5864069188</v>
      </c>
      <c r="S131" s="1229" t="n">
        <v>93306.1222729188</v>
      </c>
    </row>
    <row r="132" customFormat="false" ht="16.5" hidden="false" customHeight="false" outlineLevel="0" collapsed="false">
      <c r="A132" s="1277" t="s">
        <v>408</v>
      </c>
      <c r="B132" s="1278" t="n">
        <f aca="false">J132</f>
        <v>90</v>
      </c>
      <c r="C132" s="1278" t="s">
        <v>496</v>
      </c>
      <c r="D132" s="1278" t="n">
        <f aca="false">K132</f>
        <v>360</v>
      </c>
      <c r="E132" s="1278" t="s">
        <v>496</v>
      </c>
      <c r="F132" s="1279" t="n">
        <f aca="false">L132</f>
        <v>1900</v>
      </c>
      <c r="G132" s="1278" t="s">
        <v>496</v>
      </c>
      <c r="H132" s="1280" t="n">
        <v>2</v>
      </c>
      <c r="I132" s="1281" t="s">
        <v>497</v>
      </c>
      <c r="J132" s="1208" t="n">
        <v>90</v>
      </c>
      <c r="K132" s="1209" t="n">
        <v>360</v>
      </c>
      <c r="L132" s="1209" t="n">
        <v>1900</v>
      </c>
      <c r="M132" s="1210" t="n">
        <v>28.2732359408016</v>
      </c>
      <c r="N132" s="1211" t="n">
        <v>7178.62194504</v>
      </c>
      <c r="O132" s="1212" t="n">
        <v>61852.603284</v>
      </c>
      <c r="P132" s="1212" t="n">
        <v>70770.780435</v>
      </c>
      <c r="Q132" s="1213" t="n">
        <v>24424.5732359963</v>
      </c>
      <c r="R132" s="1229" t="n">
        <v>86277.1765199962</v>
      </c>
      <c r="S132" s="1229" t="n">
        <v>95195.3536709963</v>
      </c>
    </row>
    <row r="133" customFormat="false" ht="16.5" hidden="false" customHeight="false" outlineLevel="0" collapsed="false">
      <c r="A133" s="1277" t="s">
        <v>408</v>
      </c>
      <c r="B133" s="1278" t="n">
        <f aca="false">J133</f>
        <v>90</v>
      </c>
      <c r="C133" s="1278" t="s">
        <v>496</v>
      </c>
      <c r="D133" s="1278" t="n">
        <f aca="false">K133</f>
        <v>360</v>
      </c>
      <c r="E133" s="1278" t="s">
        <v>496</v>
      </c>
      <c r="F133" s="1279" t="n">
        <f aca="false">L133</f>
        <v>1950</v>
      </c>
      <c r="G133" s="1278" t="s">
        <v>496</v>
      </c>
      <c r="H133" s="1280" t="n">
        <v>2</v>
      </c>
      <c r="I133" s="1281" t="s">
        <v>497</v>
      </c>
      <c r="J133" s="1208" t="n">
        <v>90</v>
      </c>
      <c r="K133" s="1209" t="n">
        <v>360</v>
      </c>
      <c r="L133" s="1209" t="n">
        <v>1950</v>
      </c>
      <c r="M133" s="1210" t="n">
        <v>29.0259190266949</v>
      </c>
      <c r="N133" s="1211" t="n">
        <v>7410.19039488</v>
      </c>
      <c r="O133" s="1212" t="n">
        <v>63440.003529</v>
      </c>
      <c r="P133" s="1212" t="n">
        <v>72698.591386</v>
      </c>
      <c r="Q133" s="1213" t="n">
        <v>24941.9537420738</v>
      </c>
      <c r="R133" s="1229" t="n">
        <v>88381.9572710738</v>
      </c>
      <c r="S133" s="1229" t="n">
        <v>97640.5451280738</v>
      </c>
    </row>
    <row r="134" customFormat="false" ht="16.5" hidden="false" customHeight="false" outlineLevel="0" collapsed="false">
      <c r="A134" s="1277" t="s">
        <v>408</v>
      </c>
      <c r="B134" s="1278" t="n">
        <f aca="false">J134</f>
        <v>90</v>
      </c>
      <c r="C134" s="1278" t="s">
        <v>496</v>
      </c>
      <c r="D134" s="1278" t="n">
        <f aca="false">K134</f>
        <v>360</v>
      </c>
      <c r="E134" s="1278" t="s">
        <v>496</v>
      </c>
      <c r="F134" s="1279" t="n">
        <f aca="false">L134</f>
        <v>2000</v>
      </c>
      <c r="G134" s="1278" t="s">
        <v>496</v>
      </c>
      <c r="H134" s="1280" t="n">
        <v>2</v>
      </c>
      <c r="I134" s="1281" t="s">
        <v>497</v>
      </c>
      <c r="J134" s="1208" t="n">
        <v>90</v>
      </c>
      <c r="K134" s="1209" t="n">
        <v>360</v>
      </c>
      <c r="L134" s="1209" t="n">
        <v>2000</v>
      </c>
      <c r="M134" s="1210" t="n">
        <v>29.8050669125883</v>
      </c>
      <c r="N134" s="1211" t="n">
        <v>7641.75884472</v>
      </c>
      <c r="O134" s="1212" t="n">
        <v>64681.570427</v>
      </c>
      <c r="P134" s="1212" t="n">
        <v>73833.718694</v>
      </c>
      <c r="Q134" s="1213" t="n">
        <v>25674.8312367338</v>
      </c>
      <c r="R134" s="1229" t="n">
        <v>90356.4016637338</v>
      </c>
      <c r="S134" s="1229" t="n">
        <v>99508.5499307338</v>
      </c>
    </row>
    <row r="135" customFormat="false" ht="16.5" hidden="false" customHeight="false" outlineLevel="0" collapsed="false">
      <c r="A135" s="1277" t="s">
        <v>408</v>
      </c>
      <c r="B135" s="1278" t="n">
        <f aca="false">J135</f>
        <v>90</v>
      </c>
      <c r="C135" s="1278" t="s">
        <v>496</v>
      </c>
      <c r="D135" s="1278" t="n">
        <f aca="false">K135</f>
        <v>360</v>
      </c>
      <c r="E135" s="1278" t="s">
        <v>496</v>
      </c>
      <c r="F135" s="1279" t="n">
        <f aca="false">L135</f>
        <v>2050</v>
      </c>
      <c r="G135" s="1278" t="s">
        <v>496</v>
      </c>
      <c r="H135" s="1280" t="n">
        <v>2</v>
      </c>
      <c r="I135" s="1281" t="s">
        <v>497</v>
      </c>
      <c r="J135" s="1208" t="n">
        <v>90</v>
      </c>
      <c r="K135" s="1209" t="n">
        <v>360</v>
      </c>
      <c r="L135" s="1209" t="n">
        <v>2050</v>
      </c>
      <c r="M135" s="1210" t="n">
        <v>30.4437499984816</v>
      </c>
      <c r="N135" s="1211" t="n">
        <v>7873.32729456</v>
      </c>
      <c r="O135" s="1212" t="n">
        <v>65484.2352</v>
      </c>
      <c r="P135" s="1212" t="n">
        <v>74809.024534</v>
      </c>
      <c r="Q135" s="1213" t="n">
        <v>26192.2117428113</v>
      </c>
      <c r="R135" s="1229" t="n">
        <v>91676.4469428112</v>
      </c>
      <c r="S135" s="1229" t="n">
        <v>101001.236276811</v>
      </c>
    </row>
    <row r="136" customFormat="false" ht="16.5" hidden="false" customHeight="false" outlineLevel="0" collapsed="false">
      <c r="A136" s="1277" t="s">
        <v>408</v>
      </c>
      <c r="B136" s="1280" t="n">
        <f aca="false">J136</f>
        <v>90</v>
      </c>
      <c r="C136" s="1280" t="s">
        <v>496</v>
      </c>
      <c r="D136" s="1280" t="n">
        <f aca="false">K136</f>
        <v>360</v>
      </c>
      <c r="E136" s="1280" t="s">
        <v>496</v>
      </c>
      <c r="F136" s="1279" t="n">
        <f aca="false">L136</f>
        <v>2100</v>
      </c>
      <c r="G136" s="1280" t="s">
        <v>496</v>
      </c>
      <c r="H136" s="1280" t="n">
        <v>2</v>
      </c>
      <c r="I136" s="1281" t="s">
        <v>497</v>
      </c>
      <c r="J136" s="1208" t="n">
        <v>90</v>
      </c>
      <c r="K136" s="1209" t="n">
        <v>360</v>
      </c>
      <c r="L136" s="1209" t="n">
        <v>2100</v>
      </c>
      <c r="M136" s="1210" t="n">
        <v>31.0824330843749</v>
      </c>
      <c r="N136" s="1211" t="n">
        <v>8104.8957444</v>
      </c>
      <c r="O136" s="1212" t="n">
        <v>66129.376661</v>
      </c>
      <c r="P136" s="1212" t="n">
        <v>75626.807171</v>
      </c>
      <c r="Q136" s="1213" t="n">
        <v>26925.0892374713</v>
      </c>
      <c r="R136" s="1229" t="n">
        <v>93054.4658984713</v>
      </c>
      <c r="S136" s="1229" t="n">
        <v>102551.896408471</v>
      </c>
    </row>
    <row r="137" customFormat="false" ht="16.5" hidden="false" customHeight="false" outlineLevel="0" collapsed="false">
      <c r="A137" s="1277" t="s">
        <v>408</v>
      </c>
      <c r="B137" s="1278" t="n">
        <f aca="false">J137</f>
        <v>90</v>
      </c>
      <c r="C137" s="1278" t="s">
        <v>496</v>
      </c>
      <c r="D137" s="1278" t="n">
        <f aca="false">K137</f>
        <v>360</v>
      </c>
      <c r="E137" s="1278" t="s">
        <v>496</v>
      </c>
      <c r="F137" s="1279" t="n">
        <f aca="false">L137</f>
        <v>2150</v>
      </c>
      <c r="G137" s="1278" t="s">
        <v>496</v>
      </c>
      <c r="H137" s="1280" t="n">
        <v>2</v>
      </c>
      <c r="I137" s="1281" t="s">
        <v>497</v>
      </c>
      <c r="J137" s="1208" t="n">
        <v>90</v>
      </c>
      <c r="K137" s="1209" t="n">
        <v>360</v>
      </c>
      <c r="L137" s="1209" t="n">
        <v>2150</v>
      </c>
      <c r="M137" s="1210" t="n">
        <v>31.8451161702682</v>
      </c>
      <c r="N137" s="1211" t="n">
        <v>8336.46419424</v>
      </c>
      <c r="O137" s="1212" t="n">
        <v>67122.45724</v>
      </c>
      <c r="P137" s="1212" t="n">
        <v>76933.118652</v>
      </c>
      <c r="Q137" s="1213" t="n">
        <v>27442.4697435488</v>
      </c>
      <c r="R137" s="1229" t="n">
        <v>94564.9269835488</v>
      </c>
      <c r="S137" s="1229" t="n">
        <v>104375.588395549</v>
      </c>
    </row>
    <row r="138" customFormat="false" ht="16.5" hidden="false" customHeight="false" outlineLevel="0" collapsed="false">
      <c r="A138" s="1277" t="s">
        <v>408</v>
      </c>
      <c r="B138" s="1278" t="n">
        <f aca="false">J138</f>
        <v>90</v>
      </c>
      <c r="C138" s="1278" t="s">
        <v>496</v>
      </c>
      <c r="D138" s="1278" t="n">
        <f aca="false">K138</f>
        <v>360</v>
      </c>
      <c r="E138" s="1278" t="s">
        <v>496</v>
      </c>
      <c r="F138" s="1279" t="n">
        <f aca="false">L138</f>
        <v>2200</v>
      </c>
      <c r="G138" s="1278" t="s">
        <v>496</v>
      </c>
      <c r="H138" s="1280" t="n">
        <v>2</v>
      </c>
      <c r="I138" s="1281" t="s">
        <v>497</v>
      </c>
      <c r="J138" s="1208" t="n">
        <v>90</v>
      </c>
      <c r="K138" s="1209" t="n">
        <v>360</v>
      </c>
      <c r="L138" s="1209" t="n">
        <v>2200</v>
      </c>
      <c r="M138" s="1210" t="n">
        <v>32.4837992561616</v>
      </c>
      <c r="N138" s="1211" t="n">
        <v>8568.03264408</v>
      </c>
      <c r="O138" s="1212" t="n">
        <v>68887.122768</v>
      </c>
      <c r="P138" s="1212" t="n">
        <v>78870.425356</v>
      </c>
      <c r="Q138" s="1213" t="n">
        <v>28175.3472382088</v>
      </c>
      <c r="R138" s="1229" t="n">
        <v>97062.4700062088</v>
      </c>
      <c r="S138" s="1229" t="n">
        <v>107045.772594209</v>
      </c>
    </row>
    <row r="139" customFormat="false" ht="16.5" hidden="false" customHeight="false" outlineLevel="0" collapsed="false">
      <c r="A139" s="1277" t="s">
        <v>408</v>
      </c>
      <c r="B139" s="1278" t="n">
        <f aca="false">J139</f>
        <v>90</v>
      </c>
      <c r="C139" s="1278" t="s">
        <v>496</v>
      </c>
      <c r="D139" s="1278" t="n">
        <f aca="false">K139</f>
        <v>360</v>
      </c>
      <c r="E139" s="1278" t="s">
        <v>496</v>
      </c>
      <c r="F139" s="1279" t="n">
        <f aca="false">L139</f>
        <v>2250</v>
      </c>
      <c r="G139" s="1278" t="s">
        <v>496</v>
      </c>
      <c r="H139" s="1280" t="n">
        <v>2</v>
      </c>
      <c r="I139" s="1281" t="s">
        <v>497</v>
      </c>
      <c r="J139" s="1208" t="n">
        <v>90</v>
      </c>
      <c r="K139" s="1209" t="n">
        <v>360</v>
      </c>
      <c r="L139" s="1209" t="n">
        <v>2250</v>
      </c>
      <c r="M139" s="1210" t="n">
        <v>33.1224823420549</v>
      </c>
      <c r="N139" s="1211" t="n">
        <v>8799.60109392</v>
      </c>
      <c r="O139" s="1212" t="n">
        <v>70637.960447</v>
      </c>
      <c r="P139" s="1212" t="n">
        <v>80793.904102</v>
      </c>
      <c r="Q139" s="1213" t="n">
        <v>28692.7277442863</v>
      </c>
      <c r="R139" s="1229" t="n">
        <v>99330.6881912863</v>
      </c>
      <c r="S139" s="1229" t="n">
        <v>109486.631846286</v>
      </c>
    </row>
    <row r="140" customFormat="false" ht="16.5" hidden="false" customHeight="false" outlineLevel="0" collapsed="false">
      <c r="A140" s="1277" t="s">
        <v>408</v>
      </c>
      <c r="B140" s="1278" t="n">
        <f aca="false">J140</f>
        <v>90</v>
      </c>
      <c r="C140" s="1278" t="s">
        <v>496</v>
      </c>
      <c r="D140" s="1278" t="n">
        <f aca="false">K140</f>
        <v>360</v>
      </c>
      <c r="E140" s="1278" t="s">
        <v>496</v>
      </c>
      <c r="F140" s="1279" t="n">
        <f aca="false">L140</f>
        <v>2300</v>
      </c>
      <c r="G140" s="1278" t="s">
        <v>496</v>
      </c>
      <c r="H140" s="1280" t="n">
        <v>2</v>
      </c>
      <c r="I140" s="1281" t="s">
        <v>497</v>
      </c>
      <c r="J140" s="1208" t="n">
        <v>90</v>
      </c>
      <c r="K140" s="1209" t="n">
        <v>360</v>
      </c>
      <c r="L140" s="1209" t="n">
        <v>2300</v>
      </c>
      <c r="M140" s="1210" t="n">
        <v>33.7611654279482</v>
      </c>
      <c r="N140" s="1211" t="n">
        <v>9031.16954376</v>
      </c>
      <c r="O140" s="1212" t="n">
        <v>72374.969841</v>
      </c>
      <c r="P140" s="1212" t="n">
        <v>82703.554672</v>
      </c>
      <c r="Q140" s="1213" t="n">
        <v>29210.1082503638</v>
      </c>
      <c r="R140" s="1229" t="n">
        <v>101585.078091364</v>
      </c>
      <c r="S140" s="1229" t="n">
        <v>111913.662922364</v>
      </c>
    </row>
    <row r="141" customFormat="false" ht="16.5" hidden="false" customHeight="false" outlineLevel="0" collapsed="false">
      <c r="A141" s="1277" t="s">
        <v>408</v>
      </c>
      <c r="B141" s="1278" t="n">
        <f aca="false">J141</f>
        <v>90</v>
      </c>
      <c r="C141" s="1278" t="s">
        <v>496</v>
      </c>
      <c r="D141" s="1278" t="n">
        <f aca="false">K141</f>
        <v>360</v>
      </c>
      <c r="E141" s="1278" t="s">
        <v>496</v>
      </c>
      <c r="F141" s="1279" t="n">
        <f aca="false">L141</f>
        <v>2350</v>
      </c>
      <c r="G141" s="1278" t="s">
        <v>496</v>
      </c>
      <c r="H141" s="1280" t="n">
        <v>2</v>
      </c>
      <c r="I141" s="1281" t="s">
        <v>497</v>
      </c>
      <c r="J141" s="1208" t="n">
        <v>90</v>
      </c>
      <c r="K141" s="1209" t="n">
        <v>360</v>
      </c>
      <c r="L141" s="1209" t="n">
        <v>2350</v>
      </c>
      <c r="M141" s="1210" t="n">
        <v>34.3998485138415</v>
      </c>
      <c r="N141" s="1211" t="n">
        <v>9262.7379936</v>
      </c>
      <c r="O141" s="1212" t="n">
        <v>74098.151168</v>
      </c>
      <c r="P141" s="1212" t="n">
        <v>84599.377175</v>
      </c>
      <c r="Q141" s="1213" t="n">
        <v>29942.9857450238</v>
      </c>
      <c r="R141" s="1229" t="n">
        <v>104041.136913024</v>
      </c>
      <c r="S141" s="1229" t="n">
        <v>114542.362920024</v>
      </c>
    </row>
    <row r="142" customFormat="false" ht="16.5" hidden="false" customHeight="false" outlineLevel="0" collapsed="false">
      <c r="A142" s="1277" t="s">
        <v>408</v>
      </c>
      <c r="B142" s="1278" t="n">
        <f aca="false">J142</f>
        <v>90</v>
      </c>
      <c r="C142" s="1278" t="s">
        <v>496</v>
      </c>
      <c r="D142" s="1278" t="n">
        <f aca="false">K142</f>
        <v>360</v>
      </c>
      <c r="E142" s="1278" t="s">
        <v>496</v>
      </c>
      <c r="F142" s="1279" t="n">
        <f aca="false">L142</f>
        <v>2400</v>
      </c>
      <c r="G142" s="1278" t="s">
        <v>496</v>
      </c>
      <c r="H142" s="1280" t="n">
        <v>2</v>
      </c>
      <c r="I142" s="1281" t="s">
        <v>497</v>
      </c>
      <c r="J142" s="1208" t="n">
        <v>90</v>
      </c>
      <c r="K142" s="1209" t="n">
        <v>360</v>
      </c>
      <c r="L142" s="1209" t="n">
        <v>2400</v>
      </c>
      <c r="M142" s="1210" t="n">
        <v>35.0385315997349</v>
      </c>
      <c r="N142" s="1211" t="n">
        <v>9494.30644344</v>
      </c>
      <c r="O142" s="1212" t="n">
        <v>75807.504428</v>
      </c>
      <c r="P142" s="1212" t="n">
        <v>86481.37172</v>
      </c>
      <c r="Q142" s="1213" t="n">
        <v>30460.3662511013</v>
      </c>
      <c r="R142" s="1229" t="n">
        <v>106267.870679101</v>
      </c>
      <c r="S142" s="1229" t="n">
        <v>116941.737971101</v>
      </c>
    </row>
    <row r="143" customFormat="false" ht="16.5" hidden="false" customHeight="false" outlineLevel="0" collapsed="false">
      <c r="A143" s="1277" t="s">
        <v>408</v>
      </c>
      <c r="B143" s="1278" t="n">
        <f aca="false">J143</f>
        <v>90</v>
      </c>
      <c r="C143" s="1278" t="s">
        <v>496</v>
      </c>
      <c r="D143" s="1278" t="n">
        <f aca="false">K143</f>
        <v>360</v>
      </c>
      <c r="E143" s="1278" t="s">
        <v>496</v>
      </c>
      <c r="F143" s="1279" t="n">
        <f aca="false">L143</f>
        <v>2450</v>
      </c>
      <c r="G143" s="1278" t="s">
        <v>496</v>
      </c>
      <c r="H143" s="1280" t="n">
        <v>2</v>
      </c>
      <c r="I143" s="1281" t="s">
        <v>497</v>
      </c>
      <c r="J143" s="1208" t="n">
        <v>90</v>
      </c>
      <c r="K143" s="1209" t="n">
        <v>360</v>
      </c>
      <c r="L143" s="1209" t="n">
        <v>2450</v>
      </c>
      <c r="M143" s="1210" t="n">
        <v>36.2342146856282</v>
      </c>
      <c r="N143" s="1211" t="n">
        <v>9725.87489328</v>
      </c>
      <c r="O143" s="1212" t="n">
        <v>77891.341903</v>
      </c>
      <c r="P143" s="1212" t="n">
        <v>88905.099099</v>
      </c>
      <c r="Q143" s="1213" t="n">
        <v>31193.2437457613</v>
      </c>
      <c r="R143" s="1229" t="n">
        <v>109084.585648761</v>
      </c>
      <c r="S143" s="1229" t="n">
        <v>120098.342844761</v>
      </c>
    </row>
    <row r="144" customFormat="false" ht="16.5" hidden="false" customHeight="false" outlineLevel="0" collapsed="false">
      <c r="A144" s="1277" t="s">
        <v>408</v>
      </c>
      <c r="B144" s="1278" t="n">
        <f aca="false">J144</f>
        <v>90</v>
      </c>
      <c r="C144" s="1278" t="s">
        <v>496</v>
      </c>
      <c r="D144" s="1278" t="n">
        <f aca="false">K144</f>
        <v>360</v>
      </c>
      <c r="E144" s="1278" t="s">
        <v>496</v>
      </c>
      <c r="F144" s="1279" t="n">
        <f aca="false">L144</f>
        <v>2500</v>
      </c>
      <c r="G144" s="1278" t="s">
        <v>496</v>
      </c>
      <c r="H144" s="1280" t="n">
        <v>2</v>
      </c>
      <c r="I144" s="1281" t="s">
        <v>497</v>
      </c>
      <c r="J144" s="1208" t="n">
        <v>90</v>
      </c>
      <c r="K144" s="1209" t="n">
        <v>360</v>
      </c>
      <c r="L144" s="1209" t="n">
        <v>2500</v>
      </c>
      <c r="M144" s="1210" t="n">
        <v>37.2483413715215</v>
      </c>
      <c r="N144" s="1211" t="n">
        <v>9957.44334312</v>
      </c>
      <c r="O144" s="1212" t="n">
        <v>79753.738139</v>
      </c>
      <c r="P144" s="1212" t="n">
        <v>91185.379644</v>
      </c>
      <c r="Q144" s="1213" t="n">
        <v>31710.6242518388</v>
      </c>
      <c r="R144" s="1229" t="n">
        <v>111464.362390839</v>
      </c>
      <c r="S144" s="1229" t="n">
        <v>122896.003895839</v>
      </c>
    </row>
    <row r="145" customFormat="false" ht="16.5" hidden="false" customHeight="false" outlineLevel="0" collapsed="false">
      <c r="A145" s="1277" t="s">
        <v>408</v>
      </c>
      <c r="B145" s="1278" t="n">
        <f aca="false">J145</f>
        <v>90</v>
      </c>
      <c r="C145" s="1278" t="s">
        <v>496</v>
      </c>
      <c r="D145" s="1278" t="n">
        <f aca="false">K145</f>
        <v>360</v>
      </c>
      <c r="E145" s="1278" t="s">
        <v>496</v>
      </c>
      <c r="F145" s="1279" t="n">
        <f aca="false">L145</f>
        <v>2550</v>
      </c>
      <c r="G145" s="1278" t="s">
        <v>496</v>
      </c>
      <c r="H145" s="1280" t="n">
        <v>2</v>
      </c>
      <c r="I145" s="1281" t="s">
        <v>497</v>
      </c>
      <c r="J145" s="1208" t="n">
        <v>90</v>
      </c>
      <c r="K145" s="1209" t="n">
        <v>360</v>
      </c>
      <c r="L145" s="1209" t="n">
        <v>2550</v>
      </c>
      <c r="M145" s="1210" t="n">
        <v>37.8870244574148</v>
      </c>
      <c r="N145" s="1211" t="n">
        <v>10189.01179296</v>
      </c>
      <c r="O145" s="1212" t="n">
        <v>81169.379999</v>
      </c>
      <c r="P145" s="1212" t="n">
        <v>92447.346764</v>
      </c>
      <c r="Q145" s="1213" t="n">
        <v>32443.5018777075</v>
      </c>
      <c r="R145" s="1229" t="n">
        <v>113612.881876708</v>
      </c>
      <c r="S145" s="1229" t="n">
        <v>124890.848641708</v>
      </c>
    </row>
    <row r="146" customFormat="false" ht="16.5" hidden="false" customHeight="false" outlineLevel="0" collapsed="false">
      <c r="A146" s="1277" t="s">
        <v>408</v>
      </c>
      <c r="B146" s="1280" t="n">
        <f aca="false">J146</f>
        <v>90</v>
      </c>
      <c r="C146" s="1280" t="s">
        <v>496</v>
      </c>
      <c r="D146" s="1280" t="n">
        <f aca="false">K146</f>
        <v>360</v>
      </c>
      <c r="E146" s="1280" t="s">
        <v>496</v>
      </c>
      <c r="F146" s="1279" t="n">
        <f aca="false">L146</f>
        <v>2600</v>
      </c>
      <c r="G146" s="1280" t="s">
        <v>496</v>
      </c>
      <c r="H146" s="1280" t="n">
        <v>2</v>
      </c>
      <c r="I146" s="1281" t="s">
        <v>497</v>
      </c>
      <c r="J146" s="1208" t="n">
        <v>90</v>
      </c>
      <c r="K146" s="1209" t="n">
        <v>360</v>
      </c>
      <c r="L146" s="1209" t="n">
        <v>2600</v>
      </c>
      <c r="M146" s="1210" t="n">
        <v>38.5257075433081</v>
      </c>
      <c r="N146" s="1211" t="n">
        <v>10420.5802428</v>
      </c>
      <c r="O146" s="1212" t="n">
        <v>82238.404693</v>
      </c>
      <c r="P146" s="1212" t="n">
        <v>93689.012634</v>
      </c>
      <c r="Q146" s="1213" t="n">
        <v>32960.882383785</v>
      </c>
      <c r="R146" s="1229" t="n">
        <v>115199.287076785</v>
      </c>
      <c r="S146" s="1229" t="n">
        <v>126649.895017785</v>
      </c>
    </row>
    <row r="147" customFormat="false" ht="16.5" hidden="false" customHeight="false" outlineLevel="0" collapsed="false">
      <c r="A147" s="1277" t="s">
        <v>408</v>
      </c>
      <c r="B147" s="1278" t="n">
        <f aca="false">J147</f>
        <v>90</v>
      </c>
      <c r="C147" s="1278" t="s">
        <v>496</v>
      </c>
      <c r="D147" s="1278" t="n">
        <f aca="false">K147</f>
        <v>360</v>
      </c>
      <c r="E147" s="1278" t="s">
        <v>496</v>
      </c>
      <c r="F147" s="1279" t="n">
        <f aca="false">L147</f>
        <v>2650</v>
      </c>
      <c r="G147" s="1278" t="s">
        <v>496</v>
      </c>
      <c r="H147" s="1280" t="n">
        <v>2</v>
      </c>
      <c r="I147" s="1281" t="s">
        <v>497</v>
      </c>
      <c r="J147" s="1208" t="n">
        <v>90</v>
      </c>
      <c r="K147" s="1209" t="n">
        <v>360</v>
      </c>
      <c r="L147" s="1209" t="n">
        <v>2650</v>
      </c>
      <c r="M147" s="1210" t="n">
        <v>39.2713906292015</v>
      </c>
      <c r="N147" s="1211" t="n">
        <v>10652.14869264</v>
      </c>
      <c r="O147" s="1212" t="n">
        <v>83400.453257</v>
      </c>
      <c r="P147" s="1212" t="n">
        <v>95094.648185</v>
      </c>
      <c r="Q147" s="1213" t="n">
        <v>33693.759878445</v>
      </c>
      <c r="R147" s="1229" t="n">
        <v>117094.213135445</v>
      </c>
      <c r="S147" s="1229" t="n">
        <v>128788.408063445</v>
      </c>
    </row>
    <row r="148" customFormat="false" ht="16.5" hidden="false" customHeight="false" outlineLevel="0" collapsed="false">
      <c r="A148" s="1277" t="s">
        <v>408</v>
      </c>
      <c r="B148" s="1278" t="n">
        <f aca="false">J148</f>
        <v>90</v>
      </c>
      <c r="C148" s="1278" t="s">
        <v>496</v>
      </c>
      <c r="D148" s="1278" t="n">
        <f aca="false">K148</f>
        <v>360</v>
      </c>
      <c r="E148" s="1278" t="s">
        <v>496</v>
      </c>
      <c r="F148" s="1279" t="n">
        <f aca="false">L148</f>
        <v>2700</v>
      </c>
      <c r="G148" s="1278" t="s">
        <v>496</v>
      </c>
      <c r="H148" s="1280" t="n">
        <v>2</v>
      </c>
      <c r="I148" s="1281" t="s">
        <v>497</v>
      </c>
      <c r="J148" s="1208" t="n">
        <v>90</v>
      </c>
      <c r="K148" s="1209" t="n">
        <v>360</v>
      </c>
      <c r="L148" s="1209" t="n">
        <v>2700</v>
      </c>
      <c r="M148" s="1210" t="n">
        <v>39.9100737150948</v>
      </c>
      <c r="N148" s="1211" t="n">
        <v>10883.71714248</v>
      </c>
      <c r="O148" s="1212" t="n">
        <v>84455.117746</v>
      </c>
      <c r="P148" s="1212" t="n">
        <v>96321.95385</v>
      </c>
      <c r="Q148" s="1213" t="n">
        <v>34211.1403845225</v>
      </c>
      <c r="R148" s="1229" t="n">
        <v>118666.258130523</v>
      </c>
      <c r="S148" s="1229" t="n">
        <v>130533.094234523</v>
      </c>
    </row>
    <row r="149" customFormat="false" ht="16.5" hidden="false" customHeight="false" outlineLevel="0" collapsed="false">
      <c r="A149" s="1277" t="s">
        <v>408</v>
      </c>
      <c r="B149" s="1278" t="n">
        <f aca="false">J149</f>
        <v>90</v>
      </c>
      <c r="C149" s="1278" t="s">
        <v>496</v>
      </c>
      <c r="D149" s="1278" t="n">
        <f aca="false">K149</f>
        <v>360</v>
      </c>
      <c r="E149" s="1278" t="s">
        <v>496</v>
      </c>
      <c r="F149" s="1279" t="n">
        <f aca="false">L149</f>
        <v>2750</v>
      </c>
      <c r="G149" s="1278" t="s">
        <v>496</v>
      </c>
      <c r="H149" s="1280" t="n">
        <v>2</v>
      </c>
      <c r="I149" s="1281" t="s">
        <v>497</v>
      </c>
      <c r="J149" s="1208" t="n">
        <v>90</v>
      </c>
      <c r="K149" s="1209" t="n">
        <v>360</v>
      </c>
      <c r="L149" s="1209" t="n">
        <v>2750</v>
      </c>
      <c r="M149" s="1210" t="n">
        <v>40.5487568009881</v>
      </c>
      <c r="N149" s="1211" t="n">
        <v>11115.28559232</v>
      </c>
      <c r="O149" s="1212" t="n">
        <v>85502.602078</v>
      </c>
      <c r="P149" s="1212" t="n">
        <v>97542.079249</v>
      </c>
      <c r="Q149" s="1213" t="n">
        <v>34728.5208906</v>
      </c>
      <c r="R149" s="1229" t="n">
        <v>120231.1229686</v>
      </c>
      <c r="S149" s="1229" t="n">
        <v>132270.6001396</v>
      </c>
    </row>
    <row r="150" customFormat="false" ht="16.5" hidden="false" customHeight="false" outlineLevel="0" collapsed="false">
      <c r="A150" s="1277" t="s">
        <v>408</v>
      </c>
      <c r="B150" s="1278" t="n">
        <f aca="false">J150</f>
        <v>90</v>
      </c>
      <c r="C150" s="1278" t="s">
        <v>496</v>
      </c>
      <c r="D150" s="1278" t="n">
        <f aca="false">K150</f>
        <v>360</v>
      </c>
      <c r="E150" s="1278" t="s">
        <v>496</v>
      </c>
      <c r="F150" s="1279" t="n">
        <f aca="false">L150</f>
        <v>2800</v>
      </c>
      <c r="G150" s="1278" t="s">
        <v>496</v>
      </c>
      <c r="H150" s="1280" t="n">
        <v>2</v>
      </c>
      <c r="I150" s="1281" t="s">
        <v>497</v>
      </c>
      <c r="J150" s="1208" t="n">
        <v>90</v>
      </c>
      <c r="K150" s="1209" t="n">
        <v>360</v>
      </c>
      <c r="L150" s="1209" t="n">
        <v>2800</v>
      </c>
      <c r="M150" s="1210" t="n">
        <v>41.1874398868814</v>
      </c>
      <c r="N150" s="1211" t="n">
        <v>11346.85404216</v>
      </c>
      <c r="O150" s="1212" t="n">
        <v>86542.906144</v>
      </c>
      <c r="P150" s="1212" t="n">
        <v>98755.024491</v>
      </c>
      <c r="Q150" s="1213" t="n">
        <v>35461.39838526</v>
      </c>
      <c r="R150" s="1229" t="n">
        <v>122004.30452926</v>
      </c>
      <c r="S150" s="1229" t="n">
        <v>134216.42287626</v>
      </c>
    </row>
    <row r="151" customFormat="false" ht="16.5" hidden="false" customHeight="false" outlineLevel="0" collapsed="false">
      <c r="A151" s="1277" t="s">
        <v>408</v>
      </c>
      <c r="B151" s="1278" t="n">
        <f aca="false">J151</f>
        <v>90</v>
      </c>
      <c r="C151" s="1278" t="s">
        <v>496</v>
      </c>
      <c r="D151" s="1278" t="n">
        <f aca="false">K151</f>
        <v>360</v>
      </c>
      <c r="E151" s="1278" t="s">
        <v>496</v>
      </c>
      <c r="F151" s="1279" t="n">
        <f aca="false">L151</f>
        <v>2850</v>
      </c>
      <c r="G151" s="1278" t="s">
        <v>496</v>
      </c>
      <c r="H151" s="1280" t="n">
        <v>2</v>
      </c>
      <c r="I151" s="1281" t="s">
        <v>497</v>
      </c>
      <c r="J151" s="1208" t="n">
        <v>90</v>
      </c>
      <c r="K151" s="1209" t="n">
        <v>360</v>
      </c>
      <c r="L151" s="1209" t="n">
        <v>2850</v>
      </c>
      <c r="M151" s="1210" t="n">
        <v>41.8261229727748</v>
      </c>
      <c r="N151" s="1211" t="n">
        <v>11578.422492</v>
      </c>
      <c r="O151" s="1212" t="n">
        <v>87576.030053</v>
      </c>
      <c r="P151" s="1212" t="n">
        <v>99960.789576</v>
      </c>
      <c r="Q151" s="1213" t="n">
        <v>35978.7788913375</v>
      </c>
      <c r="R151" s="1229" t="n">
        <v>123554.808944338</v>
      </c>
      <c r="S151" s="1229" t="n">
        <v>135939.568467338</v>
      </c>
    </row>
    <row r="152" customFormat="false" ht="16.5" hidden="false" customHeight="false" outlineLevel="0" collapsed="false">
      <c r="A152" s="1277" t="s">
        <v>408</v>
      </c>
      <c r="B152" s="1278" t="n">
        <f aca="false">J152</f>
        <v>90</v>
      </c>
      <c r="C152" s="1278" t="s">
        <v>496</v>
      </c>
      <c r="D152" s="1278" t="n">
        <f aca="false">K152</f>
        <v>360</v>
      </c>
      <c r="E152" s="1278" t="s">
        <v>496</v>
      </c>
      <c r="F152" s="1279" t="n">
        <f aca="false">L152</f>
        <v>2900</v>
      </c>
      <c r="G152" s="1278" t="s">
        <v>496</v>
      </c>
      <c r="H152" s="1280" t="n">
        <v>2</v>
      </c>
      <c r="I152" s="1281" t="s">
        <v>497</v>
      </c>
      <c r="J152" s="1208" t="n">
        <v>90</v>
      </c>
      <c r="K152" s="1209" t="n">
        <v>360</v>
      </c>
      <c r="L152" s="1209" t="n">
        <v>2900</v>
      </c>
      <c r="M152" s="1210" t="n">
        <v>42.6408060586681</v>
      </c>
      <c r="N152" s="1211" t="n">
        <v>11809.99094184</v>
      </c>
      <c r="O152" s="1212" t="n">
        <v>89099.846783</v>
      </c>
      <c r="P152" s="1212" t="n">
        <v>101897.720012</v>
      </c>
      <c r="Q152" s="1213" t="n">
        <v>36711.6563859975</v>
      </c>
      <c r="R152" s="1229" t="n">
        <v>125811.503168998</v>
      </c>
      <c r="S152" s="1229" t="n">
        <v>138609.376397998</v>
      </c>
    </row>
    <row r="153" customFormat="false" ht="16.5" hidden="false" customHeight="false" outlineLevel="0" collapsed="false">
      <c r="A153" s="1277" t="s">
        <v>408</v>
      </c>
      <c r="B153" s="1278" t="n">
        <f aca="false">J153</f>
        <v>90</v>
      </c>
      <c r="C153" s="1278" t="s">
        <v>496</v>
      </c>
      <c r="D153" s="1278" t="n">
        <f aca="false">K153</f>
        <v>360</v>
      </c>
      <c r="E153" s="1278" t="s">
        <v>496</v>
      </c>
      <c r="F153" s="1279" t="n">
        <f aca="false">L153</f>
        <v>2950</v>
      </c>
      <c r="G153" s="1278" t="s">
        <v>496</v>
      </c>
      <c r="H153" s="1280" t="n">
        <v>2</v>
      </c>
      <c r="I153" s="1281" t="s">
        <v>497</v>
      </c>
      <c r="J153" s="1208" t="n">
        <v>90</v>
      </c>
      <c r="K153" s="1209" t="n">
        <v>360</v>
      </c>
      <c r="L153" s="1209" t="n">
        <v>2950</v>
      </c>
      <c r="M153" s="1210" t="n">
        <v>43.2794891445614</v>
      </c>
      <c r="N153" s="1211" t="n">
        <v>12041.55939168</v>
      </c>
      <c r="O153" s="1212" t="n">
        <v>89791.78238</v>
      </c>
      <c r="P153" s="1212" t="n">
        <v>102762.296894</v>
      </c>
      <c r="Q153" s="1213" t="n">
        <v>37229.036892075</v>
      </c>
      <c r="R153" s="1229" t="n">
        <v>127020.819272075</v>
      </c>
      <c r="S153" s="1229" t="n">
        <v>139991.333786075</v>
      </c>
    </row>
    <row r="154" customFormat="false" ht="16.5" hidden="false" customHeight="false" outlineLevel="0" collapsed="false">
      <c r="A154" s="1285" t="s">
        <v>408</v>
      </c>
      <c r="B154" s="1286" t="n">
        <f aca="false">J154</f>
        <v>90</v>
      </c>
      <c r="C154" s="1286" t="s">
        <v>496</v>
      </c>
      <c r="D154" s="1286" t="n">
        <f aca="false">K154</f>
        <v>360</v>
      </c>
      <c r="E154" s="1286" t="s">
        <v>496</v>
      </c>
      <c r="F154" s="1287" t="n">
        <f aca="false">L154</f>
        <v>3000</v>
      </c>
      <c r="G154" s="1286" t="s">
        <v>496</v>
      </c>
      <c r="H154" s="1288" t="n">
        <v>2</v>
      </c>
      <c r="I154" s="1289" t="s">
        <v>497</v>
      </c>
      <c r="J154" s="1219" t="n">
        <v>90</v>
      </c>
      <c r="K154" s="1220" t="n">
        <v>360</v>
      </c>
      <c r="L154" s="1220" t="n">
        <v>3000</v>
      </c>
      <c r="M154" s="1247" t="n">
        <v>44.2611018304547</v>
      </c>
      <c r="N154" s="1222" t="n">
        <v>12273.12784152</v>
      </c>
      <c r="O154" s="1223" t="n">
        <v>90825.744499</v>
      </c>
      <c r="P154" s="1223" t="n">
        <v>104038.869578</v>
      </c>
      <c r="Q154" s="1224" t="n">
        <v>37961.914386735</v>
      </c>
      <c r="R154" s="1293" t="n">
        <v>128787.658885735</v>
      </c>
      <c r="S154" s="1293" t="n">
        <v>142000.783964735</v>
      </c>
    </row>
    <row r="155" customFormat="false" ht="22.5" hidden="false" customHeight="true" outlineLevel="0" collapsed="false">
      <c r="A155" s="1241" t="s">
        <v>506</v>
      </c>
      <c r="B155" s="1241"/>
      <c r="C155" s="1241"/>
      <c r="D155" s="1241"/>
      <c r="E155" s="1241"/>
      <c r="F155" s="1241"/>
      <c r="G155" s="1241"/>
      <c r="H155" s="1241"/>
      <c r="I155" s="1241"/>
      <c r="J155" s="1241"/>
      <c r="K155" s="1241"/>
      <c r="L155" s="1241"/>
      <c r="M155" s="1241"/>
      <c r="N155" s="1241"/>
      <c r="O155" s="1241"/>
      <c r="P155" s="1241"/>
      <c r="Q155" s="1241"/>
      <c r="R155" s="1241"/>
      <c r="S155" s="1241"/>
    </row>
    <row r="156" customFormat="false" ht="16.5" hidden="false" customHeight="true" outlineLevel="0" collapsed="false">
      <c r="A156" s="1202" t="s">
        <v>519</v>
      </c>
      <c r="B156" s="1202"/>
      <c r="C156" s="1202"/>
      <c r="D156" s="1202"/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1202"/>
      <c r="O156" s="1202"/>
      <c r="P156" s="1202"/>
      <c r="Q156" s="1202"/>
      <c r="R156" s="1202"/>
      <c r="S156" s="1202"/>
    </row>
    <row r="157" customFormat="false" ht="16.5" hidden="false" customHeight="false" outlineLevel="0" collapsed="false">
      <c r="A157" s="1277" t="s">
        <v>408</v>
      </c>
      <c r="B157" s="1278" t="n">
        <f aca="false">J157</f>
        <v>90</v>
      </c>
      <c r="C157" s="1278" t="s">
        <v>496</v>
      </c>
      <c r="D157" s="1278" t="n">
        <f aca="false">K157</f>
        <v>400</v>
      </c>
      <c r="E157" s="1278" t="s">
        <v>496</v>
      </c>
      <c r="F157" s="1279" t="n">
        <f aca="false">L157</f>
        <v>700</v>
      </c>
      <c r="G157" s="1278" t="s">
        <v>496</v>
      </c>
      <c r="H157" s="1280" t="n">
        <v>2</v>
      </c>
      <c r="I157" s="1281" t="s">
        <v>497</v>
      </c>
      <c r="J157" s="1208" t="n">
        <v>90</v>
      </c>
      <c r="K157" s="1209" t="n">
        <v>400</v>
      </c>
      <c r="L157" s="1209" t="n">
        <v>700</v>
      </c>
      <c r="M157" s="1210" t="n">
        <v>11.1881489662146</v>
      </c>
      <c r="N157" s="1211" t="n">
        <v>1742.1738516</v>
      </c>
      <c r="O157" s="1212" t="n">
        <v>26975.897373</v>
      </c>
      <c r="P157" s="1212" t="n">
        <v>31524.442303</v>
      </c>
      <c r="Q157" s="1213" t="n">
        <v>10567.3514507775</v>
      </c>
      <c r="R157" s="1229" t="n">
        <v>37543.2488237775</v>
      </c>
      <c r="S157" s="1229" t="n">
        <v>42091.7937537775</v>
      </c>
    </row>
    <row r="158" customFormat="false" ht="16.5" hidden="false" customHeight="false" outlineLevel="0" collapsed="false">
      <c r="A158" s="1277" t="s">
        <v>408</v>
      </c>
      <c r="B158" s="1278" t="n">
        <f aca="false">J158</f>
        <v>90</v>
      </c>
      <c r="C158" s="1278" t="s">
        <v>496</v>
      </c>
      <c r="D158" s="1278" t="n">
        <f aca="false">K158</f>
        <v>400</v>
      </c>
      <c r="E158" s="1278" t="s">
        <v>496</v>
      </c>
      <c r="F158" s="1279" t="n">
        <f aca="false">L158</f>
        <v>750</v>
      </c>
      <c r="G158" s="1278" t="s">
        <v>496</v>
      </c>
      <c r="H158" s="1280" t="n">
        <v>2</v>
      </c>
      <c r="I158" s="1281" t="s">
        <v>497</v>
      </c>
      <c r="J158" s="1208" t="n">
        <v>90</v>
      </c>
      <c r="K158" s="1209" t="n">
        <v>400</v>
      </c>
      <c r="L158" s="1209" t="n">
        <v>750</v>
      </c>
      <c r="M158" s="1210" t="n">
        <v>11.8365653355606</v>
      </c>
      <c r="N158" s="1211" t="n">
        <v>1991.0558304</v>
      </c>
      <c r="O158" s="1212" t="n">
        <v>27802.394124</v>
      </c>
      <c r="P158" s="1212" t="n">
        <v>32571.255631</v>
      </c>
      <c r="Q158" s="1213" t="n">
        <v>11130.3344763788</v>
      </c>
      <c r="R158" s="1229" t="n">
        <v>38932.7286003788</v>
      </c>
      <c r="S158" s="1229" t="n">
        <v>43701.5901073788</v>
      </c>
    </row>
    <row r="159" customFormat="false" ht="16.5" hidden="false" customHeight="false" outlineLevel="0" collapsed="false">
      <c r="A159" s="1277" t="s">
        <v>408</v>
      </c>
      <c r="B159" s="1278" t="n">
        <f aca="false">J159</f>
        <v>90</v>
      </c>
      <c r="C159" s="1278" t="s">
        <v>496</v>
      </c>
      <c r="D159" s="1278" t="n">
        <f aca="false">K159</f>
        <v>400</v>
      </c>
      <c r="E159" s="1278" t="s">
        <v>496</v>
      </c>
      <c r="F159" s="1279" t="n">
        <f aca="false">L159</f>
        <v>800</v>
      </c>
      <c r="G159" s="1278" t="s">
        <v>496</v>
      </c>
      <c r="H159" s="1280" t="n">
        <v>2</v>
      </c>
      <c r="I159" s="1281" t="s">
        <v>497</v>
      </c>
      <c r="J159" s="1208" t="n">
        <v>90</v>
      </c>
      <c r="K159" s="1209" t="n">
        <v>400</v>
      </c>
      <c r="L159" s="1209" t="n">
        <v>800</v>
      </c>
      <c r="M159" s="1210" t="n">
        <v>12.4849817049065</v>
      </c>
      <c r="N159" s="1211" t="n">
        <v>2239.9378092</v>
      </c>
      <c r="O159" s="1212" t="n">
        <v>28920.238283</v>
      </c>
      <c r="P159" s="1212" t="n">
        <v>33546.919863</v>
      </c>
      <c r="Q159" s="1213" t="n">
        <v>11693.3173707713</v>
      </c>
      <c r="R159" s="1229" t="n">
        <v>40613.5556537713</v>
      </c>
      <c r="S159" s="1229" t="n">
        <v>45240.2372337713</v>
      </c>
    </row>
    <row r="160" customFormat="false" ht="16.5" hidden="false" customHeight="false" outlineLevel="0" collapsed="false">
      <c r="A160" s="1277" t="s">
        <v>408</v>
      </c>
      <c r="B160" s="1278" t="n">
        <f aca="false">J160</f>
        <v>90</v>
      </c>
      <c r="C160" s="1278" t="s">
        <v>496</v>
      </c>
      <c r="D160" s="1278" t="n">
        <f aca="false">K160</f>
        <v>400</v>
      </c>
      <c r="E160" s="1278" t="s">
        <v>496</v>
      </c>
      <c r="F160" s="1279" t="n">
        <f aca="false">L160</f>
        <v>850</v>
      </c>
      <c r="G160" s="1278" t="s">
        <v>496</v>
      </c>
      <c r="H160" s="1280" t="n">
        <v>2</v>
      </c>
      <c r="I160" s="1281" t="s">
        <v>497</v>
      </c>
      <c r="J160" s="1208" t="n">
        <v>90</v>
      </c>
      <c r="K160" s="1209" t="n">
        <v>400</v>
      </c>
      <c r="L160" s="1209" t="n">
        <v>850</v>
      </c>
      <c r="M160" s="1210" t="n">
        <v>13.1512900742525</v>
      </c>
      <c r="N160" s="1211" t="n">
        <v>2488.819788</v>
      </c>
      <c r="O160" s="1212" t="n">
        <v>29697.352366</v>
      </c>
      <c r="P160" s="1212" t="n">
        <v>34509.463111</v>
      </c>
      <c r="Q160" s="1213" t="n">
        <v>12471.797384955</v>
      </c>
      <c r="R160" s="1229" t="n">
        <v>42169.149750955</v>
      </c>
      <c r="S160" s="1229" t="n">
        <v>46981.260495955</v>
      </c>
    </row>
    <row r="161" customFormat="false" ht="16.5" hidden="false" customHeight="false" outlineLevel="0" collapsed="false">
      <c r="A161" s="1277" t="s">
        <v>408</v>
      </c>
      <c r="B161" s="1278" t="n">
        <f aca="false">J161</f>
        <v>90</v>
      </c>
      <c r="C161" s="1278" t="s">
        <v>496</v>
      </c>
      <c r="D161" s="1278" t="n">
        <f aca="false">K161</f>
        <v>400</v>
      </c>
      <c r="E161" s="1278" t="s">
        <v>496</v>
      </c>
      <c r="F161" s="1279" t="n">
        <f aca="false">L161</f>
        <v>900</v>
      </c>
      <c r="G161" s="1278" t="s">
        <v>496</v>
      </c>
      <c r="H161" s="1280" t="n">
        <v>2</v>
      </c>
      <c r="I161" s="1281" t="s">
        <v>497</v>
      </c>
      <c r="J161" s="1208" t="n">
        <v>90</v>
      </c>
      <c r="K161" s="1209" t="n">
        <v>400</v>
      </c>
      <c r="L161" s="1209" t="n">
        <v>900</v>
      </c>
      <c r="M161" s="1210" t="n">
        <v>13.8396064435984</v>
      </c>
      <c r="N161" s="1211" t="n">
        <v>2737.7017668</v>
      </c>
      <c r="O161" s="1212" t="n">
        <v>30527.971606</v>
      </c>
      <c r="P161" s="1212" t="n">
        <v>35563.757436</v>
      </c>
      <c r="Q161" s="1213" t="n">
        <v>13034.7802793475</v>
      </c>
      <c r="R161" s="1229" t="n">
        <v>43562.7518853475</v>
      </c>
      <c r="S161" s="1229" t="n">
        <v>48598.5377153475</v>
      </c>
    </row>
    <row r="162" customFormat="false" ht="16.5" hidden="false" customHeight="false" outlineLevel="0" collapsed="false">
      <c r="A162" s="1277" t="s">
        <v>408</v>
      </c>
      <c r="B162" s="1278" t="n">
        <f aca="false">J162</f>
        <v>90</v>
      </c>
      <c r="C162" s="1278" t="s">
        <v>496</v>
      </c>
      <c r="D162" s="1278" t="n">
        <f aca="false">K162</f>
        <v>400</v>
      </c>
      <c r="E162" s="1278" t="s">
        <v>496</v>
      </c>
      <c r="F162" s="1279" t="n">
        <f aca="false">L162</f>
        <v>950</v>
      </c>
      <c r="G162" s="1278" t="s">
        <v>496</v>
      </c>
      <c r="H162" s="1280" t="n">
        <v>2</v>
      </c>
      <c r="I162" s="1281" t="s">
        <v>497</v>
      </c>
      <c r="J162" s="1208" t="n">
        <v>90</v>
      </c>
      <c r="K162" s="1209" t="n">
        <v>400</v>
      </c>
      <c r="L162" s="1209" t="n">
        <v>950</v>
      </c>
      <c r="M162" s="1210" t="n">
        <v>14.5783648129444</v>
      </c>
      <c r="N162" s="1211" t="n">
        <v>2986.5837456</v>
      </c>
      <c r="O162" s="1212" t="n">
        <v>31354.740094</v>
      </c>
      <c r="P162" s="1212" t="n">
        <v>36611.063771</v>
      </c>
      <c r="Q162" s="1213" t="n">
        <v>13813.2602935313</v>
      </c>
      <c r="R162" s="1229" t="n">
        <v>45168.0003875313</v>
      </c>
      <c r="S162" s="1229" t="n">
        <v>50424.3240645313</v>
      </c>
    </row>
    <row r="163" customFormat="false" ht="16.5" hidden="false" customHeight="false" outlineLevel="0" collapsed="false">
      <c r="A163" s="1277" t="s">
        <v>408</v>
      </c>
      <c r="B163" s="1278" t="n">
        <f aca="false">J163</f>
        <v>90</v>
      </c>
      <c r="C163" s="1278" t="s">
        <v>496</v>
      </c>
      <c r="D163" s="1278" t="n">
        <f aca="false">K163</f>
        <v>400</v>
      </c>
      <c r="E163" s="1278" t="s">
        <v>496</v>
      </c>
      <c r="F163" s="1279" t="n">
        <f aca="false">L163</f>
        <v>1000</v>
      </c>
      <c r="G163" s="1278" t="s">
        <v>496</v>
      </c>
      <c r="H163" s="1280" t="n">
        <v>2</v>
      </c>
      <c r="I163" s="1281" t="s">
        <v>497</v>
      </c>
      <c r="J163" s="1208" t="n">
        <v>90</v>
      </c>
      <c r="K163" s="1209" t="n">
        <v>400</v>
      </c>
      <c r="L163" s="1209" t="n">
        <v>1000</v>
      </c>
      <c r="M163" s="1210" t="n">
        <v>15.2267811822904</v>
      </c>
      <c r="N163" s="1211" t="n">
        <v>3235.4657244</v>
      </c>
      <c r="O163" s="1212" t="n">
        <v>33200.298119</v>
      </c>
      <c r="P163" s="1212" t="n">
        <v>38642.05107</v>
      </c>
      <c r="Q163" s="1213" t="n">
        <v>14376.2433191325</v>
      </c>
      <c r="R163" s="1229" t="n">
        <v>47576.5414381325</v>
      </c>
      <c r="S163" s="1229" t="n">
        <v>53018.2943891325</v>
      </c>
    </row>
    <row r="164" customFormat="false" ht="16.5" hidden="false" customHeight="false" outlineLevel="0" collapsed="false">
      <c r="A164" s="1277" t="s">
        <v>408</v>
      </c>
      <c r="B164" s="1278" t="n">
        <f aca="false">J164</f>
        <v>90</v>
      </c>
      <c r="C164" s="1278" t="s">
        <v>496</v>
      </c>
      <c r="D164" s="1278" t="n">
        <f aca="false">K164</f>
        <v>400</v>
      </c>
      <c r="E164" s="1278" t="s">
        <v>496</v>
      </c>
      <c r="F164" s="1279" t="n">
        <f aca="false">L164</f>
        <v>1050</v>
      </c>
      <c r="G164" s="1278" t="s">
        <v>496</v>
      </c>
      <c r="H164" s="1280" t="n">
        <v>2</v>
      </c>
      <c r="I164" s="1281" t="s">
        <v>497</v>
      </c>
      <c r="J164" s="1208" t="n">
        <v>90</v>
      </c>
      <c r="K164" s="1209" t="n">
        <v>400</v>
      </c>
      <c r="L164" s="1209" t="n">
        <v>1050</v>
      </c>
      <c r="M164" s="1210" t="n">
        <v>15.8930895516363</v>
      </c>
      <c r="N164" s="1211" t="n">
        <v>3484.3477032</v>
      </c>
      <c r="O164" s="1212" t="n">
        <v>34979.306957</v>
      </c>
      <c r="P164" s="1212" t="n">
        <v>40606.489509</v>
      </c>
      <c r="Q164" s="1213" t="n">
        <v>15154.7232021075</v>
      </c>
      <c r="R164" s="1229" t="n">
        <v>50134.0301591075</v>
      </c>
      <c r="S164" s="1229" t="n">
        <v>55761.2127111075</v>
      </c>
    </row>
    <row r="165" customFormat="false" ht="16.5" hidden="false" customHeight="false" outlineLevel="0" collapsed="false">
      <c r="A165" s="1277" t="s">
        <v>408</v>
      </c>
      <c r="B165" s="1280" t="n">
        <f aca="false">J165</f>
        <v>90</v>
      </c>
      <c r="C165" s="1280" t="s">
        <v>496</v>
      </c>
      <c r="D165" s="1280" t="n">
        <f aca="false">K165</f>
        <v>400</v>
      </c>
      <c r="E165" s="1280" t="s">
        <v>496</v>
      </c>
      <c r="F165" s="1279" t="n">
        <f aca="false">L165</f>
        <v>1100</v>
      </c>
      <c r="G165" s="1280" t="s">
        <v>496</v>
      </c>
      <c r="H165" s="1280" t="n">
        <v>2</v>
      </c>
      <c r="I165" s="1281" t="s">
        <v>497</v>
      </c>
      <c r="J165" s="1208" t="n">
        <v>90</v>
      </c>
      <c r="K165" s="1209" t="n">
        <v>400</v>
      </c>
      <c r="L165" s="1209" t="n">
        <v>1100</v>
      </c>
      <c r="M165" s="1210" t="n">
        <v>16.5415059209823</v>
      </c>
      <c r="N165" s="1211" t="n">
        <v>3733.229682</v>
      </c>
      <c r="O165" s="1212" t="n">
        <v>36758.316013</v>
      </c>
      <c r="P165" s="1212" t="n">
        <v>42570.927839</v>
      </c>
      <c r="Q165" s="1213" t="n">
        <v>15717.7062277088</v>
      </c>
      <c r="R165" s="1229" t="n">
        <v>52476.0222407088</v>
      </c>
      <c r="S165" s="1229" t="n">
        <v>58288.6340667088</v>
      </c>
    </row>
    <row r="166" customFormat="false" ht="16.5" hidden="false" customHeight="false" outlineLevel="0" collapsed="false">
      <c r="A166" s="1277" t="s">
        <v>408</v>
      </c>
      <c r="B166" s="1278" t="n">
        <f aca="false">J166</f>
        <v>90</v>
      </c>
      <c r="C166" s="1278" t="s">
        <v>496</v>
      </c>
      <c r="D166" s="1278" t="n">
        <f aca="false">K166</f>
        <v>400</v>
      </c>
      <c r="E166" s="1278" t="s">
        <v>496</v>
      </c>
      <c r="F166" s="1279" t="n">
        <f aca="false">L166</f>
        <v>1150</v>
      </c>
      <c r="G166" s="1278" t="s">
        <v>496</v>
      </c>
      <c r="H166" s="1280" t="n">
        <v>2</v>
      </c>
      <c r="I166" s="1281" t="s">
        <v>497</v>
      </c>
      <c r="J166" s="1208" t="n">
        <v>90</v>
      </c>
      <c r="K166" s="1209" t="n">
        <v>400</v>
      </c>
      <c r="L166" s="1209" t="n">
        <v>1150</v>
      </c>
      <c r="M166" s="1210" t="n">
        <v>17.1899222903282</v>
      </c>
      <c r="N166" s="1211" t="n">
        <v>3982.1116608</v>
      </c>
      <c r="O166" s="1212" t="n">
        <v>38186.25013</v>
      </c>
      <c r="P166" s="1212" t="n">
        <v>44184.29123</v>
      </c>
      <c r="Q166" s="1213" t="n">
        <v>16280.6891221013</v>
      </c>
      <c r="R166" s="1229" t="n">
        <v>54466.9392521013</v>
      </c>
      <c r="S166" s="1229" t="n">
        <v>60464.9803521013</v>
      </c>
    </row>
    <row r="167" customFormat="false" ht="16.5" hidden="false" customHeight="false" outlineLevel="0" collapsed="false">
      <c r="A167" s="1277" t="s">
        <v>408</v>
      </c>
      <c r="B167" s="1278" t="n">
        <f aca="false">J167</f>
        <v>90</v>
      </c>
      <c r="C167" s="1278" t="s">
        <v>496</v>
      </c>
      <c r="D167" s="1278" t="n">
        <f aca="false">K167</f>
        <v>400</v>
      </c>
      <c r="E167" s="1278" t="s">
        <v>496</v>
      </c>
      <c r="F167" s="1279" t="n">
        <f aca="false">L167</f>
        <v>1200</v>
      </c>
      <c r="G167" s="1278" t="s">
        <v>496</v>
      </c>
      <c r="H167" s="1280" t="n">
        <v>2</v>
      </c>
      <c r="I167" s="1281" t="s">
        <v>497</v>
      </c>
      <c r="J167" s="1208" t="n">
        <v>90</v>
      </c>
      <c r="K167" s="1209" t="n">
        <v>400</v>
      </c>
      <c r="L167" s="1209" t="n">
        <v>1200</v>
      </c>
      <c r="M167" s="1210" t="n">
        <v>18.1234556596742</v>
      </c>
      <c r="N167" s="1211" t="n">
        <v>4230.9936396</v>
      </c>
      <c r="O167" s="1212" t="n">
        <v>40051.349457</v>
      </c>
      <c r="P167" s="1212" t="n">
        <v>46472.884551</v>
      </c>
      <c r="Q167" s="1213" t="n">
        <v>17059.169136285</v>
      </c>
      <c r="R167" s="1229" t="n">
        <v>57110.518593285</v>
      </c>
      <c r="S167" s="1229" t="n">
        <v>63532.053687285</v>
      </c>
    </row>
    <row r="168" customFormat="false" ht="16.5" hidden="false" customHeight="false" outlineLevel="0" collapsed="false">
      <c r="A168" s="1277" t="s">
        <v>408</v>
      </c>
      <c r="B168" s="1278" t="n">
        <f aca="false">J168</f>
        <v>90</v>
      </c>
      <c r="C168" s="1278" t="s">
        <v>496</v>
      </c>
      <c r="D168" s="1278" t="n">
        <f aca="false">K168</f>
        <v>400</v>
      </c>
      <c r="E168" s="1278" t="s">
        <v>496</v>
      </c>
      <c r="F168" s="1279" t="n">
        <f aca="false">L168</f>
        <v>1250</v>
      </c>
      <c r="G168" s="1278" t="s">
        <v>496</v>
      </c>
      <c r="H168" s="1280" t="n">
        <v>2</v>
      </c>
      <c r="I168" s="1281" t="s">
        <v>497</v>
      </c>
      <c r="J168" s="1208" t="n">
        <v>90</v>
      </c>
      <c r="K168" s="1209" t="n">
        <v>400</v>
      </c>
      <c r="L168" s="1209" t="n">
        <v>1250</v>
      </c>
      <c r="M168" s="1210" t="n">
        <v>18.7718720290202</v>
      </c>
      <c r="N168" s="1211" t="n">
        <v>4479.8756184</v>
      </c>
      <c r="O168" s="1212" t="n">
        <v>41630.970263</v>
      </c>
      <c r="P168" s="1212" t="n">
        <v>48237.934631</v>
      </c>
      <c r="Q168" s="1213" t="n">
        <v>17622.1520306775</v>
      </c>
      <c r="R168" s="1229" t="n">
        <v>59253.1222936775</v>
      </c>
      <c r="S168" s="1229" t="n">
        <v>65860.0866616775</v>
      </c>
    </row>
    <row r="169" customFormat="false" ht="16.5" hidden="false" customHeight="false" outlineLevel="0" collapsed="false">
      <c r="A169" s="1277" t="s">
        <v>408</v>
      </c>
      <c r="B169" s="1278" t="n">
        <f aca="false">J169</f>
        <v>90</v>
      </c>
      <c r="C169" s="1278" t="s">
        <v>496</v>
      </c>
      <c r="D169" s="1278" t="n">
        <f aca="false">K169</f>
        <v>400</v>
      </c>
      <c r="E169" s="1278" t="s">
        <v>496</v>
      </c>
      <c r="F169" s="1279" t="n">
        <f aca="false">L169</f>
        <v>1300</v>
      </c>
      <c r="G169" s="1278" t="s">
        <v>496</v>
      </c>
      <c r="H169" s="1280" t="n">
        <v>2</v>
      </c>
      <c r="I169" s="1281" t="s">
        <v>497</v>
      </c>
      <c r="J169" s="1208" t="n">
        <v>90</v>
      </c>
      <c r="K169" s="1209" t="n">
        <v>400</v>
      </c>
      <c r="L169" s="1209" t="n">
        <v>1300</v>
      </c>
      <c r="M169" s="1210" t="n">
        <v>19.5032803983661</v>
      </c>
      <c r="N169" s="1211" t="n">
        <v>4728.7575972</v>
      </c>
      <c r="O169" s="1212" t="n">
        <v>43246.411194</v>
      </c>
      <c r="P169" s="1212" t="n">
        <v>50109.099917</v>
      </c>
      <c r="Q169" s="1213" t="n">
        <v>18400.6320448613</v>
      </c>
      <c r="R169" s="1229" t="n">
        <v>61647.0432388613</v>
      </c>
      <c r="S169" s="1229" t="n">
        <v>68509.7319618613</v>
      </c>
    </row>
    <row r="170" customFormat="false" ht="16.5" hidden="false" customHeight="false" outlineLevel="0" collapsed="false">
      <c r="A170" s="1277" t="s">
        <v>408</v>
      </c>
      <c r="B170" s="1278" t="n">
        <f aca="false">J170</f>
        <v>90</v>
      </c>
      <c r="C170" s="1278" t="s">
        <v>496</v>
      </c>
      <c r="D170" s="1278" t="n">
        <f aca="false">K170</f>
        <v>400</v>
      </c>
      <c r="E170" s="1278" t="s">
        <v>496</v>
      </c>
      <c r="F170" s="1279" t="n">
        <f aca="false">L170</f>
        <v>1350</v>
      </c>
      <c r="G170" s="1278" t="s">
        <v>496</v>
      </c>
      <c r="H170" s="1280" t="n">
        <v>2</v>
      </c>
      <c r="I170" s="1281" t="s">
        <v>497</v>
      </c>
      <c r="J170" s="1208" t="n">
        <v>90</v>
      </c>
      <c r="K170" s="1209" t="n">
        <v>400</v>
      </c>
      <c r="L170" s="1209" t="n">
        <v>1350</v>
      </c>
      <c r="M170" s="1210" t="n">
        <v>20.1516967677121</v>
      </c>
      <c r="N170" s="1211" t="n">
        <v>4977.639576</v>
      </c>
      <c r="O170" s="1212" t="n">
        <v>45170.91018</v>
      </c>
      <c r="P170" s="1212" t="n">
        <v>52219.028177</v>
      </c>
      <c r="Q170" s="1213" t="n">
        <v>18963.6149392538</v>
      </c>
      <c r="R170" s="1229" t="n">
        <v>64134.5251192538</v>
      </c>
      <c r="S170" s="1229" t="n">
        <v>71182.6431162538</v>
      </c>
    </row>
    <row r="171" customFormat="false" ht="16.5" hidden="false" customHeight="false" outlineLevel="0" collapsed="false">
      <c r="A171" s="1277" t="s">
        <v>408</v>
      </c>
      <c r="B171" s="1278" t="n">
        <f aca="false">J171</f>
        <v>90</v>
      </c>
      <c r="C171" s="1278" t="s">
        <v>496</v>
      </c>
      <c r="D171" s="1278" t="n">
        <f aca="false">K171</f>
        <v>400</v>
      </c>
      <c r="E171" s="1278" t="s">
        <v>496</v>
      </c>
      <c r="F171" s="1279" t="n">
        <f aca="false">L171</f>
        <v>1400</v>
      </c>
      <c r="G171" s="1278" t="s">
        <v>496</v>
      </c>
      <c r="H171" s="1280" t="n">
        <v>2</v>
      </c>
      <c r="I171" s="1281" t="s">
        <v>497</v>
      </c>
      <c r="J171" s="1208" t="n">
        <v>90</v>
      </c>
      <c r="K171" s="1209" t="n">
        <v>400</v>
      </c>
      <c r="L171" s="1209" t="n">
        <v>1400</v>
      </c>
      <c r="M171" s="1210" t="n">
        <v>20.818005137058</v>
      </c>
      <c r="N171" s="1211" t="n">
        <v>5226.5215548</v>
      </c>
      <c r="O171" s="1212" t="n">
        <v>47095.409057</v>
      </c>
      <c r="P171" s="1212" t="n">
        <v>54328.956328</v>
      </c>
      <c r="Q171" s="1213" t="n">
        <v>19742.0949534375</v>
      </c>
      <c r="R171" s="1229" t="n">
        <v>66837.5040104375</v>
      </c>
      <c r="S171" s="1229" t="n">
        <v>74071.0512814375</v>
      </c>
    </row>
    <row r="172" customFormat="false" ht="16.5" hidden="false" customHeight="false" outlineLevel="0" collapsed="false">
      <c r="A172" s="1277" t="s">
        <v>408</v>
      </c>
      <c r="B172" s="1278" t="n">
        <f aca="false">J172</f>
        <v>90</v>
      </c>
      <c r="C172" s="1278" t="s">
        <v>496</v>
      </c>
      <c r="D172" s="1278" t="n">
        <f aca="false">K172</f>
        <v>400</v>
      </c>
      <c r="E172" s="1278" t="s">
        <v>496</v>
      </c>
      <c r="F172" s="1279" t="n">
        <f aca="false">L172</f>
        <v>1450</v>
      </c>
      <c r="G172" s="1278" t="s">
        <v>496</v>
      </c>
      <c r="H172" s="1280" t="n">
        <v>2</v>
      </c>
      <c r="I172" s="1281" t="s">
        <v>497</v>
      </c>
      <c r="J172" s="1208" t="n">
        <v>90</v>
      </c>
      <c r="K172" s="1209" t="n">
        <v>400</v>
      </c>
      <c r="L172" s="1209" t="n">
        <v>1450</v>
      </c>
      <c r="M172" s="1210" t="n">
        <v>21.466421506404</v>
      </c>
      <c r="N172" s="1211" t="n">
        <v>5475.4035336</v>
      </c>
      <c r="O172" s="1212" t="n">
        <v>49019.907825</v>
      </c>
      <c r="P172" s="1212" t="n">
        <v>56438.884588</v>
      </c>
      <c r="Q172" s="1213" t="n">
        <v>20305.07784783</v>
      </c>
      <c r="R172" s="1229" t="n">
        <v>69324.98567283</v>
      </c>
      <c r="S172" s="1229" t="n">
        <v>76743.96243583</v>
      </c>
    </row>
    <row r="173" customFormat="false" ht="16.5" hidden="false" customHeight="false" outlineLevel="0" collapsed="false">
      <c r="A173" s="1277" t="s">
        <v>408</v>
      </c>
      <c r="B173" s="1278" t="n">
        <f aca="false">J173</f>
        <v>90</v>
      </c>
      <c r="C173" s="1278" t="s">
        <v>496</v>
      </c>
      <c r="D173" s="1278" t="n">
        <f aca="false">K173</f>
        <v>400</v>
      </c>
      <c r="E173" s="1278" t="s">
        <v>496</v>
      </c>
      <c r="F173" s="1279" t="n">
        <f aca="false">L173</f>
        <v>1500</v>
      </c>
      <c r="G173" s="1278" t="s">
        <v>496</v>
      </c>
      <c r="H173" s="1280" t="n">
        <v>2</v>
      </c>
      <c r="I173" s="1281" t="s">
        <v>497</v>
      </c>
      <c r="J173" s="1208" t="n">
        <v>90</v>
      </c>
      <c r="K173" s="1209" t="n">
        <v>400</v>
      </c>
      <c r="L173" s="1209" t="n">
        <v>1500</v>
      </c>
      <c r="M173" s="1210" t="n">
        <v>22.78243412199</v>
      </c>
      <c r="N173" s="1211" t="n">
        <v>5724.2855124</v>
      </c>
      <c r="O173" s="1212" t="n">
        <v>51659.147606</v>
      </c>
      <c r="P173" s="1212" t="n">
        <v>59461.055212</v>
      </c>
      <c r="Q173" s="1213" t="n">
        <v>21083.5578620137</v>
      </c>
      <c r="R173" s="1229" t="n">
        <v>72742.7054680138</v>
      </c>
      <c r="S173" s="1229" t="n">
        <v>80544.6130740138</v>
      </c>
    </row>
    <row r="174" customFormat="false" ht="16.5" hidden="false" customHeight="false" outlineLevel="0" collapsed="false">
      <c r="A174" s="1277" t="s">
        <v>408</v>
      </c>
      <c r="B174" s="1278" t="n">
        <f aca="false">J174</f>
        <v>90</v>
      </c>
      <c r="C174" s="1278" t="s">
        <v>496</v>
      </c>
      <c r="D174" s="1278" t="n">
        <f aca="false">K174</f>
        <v>400</v>
      </c>
      <c r="E174" s="1278" t="s">
        <v>496</v>
      </c>
      <c r="F174" s="1279" t="n">
        <f aca="false">L174</f>
        <v>1550</v>
      </c>
      <c r="G174" s="1278" t="s">
        <v>496</v>
      </c>
      <c r="H174" s="1280" t="n">
        <v>2</v>
      </c>
      <c r="I174" s="1281" t="s">
        <v>497</v>
      </c>
      <c r="J174" s="1208" t="n">
        <v>90</v>
      </c>
      <c r="K174" s="1209" t="n">
        <v>400</v>
      </c>
      <c r="L174" s="1209" t="n">
        <v>1550</v>
      </c>
      <c r="M174" s="1210" t="n">
        <v>23.5033004913359</v>
      </c>
      <c r="N174" s="1211" t="n">
        <v>5973.1674912</v>
      </c>
      <c r="O174" s="1212" t="n">
        <v>53969.114628</v>
      </c>
      <c r="P174" s="1212" t="n">
        <v>62121.383332</v>
      </c>
      <c r="Q174" s="1213" t="n">
        <v>21646.5407564062</v>
      </c>
      <c r="R174" s="1229" t="n">
        <v>75615.6553844063</v>
      </c>
      <c r="S174" s="1229" t="n">
        <v>83767.9240884063</v>
      </c>
    </row>
    <row r="175" customFormat="false" ht="16.5" hidden="false" customHeight="false" outlineLevel="0" collapsed="false">
      <c r="A175" s="1277" t="s">
        <v>408</v>
      </c>
      <c r="B175" s="1280" t="n">
        <f aca="false">J175</f>
        <v>90</v>
      </c>
      <c r="C175" s="1280" t="s">
        <v>496</v>
      </c>
      <c r="D175" s="1280" t="n">
        <f aca="false">K175</f>
        <v>400</v>
      </c>
      <c r="E175" s="1280" t="s">
        <v>496</v>
      </c>
      <c r="F175" s="1279" t="n">
        <f aca="false">L175</f>
        <v>1600</v>
      </c>
      <c r="G175" s="1280" t="s">
        <v>496</v>
      </c>
      <c r="H175" s="1280" t="n">
        <v>2</v>
      </c>
      <c r="I175" s="1281" t="s">
        <v>497</v>
      </c>
      <c r="J175" s="1208" t="n">
        <v>90</v>
      </c>
      <c r="K175" s="1209" t="n">
        <v>400</v>
      </c>
      <c r="L175" s="1209" t="n">
        <v>1600</v>
      </c>
      <c r="M175" s="1210" t="n">
        <v>24.1517168606819</v>
      </c>
      <c r="N175" s="1211" t="n">
        <v>6222.04947</v>
      </c>
      <c r="O175" s="1212" t="n">
        <v>55230.560183</v>
      </c>
      <c r="P175" s="1212" t="n">
        <v>63568.258379</v>
      </c>
      <c r="Q175" s="1213" t="n">
        <v>22209.5237820075</v>
      </c>
      <c r="R175" s="1229" t="n">
        <v>77440.0839650075</v>
      </c>
      <c r="S175" s="1229" t="n">
        <v>85777.7821610075</v>
      </c>
    </row>
    <row r="176" customFormat="false" ht="16.5" hidden="false" customHeight="false" outlineLevel="0" collapsed="false">
      <c r="A176" s="1277" t="s">
        <v>408</v>
      </c>
      <c r="B176" s="1278" t="n">
        <f aca="false">J176</f>
        <v>90</v>
      </c>
      <c r="C176" s="1278" t="s">
        <v>496</v>
      </c>
      <c r="D176" s="1278" t="n">
        <f aca="false">K176</f>
        <v>400</v>
      </c>
      <c r="E176" s="1278" t="s">
        <v>496</v>
      </c>
      <c r="F176" s="1279" t="n">
        <f aca="false">L176</f>
        <v>1650</v>
      </c>
      <c r="G176" s="1278" t="s">
        <v>496</v>
      </c>
      <c r="H176" s="1280" t="n">
        <v>2</v>
      </c>
      <c r="I176" s="1281" t="s">
        <v>497</v>
      </c>
      <c r="J176" s="1208" t="n">
        <v>90</v>
      </c>
      <c r="K176" s="1209" t="n">
        <v>400</v>
      </c>
      <c r="L176" s="1209" t="n">
        <v>1650</v>
      </c>
      <c r="M176" s="1210" t="n">
        <v>24.8579252300278</v>
      </c>
      <c r="N176" s="1211" t="n">
        <v>6470.9314488</v>
      </c>
      <c r="O176" s="1212" t="n">
        <v>56537.630522</v>
      </c>
      <c r="P176" s="1212" t="n">
        <v>65098.547965</v>
      </c>
      <c r="Q176" s="1213" t="n">
        <v>22988.0037961913</v>
      </c>
      <c r="R176" s="1229" t="n">
        <v>79525.6343181913</v>
      </c>
      <c r="S176" s="1229" t="n">
        <v>88086.5517611912</v>
      </c>
    </row>
    <row r="177" customFormat="false" ht="16.5" hidden="false" customHeight="false" outlineLevel="0" collapsed="false">
      <c r="A177" s="1277" t="s">
        <v>408</v>
      </c>
      <c r="B177" s="1278" t="n">
        <f aca="false">J177</f>
        <v>90</v>
      </c>
      <c r="C177" s="1278" t="s">
        <v>496</v>
      </c>
      <c r="D177" s="1278" t="n">
        <f aca="false">K177</f>
        <v>400</v>
      </c>
      <c r="E177" s="1278" t="s">
        <v>496</v>
      </c>
      <c r="F177" s="1279" t="n">
        <f aca="false">L177</f>
        <v>1700</v>
      </c>
      <c r="G177" s="1278" t="s">
        <v>496</v>
      </c>
      <c r="H177" s="1280" t="n">
        <v>2</v>
      </c>
      <c r="I177" s="1281" t="s">
        <v>497</v>
      </c>
      <c r="J177" s="1208" t="n">
        <v>90</v>
      </c>
      <c r="K177" s="1209" t="n">
        <v>400</v>
      </c>
      <c r="L177" s="1209" t="n">
        <v>1700</v>
      </c>
      <c r="M177" s="1210" t="n">
        <v>25.5063415993738</v>
      </c>
      <c r="N177" s="1211" t="n">
        <v>6719.8134276</v>
      </c>
      <c r="O177" s="1212" t="n">
        <v>57784.433235</v>
      </c>
      <c r="P177" s="1212" t="n">
        <v>66530.78017</v>
      </c>
      <c r="Q177" s="1213" t="n">
        <v>23550.9866905838</v>
      </c>
      <c r="R177" s="1229" t="n">
        <v>81335.4199255838</v>
      </c>
      <c r="S177" s="1229" t="n">
        <v>90081.7668605838</v>
      </c>
    </row>
    <row r="178" customFormat="false" ht="16.5" hidden="false" customHeight="false" outlineLevel="0" collapsed="false">
      <c r="A178" s="1277" t="s">
        <v>408</v>
      </c>
      <c r="B178" s="1278" t="n">
        <f aca="false">J178</f>
        <v>90</v>
      </c>
      <c r="C178" s="1278" t="s">
        <v>496</v>
      </c>
      <c r="D178" s="1278" t="n">
        <f aca="false">K178</f>
        <v>400</v>
      </c>
      <c r="E178" s="1278" t="s">
        <v>496</v>
      </c>
      <c r="F178" s="1279" t="n">
        <f aca="false">L178</f>
        <v>1750</v>
      </c>
      <c r="G178" s="1278" t="s">
        <v>496</v>
      </c>
      <c r="H178" s="1280" t="n">
        <v>2</v>
      </c>
      <c r="I178" s="1281" t="s">
        <v>497</v>
      </c>
      <c r="J178" s="1208" t="n">
        <v>90</v>
      </c>
      <c r="K178" s="1209" t="n">
        <v>400</v>
      </c>
      <c r="L178" s="1209" t="n">
        <v>1750</v>
      </c>
      <c r="M178" s="1210" t="n">
        <v>26.1726499687198</v>
      </c>
      <c r="N178" s="1211" t="n">
        <v>6968.6954064</v>
      </c>
      <c r="O178" s="1212" t="n">
        <v>59023.914418</v>
      </c>
      <c r="P178" s="1212" t="n">
        <v>67955.690736</v>
      </c>
      <c r="Q178" s="1213" t="n">
        <v>24329.4667047675</v>
      </c>
      <c r="R178" s="1229" t="n">
        <v>83353.3811227675</v>
      </c>
      <c r="S178" s="1229" t="n">
        <v>92285.1574407675</v>
      </c>
    </row>
    <row r="179" customFormat="false" ht="16.5" hidden="false" customHeight="false" outlineLevel="0" collapsed="false">
      <c r="A179" s="1277" t="s">
        <v>408</v>
      </c>
      <c r="B179" s="1278" t="n">
        <f aca="false">J179</f>
        <v>90</v>
      </c>
      <c r="C179" s="1278" t="s">
        <v>496</v>
      </c>
      <c r="D179" s="1278" t="n">
        <f aca="false">K179</f>
        <v>400</v>
      </c>
      <c r="E179" s="1278" t="s">
        <v>496</v>
      </c>
      <c r="F179" s="1279" t="n">
        <f aca="false">L179</f>
        <v>1800</v>
      </c>
      <c r="G179" s="1278" t="s">
        <v>496</v>
      </c>
      <c r="H179" s="1280" t="n">
        <v>2</v>
      </c>
      <c r="I179" s="1281" t="s">
        <v>497</v>
      </c>
      <c r="J179" s="1208" t="n">
        <v>90</v>
      </c>
      <c r="K179" s="1209" t="n">
        <v>400</v>
      </c>
      <c r="L179" s="1209" t="n">
        <v>1800</v>
      </c>
      <c r="M179" s="1210" t="n">
        <v>26.8935163380657</v>
      </c>
      <c r="N179" s="1211" t="n">
        <v>7217.5773852</v>
      </c>
      <c r="O179" s="1212" t="n">
        <v>60305.936557</v>
      </c>
      <c r="P179" s="1212" t="n">
        <v>69458.41989</v>
      </c>
      <c r="Q179" s="1213" t="n">
        <v>24892.44959916</v>
      </c>
      <c r="R179" s="1229" t="n">
        <v>85198.38615616</v>
      </c>
      <c r="S179" s="1229" t="n">
        <v>94350.86948916</v>
      </c>
    </row>
    <row r="180" customFormat="false" ht="16.5" hidden="false" customHeight="false" outlineLevel="0" collapsed="false">
      <c r="A180" s="1277" t="s">
        <v>408</v>
      </c>
      <c r="B180" s="1278" t="n">
        <f aca="false">J180</f>
        <v>90</v>
      </c>
      <c r="C180" s="1278" t="s">
        <v>496</v>
      </c>
      <c r="D180" s="1278" t="n">
        <f aca="false">K180</f>
        <v>400</v>
      </c>
      <c r="E180" s="1278" t="s">
        <v>496</v>
      </c>
      <c r="F180" s="1279" t="n">
        <f aca="false">L180</f>
        <v>1850</v>
      </c>
      <c r="G180" s="1278" t="s">
        <v>496</v>
      </c>
      <c r="H180" s="1280" t="n">
        <v>2</v>
      </c>
      <c r="I180" s="1281" t="s">
        <v>497</v>
      </c>
      <c r="J180" s="1208" t="n">
        <v>90</v>
      </c>
      <c r="K180" s="1209" t="n">
        <v>400</v>
      </c>
      <c r="L180" s="1209" t="n">
        <v>1850</v>
      </c>
      <c r="M180" s="1210" t="n">
        <v>27.6249247074117</v>
      </c>
      <c r="N180" s="1211" t="n">
        <v>7466.459364</v>
      </c>
      <c r="O180" s="1212" t="n">
        <v>61630.179955</v>
      </c>
      <c r="P180" s="1212" t="n">
        <v>71038.387534</v>
      </c>
      <c r="Q180" s="1213" t="n">
        <v>25670.9296133438</v>
      </c>
      <c r="R180" s="1229" t="n">
        <v>87301.1095683438</v>
      </c>
      <c r="S180" s="1229" t="n">
        <v>96709.3171473438</v>
      </c>
    </row>
    <row r="181" customFormat="false" ht="16.5" hidden="false" customHeight="false" outlineLevel="0" collapsed="false">
      <c r="A181" s="1277" t="s">
        <v>408</v>
      </c>
      <c r="B181" s="1278" t="n">
        <f aca="false">J181</f>
        <v>90</v>
      </c>
      <c r="C181" s="1278" t="s">
        <v>496</v>
      </c>
      <c r="D181" s="1278" t="n">
        <f aca="false">K181</f>
        <v>400</v>
      </c>
      <c r="E181" s="1278" t="s">
        <v>496</v>
      </c>
      <c r="F181" s="1279" t="n">
        <f aca="false">L181</f>
        <v>1900</v>
      </c>
      <c r="G181" s="1278" t="s">
        <v>496</v>
      </c>
      <c r="H181" s="1280" t="n">
        <v>2</v>
      </c>
      <c r="I181" s="1281" t="s">
        <v>497</v>
      </c>
      <c r="J181" s="1208" t="n">
        <v>90</v>
      </c>
      <c r="K181" s="1209" t="n">
        <v>400</v>
      </c>
      <c r="L181" s="1209" t="n">
        <v>1900</v>
      </c>
      <c r="M181" s="1210" t="n">
        <v>28.2733410767576</v>
      </c>
      <c r="N181" s="1211" t="n">
        <v>7715.3413428</v>
      </c>
      <c r="O181" s="1212" t="n">
        <v>62847.696766</v>
      </c>
      <c r="P181" s="1212" t="n">
        <v>72441.333728</v>
      </c>
      <c r="Q181" s="1213" t="n">
        <v>26233.9125077363</v>
      </c>
      <c r="R181" s="1229" t="n">
        <v>89081.6092737363</v>
      </c>
      <c r="S181" s="1229" t="n">
        <v>98675.2462357363</v>
      </c>
    </row>
    <row r="182" customFormat="false" ht="16.5" hidden="false" customHeight="false" outlineLevel="0" collapsed="false">
      <c r="A182" s="1277" t="s">
        <v>408</v>
      </c>
      <c r="B182" s="1278" t="n">
        <f aca="false">J182</f>
        <v>90</v>
      </c>
      <c r="C182" s="1278" t="s">
        <v>496</v>
      </c>
      <c r="D182" s="1278" t="n">
        <f aca="false">K182</f>
        <v>400</v>
      </c>
      <c r="E182" s="1278" t="s">
        <v>496</v>
      </c>
      <c r="F182" s="1279" t="n">
        <f aca="false">L182</f>
        <v>1950</v>
      </c>
      <c r="G182" s="1278" t="s">
        <v>496</v>
      </c>
      <c r="H182" s="1280" t="n">
        <v>2</v>
      </c>
      <c r="I182" s="1281" t="s">
        <v>497</v>
      </c>
      <c r="J182" s="1208" t="n">
        <v>90</v>
      </c>
      <c r="K182" s="1209" t="n">
        <v>400</v>
      </c>
      <c r="L182" s="1209" t="n">
        <v>1950</v>
      </c>
      <c r="M182" s="1210" t="n">
        <v>29.1238824461036</v>
      </c>
      <c r="N182" s="1211" t="n">
        <v>7964.2233216</v>
      </c>
      <c r="O182" s="1212" t="n">
        <v>64453.404215</v>
      </c>
      <c r="P182" s="1212" t="n">
        <v>74400.24009</v>
      </c>
      <c r="Q182" s="1213" t="n">
        <v>26796.8955333375</v>
      </c>
      <c r="R182" s="1229" t="n">
        <v>91250.2997483375</v>
      </c>
      <c r="S182" s="1229" t="n">
        <v>101197.135623338</v>
      </c>
    </row>
    <row r="183" customFormat="false" ht="16.5" hidden="false" customHeight="false" outlineLevel="0" collapsed="false">
      <c r="A183" s="1277" t="s">
        <v>408</v>
      </c>
      <c r="B183" s="1278" t="n">
        <f aca="false">J183</f>
        <v>90</v>
      </c>
      <c r="C183" s="1278" t="s">
        <v>496</v>
      </c>
      <c r="D183" s="1278" t="n">
        <f aca="false">K183</f>
        <v>400</v>
      </c>
      <c r="E183" s="1278" t="s">
        <v>496</v>
      </c>
      <c r="F183" s="1279" t="n">
        <f aca="false">L183</f>
        <v>2000</v>
      </c>
      <c r="G183" s="1278" t="s">
        <v>496</v>
      </c>
      <c r="H183" s="1280" t="n">
        <v>2</v>
      </c>
      <c r="I183" s="1281" t="s">
        <v>497</v>
      </c>
      <c r="J183" s="1208" t="n">
        <v>90</v>
      </c>
      <c r="K183" s="1209" t="n">
        <v>400</v>
      </c>
      <c r="L183" s="1209" t="n">
        <v>2000</v>
      </c>
      <c r="M183" s="1210" t="n">
        <v>29.8863313354496</v>
      </c>
      <c r="N183" s="1211" t="n">
        <v>8213.1053004</v>
      </c>
      <c r="O183" s="1212" t="n">
        <v>65721.2267059999</v>
      </c>
      <c r="P183" s="1212" t="n">
        <v>75573.117804</v>
      </c>
      <c r="Q183" s="1213" t="n">
        <v>27575.3754163125</v>
      </c>
      <c r="R183" s="1229" t="n">
        <v>93296.6021223124</v>
      </c>
      <c r="S183" s="1229" t="n">
        <v>103148.493220313</v>
      </c>
    </row>
    <row r="184" customFormat="false" ht="16.5" hidden="false" customHeight="false" outlineLevel="0" collapsed="false">
      <c r="A184" s="1277" t="s">
        <v>408</v>
      </c>
      <c r="B184" s="1278" t="n">
        <f aca="false">J184</f>
        <v>90</v>
      </c>
      <c r="C184" s="1278" t="s">
        <v>496</v>
      </c>
      <c r="D184" s="1278" t="n">
        <f aca="false">K184</f>
        <v>400</v>
      </c>
      <c r="E184" s="1278" t="s">
        <v>496</v>
      </c>
      <c r="F184" s="1279" t="n">
        <f aca="false">L184</f>
        <v>2050</v>
      </c>
      <c r="G184" s="1278" t="s">
        <v>496</v>
      </c>
      <c r="H184" s="1280" t="n">
        <v>2</v>
      </c>
      <c r="I184" s="1281" t="s">
        <v>497</v>
      </c>
      <c r="J184" s="1208" t="n">
        <v>90</v>
      </c>
      <c r="K184" s="1209" t="n">
        <v>400</v>
      </c>
      <c r="L184" s="1209" t="n">
        <v>2050</v>
      </c>
      <c r="M184" s="1210" t="n">
        <v>30.5347477047955</v>
      </c>
      <c r="N184" s="1211" t="n">
        <v>8461.9872792</v>
      </c>
      <c r="O184" s="1212" t="n">
        <v>66542.198683</v>
      </c>
      <c r="P184" s="1212" t="n">
        <v>76579.519055</v>
      </c>
      <c r="Q184" s="1213" t="n">
        <v>28138.3584419138</v>
      </c>
      <c r="R184" s="1229" t="n">
        <v>94680.5571249138</v>
      </c>
      <c r="S184" s="1229" t="n">
        <v>104717.877496914</v>
      </c>
    </row>
    <row r="185" customFormat="false" ht="16.5" hidden="false" customHeight="false" outlineLevel="0" collapsed="false">
      <c r="A185" s="1277" t="s">
        <v>408</v>
      </c>
      <c r="B185" s="1280" t="n">
        <f aca="false">J185</f>
        <v>90</v>
      </c>
      <c r="C185" s="1280" t="s">
        <v>496</v>
      </c>
      <c r="D185" s="1280" t="n">
        <f aca="false">K185</f>
        <v>400</v>
      </c>
      <c r="E185" s="1280" t="s">
        <v>496</v>
      </c>
      <c r="F185" s="1279" t="n">
        <f aca="false">L185</f>
        <v>2100</v>
      </c>
      <c r="G185" s="1280" t="s">
        <v>496</v>
      </c>
      <c r="H185" s="1280" t="n">
        <v>2</v>
      </c>
      <c r="I185" s="1281" t="s">
        <v>497</v>
      </c>
      <c r="J185" s="1208" t="n">
        <v>90</v>
      </c>
      <c r="K185" s="1209" t="n">
        <v>400</v>
      </c>
      <c r="L185" s="1209" t="n">
        <v>2100</v>
      </c>
      <c r="M185" s="1210" t="n">
        <v>31.2010560741415</v>
      </c>
      <c r="N185" s="1211" t="n">
        <v>8710.869258</v>
      </c>
      <c r="O185" s="1212" t="n">
        <v>67205.647348</v>
      </c>
      <c r="P185" s="1212" t="n">
        <v>77428.397103</v>
      </c>
      <c r="Q185" s="1213" t="n">
        <v>28916.8383248888</v>
      </c>
      <c r="R185" s="1229" t="n">
        <v>96122.4856728888</v>
      </c>
      <c r="S185" s="1229" t="n">
        <v>106345.235427889</v>
      </c>
    </row>
    <row r="186" customFormat="false" ht="16.5" hidden="false" customHeight="false" outlineLevel="0" collapsed="false">
      <c r="A186" s="1277" t="s">
        <v>408</v>
      </c>
      <c r="B186" s="1278" t="n">
        <f aca="false">J186</f>
        <v>90</v>
      </c>
      <c r="C186" s="1278" t="s">
        <v>496</v>
      </c>
      <c r="D186" s="1278" t="n">
        <f aca="false">K186</f>
        <v>400</v>
      </c>
      <c r="E186" s="1278" t="s">
        <v>496</v>
      </c>
      <c r="F186" s="1279" t="n">
        <f aca="false">L186</f>
        <v>2150</v>
      </c>
      <c r="G186" s="1278" t="s">
        <v>496</v>
      </c>
      <c r="H186" s="1280" t="n">
        <v>2</v>
      </c>
      <c r="I186" s="1281" t="s">
        <v>497</v>
      </c>
      <c r="J186" s="1208" t="n">
        <v>90</v>
      </c>
      <c r="K186" s="1209" t="n">
        <v>400</v>
      </c>
      <c r="L186" s="1209" t="n">
        <v>2150</v>
      </c>
      <c r="M186" s="1210" t="n">
        <v>31.9796724434874</v>
      </c>
      <c r="N186" s="1211" t="n">
        <v>8959.7512368</v>
      </c>
      <c r="O186" s="1212" t="n">
        <v>68217.035131</v>
      </c>
      <c r="P186" s="1212" t="n">
        <v>78765.804104</v>
      </c>
      <c r="Q186" s="1213" t="n">
        <v>29479.82135049</v>
      </c>
      <c r="R186" s="1229" t="n">
        <v>97696.85648149</v>
      </c>
      <c r="S186" s="1229" t="n">
        <v>108245.62545449</v>
      </c>
    </row>
    <row r="187" customFormat="false" ht="16.5" hidden="false" customHeight="false" outlineLevel="0" collapsed="false">
      <c r="A187" s="1277" t="s">
        <v>408</v>
      </c>
      <c r="B187" s="1278" t="n">
        <f aca="false">J187</f>
        <v>90</v>
      </c>
      <c r="C187" s="1278" t="s">
        <v>496</v>
      </c>
      <c r="D187" s="1278" t="n">
        <f aca="false">K187</f>
        <v>400</v>
      </c>
      <c r="E187" s="1278" t="s">
        <v>496</v>
      </c>
      <c r="F187" s="1279" t="n">
        <f aca="false">L187</f>
        <v>2200</v>
      </c>
      <c r="G187" s="1278" t="s">
        <v>496</v>
      </c>
      <c r="H187" s="1280" t="n">
        <v>2</v>
      </c>
      <c r="I187" s="1281" t="s">
        <v>497</v>
      </c>
      <c r="J187" s="1208" t="n">
        <v>90</v>
      </c>
      <c r="K187" s="1209" t="n">
        <v>400</v>
      </c>
      <c r="L187" s="1209" t="n">
        <v>2200</v>
      </c>
      <c r="M187" s="1210" t="n">
        <v>32.6459808128334</v>
      </c>
      <c r="N187" s="1211" t="n">
        <v>9208.6332156</v>
      </c>
      <c r="O187" s="1212" t="n">
        <v>70000.007972</v>
      </c>
      <c r="P187" s="1212" t="n">
        <v>80734.206328</v>
      </c>
      <c r="Q187" s="1213" t="n">
        <v>30258.301233465</v>
      </c>
      <c r="R187" s="1229" t="n">
        <v>100258.309205465</v>
      </c>
      <c r="S187" s="1229" t="n">
        <v>110992.507561465</v>
      </c>
    </row>
    <row r="188" customFormat="false" ht="16.5" hidden="false" customHeight="false" outlineLevel="0" collapsed="false">
      <c r="A188" s="1277" t="s">
        <v>408</v>
      </c>
      <c r="B188" s="1278" t="n">
        <f aca="false">J188</f>
        <v>90</v>
      </c>
      <c r="C188" s="1278" t="s">
        <v>496</v>
      </c>
      <c r="D188" s="1278" t="n">
        <f aca="false">K188</f>
        <v>400</v>
      </c>
      <c r="E188" s="1278" t="s">
        <v>496</v>
      </c>
      <c r="F188" s="1279" t="n">
        <f aca="false">L188</f>
        <v>2250</v>
      </c>
      <c r="G188" s="1278" t="s">
        <v>496</v>
      </c>
      <c r="H188" s="1280" t="n">
        <v>2</v>
      </c>
      <c r="I188" s="1281" t="s">
        <v>497</v>
      </c>
      <c r="J188" s="1208" t="n">
        <v>90</v>
      </c>
      <c r="K188" s="1209" t="n">
        <v>400</v>
      </c>
      <c r="L188" s="1209" t="n">
        <v>2250</v>
      </c>
      <c r="M188" s="1210" t="n">
        <v>33.2943971821794</v>
      </c>
      <c r="N188" s="1211" t="n">
        <v>9457.5151944</v>
      </c>
      <c r="O188" s="1212" t="n">
        <v>71769.152746</v>
      </c>
      <c r="P188" s="1212" t="n">
        <v>82688.780594</v>
      </c>
      <c r="Q188" s="1213" t="n">
        <v>30821.2842590661</v>
      </c>
      <c r="R188" s="1229" t="n">
        <v>102590.437005066</v>
      </c>
      <c r="S188" s="1229" t="n">
        <v>113510.064853066</v>
      </c>
    </row>
    <row r="189" customFormat="false" ht="16.5" hidden="false" customHeight="false" outlineLevel="0" collapsed="false">
      <c r="A189" s="1277" t="s">
        <v>408</v>
      </c>
      <c r="B189" s="1278" t="n">
        <f aca="false">J189</f>
        <v>90</v>
      </c>
      <c r="C189" s="1278" t="s">
        <v>496</v>
      </c>
      <c r="D189" s="1278" t="n">
        <f aca="false">K189</f>
        <v>400</v>
      </c>
      <c r="E189" s="1278" t="s">
        <v>496</v>
      </c>
      <c r="F189" s="1279" t="n">
        <f aca="false">L189</f>
        <v>2300</v>
      </c>
      <c r="G189" s="1278" t="s">
        <v>496</v>
      </c>
      <c r="H189" s="1280" t="n">
        <v>2</v>
      </c>
      <c r="I189" s="1281" t="s">
        <v>497</v>
      </c>
      <c r="J189" s="1208" t="n">
        <v>90</v>
      </c>
      <c r="K189" s="1209" t="n">
        <v>400</v>
      </c>
      <c r="L189" s="1209" t="n">
        <v>2300</v>
      </c>
      <c r="M189" s="1210" t="n">
        <v>33.9428135515253</v>
      </c>
      <c r="N189" s="1211" t="n">
        <v>9706.3971732</v>
      </c>
      <c r="O189" s="1212" t="n">
        <v>73524.469344</v>
      </c>
      <c r="P189" s="1212" t="n">
        <v>84629.526575</v>
      </c>
      <c r="Q189" s="1213" t="n">
        <v>31384.2671534588</v>
      </c>
      <c r="R189" s="1229" t="n">
        <v>104908.736497459</v>
      </c>
      <c r="S189" s="1229" t="n">
        <v>116013.793728459</v>
      </c>
    </row>
    <row r="190" customFormat="false" ht="16.5" hidden="false" customHeight="false" outlineLevel="0" collapsed="false">
      <c r="A190" s="1277" t="s">
        <v>408</v>
      </c>
      <c r="B190" s="1278" t="n">
        <f aca="false">J190</f>
        <v>90</v>
      </c>
      <c r="C190" s="1278" t="s">
        <v>496</v>
      </c>
      <c r="D190" s="1278" t="n">
        <f aca="false">K190</f>
        <v>400</v>
      </c>
      <c r="E190" s="1278" t="s">
        <v>496</v>
      </c>
      <c r="F190" s="1279" t="n">
        <f aca="false">L190</f>
        <v>2350</v>
      </c>
      <c r="G190" s="1278" t="s">
        <v>496</v>
      </c>
      <c r="H190" s="1280" t="n">
        <v>2</v>
      </c>
      <c r="I190" s="1281" t="s">
        <v>497</v>
      </c>
      <c r="J190" s="1208" t="n">
        <v>90</v>
      </c>
      <c r="K190" s="1209" t="n">
        <v>400</v>
      </c>
      <c r="L190" s="1209" t="n">
        <v>2350</v>
      </c>
      <c r="M190" s="1210" t="n">
        <v>34.6091219208713</v>
      </c>
      <c r="N190" s="1211" t="n">
        <v>9955.279152</v>
      </c>
      <c r="O190" s="1212" t="n">
        <v>75265.957984</v>
      </c>
      <c r="P190" s="1212" t="n">
        <v>86556.444489</v>
      </c>
      <c r="Q190" s="1213" t="n">
        <v>32162.7471676425</v>
      </c>
      <c r="R190" s="1229" t="n">
        <v>107428.705151643</v>
      </c>
      <c r="S190" s="1229" t="n">
        <v>118719.191656643</v>
      </c>
    </row>
    <row r="191" customFormat="false" ht="16.5" hidden="false" customHeight="false" outlineLevel="0" collapsed="false">
      <c r="A191" s="1277" t="s">
        <v>408</v>
      </c>
      <c r="B191" s="1278" t="n">
        <f aca="false">J191</f>
        <v>90</v>
      </c>
      <c r="C191" s="1278" t="s">
        <v>496</v>
      </c>
      <c r="D191" s="1278" t="n">
        <f aca="false">K191</f>
        <v>400</v>
      </c>
      <c r="E191" s="1278" t="s">
        <v>496</v>
      </c>
      <c r="F191" s="1279" t="n">
        <f aca="false">L191</f>
        <v>2400</v>
      </c>
      <c r="G191" s="1278" t="s">
        <v>496</v>
      </c>
      <c r="H191" s="1280" t="n">
        <v>2</v>
      </c>
      <c r="I191" s="1281" t="s">
        <v>497</v>
      </c>
      <c r="J191" s="1208" t="n">
        <v>90</v>
      </c>
      <c r="K191" s="1209" t="n">
        <v>400</v>
      </c>
      <c r="L191" s="1209" t="n">
        <v>2400</v>
      </c>
      <c r="M191" s="1210" t="n">
        <v>35.2575382902173</v>
      </c>
      <c r="N191" s="1211" t="n">
        <v>10204.1611308</v>
      </c>
      <c r="O191" s="1212" t="n">
        <v>76993.618448</v>
      </c>
      <c r="P191" s="1212" t="n">
        <v>88469.534336</v>
      </c>
      <c r="Q191" s="1213" t="n">
        <v>32725.7301932438</v>
      </c>
      <c r="R191" s="1229" t="n">
        <v>109719.348641244</v>
      </c>
      <c r="S191" s="1229" t="n">
        <v>121195.264529244</v>
      </c>
    </row>
    <row r="192" customFormat="false" ht="16.5" hidden="false" customHeight="false" outlineLevel="0" collapsed="false">
      <c r="A192" s="1277" t="s">
        <v>408</v>
      </c>
      <c r="B192" s="1278" t="n">
        <f aca="false">J192</f>
        <v>90</v>
      </c>
      <c r="C192" s="1278" t="s">
        <v>496</v>
      </c>
      <c r="D192" s="1278" t="n">
        <f aca="false">K192</f>
        <v>400</v>
      </c>
      <c r="E192" s="1278" t="s">
        <v>496</v>
      </c>
      <c r="F192" s="1279" t="n">
        <f aca="false">L192</f>
        <v>2450</v>
      </c>
      <c r="G192" s="1278" t="s">
        <v>496</v>
      </c>
      <c r="H192" s="1280" t="n">
        <v>2</v>
      </c>
      <c r="I192" s="1281" t="s">
        <v>497</v>
      </c>
      <c r="J192" s="1208" t="n">
        <v>90</v>
      </c>
      <c r="K192" s="1209" t="n">
        <v>400</v>
      </c>
      <c r="L192" s="1209" t="n">
        <v>2450</v>
      </c>
      <c r="M192" s="1210" t="n">
        <v>36.6932509058032</v>
      </c>
      <c r="N192" s="1211" t="n">
        <v>10453.0431096</v>
      </c>
      <c r="O192" s="1212" t="n">
        <v>79095.763127</v>
      </c>
      <c r="P192" s="1212" t="n">
        <v>90924.357235</v>
      </c>
      <c r="Q192" s="1213" t="n">
        <v>33504.2100762188</v>
      </c>
      <c r="R192" s="1229" t="n">
        <v>112599.973203219</v>
      </c>
      <c r="S192" s="1229" t="n">
        <v>124428.567311219</v>
      </c>
    </row>
    <row r="193" customFormat="false" ht="16.5" hidden="false" customHeight="false" outlineLevel="0" collapsed="false">
      <c r="A193" s="1277" t="s">
        <v>408</v>
      </c>
      <c r="B193" s="1278" t="n">
        <f aca="false">J193</f>
        <v>90</v>
      </c>
      <c r="C193" s="1278" t="s">
        <v>496</v>
      </c>
      <c r="D193" s="1278" t="n">
        <f aca="false">K193</f>
        <v>400</v>
      </c>
      <c r="E193" s="1278" t="s">
        <v>496</v>
      </c>
      <c r="F193" s="1279" t="n">
        <f aca="false">L193</f>
        <v>2500</v>
      </c>
      <c r="G193" s="1278" t="s">
        <v>496</v>
      </c>
      <c r="H193" s="1280" t="n">
        <v>2</v>
      </c>
      <c r="I193" s="1281" t="s">
        <v>497</v>
      </c>
      <c r="J193" s="1208" t="n">
        <v>90</v>
      </c>
      <c r="K193" s="1209" t="n">
        <v>400</v>
      </c>
      <c r="L193" s="1209" t="n">
        <v>2500</v>
      </c>
      <c r="M193" s="1210" t="n">
        <v>37.3595172751492</v>
      </c>
      <c r="N193" s="1211" t="n">
        <v>10701.9250884</v>
      </c>
      <c r="O193" s="1212" t="n">
        <v>81008.405747</v>
      </c>
      <c r="P193" s="1212" t="n">
        <v>93287.622096</v>
      </c>
      <c r="Q193" s="1213" t="n">
        <v>34067.19310182</v>
      </c>
      <c r="R193" s="1229" t="n">
        <v>115075.59884882</v>
      </c>
      <c r="S193" s="1229" t="n">
        <v>127354.81519782</v>
      </c>
    </row>
    <row r="194" customFormat="false" ht="16.5" hidden="false" customHeight="false" outlineLevel="0" collapsed="false">
      <c r="A194" s="1277" t="s">
        <v>408</v>
      </c>
      <c r="B194" s="1278" t="n">
        <f aca="false">J194</f>
        <v>90</v>
      </c>
      <c r="C194" s="1278" t="s">
        <v>496</v>
      </c>
      <c r="D194" s="1278" t="n">
        <f aca="false">K194</f>
        <v>400</v>
      </c>
      <c r="E194" s="1278" t="s">
        <v>496</v>
      </c>
      <c r="F194" s="1279" t="n">
        <f aca="false">L194</f>
        <v>2550</v>
      </c>
      <c r="G194" s="1278" t="s">
        <v>496</v>
      </c>
      <c r="H194" s="1280" t="n">
        <v>2</v>
      </c>
      <c r="I194" s="1281" t="s">
        <v>497</v>
      </c>
      <c r="J194" s="1208" t="n">
        <v>90</v>
      </c>
      <c r="K194" s="1209" t="n">
        <v>400</v>
      </c>
      <c r="L194" s="1209" t="n">
        <v>2550</v>
      </c>
      <c r="M194" s="1210" t="n">
        <v>38.0258256444951</v>
      </c>
      <c r="N194" s="1211" t="n">
        <v>10950.8070672</v>
      </c>
      <c r="O194" s="1212" t="n">
        <v>82443.648205</v>
      </c>
      <c r="P194" s="1212" t="n">
        <v>94580.684627</v>
      </c>
      <c r="Q194" s="1213" t="n">
        <v>34845.672984795</v>
      </c>
      <c r="R194" s="1229" t="n">
        <v>117289.321189795</v>
      </c>
      <c r="S194" s="1229" t="n">
        <v>129426.357611795</v>
      </c>
    </row>
    <row r="195" customFormat="false" ht="16.5" hidden="false" customHeight="false" outlineLevel="0" collapsed="false">
      <c r="A195" s="1277" t="s">
        <v>408</v>
      </c>
      <c r="B195" s="1280" t="n">
        <f aca="false">J195</f>
        <v>90</v>
      </c>
      <c r="C195" s="1280" t="s">
        <v>496</v>
      </c>
      <c r="D195" s="1280" t="n">
        <f aca="false">K195</f>
        <v>400</v>
      </c>
      <c r="E195" s="1280" t="s">
        <v>496</v>
      </c>
      <c r="F195" s="1279" t="n">
        <f aca="false">L195</f>
        <v>2600</v>
      </c>
      <c r="G195" s="1280" t="s">
        <v>496</v>
      </c>
      <c r="H195" s="1280" t="n">
        <v>2</v>
      </c>
      <c r="I195" s="1281" t="s">
        <v>497</v>
      </c>
      <c r="J195" s="1208" t="n">
        <v>90</v>
      </c>
      <c r="K195" s="1209" t="n">
        <v>400</v>
      </c>
      <c r="L195" s="1209" t="n">
        <v>2600</v>
      </c>
      <c r="M195" s="1210" t="n">
        <v>38.6742420138411</v>
      </c>
      <c r="N195" s="1211" t="n">
        <v>11199.689046</v>
      </c>
      <c r="O195" s="1212" t="n">
        <v>83530.980321</v>
      </c>
      <c r="P195" s="1212" t="n">
        <v>95853.446126</v>
      </c>
      <c r="Q195" s="1213" t="n">
        <v>35408.6560103963</v>
      </c>
      <c r="R195" s="1229" t="n">
        <v>118939.636331396</v>
      </c>
      <c r="S195" s="1229" t="n">
        <v>131262.102136396</v>
      </c>
    </row>
    <row r="196" customFormat="false" ht="16.5" hidden="false" customHeight="false" outlineLevel="0" collapsed="false">
      <c r="A196" s="1277" t="s">
        <v>408</v>
      </c>
      <c r="B196" s="1278" t="n">
        <f aca="false">J196</f>
        <v>90</v>
      </c>
      <c r="C196" s="1278" t="s">
        <v>496</v>
      </c>
      <c r="D196" s="1278" t="n">
        <f aca="false">K196</f>
        <v>400</v>
      </c>
      <c r="E196" s="1278" t="s">
        <v>496</v>
      </c>
      <c r="F196" s="1279" t="n">
        <f aca="false">L196</f>
        <v>2650</v>
      </c>
      <c r="G196" s="1278" t="s">
        <v>496</v>
      </c>
      <c r="H196" s="1280" t="n">
        <v>2</v>
      </c>
      <c r="I196" s="1281" t="s">
        <v>497</v>
      </c>
      <c r="J196" s="1208" t="n">
        <v>90</v>
      </c>
      <c r="K196" s="1209" t="n">
        <v>400</v>
      </c>
      <c r="L196" s="1209" t="n">
        <v>2650</v>
      </c>
      <c r="M196" s="1210" t="n">
        <v>39.4529003831871</v>
      </c>
      <c r="N196" s="1211" t="n">
        <v>11448.5710248</v>
      </c>
      <c r="O196" s="1212" t="n">
        <v>84711.33598</v>
      </c>
      <c r="P196" s="1212" t="n">
        <v>97290.17687</v>
      </c>
      <c r="Q196" s="1213" t="n">
        <v>36187.1358933713</v>
      </c>
      <c r="R196" s="1229" t="n">
        <v>120898.471873371</v>
      </c>
      <c r="S196" s="1229" t="n">
        <v>133477.312763371</v>
      </c>
    </row>
    <row r="197" customFormat="false" ht="16.5" hidden="false" customHeight="false" outlineLevel="0" collapsed="false">
      <c r="A197" s="1277" t="s">
        <v>408</v>
      </c>
      <c r="B197" s="1278" t="n">
        <f aca="false">J197</f>
        <v>90</v>
      </c>
      <c r="C197" s="1278" t="s">
        <v>496</v>
      </c>
      <c r="D197" s="1278" t="n">
        <f aca="false">K197</f>
        <v>400</v>
      </c>
      <c r="E197" s="1278" t="s">
        <v>496</v>
      </c>
      <c r="F197" s="1279" t="n">
        <f aca="false">L197</f>
        <v>2700</v>
      </c>
      <c r="G197" s="1278" t="s">
        <v>496</v>
      </c>
      <c r="H197" s="1280" t="n">
        <v>2</v>
      </c>
      <c r="I197" s="1281" t="s">
        <v>497</v>
      </c>
      <c r="J197" s="1208" t="n">
        <v>90</v>
      </c>
      <c r="K197" s="1209" t="n">
        <v>400</v>
      </c>
      <c r="L197" s="1209" t="n">
        <v>2700</v>
      </c>
      <c r="M197" s="1210" t="n">
        <v>40.183741752533</v>
      </c>
      <c r="N197" s="1211" t="n">
        <v>11697.4530036</v>
      </c>
      <c r="O197" s="1212" t="n">
        <v>85784.307782</v>
      </c>
      <c r="P197" s="1212" t="n">
        <v>98548.577946</v>
      </c>
      <c r="Q197" s="1213" t="n">
        <v>36750.1189189725</v>
      </c>
      <c r="R197" s="1229" t="n">
        <v>122534.426700973</v>
      </c>
      <c r="S197" s="1229" t="n">
        <v>135298.696864973</v>
      </c>
    </row>
    <row r="198" customFormat="false" ht="16.5" hidden="false" customHeight="false" outlineLevel="0" collapsed="false">
      <c r="A198" s="1277" t="s">
        <v>408</v>
      </c>
      <c r="B198" s="1278" t="n">
        <f aca="false">J198</f>
        <v>90</v>
      </c>
      <c r="C198" s="1278" t="s">
        <v>496</v>
      </c>
      <c r="D198" s="1278" t="n">
        <f aca="false">K198</f>
        <v>400</v>
      </c>
      <c r="E198" s="1278" t="s">
        <v>496</v>
      </c>
      <c r="F198" s="1279" t="n">
        <f aca="false">L198</f>
        <v>2750</v>
      </c>
      <c r="G198" s="1278" t="s">
        <v>496</v>
      </c>
      <c r="H198" s="1280" t="n">
        <v>2</v>
      </c>
      <c r="I198" s="1281" t="s">
        <v>497</v>
      </c>
      <c r="J198" s="1208" t="n">
        <v>90</v>
      </c>
      <c r="K198" s="1209" t="n">
        <v>400</v>
      </c>
      <c r="L198" s="1209" t="n">
        <v>2750</v>
      </c>
      <c r="M198" s="1210" t="n">
        <v>40.832158121879</v>
      </c>
      <c r="N198" s="1211" t="n">
        <v>11946.3349824</v>
      </c>
      <c r="O198" s="1212" t="n">
        <v>86850.099318</v>
      </c>
      <c r="P198" s="1212" t="n">
        <v>99799.798974</v>
      </c>
      <c r="Q198" s="1213" t="n">
        <v>37313.101813365</v>
      </c>
      <c r="R198" s="1229" t="n">
        <v>124163.201131365</v>
      </c>
      <c r="S198" s="1229" t="n">
        <v>137112.900787365</v>
      </c>
    </row>
    <row r="199" customFormat="false" ht="16.5" hidden="false" customHeight="false" outlineLevel="0" collapsed="false">
      <c r="A199" s="1277" t="s">
        <v>408</v>
      </c>
      <c r="B199" s="1278" t="n">
        <f aca="false">J199</f>
        <v>90</v>
      </c>
      <c r="C199" s="1278" t="s">
        <v>496</v>
      </c>
      <c r="D199" s="1278" t="n">
        <f aca="false">K199</f>
        <v>400</v>
      </c>
      <c r="E199" s="1278" t="s">
        <v>496</v>
      </c>
      <c r="F199" s="1279" t="n">
        <f aca="false">L199</f>
        <v>2800</v>
      </c>
      <c r="G199" s="1278" t="s">
        <v>496</v>
      </c>
      <c r="H199" s="1280" t="n">
        <v>2</v>
      </c>
      <c r="I199" s="1281" t="s">
        <v>497</v>
      </c>
      <c r="J199" s="1208" t="n">
        <v>90</v>
      </c>
      <c r="K199" s="1209" t="n">
        <v>400</v>
      </c>
      <c r="L199" s="1209" t="n">
        <v>2800</v>
      </c>
      <c r="M199" s="1210" t="n">
        <v>41.4984664912249</v>
      </c>
      <c r="N199" s="1211" t="n">
        <v>12195.2169612</v>
      </c>
      <c r="O199" s="1212" t="n">
        <v>87908.710588</v>
      </c>
      <c r="P199" s="1212" t="n">
        <v>101043.839627</v>
      </c>
      <c r="Q199" s="1213" t="n">
        <v>38091.5818275488</v>
      </c>
      <c r="R199" s="1229" t="n">
        <v>126000.292415549</v>
      </c>
      <c r="S199" s="1229" t="n">
        <v>139135.421454549</v>
      </c>
    </row>
    <row r="200" customFormat="false" ht="16.5" hidden="false" customHeight="false" outlineLevel="0" collapsed="false">
      <c r="A200" s="1277" t="s">
        <v>408</v>
      </c>
      <c r="B200" s="1278" t="n">
        <f aca="false">J200</f>
        <v>90</v>
      </c>
      <c r="C200" s="1278" t="s">
        <v>496</v>
      </c>
      <c r="D200" s="1278" t="n">
        <f aca="false">K200</f>
        <v>400</v>
      </c>
      <c r="E200" s="1278" t="s">
        <v>496</v>
      </c>
      <c r="F200" s="1279" t="n">
        <f aca="false">L200</f>
        <v>2850</v>
      </c>
      <c r="G200" s="1278" t="s">
        <v>496</v>
      </c>
      <c r="H200" s="1280" t="n">
        <v>2</v>
      </c>
      <c r="I200" s="1281" t="s">
        <v>497</v>
      </c>
      <c r="J200" s="1208" t="n">
        <v>90</v>
      </c>
      <c r="K200" s="1209" t="n">
        <v>400</v>
      </c>
      <c r="L200" s="1209" t="n">
        <v>2850</v>
      </c>
      <c r="M200" s="1210" t="n">
        <v>42.1468828605709</v>
      </c>
      <c r="N200" s="1211" t="n">
        <v>12444.09894</v>
      </c>
      <c r="O200" s="1212" t="n">
        <v>88960.141701</v>
      </c>
      <c r="P200" s="1212" t="n">
        <v>102280.700123</v>
      </c>
      <c r="Q200" s="1213" t="n">
        <v>38654.5647219413</v>
      </c>
      <c r="R200" s="1229" t="n">
        <v>127614.706422941</v>
      </c>
      <c r="S200" s="1229" t="n">
        <v>140935.264844941</v>
      </c>
    </row>
    <row r="201" customFormat="false" ht="16.5" hidden="false" customHeight="false" outlineLevel="0" collapsed="false">
      <c r="A201" s="1277" t="s">
        <v>408</v>
      </c>
      <c r="B201" s="1278" t="n">
        <f aca="false">J201</f>
        <v>90</v>
      </c>
      <c r="C201" s="1278" t="s">
        <v>496</v>
      </c>
      <c r="D201" s="1278" t="n">
        <f aca="false">K201</f>
        <v>400</v>
      </c>
      <c r="E201" s="1278" t="s">
        <v>496</v>
      </c>
      <c r="F201" s="1279" t="n">
        <f aca="false">L201</f>
        <v>2900</v>
      </c>
      <c r="G201" s="1278" t="s">
        <v>496</v>
      </c>
      <c r="H201" s="1280" t="n">
        <v>2</v>
      </c>
      <c r="I201" s="1281" t="s">
        <v>497</v>
      </c>
      <c r="J201" s="1208" t="n">
        <v>90</v>
      </c>
      <c r="K201" s="1209" t="n">
        <v>400</v>
      </c>
      <c r="L201" s="1209" t="n">
        <v>2900</v>
      </c>
      <c r="M201" s="1210" t="n">
        <v>42.9979912299169</v>
      </c>
      <c r="N201" s="1211" t="n">
        <v>12692.9809188</v>
      </c>
      <c r="O201" s="1212" t="n">
        <v>90502.265526</v>
      </c>
      <c r="P201" s="1212" t="n">
        <v>104248.726079</v>
      </c>
      <c r="Q201" s="1213" t="n">
        <v>39433.044736125</v>
      </c>
      <c r="R201" s="1229" t="n">
        <v>129935.310262125</v>
      </c>
      <c r="S201" s="1229" t="n">
        <v>143681.770815125</v>
      </c>
    </row>
    <row r="202" customFormat="false" ht="16.5" hidden="false" customHeight="false" outlineLevel="0" collapsed="false">
      <c r="A202" s="1277" t="s">
        <v>408</v>
      </c>
      <c r="B202" s="1278" t="n">
        <f aca="false">J202</f>
        <v>90</v>
      </c>
      <c r="C202" s="1278" t="s">
        <v>496</v>
      </c>
      <c r="D202" s="1278" t="n">
        <f aca="false">K202</f>
        <v>400</v>
      </c>
      <c r="E202" s="1278" t="s">
        <v>496</v>
      </c>
      <c r="F202" s="1279" t="n">
        <f aca="false">L202</f>
        <v>2950</v>
      </c>
      <c r="G202" s="1278" t="s">
        <v>496</v>
      </c>
      <c r="H202" s="1280" t="n">
        <v>2</v>
      </c>
      <c r="I202" s="1281" t="s">
        <v>497</v>
      </c>
      <c r="J202" s="1208" t="n">
        <v>90</v>
      </c>
      <c r="K202" s="1209" t="n">
        <v>400</v>
      </c>
      <c r="L202" s="1209" t="n">
        <v>2950</v>
      </c>
      <c r="M202" s="1210" t="n">
        <v>43.6464075992628</v>
      </c>
      <c r="N202" s="1211" t="n">
        <v>12941.8628976</v>
      </c>
      <c r="O202" s="1212" t="n">
        <v>91212.508545</v>
      </c>
      <c r="P202" s="1212" t="n">
        <v>105144.398481</v>
      </c>
      <c r="Q202" s="1213" t="n">
        <v>39996.0276305175</v>
      </c>
      <c r="R202" s="1229" t="n">
        <v>131208.536175518</v>
      </c>
      <c r="S202" s="1229" t="n">
        <v>145140.426111518</v>
      </c>
    </row>
    <row r="203" customFormat="false" ht="16.5" hidden="false" customHeight="false" outlineLevel="0" collapsed="false">
      <c r="A203" s="1277" t="s">
        <v>408</v>
      </c>
      <c r="B203" s="1278" t="n">
        <f aca="false">J203</f>
        <v>90</v>
      </c>
      <c r="C203" s="1278" t="s">
        <v>496</v>
      </c>
      <c r="D203" s="1278" t="n">
        <f aca="false">K203</f>
        <v>400</v>
      </c>
      <c r="E203" s="1278" t="s">
        <v>496</v>
      </c>
      <c r="F203" s="1279" t="n">
        <f aca="false">L203</f>
        <v>3000</v>
      </c>
      <c r="G203" s="1278" t="s">
        <v>496</v>
      </c>
      <c r="H203" s="1280" t="n">
        <v>2</v>
      </c>
      <c r="I203" s="1281" t="s">
        <v>497</v>
      </c>
      <c r="J203" s="1231" t="n">
        <v>90</v>
      </c>
      <c r="K203" s="1232" t="n">
        <v>400</v>
      </c>
      <c r="L203" s="1232" t="n">
        <v>3000</v>
      </c>
      <c r="M203" s="1248" t="n">
        <v>44.3778159686088</v>
      </c>
      <c r="N203" s="1234" t="n">
        <v>13190.7448764</v>
      </c>
      <c r="O203" s="1235" t="n">
        <v>92278.087531</v>
      </c>
      <c r="P203" s="1235" t="n">
        <v>106465.376348</v>
      </c>
      <c r="Q203" s="1236" t="n">
        <v>40774.5076447013</v>
      </c>
      <c r="R203" s="1294" t="n">
        <v>133052.595175701</v>
      </c>
      <c r="S203" s="1294" t="n">
        <v>147239.883992701</v>
      </c>
    </row>
  </sheetData>
  <mergeCells count="1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tabColor rgb="FF0066FF"/>
    <pageSetUpPr fitToPage="false"/>
  </sheetPr>
  <dimension ref="A1:AMJ2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15.75" zeroHeight="false" outlineLevelRow="0" outlineLevelCol="0"/>
  <cols>
    <col collapsed="false" customWidth="true" hidden="false" outlineLevel="0" max="1" min="1" style="1179" width="14.28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6" min="15" style="1244" width="27.71"/>
    <col collapsed="false" customWidth="true" hidden="false" outlineLevel="0" max="17" min="17" style="1242" width="26.29"/>
    <col collapsed="false" customWidth="true" hidden="false" outlineLevel="0" max="19" min="18" style="1244" width="27.71"/>
    <col collapsed="false" customWidth="true" hidden="false" outlineLevel="0" max="1025" min="20" style="1179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245"/>
      <c r="O1" s="1242"/>
      <c r="P1" s="1242"/>
      <c r="R1" s="1242"/>
      <c r="S1" s="124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Q2" s="1182"/>
      <c r="R2" s="1182"/>
      <c r="S2" s="1182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266" t="s">
        <v>483</v>
      </c>
      <c r="B4" s="1266"/>
      <c r="C4" s="1266"/>
      <c r="D4" s="1266"/>
      <c r="E4" s="1266"/>
      <c r="F4" s="1266"/>
      <c r="G4" s="1266"/>
      <c r="H4" s="1266"/>
      <c r="I4" s="1266"/>
      <c r="J4" s="1267" t="s">
        <v>484</v>
      </c>
      <c r="K4" s="1267"/>
      <c r="L4" s="1267"/>
      <c r="M4" s="1267"/>
      <c r="N4" s="1268" t="s">
        <v>485</v>
      </c>
      <c r="O4" s="1269" t="s">
        <v>499</v>
      </c>
      <c r="P4" s="1192" t="s">
        <v>500</v>
      </c>
      <c r="Q4" s="1270" t="s">
        <v>501</v>
      </c>
      <c r="R4" s="1295" t="s">
        <v>502</v>
      </c>
      <c r="S4" s="1296" t="s">
        <v>503</v>
      </c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72" hidden="false" customHeight="true" outlineLevel="0" collapsed="false">
      <c r="A5" s="1266"/>
      <c r="B5" s="1266"/>
      <c r="C5" s="1266"/>
      <c r="D5" s="1266"/>
      <c r="E5" s="1266"/>
      <c r="F5" s="1266"/>
      <c r="G5" s="1266"/>
      <c r="H5" s="1266"/>
      <c r="I5" s="1266"/>
      <c r="J5" s="1267"/>
      <c r="K5" s="1267"/>
      <c r="L5" s="1267"/>
      <c r="M5" s="1267"/>
      <c r="N5" s="1268"/>
      <c r="O5" s="1269"/>
      <c r="P5" s="1192"/>
      <c r="Q5" s="1270"/>
      <c r="R5" s="1295"/>
      <c r="S5" s="1296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61.5" hidden="false" customHeight="true" outlineLevel="0" collapsed="false">
      <c r="A6" s="1266"/>
      <c r="B6" s="1266"/>
      <c r="C6" s="1266"/>
      <c r="D6" s="1266"/>
      <c r="E6" s="1266"/>
      <c r="F6" s="1266"/>
      <c r="G6" s="1266"/>
      <c r="H6" s="1266"/>
      <c r="I6" s="1266"/>
      <c r="J6" s="1272" t="s">
        <v>237</v>
      </c>
      <c r="K6" s="1273" t="s">
        <v>124</v>
      </c>
      <c r="L6" s="1273" t="s">
        <v>158</v>
      </c>
      <c r="M6" s="1274" t="s">
        <v>491</v>
      </c>
      <c r="N6" s="1268"/>
      <c r="O6" s="1275" t="s">
        <v>492</v>
      </c>
      <c r="P6" s="1275"/>
      <c r="Q6" s="1275"/>
      <c r="R6" s="1275"/>
      <c r="S6" s="1275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0" hidden="false" customHeight="true" outlineLevel="0" collapsed="false">
      <c r="A7" s="1276" t="s">
        <v>493</v>
      </c>
      <c r="B7" s="1276"/>
      <c r="C7" s="1276"/>
      <c r="D7" s="1276"/>
      <c r="E7" s="1276"/>
      <c r="F7" s="1276"/>
      <c r="G7" s="1276"/>
      <c r="H7" s="1276"/>
      <c r="I7" s="1276"/>
      <c r="J7" s="1276"/>
      <c r="K7" s="1276"/>
      <c r="L7" s="1276"/>
      <c r="M7" s="1276"/>
      <c r="N7" s="1276"/>
      <c r="O7" s="1276"/>
      <c r="P7" s="1276"/>
      <c r="Q7" s="1276"/>
      <c r="R7" s="1276"/>
      <c r="S7" s="1276"/>
    </row>
    <row r="8" customFormat="false" ht="22.5" hidden="false" customHeight="true" outlineLevel="0" collapsed="false">
      <c r="A8" s="1241" t="s">
        <v>518</v>
      </c>
      <c r="B8" s="1241"/>
      <c r="C8" s="1241"/>
      <c r="D8" s="1241"/>
      <c r="E8" s="1241"/>
      <c r="F8" s="1241"/>
      <c r="G8" s="1241"/>
      <c r="H8" s="1241"/>
      <c r="I8" s="1241"/>
      <c r="J8" s="1241"/>
      <c r="K8" s="1241"/>
      <c r="L8" s="1241"/>
      <c r="M8" s="1241"/>
      <c r="N8" s="1241"/>
      <c r="O8" s="1241"/>
      <c r="P8" s="1241"/>
      <c r="Q8" s="1241"/>
      <c r="R8" s="1241"/>
      <c r="S8" s="1241"/>
    </row>
    <row r="9" customFormat="false" ht="16.5" hidden="false" customHeight="true" outlineLevel="0" collapsed="false">
      <c r="A9" s="1202" t="s">
        <v>519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277" t="s">
        <v>408</v>
      </c>
      <c r="B10" s="1280" t="n">
        <f aca="false">J10</f>
        <v>110</v>
      </c>
      <c r="C10" s="1280" t="s">
        <v>496</v>
      </c>
      <c r="D10" s="1280" t="n">
        <f aca="false">K10</f>
        <v>260</v>
      </c>
      <c r="E10" s="1280" t="s">
        <v>496</v>
      </c>
      <c r="F10" s="1279" t="n">
        <f aca="false">L10</f>
        <v>700</v>
      </c>
      <c r="G10" s="1280" t="s">
        <v>496</v>
      </c>
      <c r="H10" s="1280" t="n">
        <v>2</v>
      </c>
      <c r="I10" s="1281" t="s">
        <v>497</v>
      </c>
      <c r="J10" s="1225" t="n">
        <v>110</v>
      </c>
      <c r="K10" s="1226" t="n">
        <v>260</v>
      </c>
      <c r="L10" s="1226" t="n">
        <v>700</v>
      </c>
      <c r="M10" s="1227" t="n">
        <v>9.46954649094084</v>
      </c>
      <c r="N10" s="1228" t="n">
        <v>1429.33518</v>
      </c>
      <c r="O10" s="1229" t="n">
        <v>25556.801194</v>
      </c>
      <c r="P10" s="1229" t="n">
        <v>29190.731702</v>
      </c>
      <c r="Q10" s="1297" t="n">
        <v>8065.26947287125</v>
      </c>
      <c r="R10" s="1298" t="n">
        <v>33622.0706668713</v>
      </c>
      <c r="S10" s="1299" t="n">
        <v>37256.0011748712</v>
      </c>
    </row>
    <row r="11" customFormat="false" ht="16.5" hidden="false" customHeight="true" outlineLevel="0" collapsed="false">
      <c r="A11" s="1277" t="s">
        <v>408</v>
      </c>
      <c r="B11" s="1278" t="n">
        <f aca="false">J11</f>
        <v>110</v>
      </c>
      <c r="C11" s="1278" t="s">
        <v>496</v>
      </c>
      <c r="D11" s="1278" t="n">
        <f aca="false">K11</f>
        <v>260</v>
      </c>
      <c r="E11" s="1278" t="s">
        <v>496</v>
      </c>
      <c r="F11" s="1279" t="n">
        <f aca="false">L11</f>
        <v>750</v>
      </c>
      <c r="G11" s="1278" t="s">
        <v>496</v>
      </c>
      <c r="H11" s="1280" t="n">
        <v>2</v>
      </c>
      <c r="I11" s="1281" t="s">
        <v>497</v>
      </c>
      <c r="J11" s="1208" t="n">
        <v>110</v>
      </c>
      <c r="K11" s="1209" t="n">
        <v>260</v>
      </c>
      <c r="L11" s="1209" t="n">
        <v>750</v>
      </c>
      <c r="M11" s="1210" t="n">
        <v>10.1350942205184</v>
      </c>
      <c r="N11" s="1211" t="n">
        <v>1633.52592</v>
      </c>
      <c r="O11" s="1212" t="n">
        <v>26335.430704</v>
      </c>
      <c r="P11" s="1212" t="n">
        <v>30157.707108</v>
      </c>
      <c r="Q11" s="1300" t="n">
        <v>8468.6438769525</v>
      </c>
      <c r="R11" s="1301" t="n">
        <v>34804.0745809525</v>
      </c>
      <c r="S11" s="1302" t="n">
        <v>38626.3509849525</v>
      </c>
    </row>
    <row r="12" customFormat="false" ht="16.5" hidden="false" customHeight="true" outlineLevel="0" collapsed="false">
      <c r="A12" s="1277" t="s">
        <v>408</v>
      </c>
      <c r="B12" s="1278" t="n">
        <f aca="false">J12</f>
        <v>110</v>
      </c>
      <c r="C12" s="1278" t="s">
        <v>496</v>
      </c>
      <c r="D12" s="1278" t="n">
        <f aca="false">K12</f>
        <v>260</v>
      </c>
      <c r="E12" s="1278" t="s">
        <v>496</v>
      </c>
      <c r="F12" s="1279" t="n">
        <f aca="false">L12</f>
        <v>800</v>
      </c>
      <c r="G12" s="1278" t="s">
        <v>496</v>
      </c>
      <c r="H12" s="1280" t="n">
        <v>2</v>
      </c>
      <c r="I12" s="1281" t="s">
        <v>497</v>
      </c>
      <c r="J12" s="1208" t="n">
        <v>110</v>
      </c>
      <c r="K12" s="1209" t="n">
        <v>260</v>
      </c>
      <c r="L12" s="1209" t="n">
        <v>800</v>
      </c>
      <c r="M12" s="1210" t="n">
        <v>10.6816419500959</v>
      </c>
      <c r="N12" s="1211" t="n">
        <v>1837.71666</v>
      </c>
      <c r="O12" s="1212" t="n">
        <v>27400.880416</v>
      </c>
      <c r="P12" s="1212" t="n">
        <v>31053.533309</v>
      </c>
      <c r="Q12" s="1300" t="n">
        <v>8872.01828103375</v>
      </c>
      <c r="R12" s="1301" t="n">
        <v>36272.8986970337</v>
      </c>
      <c r="S12" s="1302" t="n">
        <v>39925.5515900338</v>
      </c>
    </row>
    <row r="13" customFormat="false" ht="16.5" hidden="false" customHeight="true" outlineLevel="0" collapsed="false">
      <c r="A13" s="1277" t="s">
        <v>408</v>
      </c>
      <c r="B13" s="1278" t="n">
        <f aca="false">J13</f>
        <v>110</v>
      </c>
      <c r="C13" s="1278" t="s">
        <v>496</v>
      </c>
      <c r="D13" s="1278" t="n">
        <f aca="false">K13</f>
        <v>260</v>
      </c>
      <c r="E13" s="1278" t="s">
        <v>496</v>
      </c>
      <c r="F13" s="1279" t="n">
        <f aca="false">L13</f>
        <v>850</v>
      </c>
      <c r="G13" s="1278" t="s">
        <v>496</v>
      </c>
      <c r="H13" s="1280" t="n">
        <v>2</v>
      </c>
      <c r="I13" s="1281" t="s">
        <v>497</v>
      </c>
      <c r="J13" s="1208" t="n">
        <v>110</v>
      </c>
      <c r="K13" s="1209" t="n">
        <v>260</v>
      </c>
      <c r="L13" s="1209" t="n">
        <v>850</v>
      </c>
      <c r="M13" s="1210" t="n">
        <v>11.2281896796734</v>
      </c>
      <c r="N13" s="1211" t="n">
        <v>2041.9074</v>
      </c>
      <c r="O13" s="1212" t="n">
        <v>28130.126931</v>
      </c>
      <c r="P13" s="1212" t="n">
        <v>31936.238744</v>
      </c>
      <c r="Q13" s="1300" t="n">
        <v>9490.8896736975</v>
      </c>
      <c r="R13" s="1301" t="n">
        <v>37621.0166046975</v>
      </c>
      <c r="S13" s="1302" t="n">
        <v>41427.1284176975</v>
      </c>
    </row>
    <row r="14" customFormat="false" ht="16.5" hidden="false" customHeight="true" outlineLevel="0" collapsed="false">
      <c r="A14" s="1277" t="s">
        <v>408</v>
      </c>
      <c r="B14" s="1278" t="n">
        <f aca="false">J14</f>
        <v>110</v>
      </c>
      <c r="C14" s="1278" t="s">
        <v>496</v>
      </c>
      <c r="D14" s="1278" t="n">
        <f aca="false">K14</f>
        <v>260</v>
      </c>
      <c r="E14" s="1278" t="s">
        <v>496</v>
      </c>
      <c r="F14" s="1279" t="n">
        <f aca="false">L14</f>
        <v>900</v>
      </c>
      <c r="G14" s="1278" t="s">
        <v>496</v>
      </c>
      <c r="H14" s="1280" t="n">
        <v>2</v>
      </c>
      <c r="I14" s="1281" t="s">
        <v>497</v>
      </c>
      <c r="J14" s="1208" t="n">
        <v>110</v>
      </c>
      <c r="K14" s="1209" t="n">
        <v>260</v>
      </c>
      <c r="L14" s="1209" t="n">
        <v>900</v>
      </c>
      <c r="M14" s="1210" t="n">
        <v>11.812737409251</v>
      </c>
      <c r="N14" s="1211" t="n">
        <v>2246.09814</v>
      </c>
      <c r="O14" s="1212" t="n">
        <v>28912.878821</v>
      </c>
      <c r="P14" s="1212" t="n">
        <v>32910.695038</v>
      </c>
      <c r="Q14" s="1300" t="n">
        <v>9894.26407777875</v>
      </c>
      <c r="R14" s="1301" t="n">
        <v>38807.1428987788</v>
      </c>
      <c r="S14" s="1302" t="n">
        <v>42804.9591157788</v>
      </c>
    </row>
    <row r="15" customFormat="false" ht="16.5" hidden="false" customHeight="true" outlineLevel="0" collapsed="false">
      <c r="A15" s="1277" t="s">
        <v>408</v>
      </c>
      <c r="B15" s="1278" t="n">
        <f aca="false">J15</f>
        <v>110</v>
      </c>
      <c r="C15" s="1278" t="s">
        <v>496</v>
      </c>
      <c r="D15" s="1278" t="n">
        <f aca="false">K15</f>
        <v>260</v>
      </c>
      <c r="E15" s="1278" t="s">
        <v>496</v>
      </c>
      <c r="F15" s="1279" t="n">
        <f aca="false">L15</f>
        <v>950</v>
      </c>
      <c r="G15" s="1278" t="s">
        <v>496</v>
      </c>
      <c r="H15" s="1280" t="n">
        <v>2</v>
      </c>
      <c r="I15" s="1281" t="s">
        <v>497</v>
      </c>
      <c r="J15" s="1208" t="n">
        <v>110</v>
      </c>
      <c r="K15" s="1209" t="n">
        <v>260</v>
      </c>
      <c r="L15" s="1209" t="n">
        <v>950</v>
      </c>
      <c r="M15" s="1210" t="n">
        <v>12.4282851388285</v>
      </c>
      <c r="N15" s="1211" t="n">
        <v>2450.28888</v>
      </c>
      <c r="O15" s="1212" t="n">
        <v>29691.77985</v>
      </c>
      <c r="P15" s="1212" t="n">
        <v>33878.163451</v>
      </c>
      <c r="Q15" s="1300" t="n">
        <v>10513.1354704425</v>
      </c>
      <c r="R15" s="1301" t="n">
        <v>40204.9153204425</v>
      </c>
      <c r="S15" s="1302" t="n">
        <v>44391.2989214425</v>
      </c>
    </row>
    <row r="16" customFormat="false" ht="16.5" hidden="false" customHeight="true" outlineLevel="0" collapsed="false">
      <c r="A16" s="1277" t="s">
        <v>408</v>
      </c>
      <c r="B16" s="1278" t="n">
        <f aca="false">J16</f>
        <v>110</v>
      </c>
      <c r="C16" s="1278" t="s">
        <v>496</v>
      </c>
      <c r="D16" s="1278" t="n">
        <f aca="false">K16</f>
        <v>260</v>
      </c>
      <c r="E16" s="1278" t="s">
        <v>496</v>
      </c>
      <c r="F16" s="1279" t="n">
        <f aca="false">L16</f>
        <v>1000</v>
      </c>
      <c r="G16" s="1278" t="s">
        <v>496</v>
      </c>
      <c r="H16" s="1280" t="n">
        <v>2</v>
      </c>
      <c r="I16" s="1281" t="s">
        <v>497</v>
      </c>
      <c r="J16" s="1208" t="n">
        <v>110</v>
      </c>
      <c r="K16" s="1209" t="n">
        <v>260</v>
      </c>
      <c r="L16" s="1209" t="n">
        <v>1000</v>
      </c>
      <c r="M16" s="1210" t="n">
        <v>13.076279668406</v>
      </c>
      <c r="N16" s="1211" t="n">
        <v>2654.47962</v>
      </c>
      <c r="O16" s="1212" t="n">
        <v>31466.178424</v>
      </c>
      <c r="P16" s="1212" t="n">
        <v>35806.020618</v>
      </c>
      <c r="Q16" s="1300" t="n">
        <v>10916.5098745238</v>
      </c>
      <c r="R16" s="1301" t="n">
        <v>42382.6882985238</v>
      </c>
      <c r="S16" s="1302" t="n">
        <v>46722.5304925238</v>
      </c>
    </row>
    <row r="17" customFormat="false" ht="16.5" hidden="false" customHeight="true" outlineLevel="0" collapsed="false">
      <c r="A17" s="1277" t="s">
        <v>408</v>
      </c>
      <c r="B17" s="1278" t="n">
        <f aca="false">J17</f>
        <v>110</v>
      </c>
      <c r="C17" s="1278" t="s">
        <v>496</v>
      </c>
      <c r="D17" s="1278" t="n">
        <f aca="false">K17</f>
        <v>260</v>
      </c>
      <c r="E17" s="1278" t="s">
        <v>496</v>
      </c>
      <c r="F17" s="1279" t="n">
        <f aca="false">L17</f>
        <v>1050</v>
      </c>
      <c r="G17" s="1278" t="s">
        <v>496</v>
      </c>
      <c r="H17" s="1280" t="n">
        <v>2</v>
      </c>
      <c r="I17" s="1281" t="s">
        <v>497</v>
      </c>
      <c r="J17" s="1208" t="n">
        <v>110</v>
      </c>
      <c r="K17" s="1209" t="n">
        <v>260</v>
      </c>
      <c r="L17" s="1209" t="n">
        <v>1050</v>
      </c>
      <c r="M17" s="1210" t="n">
        <v>13.6228273979836</v>
      </c>
      <c r="N17" s="1211" t="n">
        <v>2858.67036</v>
      </c>
      <c r="O17" s="1212" t="n">
        <v>33197.320021</v>
      </c>
      <c r="P17" s="1212" t="n">
        <v>37690.6210259999</v>
      </c>
      <c r="Q17" s="1300" t="n">
        <v>11535.3811359788</v>
      </c>
      <c r="R17" s="1301" t="n">
        <v>44732.7011569788</v>
      </c>
      <c r="S17" s="1302" t="n">
        <v>49226.0021619787</v>
      </c>
    </row>
    <row r="18" customFormat="false" ht="16.5" hidden="false" customHeight="true" outlineLevel="0" collapsed="false">
      <c r="A18" s="1277" t="s">
        <v>408</v>
      </c>
      <c r="B18" s="1280" t="n">
        <f aca="false">J18</f>
        <v>110</v>
      </c>
      <c r="C18" s="1280" t="s">
        <v>496</v>
      </c>
      <c r="D18" s="1280" t="n">
        <f aca="false">K18</f>
        <v>260</v>
      </c>
      <c r="E18" s="1280" t="s">
        <v>496</v>
      </c>
      <c r="F18" s="1279" t="n">
        <f aca="false">L18</f>
        <v>1100</v>
      </c>
      <c r="G18" s="1280" t="s">
        <v>496</v>
      </c>
      <c r="H18" s="1280" t="n">
        <v>2</v>
      </c>
      <c r="I18" s="1281" t="s">
        <v>497</v>
      </c>
      <c r="J18" s="1208" t="n">
        <v>110</v>
      </c>
      <c r="K18" s="1209" t="n">
        <v>260</v>
      </c>
      <c r="L18" s="1209" t="n">
        <v>1100</v>
      </c>
      <c r="M18" s="1210" t="n">
        <v>14.1693751275611</v>
      </c>
      <c r="N18" s="1211" t="n">
        <v>3062.8611</v>
      </c>
      <c r="O18" s="1212" t="n">
        <v>34928.461509</v>
      </c>
      <c r="P18" s="1212" t="n">
        <v>39575.221325</v>
      </c>
      <c r="Q18" s="1300" t="n">
        <v>11938.75554006</v>
      </c>
      <c r="R18" s="1301" t="n">
        <v>46867.21704906</v>
      </c>
      <c r="S18" s="1302" t="n">
        <v>51513.97686506</v>
      </c>
    </row>
    <row r="19" customFormat="false" ht="16.5" hidden="false" customHeight="true" outlineLevel="0" collapsed="false">
      <c r="A19" s="1277" t="s">
        <v>408</v>
      </c>
      <c r="B19" s="1278" t="n">
        <f aca="false">J19</f>
        <v>110</v>
      </c>
      <c r="C19" s="1278" t="s">
        <v>496</v>
      </c>
      <c r="D19" s="1278" t="n">
        <f aca="false">K19</f>
        <v>260</v>
      </c>
      <c r="E19" s="1278" t="s">
        <v>496</v>
      </c>
      <c r="F19" s="1279" t="n">
        <f aca="false">L19</f>
        <v>1150</v>
      </c>
      <c r="G19" s="1278" t="s">
        <v>496</v>
      </c>
      <c r="H19" s="1280" t="n">
        <v>2</v>
      </c>
      <c r="I19" s="1281" t="s">
        <v>497</v>
      </c>
      <c r="J19" s="1208" t="n">
        <v>110</v>
      </c>
      <c r="K19" s="1209" t="n">
        <v>260</v>
      </c>
      <c r="L19" s="1209" t="n">
        <v>1150</v>
      </c>
      <c r="M19" s="1210" t="n">
        <v>14.7159228571386</v>
      </c>
      <c r="N19" s="1211" t="n">
        <v>3267.05184</v>
      </c>
      <c r="O19" s="1212" t="n">
        <v>36308.528276</v>
      </c>
      <c r="P19" s="1212" t="n">
        <v>41108.746794</v>
      </c>
      <c r="Q19" s="1300" t="n">
        <v>12342.1299441413</v>
      </c>
      <c r="R19" s="1301" t="n">
        <v>48650.6582201413</v>
      </c>
      <c r="S19" s="1302" t="n">
        <v>53450.8767381413</v>
      </c>
    </row>
    <row r="20" customFormat="false" ht="16.5" hidden="false" customHeight="true" outlineLevel="0" collapsed="false">
      <c r="A20" s="1277" t="s">
        <v>408</v>
      </c>
      <c r="B20" s="1278" t="n">
        <f aca="false">J20</f>
        <v>110</v>
      </c>
      <c r="C20" s="1278" t="s">
        <v>496</v>
      </c>
      <c r="D20" s="1278" t="n">
        <f aca="false">K20</f>
        <v>260</v>
      </c>
      <c r="E20" s="1278" t="s">
        <v>496</v>
      </c>
      <c r="F20" s="1279" t="n">
        <f aca="false">L20</f>
        <v>1200</v>
      </c>
      <c r="G20" s="1278" t="s">
        <v>496</v>
      </c>
      <c r="H20" s="1280" t="n">
        <v>2</v>
      </c>
      <c r="I20" s="1281" t="s">
        <v>497</v>
      </c>
      <c r="J20" s="1208" t="n">
        <v>110</v>
      </c>
      <c r="K20" s="1209" t="n">
        <v>260</v>
      </c>
      <c r="L20" s="1209" t="n">
        <v>1200</v>
      </c>
      <c r="M20" s="1210" t="n">
        <v>15.4384705867162</v>
      </c>
      <c r="N20" s="1211" t="n">
        <v>3471.24258</v>
      </c>
      <c r="O20" s="1212" t="n">
        <v>38125.760253</v>
      </c>
      <c r="P20" s="1212" t="n">
        <v>43317.502084</v>
      </c>
      <c r="Q20" s="1300" t="n">
        <v>12961.001336805</v>
      </c>
      <c r="R20" s="1301" t="n">
        <v>51086.761589805</v>
      </c>
      <c r="S20" s="1302" t="n">
        <v>56278.503420805</v>
      </c>
    </row>
    <row r="21" customFormat="false" ht="16.5" hidden="false" customHeight="true" outlineLevel="0" collapsed="false">
      <c r="A21" s="1277" t="s">
        <v>408</v>
      </c>
      <c r="B21" s="1278" t="n">
        <f aca="false">J21</f>
        <v>110</v>
      </c>
      <c r="C21" s="1278" t="s">
        <v>496</v>
      </c>
      <c r="D21" s="1278" t="n">
        <f aca="false">K21</f>
        <v>260</v>
      </c>
      <c r="E21" s="1278" t="s">
        <v>496</v>
      </c>
      <c r="F21" s="1279" t="n">
        <f aca="false">L21</f>
        <v>1250</v>
      </c>
      <c r="G21" s="1278" t="s">
        <v>496</v>
      </c>
      <c r="H21" s="1280" t="n">
        <v>2</v>
      </c>
      <c r="I21" s="1281" t="s">
        <v>497</v>
      </c>
      <c r="J21" s="1208" t="n">
        <v>110</v>
      </c>
      <c r="K21" s="1209" t="n">
        <v>260</v>
      </c>
      <c r="L21" s="1209" t="n">
        <v>1250</v>
      </c>
      <c r="M21" s="1210" t="n">
        <v>15.9850183162937</v>
      </c>
      <c r="N21" s="1211" t="n">
        <v>3675.43332</v>
      </c>
      <c r="O21" s="1212" t="n">
        <v>39657.5136</v>
      </c>
      <c r="P21" s="1212" t="n">
        <v>45002.714351</v>
      </c>
      <c r="Q21" s="1300" t="n">
        <v>13364.3757408863</v>
      </c>
      <c r="R21" s="1301" t="n">
        <v>53021.8893408863</v>
      </c>
      <c r="S21" s="1302" t="n">
        <v>58367.0900918863</v>
      </c>
    </row>
    <row r="22" customFormat="false" ht="16.5" hidden="false" customHeight="true" outlineLevel="0" collapsed="false">
      <c r="A22" s="1277" t="s">
        <v>408</v>
      </c>
      <c r="B22" s="1278" t="n">
        <f aca="false">J22</f>
        <v>110</v>
      </c>
      <c r="C22" s="1278" t="s">
        <v>496</v>
      </c>
      <c r="D22" s="1278" t="n">
        <f aca="false">K22</f>
        <v>260</v>
      </c>
      <c r="E22" s="1278" t="s">
        <v>496</v>
      </c>
      <c r="F22" s="1279" t="n">
        <f aca="false">L22</f>
        <v>1300</v>
      </c>
      <c r="G22" s="1278" t="s">
        <v>496</v>
      </c>
      <c r="H22" s="1280" t="n">
        <v>2</v>
      </c>
      <c r="I22" s="1281" t="s">
        <v>497</v>
      </c>
      <c r="J22" s="1208" t="n">
        <v>110</v>
      </c>
      <c r="K22" s="1209" t="n">
        <v>260</v>
      </c>
      <c r="L22" s="1209" t="n">
        <v>1300</v>
      </c>
      <c r="M22" s="1210" t="n">
        <v>16.5935660458712</v>
      </c>
      <c r="N22" s="1211" t="n">
        <v>3879.62406</v>
      </c>
      <c r="O22" s="1212" t="n">
        <v>41225.08729</v>
      </c>
      <c r="P22" s="1212" t="n">
        <v>46794.041715</v>
      </c>
      <c r="Q22" s="1300" t="n">
        <v>13983.24713355</v>
      </c>
      <c r="R22" s="1301" t="n">
        <v>55208.33442355</v>
      </c>
      <c r="S22" s="1302" t="n">
        <v>60777.28884855</v>
      </c>
    </row>
    <row r="23" customFormat="false" ht="16.5" hidden="false" customHeight="true" outlineLevel="0" collapsed="false">
      <c r="A23" s="1277" t="s">
        <v>408</v>
      </c>
      <c r="B23" s="1278" t="n">
        <f aca="false">J23</f>
        <v>110</v>
      </c>
      <c r="C23" s="1278" t="s">
        <v>496</v>
      </c>
      <c r="D23" s="1278" t="n">
        <f aca="false">K23</f>
        <v>260</v>
      </c>
      <c r="E23" s="1278" t="s">
        <v>496</v>
      </c>
      <c r="F23" s="1279" t="n">
        <f aca="false">L23</f>
        <v>1350</v>
      </c>
      <c r="G23" s="1278" t="s">
        <v>496</v>
      </c>
      <c r="H23" s="1280" t="n">
        <v>2</v>
      </c>
      <c r="I23" s="1281" t="s">
        <v>497</v>
      </c>
      <c r="J23" s="1208" t="n">
        <v>110</v>
      </c>
      <c r="K23" s="1209" t="n">
        <v>260</v>
      </c>
      <c r="L23" s="1209" t="n">
        <v>1350</v>
      </c>
      <c r="M23" s="1210" t="n">
        <v>17.1401137754488</v>
      </c>
      <c r="N23" s="1211" t="n">
        <v>4083.8148</v>
      </c>
      <c r="O23" s="1212" t="n">
        <v>43101.718817</v>
      </c>
      <c r="P23" s="1212" t="n">
        <v>48824.131944</v>
      </c>
      <c r="Q23" s="1300" t="n">
        <v>14386.6215376313</v>
      </c>
      <c r="R23" s="1301" t="n">
        <v>57488.3403546313</v>
      </c>
      <c r="S23" s="1302" t="n">
        <v>63210.7534816313</v>
      </c>
    </row>
    <row r="24" customFormat="false" ht="16.5" hidden="false" customHeight="true" outlineLevel="0" collapsed="false">
      <c r="A24" s="1277" t="s">
        <v>408</v>
      </c>
      <c r="B24" s="1278" t="n">
        <f aca="false">J24</f>
        <v>110</v>
      </c>
      <c r="C24" s="1278" t="s">
        <v>496</v>
      </c>
      <c r="D24" s="1278" t="n">
        <f aca="false">K24</f>
        <v>260</v>
      </c>
      <c r="E24" s="1278" t="s">
        <v>496</v>
      </c>
      <c r="F24" s="1279" t="n">
        <f aca="false">L24</f>
        <v>1400</v>
      </c>
      <c r="G24" s="1278" t="s">
        <v>496</v>
      </c>
      <c r="H24" s="1280" t="n">
        <v>2</v>
      </c>
      <c r="I24" s="1281" t="s">
        <v>497</v>
      </c>
      <c r="J24" s="1208" t="n">
        <v>110</v>
      </c>
      <c r="K24" s="1209" t="n">
        <v>260</v>
      </c>
      <c r="L24" s="1209" t="n">
        <v>1400</v>
      </c>
      <c r="M24" s="1210" t="n">
        <v>17.6866615050263</v>
      </c>
      <c r="N24" s="1211" t="n">
        <v>4288.00554</v>
      </c>
      <c r="O24" s="1212" t="n">
        <v>44978.350235</v>
      </c>
      <c r="P24" s="1212" t="n">
        <v>50854.222173</v>
      </c>
      <c r="Q24" s="1300" t="n">
        <v>15005.492930295</v>
      </c>
      <c r="R24" s="1301" t="n">
        <v>59983.843165295</v>
      </c>
      <c r="S24" s="1302" t="n">
        <v>65859.715103295</v>
      </c>
    </row>
    <row r="25" customFormat="false" ht="16.5" hidden="false" customHeight="true" outlineLevel="0" collapsed="false">
      <c r="A25" s="1277" t="s">
        <v>408</v>
      </c>
      <c r="B25" s="1278" t="n">
        <f aca="false">J25</f>
        <v>110</v>
      </c>
      <c r="C25" s="1278" t="s">
        <v>496</v>
      </c>
      <c r="D25" s="1278" t="n">
        <f aca="false">K25</f>
        <v>260</v>
      </c>
      <c r="E25" s="1278" t="s">
        <v>496</v>
      </c>
      <c r="F25" s="1279" t="n">
        <f aca="false">L25</f>
        <v>1450</v>
      </c>
      <c r="G25" s="1278" t="s">
        <v>496</v>
      </c>
      <c r="H25" s="1280" t="n">
        <v>2</v>
      </c>
      <c r="I25" s="1281" t="s">
        <v>497</v>
      </c>
      <c r="J25" s="1208" t="n">
        <v>110</v>
      </c>
      <c r="K25" s="1209" t="n">
        <v>260</v>
      </c>
      <c r="L25" s="1209" t="n">
        <v>1450</v>
      </c>
      <c r="M25" s="1210" t="n">
        <v>18.2332092346038</v>
      </c>
      <c r="N25" s="1211" t="n">
        <v>4492.19628</v>
      </c>
      <c r="O25" s="1212" t="n">
        <v>46854.981653</v>
      </c>
      <c r="P25" s="1212" t="n">
        <v>52884.312402</v>
      </c>
      <c r="Q25" s="1300" t="n">
        <v>15408.8673343763</v>
      </c>
      <c r="R25" s="1301" t="n">
        <v>62263.8489873763</v>
      </c>
      <c r="S25" s="1302" t="n">
        <v>68293.1797363763</v>
      </c>
    </row>
    <row r="26" customFormat="false" ht="16.5" hidden="false" customHeight="true" outlineLevel="0" collapsed="false">
      <c r="A26" s="1277" t="s">
        <v>408</v>
      </c>
      <c r="B26" s="1278" t="n">
        <f aca="false">J26</f>
        <v>110</v>
      </c>
      <c r="C26" s="1278" t="s">
        <v>496</v>
      </c>
      <c r="D26" s="1278" t="n">
        <f aca="false">K26</f>
        <v>260</v>
      </c>
      <c r="E26" s="1278" t="s">
        <v>496</v>
      </c>
      <c r="F26" s="1279" t="n">
        <f aca="false">L26</f>
        <v>1500</v>
      </c>
      <c r="G26" s="1278" t="s">
        <v>496</v>
      </c>
      <c r="H26" s="1280" t="n">
        <v>2</v>
      </c>
      <c r="I26" s="1281" t="s">
        <v>497</v>
      </c>
      <c r="J26" s="1208" t="n">
        <v>110</v>
      </c>
      <c r="K26" s="1209" t="n">
        <v>260</v>
      </c>
      <c r="L26" s="1209" t="n">
        <v>1500</v>
      </c>
      <c r="M26" s="1210" t="n">
        <v>19.5211445641814</v>
      </c>
      <c r="N26" s="1211" t="n">
        <v>4696.38702</v>
      </c>
      <c r="O26" s="1212" t="n">
        <v>49362.938128</v>
      </c>
      <c r="P26" s="1212" t="n">
        <v>55706.143315</v>
      </c>
      <c r="Q26" s="1300" t="n">
        <v>16027.73872704</v>
      </c>
      <c r="R26" s="1301" t="n">
        <v>65390.67685504</v>
      </c>
      <c r="S26" s="1302" t="n">
        <v>71733.88204204</v>
      </c>
    </row>
    <row r="27" customFormat="false" ht="16.5" hidden="false" customHeight="true" outlineLevel="0" collapsed="false">
      <c r="A27" s="1277" t="s">
        <v>408</v>
      </c>
      <c r="B27" s="1278" t="n">
        <f aca="false">J27</f>
        <v>110</v>
      </c>
      <c r="C27" s="1278" t="s">
        <v>496</v>
      </c>
      <c r="D27" s="1278" t="n">
        <f aca="false">K27</f>
        <v>260</v>
      </c>
      <c r="E27" s="1278" t="s">
        <v>496</v>
      </c>
      <c r="F27" s="1279" t="n">
        <f aca="false">L27</f>
        <v>1550</v>
      </c>
      <c r="G27" s="1278" t="s">
        <v>496</v>
      </c>
      <c r="H27" s="1280" t="n">
        <v>2</v>
      </c>
      <c r="I27" s="1281" t="s">
        <v>497</v>
      </c>
      <c r="J27" s="1208" t="n">
        <v>110</v>
      </c>
      <c r="K27" s="1209" t="n">
        <v>260</v>
      </c>
      <c r="L27" s="1209" t="n">
        <v>1550</v>
      </c>
      <c r="M27" s="1210" t="n">
        <v>20.1366922937589</v>
      </c>
      <c r="N27" s="1211" t="n">
        <v>4900.57776</v>
      </c>
      <c r="O27" s="1212" t="n">
        <v>51625.0378</v>
      </c>
      <c r="P27" s="1212" t="n">
        <v>58286.633404</v>
      </c>
      <c r="Q27" s="1300" t="n">
        <v>16431.1131311213</v>
      </c>
      <c r="R27" s="1301" t="n">
        <v>68056.1509311213</v>
      </c>
      <c r="S27" s="1302" t="n">
        <v>74717.7465351213</v>
      </c>
    </row>
    <row r="28" customFormat="false" ht="16.5" hidden="false" customHeight="true" outlineLevel="0" collapsed="false">
      <c r="A28" s="1277" t="s">
        <v>408</v>
      </c>
      <c r="B28" s="1280" t="n">
        <f aca="false">J28</f>
        <v>110</v>
      </c>
      <c r="C28" s="1280" t="s">
        <v>496</v>
      </c>
      <c r="D28" s="1280" t="n">
        <f aca="false">K28</f>
        <v>260</v>
      </c>
      <c r="E28" s="1280" t="s">
        <v>496</v>
      </c>
      <c r="F28" s="1279" t="n">
        <f aca="false">L28</f>
        <v>1600</v>
      </c>
      <c r="G28" s="1280" t="s">
        <v>496</v>
      </c>
      <c r="H28" s="1280" t="n">
        <v>2</v>
      </c>
      <c r="I28" s="1281" t="s">
        <v>497</v>
      </c>
      <c r="J28" s="1208" t="n">
        <v>110</v>
      </c>
      <c r="K28" s="1209" t="n">
        <v>260</v>
      </c>
      <c r="L28" s="1209" t="n">
        <v>1600</v>
      </c>
      <c r="M28" s="1210" t="n">
        <v>20.6832400233364</v>
      </c>
      <c r="N28" s="1211" t="n">
        <v>5104.7685</v>
      </c>
      <c r="O28" s="1212" t="n">
        <v>52838.616114</v>
      </c>
      <c r="P28" s="1212" t="n">
        <v>59653.67042</v>
      </c>
      <c r="Q28" s="1300" t="n">
        <v>16834.4875352025</v>
      </c>
      <c r="R28" s="1301" t="n">
        <v>69673.1036492025</v>
      </c>
      <c r="S28" s="1302" t="n">
        <v>76488.1579552025</v>
      </c>
    </row>
    <row r="29" customFormat="false" ht="16.5" hidden="false" customHeight="true" outlineLevel="0" collapsed="false">
      <c r="A29" s="1277" t="s">
        <v>408</v>
      </c>
      <c r="B29" s="1278" t="n">
        <f aca="false">J29</f>
        <v>110</v>
      </c>
      <c r="C29" s="1278" t="s">
        <v>496</v>
      </c>
      <c r="D29" s="1278" t="n">
        <f aca="false">K29</f>
        <v>260</v>
      </c>
      <c r="E29" s="1278" t="s">
        <v>496</v>
      </c>
      <c r="F29" s="1279" t="n">
        <f aca="false">L29</f>
        <v>1650</v>
      </c>
      <c r="G29" s="1278" t="s">
        <v>496</v>
      </c>
      <c r="H29" s="1280" t="n">
        <v>2</v>
      </c>
      <c r="I29" s="1281" t="s">
        <v>497</v>
      </c>
      <c r="J29" s="1208" t="n">
        <v>110</v>
      </c>
      <c r="K29" s="1209" t="n">
        <v>260</v>
      </c>
      <c r="L29" s="1209" t="n">
        <v>1650</v>
      </c>
      <c r="M29" s="1210" t="n">
        <v>21.267787752914</v>
      </c>
      <c r="N29" s="1211" t="n">
        <v>5308.95924</v>
      </c>
      <c r="O29" s="1212" t="n">
        <v>54097.818994</v>
      </c>
      <c r="P29" s="1212" t="n">
        <v>61104.122193</v>
      </c>
      <c r="Q29" s="1300" t="n">
        <v>17453.3587966575</v>
      </c>
      <c r="R29" s="1301" t="n">
        <v>71551.1777906575</v>
      </c>
      <c r="S29" s="1302" t="n">
        <v>78557.4809896575</v>
      </c>
    </row>
    <row r="30" customFormat="false" ht="16.5" hidden="false" customHeight="true" outlineLevel="0" collapsed="false">
      <c r="A30" s="1277" t="s">
        <v>408</v>
      </c>
      <c r="B30" s="1278" t="n">
        <f aca="false">J30</f>
        <v>110</v>
      </c>
      <c r="C30" s="1278" t="s">
        <v>496</v>
      </c>
      <c r="D30" s="1278" t="n">
        <f aca="false">K30</f>
        <v>260</v>
      </c>
      <c r="E30" s="1278" t="s">
        <v>496</v>
      </c>
      <c r="F30" s="1279" t="n">
        <f aca="false">L30</f>
        <v>1700</v>
      </c>
      <c r="G30" s="1278" t="s">
        <v>496</v>
      </c>
      <c r="H30" s="1280" t="n">
        <v>2</v>
      </c>
      <c r="I30" s="1281" t="s">
        <v>497</v>
      </c>
      <c r="J30" s="1208" t="n">
        <v>110</v>
      </c>
      <c r="K30" s="1209" t="n">
        <v>260</v>
      </c>
      <c r="L30" s="1209" t="n">
        <v>1700</v>
      </c>
      <c r="M30" s="1210" t="n">
        <v>21.8143354824915</v>
      </c>
      <c r="N30" s="1211" t="n">
        <v>5513.14998</v>
      </c>
      <c r="O30" s="1212" t="n">
        <v>55296.754248</v>
      </c>
      <c r="P30" s="1212" t="n">
        <v>62456.516367</v>
      </c>
      <c r="Q30" s="1300" t="n">
        <v>17856.7332007388</v>
      </c>
      <c r="R30" s="1301" t="n">
        <v>73153.4874487388</v>
      </c>
      <c r="S30" s="1302" t="n">
        <v>80313.2495677388</v>
      </c>
    </row>
    <row r="31" customFormat="false" ht="16.5" hidden="false" customHeight="true" outlineLevel="0" collapsed="false">
      <c r="A31" s="1277" t="s">
        <v>408</v>
      </c>
      <c r="B31" s="1278" t="n">
        <f aca="false">J31</f>
        <v>110</v>
      </c>
      <c r="C31" s="1278" t="s">
        <v>496</v>
      </c>
      <c r="D31" s="1278" t="n">
        <f aca="false">K31</f>
        <v>260</v>
      </c>
      <c r="E31" s="1278" t="s">
        <v>496</v>
      </c>
      <c r="F31" s="1279" t="n">
        <f aca="false">L31</f>
        <v>1750</v>
      </c>
      <c r="G31" s="1278" t="s">
        <v>496</v>
      </c>
      <c r="H31" s="1280" t="n">
        <v>2</v>
      </c>
      <c r="I31" s="1281" t="s">
        <v>497</v>
      </c>
      <c r="J31" s="1208" t="n">
        <v>110</v>
      </c>
      <c r="K31" s="1209" t="n">
        <v>260</v>
      </c>
      <c r="L31" s="1209" t="n">
        <v>1750</v>
      </c>
      <c r="M31" s="1210" t="n">
        <v>22.360883212069</v>
      </c>
      <c r="N31" s="1211" t="n">
        <v>5717.34072</v>
      </c>
      <c r="O31" s="1212" t="n">
        <v>56488.36819</v>
      </c>
      <c r="P31" s="1212" t="n">
        <v>63801.58912</v>
      </c>
      <c r="Q31" s="1300" t="n">
        <v>18475.6045934025</v>
      </c>
      <c r="R31" s="1301" t="n">
        <v>74963.9727834025</v>
      </c>
      <c r="S31" s="1302" t="n">
        <v>82277.1937134025</v>
      </c>
    </row>
    <row r="32" customFormat="false" ht="16.5" hidden="false" customHeight="true" outlineLevel="0" collapsed="false">
      <c r="A32" s="1277" t="s">
        <v>408</v>
      </c>
      <c r="B32" s="1278" t="n">
        <f aca="false">J32</f>
        <v>110</v>
      </c>
      <c r="C32" s="1278" t="s">
        <v>496</v>
      </c>
      <c r="D32" s="1278" t="n">
        <f aca="false">K32</f>
        <v>260</v>
      </c>
      <c r="E32" s="1278" t="s">
        <v>496</v>
      </c>
      <c r="F32" s="1279" t="n">
        <f aca="false">L32</f>
        <v>1800</v>
      </c>
      <c r="G32" s="1278" t="s">
        <v>496</v>
      </c>
      <c r="H32" s="1280" t="n">
        <v>2</v>
      </c>
      <c r="I32" s="1281" t="s">
        <v>497</v>
      </c>
      <c r="J32" s="1208" t="n">
        <v>110</v>
      </c>
      <c r="K32" s="1209" t="n">
        <v>260</v>
      </c>
      <c r="L32" s="1209" t="n">
        <v>1800</v>
      </c>
      <c r="M32" s="1210" t="n">
        <v>22.9764309416466</v>
      </c>
      <c r="N32" s="1211" t="n">
        <v>5921.53146</v>
      </c>
      <c r="O32" s="1212" t="n">
        <v>57722.52287</v>
      </c>
      <c r="P32" s="1212" t="n">
        <v>65224.480134</v>
      </c>
      <c r="Q32" s="1300" t="n">
        <v>18878.9789974838</v>
      </c>
      <c r="R32" s="1301" t="n">
        <v>76601.5018674838</v>
      </c>
      <c r="S32" s="1302" t="n">
        <v>84103.4591314838</v>
      </c>
    </row>
    <row r="33" customFormat="false" ht="16.5" hidden="false" customHeight="true" outlineLevel="0" collapsed="false">
      <c r="A33" s="1277" t="s">
        <v>408</v>
      </c>
      <c r="B33" s="1278" t="n">
        <f aca="false">J33</f>
        <v>110</v>
      </c>
      <c r="C33" s="1278" t="s">
        <v>496</v>
      </c>
      <c r="D33" s="1278" t="n">
        <f aca="false">K33</f>
        <v>260</v>
      </c>
      <c r="E33" s="1278" t="s">
        <v>496</v>
      </c>
      <c r="F33" s="1279" t="n">
        <f aca="false">L33</f>
        <v>1850</v>
      </c>
      <c r="G33" s="1278" t="s">
        <v>496</v>
      </c>
      <c r="H33" s="1280" t="n">
        <v>2</v>
      </c>
      <c r="I33" s="1281" t="s">
        <v>497</v>
      </c>
      <c r="J33" s="1208" t="n">
        <v>110</v>
      </c>
      <c r="K33" s="1209" t="n">
        <v>260</v>
      </c>
      <c r="L33" s="1209" t="n">
        <v>1850</v>
      </c>
      <c r="M33" s="1210" t="n">
        <v>23.5849786712241</v>
      </c>
      <c r="N33" s="1211" t="n">
        <v>6125.7222</v>
      </c>
      <c r="O33" s="1212" t="n">
        <v>58998.8988089999</v>
      </c>
      <c r="P33" s="1212" t="n">
        <v>66724.609856</v>
      </c>
      <c r="Q33" s="1300" t="n">
        <v>19497.8503901475</v>
      </c>
      <c r="R33" s="1301" t="n">
        <v>78496.7491991474</v>
      </c>
      <c r="S33" s="1302" t="n">
        <v>86222.4602461475</v>
      </c>
    </row>
    <row r="34" customFormat="false" ht="16.5" hidden="false" customHeight="true" outlineLevel="0" collapsed="false">
      <c r="A34" s="1277" t="s">
        <v>408</v>
      </c>
      <c r="B34" s="1278" t="n">
        <f aca="false">J34</f>
        <v>110</v>
      </c>
      <c r="C34" s="1278" t="s">
        <v>496</v>
      </c>
      <c r="D34" s="1278" t="n">
        <f aca="false">K34</f>
        <v>260</v>
      </c>
      <c r="E34" s="1278" t="s">
        <v>496</v>
      </c>
      <c r="F34" s="1279" t="n">
        <f aca="false">L34</f>
        <v>1900</v>
      </c>
      <c r="G34" s="1278" t="s">
        <v>496</v>
      </c>
      <c r="H34" s="1280" t="n">
        <v>2</v>
      </c>
      <c r="I34" s="1281" t="s">
        <v>497</v>
      </c>
      <c r="J34" s="1208" t="n">
        <v>110</v>
      </c>
      <c r="K34" s="1209" t="n">
        <v>260</v>
      </c>
      <c r="L34" s="1209" t="n">
        <v>1900</v>
      </c>
      <c r="M34" s="1210" t="n">
        <v>24.1315264008016</v>
      </c>
      <c r="N34" s="1211" t="n">
        <v>6329.91294</v>
      </c>
      <c r="O34" s="1212" t="n">
        <v>60168.548379</v>
      </c>
      <c r="P34" s="1212" t="n">
        <v>68047.718237</v>
      </c>
      <c r="Q34" s="1300" t="n">
        <v>19901.2247942288</v>
      </c>
      <c r="R34" s="1301" t="n">
        <v>80069.7731732288</v>
      </c>
      <c r="S34" s="1302" t="n">
        <v>87948.9430312288</v>
      </c>
    </row>
    <row r="35" customFormat="false" ht="16.5" hidden="false" customHeight="true" outlineLevel="0" collapsed="false">
      <c r="A35" s="1277" t="s">
        <v>408</v>
      </c>
      <c r="B35" s="1278" t="n">
        <f aca="false">J35</f>
        <v>110</v>
      </c>
      <c r="C35" s="1278" t="s">
        <v>496</v>
      </c>
      <c r="D35" s="1278" t="n">
        <f aca="false">K35</f>
        <v>260</v>
      </c>
      <c r="E35" s="1278" t="s">
        <v>496</v>
      </c>
      <c r="F35" s="1279" t="n">
        <f aca="false">L35</f>
        <v>1950</v>
      </c>
      <c r="G35" s="1278" t="s">
        <v>496</v>
      </c>
      <c r="H35" s="1280" t="n">
        <v>2</v>
      </c>
      <c r="I35" s="1281" t="s">
        <v>497</v>
      </c>
      <c r="J35" s="1208" t="n">
        <v>110</v>
      </c>
      <c r="K35" s="1209" t="n">
        <v>260</v>
      </c>
      <c r="L35" s="1209" t="n">
        <v>1950</v>
      </c>
      <c r="M35" s="1210" t="n">
        <v>24.7920741303792</v>
      </c>
      <c r="N35" s="1211" t="n">
        <v>6534.10368</v>
      </c>
      <c r="O35" s="1212" t="n">
        <v>61726.388478</v>
      </c>
      <c r="P35" s="1212" t="n">
        <v>69926.786568</v>
      </c>
      <c r="Q35" s="1300" t="n">
        <v>20304.59919831</v>
      </c>
      <c r="R35" s="1301" t="n">
        <v>82030.98767631</v>
      </c>
      <c r="S35" s="1302" t="n">
        <v>90231.38576631</v>
      </c>
    </row>
    <row r="36" customFormat="false" ht="16.5" hidden="false" customHeight="true" outlineLevel="0" collapsed="false">
      <c r="A36" s="1277" t="s">
        <v>408</v>
      </c>
      <c r="B36" s="1278" t="n">
        <f aca="false">J36</f>
        <v>110</v>
      </c>
      <c r="C36" s="1278" t="s">
        <v>496</v>
      </c>
      <c r="D36" s="1278" t="n">
        <f aca="false">K36</f>
        <v>260</v>
      </c>
      <c r="E36" s="1278" t="s">
        <v>496</v>
      </c>
      <c r="F36" s="1279" t="n">
        <f aca="false">L36</f>
        <v>2000</v>
      </c>
      <c r="G36" s="1278" t="s">
        <v>496</v>
      </c>
      <c r="H36" s="1280" t="n">
        <v>2</v>
      </c>
      <c r="I36" s="1281" t="s">
        <v>497</v>
      </c>
      <c r="J36" s="1208" t="n">
        <v>110</v>
      </c>
      <c r="K36" s="1209" t="n">
        <v>260</v>
      </c>
      <c r="L36" s="1209" t="n">
        <v>2000</v>
      </c>
      <c r="M36" s="1210" t="n">
        <v>25.4400686599567</v>
      </c>
      <c r="N36" s="1211" t="n">
        <v>6738.29442</v>
      </c>
      <c r="O36" s="1212" t="n">
        <v>62918.524312</v>
      </c>
      <c r="P36" s="1212" t="n">
        <v>70996.53415</v>
      </c>
      <c r="Q36" s="1300" t="n">
        <v>20923.4705909738</v>
      </c>
      <c r="R36" s="1301" t="n">
        <v>83841.9949029738</v>
      </c>
      <c r="S36" s="1302" t="n">
        <v>91920.0047409738</v>
      </c>
    </row>
    <row r="37" customFormat="false" ht="16.5" hidden="false" customHeight="true" outlineLevel="0" collapsed="false">
      <c r="A37" s="1277" t="s">
        <v>408</v>
      </c>
      <c r="B37" s="1278" t="n">
        <f aca="false">J37</f>
        <v>110</v>
      </c>
      <c r="C37" s="1278" t="s">
        <v>496</v>
      </c>
      <c r="D37" s="1278" t="n">
        <f aca="false">K37</f>
        <v>260</v>
      </c>
      <c r="E37" s="1278" t="s">
        <v>496</v>
      </c>
      <c r="F37" s="1279" t="n">
        <f aca="false">L37</f>
        <v>2050</v>
      </c>
      <c r="G37" s="1278" t="s">
        <v>496</v>
      </c>
      <c r="H37" s="1280" t="n">
        <v>2</v>
      </c>
      <c r="I37" s="1281" t="s">
        <v>497</v>
      </c>
      <c r="J37" s="1208" t="n">
        <v>110</v>
      </c>
      <c r="K37" s="1209" t="n">
        <v>260</v>
      </c>
      <c r="L37" s="1209" t="n">
        <v>2050</v>
      </c>
      <c r="M37" s="1210" t="n">
        <v>25.9866163895342</v>
      </c>
      <c r="N37" s="1211" t="n">
        <v>6942.48516</v>
      </c>
      <c r="O37" s="1212" t="n">
        <v>63691.62883</v>
      </c>
      <c r="P37" s="1212" t="n">
        <v>71923.09737</v>
      </c>
      <c r="Q37" s="1300" t="n">
        <v>21326.844995055</v>
      </c>
      <c r="R37" s="1301" t="n">
        <v>85018.473825055</v>
      </c>
      <c r="S37" s="1302" t="n">
        <v>93249.942365055</v>
      </c>
    </row>
    <row r="38" customFormat="false" ht="16.5" hidden="false" customHeight="true" outlineLevel="0" collapsed="false">
      <c r="A38" s="1277" t="s">
        <v>408</v>
      </c>
      <c r="B38" s="1280" t="n">
        <f aca="false">J38</f>
        <v>110</v>
      </c>
      <c r="C38" s="1280" t="s">
        <v>496</v>
      </c>
      <c r="D38" s="1280" t="n">
        <f aca="false">K38</f>
        <v>260</v>
      </c>
      <c r="E38" s="1280" t="s">
        <v>496</v>
      </c>
      <c r="F38" s="1279" t="n">
        <f aca="false">L38</f>
        <v>2100</v>
      </c>
      <c r="G38" s="1280" t="s">
        <v>496</v>
      </c>
      <c r="H38" s="1280" t="n">
        <v>2</v>
      </c>
      <c r="I38" s="1281" t="s">
        <v>497</v>
      </c>
      <c r="J38" s="1208" t="n">
        <v>110</v>
      </c>
      <c r="K38" s="1209" t="n">
        <v>260</v>
      </c>
      <c r="L38" s="1209" t="n">
        <v>2100</v>
      </c>
      <c r="M38" s="1210" t="n">
        <v>26.5331641191118</v>
      </c>
      <c r="N38" s="1211" t="n">
        <v>7146.6759</v>
      </c>
      <c r="O38" s="1212" t="n">
        <v>64307.210145</v>
      </c>
      <c r="P38" s="1212" t="n">
        <v>72692.137605</v>
      </c>
      <c r="Q38" s="1300" t="n">
        <v>21945.7163877188</v>
      </c>
      <c r="R38" s="1301" t="n">
        <v>86252.9265327188</v>
      </c>
      <c r="S38" s="1302" t="n">
        <v>94637.8539927188</v>
      </c>
    </row>
    <row r="39" customFormat="false" ht="16.5" hidden="false" customHeight="true" outlineLevel="0" collapsed="false">
      <c r="A39" s="1277" t="s">
        <v>408</v>
      </c>
      <c r="B39" s="1278" t="n">
        <f aca="false">J39</f>
        <v>110</v>
      </c>
      <c r="C39" s="1278" t="s">
        <v>496</v>
      </c>
      <c r="D39" s="1278" t="n">
        <f aca="false">K39</f>
        <v>260</v>
      </c>
      <c r="E39" s="1278" t="s">
        <v>496</v>
      </c>
      <c r="F39" s="1279" t="n">
        <f aca="false">L39</f>
        <v>2150</v>
      </c>
      <c r="G39" s="1278" t="s">
        <v>496</v>
      </c>
      <c r="H39" s="1280" t="n">
        <v>2</v>
      </c>
      <c r="I39" s="1281" t="s">
        <v>497</v>
      </c>
      <c r="J39" s="1208" t="n">
        <v>110</v>
      </c>
      <c r="K39" s="1209" t="n">
        <v>260</v>
      </c>
      <c r="L39" s="1209" t="n">
        <v>2150</v>
      </c>
      <c r="M39" s="1210" t="n">
        <v>27.2037118486893</v>
      </c>
      <c r="N39" s="1211" t="n">
        <v>7350.86664</v>
      </c>
      <c r="O39" s="1212" t="n">
        <v>65270.730578</v>
      </c>
      <c r="P39" s="1212" t="n">
        <v>73949.706575</v>
      </c>
      <c r="Q39" s="1300" t="n">
        <v>22349.0907918</v>
      </c>
      <c r="R39" s="1301" t="n">
        <v>87619.8213698</v>
      </c>
      <c r="S39" s="1302" t="n">
        <v>96298.7973668</v>
      </c>
    </row>
    <row r="40" customFormat="false" ht="16.5" hidden="false" customHeight="true" outlineLevel="0" collapsed="false">
      <c r="A40" s="1277" t="s">
        <v>408</v>
      </c>
      <c r="B40" s="1278" t="n">
        <f aca="false">J40</f>
        <v>110</v>
      </c>
      <c r="C40" s="1278" t="s">
        <v>496</v>
      </c>
      <c r="D40" s="1278" t="n">
        <f aca="false">K40</f>
        <v>260</v>
      </c>
      <c r="E40" s="1278" t="s">
        <v>496</v>
      </c>
      <c r="F40" s="1279" t="n">
        <f aca="false">L40</f>
        <v>2200</v>
      </c>
      <c r="G40" s="1278" t="s">
        <v>496</v>
      </c>
      <c r="H40" s="1280" t="n">
        <v>2</v>
      </c>
      <c r="I40" s="1281" t="s">
        <v>497</v>
      </c>
      <c r="J40" s="1208" t="n">
        <v>110</v>
      </c>
      <c r="K40" s="1209" t="n">
        <v>260</v>
      </c>
      <c r="L40" s="1209" t="n">
        <v>2200</v>
      </c>
      <c r="M40" s="1210" t="n">
        <v>27.7502595782668</v>
      </c>
      <c r="N40" s="1211" t="n">
        <v>7555.05738</v>
      </c>
      <c r="O40" s="1212" t="n">
        <v>67005.83596</v>
      </c>
      <c r="P40" s="1212" t="n">
        <v>75838.270877</v>
      </c>
      <c r="Q40" s="1300" t="n">
        <v>22967.9621844638</v>
      </c>
      <c r="R40" s="1301" t="n">
        <v>89973.7981444638</v>
      </c>
      <c r="S40" s="1302" t="n">
        <v>98806.2330614638</v>
      </c>
    </row>
    <row r="41" customFormat="false" ht="16.5" hidden="false" customHeight="true" outlineLevel="0" collapsed="false">
      <c r="A41" s="1277" t="s">
        <v>408</v>
      </c>
      <c r="B41" s="1278" t="n">
        <f aca="false">J41</f>
        <v>110</v>
      </c>
      <c r="C41" s="1278" t="s">
        <v>496</v>
      </c>
      <c r="D41" s="1278" t="n">
        <f aca="false">K41</f>
        <v>260</v>
      </c>
      <c r="E41" s="1278" t="s">
        <v>496</v>
      </c>
      <c r="F41" s="1279" t="n">
        <f aca="false">L41</f>
        <v>2250</v>
      </c>
      <c r="G41" s="1278" t="s">
        <v>496</v>
      </c>
      <c r="H41" s="1280" t="n">
        <v>2</v>
      </c>
      <c r="I41" s="1281" t="s">
        <v>497</v>
      </c>
      <c r="J41" s="1208" t="n">
        <v>110</v>
      </c>
      <c r="K41" s="1209" t="n">
        <v>260</v>
      </c>
      <c r="L41" s="1209" t="n">
        <v>2250</v>
      </c>
      <c r="M41" s="1210" t="n">
        <v>28.2968073078444</v>
      </c>
      <c r="N41" s="1211" t="n">
        <v>7759.24812</v>
      </c>
      <c r="O41" s="1212" t="n">
        <v>68727.113384</v>
      </c>
      <c r="P41" s="1212" t="n">
        <v>77713.007003</v>
      </c>
      <c r="Q41" s="1300" t="n">
        <v>23371.3364573363</v>
      </c>
      <c r="R41" s="1301" t="n">
        <v>92098.4498413363</v>
      </c>
      <c r="S41" s="1302" t="n">
        <v>101084.343460336</v>
      </c>
    </row>
    <row r="42" customFormat="false" ht="16.5" hidden="false" customHeight="true" outlineLevel="0" collapsed="false">
      <c r="A42" s="1277" t="s">
        <v>408</v>
      </c>
      <c r="B42" s="1278" t="n">
        <f aca="false">J42</f>
        <v>110</v>
      </c>
      <c r="C42" s="1278" t="s">
        <v>496</v>
      </c>
      <c r="D42" s="1278" t="n">
        <f aca="false">K42</f>
        <v>260</v>
      </c>
      <c r="E42" s="1278" t="s">
        <v>496</v>
      </c>
      <c r="F42" s="1279" t="n">
        <f aca="false">L42</f>
        <v>2300</v>
      </c>
      <c r="G42" s="1278" t="s">
        <v>496</v>
      </c>
      <c r="H42" s="1280" t="n">
        <v>2</v>
      </c>
      <c r="I42" s="1281" t="s">
        <v>497</v>
      </c>
      <c r="J42" s="1208" t="n">
        <v>110</v>
      </c>
      <c r="K42" s="1209" t="n">
        <v>260</v>
      </c>
      <c r="L42" s="1209" t="n">
        <v>2300</v>
      </c>
      <c r="M42" s="1210" t="n">
        <v>28.8433550374219</v>
      </c>
      <c r="N42" s="1211" t="n">
        <v>7963.43886</v>
      </c>
      <c r="O42" s="1212" t="n">
        <v>70434.562632</v>
      </c>
      <c r="P42" s="1212" t="n">
        <v>79573.915062</v>
      </c>
      <c r="Q42" s="1300" t="n">
        <v>23774.7108614175</v>
      </c>
      <c r="R42" s="1301" t="n">
        <v>94209.2734934175</v>
      </c>
      <c r="S42" s="1302" t="n">
        <v>103348.625923418</v>
      </c>
    </row>
    <row r="43" customFormat="false" ht="16.5" hidden="false" customHeight="true" outlineLevel="0" collapsed="false">
      <c r="A43" s="1277" t="s">
        <v>408</v>
      </c>
      <c r="B43" s="1278" t="n">
        <f aca="false">J43</f>
        <v>110</v>
      </c>
      <c r="C43" s="1278" t="s">
        <v>496</v>
      </c>
      <c r="D43" s="1278" t="n">
        <f aca="false">K43</f>
        <v>260</v>
      </c>
      <c r="E43" s="1278" t="s">
        <v>496</v>
      </c>
      <c r="F43" s="1279" t="n">
        <f aca="false">L43</f>
        <v>2350</v>
      </c>
      <c r="G43" s="1278" t="s">
        <v>496</v>
      </c>
      <c r="H43" s="1280" t="n">
        <v>2</v>
      </c>
      <c r="I43" s="1281" t="s">
        <v>497</v>
      </c>
      <c r="J43" s="1208" t="n">
        <v>110</v>
      </c>
      <c r="K43" s="1209" t="n">
        <v>260</v>
      </c>
      <c r="L43" s="1209" t="n">
        <v>2350</v>
      </c>
      <c r="M43" s="1210" t="n">
        <v>29.3899027669994</v>
      </c>
      <c r="N43" s="1211" t="n">
        <v>8167.6296</v>
      </c>
      <c r="O43" s="1212" t="n">
        <v>72128.183922</v>
      </c>
      <c r="P43" s="1212" t="n">
        <v>81420.995054</v>
      </c>
      <c r="Q43" s="1300" t="n">
        <v>24393.5822540813</v>
      </c>
      <c r="R43" s="1301" t="n">
        <v>96521.7661760813</v>
      </c>
      <c r="S43" s="1302" t="n">
        <v>105814.577308081</v>
      </c>
    </row>
    <row r="44" customFormat="false" ht="16.5" hidden="false" customHeight="true" outlineLevel="0" collapsed="false">
      <c r="A44" s="1277" t="s">
        <v>408</v>
      </c>
      <c r="B44" s="1278" t="n">
        <f aca="false">J44</f>
        <v>110</v>
      </c>
      <c r="C44" s="1278" t="s">
        <v>496</v>
      </c>
      <c r="D44" s="1278" t="n">
        <f aca="false">K44</f>
        <v>260</v>
      </c>
      <c r="E44" s="1278" t="s">
        <v>496</v>
      </c>
      <c r="F44" s="1279" t="n">
        <f aca="false">L44</f>
        <v>2400</v>
      </c>
      <c r="G44" s="1278" t="s">
        <v>496</v>
      </c>
      <c r="H44" s="1280" t="n">
        <v>2</v>
      </c>
      <c r="I44" s="1281" t="s">
        <v>497</v>
      </c>
      <c r="J44" s="1208" t="n">
        <v>110</v>
      </c>
      <c r="K44" s="1209" t="n">
        <v>260</v>
      </c>
      <c r="L44" s="1209" t="n">
        <v>2400</v>
      </c>
      <c r="M44" s="1210" t="n">
        <v>29.9364504965769</v>
      </c>
      <c r="N44" s="1211" t="n">
        <v>8371.82034</v>
      </c>
      <c r="O44" s="1212" t="n">
        <v>73807.976927</v>
      </c>
      <c r="P44" s="1212" t="n">
        <v>83254.246979</v>
      </c>
      <c r="Q44" s="1300" t="n">
        <v>24796.9566581625</v>
      </c>
      <c r="R44" s="1301" t="n">
        <v>98604.9335851625</v>
      </c>
      <c r="S44" s="1302" t="n">
        <v>108051.203637163</v>
      </c>
    </row>
    <row r="45" customFormat="false" ht="16.5" hidden="false" customHeight="true" outlineLevel="0" collapsed="false">
      <c r="A45" s="1277" t="s">
        <v>408</v>
      </c>
      <c r="B45" s="1278" t="n">
        <f aca="false">J45</f>
        <v>110</v>
      </c>
      <c r="C45" s="1278" t="s">
        <v>496</v>
      </c>
      <c r="D45" s="1278" t="n">
        <f aca="false">K45</f>
        <v>260</v>
      </c>
      <c r="E45" s="1278" t="s">
        <v>496</v>
      </c>
      <c r="F45" s="1279" t="n">
        <f aca="false">L45</f>
        <v>2450</v>
      </c>
      <c r="G45" s="1278" t="s">
        <v>496</v>
      </c>
      <c r="H45" s="1280" t="n">
        <v>2</v>
      </c>
      <c r="I45" s="1281" t="s">
        <v>497</v>
      </c>
      <c r="J45" s="1208" t="n">
        <v>110</v>
      </c>
      <c r="K45" s="1209" t="n">
        <v>260</v>
      </c>
      <c r="L45" s="1209" t="n">
        <v>2450</v>
      </c>
      <c r="M45" s="1210" t="n">
        <v>31.0399982261545</v>
      </c>
      <c r="N45" s="1211" t="n">
        <v>8576.01108</v>
      </c>
      <c r="O45" s="1212" t="n">
        <v>75862.254256</v>
      </c>
      <c r="P45" s="1212" t="n">
        <v>85629.232065</v>
      </c>
      <c r="Q45" s="1300" t="n">
        <v>25415.8280508263</v>
      </c>
      <c r="R45" s="1301" t="n">
        <v>101278.082306826</v>
      </c>
      <c r="S45" s="1302" t="n">
        <v>111045.060115826</v>
      </c>
    </row>
    <row r="46" customFormat="false" ht="16.5" hidden="false" customHeight="true" outlineLevel="0" collapsed="false">
      <c r="A46" s="1277" t="s">
        <v>408</v>
      </c>
      <c r="B46" s="1278" t="n">
        <f aca="false">J46</f>
        <v>110</v>
      </c>
      <c r="C46" s="1278" t="s">
        <v>496</v>
      </c>
      <c r="D46" s="1278" t="n">
        <f aca="false">K46</f>
        <v>260</v>
      </c>
      <c r="E46" s="1278" t="s">
        <v>496</v>
      </c>
      <c r="F46" s="1279" t="n">
        <f aca="false">L46</f>
        <v>2500</v>
      </c>
      <c r="G46" s="1278" t="s">
        <v>496</v>
      </c>
      <c r="H46" s="1280" t="n">
        <v>2</v>
      </c>
      <c r="I46" s="1281" t="s">
        <v>497</v>
      </c>
      <c r="J46" s="1208" t="n">
        <v>110</v>
      </c>
      <c r="K46" s="1209" t="n">
        <v>260</v>
      </c>
      <c r="L46" s="1209" t="n">
        <v>2500</v>
      </c>
      <c r="M46" s="1210" t="n">
        <v>31.901933555732</v>
      </c>
      <c r="N46" s="1211" t="n">
        <v>8780.20182</v>
      </c>
      <c r="O46" s="1212" t="n">
        <v>77643.61357</v>
      </c>
      <c r="P46" s="1212" t="n">
        <v>87792.157106</v>
      </c>
      <c r="Q46" s="1300" t="n">
        <v>25819.2024549075</v>
      </c>
      <c r="R46" s="1301" t="n">
        <v>103462.816024908</v>
      </c>
      <c r="S46" s="1302" t="n">
        <v>113611.359560907</v>
      </c>
    </row>
    <row r="47" customFormat="false" ht="16.5" hidden="false" customHeight="true" outlineLevel="0" collapsed="false">
      <c r="A47" s="1277" t="s">
        <v>408</v>
      </c>
      <c r="B47" s="1278" t="n">
        <f aca="false">J47</f>
        <v>110</v>
      </c>
      <c r="C47" s="1278" t="s">
        <v>496</v>
      </c>
      <c r="D47" s="1278" t="n">
        <f aca="false">K47</f>
        <v>260</v>
      </c>
      <c r="E47" s="1278" t="s">
        <v>496</v>
      </c>
      <c r="F47" s="1279" t="n">
        <f aca="false">L47</f>
        <v>2550</v>
      </c>
      <c r="G47" s="1278" t="s">
        <v>496</v>
      </c>
      <c r="H47" s="1280" t="n">
        <v>2</v>
      </c>
      <c r="I47" s="1281" t="s">
        <v>497</v>
      </c>
      <c r="J47" s="1208" t="n">
        <v>110</v>
      </c>
      <c r="K47" s="1209" t="n">
        <v>260</v>
      </c>
      <c r="L47" s="1209" t="n">
        <v>2550</v>
      </c>
      <c r="M47" s="1210" t="n">
        <v>32.4484812853096</v>
      </c>
      <c r="N47" s="1211" t="n">
        <v>8984.39256</v>
      </c>
      <c r="O47" s="1212" t="n">
        <v>79026.461581</v>
      </c>
      <c r="P47" s="1212" t="n">
        <v>89005.381606</v>
      </c>
      <c r="Q47" s="1300" t="n">
        <v>26438.0738475713</v>
      </c>
      <c r="R47" s="1301" t="n">
        <v>105464.535428571</v>
      </c>
      <c r="S47" s="1302" t="n">
        <v>115443.455453571</v>
      </c>
    </row>
    <row r="48" customFormat="false" ht="16.5" hidden="false" customHeight="true" outlineLevel="0" collapsed="false">
      <c r="A48" s="1277" t="s">
        <v>408</v>
      </c>
      <c r="B48" s="1280" t="n">
        <f aca="false">J48</f>
        <v>110</v>
      </c>
      <c r="C48" s="1280" t="s">
        <v>496</v>
      </c>
      <c r="D48" s="1280" t="n">
        <f aca="false">K48</f>
        <v>260</v>
      </c>
      <c r="E48" s="1280" t="s">
        <v>496</v>
      </c>
      <c r="F48" s="1279" t="n">
        <f aca="false">L48</f>
        <v>2600</v>
      </c>
      <c r="G48" s="1280" t="s">
        <v>496</v>
      </c>
      <c r="H48" s="1280" t="n">
        <v>2</v>
      </c>
      <c r="I48" s="1281" t="s">
        <v>497</v>
      </c>
      <c r="J48" s="1208" t="n">
        <v>110</v>
      </c>
      <c r="K48" s="1209" t="n">
        <v>260</v>
      </c>
      <c r="L48" s="1209" t="n">
        <v>2600</v>
      </c>
      <c r="M48" s="1210" t="n">
        <v>32.9950290148871</v>
      </c>
      <c r="N48" s="1211" t="n">
        <v>9188.5833</v>
      </c>
      <c r="O48" s="1212" t="n">
        <v>80065.926129</v>
      </c>
      <c r="P48" s="1212" t="n">
        <v>90198.304965</v>
      </c>
      <c r="Q48" s="1300" t="n">
        <v>26841.4482516525</v>
      </c>
      <c r="R48" s="1301" t="n">
        <v>106907.374380653</v>
      </c>
      <c r="S48" s="1302" t="n">
        <v>117039.753216653</v>
      </c>
    </row>
    <row r="49" customFormat="false" ht="16.5" hidden="false" customHeight="true" outlineLevel="0" collapsed="false">
      <c r="A49" s="1277" t="s">
        <v>408</v>
      </c>
      <c r="B49" s="1278" t="n">
        <f aca="false">J49</f>
        <v>110</v>
      </c>
      <c r="C49" s="1278" t="s">
        <v>496</v>
      </c>
      <c r="D49" s="1278" t="n">
        <f aca="false">K49</f>
        <v>260</v>
      </c>
      <c r="E49" s="1278" t="s">
        <v>496</v>
      </c>
      <c r="F49" s="1279" t="n">
        <f aca="false">L49</f>
        <v>2650</v>
      </c>
      <c r="G49" s="1278" t="s">
        <v>496</v>
      </c>
      <c r="H49" s="1280" t="n">
        <v>2</v>
      </c>
      <c r="I49" s="1281" t="s">
        <v>497</v>
      </c>
      <c r="J49" s="1208" t="n">
        <v>110</v>
      </c>
      <c r="K49" s="1209" t="n">
        <v>260</v>
      </c>
      <c r="L49" s="1209" t="n">
        <v>2650</v>
      </c>
      <c r="M49" s="1210" t="n">
        <v>33.6485767444646</v>
      </c>
      <c r="N49" s="1211" t="n">
        <v>9392.77404</v>
      </c>
      <c r="O49" s="1212" t="n">
        <v>81198.414656</v>
      </c>
      <c r="P49" s="1212" t="n">
        <v>91555.197896</v>
      </c>
      <c r="Q49" s="1300" t="n">
        <v>27460.3196443163</v>
      </c>
      <c r="R49" s="1301" t="n">
        <v>108658.734300316</v>
      </c>
      <c r="S49" s="1302" t="n">
        <v>119015.517540316</v>
      </c>
    </row>
    <row r="50" customFormat="false" ht="16.5" hidden="false" customHeight="true" outlineLevel="0" collapsed="false">
      <c r="A50" s="1277" t="s">
        <v>408</v>
      </c>
      <c r="B50" s="1278" t="n">
        <f aca="false">J50</f>
        <v>110</v>
      </c>
      <c r="C50" s="1278" t="s">
        <v>496</v>
      </c>
      <c r="D50" s="1278" t="n">
        <f aca="false">K50</f>
        <v>260</v>
      </c>
      <c r="E50" s="1278" t="s">
        <v>496</v>
      </c>
      <c r="F50" s="1279" t="n">
        <f aca="false">L50</f>
        <v>2700</v>
      </c>
      <c r="G50" s="1278" t="s">
        <v>496</v>
      </c>
      <c r="H50" s="1280" t="n">
        <v>2</v>
      </c>
      <c r="I50" s="1281" t="s">
        <v>497</v>
      </c>
      <c r="J50" s="1208" t="n">
        <v>110</v>
      </c>
      <c r="K50" s="1209" t="n">
        <v>260</v>
      </c>
      <c r="L50" s="1209" t="n">
        <v>2700</v>
      </c>
      <c r="M50" s="1210" t="n">
        <v>34.1951244740422</v>
      </c>
      <c r="N50" s="1211" t="n">
        <v>9596.96478</v>
      </c>
      <c r="O50" s="1212" t="n">
        <v>82223.51889</v>
      </c>
      <c r="P50" s="1212" t="n">
        <v>92733.761159</v>
      </c>
      <c r="Q50" s="1300" t="n">
        <v>27863.6940483975</v>
      </c>
      <c r="R50" s="1301" t="n">
        <v>110087.212938398</v>
      </c>
      <c r="S50" s="1302" t="n">
        <v>120597.455207398</v>
      </c>
    </row>
    <row r="51" customFormat="false" ht="16.5" hidden="false" customHeight="true" outlineLevel="0" collapsed="false">
      <c r="A51" s="1277" t="s">
        <v>408</v>
      </c>
      <c r="B51" s="1278" t="n">
        <f aca="false">J51</f>
        <v>110</v>
      </c>
      <c r="C51" s="1278" t="s">
        <v>496</v>
      </c>
      <c r="D51" s="1278" t="n">
        <f aca="false">K51</f>
        <v>260</v>
      </c>
      <c r="E51" s="1278" t="s">
        <v>496</v>
      </c>
      <c r="F51" s="1279" t="n">
        <f aca="false">L51</f>
        <v>2750</v>
      </c>
      <c r="G51" s="1278" t="s">
        <v>496</v>
      </c>
      <c r="H51" s="1280" t="n">
        <v>2</v>
      </c>
      <c r="I51" s="1281" t="s">
        <v>497</v>
      </c>
      <c r="J51" s="1208" t="n">
        <v>110</v>
      </c>
      <c r="K51" s="1209" t="n">
        <v>260</v>
      </c>
      <c r="L51" s="1209" t="n">
        <v>2750</v>
      </c>
      <c r="M51" s="1210" t="n">
        <v>34.7416722036197</v>
      </c>
      <c r="N51" s="1211" t="n">
        <v>9801.15552</v>
      </c>
      <c r="O51" s="1212" t="n">
        <v>83241.442967</v>
      </c>
      <c r="P51" s="1212" t="n">
        <v>93905.144047</v>
      </c>
      <c r="Q51" s="1300" t="n">
        <v>28267.0684524788</v>
      </c>
      <c r="R51" s="1301" t="n">
        <v>111508.511419479</v>
      </c>
      <c r="S51" s="1302" t="n">
        <v>122172.212499479</v>
      </c>
    </row>
    <row r="52" customFormat="false" ht="16.5" hidden="false" customHeight="true" outlineLevel="0" collapsed="false">
      <c r="A52" s="1277" t="s">
        <v>408</v>
      </c>
      <c r="B52" s="1278" t="n">
        <f aca="false">J52</f>
        <v>110</v>
      </c>
      <c r="C52" s="1278" t="s">
        <v>496</v>
      </c>
      <c r="D52" s="1278" t="n">
        <f aca="false">K52</f>
        <v>260</v>
      </c>
      <c r="E52" s="1278" t="s">
        <v>496</v>
      </c>
      <c r="F52" s="1279" t="n">
        <f aca="false">L52</f>
        <v>2800</v>
      </c>
      <c r="G52" s="1278" t="s">
        <v>496</v>
      </c>
      <c r="H52" s="1280" t="n">
        <v>2</v>
      </c>
      <c r="I52" s="1281" t="s">
        <v>497</v>
      </c>
      <c r="J52" s="1208" t="n">
        <v>110</v>
      </c>
      <c r="K52" s="1209" t="n">
        <v>260</v>
      </c>
      <c r="L52" s="1209" t="n">
        <v>2800</v>
      </c>
      <c r="M52" s="1210" t="n">
        <v>35.2882199331972</v>
      </c>
      <c r="N52" s="1211" t="n">
        <v>10005.34626</v>
      </c>
      <c r="O52" s="1212" t="n">
        <v>84252.186887</v>
      </c>
      <c r="P52" s="1212" t="n">
        <v>95069.346778</v>
      </c>
      <c r="Q52" s="1300" t="n">
        <v>28885.9397139338</v>
      </c>
      <c r="R52" s="1301" t="n">
        <v>113138.126600934</v>
      </c>
      <c r="S52" s="1302" t="n">
        <v>123955.286491934</v>
      </c>
    </row>
    <row r="53" customFormat="false" ht="16.5" hidden="false" customHeight="true" outlineLevel="0" collapsed="false">
      <c r="A53" s="1277" t="s">
        <v>408</v>
      </c>
      <c r="B53" s="1278" t="n">
        <f aca="false">J53</f>
        <v>110</v>
      </c>
      <c r="C53" s="1278" t="s">
        <v>496</v>
      </c>
      <c r="D53" s="1278" t="n">
        <f aca="false">K53</f>
        <v>260</v>
      </c>
      <c r="E53" s="1278" t="s">
        <v>496</v>
      </c>
      <c r="F53" s="1279" t="n">
        <f aca="false">L53</f>
        <v>2850</v>
      </c>
      <c r="G53" s="1278" t="s">
        <v>496</v>
      </c>
      <c r="H53" s="1280" t="n">
        <v>2</v>
      </c>
      <c r="I53" s="1281" t="s">
        <v>497</v>
      </c>
      <c r="J53" s="1208" t="n">
        <v>110</v>
      </c>
      <c r="K53" s="1209" t="n">
        <v>260</v>
      </c>
      <c r="L53" s="1209" t="n">
        <v>2850</v>
      </c>
      <c r="M53" s="1210" t="n">
        <v>35.8347676627747</v>
      </c>
      <c r="N53" s="1211" t="n">
        <v>10209.537</v>
      </c>
      <c r="O53" s="1212" t="n">
        <v>85255.75065</v>
      </c>
      <c r="P53" s="1212" t="n">
        <v>96226.369352</v>
      </c>
      <c r="Q53" s="1300" t="n">
        <v>29289.314118015</v>
      </c>
      <c r="R53" s="1301" t="n">
        <v>114545.064768015</v>
      </c>
      <c r="S53" s="1302" t="n">
        <v>125515.683470015</v>
      </c>
    </row>
    <row r="54" customFormat="false" ht="16.5" hidden="false" customHeight="true" outlineLevel="0" collapsed="false">
      <c r="A54" s="1277" t="s">
        <v>408</v>
      </c>
      <c r="B54" s="1278" t="n">
        <f aca="false">J54</f>
        <v>110</v>
      </c>
      <c r="C54" s="1278" t="s">
        <v>496</v>
      </c>
      <c r="D54" s="1278" t="n">
        <f aca="false">K54</f>
        <v>260</v>
      </c>
      <c r="E54" s="1278" t="s">
        <v>496</v>
      </c>
      <c r="F54" s="1279" t="n">
        <f aca="false">L54</f>
        <v>2900</v>
      </c>
      <c r="G54" s="1278" t="s">
        <v>496</v>
      </c>
      <c r="H54" s="1280" t="n">
        <v>2</v>
      </c>
      <c r="I54" s="1281" t="s">
        <v>497</v>
      </c>
      <c r="J54" s="1208" t="n">
        <v>110</v>
      </c>
      <c r="K54" s="1209" t="n">
        <v>260</v>
      </c>
      <c r="L54" s="1209" t="n">
        <v>2900</v>
      </c>
      <c r="M54" s="1210" t="n">
        <v>36.5573153923523</v>
      </c>
      <c r="N54" s="1211" t="n">
        <v>10413.72774</v>
      </c>
      <c r="O54" s="1212" t="n">
        <v>86750.007234</v>
      </c>
      <c r="P54" s="1212" t="n">
        <v>98114.557277</v>
      </c>
      <c r="Q54" s="1300" t="n">
        <v>29908.1855106788</v>
      </c>
      <c r="R54" s="1301" t="n">
        <v>116658.192744679</v>
      </c>
      <c r="S54" s="1302" t="n">
        <v>128022.742787679</v>
      </c>
    </row>
    <row r="55" customFormat="false" ht="16.5" hidden="false" customHeight="true" outlineLevel="0" collapsed="false">
      <c r="A55" s="1277" t="s">
        <v>408</v>
      </c>
      <c r="B55" s="1278" t="n">
        <f aca="false">J55</f>
        <v>110</v>
      </c>
      <c r="C55" s="1278" t="s">
        <v>496</v>
      </c>
      <c r="D55" s="1278" t="n">
        <f aca="false">K55</f>
        <v>260</v>
      </c>
      <c r="E55" s="1278" t="s">
        <v>496</v>
      </c>
      <c r="F55" s="1279" t="n">
        <f aca="false">L55</f>
        <v>2950</v>
      </c>
      <c r="G55" s="1278" t="s">
        <v>496</v>
      </c>
      <c r="H55" s="1280" t="n">
        <v>2</v>
      </c>
      <c r="I55" s="1281" t="s">
        <v>497</v>
      </c>
      <c r="J55" s="1208" t="n">
        <v>110</v>
      </c>
      <c r="K55" s="1209" t="n">
        <v>260</v>
      </c>
      <c r="L55" s="1209" t="n">
        <v>2950</v>
      </c>
      <c r="M55" s="1210" t="n">
        <v>37.1038631219298</v>
      </c>
      <c r="N55" s="1211" t="n">
        <v>10617.91848</v>
      </c>
      <c r="O55" s="1212" t="n">
        <v>87412.382685</v>
      </c>
      <c r="P55" s="1212" t="n">
        <v>98930.391648</v>
      </c>
      <c r="Q55" s="1300" t="n">
        <v>30311.55991476</v>
      </c>
      <c r="R55" s="1301" t="n">
        <v>117723.94259976</v>
      </c>
      <c r="S55" s="1302" t="n">
        <v>129241.95156276</v>
      </c>
    </row>
    <row r="56" customFormat="false" ht="16.5" hidden="false" customHeight="true" outlineLevel="0" collapsed="false">
      <c r="A56" s="1285" t="s">
        <v>408</v>
      </c>
      <c r="B56" s="1286" t="n">
        <f aca="false">J56</f>
        <v>110</v>
      </c>
      <c r="C56" s="1286" t="s">
        <v>496</v>
      </c>
      <c r="D56" s="1286" t="n">
        <f aca="false">K56</f>
        <v>260</v>
      </c>
      <c r="E56" s="1286" t="s">
        <v>496</v>
      </c>
      <c r="F56" s="1287" t="n">
        <f aca="false">L56</f>
        <v>3000</v>
      </c>
      <c r="G56" s="1286" t="s">
        <v>496</v>
      </c>
      <c r="H56" s="1288" t="n">
        <v>2</v>
      </c>
      <c r="I56" s="1289" t="s">
        <v>497</v>
      </c>
      <c r="J56" s="1219" t="n">
        <v>110</v>
      </c>
      <c r="K56" s="1220" t="n">
        <v>260</v>
      </c>
      <c r="L56" s="1220" t="n">
        <v>3000</v>
      </c>
      <c r="M56" s="1221" t="n">
        <v>37.9153044515074</v>
      </c>
      <c r="N56" s="1222" t="n">
        <v>10822.10922</v>
      </c>
      <c r="O56" s="1223" t="n">
        <v>88383.510119</v>
      </c>
      <c r="P56" s="1223" t="n">
        <v>100124.947391</v>
      </c>
      <c r="Q56" s="1303" t="n">
        <v>30930.4313074238</v>
      </c>
      <c r="R56" s="1304" t="n">
        <v>119313.941426424</v>
      </c>
      <c r="S56" s="1305" t="n">
        <v>131055.378698424</v>
      </c>
    </row>
    <row r="57" customFormat="false" ht="22.5" hidden="false" customHeight="true" outlineLevel="0" collapsed="false">
      <c r="A57" s="1241" t="s">
        <v>498</v>
      </c>
      <c r="B57" s="1241"/>
      <c r="C57" s="1241"/>
      <c r="D57" s="1241"/>
      <c r="E57" s="1241"/>
      <c r="F57" s="1241"/>
      <c r="G57" s="1241"/>
      <c r="H57" s="1241"/>
      <c r="I57" s="1241"/>
      <c r="J57" s="1241"/>
      <c r="K57" s="1241"/>
      <c r="L57" s="1241"/>
      <c r="M57" s="1241"/>
      <c r="N57" s="1241"/>
      <c r="O57" s="1241"/>
      <c r="P57" s="1241"/>
      <c r="Q57" s="1241"/>
      <c r="R57" s="1241"/>
      <c r="S57" s="1241"/>
    </row>
    <row r="58" customFormat="false" ht="16.5" hidden="false" customHeight="true" outlineLevel="0" collapsed="false">
      <c r="A58" s="1202" t="s">
        <v>519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true" outlineLevel="0" collapsed="false">
      <c r="A59" s="1277" t="s">
        <v>408</v>
      </c>
      <c r="B59" s="1278" t="n">
        <f aca="false">J59</f>
        <v>110</v>
      </c>
      <c r="C59" s="1278" t="s">
        <v>496</v>
      </c>
      <c r="D59" s="1278" t="n">
        <f aca="false">K59</f>
        <v>300</v>
      </c>
      <c r="E59" s="1278" t="s">
        <v>496</v>
      </c>
      <c r="F59" s="1279" t="n">
        <f aca="false">L59</f>
        <v>700</v>
      </c>
      <c r="G59" s="1278" t="s">
        <v>496</v>
      </c>
      <c r="H59" s="1280" t="n">
        <v>2</v>
      </c>
      <c r="I59" s="1281" t="s">
        <v>497</v>
      </c>
      <c r="J59" s="1208" t="n">
        <v>110</v>
      </c>
      <c r="K59" s="1209" t="n">
        <v>300</v>
      </c>
      <c r="L59" s="1209" t="n">
        <v>700</v>
      </c>
      <c r="M59" s="1210" t="n">
        <v>10.3342927094672</v>
      </c>
      <c r="N59" s="1211" t="n">
        <v>1724.892624</v>
      </c>
      <c r="O59" s="1212" t="n">
        <v>26105.127002</v>
      </c>
      <c r="P59" s="1212" t="n">
        <v>30109.404739</v>
      </c>
      <c r="Q59" s="1300" t="n">
        <v>8780.15011296375</v>
      </c>
      <c r="R59" s="1301" t="n">
        <v>34885.2771149638</v>
      </c>
      <c r="S59" s="1302" t="n">
        <v>38889.5548519638</v>
      </c>
    </row>
    <row r="60" customFormat="false" ht="16.5" hidden="false" customHeight="true" outlineLevel="0" collapsed="false">
      <c r="A60" s="1277" t="s">
        <v>408</v>
      </c>
      <c r="B60" s="1278" t="n">
        <f aca="false">J60</f>
        <v>110</v>
      </c>
      <c r="C60" s="1278" t="s">
        <v>496</v>
      </c>
      <c r="D60" s="1278" t="n">
        <f aca="false">K60</f>
        <v>300</v>
      </c>
      <c r="E60" s="1278" t="s">
        <v>496</v>
      </c>
      <c r="F60" s="1279" t="n">
        <f aca="false">L60</f>
        <v>750</v>
      </c>
      <c r="G60" s="1278" t="s">
        <v>496</v>
      </c>
      <c r="H60" s="1280" t="n">
        <v>2</v>
      </c>
      <c r="I60" s="1281" t="s">
        <v>497</v>
      </c>
      <c r="J60" s="1208" t="n">
        <v>110</v>
      </c>
      <c r="K60" s="1209" t="n">
        <v>300</v>
      </c>
      <c r="L60" s="1209" t="n">
        <v>750</v>
      </c>
      <c r="M60" s="1210" t="n">
        <v>11.0397491689394</v>
      </c>
      <c r="N60" s="1211" t="n">
        <v>1971.305856</v>
      </c>
      <c r="O60" s="1212" t="n">
        <v>26902.063716</v>
      </c>
      <c r="P60" s="1212" t="n">
        <v>31107.475556</v>
      </c>
      <c r="Q60" s="1300" t="n">
        <v>9229.12690536</v>
      </c>
      <c r="R60" s="1301" t="n">
        <v>36131.19062136</v>
      </c>
      <c r="S60" s="1302" t="n">
        <v>40336.60246136</v>
      </c>
    </row>
    <row r="61" customFormat="false" ht="16.5" hidden="false" customHeight="true" outlineLevel="0" collapsed="false">
      <c r="A61" s="1277" t="s">
        <v>408</v>
      </c>
      <c r="B61" s="1278" t="n">
        <f aca="false">J61</f>
        <v>110</v>
      </c>
      <c r="C61" s="1278" t="s">
        <v>496</v>
      </c>
      <c r="D61" s="1278" t="n">
        <f aca="false">K61</f>
        <v>300</v>
      </c>
      <c r="E61" s="1278" t="s">
        <v>496</v>
      </c>
      <c r="F61" s="1279" t="n">
        <f aca="false">L61</f>
        <v>800</v>
      </c>
      <c r="G61" s="1278" t="s">
        <v>496</v>
      </c>
      <c r="H61" s="1280" t="n">
        <v>2</v>
      </c>
      <c r="I61" s="1281" t="s">
        <v>497</v>
      </c>
      <c r="J61" s="1208" t="n">
        <v>110</v>
      </c>
      <c r="K61" s="1209" t="n">
        <v>300</v>
      </c>
      <c r="L61" s="1209" t="n">
        <v>800</v>
      </c>
      <c r="M61" s="1210" t="n">
        <v>11.6262056284117</v>
      </c>
      <c r="N61" s="1211" t="n">
        <v>2217.719088</v>
      </c>
      <c r="O61" s="1212" t="n">
        <v>27987.114026</v>
      </c>
      <c r="P61" s="1212" t="n">
        <v>32034.397168</v>
      </c>
      <c r="Q61" s="1300" t="n">
        <v>9678.10369775625</v>
      </c>
      <c r="R61" s="1301" t="n">
        <v>37665.2177237563</v>
      </c>
      <c r="S61" s="1302" t="n">
        <v>41712.5008657563</v>
      </c>
    </row>
    <row r="62" customFormat="false" ht="16.5" hidden="false" customHeight="true" outlineLevel="0" collapsed="false">
      <c r="A62" s="1277" t="s">
        <v>408</v>
      </c>
      <c r="B62" s="1278" t="n">
        <f aca="false">J62</f>
        <v>110</v>
      </c>
      <c r="C62" s="1278" t="s">
        <v>496</v>
      </c>
      <c r="D62" s="1278" t="n">
        <f aca="false">K62</f>
        <v>300</v>
      </c>
      <c r="E62" s="1278" t="s">
        <v>496</v>
      </c>
      <c r="F62" s="1279" t="n">
        <f aca="false">L62</f>
        <v>850</v>
      </c>
      <c r="G62" s="1278" t="s">
        <v>496</v>
      </c>
      <c r="H62" s="1280" t="n">
        <v>2</v>
      </c>
      <c r="I62" s="1281" t="s">
        <v>497</v>
      </c>
      <c r="J62" s="1208" t="n">
        <v>110</v>
      </c>
      <c r="K62" s="1209" t="n">
        <v>300</v>
      </c>
      <c r="L62" s="1209" t="n">
        <v>850</v>
      </c>
      <c r="M62" s="1210" t="n">
        <v>12.212662087884</v>
      </c>
      <c r="N62" s="1211" t="n">
        <v>2464.13232</v>
      </c>
      <c r="O62" s="1212" t="n">
        <v>28734.667854</v>
      </c>
      <c r="P62" s="1212" t="n">
        <v>32948.198014</v>
      </c>
      <c r="Q62" s="1300" t="n">
        <v>10342.5776099438</v>
      </c>
      <c r="R62" s="1301" t="n">
        <v>39077.2454639438</v>
      </c>
      <c r="S62" s="1302" t="n">
        <v>43290.7756239438</v>
      </c>
    </row>
    <row r="63" customFormat="false" ht="16.5" hidden="false" customHeight="true" outlineLevel="0" collapsed="false">
      <c r="A63" s="1277" t="s">
        <v>408</v>
      </c>
      <c r="B63" s="1278" t="n">
        <f aca="false">J63</f>
        <v>110</v>
      </c>
      <c r="C63" s="1278" t="s">
        <v>496</v>
      </c>
      <c r="D63" s="1278" t="n">
        <f aca="false">K63</f>
        <v>300</v>
      </c>
      <c r="E63" s="1278" t="s">
        <v>496</v>
      </c>
      <c r="F63" s="1279" t="n">
        <f aca="false">L63</f>
        <v>900</v>
      </c>
      <c r="G63" s="1278" t="s">
        <v>496</v>
      </c>
      <c r="H63" s="1280" t="n">
        <v>2</v>
      </c>
      <c r="I63" s="1281" t="s">
        <v>497</v>
      </c>
      <c r="J63" s="1208" t="n">
        <v>110</v>
      </c>
      <c r="K63" s="1209" t="n">
        <v>300</v>
      </c>
      <c r="L63" s="1209" t="n">
        <v>900</v>
      </c>
      <c r="M63" s="1210" t="n">
        <v>12.8371185473562</v>
      </c>
      <c r="N63" s="1211" t="n">
        <v>2710.545552</v>
      </c>
      <c r="O63" s="1212" t="n">
        <v>29535.726948</v>
      </c>
      <c r="P63" s="1212" t="n">
        <v>33953.749937</v>
      </c>
      <c r="Q63" s="1300" t="n">
        <v>10791.55440234</v>
      </c>
      <c r="R63" s="1301" t="n">
        <v>40327.28135034</v>
      </c>
      <c r="S63" s="1302" t="n">
        <v>44745.30433934</v>
      </c>
    </row>
    <row r="64" customFormat="false" ht="16.5" hidden="false" customHeight="true" outlineLevel="0" collapsed="false">
      <c r="A64" s="1277" t="s">
        <v>408</v>
      </c>
      <c r="B64" s="1278" t="n">
        <f aca="false">J64</f>
        <v>110</v>
      </c>
      <c r="C64" s="1278" t="s">
        <v>496</v>
      </c>
      <c r="D64" s="1278" t="n">
        <f aca="false">K64</f>
        <v>300</v>
      </c>
      <c r="E64" s="1278" t="s">
        <v>496</v>
      </c>
      <c r="F64" s="1279" t="n">
        <f aca="false">L64</f>
        <v>950</v>
      </c>
      <c r="G64" s="1278" t="s">
        <v>496</v>
      </c>
      <c r="H64" s="1280" t="n">
        <v>2</v>
      </c>
      <c r="I64" s="1281" t="s">
        <v>497</v>
      </c>
      <c r="J64" s="1208" t="n">
        <v>110</v>
      </c>
      <c r="K64" s="1209" t="n">
        <v>300</v>
      </c>
      <c r="L64" s="1209" t="n">
        <v>950</v>
      </c>
      <c r="M64" s="1210" t="n">
        <v>13.4925750068285</v>
      </c>
      <c r="N64" s="1211" t="n">
        <v>2956.958784</v>
      </c>
      <c r="O64" s="1212" t="n">
        <v>30332.93529</v>
      </c>
      <c r="P64" s="1212" t="n">
        <v>34952.313543</v>
      </c>
      <c r="Q64" s="1300" t="n">
        <v>11456.0281833188</v>
      </c>
      <c r="R64" s="1301" t="n">
        <v>41788.9634733188</v>
      </c>
      <c r="S64" s="1302" t="n">
        <v>46408.3417263188</v>
      </c>
    </row>
    <row r="65" customFormat="false" ht="16.5" hidden="false" customHeight="true" outlineLevel="0" collapsed="false">
      <c r="A65" s="1277" t="s">
        <v>408</v>
      </c>
      <c r="B65" s="1278" t="n">
        <f aca="false">J65</f>
        <v>110</v>
      </c>
      <c r="C65" s="1278" t="s">
        <v>496</v>
      </c>
      <c r="D65" s="1278" t="n">
        <f aca="false">K65</f>
        <v>300</v>
      </c>
      <c r="E65" s="1278" t="s">
        <v>496</v>
      </c>
      <c r="F65" s="1279" t="n">
        <f aca="false">L65</f>
        <v>1000</v>
      </c>
      <c r="G65" s="1278" t="s">
        <v>496</v>
      </c>
      <c r="H65" s="1280" t="n">
        <v>2</v>
      </c>
      <c r="I65" s="1281" t="s">
        <v>497</v>
      </c>
      <c r="J65" s="1208" t="n">
        <v>110</v>
      </c>
      <c r="K65" s="1209" t="n">
        <v>300</v>
      </c>
      <c r="L65" s="1209" t="n">
        <v>1000</v>
      </c>
      <c r="M65" s="1210" t="n">
        <v>14.1960854663008</v>
      </c>
      <c r="N65" s="1211" t="n">
        <v>3203.372016</v>
      </c>
      <c r="O65" s="1212" t="n">
        <v>32132.295845</v>
      </c>
      <c r="P65" s="1212" t="n">
        <v>36917.921225</v>
      </c>
      <c r="Q65" s="1300" t="n">
        <v>11905.0051069238</v>
      </c>
      <c r="R65" s="1301" t="n">
        <v>44037.3009519238</v>
      </c>
      <c r="S65" s="1302" t="n">
        <v>48822.9263319238</v>
      </c>
    </row>
    <row r="66" customFormat="false" ht="16.5" hidden="false" customHeight="true" outlineLevel="0" collapsed="false">
      <c r="A66" s="1277" t="s">
        <v>408</v>
      </c>
      <c r="B66" s="1278" t="n">
        <f aca="false">J66</f>
        <v>110</v>
      </c>
      <c r="C66" s="1278" t="s">
        <v>496</v>
      </c>
      <c r="D66" s="1278" t="n">
        <f aca="false">K66</f>
        <v>300</v>
      </c>
      <c r="E66" s="1278" t="s">
        <v>496</v>
      </c>
      <c r="F66" s="1279" t="n">
        <f aca="false">L66</f>
        <v>1050</v>
      </c>
      <c r="G66" s="1278" t="s">
        <v>496</v>
      </c>
      <c r="H66" s="1280" t="n">
        <v>2</v>
      </c>
      <c r="I66" s="1281" t="s">
        <v>497</v>
      </c>
      <c r="J66" s="1208" t="n">
        <v>110</v>
      </c>
      <c r="K66" s="1209" t="n">
        <v>300</v>
      </c>
      <c r="L66" s="1209" t="n">
        <v>1050</v>
      </c>
      <c r="M66" s="1210" t="n">
        <v>14.782541925773</v>
      </c>
      <c r="N66" s="1211" t="n">
        <v>3449.785248</v>
      </c>
      <c r="O66" s="1212" t="n">
        <v>33881.744646</v>
      </c>
      <c r="P66" s="1212" t="n">
        <v>38833.617044</v>
      </c>
      <c r="Q66" s="1300" t="n">
        <v>12569.4788879025</v>
      </c>
      <c r="R66" s="1301" t="n">
        <v>46451.2235339025</v>
      </c>
      <c r="S66" s="1302" t="n">
        <v>51403.0959319025</v>
      </c>
    </row>
    <row r="67" customFormat="false" ht="16.5" hidden="false" customHeight="true" outlineLevel="0" collapsed="false">
      <c r="A67" s="1277" t="s">
        <v>408</v>
      </c>
      <c r="B67" s="1280" t="n">
        <f aca="false">J67</f>
        <v>110</v>
      </c>
      <c r="C67" s="1280" t="s">
        <v>496</v>
      </c>
      <c r="D67" s="1280" t="n">
        <f aca="false">K67</f>
        <v>300</v>
      </c>
      <c r="E67" s="1280" t="s">
        <v>496</v>
      </c>
      <c r="F67" s="1279" t="n">
        <f aca="false">L67</f>
        <v>1100</v>
      </c>
      <c r="G67" s="1280" t="s">
        <v>496</v>
      </c>
      <c r="H67" s="1280" t="n">
        <v>2</v>
      </c>
      <c r="I67" s="1281" t="s">
        <v>497</v>
      </c>
      <c r="J67" s="1208" t="n">
        <v>110</v>
      </c>
      <c r="K67" s="1209" t="n">
        <v>300</v>
      </c>
      <c r="L67" s="1209" t="n">
        <v>1100</v>
      </c>
      <c r="M67" s="1210" t="n">
        <v>15.3689983852453</v>
      </c>
      <c r="N67" s="1211" t="n">
        <v>3696.19848</v>
      </c>
      <c r="O67" s="1212" t="n">
        <v>35631.193447</v>
      </c>
      <c r="P67" s="1212" t="n">
        <v>40749.312972</v>
      </c>
      <c r="Q67" s="1300" t="n">
        <v>13018.4558115075</v>
      </c>
      <c r="R67" s="1301" t="n">
        <v>48649.6492585075</v>
      </c>
      <c r="S67" s="1302" t="n">
        <v>53767.7687835075</v>
      </c>
    </row>
    <row r="68" customFormat="false" ht="16.5" hidden="false" customHeight="true" outlineLevel="0" collapsed="false">
      <c r="A68" s="1277" t="s">
        <v>408</v>
      </c>
      <c r="B68" s="1278" t="n">
        <f aca="false">J68</f>
        <v>110</v>
      </c>
      <c r="C68" s="1278" t="s">
        <v>496</v>
      </c>
      <c r="D68" s="1278" t="n">
        <f aca="false">K68</f>
        <v>300</v>
      </c>
      <c r="E68" s="1278" t="s">
        <v>496</v>
      </c>
      <c r="F68" s="1279" t="n">
        <f aca="false">L68</f>
        <v>1150</v>
      </c>
      <c r="G68" s="1278" t="s">
        <v>496</v>
      </c>
      <c r="H68" s="1280" t="n">
        <v>2</v>
      </c>
      <c r="I68" s="1281" t="s">
        <v>497</v>
      </c>
      <c r="J68" s="1208" t="n">
        <v>110</v>
      </c>
      <c r="K68" s="1209" t="n">
        <v>300</v>
      </c>
      <c r="L68" s="1209" t="n">
        <v>1150</v>
      </c>
      <c r="M68" s="1210" t="n">
        <v>15.9554548447176</v>
      </c>
      <c r="N68" s="1211" t="n">
        <v>3942.611712</v>
      </c>
      <c r="O68" s="1212" t="n">
        <v>37029.567309</v>
      </c>
      <c r="P68" s="1212" t="n">
        <v>42313.933852</v>
      </c>
      <c r="Q68" s="1300" t="n">
        <v>13467.4326039038</v>
      </c>
      <c r="R68" s="1301" t="n">
        <v>50496.9999129038</v>
      </c>
      <c r="S68" s="1302" t="n">
        <v>55781.3664559038</v>
      </c>
    </row>
    <row r="69" customFormat="false" ht="16.5" hidden="false" customHeight="true" outlineLevel="0" collapsed="false">
      <c r="A69" s="1277" t="s">
        <v>408</v>
      </c>
      <c r="B69" s="1278" t="n">
        <f aca="false">J69</f>
        <v>110</v>
      </c>
      <c r="C69" s="1278" t="s">
        <v>496</v>
      </c>
      <c r="D69" s="1278" t="n">
        <f aca="false">K69</f>
        <v>300</v>
      </c>
      <c r="E69" s="1278" t="s">
        <v>496</v>
      </c>
      <c r="F69" s="1279" t="n">
        <f aca="false">L69</f>
        <v>1200</v>
      </c>
      <c r="G69" s="1278" t="s">
        <v>496</v>
      </c>
      <c r="H69" s="1280" t="n">
        <v>2</v>
      </c>
      <c r="I69" s="1281" t="s">
        <v>497</v>
      </c>
      <c r="J69" s="1208" t="n">
        <v>110</v>
      </c>
      <c r="K69" s="1209" t="n">
        <v>300</v>
      </c>
      <c r="L69" s="1209" t="n">
        <v>1200</v>
      </c>
      <c r="M69" s="1210" t="n">
        <v>16.7179113041898</v>
      </c>
      <c r="N69" s="1211" t="n">
        <v>4189.024944</v>
      </c>
      <c r="O69" s="1212" t="n">
        <v>38865.106599</v>
      </c>
      <c r="P69" s="1212" t="n">
        <v>44553.784553</v>
      </c>
      <c r="Q69" s="1300" t="n">
        <v>14131.9063848825</v>
      </c>
      <c r="R69" s="1301" t="n">
        <v>52997.0129838825</v>
      </c>
      <c r="S69" s="1302" t="n">
        <v>58685.6909378825</v>
      </c>
    </row>
    <row r="70" customFormat="false" ht="16.5" hidden="false" customHeight="true" outlineLevel="0" collapsed="false">
      <c r="A70" s="1277" t="s">
        <v>408</v>
      </c>
      <c r="B70" s="1278" t="n">
        <f aca="false">J70</f>
        <v>110</v>
      </c>
      <c r="C70" s="1278" t="s">
        <v>496</v>
      </c>
      <c r="D70" s="1278" t="n">
        <f aca="false">K70</f>
        <v>300</v>
      </c>
      <c r="E70" s="1278" t="s">
        <v>496</v>
      </c>
      <c r="F70" s="1279" t="n">
        <f aca="false">L70</f>
        <v>1250</v>
      </c>
      <c r="G70" s="1278" t="s">
        <v>496</v>
      </c>
      <c r="H70" s="1280" t="n">
        <v>2</v>
      </c>
      <c r="I70" s="1281" t="s">
        <v>497</v>
      </c>
      <c r="J70" s="1208" t="n">
        <v>110</v>
      </c>
      <c r="K70" s="1209" t="n">
        <v>300</v>
      </c>
      <c r="L70" s="1209" t="n">
        <v>1250</v>
      </c>
      <c r="M70" s="1210" t="n">
        <v>17.3043677636621</v>
      </c>
      <c r="N70" s="1211" t="n">
        <v>4435.438176</v>
      </c>
      <c r="O70" s="1212" t="n">
        <v>40415.16715</v>
      </c>
      <c r="P70" s="1212" t="n">
        <v>46270.092231</v>
      </c>
      <c r="Q70" s="1300" t="n">
        <v>14580.8833084875</v>
      </c>
      <c r="R70" s="1301" t="n">
        <v>54996.0504584875</v>
      </c>
      <c r="S70" s="1302" t="n">
        <v>60850.9755394875</v>
      </c>
    </row>
    <row r="71" customFormat="false" ht="16.5" hidden="false" customHeight="true" outlineLevel="0" collapsed="false">
      <c r="A71" s="1277" t="s">
        <v>408</v>
      </c>
      <c r="B71" s="1278" t="n">
        <f aca="false">J71</f>
        <v>110</v>
      </c>
      <c r="C71" s="1278" t="s">
        <v>496</v>
      </c>
      <c r="D71" s="1278" t="n">
        <f aca="false">K71</f>
        <v>300</v>
      </c>
      <c r="E71" s="1278" t="s">
        <v>496</v>
      </c>
      <c r="F71" s="1279" t="n">
        <f aca="false">L71</f>
        <v>1300</v>
      </c>
      <c r="G71" s="1278" t="s">
        <v>496</v>
      </c>
      <c r="H71" s="1280" t="n">
        <v>2</v>
      </c>
      <c r="I71" s="1281" t="s">
        <v>497</v>
      </c>
      <c r="J71" s="1208" t="n">
        <v>110</v>
      </c>
      <c r="K71" s="1209" t="n">
        <v>300</v>
      </c>
      <c r="L71" s="1209" t="n">
        <v>1300</v>
      </c>
      <c r="M71" s="1210" t="n">
        <v>17.9528242231344</v>
      </c>
      <c r="N71" s="1211" t="n">
        <v>4681.851408</v>
      </c>
      <c r="O71" s="1212" t="n">
        <v>42001.048044</v>
      </c>
      <c r="P71" s="1212" t="n">
        <v>48092.514897</v>
      </c>
      <c r="Q71" s="1300" t="n">
        <v>15245.3570894663</v>
      </c>
      <c r="R71" s="1301" t="n">
        <v>57246.4051334663</v>
      </c>
      <c r="S71" s="1302" t="n">
        <v>63337.8719864663</v>
      </c>
    </row>
    <row r="72" customFormat="false" ht="16.5" hidden="false" customHeight="true" outlineLevel="0" collapsed="false">
      <c r="A72" s="1277" t="s">
        <v>408</v>
      </c>
      <c r="B72" s="1278" t="n">
        <f aca="false">J72</f>
        <v>110</v>
      </c>
      <c r="C72" s="1278" t="s">
        <v>496</v>
      </c>
      <c r="D72" s="1278" t="n">
        <f aca="false">K72</f>
        <v>300</v>
      </c>
      <c r="E72" s="1278" t="s">
        <v>496</v>
      </c>
      <c r="F72" s="1279" t="n">
        <f aca="false">L72</f>
        <v>1350</v>
      </c>
      <c r="G72" s="1278" t="s">
        <v>496</v>
      </c>
      <c r="H72" s="1280" t="n">
        <v>2</v>
      </c>
      <c r="I72" s="1281" t="s">
        <v>497</v>
      </c>
      <c r="J72" s="1208" t="n">
        <v>110</v>
      </c>
      <c r="K72" s="1209" t="n">
        <v>300</v>
      </c>
      <c r="L72" s="1209" t="n">
        <v>1350</v>
      </c>
      <c r="M72" s="1210" t="n">
        <v>18.5392806826067</v>
      </c>
      <c r="N72" s="1211" t="n">
        <v>4928.26464</v>
      </c>
      <c r="O72" s="1212" t="n">
        <v>43895.986775</v>
      </c>
      <c r="P72" s="1212" t="n">
        <v>50153.700646</v>
      </c>
      <c r="Q72" s="1300" t="n">
        <v>15694.3338818625</v>
      </c>
      <c r="R72" s="1301" t="n">
        <v>59590.3206568625</v>
      </c>
      <c r="S72" s="1302" t="n">
        <v>65848.0345278625</v>
      </c>
    </row>
    <row r="73" customFormat="false" ht="16.5" hidden="false" customHeight="true" outlineLevel="0" collapsed="false">
      <c r="A73" s="1277" t="s">
        <v>408</v>
      </c>
      <c r="B73" s="1278" t="n">
        <f aca="false">J73</f>
        <v>110</v>
      </c>
      <c r="C73" s="1278" t="s">
        <v>496</v>
      </c>
      <c r="D73" s="1278" t="n">
        <f aca="false">K73</f>
        <v>300</v>
      </c>
      <c r="E73" s="1278" t="s">
        <v>496</v>
      </c>
      <c r="F73" s="1279" t="n">
        <f aca="false">L73</f>
        <v>1400</v>
      </c>
      <c r="G73" s="1278" t="s">
        <v>496</v>
      </c>
      <c r="H73" s="1280" t="n">
        <v>2</v>
      </c>
      <c r="I73" s="1281" t="s">
        <v>497</v>
      </c>
      <c r="J73" s="1208" t="n">
        <v>110</v>
      </c>
      <c r="K73" s="1209" t="n">
        <v>300</v>
      </c>
      <c r="L73" s="1209" t="n">
        <v>1400</v>
      </c>
      <c r="M73" s="1210" t="n">
        <v>19.1257371420789</v>
      </c>
      <c r="N73" s="1211" t="n">
        <v>5174.677872</v>
      </c>
      <c r="O73" s="1212" t="n">
        <v>45790.925397</v>
      </c>
      <c r="P73" s="1212" t="n">
        <v>52214.886395</v>
      </c>
      <c r="Q73" s="1300" t="n">
        <v>16358.80779405</v>
      </c>
      <c r="R73" s="1301" t="n">
        <v>62149.73319105</v>
      </c>
      <c r="S73" s="1302" t="n">
        <v>68573.69418905</v>
      </c>
    </row>
    <row r="74" customFormat="false" ht="16.5" hidden="false" customHeight="true" outlineLevel="0" collapsed="false">
      <c r="A74" s="1277" t="s">
        <v>408</v>
      </c>
      <c r="B74" s="1278" t="n">
        <f aca="false">J74</f>
        <v>110</v>
      </c>
      <c r="C74" s="1278" t="s">
        <v>496</v>
      </c>
      <c r="D74" s="1278" t="n">
        <f aca="false">K74</f>
        <v>300</v>
      </c>
      <c r="E74" s="1278" t="s">
        <v>496</v>
      </c>
      <c r="F74" s="1279" t="n">
        <f aca="false">L74</f>
        <v>1450</v>
      </c>
      <c r="G74" s="1278" t="s">
        <v>496</v>
      </c>
      <c r="H74" s="1280" t="n">
        <v>2</v>
      </c>
      <c r="I74" s="1281" t="s">
        <v>497</v>
      </c>
      <c r="J74" s="1208" t="n">
        <v>110</v>
      </c>
      <c r="K74" s="1209" t="n">
        <v>300</v>
      </c>
      <c r="L74" s="1209" t="n">
        <v>1450</v>
      </c>
      <c r="M74" s="1210" t="n">
        <v>19.7121936015512</v>
      </c>
      <c r="N74" s="1211" t="n">
        <v>5421.091104</v>
      </c>
      <c r="O74" s="1212" t="n">
        <v>47685.864128</v>
      </c>
      <c r="P74" s="1212" t="n">
        <v>54276.072144</v>
      </c>
      <c r="Q74" s="1300" t="n">
        <v>16807.7845864461</v>
      </c>
      <c r="R74" s="1301" t="n">
        <v>64493.6487144461</v>
      </c>
      <c r="S74" s="1302" t="n">
        <v>71083.8567304461</v>
      </c>
    </row>
    <row r="75" customFormat="false" ht="16.5" hidden="false" customHeight="true" outlineLevel="0" collapsed="false">
      <c r="A75" s="1277" t="s">
        <v>408</v>
      </c>
      <c r="B75" s="1278" t="n">
        <f aca="false">J75</f>
        <v>110</v>
      </c>
      <c r="C75" s="1278" t="s">
        <v>496</v>
      </c>
      <c r="D75" s="1278" t="n">
        <f aca="false">K75</f>
        <v>300</v>
      </c>
      <c r="E75" s="1278" t="s">
        <v>496</v>
      </c>
      <c r="F75" s="1279" t="n">
        <f aca="false">L75</f>
        <v>1500</v>
      </c>
      <c r="G75" s="1278" t="s">
        <v>496</v>
      </c>
      <c r="H75" s="1280" t="n">
        <v>2</v>
      </c>
      <c r="I75" s="1281" t="s">
        <v>497</v>
      </c>
      <c r="J75" s="1208" t="n">
        <v>110</v>
      </c>
      <c r="K75" s="1209" t="n">
        <v>300</v>
      </c>
      <c r="L75" s="1209" t="n">
        <v>1500</v>
      </c>
      <c r="M75" s="1210" t="n">
        <v>21.0864168610235</v>
      </c>
      <c r="N75" s="1211" t="n">
        <v>5667.504336</v>
      </c>
      <c r="O75" s="1212" t="n">
        <v>50257.110581</v>
      </c>
      <c r="P75" s="1212" t="n">
        <v>57199.046119</v>
      </c>
      <c r="Q75" s="1300" t="n">
        <v>17472.2584986338</v>
      </c>
      <c r="R75" s="1301" t="n">
        <v>67729.3690796338</v>
      </c>
      <c r="S75" s="1302" t="n">
        <v>74671.3046176338</v>
      </c>
    </row>
    <row r="76" customFormat="false" ht="16.5" hidden="false" customHeight="true" outlineLevel="0" collapsed="false">
      <c r="A76" s="1277" t="s">
        <v>408</v>
      </c>
      <c r="B76" s="1278" t="n">
        <f aca="false">J76</f>
        <v>110</v>
      </c>
      <c r="C76" s="1278" t="s">
        <v>496</v>
      </c>
      <c r="D76" s="1278" t="n">
        <f aca="false">K76</f>
        <v>300</v>
      </c>
      <c r="E76" s="1278" t="s">
        <v>496</v>
      </c>
      <c r="F76" s="1279" t="n">
        <f aca="false">L76</f>
        <v>1550</v>
      </c>
      <c r="G76" s="1278" t="s">
        <v>496</v>
      </c>
      <c r="H76" s="1280" t="n">
        <v>2</v>
      </c>
      <c r="I76" s="1281" t="s">
        <v>497</v>
      </c>
      <c r="J76" s="1208" t="n">
        <v>110</v>
      </c>
      <c r="K76" s="1209" t="n">
        <v>300</v>
      </c>
      <c r="L76" s="1209" t="n">
        <v>1550</v>
      </c>
      <c r="M76" s="1210" t="n">
        <v>21.7418733204957</v>
      </c>
      <c r="N76" s="1211" t="n">
        <v>5913.917568</v>
      </c>
      <c r="O76" s="1212" t="n">
        <v>52537.517457</v>
      </c>
      <c r="P76" s="1212" t="n">
        <v>59810.631728</v>
      </c>
      <c r="Q76" s="1300" t="n">
        <v>17921.23529103</v>
      </c>
      <c r="R76" s="1301" t="n">
        <v>70458.75274803</v>
      </c>
      <c r="S76" s="1302" t="n">
        <v>77731.86701903</v>
      </c>
    </row>
    <row r="77" customFormat="false" ht="16.5" hidden="false" customHeight="true" outlineLevel="0" collapsed="false">
      <c r="A77" s="1277" t="s">
        <v>408</v>
      </c>
      <c r="B77" s="1280" t="n">
        <f aca="false">J77</f>
        <v>110</v>
      </c>
      <c r="C77" s="1280" t="s">
        <v>496</v>
      </c>
      <c r="D77" s="1280" t="n">
        <f aca="false">K77</f>
        <v>300</v>
      </c>
      <c r="E77" s="1280" t="s">
        <v>496</v>
      </c>
      <c r="F77" s="1279" t="n">
        <f aca="false">L77</f>
        <v>1600</v>
      </c>
      <c r="G77" s="1280" t="s">
        <v>496</v>
      </c>
      <c r="H77" s="1280" t="n">
        <v>2</v>
      </c>
      <c r="I77" s="1281" t="s">
        <v>497</v>
      </c>
      <c r="J77" s="1208" t="n">
        <v>110</v>
      </c>
      <c r="K77" s="1209" t="n">
        <v>300</v>
      </c>
      <c r="L77" s="1209" t="n">
        <v>1600</v>
      </c>
      <c r="M77" s="1210" t="n">
        <v>22.328329779968</v>
      </c>
      <c r="N77" s="1211" t="n">
        <v>6160.3308</v>
      </c>
      <c r="O77" s="1212" t="n">
        <v>53769.402866</v>
      </c>
      <c r="P77" s="1212" t="n">
        <v>61208.764155</v>
      </c>
      <c r="Q77" s="1300" t="n">
        <v>18370.2120834263</v>
      </c>
      <c r="R77" s="1301" t="n">
        <v>72139.6149494263</v>
      </c>
      <c r="S77" s="1302" t="n">
        <v>79578.9762384263</v>
      </c>
    </row>
    <row r="78" customFormat="false" ht="16.5" hidden="false" customHeight="true" outlineLevel="0" collapsed="false">
      <c r="A78" s="1277" t="s">
        <v>408</v>
      </c>
      <c r="B78" s="1278" t="n">
        <f aca="false">J78</f>
        <v>110</v>
      </c>
      <c r="C78" s="1278" t="s">
        <v>496</v>
      </c>
      <c r="D78" s="1278" t="n">
        <f aca="false">K78</f>
        <v>300</v>
      </c>
      <c r="E78" s="1278" t="s">
        <v>496</v>
      </c>
      <c r="F78" s="1279" t="n">
        <f aca="false">L78</f>
        <v>1650</v>
      </c>
      <c r="G78" s="1278" t="s">
        <v>496</v>
      </c>
      <c r="H78" s="1280" t="n">
        <v>2</v>
      </c>
      <c r="I78" s="1281" t="s">
        <v>497</v>
      </c>
      <c r="J78" s="1208" t="n">
        <v>110</v>
      </c>
      <c r="K78" s="1209" t="n">
        <v>300</v>
      </c>
      <c r="L78" s="1209" t="n">
        <v>1650</v>
      </c>
      <c r="M78" s="1210" t="n">
        <v>22.9527862394403</v>
      </c>
      <c r="N78" s="1211" t="n">
        <v>6406.744032</v>
      </c>
      <c r="O78" s="1212" t="n">
        <v>55046.913059</v>
      </c>
      <c r="P78" s="1212" t="n">
        <v>62690.311448</v>
      </c>
      <c r="Q78" s="1300" t="n">
        <v>19034.6859956138</v>
      </c>
      <c r="R78" s="1301" t="n">
        <v>74081.5990546138</v>
      </c>
      <c r="S78" s="1302" t="n">
        <v>81724.9974436138</v>
      </c>
    </row>
    <row r="79" customFormat="false" ht="16.5" hidden="false" customHeight="true" outlineLevel="0" collapsed="false">
      <c r="A79" s="1277" t="s">
        <v>408</v>
      </c>
      <c r="B79" s="1278" t="n">
        <f aca="false">J79</f>
        <v>110</v>
      </c>
      <c r="C79" s="1278" t="s">
        <v>496</v>
      </c>
      <c r="D79" s="1278" t="n">
        <f aca="false">K79</f>
        <v>300</v>
      </c>
      <c r="E79" s="1278" t="s">
        <v>496</v>
      </c>
      <c r="F79" s="1279" t="n">
        <f aca="false">L79</f>
        <v>1700</v>
      </c>
      <c r="G79" s="1278" t="s">
        <v>496</v>
      </c>
      <c r="H79" s="1280" t="n">
        <v>2</v>
      </c>
      <c r="I79" s="1281" t="s">
        <v>497</v>
      </c>
      <c r="J79" s="1208" t="n">
        <v>110</v>
      </c>
      <c r="K79" s="1209" t="n">
        <v>300</v>
      </c>
      <c r="L79" s="1209" t="n">
        <v>1700</v>
      </c>
      <c r="M79" s="1210" t="n">
        <v>23.5392426989125</v>
      </c>
      <c r="N79" s="1211" t="n">
        <v>6653.157264</v>
      </c>
      <c r="O79" s="1212" t="n">
        <v>56264.155517</v>
      </c>
      <c r="P79" s="1212" t="n">
        <v>64073.800924</v>
      </c>
      <c r="Q79" s="1300" t="n">
        <v>19483.66278801</v>
      </c>
      <c r="R79" s="1301" t="n">
        <v>75747.81830501</v>
      </c>
      <c r="S79" s="1302" t="n">
        <v>83557.46371201</v>
      </c>
    </row>
    <row r="80" customFormat="false" ht="16.5" hidden="false" customHeight="true" outlineLevel="0" collapsed="false">
      <c r="A80" s="1277" t="s">
        <v>408</v>
      </c>
      <c r="B80" s="1278" t="n">
        <f aca="false">J80</f>
        <v>110</v>
      </c>
      <c r="C80" s="1278" t="s">
        <v>496</v>
      </c>
      <c r="D80" s="1278" t="n">
        <f aca="false">K80</f>
        <v>300</v>
      </c>
      <c r="E80" s="1278" t="s">
        <v>496</v>
      </c>
      <c r="F80" s="1279" t="n">
        <f aca="false">L80</f>
        <v>1750</v>
      </c>
      <c r="G80" s="1278" t="s">
        <v>496</v>
      </c>
      <c r="H80" s="1280" t="n">
        <v>2</v>
      </c>
      <c r="I80" s="1281" t="s">
        <v>497</v>
      </c>
      <c r="J80" s="1208" t="n">
        <v>110</v>
      </c>
      <c r="K80" s="1209" t="n">
        <v>300</v>
      </c>
      <c r="L80" s="1209" t="n">
        <v>1750</v>
      </c>
      <c r="M80" s="1210" t="n">
        <v>24.1256991583848</v>
      </c>
      <c r="N80" s="1211" t="n">
        <v>6899.570496</v>
      </c>
      <c r="O80" s="1212" t="n">
        <v>57474.076663</v>
      </c>
      <c r="P80" s="1212" t="n">
        <v>65449.969088</v>
      </c>
      <c r="Q80" s="1300" t="n">
        <v>20148.1367001975</v>
      </c>
      <c r="R80" s="1301" t="n">
        <v>77622.2133631975</v>
      </c>
      <c r="S80" s="1302" t="n">
        <v>85598.1057881975</v>
      </c>
    </row>
    <row r="81" customFormat="false" ht="16.5" hidden="false" customHeight="true" outlineLevel="0" collapsed="false">
      <c r="A81" s="1277" t="s">
        <v>408</v>
      </c>
      <c r="B81" s="1278" t="n">
        <f aca="false">J81</f>
        <v>110</v>
      </c>
      <c r="C81" s="1278" t="s">
        <v>496</v>
      </c>
      <c r="D81" s="1278" t="n">
        <f aca="false">K81</f>
        <v>300</v>
      </c>
      <c r="E81" s="1278" t="s">
        <v>496</v>
      </c>
      <c r="F81" s="1279" t="n">
        <f aca="false">L81</f>
        <v>1800</v>
      </c>
      <c r="G81" s="1278" t="s">
        <v>496</v>
      </c>
      <c r="H81" s="1280" t="n">
        <v>2</v>
      </c>
      <c r="I81" s="1281" t="s">
        <v>497</v>
      </c>
      <c r="J81" s="1208" t="n">
        <v>110</v>
      </c>
      <c r="K81" s="1209" t="n">
        <v>300</v>
      </c>
      <c r="L81" s="1209" t="n">
        <v>1800</v>
      </c>
      <c r="M81" s="1210" t="n">
        <v>24.7811556178571</v>
      </c>
      <c r="N81" s="1211" t="n">
        <v>7145.983728</v>
      </c>
      <c r="O81" s="1212" t="n">
        <v>58726.538547</v>
      </c>
      <c r="P81" s="1212" t="n">
        <v>66903.955731</v>
      </c>
      <c r="Q81" s="1300" t="n">
        <v>20597.1134925938</v>
      </c>
      <c r="R81" s="1301" t="n">
        <v>79323.6520395938</v>
      </c>
      <c r="S81" s="1302" t="n">
        <v>87501.0692235938</v>
      </c>
    </row>
    <row r="82" customFormat="false" ht="16.5" hidden="false" customHeight="true" outlineLevel="0" collapsed="false">
      <c r="A82" s="1277" t="s">
        <v>408</v>
      </c>
      <c r="B82" s="1278" t="n">
        <f aca="false">J82</f>
        <v>110</v>
      </c>
      <c r="C82" s="1278" t="s">
        <v>496</v>
      </c>
      <c r="D82" s="1278" t="n">
        <f aca="false">K82</f>
        <v>300</v>
      </c>
      <c r="E82" s="1278" t="s">
        <v>496</v>
      </c>
      <c r="F82" s="1279" t="n">
        <f aca="false">L82</f>
        <v>1850</v>
      </c>
      <c r="G82" s="1278" t="s">
        <v>496</v>
      </c>
      <c r="H82" s="1280" t="n">
        <v>2</v>
      </c>
      <c r="I82" s="1281" t="s">
        <v>497</v>
      </c>
      <c r="J82" s="1208" t="n">
        <v>110</v>
      </c>
      <c r="K82" s="1209" t="n">
        <v>300</v>
      </c>
      <c r="L82" s="1209" t="n">
        <v>1850</v>
      </c>
      <c r="M82" s="1210" t="n">
        <v>25.4296120773294</v>
      </c>
      <c r="N82" s="1211" t="n">
        <v>7392.39696</v>
      </c>
      <c r="O82" s="1212" t="n">
        <v>60021.22169</v>
      </c>
      <c r="P82" s="1212" t="n">
        <v>68435.180864</v>
      </c>
      <c r="Q82" s="1300" t="n">
        <v>21261.5872735725</v>
      </c>
      <c r="R82" s="1301" t="n">
        <v>81282.8089635725</v>
      </c>
      <c r="S82" s="1302" t="n">
        <v>89696.7681375725</v>
      </c>
    </row>
    <row r="83" customFormat="false" ht="16.5" hidden="false" customHeight="true" outlineLevel="0" collapsed="false">
      <c r="A83" s="1277" t="s">
        <v>408</v>
      </c>
      <c r="B83" s="1278" t="n">
        <f aca="false">J83</f>
        <v>110</v>
      </c>
      <c r="C83" s="1278" t="s">
        <v>496</v>
      </c>
      <c r="D83" s="1278" t="n">
        <f aca="false">K83</f>
        <v>300</v>
      </c>
      <c r="E83" s="1278" t="s">
        <v>496</v>
      </c>
      <c r="F83" s="1279" t="n">
        <f aca="false">L83</f>
        <v>1900</v>
      </c>
      <c r="G83" s="1278" t="s">
        <v>496</v>
      </c>
      <c r="H83" s="1280" t="n">
        <v>2</v>
      </c>
      <c r="I83" s="1281" t="s">
        <v>497</v>
      </c>
      <c r="J83" s="1208" t="n">
        <v>110</v>
      </c>
      <c r="K83" s="1209" t="n">
        <v>300</v>
      </c>
      <c r="L83" s="1209" t="n">
        <v>1900</v>
      </c>
      <c r="M83" s="1210" t="n">
        <v>26.0160685368016</v>
      </c>
      <c r="N83" s="1211" t="n">
        <v>7638.810192</v>
      </c>
      <c r="O83" s="1212" t="n">
        <v>61209.178573</v>
      </c>
      <c r="P83" s="1212" t="n">
        <v>69789.384656</v>
      </c>
      <c r="Q83" s="1300" t="n">
        <v>21710.5641971775</v>
      </c>
      <c r="R83" s="1301" t="n">
        <v>82919.7427701775</v>
      </c>
      <c r="S83" s="1302" t="n">
        <v>91499.9488531775</v>
      </c>
    </row>
    <row r="84" customFormat="false" ht="16.5" hidden="false" customHeight="true" outlineLevel="0" collapsed="false">
      <c r="A84" s="1277" t="s">
        <v>408</v>
      </c>
      <c r="B84" s="1278" t="n">
        <f aca="false">J84</f>
        <v>110</v>
      </c>
      <c r="C84" s="1278" t="s">
        <v>496</v>
      </c>
      <c r="D84" s="1278" t="n">
        <f aca="false">K84</f>
        <v>300</v>
      </c>
      <c r="E84" s="1278" t="s">
        <v>496</v>
      </c>
      <c r="F84" s="1279" t="n">
        <f aca="false">L84</f>
        <v>1950</v>
      </c>
      <c r="G84" s="1278" t="s">
        <v>496</v>
      </c>
      <c r="H84" s="1280" t="n">
        <v>2</v>
      </c>
      <c r="I84" s="1281" t="s">
        <v>497</v>
      </c>
      <c r="J84" s="1208" t="n">
        <v>110</v>
      </c>
      <c r="K84" s="1209" t="n">
        <v>300</v>
      </c>
      <c r="L84" s="1209" t="n">
        <v>1950</v>
      </c>
      <c r="M84" s="1210" t="n">
        <v>26.7165249962739</v>
      </c>
      <c r="N84" s="1211" t="n">
        <v>7885.223424</v>
      </c>
      <c r="O84" s="1212" t="n">
        <v>62785.325767</v>
      </c>
      <c r="P84" s="1212" t="n">
        <v>71699.548398</v>
      </c>
      <c r="Q84" s="1300" t="n">
        <v>22159.5409895738</v>
      </c>
      <c r="R84" s="1301" t="n">
        <v>84944.8667565738</v>
      </c>
      <c r="S84" s="1302" t="n">
        <v>93859.0893875737</v>
      </c>
    </row>
    <row r="85" customFormat="false" ht="16.5" hidden="false" customHeight="true" outlineLevel="0" collapsed="false">
      <c r="A85" s="1277" t="s">
        <v>408</v>
      </c>
      <c r="B85" s="1278" t="n">
        <f aca="false">J85</f>
        <v>110</v>
      </c>
      <c r="C85" s="1278" t="s">
        <v>496</v>
      </c>
      <c r="D85" s="1278" t="n">
        <f aca="false">K85</f>
        <v>300</v>
      </c>
      <c r="E85" s="1278" t="s">
        <v>496</v>
      </c>
      <c r="F85" s="1279" t="n">
        <f aca="false">L85</f>
        <v>2000</v>
      </c>
      <c r="G85" s="1278" t="s">
        <v>496</v>
      </c>
      <c r="H85" s="1280" t="n">
        <v>2</v>
      </c>
      <c r="I85" s="1281" t="s">
        <v>497</v>
      </c>
      <c r="J85" s="1208" t="n">
        <v>110</v>
      </c>
      <c r="K85" s="1209" t="n">
        <v>300</v>
      </c>
      <c r="L85" s="1209" t="n">
        <v>2000</v>
      </c>
      <c r="M85" s="1210" t="n">
        <v>27.4200354557462</v>
      </c>
      <c r="N85" s="1211" t="n">
        <v>8131.636656</v>
      </c>
      <c r="O85" s="1212" t="n">
        <v>64003.717194</v>
      </c>
      <c r="P85" s="1212" t="n">
        <v>72807.046277</v>
      </c>
      <c r="Q85" s="1300" t="n">
        <v>22824.0147705525</v>
      </c>
      <c r="R85" s="1301" t="n">
        <v>86827.7319645525</v>
      </c>
      <c r="S85" s="1302" t="n">
        <v>95631.0610475525</v>
      </c>
    </row>
    <row r="86" customFormat="false" ht="16.5" hidden="false" customHeight="true" outlineLevel="0" collapsed="false">
      <c r="A86" s="1277" t="s">
        <v>408</v>
      </c>
      <c r="B86" s="1278" t="n">
        <f aca="false">J86</f>
        <v>110</v>
      </c>
      <c r="C86" s="1278" t="s">
        <v>496</v>
      </c>
      <c r="D86" s="1278" t="n">
        <f aca="false">K86</f>
        <v>300</v>
      </c>
      <c r="E86" s="1278" t="s">
        <v>496</v>
      </c>
      <c r="F86" s="1279" t="n">
        <f aca="false">L86</f>
        <v>2050</v>
      </c>
      <c r="G86" s="1278" t="s">
        <v>496</v>
      </c>
      <c r="H86" s="1280" t="n">
        <v>2</v>
      </c>
      <c r="I86" s="1281" t="s">
        <v>497</v>
      </c>
      <c r="J86" s="1208" t="n">
        <v>110</v>
      </c>
      <c r="K86" s="1209" t="n">
        <v>300</v>
      </c>
      <c r="L86" s="1209" t="n">
        <v>2050</v>
      </c>
      <c r="M86" s="1210" t="n">
        <v>28.0064919152184</v>
      </c>
      <c r="N86" s="1211" t="n">
        <v>8378.049888</v>
      </c>
      <c r="O86" s="1212" t="n">
        <v>64795.128916</v>
      </c>
      <c r="P86" s="1212" t="n">
        <v>73764.705126</v>
      </c>
      <c r="Q86" s="1300" t="n">
        <v>23272.9916941575</v>
      </c>
      <c r="R86" s="1301" t="n">
        <v>88068.1206101575</v>
      </c>
      <c r="S86" s="1302" t="n">
        <v>97037.6968201575</v>
      </c>
    </row>
    <row r="87" customFormat="false" ht="16.5" hidden="false" customHeight="true" outlineLevel="0" collapsed="false">
      <c r="A87" s="1277" t="s">
        <v>408</v>
      </c>
      <c r="B87" s="1280" t="n">
        <f aca="false">J87</f>
        <v>110</v>
      </c>
      <c r="C87" s="1280" t="s">
        <v>496</v>
      </c>
      <c r="D87" s="1280" t="n">
        <f aca="false">K87</f>
        <v>300</v>
      </c>
      <c r="E87" s="1280" t="s">
        <v>496</v>
      </c>
      <c r="F87" s="1279" t="n">
        <f aca="false">L87</f>
        <v>2100</v>
      </c>
      <c r="G87" s="1280" t="s">
        <v>496</v>
      </c>
      <c r="H87" s="1280" t="n">
        <v>2</v>
      </c>
      <c r="I87" s="1281" t="s">
        <v>497</v>
      </c>
      <c r="J87" s="1208" t="n">
        <v>110</v>
      </c>
      <c r="K87" s="1209" t="n">
        <v>300</v>
      </c>
      <c r="L87" s="1209" t="n">
        <v>2100</v>
      </c>
      <c r="M87" s="1210" t="n">
        <v>28.5929483746907</v>
      </c>
      <c r="N87" s="1211" t="n">
        <v>8624.46312</v>
      </c>
      <c r="O87" s="1212" t="n">
        <v>65429.017435</v>
      </c>
      <c r="P87" s="1212" t="n">
        <v>74564.840663</v>
      </c>
      <c r="Q87" s="1300" t="n">
        <v>23937.4654751363</v>
      </c>
      <c r="R87" s="1301" t="n">
        <v>89366.4829101363</v>
      </c>
      <c r="S87" s="1302" t="n">
        <v>98502.3061381363</v>
      </c>
    </row>
    <row r="88" customFormat="false" ht="16.5" hidden="false" customHeight="true" outlineLevel="0" collapsed="false">
      <c r="A88" s="1277" t="s">
        <v>408</v>
      </c>
      <c r="B88" s="1278" t="n">
        <f aca="false">J88</f>
        <v>110</v>
      </c>
      <c r="C88" s="1278" t="s">
        <v>496</v>
      </c>
      <c r="D88" s="1278" t="n">
        <f aca="false">K88</f>
        <v>300</v>
      </c>
      <c r="E88" s="1278" t="s">
        <v>496</v>
      </c>
      <c r="F88" s="1279" t="n">
        <f aca="false">L88</f>
        <v>2150</v>
      </c>
      <c r="G88" s="1278" t="s">
        <v>496</v>
      </c>
      <c r="H88" s="1280" t="n">
        <v>2</v>
      </c>
      <c r="I88" s="1281" t="s">
        <v>497</v>
      </c>
      <c r="J88" s="1208" t="n">
        <v>110</v>
      </c>
      <c r="K88" s="1209" t="n">
        <v>300</v>
      </c>
      <c r="L88" s="1209" t="n">
        <v>2150</v>
      </c>
      <c r="M88" s="1210" t="n">
        <v>29.303404834163</v>
      </c>
      <c r="N88" s="1211" t="n">
        <v>8870.876352</v>
      </c>
      <c r="O88" s="1212" t="n">
        <v>66410.845072</v>
      </c>
      <c r="P88" s="1212" t="n">
        <v>75853.505044</v>
      </c>
      <c r="Q88" s="1300" t="n">
        <v>24386.4423987413</v>
      </c>
      <c r="R88" s="1301" t="n">
        <v>90797.2874707413</v>
      </c>
      <c r="S88" s="1302" t="n">
        <v>100239.947442741</v>
      </c>
    </row>
    <row r="89" customFormat="false" ht="16.5" hidden="false" customHeight="true" outlineLevel="0" collapsed="false">
      <c r="A89" s="1277" t="s">
        <v>408</v>
      </c>
      <c r="B89" s="1278" t="n">
        <f aca="false">J89</f>
        <v>110</v>
      </c>
      <c r="C89" s="1278" t="s">
        <v>496</v>
      </c>
      <c r="D89" s="1278" t="n">
        <f aca="false">K89</f>
        <v>300</v>
      </c>
      <c r="E89" s="1278" t="s">
        <v>496</v>
      </c>
      <c r="F89" s="1279" t="n">
        <f aca="false">L89</f>
        <v>2200</v>
      </c>
      <c r="G89" s="1278" t="s">
        <v>496</v>
      </c>
      <c r="H89" s="1280" t="n">
        <v>2</v>
      </c>
      <c r="I89" s="1281" t="s">
        <v>497</v>
      </c>
      <c r="J89" s="1208" t="n">
        <v>110</v>
      </c>
      <c r="K89" s="1209" t="n">
        <v>300</v>
      </c>
      <c r="L89" s="1209" t="n">
        <v>2200</v>
      </c>
      <c r="M89" s="1210" t="n">
        <v>29.8898612936352</v>
      </c>
      <c r="N89" s="1211" t="n">
        <v>9117.289584</v>
      </c>
      <c r="O89" s="1212" t="n">
        <v>68164.257767</v>
      </c>
      <c r="P89" s="1212" t="n">
        <v>77773.164757</v>
      </c>
      <c r="Q89" s="1300" t="n">
        <v>25050.91617972</v>
      </c>
      <c r="R89" s="1301" t="n">
        <v>93215.17394672</v>
      </c>
      <c r="S89" s="1302" t="n">
        <v>102824.08093672</v>
      </c>
    </row>
    <row r="90" customFormat="false" ht="16.5" hidden="false" customHeight="true" outlineLevel="0" collapsed="false">
      <c r="A90" s="1277" t="s">
        <v>408</v>
      </c>
      <c r="B90" s="1278" t="n">
        <f aca="false">J90</f>
        <v>110</v>
      </c>
      <c r="C90" s="1278" t="s">
        <v>496</v>
      </c>
      <c r="D90" s="1278" t="n">
        <f aca="false">K90</f>
        <v>300</v>
      </c>
      <c r="E90" s="1278" t="s">
        <v>496</v>
      </c>
      <c r="F90" s="1279" t="n">
        <f aca="false">L90</f>
        <v>2250</v>
      </c>
      <c r="G90" s="1278" t="s">
        <v>496</v>
      </c>
      <c r="H90" s="1280" t="n">
        <v>2</v>
      </c>
      <c r="I90" s="1281" t="s">
        <v>497</v>
      </c>
      <c r="J90" s="1208" t="n">
        <v>110</v>
      </c>
      <c r="K90" s="1209" t="n">
        <v>300</v>
      </c>
      <c r="L90" s="1209" t="n">
        <v>2250</v>
      </c>
      <c r="M90" s="1210" t="n">
        <v>30.4763177531075</v>
      </c>
      <c r="N90" s="1211" t="n">
        <v>9363.702816</v>
      </c>
      <c r="O90" s="1212" t="n">
        <v>69903.842395</v>
      </c>
      <c r="P90" s="1212" t="n">
        <v>79678.996403</v>
      </c>
      <c r="Q90" s="1300" t="n">
        <v>25499.8929721163</v>
      </c>
      <c r="R90" s="1301" t="n">
        <v>95403.7353671163</v>
      </c>
      <c r="S90" s="1302" t="n">
        <v>105178.889375116</v>
      </c>
    </row>
    <row r="91" customFormat="false" ht="16.5" hidden="false" customHeight="true" outlineLevel="0" collapsed="false">
      <c r="A91" s="1277" t="s">
        <v>408</v>
      </c>
      <c r="B91" s="1278" t="n">
        <f aca="false">J91</f>
        <v>110</v>
      </c>
      <c r="C91" s="1278" t="s">
        <v>496</v>
      </c>
      <c r="D91" s="1278" t="n">
        <f aca="false">K91</f>
        <v>300</v>
      </c>
      <c r="E91" s="1278" t="s">
        <v>496</v>
      </c>
      <c r="F91" s="1279" t="n">
        <f aca="false">L91</f>
        <v>2300</v>
      </c>
      <c r="G91" s="1278" t="s">
        <v>496</v>
      </c>
      <c r="H91" s="1280" t="n">
        <v>2</v>
      </c>
      <c r="I91" s="1281" t="s">
        <v>497</v>
      </c>
      <c r="J91" s="1208" t="n">
        <v>110</v>
      </c>
      <c r="K91" s="1209" t="n">
        <v>300</v>
      </c>
      <c r="L91" s="1209" t="n">
        <v>2300</v>
      </c>
      <c r="M91" s="1210" t="n">
        <v>31.0627742125798</v>
      </c>
      <c r="N91" s="1211" t="n">
        <v>9610.116048</v>
      </c>
      <c r="O91" s="1212" t="n">
        <v>71629.598847</v>
      </c>
      <c r="P91" s="1212" t="n">
        <v>81570.999982</v>
      </c>
      <c r="Q91" s="1300" t="n">
        <v>25948.8698957213</v>
      </c>
      <c r="R91" s="1301" t="n">
        <v>97578.4687427213</v>
      </c>
      <c r="S91" s="1302" t="n">
        <v>107519.869877721</v>
      </c>
    </row>
    <row r="92" customFormat="false" ht="16.5" hidden="false" customHeight="true" outlineLevel="0" collapsed="false">
      <c r="A92" s="1277" t="s">
        <v>408</v>
      </c>
      <c r="B92" s="1278" t="n">
        <f aca="false">J92</f>
        <v>110</v>
      </c>
      <c r="C92" s="1278" t="s">
        <v>496</v>
      </c>
      <c r="D92" s="1278" t="n">
        <f aca="false">K92</f>
        <v>300</v>
      </c>
      <c r="E92" s="1278" t="s">
        <v>496</v>
      </c>
      <c r="F92" s="1279" t="n">
        <f aca="false">L92</f>
        <v>2350</v>
      </c>
      <c r="G92" s="1278" t="s">
        <v>496</v>
      </c>
      <c r="H92" s="1280" t="n">
        <v>2</v>
      </c>
      <c r="I92" s="1281" t="s">
        <v>497</v>
      </c>
      <c r="J92" s="1208" t="n">
        <v>110</v>
      </c>
      <c r="K92" s="1209" t="n">
        <v>300</v>
      </c>
      <c r="L92" s="1209" t="n">
        <v>2350</v>
      </c>
      <c r="M92" s="1210" t="n">
        <v>31.6492306720521</v>
      </c>
      <c r="N92" s="1211" t="n">
        <v>9856.52928</v>
      </c>
      <c r="O92" s="1212" t="n">
        <v>73341.527232</v>
      </c>
      <c r="P92" s="1212" t="n">
        <v>83449.175385</v>
      </c>
      <c r="Q92" s="1300" t="n">
        <v>26613.3436767</v>
      </c>
      <c r="R92" s="1301" t="n">
        <v>99954.8709087</v>
      </c>
      <c r="S92" s="1302" t="n">
        <v>110062.5190617</v>
      </c>
    </row>
    <row r="93" customFormat="false" ht="16.5" hidden="false" customHeight="true" outlineLevel="0" collapsed="false">
      <c r="A93" s="1277" t="s">
        <v>408</v>
      </c>
      <c r="B93" s="1278" t="n">
        <f aca="false">J93</f>
        <v>110</v>
      </c>
      <c r="C93" s="1278" t="s">
        <v>496</v>
      </c>
      <c r="D93" s="1278" t="n">
        <f aca="false">K93</f>
        <v>300</v>
      </c>
      <c r="E93" s="1278" t="s">
        <v>496</v>
      </c>
      <c r="F93" s="1279" t="n">
        <f aca="false">L93</f>
        <v>2400</v>
      </c>
      <c r="G93" s="1278" t="s">
        <v>496</v>
      </c>
      <c r="H93" s="1280" t="n">
        <v>2</v>
      </c>
      <c r="I93" s="1281" t="s">
        <v>497</v>
      </c>
      <c r="J93" s="1208" t="n">
        <v>110</v>
      </c>
      <c r="K93" s="1209" t="n">
        <v>300</v>
      </c>
      <c r="L93" s="1209" t="n">
        <v>2400</v>
      </c>
      <c r="M93" s="1210" t="n">
        <v>32.2356871315243</v>
      </c>
      <c r="N93" s="1211" t="n">
        <v>10102.942512</v>
      </c>
      <c r="O93" s="1212" t="n">
        <v>75039.62755</v>
      </c>
      <c r="P93" s="1212" t="n">
        <v>85313.52283</v>
      </c>
      <c r="Q93" s="1300" t="n">
        <v>27062.3204690963</v>
      </c>
      <c r="R93" s="1301" t="n">
        <v>102101.948019096</v>
      </c>
      <c r="S93" s="1302" t="n">
        <v>112375.843299096</v>
      </c>
    </row>
    <row r="94" customFormat="false" ht="16.5" hidden="false" customHeight="true" outlineLevel="0" collapsed="false">
      <c r="A94" s="1277" t="s">
        <v>408</v>
      </c>
      <c r="B94" s="1278" t="n">
        <f aca="false">J94</f>
        <v>110</v>
      </c>
      <c r="C94" s="1278" t="s">
        <v>496</v>
      </c>
      <c r="D94" s="1278" t="n">
        <f aca="false">K94</f>
        <v>300</v>
      </c>
      <c r="E94" s="1278" t="s">
        <v>496</v>
      </c>
      <c r="F94" s="1279" t="n">
        <f aca="false">L94</f>
        <v>2450</v>
      </c>
      <c r="G94" s="1278" t="s">
        <v>496</v>
      </c>
      <c r="H94" s="1280" t="n">
        <v>2</v>
      </c>
      <c r="I94" s="1281" t="s">
        <v>497</v>
      </c>
      <c r="J94" s="1208" t="n">
        <v>110</v>
      </c>
      <c r="K94" s="1209" t="n">
        <v>300</v>
      </c>
      <c r="L94" s="1209" t="n">
        <v>2450</v>
      </c>
      <c r="M94" s="1210" t="n">
        <v>33.3791435909966</v>
      </c>
      <c r="N94" s="1211" t="n">
        <v>10349.355744</v>
      </c>
      <c r="O94" s="1212" t="n">
        <v>77112.212192</v>
      </c>
      <c r="P94" s="1212" t="n">
        <v>87719.603218</v>
      </c>
      <c r="Q94" s="1300" t="n">
        <v>27726.7943812838</v>
      </c>
      <c r="R94" s="1301" t="n">
        <v>104839.006573284</v>
      </c>
      <c r="S94" s="1302" t="n">
        <v>115446.397599284</v>
      </c>
    </row>
    <row r="95" customFormat="false" ht="16.5" hidden="false" customHeight="true" outlineLevel="0" collapsed="false">
      <c r="A95" s="1277" t="s">
        <v>408</v>
      </c>
      <c r="B95" s="1278" t="n">
        <f aca="false">J95</f>
        <v>110</v>
      </c>
      <c r="C95" s="1278" t="s">
        <v>496</v>
      </c>
      <c r="D95" s="1278" t="n">
        <f aca="false">K95</f>
        <v>300</v>
      </c>
      <c r="E95" s="1278" t="s">
        <v>496</v>
      </c>
      <c r="F95" s="1279" t="n">
        <f aca="false">L95</f>
        <v>2500</v>
      </c>
      <c r="G95" s="1278" t="s">
        <v>496</v>
      </c>
      <c r="H95" s="1280" t="n">
        <v>2</v>
      </c>
      <c r="I95" s="1281" t="s">
        <v>497</v>
      </c>
      <c r="J95" s="1208" t="n">
        <v>110</v>
      </c>
      <c r="K95" s="1209" t="n">
        <v>300</v>
      </c>
      <c r="L95" s="1209" t="n">
        <v>2500</v>
      </c>
      <c r="M95" s="1210" t="n">
        <v>34.3273668504689</v>
      </c>
      <c r="N95" s="1211" t="n">
        <v>10595.768976</v>
      </c>
      <c r="O95" s="1212" t="n">
        <v>78956.861375</v>
      </c>
      <c r="P95" s="1212" t="n">
        <v>89983.671539</v>
      </c>
      <c r="Q95" s="1300" t="n">
        <v>28175.77117368</v>
      </c>
      <c r="R95" s="1301" t="n">
        <v>107132.63254868</v>
      </c>
      <c r="S95" s="1302" t="n">
        <v>118159.44271268</v>
      </c>
    </row>
    <row r="96" customFormat="false" ht="16.5" hidden="false" customHeight="true" outlineLevel="0" collapsed="false">
      <c r="A96" s="1277" t="s">
        <v>408</v>
      </c>
      <c r="B96" s="1278" t="n">
        <f aca="false">J96</f>
        <v>110</v>
      </c>
      <c r="C96" s="1278" t="s">
        <v>496</v>
      </c>
      <c r="D96" s="1278" t="n">
        <f aca="false">K96</f>
        <v>300</v>
      </c>
      <c r="E96" s="1278" t="s">
        <v>496</v>
      </c>
      <c r="F96" s="1279" t="n">
        <f aca="false">L96</f>
        <v>2550</v>
      </c>
      <c r="G96" s="1278" t="s">
        <v>496</v>
      </c>
      <c r="H96" s="1280" t="n">
        <v>2</v>
      </c>
      <c r="I96" s="1281" t="s">
        <v>497</v>
      </c>
      <c r="J96" s="1208" t="n">
        <v>110</v>
      </c>
      <c r="K96" s="1209" t="n">
        <v>300</v>
      </c>
      <c r="L96" s="1209" t="n">
        <v>2550</v>
      </c>
      <c r="M96" s="1210" t="n">
        <v>34.9138233099411</v>
      </c>
      <c r="N96" s="1211" t="n">
        <v>10842.182208</v>
      </c>
      <c r="O96" s="1212" t="n">
        <v>80359.310093</v>
      </c>
      <c r="P96" s="1212" t="n">
        <v>91227.991559</v>
      </c>
      <c r="Q96" s="1300" t="n">
        <v>28840.2450858675</v>
      </c>
      <c r="R96" s="1301" t="n">
        <v>109199.555178868</v>
      </c>
      <c r="S96" s="1302" t="n">
        <v>120068.236644868</v>
      </c>
    </row>
    <row r="97" customFormat="false" ht="16.5" hidden="false" customHeight="true" outlineLevel="0" collapsed="false">
      <c r="A97" s="1277" t="s">
        <v>408</v>
      </c>
      <c r="B97" s="1280" t="n">
        <f aca="false">J97</f>
        <v>110</v>
      </c>
      <c r="C97" s="1280" t="s">
        <v>496</v>
      </c>
      <c r="D97" s="1280" t="n">
        <f aca="false">K97</f>
        <v>300</v>
      </c>
      <c r="E97" s="1280" t="s">
        <v>496</v>
      </c>
      <c r="F97" s="1279" t="n">
        <f aca="false">L97</f>
        <v>2600</v>
      </c>
      <c r="G97" s="1280" t="s">
        <v>496</v>
      </c>
      <c r="H97" s="1280" t="n">
        <v>2</v>
      </c>
      <c r="I97" s="1281" t="s">
        <v>497</v>
      </c>
      <c r="J97" s="1208" t="n">
        <v>110</v>
      </c>
      <c r="K97" s="1209" t="n">
        <v>300</v>
      </c>
      <c r="L97" s="1209" t="n">
        <v>2600</v>
      </c>
      <c r="M97" s="1210" t="n">
        <v>35.5002797694134</v>
      </c>
      <c r="N97" s="1211" t="n">
        <v>11088.59544</v>
      </c>
      <c r="O97" s="1212" t="n">
        <v>81417.081954</v>
      </c>
      <c r="P97" s="1212" t="n">
        <v>92452.010438</v>
      </c>
      <c r="Q97" s="1300" t="n">
        <v>29289.2218782638</v>
      </c>
      <c r="R97" s="1301" t="n">
        <v>110706.303832264</v>
      </c>
      <c r="S97" s="1302" t="n">
        <v>121741.232316264</v>
      </c>
    </row>
    <row r="98" customFormat="false" ht="16.5" hidden="false" customHeight="true" outlineLevel="0" collapsed="false">
      <c r="A98" s="1277" t="s">
        <v>408</v>
      </c>
      <c r="B98" s="1278" t="n">
        <f aca="false">J98</f>
        <v>110</v>
      </c>
      <c r="C98" s="1278" t="s">
        <v>496</v>
      </c>
      <c r="D98" s="1278" t="n">
        <f aca="false">K98</f>
        <v>300</v>
      </c>
      <c r="E98" s="1278" t="s">
        <v>496</v>
      </c>
      <c r="F98" s="1279" t="n">
        <f aca="false">L98</f>
        <v>2650</v>
      </c>
      <c r="G98" s="1278" t="s">
        <v>496</v>
      </c>
      <c r="H98" s="1280" t="n">
        <v>2</v>
      </c>
      <c r="I98" s="1281" t="s">
        <v>497</v>
      </c>
      <c r="J98" s="1208" t="n">
        <v>110</v>
      </c>
      <c r="K98" s="1209" t="n">
        <v>300</v>
      </c>
      <c r="L98" s="1209" t="n">
        <v>2650</v>
      </c>
      <c r="M98" s="1210" t="n">
        <v>36.1937362288857</v>
      </c>
      <c r="N98" s="1211" t="n">
        <v>11335.008672</v>
      </c>
      <c r="O98" s="1212" t="n">
        <v>82567.877576</v>
      </c>
      <c r="P98" s="1212" t="n">
        <v>93839.99878</v>
      </c>
      <c r="Q98" s="1300" t="n">
        <v>29953.6956592425</v>
      </c>
      <c r="R98" s="1301" t="n">
        <v>112521.573235243</v>
      </c>
      <c r="S98" s="1302" t="n">
        <v>123793.694439243</v>
      </c>
    </row>
    <row r="99" customFormat="false" ht="16.5" hidden="false" customHeight="true" outlineLevel="0" collapsed="false">
      <c r="A99" s="1277" t="s">
        <v>408</v>
      </c>
      <c r="B99" s="1278" t="n">
        <f aca="false">J99</f>
        <v>110</v>
      </c>
      <c r="C99" s="1278" t="s">
        <v>496</v>
      </c>
      <c r="D99" s="1278" t="n">
        <f aca="false">K99</f>
        <v>300</v>
      </c>
      <c r="E99" s="1278" t="s">
        <v>496</v>
      </c>
      <c r="F99" s="1279" t="n">
        <f aca="false">L99</f>
        <v>2700</v>
      </c>
      <c r="G99" s="1278" t="s">
        <v>496</v>
      </c>
      <c r="H99" s="1280" t="n">
        <v>2</v>
      </c>
      <c r="I99" s="1281" t="s">
        <v>497</v>
      </c>
      <c r="J99" s="1208" t="n">
        <v>110</v>
      </c>
      <c r="K99" s="1209" t="n">
        <v>300</v>
      </c>
      <c r="L99" s="1209" t="n">
        <v>2700</v>
      </c>
      <c r="M99" s="1210" t="n">
        <v>36.7801926883579</v>
      </c>
      <c r="N99" s="1211" t="n">
        <v>11581.421904</v>
      </c>
      <c r="O99" s="1212" t="n">
        <v>83611.289123</v>
      </c>
      <c r="P99" s="1212" t="n">
        <v>95049.657345</v>
      </c>
      <c r="Q99" s="1300" t="n">
        <v>30402.6725828475</v>
      </c>
      <c r="R99" s="1301" t="n">
        <v>114013.961705848</v>
      </c>
      <c r="S99" s="1302" t="n">
        <v>125452.329927848</v>
      </c>
    </row>
    <row r="100" customFormat="false" ht="16.5" hidden="false" customHeight="true" outlineLevel="0" collapsed="false">
      <c r="A100" s="1277" t="s">
        <v>408</v>
      </c>
      <c r="B100" s="1278" t="n">
        <f aca="false">J100</f>
        <v>110</v>
      </c>
      <c r="C100" s="1278" t="s">
        <v>496</v>
      </c>
      <c r="D100" s="1278" t="n">
        <f aca="false">K100</f>
        <v>300</v>
      </c>
      <c r="E100" s="1278" t="s">
        <v>496</v>
      </c>
      <c r="F100" s="1279" t="n">
        <f aca="false">L100</f>
        <v>2750</v>
      </c>
      <c r="G100" s="1278" t="s">
        <v>496</v>
      </c>
      <c r="H100" s="1280" t="n">
        <v>2</v>
      </c>
      <c r="I100" s="1281" t="s">
        <v>497</v>
      </c>
      <c r="J100" s="1208" t="n">
        <v>110</v>
      </c>
      <c r="K100" s="1209" t="n">
        <v>300</v>
      </c>
      <c r="L100" s="1209" t="n">
        <v>2750</v>
      </c>
      <c r="M100" s="1210" t="n">
        <v>37.3666491478302</v>
      </c>
      <c r="N100" s="1211" t="n">
        <v>11827.835136</v>
      </c>
      <c r="O100" s="1212" t="n">
        <v>84647.520404</v>
      </c>
      <c r="P100" s="1212" t="n">
        <v>96252.135644</v>
      </c>
      <c r="Q100" s="1300" t="n">
        <v>30851.6493752438</v>
      </c>
      <c r="R100" s="1301" t="n">
        <v>115499.169779244</v>
      </c>
      <c r="S100" s="1302" t="n">
        <v>127103.785019244</v>
      </c>
    </row>
    <row r="101" customFormat="false" ht="16.5" hidden="false" customHeight="true" outlineLevel="0" collapsed="false">
      <c r="A101" s="1277" t="s">
        <v>408</v>
      </c>
      <c r="B101" s="1278" t="n">
        <f aca="false">J101</f>
        <v>110</v>
      </c>
      <c r="C101" s="1278" t="s">
        <v>496</v>
      </c>
      <c r="D101" s="1278" t="n">
        <f aca="false">K101</f>
        <v>300</v>
      </c>
      <c r="E101" s="1278" t="s">
        <v>496</v>
      </c>
      <c r="F101" s="1279" t="n">
        <f aca="false">L101</f>
        <v>2800</v>
      </c>
      <c r="G101" s="1278" t="s">
        <v>496</v>
      </c>
      <c r="H101" s="1280" t="n">
        <v>2</v>
      </c>
      <c r="I101" s="1281" t="s">
        <v>497</v>
      </c>
      <c r="J101" s="1208" t="n">
        <v>110</v>
      </c>
      <c r="K101" s="1209" t="n">
        <v>300</v>
      </c>
      <c r="L101" s="1209" t="n">
        <v>2800</v>
      </c>
      <c r="M101" s="1210" t="n">
        <v>37.9531056073025</v>
      </c>
      <c r="N101" s="1211" t="n">
        <v>12074.248368</v>
      </c>
      <c r="O101" s="1212" t="n">
        <v>85676.571637</v>
      </c>
      <c r="P101" s="1212" t="n">
        <v>97447.433895</v>
      </c>
      <c r="Q101" s="1300" t="n">
        <v>31516.1231562225</v>
      </c>
      <c r="R101" s="1301" t="n">
        <v>117192.694793223</v>
      </c>
      <c r="S101" s="1302" t="n">
        <v>128963.557051223</v>
      </c>
    </row>
    <row r="102" customFormat="false" ht="16.5" hidden="false" customHeight="true" outlineLevel="0" collapsed="false">
      <c r="A102" s="1277" t="s">
        <v>408</v>
      </c>
      <c r="B102" s="1278" t="n">
        <f aca="false">J102</f>
        <v>110</v>
      </c>
      <c r="C102" s="1278" t="s">
        <v>496</v>
      </c>
      <c r="D102" s="1278" t="n">
        <f aca="false">K102</f>
        <v>300</v>
      </c>
      <c r="E102" s="1278" t="s">
        <v>496</v>
      </c>
      <c r="F102" s="1279" t="n">
        <f aca="false">L102</f>
        <v>2850</v>
      </c>
      <c r="G102" s="1278" t="s">
        <v>496</v>
      </c>
      <c r="H102" s="1280" t="n">
        <v>2</v>
      </c>
      <c r="I102" s="1281" t="s">
        <v>497</v>
      </c>
      <c r="J102" s="1208" t="n">
        <v>110</v>
      </c>
      <c r="K102" s="1209" t="n">
        <v>300</v>
      </c>
      <c r="L102" s="1209" t="n">
        <v>2850</v>
      </c>
      <c r="M102" s="1210" t="n">
        <v>38.5395620667747</v>
      </c>
      <c r="N102" s="1211" t="n">
        <v>12320.6616</v>
      </c>
      <c r="O102" s="1212" t="n">
        <v>86698.442604</v>
      </c>
      <c r="P102" s="1212" t="n">
        <v>98635.551989</v>
      </c>
      <c r="Q102" s="1300" t="n">
        <v>31965.1000798275</v>
      </c>
      <c r="R102" s="1301" t="n">
        <v>118663.542683828</v>
      </c>
      <c r="S102" s="1302" t="n">
        <v>130600.652068828</v>
      </c>
    </row>
    <row r="103" customFormat="false" ht="16.5" hidden="false" customHeight="true" outlineLevel="0" collapsed="false">
      <c r="A103" s="1277" t="s">
        <v>408</v>
      </c>
      <c r="B103" s="1278" t="n">
        <f aca="false">J103</f>
        <v>110</v>
      </c>
      <c r="C103" s="1278" t="s">
        <v>496</v>
      </c>
      <c r="D103" s="1278" t="n">
        <f aca="false">K103</f>
        <v>300</v>
      </c>
      <c r="E103" s="1278" t="s">
        <v>496</v>
      </c>
      <c r="F103" s="1279" t="n">
        <f aca="false">L103</f>
        <v>2900</v>
      </c>
      <c r="G103" s="1278" t="s">
        <v>496</v>
      </c>
      <c r="H103" s="1280" t="n">
        <v>2</v>
      </c>
      <c r="I103" s="1281" t="s">
        <v>497</v>
      </c>
      <c r="J103" s="1208" t="n">
        <v>110</v>
      </c>
      <c r="K103" s="1209" t="n">
        <v>300</v>
      </c>
      <c r="L103" s="1209" t="n">
        <v>2900</v>
      </c>
      <c r="M103" s="1210" t="n">
        <v>39.302018526247</v>
      </c>
      <c r="N103" s="1211" t="n">
        <v>12567.074832</v>
      </c>
      <c r="O103" s="1212" t="n">
        <v>88211.006283</v>
      </c>
      <c r="P103" s="1212" t="n">
        <v>100554.835325</v>
      </c>
      <c r="Q103" s="1300" t="n">
        <v>32629.5738608063</v>
      </c>
      <c r="R103" s="1301" t="n">
        <v>120840.580143806</v>
      </c>
      <c r="S103" s="1302" t="n">
        <v>133184.409185806</v>
      </c>
    </row>
    <row r="104" customFormat="false" ht="16.5" hidden="false" customHeight="true" outlineLevel="0" collapsed="false">
      <c r="A104" s="1277" t="s">
        <v>408</v>
      </c>
      <c r="B104" s="1278" t="n">
        <f aca="false">J104</f>
        <v>110</v>
      </c>
      <c r="C104" s="1278" t="s">
        <v>496</v>
      </c>
      <c r="D104" s="1278" t="n">
        <f aca="false">K104</f>
        <v>300</v>
      </c>
      <c r="E104" s="1278" t="s">
        <v>496</v>
      </c>
      <c r="F104" s="1279" t="n">
        <f aca="false">L104</f>
        <v>2950</v>
      </c>
      <c r="G104" s="1278" t="s">
        <v>496</v>
      </c>
      <c r="H104" s="1280" t="n">
        <v>2</v>
      </c>
      <c r="I104" s="1281" t="s">
        <v>497</v>
      </c>
      <c r="J104" s="1208" t="n">
        <v>110</v>
      </c>
      <c r="K104" s="1209" t="n">
        <v>300</v>
      </c>
      <c r="L104" s="1209" t="n">
        <v>2950</v>
      </c>
      <c r="M104" s="1210" t="n">
        <v>39.8884749857193</v>
      </c>
      <c r="N104" s="1211" t="n">
        <v>12813.488064</v>
      </c>
      <c r="O104" s="1212" t="n">
        <v>88891.689047</v>
      </c>
      <c r="P104" s="1212" t="n">
        <v>101401.765107</v>
      </c>
      <c r="Q104" s="1300" t="n">
        <v>33078.5507844113</v>
      </c>
      <c r="R104" s="1301" t="n">
        <v>121970.239831411</v>
      </c>
      <c r="S104" s="1302" t="n">
        <v>134480.315891411</v>
      </c>
    </row>
    <row r="105" customFormat="false" ht="16.5" hidden="false" customHeight="true" outlineLevel="0" collapsed="false">
      <c r="A105" s="1285" t="s">
        <v>408</v>
      </c>
      <c r="B105" s="1286" t="n">
        <f aca="false">J105</f>
        <v>110</v>
      </c>
      <c r="C105" s="1286" t="s">
        <v>496</v>
      </c>
      <c r="D105" s="1286" t="n">
        <f aca="false">K105</f>
        <v>300</v>
      </c>
      <c r="E105" s="1286" t="s">
        <v>496</v>
      </c>
      <c r="F105" s="1287" t="n">
        <f aca="false">L105</f>
        <v>3000</v>
      </c>
      <c r="G105" s="1286" t="s">
        <v>496</v>
      </c>
      <c r="H105" s="1288" t="n">
        <v>2</v>
      </c>
      <c r="I105" s="1289" t="s">
        <v>497</v>
      </c>
      <c r="J105" s="1219" t="n">
        <v>110</v>
      </c>
      <c r="K105" s="1220" t="n">
        <v>300</v>
      </c>
      <c r="L105" s="1220" t="n">
        <v>3000</v>
      </c>
      <c r="M105" s="1221" t="n">
        <v>40.7710394451916</v>
      </c>
      <c r="N105" s="1222" t="n">
        <v>13059.901296</v>
      </c>
      <c r="O105" s="1223" t="n">
        <v>89894.433457</v>
      </c>
      <c r="P105" s="1223" t="n">
        <v>102640.726033</v>
      </c>
      <c r="Q105" s="1303" t="n">
        <v>33743.02456539</v>
      </c>
      <c r="R105" s="1304" t="n">
        <v>123637.45802239</v>
      </c>
      <c r="S105" s="1305" t="n">
        <v>136383.75059839</v>
      </c>
    </row>
    <row r="106" customFormat="false" ht="22.5" hidden="false" customHeight="true" outlineLevel="0" collapsed="false">
      <c r="A106" s="1241" t="s">
        <v>504</v>
      </c>
      <c r="B106" s="1241"/>
      <c r="C106" s="1241"/>
      <c r="D106" s="1241"/>
      <c r="E106" s="1241"/>
      <c r="F106" s="1241"/>
      <c r="G106" s="1241"/>
      <c r="H106" s="1241"/>
      <c r="I106" s="1241"/>
      <c r="J106" s="1241"/>
      <c r="K106" s="1241"/>
      <c r="L106" s="1241"/>
      <c r="M106" s="1241"/>
      <c r="N106" s="1241"/>
      <c r="O106" s="1241"/>
      <c r="P106" s="1241"/>
      <c r="Q106" s="1241"/>
      <c r="R106" s="1241"/>
      <c r="S106" s="1241"/>
    </row>
    <row r="107" customFormat="false" ht="16.5" hidden="false" customHeight="true" outlineLevel="0" collapsed="false">
      <c r="A107" s="1202" t="s">
        <v>519</v>
      </c>
      <c r="B107" s="1202"/>
      <c r="C107" s="1202"/>
      <c r="D107" s="1202"/>
      <c r="E107" s="1202"/>
      <c r="F107" s="1202"/>
      <c r="G107" s="1202"/>
      <c r="H107" s="1202"/>
      <c r="I107" s="1202"/>
      <c r="J107" s="1202"/>
      <c r="K107" s="1202"/>
      <c r="L107" s="1202"/>
      <c r="M107" s="1202"/>
      <c r="N107" s="1202"/>
      <c r="O107" s="1202"/>
      <c r="P107" s="1202"/>
      <c r="Q107" s="1202"/>
      <c r="R107" s="1202"/>
      <c r="S107" s="1202"/>
    </row>
    <row r="108" customFormat="false" ht="16.5" hidden="false" customHeight="false" outlineLevel="0" collapsed="false">
      <c r="A108" s="1277" t="s">
        <v>408</v>
      </c>
      <c r="B108" s="1278" t="n">
        <f aca="false">J108</f>
        <v>110</v>
      </c>
      <c r="C108" s="1278" t="s">
        <v>496</v>
      </c>
      <c r="D108" s="1278" t="n">
        <f aca="false">K108</f>
        <v>360</v>
      </c>
      <c r="E108" s="1278" t="s">
        <v>496</v>
      </c>
      <c r="F108" s="1279" t="n">
        <f aca="false">L108</f>
        <v>700</v>
      </c>
      <c r="G108" s="1278" t="s">
        <v>496</v>
      </c>
      <c r="H108" s="1280" t="n">
        <v>2</v>
      </c>
      <c r="I108" s="1281" t="s">
        <v>497</v>
      </c>
      <c r="J108" s="1208" t="n">
        <v>110</v>
      </c>
      <c r="K108" s="1209" t="n">
        <v>360</v>
      </c>
      <c r="L108" s="1209" t="n">
        <v>700</v>
      </c>
      <c r="M108" s="1210" t="n">
        <v>11.7443014793619</v>
      </c>
      <c r="N108" s="1211" t="n">
        <v>1845.63510768</v>
      </c>
      <c r="O108" s="1212" t="n">
        <v>26937.456343</v>
      </c>
      <c r="P108" s="1212" t="n">
        <v>31497.254978</v>
      </c>
      <c r="Q108" s="1300" t="n">
        <v>9852.47094189375</v>
      </c>
      <c r="R108" s="1301" t="n">
        <v>36789.9272848938</v>
      </c>
      <c r="S108" s="1302" t="n">
        <v>41349.7259198938</v>
      </c>
    </row>
    <row r="109" customFormat="false" ht="16.5" hidden="false" customHeight="false" outlineLevel="0" collapsed="false">
      <c r="A109" s="1277" t="s">
        <v>408</v>
      </c>
      <c r="B109" s="1278" t="n">
        <f aca="false">J109</f>
        <v>110</v>
      </c>
      <c r="C109" s="1278" t="s">
        <v>496</v>
      </c>
      <c r="D109" s="1278" t="n">
        <f aca="false">K109</f>
        <v>360</v>
      </c>
      <c r="E109" s="1278" t="s">
        <v>496</v>
      </c>
      <c r="F109" s="1279" t="n">
        <f aca="false">L109</f>
        <v>750</v>
      </c>
      <c r="G109" s="1278" t="s">
        <v>496</v>
      </c>
      <c r="H109" s="1280" t="n">
        <v>2</v>
      </c>
      <c r="I109" s="1281" t="s">
        <v>497</v>
      </c>
      <c r="J109" s="1208" t="n">
        <v>110</v>
      </c>
      <c r="K109" s="1209" t="n">
        <v>360</v>
      </c>
      <c r="L109" s="1209" t="n">
        <v>750</v>
      </c>
      <c r="M109" s="1210" t="n">
        <v>12.5176845652552</v>
      </c>
      <c r="N109" s="1211" t="n">
        <v>2109.29726592</v>
      </c>
      <c r="O109" s="1212" t="n">
        <v>27761.853754</v>
      </c>
      <c r="P109" s="1212" t="n">
        <v>32541.968966</v>
      </c>
      <c r="Q109" s="1300" t="n">
        <v>10369.8514479713</v>
      </c>
      <c r="R109" s="1301" t="n">
        <v>38131.7052019712</v>
      </c>
      <c r="S109" s="1302" t="n">
        <v>42911.8204139713</v>
      </c>
    </row>
    <row r="110" customFormat="false" ht="16.5" hidden="false" customHeight="false" outlineLevel="0" collapsed="false">
      <c r="A110" s="1277" t="s">
        <v>408</v>
      </c>
      <c r="B110" s="1278" t="n">
        <f aca="false">J110</f>
        <v>110</v>
      </c>
      <c r="C110" s="1278" t="s">
        <v>496</v>
      </c>
      <c r="D110" s="1278" t="n">
        <f aca="false">K110</f>
        <v>360</v>
      </c>
      <c r="E110" s="1278" t="s">
        <v>496</v>
      </c>
      <c r="F110" s="1279" t="n">
        <f aca="false">L110</f>
        <v>800</v>
      </c>
      <c r="G110" s="1278" t="s">
        <v>496</v>
      </c>
      <c r="H110" s="1280" t="n">
        <v>2</v>
      </c>
      <c r="I110" s="1281" t="s">
        <v>497</v>
      </c>
      <c r="J110" s="1208" t="n">
        <v>110</v>
      </c>
      <c r="K110" s="1209" t="n">
        <v>360</v>
      </c>
      <c r="L110" s="1209" t="n">
        <v>800</v>
      </c>
      <c r="M110" s="1210" t="n">
        <v>13.1720676511485</v>
      </c>
      <c r="N110" s="1211" t="n">
        <v>2372.95942416</v>
      </c>
      <c r="O110" s="1212" t="n">
        <v>28876.305179</v>
      </c>
      <c r="P110" s="1212" t="n">
        <v>33515.533749</v>
      </c>
      <c r="Q110" s="1300" t="n">
        <v>10887.2319540488</v>
      </c>
      <c r="R110" s="1301" t="n">
        <v>39763.5371330488</v>
      </c>
      <c r="S110" s="1302" t="n">
        <v>44402.7657030488</v>
      </c>
    </row>
    <row r="111" customFormat="false" ht="16.5" hidden="false" customHeight="false" outlineLevel="0" collapsed="false">
      <c r="A111" s="1277" t="s">
        <v>408</v>
      </c>
      <c r="B111" s="1278" t="n">
        <f aca="false">J111</f>
        <v>110</v>
      </c>
      <c r="C111" s="1278" t="s">
        <v>496</v>
      </c>
      <c r="D111" s="1278" t="n">
        <f aca="false">K111</f>
        <v>360</v>
      </c>
      <c r="E111" s="1278" t="s">
        <v>496</v>
      </c>
      <c r="F111" s="1279" t="n">
        <f aca="false">L111</f>
        <v>850</v>
      </c>
      <c r="G111" s="1278" t="s">
        <v>496</v>
      </c>
      <c r="H111" s="1280" t="n">
        <v>2</v>
      </c>
      <c r="I111" s="1281" t="s">
        <v>497</v>
      </c>
      <c r="J111" s="1208" t="n">
        <v>110</v>
      </c>
      <c r="K111" s="1209" t="n">
        <v>360</v>
      </c>
      <c r="L111" s="1209" t="n">
        <v>850</v>
      </c>
      <c r="M111" s="1210" t="n">
        <v>13.8264507370419</v>
      </c>
      <c r="N111" s="1211" t="n">
        <v>2636.6215824</v>
      </c>
      <c r="O111" s="1212" t="n">
        <v>29651.319813</v>
      </c>
      <c r="P111" s="1212" t="n">
        <v>34475.977766</v>
      </c>
      <c r="Q111" s="1300" t="n">
        <v>11620.1094487088</v>
      </c>
      <c r="R111" s="1301" t="n">
        <v>41271.4292617088</v>
      </c>
      <c r="S111" s="1302" t="n">
        <v>46096.0872147088</v>
      </c>
    </row>
    <row r="112" customFormat="false" ht="16.5" hidden="false" customHeight="false" outlineLevel="0" collapsed="false">
      <c r="A112" s="1277" t="s">
        <v>408</v>
      </c>
      <c r="B112" s="1278" t="n">
        <f aca="false">J112</f>
        <v>110</v>
      </c>
      <c r="C112" s="1278" t="s">
        <v>496</v>
      </c>
      <c r="D112" s="1278" t="n">
        <f aca="false">K112</f>
        <v>360</v>
      </c>
      <c r="E112" s="1278" t="s">
        <v>496</v>
      </c>
      <c r="F112" s="1279" t="n">
        <f aca="false">L112</f>
        <v>900</v>
      </c>
      <c r="G112" s="1278" t="s">
        <v>496</v>
      </c>
      <c r="H112" s="1280" t="n">
        <v>2</v>
      </c>
      <c r="I112" s="1281" t="s">
        <v>497</v>
      </c>
      <c r="J112" s="1208" t="n">
        <v>110</v>
      </c>
      <c r="K112" s="1209" t="n">
        <v>360</v>
      </c>
      <c r="L112" s="1209" t="n">
        <v>900</v>
      </c>
      <c r="M112" s="1210" t="n">
        <v>14.5188338229352</v>
      </c>
      <c r="N112" s="1211" t="n">
        <v>2900.28374064</v>
      </c>
      <c r="O112" s="1212" t="n">
        <v>30479.839713</v>
      </c>
      <c r="P112" s="1212" t="n">
        <v>35528.172751</v>
      </c>
      <c r="Q112" s="1300" t="n">
        <v>12137.4899547863</v>
      </c>
      <c r="R112" s="1301" t="n">
        <v>42617.3296677863</v>
      </c>
      <c r="S112" s="1302" t="n">
        <v>47665.6627057863</v>
      </c>
    </row>
    <row r="113" customFormat="false" ht="16.5" hidden="false" customHeight="false" outlineLevel="0" collapsed="false">
      <c r="A113" s="1277" t="s">
        <v>408</v>
      </c>
      <c r="B113" s="1278" t="n">
        <f aca="false">J113</f>
        <v>110</v>
      </c>
      <c r="C113" s="1278" t="s">
        <v>496</v>
      </c>
      <c r="D113" s="1278" t="n">
        <f aca="false">K113</f>
        <v>360</v>
      </c>
      <c r="E113" s="1278" t="s">
        <v>496</v>
      </c>
      <c r="F113" s="1279" t="n">
        <f aca="false">L113</f>
        <v>950</v>
      </c>
      <c r="G113" s="1278" t="s">
        <v>496</v>
      </c>
      <c r="H113" s="1280" t="n">
        <v>2</v>
      </c>
      <c r="I113" s="1281" t="s">
        <v>497</v>
      </c>
      <c r="J113" s="1208" t="n">
        <v>110</v>
      </c>
      <c r="K113" s="1209" t="n">
        <v>360</v>
      </c>
      <c r="L113" s="1209" t="n">
        <v>950</v>
      </c>
      <c r="M113" s="1210" t="n">
        <v>15.2422169088285</v>
      </c>
      <c r="N113" s="1211" t="n">
        <v>3163.94589888</v>
      </c>
      <c r="O113" s="1212" t="n">
        <v>31304.508861</v>
      </c>
      <c r="P113" s="1212" t="n">
        <v>36573.379637</v>
      </c>
      <c r="Q113" s="1300" t="n">
        <v>12870.3674494463</v>
      </c>
      <c r="R113" s="1301" t="n">
        <v>44174.8763104463</v>
      </c>
      <c r="S113" s="1302" t="n">
        <v>49443.7470864463</v>
      </c>
    </row>
    <row r="114" customFormat="false" ht="16.5" hidden="false" customHeight="false" outlineLevel="0" collapsed="false">
      <c r="A114" s="1277" t="s">
        <v>408</v>
      </c>
      <c r="B114" s="1278" t="n">
        <f aca="false">J114</f>
        <v>110</v>
      </c>
      <c r="C114" s="1278" t="s">
        <v>496</v>
      </c>
      <c r="D114" s="1278" t="n">
        <f aca="false">K114</f>
        <v>360</v>
      </c>
      <c r="E114" s="1278" t="s">
        <v>496</v>
      </c>
      <c r="F114" s="1279" t="n">
        <f aca="false">L114</f>
        <v>1000</v>
      </c>
      <c r="G114" s="1278" t="s">
        <v>496</v>
      </c>
      <c r="H114" s="1280" t="n">
        <v>2</v>
      </c>
      <c r="I114" s="1281" t="s">
        <v>497</v>
      </c>
      <c r="J114" s="1208" t="n">
        <v>110</v>
      </c>
      <c r="K114" s="1209" t="n">
        <v>360</v>
      </c>
      <c r="L114" s="1209" t="n">
        <v>1000</v>
      </c>
      <c r="M114" s="1210" t="n">
        <v>16.0370647947218</v>
      </c>
      <c r="N114" s="1211" t="n">
        <v>3427.60805712</v>
      </c>
      <c r="O114" s="1212" t="n">
        <v>33141.31266</v>
      </c>
      <c r="P114" s="1212" t="n">
        <v>38595.61271</v>
      </c>
      <c r="Q114" s="1300" t="n">
        <v>13387.7479555238</v>
      </c>
      <c r="R114" s="1301" t="n">
        <v>46529.0606155238</v>
      </c>
      <c r="S114" s="1302" t="n">
        <v>51983.3606655238</v>
      </c>
    </row>
    <row r="115" customFormat="false" ht="16.5" hidden="false" customHeight="false" outlineLevel="0" collapsed="false">
      <c r="A115" s="1277" t="s">
        <v>408</v>
      </c>
      <c r="B115" s="1278" t="n">
        <f aca="false">J115</f>
        <v>110</v>
      </c>
      <c r="C115" s="1278" t="s">
        <v>496</v>
      </c>
      <c r="D115" s="1278" t="n">
        <f aca="false">K115</f>
        <v>360</v>
      </c>
      <c r="E115" s="1278" t="s">
        <v>496</v>
      </c>
      <c r="F115" s="1279" t="n">
        <f aca="false">L115</f>
        <v>1050</v>
      </c>
      <c r="G115" s="1278" t="s">
        <v>496</v>
      </c>
      <c r="H115" s="1280" t="n">
        <v>2</v>
      </c>
      <c r="I115" s="1281" t="s">
        <v>497</v>
      </c>
      <c r="J115" s="1208" t="n">
        <v>110</v>
      </c>
      <c r="K115" s="1209" t="n">
        <v>360</v>
      </c>
      <c r="L115" s="1209" t="n">
        <v>1050</v>
      </c>
      <c r="M115" s="1210" t="n">
        <v>16.6914478806151</v>
      </c>
      <c r="N115" s="1211" t="n">
        <v>3691.27021536</v>
      </c>
      <c r="O115" s="1212" t="n">
        <v>34918.222267</v>
      </c>
      <c r="P115" s="1212" t="n">
        <v>40557.951809</v>
      </c>
      <c r="Q115" s="1300" t="n">
        <v>14120.6254501838</v>
      </c>
      <c r="R115" s="1301" t="n">
        <v>49038.8477171838</v>
      </c>
      <c r="S115" s="1302" t="n">
        <v>54678.5772591838</v>
      </c>
    </row>
    <row r="116" customFormat="false" ht="16.5" hidden="false" customHeight="false" outlineLevel="0" collapsed="false">
      <c r="A116" s="1277" t="s">
        <v>408</v>
      </c>
      <c r="B116" s="1280" t="n">
        <f aca="false">J116</f>
        <v>110</v>
      </c>
      <c r="C116" s="1280" t="s">
        <v>496</v>
      </c>
      <c r="D116" s="1280" t="n">
        <f aca="false">K116</f>
        <v>360</v>
      </c>
      <c r="E116" s="1280" t="s">
        <v>496</v>
      </c>
      <c r="F116" s="1279" t="n">
        <f aca="false">L116</f>
        <v>1100</v>
      </c>
      <c r="G116" s="1280" t="s">
        <v>496</v>
      </c>
      <c r="H116" s="1280" t="n">
        <v>2</v>
      </c>
      <c r="I116" s="1281" t="s">
        <v>497</v>
      </c>
      <c r="J116" s="1208" t="n">
        <v>110</v>
      </c>
      <c r="K116" s="1209" t="n">
        <v>360</v>
      </c>
      <c r="L116" s="1209" t="n">
        <v>1100</v>
      </c>
      <c r="M116" s="1210" t="n">
        <v>17.3458309665085</v>
      </c>
      <c r="N116" s="1211" t="n">
        <v>3954.9323736</v>
      </c>
      <c r="O116" s="1212" t="n">
        <v>36695.131983</v>
      </c>
      <c r="P116" s="1212" t="n">
        <v>42520.290799</v>
      </c>
      <c r="Q116" s="1300" t="n">
        <v>14638.0059562613</v>
      </c>
      <c r="R116" s="1301" t="n">
        <v>51333.1379392613</v>
      </c>
      <c r="S116" s="1302" t="n">
        <v>57158.2967552613</v>
      </c>
    </row>
    <row r="117" customFormat="false" ht="16.5" hidden="false" customHeight="false" outlineLevel="0" collapsed="false">
      <c r="A117" s="1277" t="s">
        <v>408</v>
      </c>
      <c r="B117" s="1278" t="n">
        <f aca="false">J117</f>
        <v>110</v>
      </c>
      <c r="C117" s="1278" t="s">
        <v>496</v>
      </c>
      <c r="D117" s="1278" t="n">
        <f aca="false">K117</f>
        <v>360</v>
      </c>
      <c r="E117" s="1278" t="s">
        <v>496</v>
      </c>
      <c r="F117" s="1279" t="n">
        <f aca="false">L117</f>
        <v>1150</v>
      </c>
      <c r="G117" s="1278" t="s">
        <v>496</v>
      </c>
      <c r="H117" s="1280" t="n">
        <v>2</v>
      </c>
      <c r="I117" s="1281" t="s">
        <v>497</v>
      </c>
      <c r="J117" s="1208" t="n">
        <v>110</v>
      </c>
      <c r="K117" s="1209" t="n">
        <v>360</v>
      </c>
      <c r="L117" s="1209" t="n">
        <v>1150</v>
      </c>
      <c r="M117" s="1210" t="n">
        <v>18.0002140524018</v>
      </c>
      <c r="N117" s="1211" t="n">
        <v>4218.59453184</v>
      </c>
      <c r="O117" s="1212" t="n">
        <v>38120.9666509999</v>
      </c>
      <c r="P117" s="1212" t="n">
        <v>44131.55485</v>
      </c>
      <c r="Q117" s="1300" t="n">
        <v>15155.3864623388</v>
      </c>
      <c r="R117" s="1301" t="n">
        <v>53276.3531133386</v>
      </c>
      <c r="S117" s="1302" t="n">
        <v>59286.9413123388</v>
      </c>
    </row>
    <row r="118" customFormat="false" ht="16.5" hidden="false" customHeight="false" outlineLevel="0" collapsed="false">
      <c r="A118" s="1277" t="s">
        <v>408</v>
      </c>
      <c r="B118" s="1278" t="n">
        <f aca="false">J118</f>
        <v>110</v>
      </c>
      <c r="C118" s="1278" t="s">
        <v>496</v>
      </c>
      <c r="D118" s="1278" t="n">
        <f aca="false">K118</f>
        <v>360</v>
      </c>
      <c r="E118" s="1278" t="s">
        <v>496</v>
      </c>
      <c r="F118" s="1279" t="n">
        <f aca="false">L118</f>
        <v>1200</v>
      </c>
      <c r="G118" s="1278" t="s">
        <v>496</v>
      </c>
      <c r="H118" s="1280" t="n">
        <v>2</v>
      </c>
      <c r="I118" s="1281" t="s">
        <v>497</v>
      </c>
      <c r="J118" s="1208" t="n">
        <v>110</v>
      </c>
      <c r="K118" s="1209" t="n">
        <v>360</v>
      </c>
      <c r="L118" s="1209" t="n">
        <v>1200</v>
      </c>
      <c r="M118" s="1210" t="n">
        <v>18.8305971382951</v>
      </c>
      <c r="N118" s="1211" t="n">
        <v>4482.25669008</v>
      </c>
      <c r="O118" s="1212" t="n">
        <v>39983.966638</v>
      </c>
      <c r="P118" s="1212" t="n">
        <v>46418.048831</v>
      </c>
      <c r="Q118" s="1300" t="n">
        <v>15888.2640882075</v>
      </c>
      <c r="R118" s="1301" t="n">
        <v>55872.2307262075</v>
      </c>
      <c r="S118" s="1302" t="n">
        <v>62306.3129192075</v>
      </c>
    </row>
    <row r="119" customFormat="false" ht="16.5" hidden="false" customHeight="false" outlineLevel="0" collapsed="false">
      <c r="A119" s="1277" t="s">
        <v>408</v>
      </c>
      <c r="B119" s="1278" t="n">
        <f aca="false">J119</f>
        <v>110</v>
      </c>
      <c r="C119" s="1278" t="s">
        <v>496</v>
      </c>
      <c r="D119" s="1278" t="n">
        <f aca="false">K119</f>
        <v>360</v>
      </c>
      <c r="E119" s="1278" t="s">
        <v>496</v>
      </c>
      <c r="F119" s="1279" t="n">
        <f aca="false">L119</f>
        <v>1250</v>
      </c>
      <c r="G119" s="1278" t="s">
        <v>496</v>
      </c>
      <c r="H119" s="1280" t="n">
        <v>2</v>
      </c>
      <c r="I119" s="1281" t="s">
        <v>497</v>
      </c>
      <c r="J119" s="1208" t="n">
        <v>110</v>
      </c>
      <c r="K119" s="1209" t="n">
        <v>360</v>
      </c>
      <c r="L119" s="1209" t="n">
        <v>1250</v>
      </c>
      <c r="M119" s="1210" t="n">
        <v>19.4849802241884</v>
      </c>
      <c r="N119" s="1211" t="n">
        <v>4745.91884832</v>
      </c>
      <c r="O119" s="1212" t="n">
        <v>41561.488104</v>
      </c>
      <c r="P119" s="1212" t="n">
        <v>48180.99968</v>
      </c>
      <c r="Q119" s="1300" t="n">
        <v>16405.644594285</v>
      </c>
      <c r="R119" s="1301" t="n">
        <v>57967.132698285</v>
      </c>
      <c r="S119" s="1302" t="n">
        <v>64586.644274285</v>
      </c>
    </row>
    <row r="120" customFormat="false" ht="16.5" hidden="false" customHeight="false" outlineLevel="0" collapsed="false">
      <c r="A120" s="1277" t="s">
        <v>408</v>
      </c>
      <c r="B120" s="1278" t="n">
        <f aca="false">J120</f>
        <v>110</v>
      </c>
      <c r="C120" s="1278" t="s">
        <v>496</v>
      </c>
      <c r="D120" s="1278" t="n">
        <f aca="false">K120</f>
        <v>360</v>
      </c>
      <c r="E120" s="1278" t="s">
        <v>496</v>
      </c>
      <c r="F120" s="1279" t="n">
        <f aca="false">L120</f>
        <v>1300</v>
      </c>
      <c r="G120" s="1278" t="s">
        <v>496</v>
      </c>
      <c r="H120" s="1280" t="n">
        <v>2</v>
      </c>
      <c r="I120" s="1281" t="s">
        <v>497</v>
      </c>
      <c r="J120" s="1208" t="n">
        <v>110</v>
      </c>
      <c r="K120" s="1209" t="n">
        <v>360</v>
      </c>
      <c r="L120" s="1209" t="n">
        <v>1300</v>
      </c>
      <c r="M120" s="1210" t="n">
        <v>20.2013633100818</v>
      </c>
      <c r="N120" s="1211" t="n">
        <v>5009.58100656</v>
      </c>
      <c r="O120" s="1212" t="n">
        <v>43174.829804</v>
      </c>
      <c r="P120" s="1212" t="n">
        <v>50050.065517</v>
      </c>
      <c r="Q120" s="1300" t="n">
        <v>17138.522088945</v>
      </c>
      <c r="R120" s="1301" t="n">
        <v>60313.351892945</v>
      </c>
      <c r="S120" s="1302" t="n">
        <v>67188.587605945</v>
      </c>
    </row>
    <row r="121" customFormat="false" ht="16.5" hidden="false" customHeight="false" outlineLevel="0" collapsed="false">
      <c r="A121" s="1277" t="s">
        <v>408</v>
      </c>
      <c r="B121" s="1278" t="n">
        <f aca="false">J121</f>
        <v>110</v>
      </c>
      <c r="C121" s="1278" t="s">
        <v>496</v>
      </c>
      <c r="D121" s="1278" t="n">
        <f aca="false">K121</f>
        <v>360</v>
      </c>
      <c r="E121" s="1278" t="s">
        <v>496</v>
      </c>
      <c r="F121" s="1279" t="n">
        <f aca="false">L121</f>
        <v>1350</v>
      </c>
      <c r="G121" s="1278" t="s">
        <v>496</v>
      </c>
      <c r="H121" s="1280" t="n">
        <v>2</v>
      </c>
      <c r="I121" s="1281" t="s">
        <v>497</v>
      </c>
      <c r="J121" s="1208" t="n">
        <v>110</v>
      </c>
      <c r="K121" s="1209" t="n">
        <v>360</v>
      </c>
      <c r="L121" s="1209" t="n">
        <v>1350</v>
      </c>
      <c r="M121" s="1210" t="n">
        <v>20.8557463959751</v>
      </c>
      <c r="N121" s="1211" t="n">
        <v>5273.2431648</v>
      </c>
      <c r="O121" s="1212" t="n">
        <v>45097.229232</v>
      </c>
      <c r="P121" s="1212" t="n">
        <v>52157.894437</v>
      </c>
      <c r="Q121" s="1300" t="n">
        <v>17655.9025950225</v>
      </c>
      <c r="R121" s="1301" t="n">
        <v>62753.1318270225</v>
      </c>
      <c r="S121" s="1302" t="n">
        <v>69813.7970320225</v>
      </c>
    </row>
    <row r="122" customFormat="false" ht="16.5" hidden="false" customHeight="false" outlineLevel="0" collapsed="false">
      <c r="A122" s="1277" t="s">
        <v>408</v>
      </c>
      <c r="B122" s="1278" t="n">
        <f aca="false">J122</f>
        <v>110</v>
      </c>
      <c r="C122" s="1278" t="s">
        <v>496</v>
      </c>
      <c r="D122" s="1278" t="n">
        <f aca="false">K122</f>
        <v>360</v>
      </c>
      <c r="E122" s="1278" t="s">
        <v>496</v>
      </c>
      <c r="F122" s="1279" t="n">
        <f aca="false">L122</f>
        <v>1400</v>
      </c>
      <c r="G122" s="1278" t="s">
        <v>496</v>
      </c>
      <c r="H122" s="1280" t="n">
        <v>2</v>
      </c>
      <c r="I122" s="1281" t="s">
        <v>497</v>
      </c>
      <c r="J122" s="1208" t="n">
        <v>110</v>
      </c>
      <c r="K122" s="1209" t="n">
        <v>360</v>
      </c>
      <c r="L122" s="1209" t="n">
        <v>1400</v>
      </c>
      <c r="M122" s="1210" t="n">
        <v>21.5101294818684</v>
      </c>
      <c r="N122" s="1211" t="n">
        <v>5536.90532304</v>
      </c>
      <c r="O122" s="1212" t="n">
        <v>47019.628878</v>
      </c>
      <c r="P122" s="1212" t="n">
        <v>54265.723248</v>
      </c>
      <c r="Q122" s="1300" t="n">
        <v>18388.7800896825</v>
      </c>
      <c r="R122" s="1301" t="n">
        <v>65408.4089676825</v>
      </c>
      <c r="S122" s="1302" t="n">
        <v>72654.5033376825</v>
      </c>
    </row>
    <row r="123" customFormat="false" ht="16.5" hidden="false" customHeight="false" outlineLevel="0" collapsed="false">
      <c r="A123" s="1277" t="s">
        <v>408</v>
      </c>
      <c r="B123" s="1278" t="n">
        <f aca="false">J123</f>
        <v>110</v>
      </c>
      <c r="C123" s="1278" t="s">
        <v>496</v>
      </c>
      <c r="D123" s="1278" t="n">
        <f aca="false">K123</f>
        <v>360</v>
      </c>
      <c r="E123" s="1278" t="s">
        <v>496</v>
      </c>
      <c r="F123" s="1279" t="n">
        <f aca="false">L123</f>
        <v>1450</v>
      </c>
      <c r="G123" s="1278" t="s">
        <v>496</v>
      </c>
      <c r="H123" s="1280" t="n">
        <v>2</v>
      </c>
      <c r="I123" s="1281" t="s">
        <v>497</v>
      </c>
      <c r="J123" s="1208" t="n">
        <v>110</v>
      </c>
      <c r="K123" s="1209" t="n">
        <v>360</v>
      </c>
      <c r="L123" s="1209" t="n">
        <v>1450</v>
      </c>
      <c r="M123" s="1210" t="n">
        <v>22.1645125677617</v>
      </c>
      <c r="N123" s="1211" t="n">
        <v>5800.56748128</v>
      </c>
      <c r="O123" s="1212" t="n">
        <v>48942.028306</v>
      </c>
      <c r="P123" s="1212" t="n">
        <v>56373.552168</v>
      </c>
      <c r="Q123" s="1300" t="n">
        <v>18906.16059576</v>
      </c>
      <c r="R123" s="1301" t="n">
        <v>67848.18890176</v>
      </c>
      <c r="S123" s="1302" t="n">
        <v>75279.71276376</v>
      </c>
    </row>
    <row r="124" customFormat="false" ht="16.5" hidden="false" customHeight="false" outlineLevel="0" collapsed="false">
      <c r="A124" s="1277" t="s">
        <v>408</v>
      </c>
      <c r="B124" s="1278" t="n">
        <f aca="false">J124</f>
        <v>110</v>
      </c>
      <c r="C124" s="1278" t="s">
        <v>496</v>
      </c>
      <c r="D124" s="1278" t="n">
        <f aca="false">K124</f>
        <v>360</v>
      </c>
      <c r="E124" s="1278" t="s">
        <v>496</v>
      </c>
      <c r="F124" s="1279" t="n">
        <f aca="false">L124</f>
        <v>1500</v>
      </c>
      <c r="G124" s="1278" t="s">
        <v>496</v>
      </c>
      <c r="H124" s="1280" t="n">
        <v>2</v>
      </c>
      <c r="I124" s="1281" t="s">
        <v>497</v>
      </c>
      <c r="J124" s="1208" t="n">
        <v>110</v>
      </c>
      <c r="K124" s="1209" t="n">
        <v>360</v>
      </c>
      <c r="L124" s="1209" t="n">
        <v>1500</v>
      </c>
      <c r="M124" s="1210" t="n">
        <v>23.676231253655</v>
      </c>
      <c r="N124" s="1211" t="n">
        <v>6064.22963952</v>
      </c>
      <c r="O124" s="1212" t="n">
        <v>51604.929589</v>
      </c>
      <c r="P124" s="1212" t="n">
        <v>59444.960817</v>
      </c>
      <c r="Q124" s="1300" t="n">
        <v>19639.03809042</v>
      </c>
      <c r="R124" s="1301" t="n">
        <v>71243.96767942</v>
      </c>
      <c r="S124" s="1302" t="n">
        <v>79083.99890742</v>
      </c>
    </row>
    <row r="125" customFormat="false" ht="16.5" hidden="false" customHeight="false" outlineLevel="0" collapsed="false">
      <c r="A125" s="1277" t="s">
        <v>408</v>
      </c>
      <c r="B125" s="1278" t="n">
        <f aca="false">J125</f>
        <v>110</v>
      </c>
      <c r="C125" s="1278" t="s">
        <v>496</v>
      </c>
      <c r="D125" s="1278" t="n">
        <f aca="false">K125</f>
        <v>360</v>
      </c>
      <c r="E125" s="1278" t="s">
        <v>496</v>
      </c>
      <c r="F125" s="1279" t="n">
        <f aca="false">L125</f>
        <v>1550</v>
      </c>
      <c r="G125" s="1278" t="s">
        <v>496</v>
      </c>
      <c r="H125" s="1280" t="n">
        <v>2</v>
      </c>
      <c r="I125" s="1281" t="s">
        <v>497</v>
      </c>
      <c r="J125" s="1208" t="n">
        <v>110</v>
      </c>
      <c r="K125" s="1209" t="n">
        <v>360</v>
      </c>
      <c r="L125" s="1209" t="n">
        <v>1550</v>
      </c>
      <c r="M125" s="1210" t="n">
        <v>24.3996143395484</v>
      </c>
      <c r="N125" s="1211" t="n">
        <v>6327.89179776</v>
      </c>
      <c r="O125" s="1212" t="n">
        <v>53912.7971619999</v>
      </c>
      <c r="P125" s="1212" t="n">
        <v>62103.189597</v>
      </c>
      <c r="Q125" s="1300" t="n">
        <v>20156.4185964975</v>
      </c>
      <c r="R125" s="1301" t="n">
        <v>74069.2157584974</v>
      </c>
      <c r="S125" s="1302" t="n">
        <v>82259.6081934975</v>
      </c>
    </row>
    <row r="126" customFormat="false" ht="16.5" hidden="false" customHeight="false" outlineLevel="0" collapsed="false">
      <c r="A126" s="1277" t="s">
        <v>408</v>
      </c>
      <c r="B126" s="1280" t="n">
        <f aca="false">J126</f>
        <v>110</v>
      </c>
      <c r="C126" s="1280" t="s">
        <v>496</v>
      </c>
      <c r="D126" s="1280" t="n">
        <f aca="false">K126</f>
        <v>360</v>
      </c>
      <c r="E126" s="1280" t="s">
        <v>496</v>
      </c>
      <c r="F126" s="1279" t="n">
        <f aca="false">L126</f>
        <v>1600</v>
      </c>
      <c r="G126" s="1280" t="s">
        <v>496</v>
      </c>
      <c r="H126" s="1280" t="n">
        <v>2</v>
      </c>
      <c r="I126" s="1281" t="s">
        <v>497</v>
      </c>
      <c r="J126" s="1208" t="n">
        <v>110</v>
      </c>
      <c r="K126" s="1209" t="n">
        <v>360</v>
      </c>
      <c r="L126" s="1209" t="n">
        <v>1600</v>
      </c>
      <c r="M126" s="1210" t="n">
        <v>25.0539974254417</v>
      </c>
      <c r="N126" s="1211" t="n">
        <v>6591.553956</v>
      </c>
      <c r="O126" s="1212" t="n">
        <v>55172.143486</v>
      </c>
      <c r="P126" s="1212" t="n">
        <v>63547.965195</v>
      </c>
      <c r="Q126" s="1300" t="n">
        <v>20673.799102575</v>
      </c>
      <c r="R126" s="1301" t="n">
        <v>75845.942588575</v>
      </c>
      <c r="S126" s="1302" t="n">
        <v>84221.764297575</v>
      </c>
    </row>
    <row r="127" customFormat="false" ht="16.5" hidden="false" customHeight="false" outlineLevel="0" collapsed="false">
      <c r="A127" s="1277" t="s">
        <v>408</v>
      </c>
      <c r="B127" s="1278" t="n">
        <f aca="false">J127</f>
        <v>110</v>
      </c>
      <c r="C127" s="1278" t="s">
        <v>496</v>
      </c>
      <c r="D127" s="1278" t="n">
        <f aca="false">K127</f>
        <v>360</v>
      </c>
      <c r="E127" s="1278" t="s">
        <v>496</v>
      </c>
      <c r="F127" s="1279" t="n">
        <f aca="false">L127</f>
        <v>1650</v>
      </c>
      <c r="G127" s="1278" t="s">
        <v>496</v>
      </c>
      <c r="H127" s="1280" t="n">
        <v>2</v>
      </c>
      <c r="I127" s="1281" t="s">
        <v>497</v>
      </c>
      <c r="J127" s="1208" t="n">
        <v>110</v>
      </c>
      <c r="K127" s="1209" t="n">
        <v>360</v>
      </c>
      <c r="L127" s="1209" t="n">
        <v>1650</v>
      </c>
      <c r="M127" s="1210" t="n">
        <v>25.746380511335</v>
      </c>
      <c r="N127" s="1211" t="n">
        <v>6855.21611424</v>
      </c>
      <c r="O127" s="1212" t="n">
        <v>56477.114485</v>
      </c>
      <c r="P127" s="1212" t="n">
        <v>65076.15555</v>
      </c>
      <c r="Q127" s="1300" t="n">
        <v>21406.676597235</v>
      </c>
      <c r="R127" s="1301" t="n">
        <v>77883.791082235</v>
      </c>
      <c r="S127" s="1302" t="n">
        <v>86482.832147235</v>
      </c>
    </row>
    <row r="128" customFormat="false" ht="16.5" hidden="false" customHeight="false" outlineLevel="0" collapsed="false">
      <c r="A128" s="1277" t="s">
        <v>408</v>
      </c>
      <c r="B128" s="1278" t="n">
        <f aca="false">J128</f>
        <v>110</v>
      </c>
      <c r="C128" s="1278" t="s">
        <v>496</v>
      </c>
      <c r="D128" s="1278" t="n">
        <f aca="false">K128</f>
        <v>360</v>
      </c>
      <c r="E128" s="1278" t="s">
        <v>496</v>
      </c>
      <c r="F128" s="1279" t="n">
        <f aca="false">L128</f>
        <v>1700</v>
      </c>
      <c r="G128" s="1278" t="s">
        <v>496</v>
      </c>
      <c r="H128" s="1280" t="n">
        <v>2</v>
      </c>
      <c r="I128" s="1281" t="s">
        <v>497</v>
      </c>
      <c r="J128" s="1208" t="n">
        <v>110</v>
      </c>
      <c r="K128" s="1209" t="n">
        <v>360</v>
      </c>
      <c r="L128" s="1209" t="n">
        <v>1700</v>
      </c>
      <c r="M128" s="1210" t="n">
        <v>26.4007635972283</v>
      </c>
      <c r="N128" s="1211" t="n">
        <v>7118.87827248</v>
      </c>
      <c r="O128" s="1212" t="n">
        <v>57721.817749</v>
      </c>
      <c r="P128" s="1212" t="n">
        <v>66506.288306</v>
      </c>
      <c r="Q128" s="1300" t="n">
        <v>21924.0571033125</v>
      </c>
      <c r="R128" s="1301" t="n">
        <v>79645.8748523125</v>
      </c>
      <c r="S128" s="1302" t="n">
        <v>88430.3454093125</v>
      </c>
    </row>
    <row r="129" customFormat="false" ht="16.5" hidden="false" customHeight="false" outlineLevel="0" collapsed="false">
      <c r="A129" s="1277" t="s">
        <v>408</v>
      </c>
      <c r="B129" s="1278" t="n">
        <f aca="false">J129</f>
        <v>110</v>
      </c>
      <c r="C129" s="1278" t="s">
        <v>496</v>
      </c>
      <c r="D129" s="1278" t="n">
        <f aca="false">K129</f>
        <v>360</v>
      </c>
      <c r="E129" s="1278" t="s">
        <v>496</v>
      </c>
      <c r="F129" s="1279" t="n">
        <f aca="false">L129</f>
        <v>1750</v>
      </c>
      <c r="G129" s="1278" t="s">
        <v>496</v>
      </c>
      <c r="H129" s="1280" t="n">
        <v>2</v>
      </c>
      <c r="I129" s="1281" t="s">
        <v>497</v>
      </c>
      <c r="J129" s="1208" t="n">
        <v>110</v>
      </c>
      <c r="K129" s="1209" t="n">
        <v>360</v>
      </c>
      <c r="L129" s="1209" t="n">
        <v>1750</v>
      </c>
      <c r="M129" s="1210" t="n">
        <v>27.0551466831217</v>
      </c>
      <c r="N129" s="1211" t="n">
        <v>7382.54043072</v>
      </c>
      <c r="O129" s="1212" t="n">
        <v>58959.199701</v>
      </c>
      <c r="P129" s="1212" t="n">
        <v>67929.099641</v>
      </c>
      <c r="Q129" s="1300" t="n">
        <v>22656.9345979725</v>
      </c>
      <c r="R129" s="1301" t="n">
        <v>81616.1342989725</v>
      </c>
      <c r="S129" s="1302" t="n">
        <v>90586.0342389725</v>
      </c>
    </row>
    <row r="130" customFormat="false" ht="16.5" hidden="false" customHeight="false" outlineLevel="0" collapsed="false">
      <c r="A130" s="1277" t="s">
        <v>408</v>
      </c>
      <c r="B130" s="1278" t="n">
        <f aca="false">J130</f>
        <v>110</v>
      </c>
      <c r="C130" s="1278" t="s">
        <v>496</v>
      </c>
      <c r="D130" s="1278" t="n">
        <f aca="false">K130</f>
        <v>360</v>
      </c>
      <c r="E130" s="1278" t="s">
        <v>496</v>
      </c>
      <c r="F130" s="1279" t="n">
        <f aca="false">L130</f>
        <v>1800</v>
      </c>
      <c r="G130" s="1278" t="s">
        <v>496</v>
      </c>
      <c r="H130" s="1280" t="n">
        <v>2</v>
      </c>
      <c r="I130" s="1281" t="s">
        <v>497</v>
      </c>
      <c r="J130" s="1208" t="n">
        <v>110</v>
      </c>
      <c r="K130" s="1209" t="n">
        <v>360</v>
      </c>
      <c r="L130" s="1209" t="n">
        <v>1800</v>
      </c>
      <c r="M130" s="1210" t="n">
        <v>27.778529769015</v>
      </c>
      <c r="N130" s="1211" t="n">
        <v>7646.20258896</v>
      </c>
      <c r="O130" s="1212" t="n">
        <v>60239.1225</v>
      </c>
      <c r="P130" s="1212" t="n">
        <v>69429.729346</v>
      </c>
      <c r="Q130" s="1300" t="n">
        <v>23174.31510405</v>
      </c>
      <c r="R130" s="1301" t="n">
        <v>83413.43760405</v>
      </c>
      <c r="S130" s="1302" t="n">
        <v>92604.04445005</v>
      </c>
    </row>
    <row r="131" customFormat="false" ht="16.5" hidden="false" customHeight="false" outlineLevel="0" collapsed="false">
      <c r="A131" s="1277" t="s">
        <v>408</v>
      </c>
      <c r="B131" s="1278" t="n">
        <f aca="false">J131</f>
        <v>110</v>
      </c>
      <c r="C131" s="1278" t="s">
        <v>496</v>
      </c>
      <c r="D131" s="1278" t="n">
        <f aca="false">K131</f>
        <v>360</v>
      </c>
      <c r="E131" s="1278" t="s">
        <v>496</v>
      </c>
      <c r="F131" s="1279" t="n">
        <f aca="false">L131</f>
        <v>1850</v>
      </c>
      <c r="G131" s="1278" t="s">
        <v>496</v>
      </c>
      <c r="H131" s="1280" t="n">
        <v>2</v>
      </c>
      <c r="I131" s="1281" t="s">
        <v>497</v>
      </c>
      <c r="J131" s="1208" t="n">
        <v>110</v>
      </c>
      <c r="K131" s="1209" t="n">
        <v>360</v>
      </c>
      <c r="L131" s="1209" t="n">
        <v>1850</v>
      </c>
      <c r="M131" s="1210" t="n">
        <v>28.4949128549083</v>
      </c>
      <c r="N131" s="1211" t="n">
        <v>7909.8647472</v>
      </c>
      <c r="O131" s="1212" t="n">
        <v>61561.266449</v>
      </c>
      <c r="P131" s="1212" t="n">
        <v>71007.59765</v>
      </c>
      <c r="Q131" s="1300" t="n">
        <v>23907.1927299188</v>
      </c>
      <c r="R131" s="1301" t="n">
        <v>85468.4591789188</v>
      </c>
      <c r="S131" s="1302" t="n">
        <v>94914.7903799188</v>
      </c>
    </row>
    <row r="132" customFormat="false" ht="16.5" hidden="false" customHeight="false" outlineLevel="0" collapsed="false">
      <c r="A132" s="1277" t="s">
        <v>408</v>
      </c>
      <c r="B132" s="1278" t="n">
        <f aca="false">J132</f>
        <v>110</v>
      </c>
      <c r="C132" s="1278" t="s">
        <v>496</v>
      </c>
      <c r="D132" s="1278" t="n">
        <f aca="false">K132</f>
        <v>360</v>
      </c>
      <c r="E132" s="1278" t="s">
        <v>496</v>
      </c>
      <c r="F132" s="1279" t="n">
        <f aca="false">L132</f>
        <v>1900</v>
      </c>
      <c r="G132" s="1278" t="s">
        <v>496</v>
      </c>
      <c r="H132" s="1280" t="n">
        <v>2</v>
      </c>
      <c r="I132" s="1281" t="s">
        <v>497</v>
      </c>
      <c r="J132" s="1208" t="n">
        <v>110</v>
      </c>
      <c r="K132" s="1209" t="n">
        <v>360</v>
      </c>
      <c r="L132" s="1209" t="n">
        <v>1900</v>
      </c>
      <c r="M132" s="1210" t="n">
        <v>29.1492959408016</v>
      </c>
      <c r="N132" s="1211" t="n">
        <v>8173.52690544</v>
      </c>
      <c r="O132" s="1212" t="n">
        <v>62776.684029</v>
      </c>
      <c r="P132" s="1212" t="n">
        <v>72408.444722</v>
      </c>
      <c r="Q132" s="1300" t="n">
        <v>24424.5732359963</v>
      </c>
      <c r="R132" s="1301" t="n">
        <v>87201.2572649963</v>
      </c>
      <c r="S132" s="1302" t="n">
        <v>96833.0179579963</v>
      </c>
    </row>
    <row r="133" customFormat="false" ht="16.5" hidden="false" customHeight="false" outlineLevel="0" collapsed="false">
      <c r="A133" s="1277" t="s">
        <v>408</v>
      </c>
      <c r="B133" s="1278" t="n">
        <f aca="false">J133</f>
        <v>110</v>
      </c>
      <c r="C133" s="1278" t="s">
        <v>496</v>
      </c>
      <c r="D133" s="1278" t="n">
        <f aca="false">K133</f>
        <v>360</v>
      </c>
      <c r="E133" s="1278" t="s">
        <v>496</v>
      </c>
      <c r="F133" s="1279" t="n">
        <f aca="false">L133</f>
        <v>1950</v>
      </c>
      <c r="G133" s="1278" t="s">
        <v>496</v>
      </c>
      <c r="H133" s="1280" t="n">
        <v>2</v>
      </c>
      <c r="I133" s="1281" t="s">
        <v>497</v>
      </c>
      <c r="J133" s="1208" t="n">
        <v>110</v>
      </c>
      <c r="K133" s="1209" t="n">
        <v>360</v>
      </c>
      <c r="L133" s="1209" t="n">
        <v>1950</v>
      </c>
      <c r="M133" s="1210" t="n">
        <v>29.9176790266949</v>
      </c>
      <c r="N133" s="1211" t="n">
        <v>8437.18906368</v>
      </c>
      <c r="O133" s="1212" t="n">
        <v>64380.292138</v>
      </c>
      <c r="P133" s="1212" t="n">
        <v>74365.251635</v>
      </c>
      <c r="Q133" s="1300" t="n">
        <v>24941.9537420738</v>
      </c>
      <c r="R133" s="1301" t="n">
        <v>89322.2458800738</v>
      </c>
      <c r="S133" s="1302" t="n">
        <v>99307.2053770737</v>
      </c>
    </row>
    <row r="134" customFormat="false" ht="16.5" hidden="false" customHeight="false" outlineLevel="0" collapsed="false">
      <c r="A134" s="1277" t="s">
        <v>408</v>
      </c>
      <c r="B134" s="1278" t="n">
        <f aca="false">J134</f>
        <v>110</v>
      </c>
      <c r="C134" s="1278" t="s">
        <v>496</v>
      </c>
      <c r="D134" s="1278" t="n">
        <f aca="false">K134</f>
        <v>360</v>
      </c>
      <c r="E134" s="1278" t="s">
        <v>496</v>
      </c>
      <c r="F134" s="1279" t="n">
        <f aca="false">L134</f>
        <v>2000</v>
      </c>
      <c r="G134" s="1278" t="s">
        <v>496</v>
      </c>
      <c r="H134" s="1280" t="n">
        <v>2</v>
      </c>
      <c r="I134" s="1281" t="s">
        <v>497</v>
      </c>
      <c r="J134" s="1208" t="n">
        <v>110</v>
      </c>
      <c r="K134" s="1209" t="n">
        <v>360</v>
      </c>
      <c r="L134" s="1209" t="n">
        <v>2000</v>
      </c>
      <c r="M134" s="1210" t="n">
        <v>30.7125269125883</v>
      </c>
      <c r="N134" s="1211" t="n">
        <v>8700.85122192</v>
      </c>
      <c r="O134" s="1212" t="n">
        <v>65638.0669</v>
      </c>
      <c r="P134" s="1212" t="n">
        <v>75529.375123</v>
      </c>
      <c r="Q134" s="1300" t="n">
        <v>25674.8312367338</v>
      </c>
      <c r="R134" s="1301" t="n">
        <v>91312.8981367338</v>
      </c>
      <c r="S134" s="1302" t="n">
        <v>101204.206359734</v>
      </c>
    </row>
    <row r="135" customFormat="false" ht="16.5" hidden="false" customHeight="false" outlineLevel="0" collapsed="false">
      <c r="A135" s="1277" t="s">
        <v>408</v>
      </c>
      <c r="B135" s="1278" t="n">
        <f aca="false">J135</f>
        <v>110</v>
      </c>
      <c r="C135" s="1278" t="s">
        <v>496</v>
      </c>
      <c r="D135" s="1278" t="n">
        <f aca="false">K135</f>
        <v>360</v>
      </c>
      <c r="E135" s="1278" t="s">
        <v>496</v>
      </c>
      <c r="F135" s="1279" t="n">
        <f aca="false">L135</f>
        <v>2050</v>
      </c>
      <c r="G135" s="1278" t="s">
        <v>496</v>
      </c>
      <c r="H135" s="1280" t="n">
        <v>2</v>
      </c>
      <c r="I135" s="1281" t="s">
        <v>497</v>
      </c>
      <c r="J135" s="1208" t="n">
        <v>110</v>
      </c>
      <c r="K135" s="1209" t="n">
        <v>360</v>
      </c>
      <c r="L135" s="1209" t="n">
        <v>2050</v>
      </c>
      <c r="M135" s="1210" t="n">
        <v>31.3669099984816</v>
      </c>
      <c r="N135" s="1211" t="n">
        <v>8964.51338016</v>
      </c>
      <c r="O135" s="1212" t="n">
        <v>66456.939537</v>
      </c>
      <c r="P135" s="1212" t="n">
        <v>76533.677034</v>
      </c>
      <c r="Q135" s="1300" t="n">
        <v>26192.2117428113</v>
      </c>
      <c r="R135" s="1301" t="n">
        <v>92649.1512798113</v>
      </c>
      <c r="S135" s="1302" t="n">
        <v>102725.888776811</v>
      </c>
    </row>
    <row r="136" customFormat="false" ht="16.5" hidden="false" customHeight="false" outlineLevel="0" collapsed="false">
      <c r="A136" s="1277" t="s">
        <v>408</v>
      </c>
      <c r="B136" s="1280" t="n">
        <f aca="false">J136</f>
        <v>110</v>
      </c>
      <c r="C136" s="1280" t="s">
        <v>496</v>
      </c>
      <c r="D136" s="1280" t="n">
        <f aca="false">K136</f>
        <v>360</v>
      </c>
      <c r="E136" s="1280" t="s">
        <v>496</v>
      </c>
      <c r="F136" s="1279" t="n">
        <f aca="false">L136</f>
        <v>2100</v>
      </c>
      <c r="G136" s="1280" t="s">
        <v>496</v>
      </c>
      <c r="H136" s="1280" t="n">
        <v>2</v>
      </c>
      <c r="I136" s="1281" t="s">
        <v>497</v>
      </c>
      <c r="J136" s="1208" t="n">
        <v>110</v>
      </c>
      <c r="K136" s="1209" t="n">
        <v>360</v>
      </c>
      <c r="L136" s="1209" t="n">
        <v>2100</v>
      </c>
      <c r="M136" s="1210" t="n">
        <v>32.0212930843749</v>
      </c>
      <c r="N136" s="1211" t="n">
        <v>9228.1755384</v>
      </c>
      <c r="O136" s="1212" t="n">
        <v>67118.288862</v>
      </c>
      <c r="P136" s="1212" t="n">
        <v>77380.455851</v>
      </c>
      <c r="Q136" s="1300" t="n">
        <v>26925.0892374713</v>
      </c>
      <c r="R136" s="1301" t="n">
        <v>94043.3780994713</v>
      </c>
      <c r="S136" s="1302" t="n">
        <v>104305.545088471</v>
      </c>
    </row>
    <row r="137" customFormat="false" ht="16.5" hidden="false" customHeight="false" outlineLevel="0" collapsed="false">
      <c r="A137" s="1277" t="s">
        <v>408</v>
      </c>
      <c r="B137" s="1278" t="n">
        <f aca="false">J137</f>
        <v>110</v>
      </c>
      <c r="C137" s="1278" t="s">
        <v>496</v>
      </c>
      <c r="D137" s="1278" t="n">
        <f aca="false">K137</f>
        <v>360</v>
      </c>
      <c r="E137" s="1278" t="s">
        <v>496</v>
      </c>
      <c r="F137" s="1279" t="n">
        <f aca="false">L137</f>
        <v>2150</v>
      </c>
      <c r="G137" s="1278" t="s">
        <v>496</v>
      </c>
      <c r="H137" s="1280" t="n">
        <v>2</v>
      </c>
      <c r="I137" s="1281" t="s">
        <v>497</v>
      </c>
      <c r="J137" s="1208" t="n">
        <v>110</v>
      </c>
      <c r="K137" s="1209" t="n">
        <v>360</v>
      </c>
      <c r="L137" s="1209" t="n">
        <v>2150</v>
      </c>
      <c r="M137" s="1210" t="n">
        <v>32.7996761702682</v>
      </c>
      <c r="N137" s="1211" t="n">
        <v>9491.83769664</v>
      </c>
      <c r="O137" s="1212" t="n">
        <v>68127.577414</v>
      </c>
      <c r="P137" s="1212" t="n">
        <v>78715.763512</v>
      </c>
      <c r="Q137" s="1300" t="n">
        <v>27442.4697435488</v>
      </c>
      <c r="R137" s="1301" t="n">
        <v>95570.0471575488</v>
      </c>
      <c r="S137" s="1302" t="n">
        <v>106158.233255549</v>
      </c>
    </row>
    <row r="138" customFormat="false" ht="16.5" hidden="false" customHeight="false" outlineLevel="0" collapsed="false">
      <c r="A138" s="1277" t="s">
        <v>408</v>
      </c>
      <c r="B138" s="1278" t="n">
        <f aca="false">J138</f>
        <v>110</v>
      </c>
      <c r="C138" s="1278" t="s">
        <v>496</v>
      </c>
      <c r="D138" s="1278" t="n">
        <f aca="false">K138</f>
        <v>360</v>
      </c>
      <c r="E138" s="1278" t="s">
        <v>496</v>
      </c>
      <c r="F138" s="1279" t="n">
        <f aca="false">L138</f>
        <v>2200</v>
      </c>
      <c r="G138" s="1278" t="s">
        <v>496</v>
      </c>
      <c r="H138" s="1280" t="n">
        <v>2</v>
      </c>
      <c r="I138" s="1281" t="s">
        <v>497</v>
      </c>
      <c r="J138" s="1208" t="n">
        <v>110</v>
      </c>
      <c r="K138" s="1209" t="n">
        <v>360</v>
      </c>
      <c r="L138" s="1209" t="n">
        <v>2200</v>
      </c>
      <c r="M138" s="1210" t="n">
        <v>33.4540592561616</v>
      </c>
      <c r="N138" s="1211" t="n">
        <v>9755.49985488</v>
      </c>
      <c r="O138" s="1212" t="n">
        <v>69908.450915</v>
      </c>
      <c r="P138" s="1212" t="n">
        <v>80682.066287</v>
      </c>
      <c r="Q138" s="1300" t="n">
        <v>28175.3472382088</v>
      </c>
      <c r="R138" s="1301" t="n">
        <v>98083.7981532088</v>
      </c>
      <c r="S138" s="1302" t="n">
        <v>108857.413525209</v>
      </c>
    </row>
    <row r="139" customFormat="false" ht="16.5" hidden="false" customHeight="false" outlineLevel="0" collapsed="false">
      <c r="A139" s="1277" t="s">
        <v>408</v>
      </c>
      <c r="B139" s="1278" t="n">
        <f aca="false">J139</f>
        <v>110</v>
      </c>
      <c r="C139" s="1278" t="s">
        <v>496</v>
      </c>
      <c r="D139" s="1278" t="n">
        <f aca="false">K139</f>
        <v>360</v>
      </c>
      <c r="E139" s="1278" t="s">
        <v>496</v>
      </c>
      <c r="F139" s="1279" t="n">
        <f aca="false">L139</f>
        <v>2250</v>
      </c>
      <c r="G139" s="1278" t="s">
        <v>496</v>
      </c>
      <c r="H139" s="1280" t="n">
        <v>2</v>
      </c>
      <c r="I139" s="1281" t="s">
        <v>497</v>
      </c>
      <c r="J139" s="1208" t="n">
        <v>110</v>
      </c>
      <c r="K139" s="1209" t="n">
        <v>360</v>
      </c>
      <c r="L139" s="1209" t="n">
        <v>2250</v>
      </c>
      <c r="M139" s="1210" t="n">
        <v>34.1084423420549</v>
      </c>
      <c r="N139" s="1211" t="n">
        <v>10019.16201312</v>
      </c>
      <c r="O139" s="1212" t="n">
        <v>71675.49624</v>
      </c>
      <c r="P139" s="1212" t="n">
        <v>82634.541104</v>
      </c>
      <c r="Q139" s="1300" t="n">
        <v>28692.7277442863</v>
      </c>
      <c r="R139" s="1301" t="n">
        <v>100368.223984286</v>
      </c>
      <c r="S139" s="1302" t="n">
        <v>111327.268848286</v>
      </c>
    </row>
    <row r="140" customFormat="false" ht="16.5" hidden="false" customHeight="false" outlineLevel="0" collapsed="false">
      <c r="A140" s="1277" t="s">
        <v>408</v>
      </c>
      <c r="B140" s="1278" t="n">
        <f aca="false">J140</f>
        <v>110</v>
      </c>
      <c r="C140" s="1278" t="s">
        <v>496</v>
      </c>
      <c r="D140" s="1278" t="n">
        <f aca="false">K140</f>
        <v>360</v>
      </c>
      <c r="E140" s="1278" t="s">
        <v>496</v>
      </c>
      <c r="F140" s="1279" t="n">
        <f aca="false">L140</f>
        <v>2300</v>
      </c>
      <c r="G140" s="1278" t="s">
        <v>496</v>
      </c>
      <c r="H140" s="1280" t="n">
        <v>2</v>
      </c>
      <c r="I140" s="1281" t="s">
        <v>497</v>
      </c>
      <c r="J140" s="1208" t="n">
        <v>110</v>
      </c>
      <c r="K140" s="1209" t="n">
        <v>360</v>
      </c>
      <c r="L140" s="1209" t="n">
        <v>2300</v>
      </c>
      <c r="M140" s="1210" t="n">
        <v>34.7628254279482</v>
      </c>
      <c r="N140" s="1211" t="n">
        <v>10282.82417136</v>
      </c>
      <c r="O140" s="1212" t="n">
        <v>73428.713607</v>
      </c>
      <c r="P140" s="1212" t="n">
        <v>84573.187745</v>
      </c>
      <c r="Q140" s="1300" t="n">
        <v>29210.1082503638</v>
      </c>
      <c r="R140" s="1301" t="n">
        <v>102638.821857364</v>
      </c>
      <c r="S140" s="1302" t="n">
        <v>113783.295995364</v>
      </c>
    </row>
    <row r="141" customFormat="false" ht="16.5" hidden="false" customHeight="false" outlineLevel="0" collapsed="false">
      <c r="A141" s="1277" t="s">
        <v>408</v>
      </c>
      <c r="B141" s="1278" t="n">
        <f aca="false">J141</f>
        <v>110</v>
      </c>
      <c r="C141" s="1278" t="s">
        <v>496</v>
      </c>
      <c r="D141" s="1278" t="n">
        <f aca="false">K141</f>
        <v>360</v>
      </c>
      <c r="E141" s="1278" t="s">
        <v>496</v>
      </c>
      <c r="F141" s="1279" t="n">
        <f aca="false">L141</f>
        <v>2350</v>
      </c>
      <c r="G141" s="1278" t="s">
        <v>496</v>
      </c>
      <c r="H141" s="1280" t="n">
        <v>2</v>
      </c>
      <c r="I141" s="1281" t="s">
        <v>497</v>
      </c>
      <c r="J141" s="1208" t="n">
        <v>110</v>
      </c>
      <c r="K141" s="1209" t="n">
        <v>360</v>
      </c>
      <c r="L141" s="1209" t="n">
        <v>2350</v>
      </c>
      <c r="M141" s="1210" t="n">
        <v>35.4172085138415</v>
      </c>
      <c r="N141" s="1211" t="n">
        <v>10546.4863296</v>
      </c>
      <c r="O141" s="1212" t="n">
        <v>75168.102798</v>
      </c>
      <c r="P141" s="1212" t="n">
        <v>86498.006537</v>
      </c>
      <c r="Q141" s="1300" t="n">
        <v>29942.9857450238</v>
      </c>
      <c r="R141" s="1301" t="n">
        <v>105111.088543024</v>
      </c>
      <c r="S141" s="1302" t="n">
        <v>116440.992282024</v>
      </c>
    </row>
    <row r="142" customFormat="false" ht="16.5" hidden="false" customHeight="false" outlineLevel="0" collapsed="false">
      <c r="A142" s="1277" t="s">
        <v>408</v>
      </c>
      <c r="B142" s="1278" t="n">
        <f aca="false">J142</f>
        <v>110</v>
      </c>
      <c r="C142" s="1278" t="s">
        <v>496</v>
      </c>
      <c r="D142" s="1278" t="n">
        <f aca="false">K142</f>
        <v>360</v>
      </c>
      <c r="E142" s="1278" t="s">
        <v>496</v>
      </c>
      <c r="F142" s="1279" t="n">
        <f aca="false">L142</f>
        <v>2400</v>
      </c>
      <c r="G142" s="1278" t="s">
        <v>496</v>
      </c>
      <c r="H142" s="1280" t="n">
        <v>2</v>
      </c>
      <c r="I142" s="1281" t="s">
        <v>497</v>
      </c>
      <c r="J142" s="1208" t="n">
        <v>110</v>
      </c>
      <c r="K142" s="1209" t="n">
        <v>360</v>
      </c>
      <c r="L142" s="1209" t="n">
        <v>2400</v>
      </c>
      <c r="M142" s="1210" t="n">
        <v>36.0715915997348</v>
      </c>
      <c r="N142" s="1211" t="n">
        <v>10810.14848784</v>
      </c>
      <c r="O142" s="1212" t="n">
        <v>76893.664031</v>
      </c>
      <c r="P142" s="1212" t="n">
        <v>88408.996935</v>
      </c>
      <c r="Q142" s="1300" t="n">
        <v>30460.3662511013</v>
      </c>
      <c r="R142" s="1301" t="n">
        <v>107354.030282101</v>
      </c>
      <c r="S142" s="1302" t="n">
        <v>118869.363186101</v>
      </c>
    </row>
    <row r="143" customFormat="false" ht="16.5" hidden="false" customHeight="false" outlineLevel="0" collapsed="false">
      <c r="A143" s="1277" t="s">
        <v>408</v>
      </c>
      <c r="B143" s="1278" t="n">
        <f aca="false">J143</f>
        <v>110</v>
      </c>
      <c r="C143" s="1278" t="s">
        <v>496</v>
      </c>
      <c r="D143" s="1278" t="n">
        <f aca="false">K143</f>
        <v>360</v>
      </c>
      <c r="E143" s="1278" t="s">
        <v>496</v>
      </c>
      <c r="F143" s="1279" t="n">
        <f aca="false">L143</f>
        <v>2450</v>
      </c>
      <c r="G143" s="1278" t="s">
        <v>496</v>
      </c>
      <c r="H143" s="1280" t="n">
        <v>2</v>
      </c>
      <c r="I143" s="1281" t="s">
        <v>497</v>
      </c>
      <c r="J143" s="1208" t="n">
        <v>110</v>
      </c>
      <c r="K143" s="1209" t="n">
        <v>360</v>
      </c>
      <c r="L143" s="1209" t="n">
        <v>2450</v>
      </c>
      <c r="M143" s="1210" t="n">
        <v>37.2829746856282</v>
      </c>
      <c r="N143" s="1211" t="n">
        <v>11073.81064608</v>
      </c>
      <c r="O143" s="1212" t="n">
        <v>78993.70937</v>
      </c>
      <c r="P143" s="1212" t="n">
        <v>90861.720603</v>
      </c>
      <c r="Q143" s="1300" t="n">
        <v>31193.2437457613</v>
      </c>
      <c r="R143" s="1301" t="n">
        <v>110186.953115761</v>
      </c>
      <c r="S143" s="1302" t="n">
        <v>122054.964348761</v>
      </c>
    </row>
    <row r="144" customFormat="false" ht="16.5" hidden="false" customHeight="false" outlineLevel="0" collapsed="false">
      <c r="A144" s="1277" t="s">
        <v>408</v>
      </c>
      <c r="B144" s="1278" t="n">
        <f aca="false">J144</f>
        <v>110</v>
      </c>
      <c r="C144" s="1278" t="s">
        <v>496</v>
      </c>
      <c r="D144" s="1278" t="n">
        <f aca="false">K144</f>
        <v>360</v>
      </c>
      <c r="E144" s="1278" t="s">
        <v>496</v>
      </c>
      <c r="F144" s="1279" t="n">
        <f aca="false">L144</f>
        <v>2500</v>
      </c>
      <c r="G144" s="1278" t="s">
        <v>496</v>
      </c>
      <c r="H144" s="1280" t="n">
        <v>2</v>
      </c>
      <c r="I144" s="1281" t="s">
        <v>497</v>
      </c>
      <c r="J144" s="1208" t="n">
        <v>110</v>
      </c>
      <c r="K144" s="1209" t="n">
        <v>360</v>
      </c>
      <c r="L144" s="1209" t="n">
        <v>2500</v>
      </c>
      <c r="M144" s="1210" t="n">
        <v>38.3686933715215</v>
      </c>
      <c r="N144" s="1211" t="n">
        <v>11337.47280432</v>
      </c>
      <c r="O144" s="1212" t="n">
        <v>80930.013492</v>
      </c>
      <c r="P144" s="1212" t="n">
        <v>93274.22338</v>
      </c>
      <c r="Q144" s="1300" t="n">
        <v>31710.6242518388</v>
      </c>
      <c r="R144" s="1301" t="n">
        <v>112640.637743839</v>
      </c>
      <c r="S144" s="1302" t="n">
        <v>124984.847631839</v>
      </c>
    </row>
    <row r="145" customFormat="false" ht="16.5" hidden="false" customHeight="false" outlineLevel="0" collapsed="false">
      <c r="A145" s="1277" t="s">
        <v>408</v>
      </c>
      <c r="B145" s="1278" t="n">
        <f aca="false">J145</f>
        <v>110</v>
      </c>
      <c r="C145" s="1278" t="s">
        <v>496</v>
      </c>
      <c r="D145" s="1278" t="n">
        <f aca="false">K145</f>
        <v>360</v>
      </c>
      <c r="E145" s="1278" t="s">
        <v>496</v>
      </c>
      <c r="F145" s="1279" t="n">
        <f aca="false">L145</f>
        <v>2550</v>
      </c>
      <c r="G145" s="1278" t="s">
        <v>496</v>
      </c>
      <c r="H145" s="1280" t="n">
        <v>2</v>
      </c>
      <c r="I145" s="1281" t="s">
        <v>497</v>
      </c>
      <c r="J145" s="1208" t="n">
        <v>110</v>
      </c>
      <c r="K145" s="1209" t="n">
        <v>360</v>
      </c>
      <c r="L145" s="1209" t="n">
        <v>2550</v>
      </c>
      <c r="M145" s="1210" t="n">
        <v>39.0230764574148</v>
      </c>
      <c r="N145" s="1211" t="n">
        <v>11601.13496256</v>
      </c>
      <c r="O145" s="1212" t="n">
        <v>82361.863107</v>
      </c>
      <c r="P145" s="1212" t="n">
        <v>94565.186462</v>
      </c>
      <c r="Q145" s="1300" t="n">
        <v>32443.5018777075</v>
      </c>
      <c r="R145" s="1301" t="n">
        <v>114805.364984708</v>
      </c>
      <c r="S145" s="1302" t="n">
        <v>127008.688339708</v>
      </c>
    </row>
    <row r="146" customFormat="false" ht="16.5" hidden="false" customHeight="false" outlineLevel="0" collapsed="false">
      <c r="A146" s="1277" t="s">
        <v>408</v>
      </c>
      <c r="B146" s="1280" t="n">
        <f aca="false">J146</f>
        <v>110</v>
      </c>
      <c r="C146" s="1280" t="s">
        <v>496</v>
      </c>
      <c r="D146" s="1280" t="n">
        <f aca="false">K146</f>
        <v>360</v>
      </c>
      <c r="E146" s="1280" t="s">
        <v>496</v>
      </c>
      <c r="F146" s="1279" t="n">
        <f aca="false">L146</f>
        <v>2600</v>
      </c>
      <c r="G146" s="1280" t="s">
        <v>496</v>
      </c>
      <c r="H146" s="1280" t="n">
        <v>2</v>
      </c>
      <c r="I146" s="1281" t="s">
        <v>497</v>
      </c>
      <c r="J146" s="1208" t="n">
        <v>110</v>
      </c>
      <c r="K146" s="1209" t="n">
        <v>360</v>
      </c>
      <c r="L146" s="1209" t="n">
        <v>2600</v>
      </c>
      <c r="M146" s="1210" t="n">
        <v>39.6774595433081</v>
      </c>
      <c r="N146" s="1211" t="n">
        <v>11864.7971208</v>
      </c>
      <c r="O146" s="1212" t="n">
        <v>83447.095883</v>
      </c>
      <c r="P146" s="1212" t="n">
        <v>95835.848621</v>
      </c>
      <c r="Q146" s="1300" t="n">
        <v>32960.882383785</v>
      </c>
      <c r="R146" s="1301" t="n">
        <v>116407.978266785</v>
      </c>
      <c r="S146" s="1302" t="n">
        <v>128796.731004785</v>
      </c>
    </row>
    <row r="147" customFormat="false" ht="16.5" hidden="false" customHeight="false" outlineLevel="0" collapsed="false">
      <c r="A147" s="1277" t="s">
        <v>408</v>
      </c>
      <c r="B147" s="1278" t="n">
        <f aca="false">J147</f>
        <v>110</v>
      </c>
      <c r="C147" s="1278" t="s">
        <v>496</v>
      </c>
      <c r="D147" s="1278" t="n">
        <f aca="false">K147</f>
        <v>360</v>
      </c>
      <c r="E147" s="1278" t="s">
        <v>496</v>
      </c>
      <c r="F147" s="1279" t="n">
        <f aca="false">L147</f>
        <v>2650</v>
      </c>
      <c r="G147" s="1278" t="s">
        <v>496</v>
      </c>
      <c r="H147" s="1280" t="n">
        <v>2</v>
      </c>
      <c r="I147" s="1281" t="s">
        <v>497</v>
      </c>
      <c r="J147" s="1208" t="n">
        <v>110</v>
      </c>
      <c r="K147" s="1209" t="n">
        <v>360</v>
      </c>
      <c r="L147" s="1209" t="n">
        <v>2650</v>
      </c>
      <c r="M147" s="1210" t="n">
        <v>40.4388426292015</v>
      </c>
      <c r="N147" s="1211" t="n">
        <v>12128.45927904</v>
      </c>
      <c r="O147" s="1212" t="n">
        <v>84625.352311</v>
      </c>
      <c r="P147" s="1212" t="n">
        <v>97270.480134</v>
      </c>
      <c r="Q147" s="1300" t="n">
        <v>33693.759878445</v>
      </c>
      <c r="R147" s="1301" t="n">
        <v>118319.112189445</v>
      </c>
      <c r="S147" s="1302" t="n">
        <v>130964.240012445</v>
      </c>
    </row>
    <row r="148" customFormat="false" ht="16.5" hidden="false" customHeight="false" outlineLevel="0" collapsed="false">
      <c r="A148" s="1277" t="s">
        <v>408</v>
      </c>
      <c r="B148" s="1278" t="n">
        <f aca="false">J148</f>
        <v>110</v>
      </c>
      <c r="C148" s="1278" t="s">
        <v>496</v>
      </c>
      <c r="D148" s="1278" t="n">
        <f aca="false">K148</f>
        <v>360</v>
      </c>
      <c r="E148" s="1278" t="s">
        <v>496</v>
      </c>
      <c r="F148" s="1279" t="n">
        <f aca="false">L148</f>
        <v>2700</v>
      </c>
      <c r="G148" s="1278" t="s">
        <v>496</v>
      </c>
      <c r="H148" s="1280" t="n">
        <v>2</v>
      </c>
      <c r="I148" s="1281" t="s">
        <v>497</v>
      </c>
      <c r="J148" s="1208" t="n">
        <v>110</v>
      </c>
      <c r="K148" s="1209" t="n">
        <v>360</v>
      </c>
      <c r="L148" s="1209" t="n">
        <v>2700</v>
      </c>
      <c r="M148" s="1210" t="n">
        <v>41.0932257150948</v>
      </c>
      <c r="N148" s="1211" t="n">
        <v>12392.12143728</v>
      </c>
      <c r="O148" s="1212" t="n">
        <v>85696.224555</v>
      </c>
      <c r="P148" s="1212" t="n">
        <v>98526.78187</v>
      </c>
      <c r="Q148" s="1300" t="n">
        <v>34211.1403845225</v>
      </c>
      <c r="R148" s="1301" t="n">
        <v>119907.364939523</v>
      </c>
      <c r="S148" s="1302" t="n">
        <v>132737.922254523</v>
      </c>
    </row>
    <row r="149" customFormat="false" ht="16.5" hidden="false" customHeight="false" outlineLevel="0" collapsed="false">
      <c r="A149" s="1277" t="s">
        <v>408</v>
      </c>
      <c r="B149" s="1278" t="n">
        <f aca="false">J149</f>
        <v>110</v>
      </c>
      <c r="C149" s="1278" t="s">
        <v>496</v>
      </c>
      <c r="D149" s="1278" t="n">
        <f aca="false">K149</f>
        <v>360</v>
      </c>
      <c r="E149" s="1278" t="s">
        <v>496</v>
      </c>
      <c r="F149" s="1279" t="n">
        <f aca="false">L149</f>
        <v>2750</v>
      </c>
      <c r="G149" s="1278" t="s">
        <v>496</v>
      </c>
      <c r="H149" s="1280" t="n">
        <v>2</v>
      </c>
      <c r="I149" s="1281" t="s">
        <v>497</v>
      </c>
      <c r="J149" s="1208" t="n">
        <v>110</v>
      </c>
      <c r="K149" s="1209" t="n">
        <v>360</v>
      </c>
      <c r="L149" s="1209" t="n">
        <v>2750</v>
      </c>
      <c r="M149" s="1210" t="n">
        <v>41.7476088009881</v>
      </c>
      <c r="N149" s="1211" t="n">
        <v>12655.78359552</v>
      </c>
      <c r="O149" s="1212" t="n">
        <v>86759.916751</v>
      </c>
      <c r="P149" s="1212" t="n">
        <v>99775.903449</v>
      </c>
      <c r="Q149" s="1300" t="n">
        <v>34728.5208906</v>
      </c>
      <c r="R149" s="1301" t="n">
        <v>121488.4376416</v>
      </c>
      <c r="S149" s="1302" t="n">
        <v>134504.4243396</v>
      </c>
    </row>
    <row r="150" customFormat="false" ht="16.5" hidden="false" customHeight="false" outlineLevel="0" collapsed="false">
      <c r="A150" s="1277" t="s">
        <v>408</v>
      </c>
      <c r="B150" s="1278" t="n">
        <f aca="false">J150</f>
        <v>110</v>
      </c>
      <c r="C150" s="1278" t="s">
        <v>496</v>
      </c>
      <c r="D150" s="1278" t="n">
        <f aca="false">K150</f>
        <v>360</v>
      </c>
      <c r="E150" s="1278" t="s">
        <v>496</v>
      </c>
      <c r="F150" s="1279" t="n">
        <f aca="false">L150</f>
        <v>2800</v>
      </c>
      <c r="G150" s="1278" t="s">
        <v>496</v>
      </c>
      <c r="H150" s="1280" t="n">
        <v>2</v>
      </c>
      <c r="I150" s="1281" t="s">
        <v>497</v>
      </c>
      <c r="J150" s="1208" t="n">
        <v>110</v>
      </c>
      <c r="K150" s="1209" t="n">
        <v>360</v>
      </c>
      <c r="L150" s="1209" t="n">
        <v>2800</v>
      </c>
      <c r="M150" s="1210" t="n">
        <v>42.4019918868814</v>
      </c>
      <c r="N150" s="1211" t="n">
        <v>12919.44575376</v>
      </c>
      <c r="O150" s="1212" t="n">
        <v>87816.42879</v>
      </c>
      <c r="P150" s="1212" t="n">
        <v>101017.844762</v>
      </c>
      <c r="Q150" s="1300" t="n">
        <v>35461.39838526</v>
      </c>
      <c r="R150" s="1301" t="n">
        <v>123277.82717526</v>
      </c>
      <c r="S150" s="1302" t="n">
        <v>136479.24314726</v>
      </c>
    </row>
    <row r="151" customFormat="false" ht="16.5" hidden="false" customHeight="false" outlineLevel="0" collapsed="false">
      <c r="A151" s="1277" t="s">
        <v>408</v>
      </c>
      <c r="B151" s="1278" t="n">
        <f aca="false">J151</f>
        <v>110</v>
      </c>
      <c r="C151" s="1278" t="s">
        <v>496</v>
      </c>
      <c r="D151" s="1278" t="n">
        <f aca="false">K151</f>
        <v>360</v>
      </c>
      <c r="E151" s="1278" t="s">
        <v>496</v>
      </c>
      <c r="F151" s="1279" t="n">
        <f aca="false">L151</f>
        <v>2850</v>
      </c>
      <c r="G151" s="1278" t="s">
        <v>496</v>
      </c>
      <c r="H151" s="1280" t="n">
        <v>2</v>
      </c>
      <c r="I151" s="1281" t="s">
        <v>497</v>
      </c>
      <c r="J151" s="1208" t="n">
        <v>110</v>
      </c>
      <c r="K151" s="1209" t="n">
        <v>360</v>
      </c>
      <c r="L151" s="1209" t="n">
        <v>2850</v>
      </c>
      <c r="M151" s="1210" t="n">
        <v>43.0563749727748</v>
      </c>
      <c r="N151" s="1211" t="n">
        <v>13183.107912</v>
      </c>
      <c r="O151" s="1212" t="n">
        <v>88865.760454</v>
      </c>
      <c r="P151" s="1212" t="n">
        <v>102252.606027</v>
      </c>
      <c r="Q151" s="1300" t="n">
        <v>35978.7788913375</v>
      </c>
      <c r="R151" s="1301" t="n">
        <v>124844.539345338</v>
      </c>
      <c r="S151" s="1302" t="n">
        <v>138231.384918338</v>
      </c>
    </row>
    <row r="152" customFormat="false" ht="16.5" hidden="false" customHeight="false" outlineLevel="0" collapsed="false">
      <c r="A152" s="1277" t="s">
        <v>408</v>
      </c>
      <c r="B152" s="1278" t="n">
        <f aca="false">J152</f>
        <v>110</v>
      </c>
      <c r="C152" s="1278" t="s">
        <v>496</v>
      </c>
      <c r="D152" s="1278" t="n">
        <f aca="false">K152</f>
        <v>360</v>
      </c>
      <c r="E152" s="1278" t="s">
        <v>496</v>
      </c>
      <c r="F152" s="1279" t="n">
        <f aca="false">L152</f>
        <v>2900</v>
      </c>
      <c r="G152" s="1278" t="s">
        <v>496</v>
      </c>
      <c r="H152" s="1280" t="n">
        <v>2</v>
      </c>
      <c r="I152" s="1281" t="s">
        <v>497</v>
      </c>
      <c r="J152" s="1208" t="n">
        <v>110</v>
      </c>
      <c r="K152" s="1209" t="n">
        <v>360</v>
      </c>
      <c r="L152" s="1209" t="n">
        <v>2900</v>
      </c>
      <c r="M152" s="1210" t="n">
        <v>43.8867580586681</v>
      </c>
      <c r="N152" s="1211" t="n">
        <v>13446.77007024</v>
      </c>
      <c r="O152" s="1212" t="n">
        <v>90405.785048</v>
      </c>
      <c r="P152" s="1212" t="n">
        <v>104218.532534</v>
      </c>
      <c r="Q152" s="1300" t="n">
        <v>36711.6563859975</v>
      </c>
      <c r="R152" s="1301" t="n">
        <v>127117.441433998</v>
      </c>
      <c r="S152" s="1302" t="n">
        <v>140930.188919998</v>
      </c>
    </row>
    <row r="153" customFormat="false" ht="16.5" hidden="false" customHeight="false" outlineLevel="0" collapsed="false">
      <c r="A153" s="1277" t="s">
        <v>408</v>
      </c>
      <c r="B153" s="1278" t="n">
        <f aca="false">J153</f>
        <v>110</v>
      </c>
      <c r="C153" s="1278" t="s">
        <v>496</v>
      </c>
      <c r="D153" s="1278" t="n">
        <f aca="false">K153</f>
        <v>360</v>
      </c>
      <c r="E153" s="1278" t="s">
        <v>496</v>
      </c>
      <c r="F153" s="1279" t="n">
        <f aca="false">L153</f>
        <v>2950</v>
      </c>
      <c r="G153" s="1278" t="s">
        <v>496</v>
      </c>
      <c r="H153" s="1280" t="n">
        <v>2</v>
      </c>
      <c r="I153" s="1281" t="s">
        <v>497</v>
      </c>
      <c r="J153" s="1208" t="n">
        <v>110</v>
      </c>
      <c r="K153" s="1209" t="n">
        <v>360</v>
      </c>
      <c r="L153" s="1209" t="n">
        <v>2950</v>
      </c>
      <c r="M153" s="1210" t="n">
        <v>44.5411411445614</v>
      </c>
      <c r="N153" s="1211" t="n">
        <v>13710.43222848</v>
      </c>
      <c r="O153" s="1212" t="n">
        <v>91113.928618</v>
      </c>
      <c r="P153" s="1212" t="n">
        <v>105112.105596</v>
      </c>
      <c r="Q153" s="1300" t="n">
        <v>37229.036892075</v>
      </c>
      <c r="R153" s="1301" t="n">
        <v>128342.965510075</v>
      </c>
      <c r="S153" s="1302" t="n">
        <v>142341.142488075</v>
      </c>
    </row>
    <row r="154" customFormat="false" ht="16.5" hidden="false" customHeight="false" outlineLevel="0" collapsed="false">
      <c r="A154" s="1285" t="s">
        <v>408</v>
      </c>
      <c r="B154" s="1286" t="n">
        <f aca="false">J154</f>
        <v>110</v>
      </c>
      <c r="C154" s="1286" t="s">
        <v>496</v>
      </c>
      <c r="D154" s="1286" t="n">
        <f aca="false">K154</f>
        <v>360</v>
      </c>
      <c r="E154" s="1286" t="s">
        <v>496</v>
      </c>
      <c r="F154" s="1287" t="n">
        <f aca="false">L154</f>
        <v>3000</v>
      </c>
      <c r="G154" s="1286" t="s">
        <v>496</v>
      </c>
      <c r="H154" s="1288" t="n">
        <v>2</v>
      </c>
      <c r="I154" s="1289" t="s">
        <v>497</v>
      </c>
      <c r="J154" s="1219" t="n">
        <v>110</v>
      </c>
      <c r="K154" s="1220" t="n">
        <v>360</v>
      </c>
      <c r="L154" s="1220" t="n">
        <v>3000</v>
      </c>
      <c r="M154" s="1247" t="n">
        <v>45.5384538304547</v>
      </c>
      <c r="N154" s="1222" t="n">
        <v>13974.09438672</v>
      </c>
      <c r="O154" s="1223" t="n">
        <v>92164.098601</v>
      </c>
      <c r="P154" s="1223" t="n">
        <v>106417.674351</v>
      </c>
      <c r="Q154" s="1303" t="n">
        <v>37961.914386735</v>
      </c>
      <c r="R154" s="1304" t="n">
        <v>130126.012987735</v>
      </c>
      <c r="S154" s="1305" t="n">
        <v>144379.588737735</v>
      </c>
    </row>
    <row r="155" customFormat="false" ht="22.5" hidden="false" customHeight="true" outlineLevel="0" collapsed="false">
      <c r="A155" s="1241" t="s">
        <v>506</v>
      </c>
      <c r="B155" s="1241"/>
      <c r="C155" s="1241"/>
      <c r="D155" s="1241"/>
      <c r="E155" s="1241"/>
      <c r="F155" s="1241"/>
      <c r="G155" s="1241"/>
      <c r="H155" s="1241"/>
      <c r="I155" s="1241"/>
      <c r="J155" s="1241"/>
      <c r="K155" s="1241"/>
      <c r="L155" s="1241"/>
      <c r="M155" s="1241"/>
      <c r="N155" s="1241"/>
      <c r="O155" s="1241"/>
      <c r="P155" s="1241"/>
      <c r="Q155" s="1241"/>
      <c r="R155" s="1241"/>
      <c r="S155" s="1241"/>
    </row>
    <row r="156" customFormat="false" ht="16.5" hidden="false" customHeight="true" outlineLevel="0" collapsed="false">
      <c r="A156" s="1202" t="s">
        <v>519</v>
      </c>
      <c r="B156" s="1202"/>
      <c r="C156" s="1202"/>
      <c r="D156" s="1202"/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1202"/>
      <c r="O156" s="1202"/>
      <c r="P156" s="1202"/>
      <c r="Q156" s="1202"/>
      <c r="R156" s="1202"/>
      <c r="S156" s="1202"/>
    </row>
    <row r="157" customFormat="false" ht="16.5" hidden="false" customHeight="false" outlineLevel="0" collapsed="false">
      <c r="A157" s="1277" t="s">
        <v>408</v>
      </c>
      <c r="B157" s="1278" t="n">
        <f aca="false">J157</f>
        <v>110</v>
      </c>
      <c r="C157" s="1278" t="s">
        <v>496</v>
      </c>
      <c r="D157" s="1278" t="n">
        <f aca="false">K157</f>
        <v>400</v>
      </c>
      <c r="E157" s="1278" t="s">
        <v>496</v>
      </c>
      <c r="F157" s="1279" t="n">
        <f aca="false">L157</f>
        <v>700</v>
      </c>
      <c r="G157" s="1278" t="s">
        <v>496</v>
      </c>
      <c r="H157" s="1280" t="n">
        <v>2</v>
      </c>
      <c r="I157" s="1281" t="s">
        <v>497</v>
      </c>
      <c r="J157" s="1208" t="n">
        <v>110</v>
      </c>
      <c r="K157" s="1209" t="n">
        <v>400</v>
      </c>
      <c r="L157" s="1209" t="n">
        <v>700</v>
      </c>
      <c r="M157" s="1210" t="n">
        <v>12.5870476978882</v>
      </c>
      <c r="N157" s="1211" t="n">
        <v>1983.6265176</v>
      </c>
      <c r="O157" s="1212" t="n">
        <v>27485.782042</v>
      </c>
      <c r="P157" s="1212" t="n">
        <v>32415.928015</v>
      </c>
      <c r="Q157" s="1300" t="n">
        <v>10567.3514507775</v>
      </c>
      <c r="R157" s="1301" t="n">
        <v>38053.1334927775</v>
      </c>
      <c r="S157" s="1302" t="n">
        <v>42983.2794657775</v>
      </c>
    </row>
    <row r="158" customFormat="false" ht="16.5" hidden="false" customHeight="false" outlineLevel="0" collapsed="false">
      <c r="A158" s="1277" t="s">
        <v>408</v>
      </c>
      <c r="B158" s="1278" t="n">
        <f aca="false">J158</f>
        <v>110</v>
      </c>
      <c r="C158" s="1278" t="s">
        <v>496</v>
      </c>
      <c r="D158" s="1278" t="n">
        <f aca="false">K158</f>
        <v>400</v>
      </c>
      <c r="E158" s="1278" t="s">
        <v>496</v>
      </c>
      <c r="F158" s="1279" t="n">
        <f aca="false">L158</f>
        <v>750</v>
      </c>
      <c r="G158" s="1278" t="s">
        <v>496</v>
      </c>
      <c r="H158" s="1280" t="n">
        <v>2</v>
      </c>
      <c r="I158" s="1281" t="s">
        <v>497</v>
      </c>
      <c r="J158" s="1208" t="n">
        <v>110</v>
      </c>
      <c r="K158" s="1209" t="n">
        <v>400</v>
      </c>
      <c r="L158" s="1209" t="n">
        <v>750</v>
      </c>
      <c r="M158" s="1210" t="n">
        <v>13.4223395136763</v>
      </c>
      <c r="N158" s="1211" t="n">
        <v>2267.0017344</v>
      </c>
      <c r="O158" s="1212" t="n">
        <v>28328.486766</v>
      </c>
      <c r="P158" s="1212" t="n">
        <v>33491.737414</v>
      </c>
      <c r="Q158" s="1300" t="n">
        <v>11130.3344763788</v>
      </c>
      <c r="R158" s="1301" t="n">
        <v>39458.8212423788</v>
      </c>
      <c r="S158" s="1302" t="n">
        <v>44622.0718903788</v>
      </c>
    </row>
    <row r="159" customFormat="false" ht="16.5" hidden="false" customHeight="false" outlineLevel="0" collapsed="false">
      <c r="A159" s="1277" t="s">
        <v>408</v>
      </c>
      <c r="B159" s="1278" t="n">
        <f aca="false">J159</f>
        <v>110</v>
      </c>
      <c r="C159" s="1278" t="s">
        <v>496</v>
      </c>
      <c r="D159" s="1278" t="n">
        <f aca="false">K159</f>
        <v>400</v>
      </c>
      <c r="E159" s="1278" t="s">
        <v>496</v>
      </c>
      <c r="F159" s="1279" t="n">
        <f aca="false">L159</f>
        <v>800</v>
      </c>
      <c r="G159" s="1278" t="s">
        <v>496</v>
      </c>
      <c r="H159" s="1280" t="n">
        <v>2</v>
      </c>
      <c r="I159" s="1281" t="s">
        <v>497</v>
      </c>
      <c r="J159" s="1208" t="n">
        <v>110</v>
      </c>
      <c r="K159" s="1209" t="n">
        <v>400</v>
      </c>
      <c r="L159" s="1209" t="n">
        <v>800</v>
      </c>
      <c r="M159" s="1210" t="n">
        <v>14.1166313294643</v>
      </c>
      <c r="N159" s="1211" t="n">
        <v>2550.3769512</v>
      </c>
      <c r="O159" s="1212" t="n">
        <v>29462.538898</v>
      </c>
      <c r="P159" s="1212" t="n">
        <v>34496.397608</v>
      </c>
      <c r="Q159" s="1300" t="n">
        <v>11693.3173707713</v>
      </c>
      <c r="R159" s="1301" t="n">
        <v>41155.8562687713</v>
      </c>
      <c r="S159" s="1302" t="n">
        <v>46189.7149787713</v>
      </c>
    </row>
    <row r="160" customFormat="false" ht="16.5" hidden="false" customHeight="false" outlineLevel="0" collapsed="false">
      <c r="A160" s="1277" t="s">
        <v>408</v>
      </c>
      <c r="B160" s="1278" t="n">
        <f aca="false">J160</f>
        <v>110</v>
      </c>
      <c r="C160" s="1278" t="s">
        <v>496</v>
      </c>
      <c r="D160" s="1278" t="n">
        <f aca="false">K160</f>
        <v>400</v>
      </c>
      <c r="E160" s="1278" t="s">
        <v>496</v>
      </c>
      <c r="F160" s="1279" t="n">
        <f aca="false">L160</f>
        <v>850</v>
      </c>
      <c r="G160" s="1278" t="s">
        <v>496</v>
      </c>
      <c r="H160" s="1280" t="n">
        <v>2</v>
      </c>
      <c r="I160" s="1281" t="s">
        <v>497</v>
      </c>
      <c r="J160" s="1208" t="n">
        <v>110</v>
      </c>
      <c r="K160" s="1209" t="n">
        <v>400</v>
      </c>
      <c r="L160" s="1209" t="n">
        <v>850</v>
      </c>
      <c r="M160" s="1210" t="n">
        <v>14.8109231452524</v>
      </c>
      <c r="N160" s="1211" t="n">
        <v>2833.752168</v>
      </c>
      <c r="O160" s="1212" t="n">
        <v>30255.860627</v>
      </c>
      <c r="P160" s="1212" t="n">
        <v>35487.937036</v>
      </c>
      <c r="Q160" s="1300" t="n">
        <v>12471.797384955</v>
      </c>
      <c r="R160" s="1301" t="n">
        <v>42727.658011955</v>
      </c>
      <c r="S160" s="1302" t="n">
        <v>47959.734420955</v>
      </c>
    </row>
    <row r="161" customFormat="false" ht="16.5" hidden="false" customHeight="false" outlineLevel="0" collapsed="false">
      <c r="A161" s="1277" t="s">
        <v>408</v>
      </c>
      <c r="B161" s="1278" t="n">
        <f aca="false">J161</f>
        <v>110</v>
      </c>
      <c r="C161" s="1278" t="s">
        <v>496</v>
      </c>
      <c r="D161" s="1278" t="n">
        <f aca="false">K161</f>
        <v>400</v>
      </c>
      <c r="E161" s="1278" t="s">
        <v>496</v>
      </c>
      <c r="F161" s="1279" t="n">
        <f aca="false">L161</f>
        <v>900</v>
      </c>
      <c r="G161" s="1278" t="s">
        <v>496</v>
      </c>
      <c r="H161" s="1280" t="n">
        <v>2</v>
      </c>
      <c r="I161" s="1281" t="s">
        <v>497</v>
      </c>
      <c r="J161" s="1208" t="n">
        <v>110</v>
      </c>
      <c r="K161" s="1209" t="n">
        <v>400</v>
      </c>
      <c r="L161" s="1209" t="n">
        <v>900</v>
      </c>
      <c r="M161" s="1210" t="n">
        <v>15.5432149610404</v>
      </c>
      <c r="N161" s="1211" t="n">
        <v>3117.1273848</v>
      </c>
      <c r="O161" s="1212" t="n">
        <v>31102.687949</v>
      </c>
      <c r="P161" s="1212" t="n">
        <v>36571.227432</v>
      </c>
      <c r="Q161" s="1300" t="n">
        <v>13034.7802793475</v>
      </c>
      <c r="R161" s="1301" t="n">
        <v>44137.4682283475</v>
      </c>
      <c r="S161" s="1302" t="n">
        <v>49606.0077113475</v>
      </c>
    </row>
    <row r="162" customFormat="false" ht="16.5" hidden="false" customHeight="false" outlineLevel="0" collapsed="false">
      <c r="A162" s="1277" t="s">
        <v>408</v>
      </c>
      <c r="B162" s="1278" t="n">
        <f aca="false">J162</f>
        <v>110</v>
      </c>
      <c r="C162" s="1278" t="s">
        <v>496</v>
      </c>
      <c r="D162" s="1278" t="n">
        <f aca="false">K162</f>
        <v>400</v>
      </c>
      <c r="E162" s="1278" t="s">
        <v>496</v>
      </c>
      <c r="F162" s="1279" t="n">
        <f aca="false">L162</f>
        <v>950</v>
      </c>
      <c r="G162" s="1278" t="s">
        <v>496</v>
      </c>
      <c r="H162" s="1280" t="n">
        <v>2</v>
      </c>
      <c r="I162" s="1281" t="s">
        <v>497</v>
      </c>
      <c r="J162" s="1208" t="n">
        <v>110</v>
      </c>
      <c r="K162" s="1209" t="n">
        <v>400</v>
      </c>
      <c r="L162" s="1209" t="n">
        <v>950</v>
      </c>
      <c r="M162" s="1210" t="n">
        <v>16.3065067768285</v>
      </c>
      <c r="N162" s="1211" t="n">
        <v>3400.5026016</v>
      </c>
      <c r="O162" s="1212" t="n">
        <v>31945.664301</v>
      </c>
      <c r="P162" s="1212" t="n">
        <v>37647.529947</v>
      </c>
      <c r="Q162" s="1300" t="n">
        <v>13813.2602935313</v>
      </c>
      <c r="R162" s="1301" t="n">
        <v>45758.9245945313</v>
      </c>
      <c r="S162" s="1302" t="n">
        <v>51460.7902405313</v>
      </c>
    </row>
    <row r="163" customFormat="false" ht="16.5" hidden="false" customHeight="false" outlineLevel="0" collapsed="false">
      <c r="A163" s="1277" t="s">
        <v>408</v>
      </c>
      <c r="B163" s="1278" t="n">
        <f aca="false">J163</f>
        <v>110</v>
      </c>
      <c r="C163" s="1278" t="s">
        <v>496</v>
      </c>
      <c r="D163" s="1278" t="n">
        <f aca="false">K163</f>
        <v>400</v>
      </c>
      <c r="E163" s="1278" t="s">
        <v>496</v>
      </c>
      <c r="F163" s="1279" t="n">
        <f aca="false">L163</f>
        <v>1000</v>
      </c>
      <c r="G163" s="1278" t="s">
        <v>496</v>
      </c>
      <c r="H163" s="1280" t="n">
        <v>2</v>
      </c>
      <c r="I163" s="1281" t="s">
        <v>497</v>
      </c>
      <c r="J163" s="1208" t="n">
        <v>110</v>
      </c>
      <c r="K163" s="1209" t="n">
        <v>400</v>
      </c>
      <c r="L163" s="1209" t="n">
        <v>1000</v>
      </c>
      <c r="M163" s="1210" t="n">
        <v>17.1568705926166</v>
      </c>
      <c r="N163" s="1211" t="n">
        <v>3683.8778184</v>
      </c>
      <c r="O163" s="1212" t="n">
        <v>33807.430081</v>
      </c>
      <c r="P163" s="1212" t="n">
        <v>39707.513317</v>
      </c>
      <c r="Q163" s="1300" t="n">
        <v>14376.2433191325</v>
      </c>
      <c r="R163" s="1301" t="n">
        <v>48183.6734001325</v>
      </c>
      <c r="S163" s="1302" t="n">
        <v>54083.7566361325</v>
      </c>
    </row>
    <row r="164" customFormat="false" ht="16.5" hidden="false" customHeight="false" outlineLevel="0" collapsed="false">
      <c r="A164" s="1277" t="s">
        <v>408</v>
      </c>
      <c r="B164" s="1278" t="n">
        <f aca="false">J164</f>
        <v>110</v>
      </c>
      <c r="C164" s="1278" t="s">
        <v>496</v>
      </c>
      <c r="D164" s="1278" t="n">
        <f aca="false">K164</f>
        <v>400</v>
      </c>
      <c r="E164" s="1278" t="s">
        <v>496</v>
      </c>
      <c r="F164" s="1279" t="n">
        <f aca="false">L164</f>
        <v>1050</v>
      </c>
      <c r="G164" s="1278" t="s">
        <v>496</v>
      </c>
      <c r="H164" s="1280" t="n">
        <v>2</v>
      </c>
      <c r="I164" s="1281" t="s">
        <v>497</v>
      </c>
      <c r="J164" s="1208" t="n">
        <v>110</v>
      </c>
      <c r="K164" s="1209" t="n">
        <v>400</v>
      </c>
      <c r="L164" s="1209" t="n">
        <v>1050</v>
      </c>
      <c r="M164" s="1210" t="n">
        <v>17.8511624084046</v>
      </c>
      <c r="N164" s="1211" t="n">
        <v>3967.2530352</v>
      </c>
      <c r="O164" s="1212" t="n">
        <v>35602.647001</v>
      </c>
      <c r="P164" s="1212" t="n">
        <v>41700.947827</v>
      </c>
      <c r="Q164" s="1300" t="n">
        <v>15154.7232021075</v>
      </c>
      <c r="R164" s="1301" t="n">
        <v>50757.3702031075</v>
      </c>
      <c r="S164" s="1302" t="n">
        <v>56855.6710291075</v>
      </c>
    </row>
    <row r="165" customFormat="false" ht="16.5" hidden="false" customHeight="false" outlineLevel="0" collapsed="false">
      <c r="A165" s="1277" t="s">
        <v>408</v>
      </c>
      <c r="B165" s="1280" t="n">
        <f aca="false">J165</f>
        <v>110</v>
      </c>
      <c r="C165" s="1280" t="s">
        <v>496</v>
      </c>
      <c r="D165" s="1280" t="n">
        <f aca="false">K165</f>
        <v>400</v>
      </c>
      <c r="E165" s="1280" t="s">
        <v>496</v>
      </c>
      <c r="F165" s="1279" t="n">
        <f aca="false">L165</f>
        <v>1100</v>
      </c>
      <c r="G165" s="1280" t="s">
        <v>496</v>
      </c>
      <c r="H165" s="1280" t="n">
        <v>2</v>
      </c>
      <c r="I165" s="1281" t="s">
        <v>497</v>
      </c>
      <c r="J165" s="1208" t="n">
        <v>110</v>
      </c>
      <c r="K165" s="1209" t="n">
        <v>400</v>
      </c>
      <c r="L165" s="1209" t="n">
        <v>1100</v>
      </c>
      <c r="M165" s="1210" t="n">
        <v>18.5454542241927</v>
      </c>
      <c r="N165" s="1211" t="n">
        <v>4250.628252</v>
      </c>
      <c r="O165" s="1212" t="n">
        <v>37397.863703</v>
      </c>
      <c r="P165" s="1212" t="n">
        <v>43694.382337</v>
      </c>
      <c r="Q165" s="1300" t="n">
        <v>15717.7062277088</v>
      </c>
      <c r="R165" s="1301" t="n">
        <v>53115.5699307088</v>
      </c>
      <c r="S165" s="1302" t="n">
        <v>59412.0885647088</v>
      </c>
    </row>
    <row r="166" customFormat="false" ht="16.5" hidden="false" customHeight="false" outlineLevel="0" collapsed="false">
      <c r="A166" s="1277" t="s">
        <v>408</v>
      </c>
      <c r="B166" s="1278" t="n">
        <f aca="false">J166</f>
        <v>110</v>
      </c>
      <c r="C166" s="1278" t="s">
        <v>496</v>
      </c>
      <c r="D166" s="1278" t="n">
        <f aca="false">K166</f>
        <v>400</v>
      </c>
      <c r="E166" s="1278" t="s">
        <v>496</v>
      </c>
      <c r="F166" s="1279" t="n">
        <f aca="false">L166</f>
        <v>1150</v>
      </c>
      <c r="G166" s="1278" t="s">
        <v>496</v>
      </c>
      <c r="H166" s="1280" t="n">
        <v>2</v>
      </c>
      <c r="I166" s="1281" t="s">
        <v>497</v>
      </c>
      <c r="J166" s="1208" t="n">
        <v>110</v>
      </c>
      <c r="K166" s="1209" t="n">
        <v>400</v>
      </c>
      <c r="L166" s="1209" t="n">
        <v>1150</v>
      </c>
      <c r="M166" s="1210" t="n">
        <v>19.2397460399807</v>
      </c>
      <c r="N166" s="1211" t="n">
        <v>4534.0034688</v>
      </c>
      <c r="O166" s="1212" t="n">
        <v>38842.0056839999</v>
      </c>
      <c r="P166" s="1212" t="n">
        <v>45336.741908</v>
      </c>
      <c r="Q166" s="1300" t="n">
        <v>16280.6891221013</v>
      </c>
      <c r="R166" s="1301" t="n">
        <v>55122.6948061012</v>
      </c>
      <c r="S166" s="1302" t="n">
        <v>61617.4310301013</v>
      </c>
    </row>
    <row r="167" customFormat="false" ht="16.5" hidden="false" customHeight="false" outlineLevel="0" collapsed="false">
      <c r="A167" s="1277" t="s">
        <v>408</v>
      </c>
      <c r="B167" s="1278" t="n">
        <f aca="false">J167</f>
        <v>110</v>
      </c>
      <c r="C167" s="1278" t="s">
        <v>496</v>
      </c>
      <c r="D167" s="1278" t="n">
        <f aca="false">K167</f>
        <v>400</v>
      </c>
      <c r="E167" s="1278" t="s">
        <v>496</v>
      </c>
      <c r="F167" s="1279" t="n">
        <f aca="false">L167</f>
        <v>1200</v>
      </c>
      <c r="G167" s="1278" t="s">
        <v>496</v>
      </c>
      <c r="H167" s="1280" t="n">
        <v>2</v>
      </c>
      <c r="I167" s="1281" t="s">
        <v>497</v>
      </c>
      <c r="J167" s="1208" t="n">
        <v>110</v>
      </c>
      <c r="K167" s="1209" t="n">
        <v>400</v>
      </c>
      <c r="L167" s="1209" t="n">
        <v>1200</v>
      </c>
      <c r="M167" s="1210" t="n">
        <v>20.1100378557688</v>
      </c>
      <c r="N167" s="1211" t="n">
        <v>4817.3786856</v>
      </c>
      <c r="O167" s="1212" t="n">
        <v>40723.312984</v>
      </c>
      <c r="P167" s="1212" t="n">
        <v>47654.3313</v>
      </c>
      <c r="Q167" s="1300" t="n">
        <v>17059.169136285</v>
      </c>
      <c r="R167" s="1301" t="n">
        <v>57782.482120285</v>
      </c>
      <c r="S167" s="1302" t="n">
        <v>64713.500436285</v>
      </c>
    </row>
    <row r="168" customFormat="false" ht="16.5" hidden="false" customHeight="false" outlineLevel="0" collapsed="false">
      <c r="A168" s="1277" t="s">
        <v>408</v>
      </c>
      <c r="B168" s="1278" t="n">
        <f aca="false">J168</f>
        <v>110</v>
      </c>
      <c r="C168" s="1278" t="s">
        <v>496</v>
      </c>
      <c r="D168" s="1278" t="n">
        <f aca="false">K168</f>
        <v>400</v>
      </c>
      <c r="E168" s="1278" t="s">
        <v>496</v>
      </c>
      <c r="F168" s="1279" t="n">
        <f aca="false">L168</f>
        <v>1250</v>
      </c>
      <c r="G168" s="1278" t="s">
        <v>496</v>
      </c>
      <c r="H168" s="1280" t="n">
        <v>2</v>
      </c>
      <c r="I168" s="1281" t="s">
        <v>497</v>
      </c>
      <c r="J168" s="1208" t="n">
        <v>110</v>
      </c>
      <c r="K168" s="1209" t="n">
        <v>400</v>
      </c>
      <c r="L168" s="1209" t="n">
        <v>1250</v>
      </c>
      <c r="M168" s="1210" t="n">
        <v>20.8043296715569</v>
      </c>
      <c r="N168" s="1211" t="n">
        <v>5100.7539024</v>
      </c>
      <c r="O168" s="1212" t="n">
        <v>42319.141654</v>
      </c>
      <c r="P168" s="1212" t="n">
        <v>49448.377451</v>
      </c>
      <c r="Q168" s="1300" t="n">
        <v>17622.1520306775</v>
      </c>
      <c r="R168" s="1301" t="n">
        <v>59941.2936846775</v>
      </c>
      <c r="S168" s="1302" t="n">
        <v>67070.5294816775</v>
      </c>
    </row>
    <row r="169" customFormat="false" ht="16.5" hidden="false" customHeight="false" outlineLevel="0" collapsed="false">
      <c r="A169" s="1277" t="s">
        <v>408</v>
      </c>
      <c r="B169" s="1278" t="n">
        <f aca="false">J169</f>
        <v>110</v>
      </c>
      <c r="C169" s="1278" t="s">
        <v>496</v>
      </c>
      <c r="D169" s="1278" t="n">
        <f aca="false">K169</f>
        <v>400</v>
      </c>
      <c r="E169" s="1278" t="s">
        <v>496</v>
      </c>
      <c r="F169" s="1279" t="n">
        <f aca="false">L169</f>
        <v>1300</v>
      </c>
      <c r="G169" s="1278" t="s">
        <v>496</v>
      </c>
      <c r="H169" s="1280" t="n">
        <v>2</v>
      </c>
      <c r="I169" s="1281" t="s">
        <v>497</v>
      </c>
      <c r="J169" s="1208" t="n">
        <v>110</v>
      </c>
      <c r="K169" s="1209" t="n">
        <v>400</v>
      </c>
      <c r="L169" s="1209" t="n">
        <v>1300</v>
      </c>
      <c r="M169" s="1210" t="n">
        <v>21.5606214873449</v>
      </c>
      <c r="N169" s="1211" t="n">
        <v>5384.1291192</v>
      </c>
      <c r="O169" s="1212" t="n">
        <v>43950.790558</v>
      </c>
      <c r="P169" s="1212" t="n">
        <v>51348.538917</v>
      </c>
      <c r="Q169" s="1300" t="n">
        <v>18400.6320448613</v>
      </c>
      <c r="R169" s="1301" t="n">
        <v>62351.4226028613</v>
      </c>
      <c r="S169" s="1302" t="n">
        <v>69749.1709618613</v>
      </c>
    </row>
    <row r="170" customFormat="false" ht="16.5" hidden="false" customHeight="false" outlineLevel="0" collapsed="false">
      <c r="A170" s="1277" t="s">
        <v>408</v>
      </c>
      <c r="B170" s="1278" t="n">
        <f aca="false">J170</f>
        <v>110</v>
      </c>
      <c r="C170" s="1278" t="s">
        <v>496</v>
      </c>
      <c r="D170" s="1278" t="n">
        <f aca="false">K170</f>
        <v>400</v>
      </c>
      <c r="E170" s="1278" t="s">
        <v>496</v>
      </c>
      <c r="F170" s="1279" t="n">
        <f aca="false">L170</f>
        <v>1350</v>
      </c>
      <c r="G170" s="1278" t="s">
        <v>496</v>
      </c>
      <c r="H170" s="1280" t="n">
        <v>2</v>
      </c>
      <c r="I170" s="1281" t="s">
        <v>497</v>
      </c>
      <c r="J170" s="1208" t="n">
        <v>110</v>
      </c>
      <c r="K170" s="1209" t="n">
        <v>400</v>
      </c>
      <c r="L170" s="1209" t="n">
        <v>1350</v>
      </c>
      <c r="M170" s="1210" t="n">
        <v>22.254913303133</v>
      </c>
      <c r="N170" s="1211" t="n">
        <v>5667.504336</v>
      </c>
      <c r="O170" s="1212" t="n">
        <v>45891.49719</v>
      </c>
      <c r="P170" s="1212" t="n">
        <v>53487.463139</v>
      </c>
      <c r="Q170" s="1300" t="n">
        <v>18963.6149392538</v>
      </c>
      <c r="R170" s="1301" t="n">
        <v>64855.1121292538</v>
      </c>
      <c r="S170" s="1302" t="n">
        <v>72451.0780782538</v>
      </c>
    </row>
    <row r="171" customFormat="false" ht="16.5" hidden="false" customHeight="false" outlineLevel="0" collapsed="false">
      <c r="A171" s="1277" t="s">
        <v>408</v>
      </c>
      <c r="B171" s="1278" t="n">
        <f aca="false">J171</f>
        <v>110</v>
      </c>
      <c r="C171" s="1278" t="s">
        <v>496</v>
      </c>
      <c r="D171" s="1278" t="n">
        <f aca="false">K171</f>
        <v>400</v>
      </c>
      <c r="E171" s="1278" t="s">
        <v>496</v>
      </c>
      <c r="F171" s="1279" t="n">
        <f aca="false">L171</f>
        <v>1400</v>
      </c>
      <c r="G171" s="1278" t="s">
        <v>496</v>
      </c>
      <c r="H171" s="1280" t="n">
        <v>2</v>
      </c>
      <c r="I171" s="1281" t="s">
        <v>497</v>
      </c>
      <c r="J171" s="1208" t="n">
        <v>110</v>
      </c>
      <c r="K171" s="1209" t="n">
        <v>400</v>
      </c>
      <c r="L171" s="1209" t="n">
        <v>1400</v>
      </c>
      <c r="M171" s="1210" t="n">
        <v>22.949205118921</v>
      </c>
      <c r="N171" s="1211" t="n">
        <v>5950.8795528</v>
      </c>
      <c r="O171" s="1212" t="n">
        <v>47832.20404</v>
      </c>
      <c r="P171" s="1212" t="n">
        <v>55626.387579</v>
      </c>
      <c r="Q171" s="1300" t="n">
        <v>19742.0949534375</v>
      </c>
      <c r="R171" s="1301" t="n">
        <v>67574.2989934375</v>
      </c>
      <c r="S171" s="1302" t="n">
        <v>75368.4825324375</v>
      </c>
    </row>
    <row r="172" customFormat="false" ht="16.5" hidden="false" customHeight="false" outlineLevel="0" collapsed="false">
      <c r="A172" s="1277" t="s">
        <v>408</v>
      </c>
      <c r="B172" s="1278" t="n">
        <f aca="false">J172</f>
        <v>110</v>
      </c>
      <c r="C172" s="1278" t="s">
        <v>496</v>
      </c>
      <c r="D172" s="1278" t="n">
        <f aca="false">K172</f>
        <v>400</v>
      </c>
      <c r="E172" s="1278" t="s">
        <v>496</v>
      </c>
      <c r="F172" s="1279" t="n">
        <f aca="false">L172</f>
        <v>1450</v>
      </c>
      <c r="G172" s="1278" t="s">
        <v>496</v>
      </c>
      <c r="H172" s="1280" t="n">
        <v>2</v>
      </c>
      <c r="I172" s="1281" t="s">
        <v>497</v>
      </c>
      <c r="J172" s="1208" t="n">
        <v>110</v>
      </c>
      <c r="K172" s="1209" t="n">
        <v>400</v>
      </c>
      <c r="L172" s="1209" t="n">
        <v>1450</v>
      </c>
      <c r="M172" s="1210" t="n">
        <v>23.6434969347091</v>
      </c>
      <c r="N172" s="1211" t="n">
        <v>6234.2547696</v>
      </c>
      <c r="O172" s="1212" t="n">
        <v>49772.910672</v>
      </c>
      <c r="P172" s="1212" t="n">
        <v>57765.31191</v>
      </c>
      <c r="Q172" s="1300" t="n">
        <v>20305.07784783</v>
      </c>
      <c r="R172" s="1301" t="n">
        <v>70077.98851983</v>
      </c>
      <c r="S172" s="1302" t="n">
        <v>78070.38975783</v>
      </c>
    </row>
    <row r="173" customFormat="false" ht="16.5" hidden="false" customHeight="false" outlineLevel="0" collapsed="false">
      <c r="A173" s="1277" t="s">
        <v>408</v>
      </c>
      <c r="B173" s="1278" t="n">
        <f aca="false">J173</f>
        <v>110</v>
      </c>
      <c r="C173" s="1278" t="s">
        <v>496</v>
      </c>
      <c r="D173" s="1278" t="n">
        <f aca="false">K173</f>
        <v>400</v>
      </c>
      <c r="E173" s="1278" t="s">
        <v>496</v>
      </c>
      <c r="F173" s="1279" t="n">
        <f aca="false">L173</f>
        <v>1500</v>
      </c>
      <c r="G173" s="1278" t="s">
        <v>496</v>
      </c>
      <c r="H173" s="1280" t="n">
        <v>2</v>
      </c>
      <c r="I173" s="1281" t="s">
        <v>497</v>
      </c>
      <c r="J173" s="1208" t="n">
        <v>110</v>
      </c>
      <c r="K173" s="1209" t="n">
        <v>400</v>
      </c>
      <c r="L173" s="1209" t="n">
        <v>1500</v>
      </c>
      <c r="M173" s="1210" t="n">
        <v>25.2415035504972</v>
      </c>
      <c r="N173" s="1211" t="n">
        <v>6517.6299864</v>
      </c>
      <c r="O173" s="1212" t="n">
        <v>52499.101933</v>
      </c>
      <c r="P173" s="1212" t="n">
        <v>60937.863621</v>
      </c>
      <c r="Q173" s="1300" t="n">
        <v>21083.5578620137</v>
      </c>
      <c r="R173" s="1301" t="n">
        <v>73582.6597950138</v>
      </c>
      <c r="S173" s="1302" t="n">
        <v>82021.4214830138</v>
      </c>
    </row>
    <row r="174" customFormat="false" ht="16.5" hidden="false" customHeight="false" outlineLevel="0" collapsed="false">
      <c r="A174" s="1277" t="s">
        <v>408</v>
      </c>
      <c r="B174" s="1278" t="n">
        <f aca="false">J174</f>
        <v>110</v>
      </c>
      <c r="C174" s="1278" t="s">
        <v>496</v>
      </c>
      <c r="D174" s="1278" t="n">
        <f aca="false">K174</f>
        <v>400</v>
      </c>
      <c r="E174" s="1278" t="s">
        <v>496</v>
      </c>
      <c r="F174" s="1279" t="n">
        <f aca="false">L174</f>
        <v>1550</v>
      </c>
      <c r="G174" s="1278" t="s">
        <v>496</v>
      </c>
      <c r="H174" s="1280" t="n">
        <v>2</v>
      </c>
      <c r="I174" s="1281" t="s">
        <v>497</v>
      </c>
      <c r="J174" s="1208" t="n">
        <v>110</v>
      </c>
      <c r="K174" s="1209" t="n">
        <v>400</v>
      </c>
      <c r="L174" s="1209" t="n">
        <v>1550</v>
      </c>
      <c r="M174" s="1210" t="n">
        <v>26.0047953662852</v>
      </c>
      <c r="N174" s="1211" t="n">
        <v>6801.0052032</v>
      </c>
      <c r="O174" s="1212" t="n">
        <v>54825.276819</v>
      </c>
      <c r="P174" s="1212" t="n">
        <v>63627.187812</v>
      </c>
      <c r="Q174" s="1300" t="n">
        <v>21646.5407564062</v>
      </c>
      <c r="R174" s="1301" t="n">
        <v>76471.8175754063</v>
      </c>
      <c r="S174" s="1302" t="n">
        <v>85273.7285684063</v>
      </c>
    </row>
    <row r="175" customFormat="false" ht="16.5" hidden="false" customHeight="false" outlineLevel="0" collapsed="false">
      <c r="A175" s="1277" t="s">
        <v>408</v>
      </c>
      <c r="B175" s="1280" t="n">
        <f aca="false">J175</f>
        <v>110</v>
      </c>
      <c r="C175" s="1280" t="s">
        <v>496</v>
      </c>
      <c r="D175" s="1280" t="n">
        <f aca="false">K175</f>
        <v>400</v>
      </c>
      <c r="E175" s="1280" t="s">
        <v>496</v>
      </c>
      <c r="F175" s="1279" t="n">
        <f aca="false">L175</f>
        <v>1600</v>
      </c>
      <c r="G175" s="1280" t="s">
        <v>496</v>
      </c>
      <c r="H175" s="1280" t="n">
        <v>2</v>
      </c>
      <c r="I175" s="1281" t="s">
        <v>497</v>
      </c>
      <c r="J175" s="1208" t="n">
        <v>110</v>
      </c>
      <c r="K175" s="1209" t="n">
        <v>400</v>
      </c>
      <c r="L175" s="1209" t="n">
        <v>1600</v>
      </c>
      <c r="M175" s="1210" t="n">
        <v>26.6990871820733</v>
      </c>
      <c r="N175" s="1211" t="n">
        <v>7084.38042</v>
      </c>
      <c r="O175" s="1212" t="n">
        <v>56102.930347</v>
      </c>
      <c r="P175" s="1212" t="n">
        <v>65103.05893</v>
      </c>
      <c r="Q175" s="1300" t="n">
        <v>22209.5237820075</v>
      </c>
      <c r="R175" s="1301" t="n">
        <v>78312.4541290075</v>
      </c>
      <c r="S175" s="1302" t="n">
        <v>87312.5827120075</v>
      </c>
    </row>
    <row r="176" customFormat="false" ht="16.5" hidden="false" customHeight="false" outlineLevel="0" collapsed="false">
      <c r="A176" s="1277" t="s">
        <v>408</v>
      </c>
      <c r="B176" s="1278" t="n">
        <f aca="false">J176</f>
        <v>110</v>
      </c>
      <c r="C176" s="1278" t="s">
        <v>496</v>
      </c>
      <c r="D176" s="1278" t="n">
        <f aca="false">K176</f>
        <v>400</v>
      </c>
      <c r="E176" s="1278" t="s">
        <v>496</v>
      </c>
      <c r="F176" s="1279" t="n">
        <f aca="false">L176</f>
        <v>1650</v>
      </c>
      <c r="G176" s="1278" t="s">
        <v>496</v>
      </c>
      <c r="H176" s="1280" t="n">
        <v>2</v>
      </c>
      <c r="I176" s="1281" t="s">
        <v>497</v>
      </c>
      <c r="J176" s="1208" t="n">
        <v>110</v>
      </c>
      <c r="K176" s="1209" t="n">
        <v>400</v>
      </c>
      <c r="L176" s="1209" t="n">
        <v>1650</v>
      </c>
      <c r="M176" s="1210" t="n">
        <v>27.4313789978613</v>
      </c>
      <c r="N176" s="1211" t="n">
        <v>7367.7556368</v>
      </c>
      <c r="O176" s="1212" t="n">
        <v>57426.20855</v>
      </c>
      <c r="P176" s="1212" t="n">
        <v>66662.344696</v>
      </c>
      <c r="Q176" s="1300" t="n">
        <v>22988.0037961913</v>
      </c>
      <c r="R176" s="1301" t="n">
        <v>80414.2123461913</v>
      </c>
      <c r="S176" s="1302" t="n">
        <v>89650.3484921913</v>
      </c>
    </row>
    <row r="177" customFormat="false" ht="16.5" hidden="false" customHeight="false" outlineLevel="0" collapsed="false">
      <c r="A177" s="1277" t="s">
        <v>408</v>
      </c>
      <c r="B177" s="1278" t="n">
        <f aca="false">J177</f>
        <v>110</v>
      </c>
      <c r="C177" s="1278" t="s">
        <v>496</v>
      </c>
      <c r="D177" s="1278" t="n">
        <f aca="false">K177</f>
        <v>400</v>
      </c>
      <c r="E177" s="1278" t="s">
        <v>496</v>
      </c>
      <c r="F177" s="1279" t="n">
        <f aca="false">L177</f>
        <v>1700</v>
      </c>
      <c r="G177" s="1278" t="s">
        <v>496</v>
      </c>
      <c r="H177" s="1280" t="n">
        <v>2</v>
      </c>
      <c r="I177" s="1281" t="s">
        <v>497</v>
      </c>
      <c r="J177" s="1208" t="n">
        <v>110</v>
      </c>
      <c r="K177" s="1209" t="n">
        <v>400</v>
      </c>
      <c r="L177" s="1209" t="n">
        <v>1700</v>
      </c>
      <c r="M177" s="1210" t="n">
        <v>28.1256708136494</v>
      </c>
      <c r="N177" s="1211" t="n">
        <v>7651.1308536</v>
      </c>
      <c r="O177" s="1212" t="n">
        <v>58689.219127</v>
      </c>
      <c r="P177" s="1212" t="n">
        <v>68123.573081</v>
      </c>
      <c r="Q177" s="1300" t="n">
        <v>23550.9866905838</v>
      </c>
      <c r="R177" s="1301" t="n">
        <v>82240.2058175838</v>
      </c>
      <c r="S177" s="1302" t="n">
        <v>91674.5597715838</v>
      </c>
    </row>
    <row r="178" customFormat="false" ht="16.5" hidden="false" customHeight="false" outlineLevel="0" collapsed="false">
      <c r="A178" s="1277" t="s">
        <v>408</v>
      </c>
      <c r="B178" s="1278" t="n">
        <f aca="false">J178</f>
        <v>110</v>
      </c>
      <c r="C178" s="1278" t="s">
        <v>496</v>
      </c>
      <c r="D178" s="1278" t="n">
        <f aca="false">K178</f>
        <v>400</v>
      </c>
      <c r="E178" s="1278" t="s">
        <v>496</v>
      </c>
      <c r="F178" s="1279" t="n">
        <f aca="false">L178</f>
        <v>1750</v>
      </c>
      <c r="G178" s="1278" t="s">
        <v>496</v>
      </c>
      <c r="H178" s="1280" t="n">
        <v>2</v>
      </c>
      <c r="I178" s="1281" t="s">
        <v>497</v>
      </c>
      <c r="J178" s="1208" t="n">
        <v>110</v>
      </c>
      <c r="K178" s="1209" t="n">
        <v>400</v>
      </c>
      <c r="L178" s="1209" t="n">
        <v>1750</v>
      </c>
      <c r="M178" s="1210" t="n">
        <v>28.8199626294374</v>
      </c>
      <c r="N178" s="1211" t="n">
        <v>7934.5060704</v>
      </c>
      <c r="O178" s="1212" t="n">
        <v>59944.908283</v>
      </c>
      <c r="P178" s="1212" t="n">
        <v>69577.479718</v>
      </c>
      <c r="Q178" s="1300" t="n">
        <v>24329.4667047675</v>
      </c>
      <c r="R178" s="1301" t="n">
        <v>84274.3749877675</v>
      </c>
      <c r="S178" s="1302" t="n">
        <v>93906.9464227675</v>
      </c>
    </row>
    <row r="179" customFormat="false" ht="16.5" hidden="false" customHeight="false" outlineLevel="0" collapsed="false">
      <c r="A179" s="1277" t="s">
        <v>408</v>
      </c>
      <c r="B179" s="1278" t="n">
        <f aca="false">J179</f>
        <v>110</v>
      </c>
      <c r="C179" s="1278" t="s">
        <v>496</v>
      </c>
      <c r="D179" s="1278" t="n">
        <f aca="false">K179</f>
        <v>400</v>
      </c>
      <c r="E179" s="1278" t="s">
        <v>496</v>
      </c>
      <c r="F179" s="1279" t="n">
        <f aca="false">L179</f>
        <v>1800</v>
      </c>
      <c r="G179" s="1278" t="s">
        <v>496</v>
      </c>
      <c r="H179" s="1280" t="n">
        <v>2</v>
      </c>
      <c r="I179" s="1281" t="s">
        <v>497</v>
      </c>
      <c r="J179" s="1208" t="n">
        <v>110</v>
      </c>
      <c r="K179" s="1209" t="n">
        <v>400</v>
      </c>
      <c r="L179" s="1209" t="n">
        <v>1800</v>
      </c>
      <c r="M179" s="1210" t="n">
        <v>29.5832544452255</v>
      </c>
      <c r="N179" s="1211" t="n">
        <v>8217.8812872</v>
      </c>
      <c r="O179" s="1212" t="n">
        <v>61243.138286</v>
      </c>
      <c r="P179" s="1212" t="n">
        <v>71109.204943</v>
      </c>
      <c r="Q179" s="1300" t="n">
        <v>24892.44959916</v>
      </c>
      <c r="R179" s="1301" t="n">
        <v>86135.58788516</v>
      </c>
      <c r="S179" s="1302" t="n">
        <v>96001.65454216</v>
      </c>
    </row>
    <row r="180" customFormat="false" ht="16.5" hidden="false" customHeight="false" outlineLevel="0" collapsed="false">
      <c r="A180" s="1277" t="s">
        <v>408</v>
      </c>
      <c r="B180" s="1278" t="n">
        <f aca="false">J180</f>
        <v>110</v>
      </c>
      <c r="C180" s="1278" t="s">
        <v>496</v>
      </c>
      <c r="D180" s="1278" t="n">
        <f aca="false">K180</f>
        <v>400</v>
      </c>
      <c r="E180" s="1278" t="s">
        <v>496</v>
      </c>
      <c r="F180" s="1279" t="n">
        <f aca="false">L180</f>
        <v>1850</v>
      </c>
      <c r="G180" s="1278" t="s">
        <v>496</v>
      </c>
      <c r="H180" s="1280" t="n">
        <v>2</v>
      </c>
      <c r="I180" s="1281" t="s">
        <v>497</v>
      </c>
      <c r="J180" s="1208" t="n">
        <v>110</v>
      </c>
      <c r="K180" s="1209" t="n">
        <v>400</v>
      </c>
      <c r="L180" s="1209" t="n">
        <v>1850</v>
      </c>
      <c r="M180" s="1210" t="n">
        <v>30.3395462610136</v>
      </c>
      <c r="N180" s="1211" t="n">
        <v>8501.256504</v>
      </c>
      <c r="O180" s="1212" t="n">
        <v>62583.589439</v>
      </c>
      <c r="P180" s="1212" t="n">
        <v>72718.168658</v>
      </c>
      <c r="Q180" s="1300" t="n">
        <v>25670.9296133438</v>
      </c>
      <c r="R180" s="1301" t="n">
        <v>88254.5190523438</v>
      </c>
      <c r="S180" s="1302" t="n">
        <v>98389.0982713438</v>
      </c>
    </row>
    <row r="181" customFormat="false" ht="16.5" hidden="false" customHeight="false" outlineLevel="0" collapsed="false">
      <c r="A181" s="1277" t="s">
        <v>408</v>
      </c>
      <c r="B181" s="1278" t="n">
        <f aca="false">J181</f>
        <v>110</v>
      </c>
      <c r="C181" s="1278" t="s">
        <v>496</v>
      </c>
      <c r="D181" s="1278" t="n">
        <f aca="false">K181</f>
        <v>400</v>
      </c>
      <c r="E181" s="1278" t="s">
        <v>496</v>
      </c>
      <c r="F181" s="1279" t="n">
        <f aca="false">L181</f>
        <v>1900</v>
      </c>
      <c r="G181" s="1278" t="s">
        <v>496</v>
      </c>
      <c r="H181" s="1280" t="n">
        <v>2</v>
      </c>
      <c r="I181" s="1281" t="s">
        <v>497</v>
      </c>
      <c r="J181" s="1208" t="n">
        <v>110</v>
      </c>
      <c r="K181" s="1209" t="n">
        <v>400</v>
      </c>
      <c r="L181" s="1209" t="n">
        <v>1900</v>
      </c>
      <c r="M181" s="1210" t="n">
        <v>31.0338380768016</v>
      </c>
      <c r="N181" s="1211" t="n">
        <v>8784.6317208</v>
      </c>
      <c r="O181" s="1212" t="n">
        <v>63817.314223</v>
      </c>
      <c r="P181" s="1212" t="n">
        <v>74150.111141</v>
      </c>
      <c r="Q181" s="1300" t="n">
        <v>26233.9125077363</v>
      </c>
      <c r="R181" s="1301" t="n">
        <v>90051.2267307363</v>
      </c>
      <c r="S181" s="1302" t="n">
        <v>100384.023648736</v>
      </c>
    </row>
    <row r="182" customFormat="false" ht="16.5" hidden="false" customHeight="false" outlineLevel="0" collapsed="false">
      <c r="A182" s="1277" t="s">
        <v>408</v>
      </c>
      <c r="B182" s="1278" t="n">
        <f aca="false">J182</f>
        <v>110</v>
      </c>
      <c r="C182" s="1278" t="s">
        <v>496</v>
      </c>
      <c r="D182" s="1278" t="n">
        <f aca="false">K182</f>
        <v>400</v>
      </c>
      <c r="E182" s="1278" t="s">
        <v>496</v>
      </c>
      <c r="F182" s="1279" t="n">
        <f aca="false">L182</f>
        <v>1950</v>
      </c>
      <c r="G182" s="1278" t="s">
        <v>496</v>
      </c>
      <c r="H182" s="1280" t="n">
        <v>2</v>
      </c>
      <c r="I182" s="1281" t="s">
        <v>497</v>
      </c>
      <c r="J182" s="1208" t="n">
        <v>110</v>
      </c>
      <c r="K182" s="1209" t="n">
        <v>400</v>
      </c>
      <c r="L182" s="1209" t="n">
        <v>1950</v>
      </c>
      <c r="M182" s="1210" t="n">
        <v>31.8421298925897</v>
      </c>
      <c r="N182" s="1211" t="n">
        <v>9068.0069376</v>
      </c>
      <c r="O182" s="1212" t="n">
        <v>65439.229536</v>
      </c>
      <c r="P182" s="1212" t="n">
        <v>76138.013574</v>
      </c>
      <c r="Q182" s="1300" t="n">
        <v>26796.8955333375</v>
      </c>
      <c r="R182" s="1301" t="n">
        <v>92236.1250693375</v>
      </c>
      <c r="S182" s="1302" t="n">
        <v>102934.909107338</v>
      </c>
    </row>
    <row r="183" customFormat="false" ht="16.5" hidden="false" customHeight="false" outlineLevel="0" collapsed="false">
      <c r="A183" s="1277" t="s">
        <v>408</v>
      </c>
      <c r="B183" s="1278" t="n">
        <f aca="false">J183</f>
        <v>110</v>
      </c>
      <c r="C183" s="1278" t="s">
        <v>496</v>
      </c>
      <c r="D183" s="1278" t="n">
        <f aca="false">K183</f>
        <v>400</v>
      </c>
      <c r="E183" s="1278" t="s">
        <v>496</v>
      </c>
      <c r="F183" s="1279" t="n">
        <f aca="false">L183</f>
        <v>2000</v>
      </c>
      <c r="G183" s="1278" t="s">
        <v>496</v>
      </c>
      <c r="H183" s="1280" t="n">
        <v>2</v>
      </c>
      <c r="I183" s="1281" t="s">
        <v>497</v>
      </c>
      <c r="J183" s="1208" t="n">
        <v>110</v>
      </c>
      <c r="K183" s="1209" t="n">
        <v>400</v>
      </c>
      <c r="L183" s="1209" t="n">
        <v>2000</v>
      </c>
      <c r="M183" s="1210" t="n">
        <v>32.6924937083777</v>
      </c>
      <c r="N183" s="1211" t="n">
        <v>9351.3821544</v>
      </c>
      <c r="O183" s="1212" t="n">
        <v>66723.259891</v>
      </c>
      <c r="P183" s="1212" t="n">
        <v>77339.88725</v>
      </c>
      <c r="Q183" s="1300" t="n">
        <v>27575.3754163125</v>
      </c>
      <c r="R183" s="1301" t="n">
        <v>94298.6353073125</v>
      </c>
      <c r="S183" s="1302" t="n">
        <v>104915.262666313</v>
      </c>
    </row>
    <row r="184" customFormat="false" ht="16.5" hidden="false" customHeight="false" outlineLevel="0" collapsed="false">
      <c r="A184" s="1277" t="s">
        <v>408</v>
      </c>
      <c r="B184" s="1278" t="n">
        <f aca="false">J184</f>
        <v>110</v>
      </c>
      <c r="C184" s="1278" t="s">
        <v>496</v>
      </c>
      <c r="D184" s="1278" t="n">
        <f aca="false">K184</f>
        <v>400</v>
      </c>
      <c r="E184" s="1278" t="s">
        <v>496</v>
      </c>
      <c r="F184" s="1279" t="n">
        <f aca="false">L184</f>
        <v>2050</v>
      </c>
      <c r="G184" s="1278" t="s">
        <v>496</v>
      </c>
      <c r="H184" s="1280" t="n">
        <v>2</v>
      </c>
      <c r="I184" s="1281" t="s">
        <v>497</v>
      </c>
      <c r="J184" s="1208" t="n">
        <v>110</v>
      </c>
      <c r="K184" s="1209" t="n">
        <v>400</v>
      </c>
      <c r="L184" s="1209" t="n">
        <v>2050</v>
      </c>
      <c r="M184" s="1210" t="n">
        <v>33.3867855241658</v>
      </c>
      <c r="N184" s="1211" t="n">
        <v>9634.7573712</v>
      </c>
      <c r="O184" s="1212" t="n">
        <v>67560.439732</v>
      </c>
      <c r="P184" s="1212" t="n">
        <v>78375.28479</v>
      </c>
      <c r="Q184" s="1300" t="n">
        <v>28138.3584419138</v>
      </c>
      <c r="R184" s="1301" t="n">
        <v>95698.7981739138</v>
      </c>
      <c r="S184" s="1302" t="n">
        <v>106513.643231914</v>
      </c>
    </row>
    <row r="185" customFormat="false" ht="16.5" hidden="false" customHeight="false" outlineLevel="0" collapsed="false">
      <c r="A185" s="1277" t="s">
        <v>408</v>
      </c>
      <c r="B185" s="1280" t="n">
        <f aca="false">J185</f>
        <v>110</v>
      </c>
      <c r="C185" s="1280" t="s">
        <v>496</v>
      </c>
      <c r="D185" s="1280" t="n">
        <f aca="false">K185</f>
        <v>400</v>
      </c>
      <c r="E185" s="1280" t="s">
        <v>496</v>
      </c>
      <c r="F185" s="1279" t="n">
        <f aca="false">L185</f>
        <v>2100</v>
      </c>
      <c r="G185" s="1280" t="s">
        <v>496</v>
      </c>
      <c r="H185" s="1280" t="n">
        <v>2</v>
      </c>
      <c r="I185" s="1281" t="s">
        <v>497</v>
      </c>
      <c r="J185" s="1208" t="n">
        <v>110</v>
      </c>
      <c r="K185" s="1209" t="n">
        <v>400</v>
      </c>
      <c r="L185" s="1209" t="n">
        <v>2100</v>
      </c>
      <c r="M185" s="1210" t="n">
        <v>34.0810773399539</v>
      </c>
      <c r="N185" s="1211" t="n">
        <v>9918.132588</v>
      </c>
      <c r="O185" s="1212" t="n">
        <v>68240.096261</v>
      </c>
      <c r="P185" s="1212" t="n">
        <v>79253.158909</v>
      </c>
      <c r="Q185" s="1300" t="n">
        <v>28916.8383248888</v>
      </c>
      <c r="R185" s="1301" t="n">
        <v>97156.9345858888</v>
      </c>
      <c r="S185" s="1302" t="n">
        <v>108169.997233889</v>
      </c>
    </row>
    <row r="186" customFormat="false" ht="16.5" hidden="false" customHeight="false" outlineLevel="0" collapsed="false">
      <c r="A186" s="1277" t="s">
        <v>408</v>
      </c>
      <c r="B186" s="1278" t="n">
        <f aca="false">J186</f>
        <v>110</v>
      </c>
      <c r="C186" s="1278" t="s">
        <v>496</v>
      </c>
      <c r="D186" s="1278" t="n">
        <f aca="false">K186</f>
        <v>400</v>
      </c>
      <c r="E186" s="1278" t="s">
        <v>496</v>
      </c>
      <c r="F186" s="1279" t="n">
        <f aca="false">L186</f>
        <v>2150</v>
      </c>
      <c r="G186" s="1278" t="s">
        <v>496</v>
      </c>
      <c r="H186" s="1280" t="n">
        <v>2</v>
      </c>
      <c r="I186" s="1281" t="s">
        <v>497</v>
      </c>
      <c r="J186" s="1208" t="n">
        <v>110</v>
      </c>
      <c r="K186" s="1209" t="n">
        <v>400</v>
      </c>
      <c r="L186" s="1209" t="n">
        <v>2150</v>
      </c>
      <c r="M186" s="1210" t="n">
        <v>34.8993691557419</v>
      </c>
      <c r="N186" s="1211" t="n">
        <v>10201.5078048</v>
      </c>
      <c r="O186" s="1212" t="n">
        <v>69267.691908</v>
      </c>
      <c r="P186" s="1212" t="n">
        <v>80619.561981</v>
      </c>
      <c r="Q186" s="1300" t="n">
        <v>29479.82135049</v>
      </c>
      <c r="R186" s="1301" t="n">
        <v>98747.51325849</v>
      </c>
      <c r="S186" s="1302" t="n">
        <v>110099.38333149</v>
      </c>
    </row>
    <row r="187" customFormat="false" ht="16.5" hidden="false" customHeight="false" outlineLevel="0" collapsed="false">
      <c r="A187" s="1277" t="s">
        <v>408</v>
      </c>
      <c r="B187" s="1278" t="n">
        <f aca="false">J187</f>
        <v>110</v>
      </c>
      <c r="C187" s="1278" t="s">
        <v>496</v>
      </c>
      <c r="D187" s="1278" t="n">
        <f aca="false">K187</f>
        <v>400</v>
      </c>
      <c r="E187" s="1278" t="s">
        <v>496</v>
      </c>
      <c r="F187" s="1279" t="n">
        <f aca="false">L187</f>
        <v>2200</v>
      </c>
      <c r="G187" s="1278" t="s">
        <v>496</v>
      </c>
      <c r="H187" s="1280" t="n">
        <v>2</v>
      </c>
      <c r="I187" s="1281" t="s">
        <v>497</v>
      </c>
      <c r="J187" s="1208" t="n">
        <v>110</v>
      </c>
      <c r="K187" s="1209" t="n">
        <v>400</v>
      </c>
      <c r="L187" s="1209" t="n">
        <v>2200</v>
      </c>
      <c r="M187" s="1210" t="n">
        <v>35.59366097153</v>
      </c>
      <c r="N187" s="1211" t="n">
        <v>10484.8830216</v>
      </c>
      <c r="O187" s="1212" t="n">
        <v>71066.872613</v>
      </c>
      <c r="P187" s="1212" t="n">
        <v>82616.960276</v>
      </c>
      <c r="Q187" s="1300" t="n">
        <v>30258.301233465</v>
      </c>
      <c r="R187" s="1301" t="n">
        <v>101325.173846465</v>
      </c>
      <c r="S187" s="1302" t="n">
        <v>112875.261509465</v>
      </c>
    </row>
    <row r="188" customFormat="false" ht="16.5" hidden="false" customHeight="false" outlineLevel="0" collapsed="false">
      <c r="A188" s="1277" t="s">
        <v>408</v>
      </c>
      <c r="B188" s="1278" t="n">
        <f aca="false">J188</f>
        <v>110</v>
      </c>
      <c r="C188" s="1278" t="s">
        <v>496</v>
      </c>
      <c r="D188" s="1278" t="n">
        <f aca="false">K188</f>
        <v>400</v>
      </c>
      <c r="E188" s="1278" t="s">
        <v>496</v>
      </c>
      <c r="F188" s="1279" t="n">
        <f aca="false">L188</f>
        <v>2250</v>
      </c>
      <c r="G188" s="1278" t="s">
        <v>496</v>
      </c>
      <c r="H188" s="1280" t="n">
        <v>2</v>
      </c>
      <c r="I188" s="1281" t="s">
        <v>497</v>
      </c>
      <c r="J188" s="1208" t="n">
        <v>110</v>
      </c>
      <c r="K188" s="1209" t="n">
        <v>400</v>
      </c>
      <c r="L188" s="1209" t="n">
        <v>2250</v>
      </c>
      <c r="M188" s="1210" t="n">
        <v>36.287952787318</v>
      </c>
      <c r="N188" s="1211" t="n">
        <v>10768.2582384</v>
      </c>
      <c r="O188" s="1212" t="n">
        <v>72852.225251</v>
      </c>
      <c r="P188" s="1212" t="n">
        <v>84600.530613</v>
      </c>
      <c r="Q188" s="1300" t="n">
        <v>30821.2842590661</v>
      </c>
      <c r="R188" s="1301" t="n">
        <v>103673.509510066</v>
      </c>
      <c r="S188" s="1302" t="n">
        <v>115421.814872066</v>
      </c>
    </row>
    <row r="189" customFormat="false" ht="16.5" hidden="false" customHeight="false" outlineLevel="0" collapsed="false">
      <c r="A189" s="1277" t="s">
        <v>408</v>
      </c>
      <c r="B189" s="1278" t="n">
        <f aca="false">J189</f>
        <v>110</v>
      </c>
      <c r="C189" s="1278" t="s">
        <v>496</v>
      </c>
      <c r="D189" s="1278" t="n">
        <f aca="false">K189</f>
        <v>400</v>
      </c>
      <c r="E189" s="1278" t="s">
        <v>496</v>
      </c>
      <c r="F189" s="1279" t="n">
        <f aca="false">L189</f>
        <v>2300</v>
      </c>
      <c r="G189" s="1278" t="s">
        <v>496</v>
      </c>
      <c r="H189" s="1280" t="n">
        <v>2</v>
      </c>
      <c r="I189" s="1281" t="s">
        <v>497</v>
      </c>
      <c r="J189" s="1208" t="n">
        <v>110</v>
      </c>
      <c r="K189" s="1209" t="n">
        <v>400</v>
      </c>
      <c r="L189" s="1209" t="n">
        <v>2300</v>
      </c>
      <c r="M189" s="1210" t="n">
        <v>36.9822446031061</v>
      </c>
      <c r="N189" s="1211" t="n">
        <v>11051.6334552</v>
      </c>
      <c r="O189" s="1212" t="n">
        <v>74623.749713</v>
      </c>
      <c r="P189" s="1212" t="n">
        <v>86570.272774</v>
      </c>
      <c r="Q189" s="1300" t="n">
        <v>31384.2671534588</v>
      </c>
      <c r="R189" s="1301" t="n">
        <v>106008.016866459</v>
      </c>
      <c r="S189" s="1302" t="n">
        <v>117954.539927459</v>
      </c>
    </row>
    <row r="190" customFormat="false" ht="16.5" hidden="false" customHeight="false" outlineLevel="0" collapsed="false">
      <c r="A190" s="1277" t="s">
        <v>408</v>
      </c>
      <c r="B190" s="1278" t="n">
        <f aca="false">J190</f>
        <v>110</v>
      </c>
      <c r="C190" s="1278" t="s">
        <v>496</v>
      </c>
      <c r="D190" s="1278" t="n">
        <f aca="false">K190</f>
        <v>400</v>
      </c>
      <c r="E190" s="1278" t="s">
        <v>496</v>
      </c>
      <c r="F190" s="1279" t="n">
        <f aca="false">L190</f>
        <v>2350</v>
      </c>
      <c r="G190" s="1278" t="s">
        <v>496</v>
      </c>
      <c r="H190" s="1280" t="n">
        <v>2</v>
      </c>
      <c r="I190" s="1281" t="s">
        <v>497</v>
      </c>
      <c r="J190" s="1208" t="n">
        <v>110</v>
      </c>
      <c r="K190" s="1209" t="n">
        <v>400</v>
      </c>
      <c r="L190" s="1209" t="n">
        <v>2350</v>
      </c>
      <c r="M190" s="1210" t="n">
        <v>37.6765364188942</v>
      </c>
      <c r="N190" s="1211" t="n">
        <v>11335.008672</v>
      </c>
      <c r="O190" s="1212" t="n">
        <v>76381.446326</v>
      </c>
      <c r="P190" s="1212" t="n">
        <v>88526.186759</v>
      </c>
      <c r="Q190" s="1300" t="n">
        <v>32162.7471676425</v>
      </c>
      <c r="R190" s="1301" t="n">
        <v>108544.193493643</v>
      </c>
      <c r="S190" s="1302" t="n">
        <v>120688.933926643</v>
      </c>
    </row>
    <row r="191" customFormat="false" ht="16.5" hidden="false" customHeight="false" outlineLevel="0" collapsed="false">
      <c r="A191" s="1277" t="s">
        <v>408</v>
      </c>
      <c r="B191" s="1278" t="n">
        <f aca="false">J191</f>
        <v>110</v>
      </c>
      <c r="C191" s="1278" t="s">
        <v>496</v>
      </c>
      <c r="D191" s="1278" t="n">
        <f aca="false">K191</f>
        <v>400</v>
      </c>
      <c r="E191" s="1278" t="s">
        <v>496</v>
      </c>
      <c r="F191" s="1279" t="n">
        <f aca="false">L191</f>
        <v>2400</v>
      </c>
      <c r="G191" s="1278" t="s">
        <v>496</v>
      </c>
      <c r="H191" s="1280" t="n">
        <v>2</v>
      </c>
      <c r="I191" s="1281" t="s">
        <v>497</v>
      </c>
      <c r="J191" s="1208" t="n">
        <v>110</v>
      </c>
      <c r="K191" s="1209" t="n">
        <v>400</v>
      </c>
      <c r="L191" s="1209" t="n">
        <v>2400</v>
      </c>
      <c r="M191" s="1210" t="n">
        <v>38.3708282346822</v>
      </c>
      <c r="N191" s="1211" t="n">
        <v>11618.3838888</v>
      </c>
      <c r="O191" s="1212" t="n">
        <v>78125.314654</v>
      </c>
      <c r="P191" s="1212" t="n">
        <v>90468.272786</v>
      </c>
      <c r="Q191" s="1300" t="n">
        <v>32725.7301932438</v>
      </c>
      <c r="R191" s="1301" t="n">
        <v>110851.044847244</v>
      </c>
      <c r="S191" s="1302" t="n">
        <v>123194.002979244</v>
      </c>
    </row>
    <row r="192" customFormat="false" ht="16.5" hidden="false" customHeight="false" outlineLevel="0" collapsed="false">
      <c r="A192" s="1277" t="s">
        <v>408</v>
      </c>
      <c r="B192" s="1278" t="n">
        <f aca="false">J192</f>
        <v>110</v>
      </c>
      <c r="C192" s="1278" t="s">
        <v>496</v>
      </c>
      <c r="D192" s="1278" t="n">
        <f aca="false">K192</f>
        <v>400</v>
      </c>
      <c r="E192" s="1278" t="s">
        <v>496</v>
      </c>
      <c r="F192" s="1279" t="n">
        <f aca="false">L192</f>
        <v>2450</v>
      </c>
      <c r="G192" s="1278" t="s">
        <v>496</v>
      </c>
      <c r="H192" s="1280" t="n">
        <v>2</v>
      </c>
      <c r="I192" s="1281" t="s">
        <v>497</v>
      </c>
      <c r="J192" s="1208" t="n">
        <v>110</v>
      </c>
      <c r="K192" s="1209" t="n">
        <v>400</v>
      </c>
      <c r="L192" s="1209" t="n">
        <v>2450</v>
      </c>
      <c r="M192" s="1210" t="n">
        <v>39.6221200504703</v>
      </c>
      <c r="N192" s="1211" t="n">
        <v>11901.7591056</v>
      </c>
      <c r="O192" s="1212" t="n">
        <v>80243.667197</v>
      </c>
      <c r="P192" s="1212" t="n">
        <v>92952.091865</v>
      </c>
      <c r="Q192" s="1300" t="n">
        <v>33504.2100762188</v>
      </c>
      <c r="R192" s="1301" t="n">
        <v>113747.877273219</v>
      </c>
      <c r="S192" s="1302" t="n">
        <v>126456.301941219</v>
      </c>
    </row>
    <row r="193" customFormat="false" ht="16.5" hidden="false" customHeight="false" outlineLevel="0" collapsed="false">
      <c r="A193" s="1277" t="s">
        <v>408</v>
      </c>
      <c r="B193" s="1278" t="n">
        <f aca="false">J193</f>
        <v>110</v>
      </c>
      <c r="C193" s="1278" t="s">
        <v>496</v>
      </c>
      <c r="D193" s="1278" t="n">
        <f aca="false">K193</f>
        <v>400</v>
      </c>
      <c r="E193" s="1278" t="s">
        <v>496</v>
      </c>
      <c r="F193" s="1279" t="n">
        <f aca="false">L193</f>
        <v>2500</v>
      </c>
      <c r="G193" s="1278" t="s">
        <v>496</v>
      </c>
      <c r="H193" s="1280" t="n">
        <v>2</v>
      </c>
      <c r="I193" s="1281" t="s">
        <v>497</v>
      </c>
      <c r="J193" s="1208" t="n">
        <v>110</v>
      </c>
      <c r="K193" s="1209" t="n">
        <v>400</v>
      </c>
      <c r="L193" s="1209" t="n">
        <v>2500</v>
      </c>
      <c r="M193" s="1210" t="n">
        <v>40.7941266662583</v>
      </c>
      <c r="N193" s="1211" t="n">
        <v>12185.1343224</v>
      </c>
      <c r="O193" s="1212" t="n">
        <v>82243.261297</v>
      </c>
      <c r="P193" s="1212" t="n">
        <v>95465.737704</v>
      </c>
      <c r="Q193" s="1300" t="n">
        <v>34067.19310182</v>
      </c>
      <c r="R193" s="1301" t="n">
        <v>116310.45439882</v>
      </c>
      <c r="S193" s="1302" t="n">
        <v>129532.93080582</v>
      </c>
    </row>
    <row r="194" customFormat="false" ht="16.5" hidden="false" customHeight="false" outlineLevel="0" collapsed="false">
      <c r="A194" s="1277" t="s">
        <v>408</v>
      </c>
      <c r="B194" s="1278" t="n">
        <f aca="false">J194</f>
        <v>110</v>
      </c>
      <c r="C194" s="1278" t="s">
        <v>496</v>
      </c>
      <c r="D194" s="1278" t="n">
        <f aca="false">K194</f>
        <v>400</v>
      </c>
      <c r="E194" s="1278" t="s">
        <v>496</v>
      </c>
      <c r="F194" s="1279" t="n">
        <f aca="false">L194</f>
        <v>2550</v>
      </c>
      <c r="G194" s="1278" t="s">
        <v>496</v>
      </c>
      <c r="H194" s="1280" t="n">
        <v>2</v>
      </c>
      <c r="I194" s="1281" t="s">
        <v>497</v>
      </c>
      <c r="J194" s="1208" t="n">
        <v>110</v>
      </c>
      <c r="K194" s="1209" t="n">
        <v>400</v>
      </c>
      <c r="L194" s="1209" t="n">
        <v>2550</v>
      </c>
      <c r="M194" s="1210" t="n">
        <v>41.4884184820464</v>
      </c>
      <c r="N194" s="1211" t="n">
        <v>12468.5095392</v>
      </c>
      <c r="O194" s="1212" t="n">
        <v>83694.711728</v>
      </c>
      <c r="P194" s="1212" t="n">
        <v>96787.796306</v>
      </c>
      <c r="Q194" s="1300" t="n">
        <v>34845.672984795</v>
      </c>
      <c r="R194" s="1301" t="n">
        <v>118540.384712795</v>
      </c>
      <c r="S194" s="1302" t="n">
        <v>131633.469290795</v>
      </c>
    </row>
    <row r="195" customFormat="false" ht="16.5" hidden="false" customHeight="false" outlineLevel="0" collapsed="false">
      <c r="A195" s="1277" t="s">
        <v>408</v>
      </c>
      <c r="B195" s="1280" t="n">
        <f aca="false">J195</f>
        <v>110</v>
      </c>
      <c r="C195" s="1280" t="s">
        <v>496</v>
      </c>
      <c r="D195" s="1280" t="n">
        <f aca="false">K195</f>
        <v>400</v>
      </c>
      <c r="E195" s="1280" t="s">
        <v>496</v>
      </c>
      <c r="F195" s="1279" t="n">
        <f aca="false">L195</f>
        <v>2600</v>
      </c>
      <c r="G195" s="1280" t="s">
        <v>496</v>
      </c>
      <c r="H195" s="1280" t="n">
        <v>2</v>
      </c>
      <c r="I195" s="1281" t="s">
        <v>497</v>
      </c>
      <c r="J195" s="1208" t="n">
        <v>110</v>
      </c>
      <c r="K195" s="1209" t="n">
        <v>400</v>
      </c>
      <c r="L195" s="1209" t="n">
        <v>2600</v>
      </c>
      <c r="M195" s="1210" t="n">
        <v>42.1827102978345</v>
      </c>
      <c r="N195" s="1211" t="n">
        <v>12751.884756</v>
      </c>
      <c r="O195" s="1212" t="n">
        <v>84798.251599</v>
      </c>
      <c r="P195" s="1212" t="n">
        <v>98089.553876</v>
      </c>
      <c r="Q195" s="1300" t="n">
        <v>35408.6560103963</v>
      </c>
      <c r="R195" s="1301" t="n">
        <v>120206.907609396</v>
      </c>
      <c r="S195" s="1302" t="n">
        <v>133498.209886396</v>
      </c>
    </row>
    <row r="196" customFormat="false" ht="16.5" hidden="false" customHeight="false" outlineLevel="0" collapsed="false">
      <c r="A196" s="1277" t="s">
        <v>408</v>
      </c>
      <c r="B196" s="1278" t="n">
        <f aca="false">J196</f>
        <v>110</v>
      </c>
      <c r="C196" s="1278" t="s">
        <v>496</v>
      </c>
      <c r="D196" s="1278" t="n">
        <f aca="false">K196</f>
        <v>400</v>
      </c>
      <c r="E196" s="1278" t="s">
        <v>496</v>
      </c>
      <c r="F196" s="1279" t="n">
        <f aca="false">L196</f>
        <v>2650</v>
      </c>
      <c r="G196" s="1278" t="s">
        <v>496</v>
      </c>
      <c r="H196" s="1280" t="n">
        <v>2</v>
      </c>
      <c r="I196" s="1281" t="s">
        <v>497</v>
      </c>
      <c r="J196" s="1208" t="n">
        <v>110</v>
      </c>
      <c r="K196" s="1209" t="n">
        <v>400</v>
      </c>
      <c r="L196" s="1209" t="n">
        <v>2650</v>
      </c>
      <c r="M196" s="1210" t="n">
        <v>42.9840021136225</v>
      </c>
      <c r="N196" s="1211" t="n">
        <v>13035.2599728</v>
      </c>
      <c r="O196" s="1212" t="n">
        <v>85994.81534</v>
      </c>
      <c r="P196" s="1212" t="n">
        <v>99555.280909</v>
      </c>
      <c r="Q196" s="1300" t="n">
        <v>36187.1358933713</v>
      </c>
      <c r="R196" s="1301" t="n">
        <v>122181.951233371</v>
      </c>
      <c r="S196" s="1302" t="n">
        <v>135742.416802371</v>
      </c>
    </row>
    <row r="197" customFormat="false" ht="16.5" hidden="false" customHeight="false" outlineLevel="0" collapsed="false">
      <c r="A197" s="1277" t="s">
        <v>408</v>
      </c>
      <c r="B197" s="1278" t="n">
        <f aca="false">J197</f>
        <v>110</v>
      </c>
      <c r="C197" s="1278" t="s">
        <v>496</v>
      </c>
      <c r="D197" s="1278" t="n">
        <f aca="false">K197</f>
        <v>400</v>
      </c>
      <c r="E197" s="1278" t="s">
        <v>496</v>
      </c>
      <c r="F197" s="1279" t="n">
        <f aca="false">L197</f>
        <v>2700</v>
      </c>
      <c r="G197" s="1278" t="s">
        <v>496</v>
      </c>
      <c r="H197" s="1280" t="n">
        <v>2</v>
      </c>
      <c r="I197" s="1281" t="s">
        <v>497</v>
      </c>
      <c r="J197" s="1208" t="n">
        <v>110</v>
      </c>
      <c r="K197" s="1209" t="n">
        <v>400</v>
      </c>
      <c r="L197" s="1209" t="n">
        <v>2700</v>
      </c>
      <c r="M197" s="1210" t="n">
        <v>43.6782939294106</v>
      </c>
      <c r="N197" s="1211" t="n">
        <v>13318.6351896</v>
      </c>
      <c r="O197" s="1212" t="n">
        <v>87083.994788</v>
      </c>
      <c r="P197" s="1212" t="n">
        <v>100842.678056</v>
      </c>
      <c r="Q197" s="1300" t="n">
        <v>36750.1189189725</v>
      </c>
      <c r="R197" s="1301" t="n">
        <v>123834.113706973</v>
      </c>
      <c r="S197" s="1302" t="n">
        <v>137592.796974973</v>
      </c>
    </row>
    <row r="198" customFormat="false" ht="16.5" hidden="false" customHeight="false" outlineLevel="0" collapsed="false">
      <c r="A198" s="1277" t="s">
        <v>408</v>
      </c>
      <c r="B198" s="1278" t="n">
        <f aca="false">J198</f>
        <v>110</v>
      </c>
      <c r="C198" s="1278" t="s">
        <v>496</v>
      </c>
      <c r="D198" s="1278" t="n">
        <f aca="false">K198</f>
        <v>400</v>
      </c>
      <c r="E198" s="1278" t="s">
        <v>496</v>
      </c>
      <c r="F198" s="1279" t="n">
        <f aca="false">L198</f>
        <v>2750</v>
      </c>
      <c r="G198" s="1278" t="s">
        <v>496</v>
      </c>
      <c r="H198" s="1280" t="n">
        <v>2</v>
      </c>
      <c r="I198" s="1281" t="s">
        <v>497</v>
      </c>
      <c r="J198" s="1208" t="n">
        <v>110</v>
      </c>
      <c r="K198" s="1209" t="n">
        <v>400</v>
      </c>
      <c r="L198" s="1209" t="n">
        <v>2750</v>
      </c>
      <c r="M198" s="1210" t="n">
        <v>44.3725857451986</v>
      </c>
      <c r="N198" s="1211" t="n">
        <v>13602.0104064</v>
      </c>
      <c r="O198" s="1212" t="n">
        <v>88165.994188</v>
      </c>
      <c r="P198" s="1212" t="n">
        <v>102122.895155</v>
      </c>
      <c r="Q198" s="1300" t="n">
        <v>37313.101813365</v>
      </c>
      <c r="R198" s="1301" t="n">
        <v>125479.096001365</v>
      </c>
      <c r="S198" s="1302" t="n">
        <v>139435.996968365</v>
      </c>
    </row>
    <row r="199" customFormat="false" ht="16.5" hidden="false" customHeight="false" outlineLevel="0" collapsed="false">
      <c r="A199" s="1277" t="s">
        <v>408</v>
      </c>
      <c r="B199" s="1278" t="n">
        <f aca="false">J199</f>
        <v>110</v>
      </c>
      <c r="C199" s="1278" t="s">
        <v>496</v>
      </c>
      <c r="D199" s="1278" t="n">
        <f aca="false">K199</f>
        <v>400</v>
      </c>
      <c r="E199" s="1278" t="s">
        <v>496</v>
      </c>
      <c r="F199" s="1279" t="n">
        <f aca="false">L199</f>
        <v>2800</v>
      </c>
      <c r="G199" s="1278" t="s">
        <v>496</v>
      </c>
      <c r="H199" s="1280" t="n">
        <v>2</v>
      </c>
      <c r="I199" s="1281" t="s">
        <v>497</v>
      </c>
      <c r="J199" s="1208" t="n">
        <v>110</v>
      </c>
      <c r="K199" s="1209" t="n">
        <v>400</v>
      </c>
      <c r="L199" s="1209" t="n">
        <v>2800</v>
      </c>
      <c r="M199" s="1210" t="n">
        <v>45.0668775609867</v>
      </c>
      <c r="N199" s="1211" t="n">
        <v>13885.3856232</v>
      </c>
      <c r="O199" s="1212" t="n">
        <v>89240.813322</v>
      </c>
      <c r="P199" s="1212" t="n">
        <v>103395.931879</v>
      </c>
      <c r="Q199" s="1300" t="n">
        <v>38091.5818275488</v>
      </c>
      <c r="R199" s="1301" t="n">
        <v>127332.395149549</v>
      </c>
      <c r="S199" s="1302" t="n">
        <v>141487.513706549</v>
      </c>
    </row>
    <row r="200" customFormat="false" ht="16.5" hidden="false" customHeight="false" outlineLevel="0" collapsed="false">
      <c r="A200" s="1277" t="s">
        <v>408</v>
      </c>
      <c r="B200" s="1278" t="n">
        <f aca="false">J200</f>
        <v>110</v>
      </c>
      <c r="C200" s="1278" t="s">
        <v>496</v>
      </c>
      <c r="D200" s="1278" t="n">
        <f aca="false">K200</f>
        <v>400</v>
      </c>
      <c r="E200" s="1278" t="s">
        <v>496</v>
      </c>
      <c r="F200" s="1279" t="n">
        <f aca="false">L200</f>
        <v>2850</v>
      </c>
      <c r="G200" s="1278" t="s">
        <v>496</v>
      </c>
      <c r="H200" s="1280" t="n">
        <v>2</v>
      </c>
      <c r="I200" s="1281" t="s">
        <v>497</v>
      </c>
      <c r="J200" s="1208" t="n">
        <v>110</v>
      </c>
      <c r="K200" s="1209" t="n">
        <v>400</v>
      </c>
      <c r="L200" s="1209" t="n">
        <v>2850</v>
      </c>
      <c r="M200" s="1210" t="n">
        <v>45.7611693767748</v>
      </c>
      <c r="N200" s="1211" t="n">
        <v>14168.76084</v>
      </c>
      <c r="O200" s="1212" t="n">
        <v>90308.452408</v>
      </c>
      <c r="P200" s="1212" t="n">
        <v>104661.788555</v>
      </c>
      <c r="Q200" s="1300" t="n">
        <v>38654.5647219413</v>
      </c>
      <c r="R200" s="1301" t="n">
        <v>128963.017129941</v>
      </c>
      <c r="S200" s="1302" t="n">
        <v>143316.353276941</v>
      </c>
    </row>
    <row r="201" customFormat="false" ht="16.5" hidden="false" customHeight="false" outlineLevel="0" collapsed="false">
      <c r="A201" s="1277" t="s">
        <v>408</v>
      </c>
      <c r="B201" s="1278" t="n">
        <f aca="false">J201</f>
        <v>110</v>
      </c>
      <c r="C201" s="1278" t="s">
        <v>496</v>
      </c>
      <c r="D201" s="1278" t="n">
        <f aca="false">K201</f>
        <v>400</v>
      </c>
      <c r="E201" s="1278" t="s">
        <v>496</v>
      </c>
      <c r="F201" s="1279" t="n">
        <f aca="false">L201</f>
        <v>2900</v>
      </c>
      <c r="G201" s="1278" t="s">
        <v>496</v>
      </c>
      <c r="H201" s="1280" t="n">
        <v>2</v>
      </c>
      <c r="I201" s="1281" t="s">
        <v>497</v>
      </c>
      <c r="J201" s="1208" t="n">
        <v>110</v>
      </c>
      <c r="K201" s="1209" t="n">
        <v>400</v>
      </c>
      <c r="L201" s="1209" t="n">
        <v>2900</v>
      </c>
      <c r="M201" s="1210" t="n">
        <v>46.6314611925628</v>
      </c>
      <c r="N201" s="1211" t="n">
        <v>14452.1360568</v>
      </c>
      <c r="O201" s="1212" t="n">
        <v>91866.784097</v>
      </c>
      <c r="P201" s="1212" t="n">
        <v>106658.810582</v>
      </c>
      <c r="Q201" s="1300" t="n">
        <v>39433.044736125</v>
      </c>
      <c r="R201" s="1301" t="n">
        <v>131299.828833125</v>
      </c>
      <c r="S201" s="1302" t="n">
        <v>146091.855318125</v>
      </c>
    </row>
    <row r="202" customFormat="false" ht="16.5" hidden="false" customHeight="false" outlineLevel="0" collapsed="false">
      <c r="A202" s="1277" t="s">
        <v>408</v>
      </c>
      <c r="B202" s="1278" t="n">
        <f aca="false">J202</f>
        <v>110</v>
      </c>
      <c r="C202" s="1278" t="s">
        <v>496</v>
      </c>
      <c r="D202" s="1278" t="n">
        <f aca="false">K202</f>
        <v>400</v>
      </c>
      <c r="E202" s="1278" t="s">
        <v>496</v>
      </c>
      <c r="F202" s="1279" t="n">
        <f aca="false">L202</f>
        <v>2950</v>
      </c>
      <c r="G202" s="1278" t="s">
        <v>496</v>
      </c>
      <c r="H202" s="1280" t="n">
        <v>2</v>
      </c>
      <c r="I202" s="1281" t="s">
        <v>497</v>
      </c>
      <c r="J202" s="1208" t="n">
        <v>110</v>
      </c>
      <c r="K202" s="1209" t="n">
        <v>400</v>
      </c>
      <c r="L202" s="1209" t="n">
        <v>2950</v>
      </c>
      <c r="M202" s="1210" t="n">
        <v>47.3257530083509</v>
      </c>
      <c r="N202" s="1211" t="n">
        <v>14735.5112736</v>
      </c>
      <c r="O202" s="1212" t="n">
        <v>92593.23498</v>
      </c>
      <c r="P202" s="1212" t="n">
        <v>107583.479055</v>
      </c>
      <c r="Q202" s="1300" t="n">
        <v>39996.0276305175</v>
      </c>
      <c r="R202" s="1301" t="n">
        <v>132589.262610518</v>
      </c>
      <c r="S202" s="1302" t="n">
        <v>147579.506685518</v>
      </c>
    </row>
    <row r="203" customFormat="false" ht="16.5" hidden="false" customHeight="false" outlineLevel="0" collapsed="false">
      <c r="A203" s="1277" t="s">
        <v>408</v>
      </c>
      <c r="B203" s="1278" t="n">
        <f aca="false">J203</f>
        <v>110</v>
      </c>
      <c r="C203" s="1278" t="s">
        <v>496</v>
      </c>
      <c r="D203" s="1278" t="n">
        <f aca="false">K203</f>
        <v>400</v>
      </c>
      <c r="E203" s="1278" t="s">
        <v>496</v>
      </c>
      <c r="F203" s="1279" t="n">
        <f aca="false">L203</f>
        <v>3000</v>
      </c>
      <c r="G203" s="1278" t="s">
        <v>496</v>
      </c>
      <c r="H203" s="1280" t="n">
        <v>2</v>
      </c>
      <c r="I203" s="1281" t="s">
        <v>497</v>
      </c>
      <c r="J203" s="1231" t="n">
        <v>110</v>
      </c>
      <c r="K203" s="1232" t="n">
        <v>400</v>
      </c>
      <c r="L203" s="1232" t="n">
        <v>3000</v>
      </c>
      <c r="M203" s="1248" t="n">
        <v>48.3941888241389</v>
      </c>
      <c r="N203" s="1234" t="n">
        <v>15018.8864904</v>
      </c>
      <c r="O203" s="1235" t="n">
        <v>93675.02183</v>
      </c>
      <c r="P203" s="1235" t="n">
        <v>108933.453102</v>
      </c>
      <c r="Q203" s="1306" t="n">
        <v>40774.5076447013</v>
      </c>
      <c r="R203" s="1307" t="n">
        <v>134449.529474701</v>
      </c>
      <c r="S203" s="1308" t="n">
        <v>149707.960746701</v>
      </c>
    </row>
  </sheetData>
  <mergeCells count="1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tabColor rgb="FF0066FF"/>
    <pageSetUpPr fitToPage="false"/>
  </sheetPr>
  <dimension ref="A1:S2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15.75" zeroHeight="false" outlineLevelRow="0" outlineLevelCol="0"/>
  <cols>
    <col collapsed="false" customWidth="true" hidden="false" outlineLevel="0" max="1" min="1" style="1179" width="14.28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6" min="15" style="1238" width="27.71"/>
    <col collapsed="false" customWidth="true" hidden="false" outlineLevel="0" max="17" min="17" style="1182" width="26.29"/>
    <col collapsed="false" customWidth="true" hidden="false" outlineLevel="0" max="19" min="18" style="1238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  <c r="S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P3" s="1187"/>
      <c r="R3" s="1182"/>
      <c r="S3" s="1182"/>
    </row>
    <row r="4" customFormat="false" ht="69" hidden="false" customHeight="true" outlineLevel="0" collapsed="false">
      <c r="A4" s="1266" t="s">
        <v>483</v>
      </c>
      <c r="B4" s="1266"/>
      <c r="C4" s="1266"/>
      <c r="D4" s="1266"/>
      <c r="E4" s="1266"/>
      <c r="F4" s="1266"/>
      <c r="G4" s="1266"/>
      <c r="H4" s="1266"/>
      <c r="I4" s="1266"/>
      <c r="J4" s="1267" t="s">
        <v>484</v>
      </c>
      <c r="K4" s="1267"/>
      <c r="L4" s="1267"/>
      <c r="M4" s="1267"/>
      <c r="N4" s="1268" t="s">
        <v>485</v>
      </c>
      <c r="O4" s="1269" t="s">
        <v>499</v>
      </c>
      <c r="P4" s="1192" t="s">
        <v>500</v>
      </c>
      <c r="Q4" s="1270" t="s">
        <v>501</v>
      </c>
      <c r="R4" s="1295" t="s">
        <v>502</v>
      </c>
      <c r="S4" s="1296" t="s">
        <v>503</v>
      </c>
    </row>
    <row r="5" customFormat="false" ht="72" hidden="false" customHeight="true" outlineLevel="0" collapsed="false">
      <c r="A5" s="1266"/>
      <c r="B5" s="1266"/>
      <c r="C5" s="1266"/>
      <c r="D5" s="1266"/>
      <c r="E5" s="1266"/>
      <c r="F5" s="1266"/>
      <c r="G5" s="1266"/>
      <c r="H5" s="1266"/>
      <c r="I5" s="1266"/>
      <c r="J5" s="1267"/>
      <c r="K5" s="1267"/>
      <c r="L5" s="1267"/>
      <c r="M5" s="1267"/>
      <c r="N5" s="1268"/>
      <c r="O5" s="1269"/>
      <c r="P5" s="1192"/>
      <c r="Q5" s="1270"/>
      <c r="R5" s="1295"/>
      <c r="S5" s="1296"/>
    </row>
    <row r="6" customFormat="false" ht="61.5" hidden="false" customHeight="true" outlineLevel="0" collapsed="false">
      <c r="A6" s="1266"/>
      <c r="B6" s="1266"/>
      <c r="C6" s="1266"/>
      <c r="D6" s="1266"/>
      <c r="E6" s="1266"/>
      <c r="F6" s="1266"/>
      <c r="G6" s="1266"/>
      <c r="H6" s="1266"/>
      <c r="I6" s="1266"/>
      <c r="J6" s="1272" t="s">
        <v>237</v>
      </c>
      <c r="K6" s="1273" t="s">
        <v>124</v>
      </c>
      <c r="L6" s="1273" t="s">
        <v>158</v>
      </c>
      <c r="M6" s="1274" t="s">
        <v>491</v>
      </c>
      <c r="N6" s="1268"/>
      <c r="O6" s="1275" t="s">
        <v>492</v>
      </c>
      <c r="P6" s="1275"/>
      <c r="Q6" s="1275"/>
      <c r="R6" s="1275"/>
      <c r="S6" s="1275"/>
    </row>
    <row r="7" customFormat="false" ht="30" hidden="false" customHeight="true" outlineLevel="0" collapsed="false">
      <c r="A7" s="1276" t="s">
        <v>493</v>
      </c>
      <c r="B7" s="1276"/>
      <c r="C7" s="1276"/>
      <c r="D7" s="1276"/>
      <c r="E7" s="1276"/>
      <c r="F7" s="1276"/>
      <c r="G7" s="1276"/>
      <c r="H7" s="1276"/>
      <c r="I7" s="1276"/>
      <c r="J7" s="1276"/>
      <c r="K7" s="1276"/>
      <c r="L7" s="1276"/>
      <c r="M7" s="1276"/>
      <c r="N7" s="1276"/>
      <c r="O7" s="1276"/>
      <c r="P7" s="1276"/>
      <c r="Q7" s="1276"/>
      <c r="R7" s="1276"/>
      <c r="S7" s="1276"/>
    </row>
    <row r="8" customFormat="false" ht="22.5" hidden="false" customHeight="true" outlineLevel="0" collapsed="false">
      <c r="A8" s="1201" t="s">
        <v>510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02" t="s">
        <v>519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false" outlineLevel="0" collapsed="false">
      <c r="A10" s="1277" t="s">
        <v>408</v>
      </c>
      <c r="B10" s="1280" t="n">
        <f aca="false">J10</f>
        <v>150</v>
      </c>
      <c r="C10" s="1280" t="s">
        <v>496</v>
      </c>
      <c r="D10" s="1280" t="n">
        <f aca="false">K10</f>
        <v>200</v>
      </c>
      <c r="E10" s="1280" t="s">
        <v>496</v>
      </c>
      <c r="F10" s="1279" t="n">
        <f aca="false">L10</f>
        <v>700</v>
      </c>
      <c r="G10" s="1280" t="s">
        <v>496</v>
      </c>
      <c r="H10" s="1280" t="n">
        <v>2</v>
      </c>
      <c r="I10" s="1281" t="s">
        <v>497</v>
      </c>
      <c r="J10" s="1225" t="n">
        <v>150</v>
      </c>
      <c r="K10" s="1226" t="n">
        <v>200</v>
      </c>
      <c r="L10" s="1226" t="n">
        <v>700</v>
      </c>
      <c r="M10" s="1227" t="n">
        <v>8.85820316315136</v>
      </c>
      <c r="N10" s="1228" t="n">
        <v>1169.866152</v>
      </c>
      <c r="O10" s="1229" t="n">
        <v>25458.673726</v>
      </c>
      <c r="P10" s="1229" t="n">
        <v>29095.673347</v>
      </c>
      <c r="Q10" s="1297" t="n">
        <v>6992.94864394125</v>
      </c>
      <c r="R10" s="1298" t="n">
        <v>32451.6223699413</v>
      </c>
      <c r="S10" s="1299" t="n">
        <v>36088.6219909413</v>
      </c>
    </row>
    <row r="11" customFormat="false" ht="16.5" hidden="false" customHeight="false" outlineLevel="0" collapsed="false">
      <c r="A11" s="1277" t="s">
        <v>408</v>
      </c>
      <c r="B11" s="1278" t="n">
        <f aca="false">J11</f>
        <v>150</v>
      </c>
      <c r="C11" s="1278" t="s">
        <v>496</v>
      </c>
      <c r="D11" s="1278" t="n">
        <f aca="false">K11</f>
        <v>200</v>
      </c>
      <c r="E11" s="1278" t="s">
        <v>496</v>
      </c>
      <c r="F11" s="1279" t="n">
        <f aca="false">L11</f>
        <v>750</v>
      </c>
      <c r="G11" s="1278" t="s">
        <v>496</v>
      </c>
      <c r="H11" s="1280" t="n">
        <v>2</v>
      </c>
      <c r="I11" s="1281" t="s">
        <v>497</v>
      </c>
      <c r="J11" s="1208" t="n">
        <v>150</v>
      </c>
      <c r="K11" s="1209" t="n">
        <v>200</v>
      </c>
      <c r="L11" s="1209" t="n">
        <v>750</v>
      </c>
      <c r="M11" s="1210" t="n">
        <v>9.49528779788679</v>
      </c>
      <c r="N11" s="1211" t="n">
        <v>1336.989888</v>
      </c>
      <c r="O11" s="1212" t="n">
        <v>26242.258049</v>
      </c>
      <c r="P11" s="1212" t="n">
        <v>30073.997833</v>
      </c>
      <c r="Q11" s="1300" t="n">
        <v>7327.91933434125</v>
      </c>
      <c r="R11" s="1301" t="n">
        <v>33570.1773833413</v>
      </c>
      <c r="S11" s="1302" t="n">
        <v>37401.9171673413</v>
      </c>
    </row>
    <row r="12" customFormat="false" ht="16.5" hidden="false" customHeight="false" outlineLevel="0" collapsed="false">
      <c r="A12" s="1277" t="s">
        <v>408</v>
      </c>
      <c r="B12" s="1278" t="n">
        <f aca="false">J12</f>
        <v>150</v>
      </c>
      <c r="C12" s="1278" t="s">
        <v>496</v>
      </c>
      <c r="D12" s="1278" t="n">
        <f aca="false">K12</f>
        <v>200</v>
      </c>
      <c r="E12" s="1278" t="s">
        <v>496</v>
      </c>
      <c r="F12" s="1279" t="n">
        <f aca="false">L12</f>
        <v>800</v>
      </c>
      <c r="G12" s="1278" t="s">
        <v>496</v>
      </c>
      <c r="H12" s="1280" t="n">
        <v>2</v>
      </c>
      <c r="I12" s="1281" t="s">
        <v>497</v>
      </c>
      <c r="J12" s="1208" t="n">
        <v>150</v>
      </c>
      <c r="K12" s="1209" t="n">
        <v>200</v>
      </c>
      <c r="L12" s="1209" t="n">
        <v>800</v>
      </c>
      <c r="M12" s="1210" t="n">
        <v>10.0133724326222</v>
      </c>
      <c r="N12" s="1211" t="n">
        <v>1504.113624</v>
      </c>
      <c r="O12" s="1212" t="n">
        <v>27310.722483</v>
      </c>
      <c r="P12" s="1212" t="n">
        <v>30981.173005</v>
      </c>
      <c r="Q12" s="1300" t="n">
        <v>7662.89002474125</v>
      </c>
      <c r="R12" s="1301" t="n">
        <v>34973.6125077413</v>
      </c>
      <c r="S12" s="1302" t="n">
        <v>38644.0630297413</v>
      </c>
    </row>
    <row r="13" s="1179" customFormat="true" ht="16.5" hidden="false" customHeight="false" outlineLevel="0" collapsed="false">
      <c r="A13" s="1277" t="s">
        <v>408</v>
      </c>
      <c r="B13" s="1278" t="n">
        <f aca="false">J13</f>
        <v>150</v>
      </c>
      <c r="C13" s="1278" t="s">
        <v>496</v>
      </c>
      <c r="D13" s="1278" t="n">
        <f aca="false">K13</f>
        <v>200</v>
      </c>
      <c r="E13" s="1278" t="s">
        <v>496</v>
      </c>
      <c r="F13" s="1279" t="n">
        <f aca="false">L13</f>
        <v>850</v>
      </c>
      <c r="G13" s="1278" t="s">
        <v>496</v>
      </c>
      <c r="H13" s="1280" t="n">
        <v>2</v>
      </c>
      <c r="I13" s="1281" t="s">
        <v>497</v>
      </c>
      <c r="J13" s="1208" t="n">
        <v>150</v>
      </c>
      <c r="K13" s="1209" t="n">
        <v>200</v>
      </c>
      <c r="L13" s="1209" t="n">
        <v>850</v>
      </c>
      <c r="M13" s="1210" t="n">
        <v>10.5314570673576</v>
      </c>
      <c r="N13" s="1211" t="n">
        <v>1671.23736</v>
      </c>
      <c r="O13" s="1212" t="n">
        <v>28044.92392</v>
      </c>
      <c r="P13" s="1212" t="n">
        <v>31875.22752</v>
      </c>
      <c r="Q13" s="1300" t="n">
        <v>8213.35770372375</v>
      </c>
      <c r="R13" s="1301" t="n">
        <v>36258.2816237238</v>
      </c>
      <c r="S13" s="1302" t="n">
        <v>40088.5852237238</v>
      </c>
    </row>
    <row r="14" s="1179" customFormat="true" ht="16.5" hidden="false" customHeight="false" outlineLevel="0" collapsed="false">
      <c r="A14" s="1277" t="s">
        <v>408</v>
      </c>
      <c r="B14" s="1278" t="n">
        <f aca="false">J14</f>
        <v>150</v>
      </c>
      <c r="C14" s="1278" t="s">
        <v>496</v>
      </c>
      <c r="D14" s="1278" t="n">
        <f aca="false">K14</f>
        <v>200</v>
      </c>
      <c r="E14" s="1278" t="s">
        <v>496</v>
      </c>
      <c r="F14" s="1279" t="n">
        <f aca="false">L14</f>
        <v>900</v>
      </c>
      <c r="G14" s="1278" t="s">
        <v>496</v>
      </c>
      <c r="H14" s="1280" t="n">
        <v>2</v>
      </c>
      <c r="I14" s="1281" t="s">
        <v>497</v>
      </c>
      <c r="J14" s="1208" t="n">
        <v>150</v>
      </c>
      <c r="K14" s="1209" t="n">
        <v>200</v>
      </c>
      <c r="L14" s="1209" t="n">
        <v>900</v>
      </c>
      <c r="M14" s="1210" t="n">
        <v>11.0875417020931</v>
      </c>
      <c r="N14" s="1211" t="n">
        <v>1838.361096</v>
      </c>
      <c r="O14" s="1212" t="n">
        <v>28832.630732</v>
      </c>
      <c r="P14" s="1212" t="n">
        <v>32861.032894</v>
      </c>
      <c r="Q14" s="1300" t="n">
        <v>8548.3285253325</v>
      </c>
      <c r="R14" s="1301" t="n">
        <v>37380.9592573325</v>
      </c>
      <c r="S14" s="1302" t="n">
        <v>41409.3614193325</v>
      </c>
    </row>
    <row r="15" s="1179" customFormat="true" ht="16.5" hidden="false" customHeight="false" outlineLevel="0" collapsed="false">
      <c r="A15" s="1277" t="s">
        <v>408</v>
      </c>
      <c r="B15" s="1278" t="n">
        <f aca="false">J15</f>
        <v>150</v>
      </c>
      <c r="C15" s="1278" t="s">
        <v>496</v>
      </c>
      <c r="D15" s="1278" t="n">
        <f aca="false">K15</f>
        <v>200</v>
      </c>
      <c r="E15" s="1278" t="s">
        <v>496</v>
      </c>
      <c r="F15" s="1279" t="n">
        <f aca="false">L15</f>
        <v>950</v>
      </c>
      <c r="G15" s="1278" t="s">
        <v>496</v>
      </c>
      <c r="H15" s="1280" t="n">
        <v>2</v>
      </c>
      <c r="I15" s="1281" t="s">
        <v>497</v>
      </c>
      <c r="J15" s="1208" t="n">
        <v>150</v>
      </c>
      <c r="K15" s="1209" t="n">
        <v>200</v>
      </c>
      <c r="L15" s="1209" t="n">
        <v>950</v>
      </c>
      <c r="M15" s="1210" t="n">
        <v>11.6746263368285</v>
      </c>
      <c r="N15" s="1211" t="n">
        <v>2005.484832</v>
      </c>
      <c r="O15" s="1212" t="n">
        <v>29616.486792</v>
      </c>
      <c r="P15" s="1212" t="n">
        <v>33839.850169</v>
      </c>
      <c r="Q15" s="1300" t="n">
        <v>9098.796204315</v>
      </c>
      <c r="R15" s="1301" t="n">
        <v>38715.282996315</v>
      </c>
      <c r="S15" s="1302" t="n">
        <v>42938.646373315</v>
      </c>
    </row>
    <row r="16" s="1179" customFormat="true" ht="16.5" hidden="false" customHeight="false" outlineLevel="0" collapsed="false">
      <c r="A16" s="1277" t="s">
        <v>408</v>
      </c>
      <c r="B16" s="1278" t="n">
        <f aca="false">J16</f>
        <v>150</v>
      </c>
      <c r="C16" s="1278" t="s">
        <v>496</v>
      </c>
      <c r="D16" s="1278" t="n">
        <f aca="false">K16</f>
        <v>200</v>
      </c>
      <c r="E16" s="1278" t="s">
        <v>496</v>
      </c>
      <c r="F16" s="1279" t="n">
        <f aca="false">L16</f>
        <v>1000</v>
      </c>
      <c r="G16" s="1278" t="s">
        <v>496</v>
      </c>
      <c r="H16" s="1280" t="n">
        <v>2</v>
      </c>
      <c r="I16" s="1281" t="s">
        <v>497</v>
      </c>
      <c r="J16" s="1208" t="n">
        <v>150</v>
      </c>
      <c r="K16" s="1209" t="n">
        <v>200</v>
      </c>
      <c r="L16" s="1209" t="n">
        <v>1000</v>
      </c>
      <c r="M16" s="1210" t="n">
        <v>12.2707469715639</v>
      </c>
      <c r="N16" s="1211" t="n">
        <v>2172.608568</v>
      </c>
      <c r="O16" s="1212" t="n">
        <v>31385.857959</v>
      </c>
      <c r="P16" s="1212" t="n">
        <v>35769.074087</v>
      </c>
      <c r="Q16" s="1300" t="n">
        <v>9433.766894715</v>
      </c>
      <c r="R16" s="1301" t="n">
        <v>40819.624853715</v>
      </c>
      <c r="S16" s="1302" t="n">
        <v>45202.840981715</v>
      </c>
    </row>
    <row r="17" s="1179" customFormat="true" ht="16.5" hidden="false" customHeight="false" outlineLevel="0" collapsed="false">
      <c r="A17" s="1277" t="s">
        <v>408</v>
      </c>
      <c r="B17" s="1278" t="n">
        <f aca="false">J17</f>
        <v>150</v>
      </c>
      <c r="C17" s="1278" t="s">
        <v>496</v>
      </c>
      <c r="D17" s="1278" t="n">
        <f aca="false">K17</f>
        <v>200</v>
      </c>
      <c r="E17" s="1278" t="s">
        <v>496</v>
      </c>
      <c r="F17" s="1279" t="n">
        <f aca="false">L17</f>
        <v>1050</v>
      </c>
      <c r="G17" s="1278" t="s">
        <v>496</v>
      </c>
      <c r="H17" s="1280" t="n">
        <v>2</v>
      </c>
      <c r="I17" s="1281" t="s">
        <v>497</v>
      </c>
      <c r="J17" s="1208" t="n">
        <v>150</v>
      </c>
      <c r="K17" s="1209" t="n">
        <v>200</v>
      </c>
      <c r="L17" s="1209" t="n">
        <v>1050</v>
      </c>
      <c r="M17" s="1210" t="n">
        <v>12.7888316062994</v>
      </c>
      <c r="N17" s="1211" t="n">
        <v>2339.732304</v>
      </c>
      <c r="O17" s="1212" t="n">
        <v>33121.954369</v>
      </c>
      <c r="P17" s="1212" t="n">
        <v>37665.023575</v>
      </c>
      <c r="Q17" s="1300" t="n">
        <v>9984.2345736975</v>
      </c>
      <c r="R17" s="1301" t="n">
        <v>43106.1889426975</v>
      </c>
      <c r="S17" s="1302" t="n">
        <v>47649.2581486975</v>
      </c>
    </row>
    <row r="18" s="1179" customFormat="true" ht="16.5" hidden="false" customHeight="false" outlineLevel="0" collapsed="false">
      <c r="A18" s="1277" t="s">
        <v>408</v>
      </c>
      <c r="B18" s="1280" t="n">
        <f aca="false">J18</f>
        <v>150</v>
      </c>
      <c r="C18" s="1280" t="s">
        <v>496</v>
      </c>
      <c r="D18" s="1280" t="n">
        <f aca="false">K18</f>
        <v>200</v>
      </c>
      <c r="E18" s="1280" t="s">
        <v>496</v>
      </c>
      <c r="F18" s="1279" t="n">
        <f aca="false">L18</f>
        <v>1100</v>
      </c>
      <c r="G18" s="1280" t="s">
        <v>496</v>
      </c>
      <c r="H18" s="1280" t="n">
        <v>2</v>
      </c>
      <c r="I18" s="1281" t="s">
        <v>497</v>
      </c>
      <c r="J18" s="1208" t="n">
        <v>150</v>
      </c>
      <c r="K18" s="1209" t="n">
        <v>200</v>
      </c>
      <c r="L18" s="1209" t="n">
        <v>1100</v>
      </c>
      <c r="M18" s="1210" t="n">
        <v>13.3069162410348</v>
      </c>
      <c r="N18" s="1211" t="n">
        <v>2506.85604</v>
      </c>
      <c r="O18" s="1212" t="n">
        <v>34858.050779</v>
      </c>
      <c r="P18" s="1212" t="n">
        <v>39560.972954</v>
      </c>
      <c r="Q18" s="1300" t="n">
        <v>10319.2053953063</v>
      </c>
      <c r="R18" s="1301" t="n">
        <v>45177.2561743063</v>
      </c>
      <c r="S18" s="1302" t="n">
        <v>49880.1783493063</v>
      </c>
    </row>
    <row r="19" s="1179" customFormat="true" ht="16.5" hidden="false" customHeight="false" outlineLevel="0" collapsed="false">
      <c r="A19" s="1277" t="s">
        <v>408</v>
      </c>
      <c r="B19" s="1278" t="n">
        <f aca="false">J19</f>
        <v>150</v>
      </c>
      <c r="C19" s="1278" t="s">
        <v>496</v>
      </c>
      <c r="D19" s="1278" t="n">
        <f aca="false">K19</f>
        <v>200</v>
      </c>
      <c r="E19" s="1278" t="s">
        <v>496</v>
      </c>
      <c r="F19" s="1279" t="n">
        <f aca="false">L19</f>
        <v>1150</v>
      </c>
      <c r="G19" s="1278" t="s">
        <v>496</v>
      </c>
      <c r="H19" s="1280" t="n">
        <v>2</v>
      </c>
      <c r="I19" s="1281" t="s">
        <v>497</v>
      </c>
      <c r="J19" s="1208" t="n">
        <v>150</v>
      </c>
      <c r="K19" s="1209" t="n">
        <v>200</v>
      </c>
      <c r="L19" s="1209" t="n">
        <v>1150</v>
      </c>
      <c r="M19" s="1210" t="n">
        <v>13.8250008757702</v>
      </c>
      <c r="N19" s="1211" t="n">
        <v>2673.979776</v>
      </c>
      <c r="O19" s="1212" t="n">
        <v>36243.072577</v>
      </c>
      <c r="P19" s="1212" t="n">
        <v>41105.847503</v>
      </c>
      <c r="Q19" s="1300" t="n">
        <v>10654.1760857063</v>
      </c>
      <c r="R19" s="1301" t="n">
        <v>46897.2486627063</v>
      </c>
      <c r="S19" s="1302" t="n">
        <v>51760.0235887063</v>
      </c>
    </row>
    <row r="20" s="1179" customFormat="true" ht="16.5" hidden="false" customHeight="false" outlineLevel="0" collapsed="false">
      <c r="A20" s="1277" t="s">
        <v>408</v>
      </c>
      <c r="B20" s="1278" t="n">
        <f aca="false">J20</f>
        <v>150</v>
      </c>
      <c r="C20" s="1278" t="s">
        <v>496</v>
      </c>
      <c r="D20" s="1278" t="n">
        <f aca="false">K20</f>
        <v>200</v>
      </c>
      <c r="E20" s="1278" t="s">
        <v>496</v>
      </c>
      <c r="F20" s="1279" t="n">
        <f aca="false">L20</f>
        <v>1200</v>
      </c>
      <c r="G20" s="1278" t="s">
        <v>496</v>
      </c>
      <c r="H20" s="1280" t="n">
        <v>2</v>
      </c>
      <c r="I20" s="1281" t="s">
        <v>497</v>
      </c>
      <c r="J20" s="1208" t="n">
        <v>150</v>
      </c>
      <c r="K20" s="1209" t="n">
        <v>200</v>
      </c>
      <c r="L20" s="1209" t="n">
        <v>1200</v>
      </c>
      <c r="M20" s="1210" t="n">
        <v>14.5190855105056</v>
      </c>
      <c r="N20" s="1211" t="n">
        <v>2841.103512</v>
      </c>
      <c r="O20" s="1212" t="n">
        <v>38065.259476</v>
      </c>
      <c r="P20" s="1212" t="n">
        <v>43325.951982</v>
      </c>
      <c r="Q20" s="1300" t="n">
        <v>11204.6437646888</v>
      </c>
      <c r="R20" s="1301" t="n">
        <v>49269.9032406888</v>
      </c>
      <c r="S20" s="1302" t="n">
        <v>54530.5957466888</v>
      </c>
    </row>
    <row r="21" s="1179" customFormat="true" ht="16.5" hidden="false" customHeight="false" outlineLevel="0" collapsed="false">
      <c r="A21" s="1277" t="s">
        <v>408</v>
      </c>
      <c r="B21" s="1278" t="n">
        <f aca="false">J21</f>
        <v>150</v>
      </c>
      <c r="C21" s="1278" t="s">
        <v>496</v>
      </c>
      <c r="D21" s="1278" t="n">
        <f aca="false">K21</f>
        <v>200</v>
      </c>
      <c r="E21" s="1278" t="s">
        <v>496</v>
      </c>
      <c r="F21" s="1279" t="n">
        <f aca="false">L21</f>
        <v>1250</v>
      </c>
      <c r="G21" s="1278" t="s">
        <v>496</v>
      </c>
      <c r="H21" s="1280" t="n">
        <v>2</v>
      </c>
      <c r="I21" s="1281" t="s">
        <v>497</v>
      </c>
      <c r="J21" s="1208" t="n">
        <v>150</v>
      </c>
      <c r="K21" s="1209" t="n">
        <v>200</v>
      </c>
      <c r="L21" s="1209" t="n">
        <v>1250</v>
      </c>
      <c r="M21" s="1210" t="n">
        <v>15.0371701452411</v>
      </c>
      <c r="N21" s="1211" t="n">
        <v>3008.227248</v>
      </c>
      <c r="O21" s="1212" t="n">
        <v>39601.967745</v>
      </c>
      <c r="P21" s="1212" t="n">
        <v>45022.513111</v>
      </c>
      <c r="Q21" s="1300" t="n">
        <v>11539.6144550888</v>
      </c>
      <c r="R21" s="1301" t="n">
        <v>51141.5822000888</v>
      </c>
      <c r="S21" s="1302" t="n">
        <v>56562.1275660888</v>
      </c>
    </row>
    <row r="22" s="1179" customFormat="true" ht="16.5" hidden="false" customHeight="false" outlineLevel="0" collapsed="false">
      <c r="A22" s="1277" t="s">
        <v>408</v>
      </c>
      <c r="B22" s="1278" t="n">
        <f aca="false">J22</f>
        <v>150</v>
      </c>
      <c r="C22" s="1278" t="s">
        <v>496</v>
      </c>
      <c r="D22" s="1278" t="n">
        <f aca="false">K22</f>
        <v>200</v>
      </c>
      <c r="E22" s="1278" t="s">
        <v>496</v>
      </c>
      <c r="F22" s="1279" t="n">
        <f aca="false">L22</f>
        <v>1300</v>
      </c>
      <c r="G22" s="1278" t="s">
        <v>496</v>
      </c>
      <c r="H22" s="1280" t="n">
        <v>2</v>
      </c>
      <c r="I22" s="1281" t="s">
        <v>497</v>
      </c>
      <c r="J22" s="1208" t="n">
        <v>150</v>
      </c>
      <c r="K22" s="1209" t="n">
        <v>200</v>
      </c>
      <c r="L22" s="1209" t="n">
        <v>1300</v>
      </c>
      <c r="M22" s="1210" t="n">
        <v>15.6172547799765</v>
      </c>
      <c r="N22" s="1211" t="n">
        <v>3175.350984</v>
      </c>
      <c r="O22" s="1212" t="n">
        <v>41174.496357</v>
      </c>
      <c r="P22" s="1212" t="n">
        <v>46825.189446</v>
      </c>
      <c r="Q22" s="1300" t="n">
        <v>12090.0821340713</v>
      </c>
      <c r="R22" s="1301" t="n">
        <v>53264.5784910713</v>
      </c>
      <c r="S22" s="1302" t="n">
        <v>58915.2715800713</v>
      </c>
    </row>
    <row r="23" s="1179" customFormat="true" ht="16.5" hidden="false" customHeight="false" outlineLevel="0" collapsed="false">
      <c r="A23" s="1277" t="s">
        <v>408</v>
      </c>
      <c r="B23" s="1278" t="n">
        <f aca="false">J23</f>
        <v>150</v>
      </c>
      <c r="C23" s="1278" t="s">
        <v>496</v>
      </c>
      <c r="D23" s="1278" t="n">
        <f aca="false">K23</f>
        <v>200</v>
      </c>
      <c r="E23" s="1278" t="s">
        <v>496</v>
      </c>
      <c r="F23" s="1279" t="n">
        <f aca="false">L23</f>
        <v>1350</v>
      </c>
      <c r="G23" s="1278" t="s">
        <v>496</v>
      </c>
      <c r="H23" s="1280" t="n">
        <v>2</v>
      </c>
      <c r="I23" s="1281" t="s">
        <v>497</v>
      </c>
      <c r="J23" s="1208" t="n">
        <v>150</v>
      </c>
      <c r="K23" s="1209" t="n">
        <v>200</v>
      </c>
      <c r="L23" s="1209" t="n">
        <v>1350</v>
      </c>
      <c r="M23" s="1210" t="n">
        <v>16.1353394147119</v>
      </c>
      <c r="N23" s="1211" t="n">
        <v>3342.47472</v>
      </c>
      <c r="O23" s="1212" t="n">
        <v>43056.082697</v>
      </c>
      <c r="P23" s="1212" t="n">
        <v>48866.628755</v>
      </c>
      <c r="Q23" s="1300" t="n">
        <v>12425.05295568</v>
      </c>
      <c r="R23" s="1301" t="n">
        <v>55481.13565268</v>
      </c>
      <c r="S23" s="1302" t="n">
        <v>61291.68171068</v>
      </c>
    </row>
    <row r="24" s="1179" customFormat="true" ht="16.5" hidden="false" customHeight="false" outlineLevel="0" collapsed="false">
      <c r="A24" s="1277" t="s">
        <v>408</v>
      </c>
      <c r="B24" s="1278" t="n">
        <f aca="false">J24</f>
        <v>150</v>
      </c>
      <c r="C24" s="1278" t="s">
        <v>496</v>
      </c>
      <c r="D24" s="1278" t="n">
        <f aca="false">K24</f>
        <v>200</v>
      </c>
      <c r="E24" s="1278" t="s">
        <v>496</v>
      </c>
      <c r="F24" s="1279" t="n">
        <f aca="false">L24</f>
        <v>1400</v>
      </c>
      <c r="G24" s="1278" t="s">
        <v>496</v>
      </c>
      <c r="H24" s="1280" t="n">
        <v>2</v>
      </c>
      <c r="I24" s="1281" t="s">
        <v>497</v>
      </c>
      <c r="J24" s="1208" t="n">
        <v>150</v>
      </c>
      <c r="K24" s="1209" t="n">
        <v>200</v>
      </c>
      <c r="L24" s="1209" t="n">
        <v>1400</v>
      </c>
      <c r="M24" s="1210" t="n">
        <v>16.6534240494474</v>
      </c>
      <c r="N24" s="1211" t="n">
        <v>3509.598456</v>
      </c>
      <c r="O24" s="1212" t="n">
        <v>44937.669146</v>
      </c>
      <c r="P24" s="1212" t="n">
        <v>50908.068173</v>
      </c>
      <c r="Q24" s="1300" t="n">
        <v>12975.5206346625</v>
      </c>
      <c r="R24" s="1301" t="n">
        <v>57913.1897806625</v>
      </c>
      <c r="S24" s="1302" t="n">
        <v>63883.5888076625</v>
      </c>
    </row>
    <row r="25" s="1179" customFormat="true" ht="16.5" hidden="false" customHeight="false" outlineLevel="0" collapsed="false">
      <c r="A25" s="1277" t="s">
        <v>408</v>
      </c>
      <c r="B25" s="1278" t="n">
        <f aca="false">J25</f>
        <v>150</v>
      </c>
      <c r="C25" s="1278" t="s">
        <v>496</v>
      </c>
      <c r="D25" s="1278" t="n">
        <f aca="false">K25</f>
        <v>200</v>
      </c>
      <c r="E25" s="1278" t="s">
        <v>496</v>
      </c>
      <c r="F25" s="1279" t="n">
        <f aca="false">L25</f>
        <v>1450</v>
      </c>
      <c r="G25" s="1278" t="s">
        <v>496</v>
      </c>
      <c r="H25" s="1280" t="n">
        <v>2</v>
      </c>
      <c r="I25" s="1281" t="s">
        <v>497</v>
      </c>
      <c r="J25" s="1208" t="n">
        <v>150</v>
      </c>
      <c r="K25" s="1209" t="n">
        <v>200</v>
      </c>
      <c r="L25" s="1209" t="n">
        <v>1450</v>
      </c>
      <c r="M25" s="1210" t="n">
        <v>17.1715086841828</v>
      </c>
      <c r="N25" s="1211" t="n">
        <v>3676.722192</v>
      </c>
      <c r="O25" s="1212" t="n">
        <v>46819.255486</v>
      </c>
      <c r="P25" s="1212" t="n">
        <v>52949.507373</v>
      </c>
      <c r="Q25" s="1300" t="n">
        <v>13310.4913250625</v>
      </c>
      <c r="R25" s="1301" t="n">
        <v>60129.7468110625</v>
      </c>
      <c r="S25" s="1302" t="n">
        <v>66259.9986980625</v>
      </c>
    </row>
    <row r="26" s="1179" customFormat="true" ht="16.5" hidden="false" customHeight="false" outlineLevel="0" collapsed="false">
      <c r="A26" s="1277" t="s">
        <v>408</v>
      </c>
      <c r="B26" s="1278" t="n">
        <f aca="false">J26</f>
        <v>150</v>
      </c>
      <c r="C26" s="1278" t="s">
        <v>496</v>
      </c>
      <c r="D26" s="1278" t="n">
        <f aca="false">K26</f>
        <v>200</v>
      </c>
      <c r="E26" s="1278" t="s">
        <v>496</v>
      </c>
      <c r="F26" s="1279" t="n">
        <f aca="false">L26</f>
        <v>1500</v>
      </c>
      <c r="G26" s="1278" t="s">
        <v>496</v>
      </c>
      <c r="H26" s="1280" t="n">
        <v>2</v>
      </c>
      <c r="I26" s="1281" t="s">
        <v>497</v>
      </c>
      <c r="J26" s="1208" t="n">
        <v>150</v>
      </c>
      <c r="K26" s="1209" t="n">
        <v>200</v>
      </c>
      <c r="L26" s="1209" t="n">
        <v>1500</v>
      </c>
      <c r="M26" s="1210" t="n">
        <v>18.4229561189182</v>
      </c>
      <c r="N26" s="1211" t="n">
        <v>3843.845928</v>
      </c>
      <c r="O26" s="1212" t="n">
        <v>49338.068361</v>
      </c>
      <c r="P26" s="1212" t="n">
        <v>55801.121119</v>
      </c>
      <c r="Q26" s="1300" t="n">
        <v>13860.959004045</v>
      </c>
      <c r="R26" s="1301" t="n">
        <v>63199.027365045</v>
      </c>
      <c r="S26" s="1302" t="n">
        <v>69662.080123045</v>
      </c>
    </row>
    <row r="27" s="1179" customFormat="true" ht="16.5" hidden="false" customHeight="false" outlineLevel="0" collapsed="false">
      <c r="A27" s="1277" t="s">
        <v>408</v>
      </c>
      <c r="B27" s="1278" t="n">
        <f aca="false">J27</f>
        <v>150</v>
      </c>
      <c r="C27" s="1278" t="s">
        <v>496</v>
      </c>
      <c r="D27" s="1278" t="n">
        <f aca="false">K27</f>
        <v>200</v>
      </c>
      <c r="E27" s="1278" t="s">
        <v>496</v>
      </c>
      <c r="F27" s="1279" t="n">
        <f aca="false">L27</f>
        <v>1550</v>
      </c>
      <c r="G27" s="1278" t="s">
        <v>496</v>
      </c>
      <c r="H27" s="1280" t="n">
        <v>2</v>
      </c>
      <c r="I27" s="1281" t="s">
        <v>497</v>
      </c>
      <c r="J27" s="1208" t="n">
        <v>150</v>
      </c>
      <c r="K27" s="1209" t="n">
        <v>200</v>
      </c>
      <c r="L27" s="1209" t="n">
        <v>1550</v>
      </c>
      <c r="M27" s="1210" t="n">
        <v>19.0100407536536</v>
      </c>
      <c r="N27" s="1211" t="n">
        <v>4010.969664</v>
      </c>
      <c r="O27" s="1212" t="n">
        <v>51605.122737</v>
      </c>
      <c r="P27" s="1212" t="n">
        <v>58392.960397</v>
      </c>
      <c r="Q27" s="1300" t="n">
        <v>14195.9298256538</v>
      </c>
      <c r="R27" s="1301" t="n">
        <v>65801.0525626538</v>
      </c>
      <c r="S27" s="1302" t="n">
        <v>72588.8902226538</v>
      </c>
    </row>
    <row r="28" s="1179" customFormat="true" ht="16.5" hidden="false" customHeight="false" outlineLevel="0" collapsed="false">
      <c r="A28" s="1277" t="s">
        <v>408</v>
      </c>
      <c r="B28" s="1280" t="n">
        <f aca="false">J28</f>
        <v>150</v>
      </c>
      <c r="C28" s="1280" t="s">
        <v>496</v>
      </c>
      <c r="D28" s="1280" t="n">
        <f aca="false">K28</f>
        <v>200</v>
      </c>
      <c r="E28" s="1280" t="s">
        <v>496</v>
      </c>
      <c r="F28" s="1279" t="n">
        <f aca="false">L28</f>
        <v>1600</v>
      </c>
      <c r="G28" s="1280" t="s">
        <v>496</v>
      </c>
      <c r="H28" s="1280" t="n">
        <v>2</v>
      </c>
      <c r="I28" s="1281" t="s">
        <v>497</v>
      </c>
      <c r="J28" s="1208" t="n">
        <v>150</v>
      </c>
      <c r="K28" s="1209" t="n">
        <v>200</v>
      </c>
      <c r="L28" s="1209" t="n">
        <v>1600</v>
      </c>
      <c r="M28" s="1210" t="n">
        <v>19.5281253883891</v>
      </c>
      <c r="N28" s="1211" t="n">
        <v>4178.0934</v>
      </c>
      <c r="O28" s="1212" t="n">
        <v>52823.655973</v>
      </c>
      <c r="P28" s="1212" t="n">
        <v>59771.346384</v>
      </c>
      <c r="Q28" s="1300" t="n">
        <v>14530.9005160538</v>
      </c>
      <c r="R28" s="1301" t="n">
        <v>67354.5564890538</v>
      </c>
      <c r="S28" s="1302" t="n">
        <v>74302.2469000538</v>
      </c>
    </row>
    <row r="29" s="1179" customFormat="true" ht="16.5" hidden="false" customHeight="false" outlineLevel="0" collapsed="false">
      <c r="A29" s="1277" t="s">
        <v>408</v>
      </c>
      <c r="B29" s="1278" t="n">
        <f aca="false">J29</f>
        <v>150</v>
      </c>
      <c r="C29" s="1278" t="s">
        <v>496</v>
      </c>
      <c r="D29" s="1278" t="n">
        <f aca="false">K29</f>
        <v>200</v>
      </c>
      <c r="E29" s="1278" t="s">
        <v>496</v>
      </c>
      <c r="F29" s="1279" t="n">
        <f aca="false">L29</f>
        <v>1650</v>
      </c>
      <c r="G29" s="1278" t="s">
        <v>496</v>
      </c>
      <c r="H29" s="1280" t="n">
        <v>2</v>
      </c>
      <c r="I29" s="1281" t="s">
        <v>497</v>
      </c>
      <c r="J29" s="1208" t="n">
        <v>150</v>
      </c>
      <c r="K29" s="1209" t="n">
        <v>200</v>
      </c>
      <c r="L29" s="1209" t="n">
        <v>1650</v>
      </c>
      <c r="M29" s="1210" t="n">
        <v>20.0842100231245</v>
      </c>
      <c r="N29" s="1211" t="n">
        <v>4345.217136</v>
      </c>
      <c r="O29" s="1212" t="n">
        <v>54087.813775</v>
      </c>
      <c r="P29" s="1212" t="n">
        <v>61233.147237</v>
      </c>
      <c r="Q29" s="1300" t="n">
        <v>15081.3681950363</v>
      </c>
      <c r="R29" s="1301" t="n">
        <v>69169.1819700363</v>
      </c>
      <c r="S29" s="1302" t="n">
        <v>76314.5154320363</v>
      </c>
    </row>
    <row r="30" s="1179" customFormat="true" ht="16.5" hidden="false" customHeight="false" outlineLevel="0" collapsed="false">
      <c r="A30" s="1277" t="s">
        <v>408</v>
      </c>
      <c r="B30" s="1278" t="n">
        <f aca="false">J30</f>
        <v>150</v>
      </c>
      <c r="C30" s="1278" t="s">
        <v>496</v>
      </c>
      <c r="D30" s="1278" t="n">
        <f aca="false">K30</f>
        <v>200</v>
      </c>
      <c r="E30" s="1278" t="s">
        <v>496</v>
      </c>
      <c r="F30" s="1279" t="n">
        <f aca="false">L30</f>
        <v>1700</v>
      </c>
      <c r="G30" s="1278" t="s">
        <v>496</v>
      </c>
      <c r="H30" s="1280" t="n">
        <v>2</v>
      </c>
      <c r="I30" s="1281" t="s">
        <v>497</v>
      </c>
      <c r="J30" s="1208" t="n">
        <v>150</v>
      </c>
      <c r="K30" s="1209" t="n">
        <v>200</v>
      </c>
      <c r="L30" s="1209" t="n">
        <v>1700</v>
      </c>
      <c r="M30" s="1210" t="n">
        <v>20.6022946578599</v>
      </c>
      <c r="N30" s="1211" t="n">
        <v>4512.340872</v>
      </c>
      <c r="O30" s="1212" t="n">
        <v>55291.70406</v>
      </c>
      <c r="P30" s="1212" t="n">
        <v>62596.890273</v>
      </c>
      <c r="Q30" s="1300" t="n">
        <v>15416.3388854363</v>
      </c>
      <c r="R30" s="1301" t="n">
        <v>70708.0429454363</v>
      </c>
      <c r="S30" s="1302" t="n">
        <v>78013.2291584363</v>
      </c>
    </row>
    <row r="31" s="1179" customFormat="true" ht="16.5" hidden="false" customHeight="false" outlineLevel="0" collapsed="false">
      <c r="A31" s="1277" t="s">
        <v>408</v>
      </c>
      <c r="B31" s="1278" t="n">
        <f aca="false">J31</f>
        <v>150</v>
      </c>
      <c r="C31" s="1278" t="s">
        <v>496</v>
      </c>
      <c r="D31" s="1278" t="n">
        <f aca="false">K31</f>
        <v>200</v>
      </c>
      <c r="E31" s="1278" t="s">
        <v>496</v>
      </c>
      <c r="F31" s="1279" t="n">
        <f aca="false">L31</f>
        <v>1750</v>
      </c>
      <c r="G31" s="1278" t="s">
        <v>496</v>
      </c>
      <c r="H31" s="1280" t="n">
        <v>2</v>
      </c>
      <c r="I31" s="1281" t="s">
        <v>497</v>
      </c>
      <c r="J31" s="1208" t="n">
        <v>150</v>
      </c>
      <c r="K31" s="1209" t="n">
        <v>200</v>
      </c>
      <c r="L31" s="1209" t="n">
        <v>1750</v>
      </c>
      <c r="M31" s="1210" t="n">
        <v>21.1203792925953</v>
      </c>
      <c r="N31" s="1211" t="n">
        <v>4679.464608</v>
      </c>
      <c r="O31" s="1212" t="n">
        <v>56488.272924</v>
      </c>
      <c r="P31" s="1212" t="n">
        <v>63953.312106</v>
      </c>
      <c r="Q31" s="1300" t="n">
        <v>15966.8065644188</v>
      </c>
      <c r="R31" s="1301" t="n">
        <v>72455.0794884188</v>
      </c>
      <c r="S31" s="1302" t="n">
        <v>79920.1186704188</v>
      </c>
    </row>
    <row r="32" s="1179" customFormat="true" ht="16.5" hidden="false" customHeight="false" outlineLevel="0" collapsed="false">
      <c r="A32" s="1277" t="s">
        <v>408</v>
      </c>
      <c r="B32" s="1278" t="n">
        <f aca="false">J32</f>
        <v>150</v>
      </c>
      <c r="C32" s="1278" t="s">
        <v>496</v>
      </c>
      <c r="D32" s="1278" t="n">
        <f aca="false">K32</f>
        <v>200</v>
      </c>
      <c r="E32" s="1278" t="s">
        <v>496</v>
      </c>
      <c r="F32" s="1279" t="n">
        <f aca="false">L32</f>
        <v>1800</v>
      </c>
      <c r="G32" s="1278" t="s">
        <v>496</v>
      </c>
      <c r="H32" s="1280" t="n">
        <v>2</v>
      </c>
      <c r="I32" s="1281" t="s">
        <v>497</v>
      </c>
      <c r="J32" s="1208" t="n">
        <v>150</v>
      </c>
      <c r="K32" s="1209" t="n">
        <v>200</v>
      </c>
      <c r="L32" s="1209" t="n">
        <v>1800</v>
      </c>
      <c r="M32" s="1210" t="n">
        <v>21.7074639273308</v>
      </c>
      <c r="N32" s="1211" t="n">
        <v>4846.588344</v>
      </c>
      <c r="O32" s="1212" t="n">
        <v>57727.382635</v>
      </c>
      <c r="P32" s="1212" t="n">
        <v>65387.552309</v>
      </c>
      <c r="Q32" s="1300" t="n">
        <v>16301.7773860275</v>
      </c>
      <c r="R32" s="1301" t="n">
        <v>74029.1600210275</v>
      </c>
      <c r="S32" s="1302" t="n">
        <v>81689.3296950275</v>
      </c>
    </row>
    <row r="33" s="1179" customFormat="true" ht="16.5" hidden="false" customHeight="false" outlineLevel="0" collapsed="false">
      <c r="A33" s="1277" t="s">
        <v>408</v>
      </c>
      <c r="B33" s="1278" t="n">
        <f aca="false">J33</f>
        <v>150</v>
      </c>
      <c r="C33" s="1278" t="s">
        <v>496</v>
      </c>
      <c r="D33" s="1278" t="n">
        <f aca="false">K33</f>
        <v>200</v>
      </c>
      <c r="E33" s="1278" t="s">
        <v>496</v>
      </c>
      <c r="F33" s="1279" t="n">
        <f aca="false">L33</f>
        <v>1850</v>
      </c>
      <c r="G33" s="1278" t="s">
        <v>496</v>
      </c>
      <c r="H33" s="1280" t="n">
        <v>2</v>
      </c>
      <c r="I33" s="1281" t="s">
        <v>497</v>
      </c>
      <c r="J33" s="1208" t="n">
        <v>150</v>
      </c>
      <c r="K33" s="1209" t="n">
        <v>200</v>
      </c>
      <c r="L33" s="1209" t="n">
        <v>1850</v>
      </c>
      <c r="M33" s="1210" t="n">
        <v>22.2875485620662</v>
      </c>
      <c r="N33" s="1211" t="n">
        <v>5013.71208</v>
      </c>
      <c r="O33" s="1212" t="n">
        <v>59008.713496</v>
      </c>
      <c r="P33" s="1212" t="n">
        <v>66899.031002</v>
      </c>
      <c r="Q33" s="1300" t="n">
        <v>16852.24506501</v>
      </c>
      <c r="R33" s="1301" t="n">
        <v>75860.95856101</v>
      </c>
      <c r="S33" s="1302" t="n">
        <v>83751.27606701</v>
      </c>
    </row>
    <row r="34" s="1179" customFormat="true" ht="16.5" hidden="false" customHeight="false" outlineLevel="0" collapsed="false">
      <c r="A34" s="1277" t="s">
        <v>408</v>
      </c>
      <c r="B34" s="1278" t="n">
        <f aca="false">J34</f>
        <v>150</v>
      </c>
      <c r="C34" s="1278" t="s">
        <v>496</v>
      </c>
      <c r="D34" s="1278" t="n">
        <f aca="false">K34</f>
        <v>200</v>
      </c>
      <c r="E34" s="1278" t="s">
        <v>496</v>
      </c>
      <c r="F34" s="1279" t="n">
        <f aca="false">L34</f>
        <v>1900</v>
      </c>
      <c r="G34" s="1278" t="s">
        <v>496</v>
      </c>
      <c r="H34" s="1280" t="n">
        <v>2</v>
      </c>
      <c r="I34" s="1281" t="s">
        <v>497</v>
      </c>
      <c r="J34" s="1208" t="n">
        <v>150</v>
      </c>
      <c r="K34" s="1209" t="n">
        <v>200</v>
      </c>
      <c r="L34" s="1209" t="n">
        <v>1900</v>
      </c>
      <c r="M34" s="1210" t="n">
        <v>22.8056331968016</v>
      </c>
      <c r="N34" s="1211" t="n">
        <v>5180.835816</v>
      </c>
      <c r="O34" s="1212" t="n">
        <v>60183.317988</v>
      </c>
      <c r="P34" s="1212" t="n">
        <v>68233.488463</v>
      </c>
      <c r="Q34" s="1300" t="n">
        <v>17187.21575541</v>
      </c>
      <c r="R34" s="1301" t="n">
        <v>77370.53374341</v>
      </c>
      <c r="S34" s="1302" t="n">
        <v>85420.70421841</v>
      </c>
    </row>
    <row r="35" s="1179" customFormat="true" ht="16.5" hidden="false" customHeight="false" outlineLevel="0" collapsed="false">
      <c r="A35" s="1277" t="s">
        <v>408</v>
      </c>
      <c r="B35" s="1278" t="n">
        <f aca="false">J35</f>
        <v>150</v>
      </c>
      <c r="C35" s="1278" t="s">
        <v>496</v>
      </c>
      <c r="D35" s="1278" t="n">
        <f aca="false">K35</f>
        <v>200</v>
      </c>
      <c r="E35" s="1278" t="s">
        <v>496</v>
      </c>
      <c r="F35" s="1279" t="n">
        <f aca="false">L35</f>
        <v>1950</v>
      </c>
      <c r="G35" s="1278" t="s">
        <v>496</v>
      </c>
      <c r="H35" s="1280" t="n">
        <v>2</v>
      </c>
      <c r="I35" s="1281" t="s">
        <v>497</v>
      </c>
      <c r="J35" s="1208" t="n">
        <v>150</v>
      </c>
      <c r="K35" s="1209" t="n">
        <v>200</v>
      </c>
      <c r="L35" s="1209" t="n">
        <v>1950</v>
      </c>
      <c r="M35" s="1210" t="n">
        <v>23.4377178315371</v>
      </c>
      <c r="N35" s="1211" t="n">
        <v>5347.959552</v>
      </c>
      <c r="O35" s="1212" t="n">
        <v>61746.112791</v>
      </c>
      <c r="P35" s="1212" t="n">
        <v>70123.905765</v>
      </c>
      <c r="Q35" s="1300" t="n">
        <v>17522.18644581</v>
      </c>
      <c r="R35" s="1301" t="n">
        <v>79268.29923681</v>
      </c>
      <c r="S35" s="1302" t="n">
        <v>87646.09221081</v>
      </c>
    </row>
    <row r="36" s="1179" customFormat="true" ht="16.5" hidden="false" customHeight="false" outlineLevel="0" collapsed="false">
      <c r="A36" s="1277" t="s">
        <v>408</v>
      </c>
      <c r="B36" s="1278" t="n">
        <f aca="false">J36</f>
        <v>150</v>
      </c>
      <c r="C36" s="1278" t="s">
        <v>496</v>
      </c>
      <c r="D36" s="1278" t="n">
        <f aca="false">K36</f>
        <v>200</v>
      </c>
      <c r="E36" s="1278" t="s">
        <v>496</v>
      </c>
      <c r="F36" s="1279" t="n">
        <f aca="false">L36</f>
        <v>2000</v>
      </c>
      <c r="G36" s="1278" t="s">
        <v>496</v>
      </c>
      <c r="H36" s="1280" t="n">
        <v>2</v>
      </c>
      <c r="I36" s="1281" t="s">
        <v>497</v>
      </c>
      <c r="J36" s="1208" t="n">
        <v>150</v>
      </c>
      <c r="K36" s="1209" t="n">
        <v>200</v>
      </c>
      <c r="L36" s="1209" t="n">
        <v>2000</v>
      </c>
      <c r="M36" s="1210" t="n">
        <v>24.0338384662725</v>
      </c>
      <c r="N36" s="1211" t="n">
        <v>5515.083288</v>
      </c>
      <c r="O36" s="1212" t="n">
        <v>62931.281018</v>
      </c>
      <c r="P36" s="1212" t="n">
        <v>71195.019989</v>
      </c>
      <c r="Q36" s="1300" t="n">
        <v>18072.6542560013</v>
      </c>
      <c r="R36" s="1301" t="n">
        <v>81003.9352740013</v>
      </c>
      <c r="S36" s="1302" t="n">
        <v>89267.6742450013</v>
      </c>
    </row>
    <row r="37" s="1179" customFormat="true" ht="16.5" hidden="false" customHeight="false" outlineLevel="0" collapsed="false">
      <c r="A37" s="1277" t="s">
        <v>408</v>
      </c>
      <c r="B37" s="1278" t="n">
        <f aca="false">J37</f>
        <v>150</v>
      </c>
      <c r="C37" s="1278" t="s">
        <v>496</v>
      </c>
      <c r="D37" s="1278" t="n">
        <f aca="false">K37</f>
        <v>200</v>
      </c>
      <c r="E37" s="1278" t="s">
        <v>496</v>
      </c>
      <c r="F37" s="1279" t="n">
        <f aca="false">L37</f>
        <v>2050</v>
      </c>
      <c r="G37" s="1278" t="s">
        <v>496</v>
      </c>
      <c r="H37" s="1280" t="n">
        <v>2</v>
      </c>
      <c r="I37" s="1281" t="s">
        <v>497</v>
      </c>
      <c r="J37" s="1208" t="n">
        <v>150</v>
      </c>
      <c r="K37" s="1209" t="n">
        <v>200</v>
      </c>
      <c r="L37" s="1209" t="n">
        <v>2050</v>
      </c>
      <c r="M37" s="1210" t="n">
        <v>24.5519231010079</v>
      </c>
      <c r="N37" s="1211" t="n">
        <v>5682.207024</v>
      </c>
      <c r="O37" s="1212" t="n">
        <v>63709.340567</v>
      </c>
      <c r="P37" s="1212" t="n">
        <v>72132.932398</v>
      </c>
      <c r="Q37" s="1300" t="n">
        <v>18407.6249464013</v>
      </c>
      <c r="R37" s="1301" t="n">
        <v>82116.9655134013</v>
      </c>
      <c r="S37" s="1302" t="n">
        <v>90540.5573444013</v>
      </c>
    </row>
    <row r="38" s="1179" customFormat="true" ht="16.5" hidden="false" customHeight="false" outlineLevel="0" collapsed="false">
      <c r="A38" s="1277" t="s">
        <v>408</v>
      </c>
      <c r="B38" s="1280" t="n">
        <f aca="false">J38</f>
        <v>150</v>
      </c>
      <c r="C38" s="1280" t="s">
        <v>496</v>
      </c>
      <c r="D38" s="1280" t="n">
        <f aca="false">K38</f>
        <v>200</v>
      </c>
      <c r="E38" s="1280" t="s">
        <v>496</v>
      </c>
      <c r="F38" s="1279" t="n">
        <f aca="false">L38</f>
        <v>2100</v>
      </c>
      <c r="G38" s="1280" t="s">
        <v>496</v>
      </c>
      <c r="H38" s="1280" t="n">
        <v>2</v>
      </c>
      <c r="I38" s="1281" t="s">
        <v>497</v>
      </c>
      <c r="J38" s="1208" t="n">
        <v>150</v>
      </c>
      <c r="K38" s="1209" t="n">
        <v>200</v>
      </c>
      <c r="L38" s="1209" t="n">
        <v>2100</v>
      </c>
      <c r="M38" s="1210" t="n">
        <v>25.0700077357433</v>
      </c>
      <c r="N38" s="1211" t="n">
        <v>5849.33076</v>
      </c>
      <c r="O38" s="1212" t="n">
        <v>64329.876695</v>
      </c>
      <c r="P38" s="1212" t="n">
        <v>72913.321495</v>
      </c>
      <c r="Q38" s="1300" t="n">
        <v>18958.0926253838</v>
      </c>
      <c r="R38" s="1301" t="n">
        <v>83287.9693203838</v>
      </c>
      <c r="S38" s="1302" t="n">
        <v>91871.4141203838</v>
      </c>
    </row>
    <row r="39" s="1179" customFormat="true" ht="16.5" hidden="false" customHeight="false" outlineLevel="0" collapsed="false">
      <c r="A39" s="1277" t="s">
        <v>408</v>
      </c>
      <c r="B39" s="1278" t="n">
        <f aca="false">J39</f>
        <v>150</v>
      </c>
      <c r="C39" s="1278" t="s">
        <v>496</v>
      </c>
      <c r="D39" s="1278" t="n">
        <f aca="false">K39</f>
        <v>200</v>
      </c>
      <c r="E39" s="1278" t="s">
        <v>496</v>
      </c>
      <c r="F39" s="1279" t="n">
        <f aca="false">L39</f>
        <v>2150</v>
      </c>
      <c r="G39" s="1278" t="s">
        <v>496</v>
      </c>
      <c r="H39" s="1280" t="n">
        <v>2</v>
      </c>
      <c r="I39" s="1281" t="s">
        <v>497</v>
      </c>
      <c r="J39" s="1208" t="n">
        <v>150</v>
      </c>
      <c r="K39" s="1209" t="n">
        <v>200</v>
      </c>
      <c r="L39" s="1209" t="n">
        <v>2150</v>
      </c>
      <c r="M39" s="1210" t="n">
        <v>25.7120923704788</v>
      </c>
      <c r="N39" s="1211" t="n">
        <v>6016.454496</v>
      </c>
      <c r="O39" s="1212" t="n">
        <v>65298.352159</v>
      </c>
      <c r="P39" s="1212" t="n">
        <v>74182.239545</v>
      </c>
      <c r="Q39" s="1300" t="n">
        <v>19293.0633157838</v>
      </c>
      <c r="R39" s="1301" t="n">
        <v>84591.4154747838</v>
      </c>
      <c r="S39" s="1302" t="n">
        <v>93475.3028607838</v>
      </c>
    </row>
    <row r="40" s="1179" customFormat="true" ht="16.5" hidden="false" customHeight="false" outlineLevel="0" collapsed="false">
      <c r="A40" s="1277" t="s">
        <v>408</v>
      </c>
      <c r="B40" s="1278" t="n">
        <f aca="false">J40</f>
        <v>150</v>
      </c>
      <c r="C40" s="1278" t="s">
        <v>496</v>
      </c>
      <c r="D40" s="1278" t="n">
        <f aca="false">K40</f>
        <v>200</v>
      </c>
      <c r="E40" s="1278" t="s">
        <v>496</v>
      </c>
      <c r="F40" s="1279" t="n">
        <f aca="false">L40</f>
        <v>2200</v>
      </c>
      <c r="G40" s="1278" t="s">
        <v>496</v>
      </c>
      <c r="H40" s="1280" t="n">
        <v>2</v>
      </c>
      <c r="I40" s="1281" t="s">
        <v>497</v>
      </c>
      <c r="J40" s="1208" t="n">
        <v>150</v>
      </c>
      <c r="K40" s="1209" t="n">
        <v>200</v>
      </c>
      <c r="L40" s="1209" t="n">
        <v>2200</v>
      </c>
      <c r="M40" s="1210" t="n">
        <v>26.2301770052142</v>
      </c>
      <c r="N40" s="1211" t="n">
        <v>6183.578232</v>
      </c>
      <c r="O40" s="1212" t="n">
        <v>67038.412463</v>
      </c>
      <c r="P40" s="1212" t="n">
        <v>76082.152818</v>
      </c>
      <c r="Q40" s="1300" t="n">
        <v>19843.5309947663</v>
      </c>
      <c r="R40" s="1301" t="n">
        <v>86881.9434577663</v>
      </c>
      <c r="S40" s="1302" t="n">
        <v>95925.6838127663</v>
      </c>
    </row>
    <row r="41" s="1179" customFormat="true" ht="16.5" hidden="false" customHeight="false" outlineLevel="0" collapsed="false">
      <c r="A41" s="1277" t="s">
        <v>408</v>
      </c>
      <c r="B41" s="1278" t="n">
        <f aca="false">J41</f>
        <v>150</v>
      </c>
      <c r="C41" s="1278" t="s">
        <v>496</v>
      </c>
      <c r="D41" s="1278" t="n">
        <f aca="false">K41</f>
        <v>200</v>
      </c>
      <c r="E41" s="1278" t="s">
        <v>496</v>
      </c>
      <c r="F41" s="1279" t="n">
        <f aca="false">L41</f>
        <v>2250</v>
      </c>
      <c r="G41" s="1278" t="s">
        <v>496</v>
      </c>
      <c r="H41" s="1280" t="n">
        <v>2</v>
      </c>
      <c r="I41" s="1281" t="s">
        <v>497</v>
      </c>
      <c r="J41" s="1208" t="n">
        <v>150</v>
      </c>
      <c r="K41" s="1209" t="n">
        <v>200</v>
      </c>
      <c r="L41" s="1209" t="n">
        <v>2250</v>
      </c>
      <c r="M41" s="1210" t="n">
        <v>26.7482616399496</v>
      </c>
      <c r="N41" s="1211" t="n">
        <v>6350.701968</v>
      </c>
      <c r="O41" s="1212" t="n">
        <v>68764.644809</v>
      </c>
      <c r="P41" s="1212" t="n">
        <v>77968.238133</v>
      </c>
      <c r="Q41" s="1300" t="n">
        <v>20178.501816375</v>
      </c>
      <c r="R41" s="1301" t="n">
        <v>88943.146625375</v>
      </c>
      <c r="S41" s="1302" t="n">
        <v>98146.739949375</v>
      </c>
    </row>
    <row r="42" s="1179" customFormat="true" ht="16.5" hidden="false" customHeight="false" outlineLevel="0" collapsed="false">
      <c r="A42" s="1277" t="s">
        <v>408</v>
      </c>
      <c r="B42" s="1278" t="n">
        <f aca="false">J42</f>
        <v>150</v>
      </c>
      <c r="C42" s="1278" t="s">
        <v>496</v>
      </c>
      <c r="D42" s="1278" t="n">
        <f aca="false">K42</f>
        <v>200</v>
      </c>
      <c r="E42" s="1278" t="s">
        <v>496</v>
      </c>
      <c r="F42" s="1279" t="n">
        <f aca="false">L42</f>
        <v>2300</v>
      </c>
      <c r="G42" s="1278" t="s">
        <v>496</v>
      </c>
      <c r="H42" s="1280" t="n">
        <v>2</v>
      </c>
      <c r="I42" s="1281" t="s">
        <v>497</v>
      </c>
      <c r="J42" s="1208" t="n">
        <v>150</v>
      </c>
      <c r="K42" s="1209" t="n">
        <v>200</v>
      </c>
      <c r="L42" s="1209" t="n">
        <v>2300</v>
      </c>
      <c r="M42" s="1210" t="n">
        <v>27.266346274685</v>
      </c>
      <c r="N42" s="1211" t="n">
        <v>6517.825704</v>
      </c>
      <c r="O42" s="1212" t="n">
        <v>70477.048979</v>
      </c>
      <c r="P42" s="1212" t="n">
        <v>79840.495272</v>
      </c>
      <c r="Q42" s="1300" t="n">
        <v>20513.472506775</v>
      </c>
      <c r="R42" s="1301" t="n">
        <v>90990.521485775</v>
      </c>
      <c r="S42" s="1302" t="n">
        <v>100353.967778775</v>
      </c>
    </row>
    <row r="43" s="1179" customFormat="true" ht="16.5" hidden="false" customHeight="false" outlineLevel="0" collapsed="false">
      <c r="A43" s="1277" t="s">
        <v>408</v>
      </c>
      <c r="B43" s="1278" t="n">
        <f aca="false">J43</f>
        <v>150</v>
      </c>
      <c r="C43" s="1278" t="s">
        <v>496</v>
      </c>
      <c r="D43" s="1278" t="n">
        <f aca="false">K43</f>
        <v>200</v>
      </c>
      <c r="E43" s="1278" t="s">
        <v>496</v>
      </c>
      <c r="F43" s="1279" t="n">
        <f aca="false">L43</f>
        <v>2350</v>
      </c>
      <c r="G43" s="1278" t="s">
        <v>496</v>
      </c>
      <c r="H43" s="1280" t="n">
        <v>2</v>
      </c>
      <c r="I43" s="1281" t="s">
        <v>497</v>
      </c>
      <c r="J43" s="1208" t="n">
        <v>150</v>
      </c>
      <c r="K43" s="1209" t="n">
        <v>200</v>
      </c>
      <c r="L43" s="1209" t="n">
        <v>2350</v>
      </c>
      <c r="M43" s="1210" t="n">
        <v>27.7844309094205</v>
      </c>
      <c r="N43" s="1211" t="n">
        <v>6684.94944</v>
      </c>
      <c r="O43" s="1212" t="n">
        <v>72175.625191</v>
      </c>
      <c r="P43" s="1212" t="n">
        <v>81698.924344</v>
      </c>
      <c r="Q43" s="1300" t="n">
        <v>21063.9401857575</v>
      </c>
      <c r="R43" s="1301" t="n">
        <v>93239.5653767575</v>
      </c>
      <c r="S43" s="1302" t="n">
        <v>102762.864529758</v>
      </c>
    </row>
    <row r="44" s="1179" customFormat="true" ht="16.5" hidden="false" customHeight="false" outlineLevel="0" collapsed="false">
      <c r="A44" s="1277" t="s">
        <v>408</v>
      </c>
      <c r="B44" s="1278" t="n">
        <f aca="false">J44</f>
        <v>150</v>
      </c>
      <c r="C44" s="1278" t="s">
        <v>496</v>
      </c>
      <c r="D44" s="1278" t="n">
        <f aca="false">K44</f>
        <v>200</v>
      </c>
      <c r="E44" s="1278" t="s">
        <v>496</v>
      </c>
      <c r="F44" s="1279" t="n">
        <f aca="false">L44</f>
        <v>2400</v>
      </c>
      <c r="G44" s="1278" t="s">
        <v>496</v>
      </c>
      <c r="H44" s="1280" t="n">
        <v>2</v>
      </c>
      <c r="I44" s="1281" t="s">
        <v>497</v>
      </c>
      <c r="J44" s="1208" t="n">
        <v>150</v>
      </c>
      <c r="K44" s="1209" t="n">
        <v>200</v>
      </c>
      <c r="L44" s="1209" t="n">
        <v>2400</v>
      </c>
      <c r="M44" s="1210" t="n">
        <v>28.3025155441559</v>
      </c>
      <c r="N44" s="1211" t="n">
        <v>6852.073176</v>
      </c>
      <c r="O44" s="1212" t="n">
        <v>73860.373227</v>
      </c>
      <c r="P44" s="1212" t="n">
        <v>83543.52524</v>
      </c>
      <c r="Q44" s="1300" t="n">
        <v>21398.9108761575</v>
      </c>
      <c r="R44" s="1301" t="n">
        <v>95259.2841031575</v>
      </c>
      <c r="S44" s="1302" t="n">
        <v>104942.436116158</v>
      </c>
    </row>
    <row r="45" customFormat="false" ht="16.5" hidden="false" customHeight="false" outlineLevel="0" collapsed="false">
      <c r="A45" s="1277" t="s">
        <v>408</v>
      </c>
      <c r="B45" s="1278" t="n">
        <f aca="false">J45</f>
        <v>150</v>
      </c>
      <c r="C45" s="1278" t="s">
        <v>496</v>
      </c>
      <c r="D45" s="1278" t="n">
        <f aca="false">K45</f>
        <v>200</v>
      </c>
      <c r="E45" s="1278" t="s">
        <v>496</v>
      </c>
      <c r="F45" s="1279" t="n">
        <f aca="false">L45</f>
        <v>2450</v>
      </c>
      <c r="G45" s="1278" t="s">
        <v>496</v>
      </c>
      <c r="H45" s="1280" t="n">
        <v>2</v>
      </c>
      <c r="I45" s="1281" t="s">
        <v>497</v>
      </c>
      <c r="J45" s="1208" t="n">
        <v>150</v>
      </c>
      <c r="K45" s="1209" t="n">
        <v>200</v>
      </c>
      <c r="L45" s="1209" t="n">
        <v>2450</v>
      </c>
      <c r="M45" s="1210" t="n">
        <v>29.3776001788913</v>
      </c>
      <c r="N45" s="1211" t="n">
        <v>7019.196912</v>
      </c>
      <c r="O45" s="1212" t="n">
        <v>75919.605478</v>
      </c>
      <c r="P45" s="1212" t="n">
        <v>85929.859188</v>
      </c>
      <c r="Q45" s="1300" t="n">
        <v>21949.3786863488</v>
      </c>
      <c r="R45" s="1301" t="n">
        <v>97868.9841643488</v>
      </c>
      <c r="S45" s="1302" t="n">
        <v>107879.237874349</v>
      </c>
    </row>
    <row r="46" customFormat="false" ht="16.5" hidden="false" customHeight="false" outlineLevel="0" collapsed="false">
      <c r="A46" s="1277" t="s">
        <v>408</v>
      </c>
      <c r="B46" s="1278" t="n">
        <f aca="false">J46</f>
        <v>150</v>
      </c>
      <c r="C46" s="1278" t="s">
        <v>496</v>
      </c>
      <c r="D46" s="1278" t="n">
        <f aca="false">K46</f>
        <v>200</v>
      </c>
      <c r="E46" s="1278" t="s">
        <v>496</v>
      </c>
      <c r="F46" s="1279" t="n">
        <f aca="false">L46</f>
        <v>2500</v>
      </c>
      <c r="G46" s="1278" t="s">
        <v>496</v>
      </c>
      <c r="H46" s="1280" t="n">
        <v>2</v>
      </c>
      <c r="I46" s="1281" t="s">
        <v>497</v>
      </c>
      <c r="J46" s="1208" t="n">
        <v>150</v>
      </c>
      <c r="K46" s="1209" t="n">
        <v>200</v>
      </c>
      <c r="L46" s="1209" t="n">
        <v>2500</v>
      </c>
      <c r="M46" s="1210" t="n">
        <v>30.2030476136268</v>
      </c>
      <c r="N46" s="1211" t="n">
        <v>7186.320648</v>
      </c>
      <c r="O46" s="1212" t="n">
        <v>77711.821083</v>
      </c>
      <c r="P46" s="1212" t="n">
        <v>88122.56728</v>
      </c>
      <c r="Q46" s="1300" t="n">
        <v>22284.3493767488</v>
      </c>
      <c r="R46" s="1301" t="n">
        <v>99996.1704597488</v>
      </c>
      <c r="S46" s="1302" t="n">
        <v>110406.916656749</v>
      </c>
    </row>
    <row r="47" customFormat="false" ht="16.5" hidden="false" customHeight="false" outlineLevel="0" collapsed="false">
      <c r="A47" s="1277" t="s">
        <v>408</v>
      </c>
      <c r="B47" s="1278" t="n">
        <f aca="false">J47</f>
        <v>150</v>
      </c>
      <c r="C47" s="1278" t="s">
        <v>496</v>
      </c>
      <c r="D47" s="1278" t="n">
        <f aca="false">K47</f>
        <v>200</v>
      </c>
      <c r="E47" s="1278" t="s">
        <v>496</v>
      </c>
      <c r="F47" s="1279" t="n">
        <f aca="false">L47</f>
        <v>2550</v>
      </c>
      <c r="G47" s="1278" t="s">
        <v>496</v>
      </c>
      <c r="H47" s="1280" t="n">
        <v>2</v>
      </c>
      <c r="I47" s="1281" t="s">
        <v>497</v>
      </c>
      <c r="J47" s="1208" t="n">
        <v>150</v>
      </c>
      <c r="K47" s="1209" t="n">
        <v>200</v>
      </c>
      <c r="L47" s="1209" t="n">
        <v>2550</v>
      </c>
      <c r="M47" s="1210" t="n">
        <v>30.7211322483622</v>
      </c>
      <c r="N47" s="1211" t="n">
        <v>7353.444384</v>
      </c>
      <c r="O47" s="1212" t="n">
        <v>79097.683707</v>
      </c>
      <c r="P47" s="1212" t="n">
        <v>89347.14086</v>
      </c>
      <c r="Q47" s="1300" t="n">
        <v>22834.8170557313</v>
      </c>
      <c r="R47" s="1301" t="n">
        <v>101932.500762731</v>
      </c>
      <c r="S47" s="1302" t="n">
        <v>112181.957915731</v>
      </c>
    </row>
    <row r="48" customFormat="false" ht="16.5" hidden="false" customHeight="false" outlineLevel="0" collapsed="false">
      <c r="A48" s="1277" t="s">
        <v>408</v>
      </c>
      <c r="B48" s="1280" t="n">
        <f aca="false">J48</f>
        <v>150</v>
      </c>
      <c r="C48" s="1280" t="s">
        <v>496</v>
      </c>
      <c r="D48" s="1280" t="n">
        <f aca="false">K48</f>
        <v>200</v>
      </c>
      <c r="E48" s="1280" t="s">
        <v>496</v>
      </c>
      <c r="F48" s="1279" t="n">
        <f aca="false">L48</f>
        <v>2600</v>
      </c>
      <c r="G48" s="1280" t="s">
        <v>496</v>
      </c>
      <c r="H48" s="1280" t="n">
        <v>2</v>
      </c>
      <c r="I48" s="1281" t="s">
        <v>497</v>
      </c>
      <c r="J48" s="1208" t="n">
        <v>150</v>
      </c>
      <c r="K48" s="1209" t="n">
        <v>200</v>
      </c>
      <c r="L48" s="1209" t="n">
        <v>2600</v>
      </c>
      <c r="M48" s="1210" t="n">
        <v>31.2392168830976</v>
      </c>
      <c r="N48" s="1211" t="n">
        <v>7520.56812</v>
      </c>
      <c r="O48" s="1212" t="n">
        <v>80142.103177</v>
      </c>
      <c r="P48" s="1212" t="n">
        <v>90551.413299</v>
      </c>
      <c r="Q48" s="1300" t="n">
        <v>23169.7877461313</v>
      </c>
      <c r="R48" s="1301" t="n">
        <v>103311.890923131</v>
      </c>
      <c r="S48" s="1302" t="n">
        <v>113721.201045131</v>
      </c>
    </row>
    <row r="49" customFormat="false" ht="16.5" hidden="false" customHeight="false" outlineLevel="0" collapsed="false">
      <c r="A49" s="1277" t="s">
        <v>408</v>
      </c>
      <c r="B49" s="1278" t="n">
        <f aca="false">J49</f>
        <v>150</v>
      </c>
      <c r="C49" s="1278" t="s">
        <v>496</v>
      </c>
      <c r="D49" s="1278" t="n">
        <f aca="false">K49</f>
        <v>200</v>
      </c>
      <c r="E49" s="1278" t="s">
        <v>496</v>
      </c>
      <c r="F49" s="1279" t="n">
        <f aca="false">L49</f>
        <v>2650</v>
      </c>
      <c r="G49" s="1278" t="s">
        <v>496</v>
      </c>
      <c r="H49" s="1280" t="n">
        <v>2</v>
      </c>
      <c r="I49" s="1281" t="s">
        <v>497</v>
      </c>
      <c r="J49" s="1208" t="n">
        <v>150</v>
      </c>
      <c r="K49" s="1209" t="n">
        <v>200</v>
      </c>
      <c r="L49" s="1209" t="n">
        <v>2650</v>
      </c>
      <c r="M49" s="1210" t="n">
        <v>31.864301517833</v>
      </c>
      <c r="N49" s="1211" t="n">
        <v>7687.691856</v>
      </c>
      <c r="O49" s="1212" t="n">
        <v>81279.546626</v>
      </c>
      <c r="P49" s="1212" t="n">
        <v>91919.65531</v>
      </c>
      <c r="Q49" s="1300" t="n">
        <v>23720.2554251138</v>
      </c>
      <c r="R49" s="1301" t="n">
        <v>104999.802051114</v>
      </c>
      <c r="S49" s="1302" t="n">
        <v>115639.910735114</v>
      </c>
    </row>
    <row r="50" customFormat="false" ht="16.5" hidden="false" customHeight="false" outlineLevel="0" collapsed="false">
      <c r="A50" s="1277" t="s">
        <v>408</v>
      </c>
      <c r="B50" s="1278" t="n">
        <f aca="false">J50</f>
        <v>150</v>
      </c>
      <c r="C50" s="1278" t="s">
        <v>496</v>
      </c>
      <c r="D50" s="1278" t="n">
        <f aca="false">K50</f>
        <v>200</v>
      </c>
      <c r="E50" s="1278" t="s">
        <v>496</v>
      </c>
      <c r="F50" s="1279" t="n">
        <f aca="false">L50</f>
        <v>2700</v>
      </c>
      <c r="G50" s="1278" t="s">
        <v>496</v>
      </c>
      <c r="H50" s="1280" t="n">
        <v>2</v>
      </c>
      <c r="I50" s="1281" t="s">
        <v>497</v>
      </c>
      <c r="J50" s="1208" t="n">
        <v>150</v>
      </c>
      <c r="K50" s="1209" t="n">
        <v>200</v>
      </c>
      <c r="L50" s="1209" t="n">
        <v>2700</v>
      </c>
      <c r="M50" s="1210" t="n">
        <v>32.3823861525685</v>
      </c>
      <c r="N50" s="1211" t="n">
        <v>7854.815592</v>
      </c>
      <c r="O50" s="1212" t="n">
        <v>82309.605782</v>
      </c>
      <c r="P50" s="1212" t="n">
        <v>93109.567544</v>
      </c>
      <c r="Q50" s="1300" t="n">
        <v>24055.2262467225</v>
      </c>
      <c r="R50" s="1301" t="n">
        <v>106364.832028723</v>
      </c>
      <c r="S50" s="1302" t="n">
        <v>117164.793790723</v>
      </c>
    </row>
    <row r="51" customFormat="false" ht="16.5" hidden="false" customHeight="false" outlineLevel="0" collapsed="false">
      <c r="A51" s="1277" t="s">
        <v>408</v>
      </c>
      <c r="B51" s="1278" t="n">
        <f aca="false">J51</f>
        <v>150</v>
      </c>
      <c r="C51" s="1278" t="s">
        <v>496</v>
      </c>
      <c r="D51" s="1278" t="n">
        <f aca="false">K51</f>
        <v>200</v>
      </c>
      <c r="E51" s="1278" t="s">
        <v>496</v>
      </c>
      <c r="F51" s="1279" t="n">
        <f aca="false">L51</f>
        <v>2750</v>
      </c>
      <c r="G51" s="1278" t="s">
        <v>496</v>
      </c>
      <c r="H51" s="1280" t="n">
        <v>2</v>
      </c>
      <c r="I51" s="1281" t="s">
        <v>497</v>
      </c>
      <c r="J51" s="1208" t="n">
        <v>150</v>
      </c>
      <c r="K51" s="1209" t="n">
        <v>200</v>
      </c>
      <c r="L51" s="1209" t="n">
        <v>2750</v>
      </c>
      <c r="M51" s="1210" t="n">
        <v>32.9004707873039</v>
      </c>
      <c r="N51" s="1211" t="n">
        <v>8021.939328</v>
      </c>
      <c r="O51" s="1212" t="n">
        <v>83332.484781</v>
      </c>
      <c r="P51" s="1212" t="n">
        <v>94292.299403</v>
      </c>
      <c r="Q51" s="1300" t="n">
        <v>24390.1969371225</v>
      </c>
      <c r="R51" s="1301" t="n">
        <v>107722.681718123</v>
      </c>
      <c r="S51" s="1302" t="n">
        <v>118682.496340123</v>
      </c>
    </row>
    <row r="52" customFormat="false" ht="16.5" hidden="false" customHeight="false" outlineLevel="0" collapsed="false">
      <c r="A52" s="1277" t="s">
        <v>408</v>
      </c>
      <c r="B52" s="1278" t="n">
        <f aca="false">J52</f>
        <v>150</v>
      </c>
      <c r="C52" s="1278" t="s">
        <v>496</v>
      </c>
      <c r="D52" s="1278" t="n">
        <f aca="false">K52</f>
        <v>200</v>
      </c>
      <c r="E52" s="1278" t="s">
        <v>496</v>
      </c>
      <c r="F52" s="1279" t="n">
        <f aca="false">L52</f>
        <v>2800</v>
      </c>
      <c r="G52" s="1278" t="s">
        <v>496</v>
      </c>
      <c r="H52" s="1280" t="n">
        <v>2</v>
      </c>
      <c r="I52" s="1281" t="s">
        <v>497</v>
      </c>
      <c r="J52" s="1208" t="n">
        <v>150</v>
      </c>
      <c r="K52" s="1209" t="n">
        <v>200</v>
      </c>
      <c r="L52" s="1209" t="n">
        <v>2800</v>
      </c>
      <c r="M52" s="1210" t="n">
        <v>33.4185554220393</v>
      </c>
      <c r="N52" s="1211" t="n">
        <v>8189.063064</v>
      </c>
      <c r="O52" s="1212" t="n">
        <v>84348.183623</v>
      </c>
      <c r="P52" s="1212" t="n">
        <v>95467.851214</v>
      </c>
      <c r="Q52" s="1300" t="n">
        <v>24940.664616105</v>
      </c>
      <c r="R52" s="1301" t="n">
        <v>109288.848239105</v>
      </c>
      <c r="S52" s="1302" t="n">
        <v>120408.515830105</v>
      </c>
    </row>
    <row r="53" customFormat="false" ht="16.5" hidden="false" customHeight="false" outlineLevel="0" collapsed="false">
      <c r="A53" s="1277" t="s">
        <v>408</v>
      </c>
      <c r="B53" s="1278" t="n">
        <f aca="false">J53</f>
        <v>150</v>
      </c>
      <c r="C53" s="1278" t="s">
        <v>496</v>
      </c>
      <c r="D53" s="1278" t="n">
        <f aca="false">K53</f>
        <v>200</v>
      </c>
      <c r="E53" s="1278" t="s">
        <v>496</v>
      </c>
      <c r="F53" s="1279" t="n">
        <f aca="false">L53</f>
        <v>2850</v>
      </c>
      <c r="G53" s="1278" t="s">
        <v>496</v>
      </c>
      <c r="H53" s="1280" t="n">
        <v>2</v>
      </c>
      <c r="I53" s="1281" t="s">
        <v>497</v>
      </c>
      <c r="J53" s="1208" t="n">
        <v>150</v>
      </c>
      <c r="K53" s="1209" t="n">
        <v>200</v>
      </c>
      <c r="L53" s="1209" t="n">
        <v>2850</v>
      </c>
      <c r="M53" s="1210" t="n">
        <v>33.9366400567747</v>
      </c>
      <c r="N53" s="1211" t="n">
        <v>8356.1868</v>
      </c>
      <c r="O53" s="1212" t="n">
        <v>85356.702417</v>
      </c>
      <c r="P53" s="1212" t="n">
        <v>96636.222759</v>
      </c>
      <c r="Q53" s="1300" t="n">
        <v>25275.635306505</v>
      </c>
      <c r="R53" s="1301" t="n">
        <v>110632.337723505</v>
      </c>
      <c r="S53" s="1302" t="n">
        <v>121911.858065505</v>
      </c>
    </row>
    <row r="54" customFormat="false" ht="16.5" hidden="false" customHeight="false" outlineLevel="0" collapsed="false">
      <c r="A54" s="1277" t="s">
        <v>408</v>
      </c>
      <c r="B54" s="1278" t="n">
        <f aca="false">J54</f>
        <v>150</v>
      </c>
      <c r="C54" s="1278" t="s">
        <v>496</v>
      </c>
      <c r="D54" s="1278" t="n">
        <f aca="false">K54</f>
        <v>200</v>
      </c>
      <c r="E54" s="1278" t="s">
        <v>496</v>
      </c>
      <c r="F54" s="1279" t="n">
        <f aca="false">L54</f>
        <v>2900</v>
      </c>
      <c r="G54" s="1278" t="s">
        <v>496</v>
      </c>
      <c r="H54" s="1280" t="n">
        <v>2</v>
      </c>
      <c r="I54" s="1281" t="s">
        <v>497</v>
      </c>
      <c r="J54" s="1208" t="n">
        <v>150</v>
      </c>
      <c r="K54" s="1209" t="n">
        <v>200</v>
      </c>
      <c r="L54" s="1209" t="n">
        <v>2900</v>
      </c>
      <c r="M54" s="1210" t="n">
        <v>34.6307246915102</v>
      </c>
      <c r="N54" s="1211" t="n">
        <v>8523.310536</v>
      </c>
      <c r="O54" s="1212" t="n">
        <v>86855.913814</v>
      </c>
      <c r="P54" s="1212" t="n">
        <v>98535.759873</v>
      </c>
      <c r="Q54" s="1300" t="n">
        <v>25826.1029854875</v>
      </c>
      <c r="R54" s="1301" t="n">
        <v>112682.016799488</v>
      </c>
      <c r="S54" s="1302" t="n">
        <v>124361.862858488</v>
      </c>
    </row>
    <row r="55" customFormat="false" ht="16.5" hidden="false" customHeight="false" outlineLevel="0" collapsed="false">
      <c r="A55" s="1277" t="s">
        <v>408</v>
      </c>
      <c r="B55" s="1278" t="n">
        <f aca="false">J55</f>
        <v>150</v>
      </c>
      <c r="C55" s="1278" t="s">
        <v>496</v>
      </c>
      <c r="D55" s="1278" t="n">
        <f aca="false">K55</f>
        <v>200</v>
      </c>
      <c r="E55" s="1278" t="s">
        <v>496</v>
      </c>
      <c r="F55" s="1279" t="n">
        <f aca="false">L55</f>
        <v>2950</v>
      </c>
      <c r="G55" s="1278" t="s">
        <v>496</v>
      </c>
      <c r="H55" s="1280" t="n">
        <v>2</v>
      </c>
      <c r="I55" s="1281" t="s">
        <v>497</v>
      </c>
      <c r="J55" s="1208" t="n">
        <v>150</v>
      </c>
      <c r="K55" s="1209" t="n">
        <v>200</v>
      </c>
      <c r="L55" s="1209" t="n">
        <v>2950</v>
      </c>
      <c r="M55" s="1210" t="n">
        <v>35.1488093262456</v>
      </c>
      <c r="N55" s="1211" t="n">
        <v>8690.434272</v>
      </c>
      <c r="O55" s="1212" t="n">
        <v>87523.244187</v>
      </c>
      <c r="P55" s="1212" t="n">
        <v>99362.943215</v>
      </c>
      <c r="Q55" s="1300" t="n">
        <v>26161.0738070963</v>
      </c>
      <c r="R55" s="1301" t="n">
        <v>113684.317994096</v>
      </c>
      <c r="S55" s="1302" t="n">
        <v>125524.017022096</v>
      </c>
    </row>
    <row r="56" customFormat="false" ht="16.5" hidden="false" customHeight="false" outlineLevel="0" collapsed="false">
      <c r="A56" s="1285" t="s">
        <v>408</v>
      </c>
      <c r="B56" s="1286" t="n">
        <f aca="false">J56</f>
        <v>150</v>
      </c>
      <c r="C56" s="1286" t="s">
        <v>496</v>
      </c>
      <c r="D56" s="1286" t="n">
        <f aca="false">K56</f>
        <v>200</v>
      </c>
      <c r="E56" s="1286" t="s">
        <v>496</v>
      </c>
      <c r="F56" s="1287" t="n">
        <f aca="false">L56</f>
        <v>3000</v>
      </c>
      <c r="G56" s="1286" t="s">
        <v>496</v>
      </c>
      <c r="H56" s="1288" t="n">
        <v>2</v>
      </c>
      <c r="I56" s="1289" t="s">
        <v>497</v>
      </c>
      <c r="J56" s="1219" t="n">
        <v>150</v>
      </c>
      <c r="K56" s="1220" t="n">
        <v>200</v>
      </c>
      <c r="L56" s="1220" t="n">
        <v>3000</v>
      </c>
      <c r="M56" s="1221" t="n">
        <v>35.884965960981</v>
      </c>
      <c r="N56" s="1222" t="n">
        <v>8857.558008</v>
      </c>
      <c r="O56" s="1223" t="n">
        <v>88479.361885</v>
      </c>
      <c r="P56" s="1223" t="n">
        <v>100548.883162</v>
      </c>
      <c r="Q56" s="1303" t="n">
        <v>26711.5414860788</v>
      </c>
      <c r="R56" s="1304" t="n">
        <v>115190.903371079</v>
      </c>
      <c r="S56" s="1305" t="n">
        <v>127260.424648079</v>
      </c>
    </row>
    <row r="57" customFormat="false" ht="22.5" hidden="false" customHeight="true" outlineLevel="0" collapsed="false">
      <c r="A57" s="1201" t="s">
        <v>512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false" outlineLevel="0" collapsed="false">
      <c r="A58" s="1202" t="s">
        <v>519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77" t="s">
        <v>408</v>
      </c>
      <c r="B59" s="1278" t="n">
        <f aca="false">J59</f>
        <v>150</v>
      </c>
      <c r="C59" s="1278" t="s">
        <v>496</v>
      </c>
      <c r="D59" s="1278" t="n">
        <f aca="false">K59</f>
        <v>260</v>
      </c>
      <c r="E59" s="1278" t="s">
        <v>496</v>
      </c>
      <c r="F59" s="1279" t="n">
        <f aca="false">L59</f>
        <v>700</v>
      </c>
      <c r="G59" s="1278" t="s">
        <v>496</v>
      </c>
      <c r="H59" s="1280" t="n">
        <v>2</v>
      </c>
      <c r="I59" s="1281" t="s">
        <v>497</v>
      </c>
      <c r="J59" s="1208" t="n">
        <v>150</v>
      </c>
      <c r="K59" s="1209" t="n">
        <v>260</v>
      </c>
      <c r="L59" s="1209" t="n">
        <v>700</v>
      </c>
      <c r="M59" s="1210" t="n">
        <v>10.2306824909408</v>
      </c>
      <c r="N59" s="1211" t="n">
        <v>1534.52455884</v>
      </c>
      <c r="O59" s="1212" t="n">
        <v>26375.361219</v>
      </c>
      <c r="P59" s="1212" t="n">
        <v>30629.265415</v>
      </c>
      <c r="Q59" s="1300" t="n">
        <v>8065.26947287125</v>
      </c>
      <c r="R59" s="1301" t="n">
        <v>34440.6306918713</v>
      </c>
      <c r="S59" s="1302" t="n">
        <v>38694.5348878713</v>
      </c>
    </row>
    <row r="60" customFormat="false" ht="16.5" hidden="false" customHeight="false" outlineLevel="0" collapsed="false">
      <c r="A60" s="1277" t="s">
        <v>408</v>
      </c>
      <c r="B60" s="1278" t="n">
        <f aca="false">J60</f>
        <v>150</v>
      </c>
      <c r="C60" s="1278" t="s">
        <v>496</v>
      </c>
      <c r="D60" s="1278" t="n">
        <f aca="false">K60</f>
        <v>260</v>
      </c>
      <c r="E60" s="1278" t="s">
        <v>496</v>
      </c>
      <c r="F60" s="1279" t="n">
        <f aca="false">L60</f>
        <v>750</v>
      </c>
      <c r="G60" s="1278" t="s">
        <v>496</v>
      </c>
      <c r="H60" s="1280" t="n">
        <v>2</v>
      </c>
      <c r="I60" s="1281" t="s">
        <v>497</v>
      </c>
      <c r="J60" s="1208" t="n">
        <v>150</v>
      </c>
      <c r="K60" s="1209" t="n">
        <v>260</v>
      </c>
      <c r="L60" s="1209" t="n">
        <v>750</v>
      </c>
      <c r="M60" s="1210" t="n">
        <v>10.9276302205184</v>
      </c>
      <c r="N60" s="1211" t="n">
        <v>1753.74235296</v>
      </c>
      <c r="O60" s="1212" t="n">
        <v>27186.406457</v>
      </c>
      <c r="P60" s="1212" t="n">
        <v>31654.232854</v>
      </c>
      <c r="Q60" s="1300" t="n">
        <v>8468.6438769525</v>
      </c>
      <c r="R60" s="1301" t="n">
        <v>35655.0503339525</v>
      </c>
      <c r="S60" s="1302" t="n">
        <v>40122.8767309525</v>
      </c>
    </row>
    <row r="61" customFormat="false" ht="16.5" hidden="false" customHeight="false" outlineLevel="0" collapsed="false">
      <c r="A61" s="1277" t="s">
        <v>408</v>
      </c>
      <c r="B61" s="1278" t="n">
        <f aca="false">J61</f>
        <v>150</v>
      </c>
      <c r="C61" s="1278" t="s">
        <v>496</v>
      </c>
      <c r="D61" s="1278" t="n">
        <f aca="false">K61</f>
        <v>260</v>
      </c>
      <c r="E61" s="1278" t="s">
        <v>496</v>
      </c>
      <c r="F61" s="1279" t="n">
        <f aca="false">L61</f>
        <v>800</v>
      </c>
      <c r="G61" s="1278" t="s">
        <v>496</v>
      </c>
      <c r="H61" s="1280" t="n">
        <v>2</v>
      </c>
      <c r="I61" s="1281" t="s">
        <v>497</v>
      </c>
      <c r="J61" s="1208" t="n">
        <v>150</v>
      </c>
      <c r="K61" s="1209" t="n">
        <v>260</v>
      </c>
      <c r="L61" s="1209" t="n">
        <v>800</v>
      </c>
      <c r="M61" s="1210" t="n">
        <v>11.5055779500959</v>
      </c>
      <c r="N61" s="1211" t="n">
        <v>1972.96014708</v>
      </c>
      <c r="O61" s="1212" t="n">
        <v>28284.271897</v>
      </c>
      <c r="P61" s="1212" t="n">
        <v>32608.051306</v>
      </c>
      <c r="Q61" s="1300" t="n">
        <v>8872.01828103375</v>
      </c>
      <c r="R61" s="1301" t="n">
        <v>37156.2901780338</v>
      </c>
      <c r="S61" s="1302" t="n">
        <v>41480.0695870338</v>
      </c>
    </row>
    <row r="62" customFormat="false" ht="16.5" hidden="false" customHeight="false" outlineLevel="0" collapsed="false">
      <c r="A62" s="1277" t="s">
        <v>408</v>
      </c>
      <c r="B62" s="1278" t="n">
        <f aca="false">J62</f>
        <v>150</v>
      </c>
      <c r="C62" s="1278" t="s">
        <v>496</v>
      </c>
      <c r="D62" s="1278" t="n">
        <f aca="false">K62</f>
        <v>260</v>
      </c>
      <c r="E62" s="1278" t="s">
        <v>496</v>
      </c>
      <c r="F62" s="1279" t="n">
        <f aca="false">L62</f>
        <v>850</v>
      </c>
      <c r="G62" s="1278" t="s">
        <v>496</v>
      </c>
      <c r="H62" s="1280" t="n">
        <v>2</v>
      </c>
      <c r="I62" s="1281" t="s">
        <v>497</v>
      </c>
      <c r="J62" s="1208" t="n">
        <v>150</v>
      </c>
      <c r="K62" s="1209" t="n">
        <v>260</v>
      </c>
      <c r="L62" s="1209" t="n">
        <v>850</v>
      </c>
      <c r="M62" s="1210" t="n">
        <v>12.0835256796734</v>
      </c>
      <c r="N62" s="1211" t="n">
        <v>2192.1779412</v>
      </c>
      <c r="O62" s="1212" t="n">
        <v>29045.934249</v>
      </c>
      <c r="P62" s="1212" t="n">
        <v>33548.748883</v>
      </c>
      <c r="Q62" s="1300" t="n">
        <v>9490.8896736975</v>
      </c>
      <c r="R62" s="1301" t="n">
        <v>38536.8239226975</v>
      </c>
      <c r="S62" s="1302" t="n">
        <v>43039.6385566975</v>
      </c>
    </row>
    <row r="63" customFormat="false" ht="16.5" hidden="false" customHeight="false" outlineLevel="0" collapsed="false">
      <c r="A63" s="1277" t="s">
        <v>408</v>
      </c>
      <c r="B63" s="1278" t="n">
        <f aca="false">J63</f>
        <v>150</v>
      </c>
      <c r="C63" s="1278" t="s">
        <v>496</v>
      </c>
      <c r="D63" s="1278" t="n">
        <f aca="false">K63</f>
        <v>260</v>
      </c>
      <c r="E63" s="1278" t="s">
        <v>496</v>
      </c>
      <c r="F63" s="1279" t="n">
        <f aca="false">L63</f>
        <v>900</v>
      </c>
      <c r="G63" s="1278" t="s">
        <v>496</v>
      </c>
      <c r="H63" s="1280" t="n">
        <v>2</v>
      </c>
      <c r="I63" s="1281" t="s">
        <v>497</v>
      </c>
      <c r="J63" s="1208" t="n">
        <v>150</v>
      </c>
      <c r="K63" s="1209" t="n">
        <v>260</v>
      </c>
      <c r="L63" s="1209" t="n">
        <v>900</v>
      </c>
      <c r="M63" s="1210" t="n">
        <v>12.699473409251</v>
      </c>
      <c r="N63" s="1211" t="n">
        <v>2411.39573532</v>
      </c>
      <c r="O63" s="1212" t="n">
        <v>29861.101867</v>
      </c>
      <c r="P63" s="1212" t="n">
        <v>34581.197428</v>
      </c>
      <c r="Q63" s="1300" t="n">
        <v>9894.26407777875</v>
      </c>
      <c r="R63" s="1301" t="n">
        <v>39755.3659447788</v>
      </c>
      <c r="S63" s="1302" t="n">
        <v>44475.4615057788</v>
      </c>
    </row>
    <row r="64" customFormat="false" ht="16.5" hidden="false" customHeight="false" outlineLevel="0" collapsed="false">
      <c r="A64" s="1277" t="s">
        <v>408</v>
      </c>
      <c r="B64" s="1278" t="n">
        <f aca="false">J64</f>
        <v>150</v>
      </c>
      <c r="C64" s="1278" t="s">
        <v>496</v>
      </c>
      <c r="D64" s="1278" t="n">
        <f aca="false">K64</f>
        <v>260</v>
      </c>
      <c r="E64" s="1278" t="s">
        <v>496</v>
      </c>
      <c r="F64" s="1279" t="n">
        <f aca="false">L64</f>
        <v>950</v>
      </c>
      <c r="G64" s="1278" t="s">
        <v>496</v>
      </c>
      <c r="H64" s="1280" t="n">
        <v>2</v>
      </c>
      <c r="I64" s="1281" t="s">
        <v>497</v>
      </c>
      <c r="J64" s="1208" t="n">
        <v>150</v>
      </c>
      <c r="K64" s="1209" t="n">
        <v>260</v>
      </c>
      <c r="L64" s="1209" t="n">
        <v>950</v>
      </c>
      <c r="M64" s="1210" t="n">
        <v>13.3464211388285</v>
      </c>
      <c r="N64" s="1211" t="n">
        <v>2630.61352944</v>
      </c>
      <c r="O64" s="1212" t="n">
        <v>30672.418733</v>
      </c>
      <c r="P64" s="1212" t="n">
        <v>35606.657983</v>
      </c>
      <c r="Q64" s="1300" t="n">
        <v>10513.1354704425</v>
      </c>
      <c r="R64" s="1301" t="n">
        <v>41185.5542034425</v>
      </c>
      <c r="S64" s="1302" t="n">
        <v>46119.7934534425</v>
      </c>
    </row>
    <row r="65" customFormat="false" ht="16.5" hidden="false" customHeight="false" outlineLevel="0" collapsed="false">
      <c r="A65" s="1277" t="s">
        <v>408</v>
      </c>
      <c r="B65" s="1278" t="n">
        <f aca="false">J65</f>
        <v>150</v>
      </c>
      <c r="C65" s="1278" t="s">
        <v>496</v>
      </c>
      <c r="D65" s="1278" t="n">
        <f aca="false">K65</f>
        <v>260</v>
      </c>
      <c r="E65" s="1278" t="s">
        <v>496</v>
      </c>
      <c r="F65" s="1279" t="n">
        <f aca="false">L65</f>
        <v>1000</v>
      </c>
      <c r="G65" s="1278" t="s">
        <v>496</v>
      </c>
      <c r="H65" s="1280" t="n">
        <v>2</v>
      </c>
      <c r="I65" s="1281" t="s">
        <v>497</v>
      </c>
      <c r="J65" s="1208" t="n">
        <v>150</v>
      </c>
      <c r="K65" s="1209" t="n">
        <v>260</v>
      </c>
      <c r="L65" s="1209" t="n">
        <v>1000</v>
      </c>
      <c r="M65" s="1210" t="n">
        <v>14.025815668406</v>
      </c>
      <c r="N65" s="1211" t="n">
        <v>2849.83132356</v>
      </c>
      <c r="O65" s="1212" t="n">
        <v>32479.232926</v>
      </c>
      <c r="P65" s="1212" t="n">
        <v>37592.507619</v>
      </c>
      <c r="Q65" s="1300" t="n">
        <v>10916.5098745238</v>
      </c>
      <c r="R65" s="1301" t="n">
        <v>43395.7428005238</v>
      </c>
      <c r="S65" s="1302" t="n">
        <v>48509.0174935238</v>
      </c>
    </row>
    <row r="66" customFormat="false" ht="16.5" hidden="false" customHeight="false" outlineLevel="0" collapsed="false">
      <c r="A66" s="1277" t="s">
        <v>408</v>
      </c>
      <c r="B66" s="1278" t="n">
        <f aca="false">J66</f>
        <v>150</v>
      </c>
      <c r="C66" s="1278" t="s">
        <v>496</v>
      </c>
      <c r="D66" s="1278" t="n">
        <f aca="false">K66</f>
        <v>260</v>
      </c>
      <c r="E66" s="1278" t="s">
        <v>496</v>
      </c>
      <c r="F66" s="1279" t="n">
        <f aca="false">L66</f>
        <v>1050</v>
      </c>
      <c r="G66" s="1278" t="s">
        <v>496</v>
      </c>
      <c r="H66" s="1280" t="n">
        <v>2</v>
      </c>
      <c r="I66" s="1281" t="s">
        <v>497</v>
      </c>
      <c r="J66" s="1208" t="n">
        <v>150</v>
      </c>
      <c r="K66" s="1209" t="n">
        <v>260</v>
      </c>
      <c r="L66" s="1209" t="n">
        <v>1050</v>
      </c>
      <c r="M66" s="1210" t="n">
        <v>14.6037633979836</v>
      </c>
      <c r="N66" s="1211" t="n">
        <v>3069.04911768</v>
      </c>
      <c r="O66" s="1212" t="n">
        <v>34242.790251</v>
      </c>
      <c r="P66" s="1212" t="n">
        <v>39535.10006</v>
      </c>
      <c r="Q66" s="1300" t="n">
        <v>11535.3811359788</v>
      </c>
      <c r="R66" s="1301" t="n">
        <v>45778.1713869788</v>
      </c>
      <c r="S66" s="1302" t="n">
        <v>51070.4811959787</v>
      </c>
    </row>
    <row r="67" customFormat="false" ht="16.5" hidden="false" customHeight="false" outlineLevel="0" collapsed="false">
      <c r="A67" s="1277" t="s">
        <v>408</v>
      </c>
      <c r="B67" s="1280" t="n">
        <f aca="false">J67</f>
        <v>150</v>
      </c>
      <c r="C67" s="1280" t="s">
        <v>496</v>
      </c>
      <c r="D67" s="1280" t="n">
        <f aca="false">K67</f>
        <v>260</v>
      </c>
      <c r="E67" s="1280" t="s">
        <v>496</v>
      </c>
      <c r="F67" s="1279" t="n">
        <f aca="false">L67</f>
        <v>1100</v>
      </c>
      <c r="G67" s="1280" t="s">
        <v>496</v>
      </c>
      <c r="H67" s="1280" t="n">
        <v>2</v>
      </c>
      <c r="I67" s="1281" t="s">
        <v>497</v>
      </c>
      <c r="J67" s="1208" t="n">
        <v>150</v>
      </c>
      <c r="K67" s="1209" t="n">
        <v>260</v>
      </c>
      <c r="L67" s="1209" t="n">
        <v>1100</v>
      </c>
      <c r="M67" s="1210" t="n">
        <v>15.1817111275611</v>
      </c>
      <c r="N67" s="1211" t="n">
        <v>3288.2669118</v>
      </c>
      <c r="O67" s="1212" t="n">
        <v>36006.347576</v>
      </c>
      <c r="P67" s="1212" t="n">
        <v>41477.692719</v>
      </c>
      <c r="Q67" s="1300" t="n">
        <v>11938.75554006</v>
      </c>
      <c r="R67" s="1301" t="n">
        <v>47945.10311606</v>
      </c>
      <c r="S67" s="1302" t="n">
        <v>53416.44825906</v>
      </c>
    </row>
    <row r="68" customFormat="false" ht="16.5" hidden="false" customHeight="false" outlineLevel="0" collapsed="false">
      <c r="A68" s="1277" t="s">
        <v>408</v>
      </c>
      <c r="B68" s="1278" t="n">
        <f aca="false">J68</f>
        <v>150</v>
      </c>
      <c r="C68" s="1278" t="s">
        <v>496</v>
      </c>
      <c r="D68" s="1278" t="n">
        <f aca="false">K68</f>
        <v>260</v>
      </c>
      <c r="E68" s="1278" t="s">
        <v>496</v>
      </c>
      <c r="F68" s="1279" t="n">
        <f aca="false">L68</f>
        <v>1150</v>
      </c>
      <c r="G68" s="1278" t="s">
        <v>496</v>
      </c>
      <c r="H68" s="1280" t="n">
        <v>2</v>
      </c>
      <c r="I68" s="1281" t="s">
        <v>497</v>
      </c>
      <c r="J68" s="1208" t="n">
        <v>150</v>
      </c>
      <c r="K68" s="1209" t="n">
        <v>260</v>
      </c>
      <c r="L68" s="1209" t="n">
        <v>1150</v>
      </c>
      <c r="M68" s="1210" t="n">
        <v>15.7596588571386</v>
      </c>
      <c r="N68" s="1211" t="n">
        <v>3507.48470592</v>
      </c>
      <c r="O68" s="1212" t="n">
        <v>37418.830071</v>
      </c>
      <c r="P68" s="1212" t="n">
        <v>43069.210439</v>
      </c>
      <c r="Q68" s="1300" t="n">
        <v>12342.1299441413</v>
      </c>
      <c r="R68" s="1301" t="n">
        <v>49760.9600151413</v>
      </c>
      <c r="S68" s="1302" t="n">
        <v>55411.3403831413</v>
      </c>
    </row>
    <row r="69" customFormat="false" ht="16.5" hidden="false" customHeight="false" outlineLevel="0" collapsed="false">
      <c r="A69" s="1277" t="s">
        <v>408</v>
      </c>
      <c r="B69" s="1278" t="n">
        <f aca="false">J69</f>
        <v>150</v>
      </c>
      <c r="C69" s="1278" t="s">
        <v>496</v>
      </c>
      <c r="D69" s="1278" t="n">
        <f aca="false">K69</f>
        <v>260</v>
      </c>
      <c r="E69" s="1278" t="s">
        <v>496</v>
      </c>
      <c r="F69" s="1279" t="n">
        <f aca="false">L69</f>
        <v>1200</v>
      </c>
      <c r="G69" s="1278" t="s">
        <v>496</v>
      </c>
      <c r="H69" s="1280" t="n">
        <v>2</v>
      </c>
      <c r="I69" s="1281" t="s">
        <v>497</v>
      </c>
      <c r="J69" s="1208" t="n">
        <v>150</v>
      </c>
      <c r="K69" s="1209" t="n">
        <v>260</v>
      </c>
      <c r="L69" s="1209" t="n">
        <v>1200</v>
      </c>
      <c r="M69" s="1210" t="n">
        <v>16.5136065867162</v>
      </c>
      <c r="N69" s="1211" t="n">
        <v>3726.70250004</v>
      </c>
      <c r="O69" s="1212" t="n">
        <v>39268.477885</v>
      </c>
      <c r="P69" s="1212" t="n">
        <v>45335.95798</v>
      </c>
      <c r="Q69" s="1300" t="n">
        <v>12961.001336805</v>
      </c>
      <c r="R69" s="1301" t="n">
        <v>52229.479221805</v>
      </c>
      <c r="S69" s="1302" t="n">
        <v>58296.959316805</v>
      </c>
    </row>
    <row r="70" customFormat="false" ht="16.5" hidden="false" customHeight="false" outlineLevel="0" collapsed="false">
      <c r="A70" s="1277" t="s">
        <v>408</v>
      </c>
      <c r="B70" s="1278" t="n">
        <f aca="false">J70</f>
        <v>150</v>
      </c>
      <c r="C70" s="1278" t="s">
        <v>496</v>
      </c>
      <c r="D70" s="1278" t="n">
        <f aca="false">K70</f>
        <v>260</v>
      </c>
      <c r="E70" s="1278" t="s">
        <v>496</v>
      </c>
      <c r="F70" s="1279" t="n">
        <f aca="false">L70</f>
        <v>1250</v>
      </c>
      <c r="G70" s="1278" t="s">
        <v>496</v>
      </c>
      <c r="H70" s="1280" t="n">
        <v>2</v>
      </c>
      <c r="I70" s="1281" t="s">
        <v>497</v>
      </c>
      <c r="J70" s="1208" t="n">
        <v>150</v>
      </c>
      <c r="K70" s="1209" t="n">
        <v>260</v>
      </c>
      <c r="L70" s="1209" t="n">
        <v>1250</v>
      </c>
      <c r="M70" s="1210" t="n">
        <v>17.0915543162937</v>
      </c>
      <c r="N70" s="1211" t="n">
        <v>3945.92029416</v>
      </c>
      <c r="O70" s="1212" t="n">
        <v>40832.646851</v>
      </c>
      <c r="P70" s="1212" t="n">
        <v>47079.162389</v>
      </c>
      <c r="Q70" s="1300" t="n">
        <v>13364.3757408863</v>
      </c>
      <c r="R70" s="1301" t="n">
        <v>54197.0225918863</v>
      </c>
      <c r="S70" s="1302" t="n">
        <v>60443.5381298863</v>
      </c>
    </row>
    <row r="71" customFormat="false" ht="16.5" hidden="false" customHeight="false" outlineLevel="0" collapsed="false">
      <c r="A71" s="1277" t="s">
        <v>408</v>
      </c>
      <c r="B71" s="1278" t="n">
        <f aca="false">J71</f>
        <v>150</v>
      </c>
      <c r="C71" s="1278" t="s">
        <v>496</v>
      </c>
      <c r="D71" s="1278" t="n">
        <f aca="false">K71</f>
        <v>260</v>
      </c>
      <c r="E71" s="1278" t="s">
        <v>496</v>
      </c>
      <c r="F71" s="1279" t="n">
        <f aca="false">L71</f>
        <v>1300</v>
      </c>
      <c r="G71" s="1278" t="s">
        <v>496</v>
      </c>
      <c r="H71" s="1280" t="n">
        <v>2</v>
      </c>
      <c r="I71" s="1281" t="s">
        <v>497</v>
      </c>
      <c r="J71" s="1208" t="n">
        <v>150</v>
      </c>
      <c r="K71" s="1209" t="n">
        <v>260</v>
      </c>
      <c r="L71" s="1209" t="n">
        <v>1300</v>
      </c>
      <c r="M71" s="1210" t="n">
        <v>17.7315020458712</v>
      </c>
      <c r="N71" s="1211" t="n">
        <v>4165.13808828</v>
      </c>
      <c r="O71" s="1212" t="n">
        <v>42432.636269</v>
      </c>
      <c r="P71" s="1212" t="n">
        <v>48928.481895</v>
      </c>
      <c r="Q71" s="1300" t="n">
        <v>13983.24713355</v>
      </c>
      <c r="R71" s="1301" t="n">
        <v>56415.88340255</v>
      </c>
      <c r="S71" s="1302" t="n">
        <v>62911.72902855</v>
      </c>
    </row>
    <row r="72" customFormat="false" ht="16.5" hidden="false" customHeight="false" outlineLevel="0" collapsed="false">
      <c r="A72" s="1277" t="s">
        <v>408</v>
      </c>
      <c r="B72" s="1278" t="n">
        <f aca="false">J72</f>
        <v>150</v>
      </c>
      <c r="C72" s="1278" t="s">
        <v>496</v>
      </c>
      <c r="D72" s="1278" t="n">
        <f aca="false">K72</f>
        <v>260</v>
      </c>
      <c r="E72" s="1278" t="s">
        <v>496</v>
      </c>
      <c r="F72" s="1279" t="n">
        <f aca="false">L72</f>
        <v>1350</v>
      </c>
      <c r="G72" s="1278" t="s">
        <v>496</v>
      </c>
      <c r="H72" s="1280" t="n">
        <v>2</v>
      </c>
      <c r="I72" s="1281" t="s">
        <v>497</v>
      </c>
      <c r="J72" s="1208" t="n">
        <v>150</v>
      </c>
      <c r="K72" s="1209" t="n">
        <v>260</v>
      </c>
      <c r="L72" s="1209" t="n">
        <v>1350</v>
      </c>
      <c r="M72" s="1210" t="n">
        <v>18.3094497754488</v>
      </c>
      <c r="N72" s="1211" t="n">
        <v>4384.3558824</v>
      </c>
      <c r="O72" s="1212" t="n">
        <v>44341.683633</v>
      </c>
      <c r="P72" s="1212" t="n">
        <v>51016.564266</v>
      </c>
      <c r="Q72" s="1300" t="n">
        <v>14386.6215376313</v>
      </c>
      <c r="R72" s="1301" t="n">
        <v>58728.3051706313</v>
      </c>
      <c r="S72" s="1302" t="n">
        <v>65403.1858036313</v>
      </c>
    </row>
    <row r="73" customFormat="false" ht="16.5" hidden="false" customHeight="false" outlineLevel="0" collapsed="false">
      <c r="A73" s="1277" t="s">
        <v>408</v>
      </c>
      <c r="B73" s="1278" t="n">
        <f aca="false">J73</f>
        <v>150</v>
      </c>
      <c r="C73" s="1278" t="s">
        <v>496</v>
      </c>
      <c r="D73" s="1278" t="n">
        <f aca="false">K73</f>
        <v>260</v>
      </c>
      <c r="E73" s="1278" t="s">
        <v>496</v>
      </c>
      <c r="F73" s="1279" t="n">
        <f aca="false">L73</f>
        <v>1400</v>
      </c>
      <c r="G73" s="1278" t="s">
        <v>496</v>
      </c>
      <c r="H73" s="1280" t="n">
        <v>2</v>
      </c>
      <c r="I73" s="1281" t="s">
        <v>497</v>
      </c>
      <c r="J73" s="1208" t="n">
        <v>150</v>
      </c>
      <c r="K73" s="1209" t="n">
        <v>260</v>
      </c>
      <c r="L73" s="1209" t="n">
        <v>1400</v>
      </c>
      <c r="M73" s="1210" t="n">
        <v>18.8873975050263</v>
      </c>
      <c r="N73" s="1211" t="n">
        <v>4603.57367652</v>
      </c>
      <c r="O73" s="1212" t="n">
        <v>46250.730779</v>
      </c>
      <c r="P73" s="1212" t="n">
        <v>53104.646855</v>
      </c>
      <c r="Q73" s="1300" t="n">
        <v>15005.492930295</v>
      </c>
      <c r="R73" s="1301" t="n">
        <v>61256.223709295</v>
      </c>
      <c r="S73" s="1302" t="n">
        <v>68110.139785295</v>
      </c>
    </row>
    <row r="74" customFormat="false" ht="16.5" hidden="false" customHeight="false" outlineLevel="0" collapsed="false">
      <c r="A74" s="1277" t="s">
        <v>408</v>
      </c>
      <c r="B74" s="1278" t="n">
        <f aca="false">J74</f>
        <v>150</v>
      </c>
      <c r="C74" s="1278" t="s">
        <v>496</v>
      </c>
      <c r="D74" s="1278" t="n">
        <f aca="false">K74</f>
        <v>260</v>
      </c>
      <c r="E74" s="1278" t="s">
        <v>496</v>
      </c>
      <c r="F74" s="1279" t="n">
        <f aca="false">L74</f>
        <v>1450</v>
      </c>
      <c r="G74" s="1278" t="s">
        <v>496</v>
      </c>
      <c r="H74" s="1280" t="n">
        <v>2</v>
      </c>
      <c r="I74" s="1281" t="s">
        <v>497</v>
      </c>
      <c r="J74" s="1208" t="n">
        <v>150</v>
      </c>
      <c r="K74" s="1209" t="n">
        <v>260</v>
      </c>
      <c r="L74" s="1209" t="n">
        <v>1450</v>
      </c>
      <c r="M74" s="1210" t="n">
        <v>19.4653452346038</v>
      </c>
      <c r="N74" s="1211" t="n">
        <v>4822.79147064</v>
      </c>
      <c r="O74" s="1212" t="n">
        <v>48159.777925</v>
      </c>
      <c r="P74" s="1212" t="n">
        <v>55192.729226</v>
      </c>
      <c r="Q74" s="1300" t="n">
        <v>15408.8673343763</v>
      </c>
      <c r="R74" s="1301" t="n">
        <v>63568.6452593763</v>
      </c>
      <c r="S74" s="1302" t="n">
        <v>70601.5965603763</v>
      </c>
    </row>
    <row r="75" customFormat="false" ht="16.5" hidden="false" customHeight="false" outlineLevel="0" collapsed="false">
      <c r="A75" s="1277" t="s">
        <v>408</v>
      </c>
      <c r="B75" s="1278" t="n">
        <f aca="false">J75</f>
        <v>150</v>
      </c>
      <c r="C75" s="1278" t="s">
        <v>496</v>
      </c>
      <c r="D75" s="1278" t="n">
        <f aca="false">K75</f>
        <v>260</v>
      </c>
      <c r="E75" s="1278" t="s">
        <v>496</v>
      </c>
      <c r="F75" s="1279" t="n">
        <f aca="false">L75</f>
        <v>1500</v>
      </c>
      <c r="G75" s="1278" t="s">
        <v>496</v>
      </c>
      <c r="H75" s="1280" t="n">
        <v>2</v>
      </c>
      <c r="I75" s="1281" t="s">
        <v>497</v>
      </c>
      <c r="J75" s="1208" t="n">
        <v>150</v>
      </c>
      <c r="K75" s="1209" t="n">
        <v>260</v>
      </c>
      <c r="L75" s="1209" t="n">
        <v>1500</v>
      </c>
      <c r="M75" s="1210" t="n">
        <v>20.8650645641814</v>
      </c>
      <c r="N75" s="1211" t="n">
        <v>5042.00926476</v>
      </c>
      <c r="O75" s="1212" t="n">
        <v>50789.695045</v>
      </c>
      <c r="P75" s="1212" t="n">
        <v>58227.572953</v>
      </c>
      <c r="Q75" s="1300" t="n">
        <v>16027.73872704</v>
      </c>
      <c r="R75" s="1301" t="n">
        <v>66817.43377204</v>
      </c>
      <c r="S75" s="1302" t="n">
        <v>74255.31168004</v>
      </c>
    </row>
    <row r="76" customFormat="false" ht="16.5" hidden="false" customHeight="false" outlineLevel="0" collapsed="false">
      <c r="A76" s="1277" t="s">
        <v>408</v>
      </c>
      <c r="B76" s="1278" t="n">
        <f aca="false">J76</f>
        <v>150</v>
      </c>
      <c r="C76" s="1278" t="s">
        <v>496</v>
      </c>
      <c r="D76" s="1278" t="n">
        <f aca="false">K76</f>
        <v>260</v>
      </c>
      <c r="E76" s="1278" t="s">
        <v>496</v>
      </c>
      <c r="F76" s="1279" t="n">
        <f aca="false">L76</f>
        <v>1550</v>
      </c>
      <c r="G76" s="1278" t="s">
        <v>496</v>
      </c>
      <c r="H76" s="1280" t="n">
        <v>2</v>
      </c>
      <c r="I76" s="1281" t="s">
        <v>497</v>
      </c>
      <c r="J76" s="1208" t="n">
        <v>150</v>
      </c>
      <c r="K76" s="1209" t="n">
        <v>260</v>
      </c>
      <c r="L76" s="1209" t="n">
        <v>1550</v>
      </c>
      <c r="M76" s="1210" t="n">
        <v>21.5120122937589</v>
      </c>
      <c r="N76" s="1211" t="n">
        <v>5261.22705888</v>
      </c>
      <c r="O76" s="1212" t="n">
        <v>53084.210445</v>
      </c>
      <c r="P76" s="1212" t="n">
        <v>60866.055184</v>
      </c>
      <c r="Q76" s="1300" t="n">
        <v>16431.1131311213</v>
      </c>
      <c r="R76" s="1301" t="n">
        <v>69515.3235761213</v>
      </c>
      <c r="S76" s="1302" t="n">
        <v>77297.1683151213</v>
      </c>
    </row>
    <row r="77" customFormat="false" ht="16.5" hidden="false" customHeight="false" outlineLevel="0" collapsed="false">
      <c r="A77" s="1277" t="s">
        <v>408</v>
      </c>
      <c r="B77" s="1280" t="n">
        <f aca="false">J77</f>
        <v>150</v>
      </c>
      <c r="C77" s="1280" t="s">
        <v>496</v>
      </c>
      <c r="D77" s="1280" t="n">
        <f aca="false">K77</f>
        <v>260</v>
      </c>
      <c r="E77" s="1280" t="s">
        <v>496</v>
      </c>
      <c r="F77" s="1279" t="n">
        <f aca="false">L77</f>
        <v>1600</v>
      </c>
      <c r="G77" s="1280" t="s">
        <v>496</v>
      </c>
      <c r="H77" s="1280" t="n">
        <v>2</v>
      </c>
      <c r="I77" s="1281" t="s">
        <v>497</v>
      </c>
      <c r="J77" s="1208" t="n">
        <v>150</v>
      </c>
      <c r="K77" s="1209" t="n">
        <v>260</v>
      </c>
      <c r="L77" s="1209" t="n">
        <v>1600</v>
      </c>
      <c r="M77" s="1210" t="n">
        <v>22.0899600233364</v>
      </c>
      <c r="N77" s="1211" t="n">
        <v>5480.444853</v>
      </c>
      <c r="O77" s="1212" t="n">
        <v>54330.204378</v>
      </c>
      <c r="P77" s="1212" t="n">
        <v>62291.08456</v>
      </c>
      <c r="Q77" s="1300" t="n">
        <v>16834.4875352025</v>
      </c>
      <c r="R77" s="1301" t="n">
        <v>71164.6919132025</v>
      </c>
      <c r="S77" s="1302" t="n">
        <v>79125.5720952025</v>
      </c>
    </row>
    <row r="78" customFormat="false" ht="16.5" hidden="false" customHeight="false" outlineLevel="0" collapsed="false">
      <c r="A78" s="1277" t="s">
        <v>408</v>
      </c>
      <c r="B78" s="1278" t="n">
        <f aca="false">J78</f>
        <v>150</v>
      </c>
      <c r="C78" s="1278" t="s">
        <v>496</v>
      </c>
      <c r="D78" s="1278" t="n">
        <f aca="false">K78</f>
        <v>260</v>
      </c>
      <c r="E78" s="1278" t="s">
        <v>496</v>
      </c>
      <c r="F78" s="1279" t="n">
        <f aca="false">L78</f>
        <v>1650</v>
      </c>
      <c r="G78" s="1278" t="s">
        <v>496</v>
      </c>
      <c r="H78" s="1280" t="n">
        <v>2</v>
      </c>
      <c r="I78" s="1281" t="s">
        <v>497</v>
      </c>
      <c r="J78" s="1208" t="n">
        <v>150</v>
      </c>
      <c r="K78" s="1209" t="n">
        <v>260</v>
      </c>
      <c r="L78" s="1209" t="n">
        <v>1650</v>
      </c>
      <c r="M78" s="1210" t="n">
        <v>22.705907752914</v>
      </c>
      <c r="N78" s="1211" t="n">
        <v>5699.66264712</v>
      </c>
      <c r="O78" s="1212" t="n">
        <v>55621.823095</v>
      </c>
      <c r="P78" s="1212" t="n">
        <v>63799.528475</v>
      </c>
      <c r="Q78" s="1300" t="n">
        <v>17453.3587966575</v>
      </c>
      <c r="R78" s="1301" t="n">
        <v>73075.1818916575</v>
      </c>
      <c r="S78" s="1302" t="n">
        <v>81252.8872716575</v>
      </c>
    </row>
    <row r="79" customFormat="false" ht="16.5" hidden="false" customHeight="false" outlineLevel="0" collapsed="false">
      <c r="A79" s="1277" t="s">
        <v>408</v>
      </c>
      <c r="B79" s="1278" t="n">
        <f aca="false">J79</f>
        <v>150</v>
      </c>
      <c r="C79" s="1278" t="s">
        <v>496</v>
      </c>
      <c r="D79" s="1278" t="n">
        <f aca="false">K79</f>
        <v>260</v>
      </c>
      <c r="E79" s="1278" t="s">
        <v>496</v>
      </c>
      <c r="F79" s="1279" t="n">
        <f aca="false">L79</f>
        <v>1700</v>
      </c>
      <c r="G79" s="1278" t="s">
        <v>496</v>
      </c>
      <c r="H79" s="1280" t="n">
        <v>2</v>
      </c>
      <c r="I79" s="1281" t="s">
        <v>497</v>
      </c>
      <c r="J79" s="1208" t="n">
        <v>150</v>
      </c>
      <c r="K79" s="1209" t="n">
        <v>260</v>
      </c>
      <c r="L79" s="1209" t="n">
        <v>1700</v>
      </c>
      <c r="M79" s="1210" t="n">
        <v>23.2838554824915</v>
      </c>
      <c r="N79" s="1211" t="n">
        <v>5918.88044124</v>
      </c>
      <c r="O79" s="1212" t="n">
        <v>56853.174077</v>
      </c>
      <c r="P79" s="1212" t="n">
        <v>65209.914791</v>
      </c>
      <c r="Q79" s="1300" t="n">
        <v>17856.7332007388</v>
      </c>
      <c r="R79" s="1301" t="n">
        <v>74709.9072777388</v>
      </c>
      <c r="S79" s="1302" t="n">
        <v>83066.6479917388</v>
      </c>
    </row>
    <row r="80" customFormat="false" ht="16.5" hidden="false" customHeight="false" outlineLevel="0" collapsed="false">
      <c r="A80" s="1277" t="s">
        <v>408</v>
      </c>
      <c r="B80" s="1278" t="n">
        <f aca="false">J80</f>
        <v>150</v>
      </c>
      <c r="C80" s="1278" t="s">
        <v>496</v>
      </c>
      <c r="D80" s="1278" t="n">
        <f aca="false">K80</f>
        <v>260</v>
      </c>
      <c r="E80" s="1278" t="s">
        <v>496</v>
      </c>
      <c r="F80" s="1279" t="n">
        <f aca="false">L80</f>
        <v>1750</v>
      </c>
      <c r="G80" s="1278" t="s">
        <v>496</v>
      </c>
      <c r="H80" s="1280" t="n">
        <v>2</v>
      </c>
      <c r="I80" s="1281" t="s">
        <v>497</v>
      </c>
      <c r="J80" s="1208" t="n">
        <v>150</v>
      </c>
      <c r="K80" s="1209" t="n">
        <v>260</v>
      </c>
      <c r="L80" s="1209" t="n">
        <v>1750</v>
      </c>
      <c r="M80" s="1210" t="n">
        <v>23.861803212069</v>
      </c>
      <c r="N80" s="1211" t="n">
        <v>6138.09823536</v>
      </c>
      <c r="O80" s="1212" t="n">
        <v>58077.203747</v>
      </c>
      <c r="P80" s="1212" t="n">
        <v>66612.979686</v>
      </c>
      <c r="Q80" s="1300" t="n">
        <v>18475.6045934025</v>
      </c>
      <c r="R80" s="1301" t="n">
        <v>76552.8083404025</v>
      </c>
      <c r="S80" s="1302" t="n">
        <v>85088.5842794025</v>
      </c>
    </row>
    <row r="81" customFormat="false" ht="16.5" hidden="false" customHeight="false" outlineLevel="0" collapsed="false">
      <c r="A81" s="1277" t="s">
        <v>408</v>
      </c>
      <c r="B81" s="1278" t="n">
        <f aca="false">J81</f>
        <v>150</v>
      </c>
      <c r="C81" s="1278" t="s">
        <v>496</v>
      </c>
      <c r="D81" s="1278" t="n">
        <f aca="false">K81</f>
        <v>260</v>
      </c>
      <c r="E81" s="1278" t="s">
        <v>496</v>
      </c>
      <c r="F81" s="1279" t="n">
        <f aca="false">L81</f>
        <v>1800</v>
      </c>
      <c r="G81" s="1278" t="s">
        <v>496</v>
      </c>
      <c r="H81" s="1280" t="n">
        <v>2</v>
      </c>
      <c r="I81" s="1281" t="s">
        <v>497</v>
      </c>
      <c r="J81" s="1208" t="n">
        <v>150</v>
      </c>
      <c r="K81" s="1209" t="n">
        <v>260</v>
      </c>
      <c r="L81" s="1209" t="n">
        <v>1800</v>
      </c>
      <c r="M81" s="1210" t="n">
        <v>24.5087509416466</v>
      </c>
      <c r="N81" s="1211" t="n">
        <v>6357.31602948</v>
      </c>
      <c r="O81" s="1212" t="n">
        <v>59343.774155</v>
      </c>
      <c r="P81" s="1212" t="n">
        <v>68093.86306</v>
      </c>
      <c r="Q81" s="1300" t="n">
        <v>18878.9789974838</v>
      </c>
      <c r="R81" s="1301" t="n">
        <v>78222.7531524838</v>
      </c>
      <c r="S81" s="1302" t="n">
        <v>86972.8420574838</v>
      </c>
    </row>
    <row r="82" customFormat="false" ht="16.5" hidden="false" customHeight="false" outlineLevel="0" collapsed="false">
      <c r="A82" s="1277" t="s">
        <v>408</v>
      </c>
      <c r="B82" s="1278" t="n">
        <f aca="false">J82</f>
        <v>150</v>
      </c>
      <c r="C82" s="1278" t="s">
        <v>496</v>
      </c>
      <c r="D82" s="1278" t="n">
        <f aca="false">K82</f>
        <v>260</v>
      </c>
      <c r="E82" s="1278" t="s">
        <v>496</v>
      </c>
      <c r="F82" s="1279" t="n">
        <f aca="false">L82</f>
        <v>1850</v>
      </c>
      <c r="G82" s="1278" t="s">
        <v>496</v>
      </c>
      <c r="H82" s="1280" t="n">
        <v>2</v>
      </c>
      <c r="I82" s="1281" t="s">
        <v>497</v>
      </c>
      <c r="J82" s="1208" t="n">
        <v>150</v>
      </c>
      <c r="K82" s="1209" t="n">
        <v>260</v>
      </c>
      <c r="L82" s="1209" t="n">
        <v>1850</v>
      </c>
      <c r="M82" s="1210" t="n">
        <v>25.1486986712241</v>
      </c>
      <c r="N82" s="1211" t="n">
        <v>6576.5338236</v>
      </c>
      <c r="O82" s="1212" t="n">
        <v>60652.565931</v>
      </c>
      <c r="P82" s="1212" t="n">
        <v>69651.984924</v>
      </c>
      <c r="Q82" s="1300" t="n">
        <v>19497.8503901475</v>
      </c>
      <c r="R82" s="1301" t="n">
        <v>80150.4163211475</v>
      </c>
      <c r="S82" s="1302" t="n">
        <v>89149.8353141475</v>
      </c>
    </row>
    <row r="83" customFormat="false" ht="16.5" hidden="false" customHeight="false" outlineLevel="0" collapsed="false">
      <c r="A83" s="1277" t="s">
        <v>408</v>
      </c>
      <c r="B83" s="1278" t="n">
        <f aca="false">J83</f>
        <v>150</v>
      </c>
      <c r="C83" s="1278" t="s">
        <v>496</v>
      </c>
      <c r="D83" s="1278" t="n">
        <f aca="false">K83</f>
        <v>260</v>
      </c>
      <c r="E83" s="1278" t="s">
        <v>496</v>
      </c>
      <c r="F83" s="1279" t="n">
        <f aca="false">L83</f>
        <v>1900</v>
      </c>
      <c r="G83" s="1278" t="s">
        <v>496</v>
      </c>
      <c r="H83" s="1280" t="n">
        <v>2</v>
      </c>
      <c r="I83" s="1281" t="s">
        <v>497</v>
      </c>
      <c r="J83" s="1208" t="n">
        <v>150</v>
      </c>
      <c r="K83" s="1209" t="n">
        <v>260</v>
      </c>
      <c r="L83" s="1209" t="n">
        <v>1900</v>
      </c>
      <c r="M83" s="1210" t="n">
        <v>25.7266464008016</v>
      </c>
      <c r="N83" s="1211" t="n">
        <v>6795.75161772</v>
      </c>
      <c r="O83" s="1212" t="n">
        <v>61854.631229</v>
      </c>
      <c r="P83" s="1212" t="n">
        <v>71033.085447</v>
      </c>
      <c r="Q83" s="1300" t="n">
        <v>19901.2247942288</v>
      </c>
      <c r="R83" s="1301" t="n">
        <v>81755.8560232288</v>
      </c>
      <c r="S83" s="1302" t="n">
        <v>90934.3102412288</v>
      </c>
    </row>
    <row r="84" customFormat="false" ht="16.5" hidden="false" customHeight="false" outlineLevel="0" collapsed="false">
      <c r="A84" s="1277" t="s">
        <v>408</v>
      </c>
      <c r="B84" s="1278" t="n">
        <f aca="false">J84</f>
        <v>150</v>
      </c>
      <c r="C84" s="1278" t="s">
        <v>496</v>
      </c>
      <c r="D84" s="1278" t="n">
        <f aca="false">K84</f>
        <v>260</v>
      </c>
      <c r="E84" s="1278" t="s">
        <v>496</v>
      </c>
      <c r="F84" s="1279" t="n">
        <f aca="false">L84</f>
        <v>1950</v>
      </c>
      <c r="G84" s="1278" t="s">
        <v>496</v>
      </c>
      <c r="H84" s="1280" t="n">
        <v>2</v>
      </c>
      <c r="I84" s="1281" t="s">
        <v>497</v>
      </c>
      <c r="J84" s="1208" t="n">
        <v>150</v>
      </c>
      <c r="K84" s="1209" t="n">
        <v>260</v>
      </c>
      <c r="L84" s="1209" t="n">
        <v>1950</v>
      </c>
      <c r="M84" s="1210" t="n">
        <v>26.4185941303792</v>
      </c>
      <c r="N84" s="1211" t="n">
        <v>7014.96941184</v>
      </c>
      <c r="O84" s="1212" t="n">
        <v>63444.886947</v>
      </c>
      <c r="P84" s="1212" t="n">
        <v>72970.146138</v>
      </c>
      <c r="Q84" s="1300" t="n">
        <v>20304.59919831</v>
      </c>
      <c r="R84" s="1301" t="n">
        <v>83749.48614531</v>
      </c>
      <c r="S84" s="1302" t="n">
        <v>93274.74533631</v>
      </c>
    </row>
    <row r="85" customFormat="false" ht="16.5" hidden="false" customHeight="false" outlineLevel="0" collapsed="false">
      <c r="A85" s="1277" t="s">
        <v>408</v>
      </c>
      <c r="B85" s="1278" t="n">
        <f aca="false">J85</f>
        <v>150</v>
      </c>
      <c r="C85" s="1278" t="s">
        <v>496</v>
      </c>
      <c r="D85" s="1278" t="n">
        <f aca="false">K85</f>
        <v>260</v>
      </c>
      <c r="E85" s="1278" t="s">
        <v>496</v>
      </c>
      <c r="F85" s="1279" t="n">
        <f aca="false">L85</f>
        <v>2000</v>
      </c>
      <c r="G85" s="1278" t="s">
        <v>496</v>
      </c>
      <c r="H85" s="1280" t="n">
        <v>2</v>
      </c>
      <c r="I85" s="1281" t="s">
        <v>497</v>
      </c>
      <c r="J85" s="1208" t="n">
        <v>150</v>
      </c>
      <c r="K85" s="1209" t="n">
        <v>260</v>
      </c>
      <c r="L85" s="1209" t="n">
        <v>2000</v>
      </c>
      <c r="M85" s="1210" t="n">
        <v>27.0979886599567</v>
      </c>
      <c r="N85" s="1211" t="n">
        <v>7234.18720596</v>
      </c>
      <c r="O85" s="1212" t="n">
        <v>64669.438509</v>
      </c>
      <c r="P85" s="1212" t="n">
        <v>74097.885862</v>
      </c>
      <c r="Q85" s="1300" t="n">
        <v>20923.4705909738</v>
      </c>
      <c r="R85" s="1301" t="n">
        <v>85592.9090999738</v>
      </c>
      <c r="S85" s="1302" t="n">
        <v>95021.3564529738</v>
      </c>
    </row>
    <row r="86" customFormat="false" ht="16.5" hidden="false" customHeight="false" outlineLevel="0" collapsed="false">
      <c r="A86" s="1277" t="s">
        <v>408</v>
      </c>
      <c r="B86" s="1278" t="n">
        <f aca="false">J86</f>
        <v>150</v>
      </c>
      <c r="C86" s="1278" t="s">
        <v>496</v>
      </c>
      <c r="D86" s="1278" t="n">
        <f aca="false">K86</f>
        <v>260</v>
      </c>
      <c r="E86" s="1278" t="s">
        <v>496</v>
      </c>
      <c r="F86" s="1279" t="n">
        <f aca="false">L86</f>
        <v>2050</v>
      </c>
      <c r="G86" s="1278" t="s">
        <v>496</v>
      </c>
      <c r="H86" s="1280" t="n">
        <v>2</v>
      </c>
      <c r="I86" s="1281" t="s">
        <v>497</v>
      </c>
      <c r="J86" s="1208" t="n">
        <v>150</v>
      </c>
      <c r="K86" s="1209" t="n">
        <v>260</v>
      </c>
      <c r="L86" s="1209" t="n">
        <v>2050</v>
      </c>
      <c r="M86" s="1210" t="n">
        <v>27.6759363895342</v>
      </c>
      <c r="N86" s="1211" t="n">
        <v>7453.40500008</v>
      </c>
      <c r="O86" s="1212" t="n">
        <v>65474.9588639999</v>
      </c>
      <c r="P86" s="1212" t="n">
        <v>75082.441333</v>
      </c>
      <c r="Q86" s="1300" t="n">
        <v>21326.844995055</v>
      </c>
      <c r="R86" s="1301" t="n">
        <v>86801.8038590549</v>
      </c>
      <c r="S86" s="1302" t="n">
        <v>96409.286328055</v>
      </c>
    </row>
    <row r="87" customFormat="false" ht="16.5" hidden="false" customHeight="false" outlineLevel="0" collapsed="false">
      <c r="A87" s="1277" t="s">
        <v>408</v>
      </c>
      <c r="B87" s="1280" t="n">
        <f aca="false">J87</f>
        <v>150</v>
      </c>
      <c r="C87" s="1280" t="s">
        <v>496</v>
      </c>
      <c r="D87" s="1280" t="n">
        <f aca="false">K87</f>
        <v>260</v>
      </c>
      <c r="E87" s="1280" t="s">
        <v>496</v>
      </c>
      <c r="F87" s="1279" t="n">
        <f aca="false">L87</f>
        <v>2100</v>
      </c>
      <c r="G87" s="1280" t="s">
        <v>496</v>
      </c>
      <c r="H87" s="1280" t="n">
        <v>2</v>
      </c>
      <c r="I87" s="1281" t="s">
        <v>497</v>
      </c>
      <c r="J87" s="1208" t="n">
        <v>150</v>
      </c>
      <c r="K87" s="1209" t="n">
        <v>260</v>
      </c>
      <c r="L87" s="1209" t="n">
        <v>2100</v>
      </c>
      <c r="M87" s="1210" t="n">
        <v>28.2538841191118</v>
      </c>
      <c r="N87" s="1211" t="n">
        <v>7672.6227942</v>
      </c>
      <c r="O87" s="1212" t="n">
        <v>66122.955907</v>
      </c>
      <c r="P87" s="1212" t="n">
        <v>75909.47371</v>
      </c>
      <c r="Q87" s="1300" t="n">
        <v>21945.7163877188</v>
      </c>
      <c r="R87" s="1301" t="n">
        <v>88068.6722947188</v>
      </c>
      <c r="S87" s="1302" t="n">
        <v>97855.1900977188</v>
      </c>
    </row>
    <row r="88" customFormat="false" ht="16.5" hidden="false" customHeight="false" outlineLevel="0" collapsed="false">
      <c r="A88" s="1277" t="s">
        <v>408</v>
      </c>
      <c r="B88" s="1278" t="n">
        <f aca="false">J88</f>
        <v>150</v>
      </c>
      <c r="C88" s="1278" t="s">
        <v>496</v>
      </c>
      <c r="D88" s="1278" t="n">
        <f aca="false">K88</f>
        <v>260</v>
      </c>
      <c r="E88" s="1278" t="s">
        <v>496</v>
      </c>
      <c r="F88" s="1279" t="n">
        <f aca="false">L88</f>
        <v>2150</v>
      </c>
      <c r="G88" s="1278" t="s">
        <v>496</v>
      </c>
      <c r="H88" s="1280" t="n">
        <v>2</v>
      </c>
      <c r="I88" s="1281" t="s">
        <v>497</v>
      </c>
      <c r="J88" s="1208" t="n">
        <v>150</v>
      </c>
      <c r="K88" s="1209" t="n">
        <v>260</v>
      </c>
      <c r="L88" s="1209" t="n">
        <v>2150</v>
      </c>
      <c r="M88" s="1210" t="n">
        <v>28.9558318486893</v>
      </c>
      <c r="N88" s="1211" t="n">
        <v>7891.84058832</v>
      </c>
      <c r="O88" s="1212" t="n">
        <v>67118.892068</v>
      </c>
      <c r="P88" s="1212" t="n">
        <v>77225.03504</v>
      </c>
      <c r="Q88" s="1300" t="n">
        <v>22349.0907918</v>
      </c>
      <c r="R88" s="1301" t="n">
        <v>89467.9828598</v>
      </c>
      <c r="S88" s="1302" t="n">
        <v>99574.1258318</v>
      </c>
    </row>
    <row r="89" customFormat="false" ht="16.5" hidden="false" customHeight="false" outlineLevel="0" collapsed="false">
      <c r="A89" s="1277" t="s">
        <v>408</v>
      </c>
      <c r="B89" s="1278" t="n">
        <f aca="false">J89</f>
        <v>150</v>
      </c>
      <c r="C89" s="1278" t="s">
        <v>496</v>
      </c>
      <c r="D89" s="1278" t="n">
        <f aca="false">K89</f>
        <v>260</v>
      </c>
      <c r="E89" s="1278" t="s">
        <v>496</v>
      </c>
      <c r="F89" s="1279" t="n">
        <f aca="false">L89</f>
        <v>2200</v>
      </c>
      <c r="G89" s="1278" t="s">
        <v>496</v>
      </c>
      <c r="H89" s="1280" t="n">
        <v>2</v>
      </c>
      <c r="I89" s="1281" t="s">
        <v>497</v>
      </c>
      <c r="J89" s="1208" t="n">
        <v>150</v>
      </c>
      <c r="K89" s="1209" t="n">
        <v>260</v>
      </c>
      <c r="L89" s="1209" t="n">
        <v>2200</v>
      </c>
      <c r="M89" s="1210" t="n">
        <v>29.5337795782668</v>
      </c>
      <c r="N89" s="1211" t="n">
        <v>8111.05838244</v>
      </c>
      <c r="O89" s="1212" t="n">
        <v>68886.413178</v>
      </c>
      <c r="P89" s="1212" t="n">
        <v>79171.591484</v>
      </c>
      <c r="Q89" s="1300" t="n">
        <v>22967.9621844638</v>
      </c>
      <c r="R89" s="1301" t="n">
        <v>91854.3753624638</v>
      </c>
      <c r="S89" s="1302" t="n">
        <v>102139.553668464</v>
      </c>
    </row>
    <row r="90" customFormat="false" ht="16.5" hidden="false" customHeight="false" outlineLevel="0" collapsed="false">
      <c r="A90" s="1277" t="s">
        <v>408</v>
      </c>
      <c r="B90" s="1278" t="n">
        <f aca="false">J90</f>
        <v>150</v>
      </c>
      <c r="C90" s="1278" t="s">
        <v>496</v>
      </c>
      <c r="D90" s="1278" t="n">
        <f aca="false">K90</f>
        <v>260</v>
      </c>
      <c r="E90" s="1278" t="s">
        <v>496</v>
      </c>
      <c r="F90" s="1279" t="n">
        <f aca="false">L90</f>
        <v>2250</v>
      </c>
      <c r="G90" s="1278" t="s">
        <v>496</v>
      </c>
      <c r="H90" s="1280" t="n">
        <v>2</v>
      </c>
      <c r="I90" s="1281" t="s">
        <v>497</v>
      </c>
      <c r="J90" s="1208" t="n">
        <v>150</v>
      </c>
      <c r="K90" s="1209" t="n">
        <v>260</v>
      </c>
      <c r="L90" s="1209" t="n">
        <v>2250</v>
      </c>
      <c r="M90" s="1210" t="n">
        <v>30.1117273078444</v>
      </c>
      <c r="N90" s="1211" t="n">
        <v>8330.27617656</v>
      </c>
      <c r="O90" s="1212" t="n">
        <v>70640.10633</v>
      </c>
      <c r="P90" s="1212" t="n">
        <v>81104.319861</v>
      </c>
      <c r="Q90" s="1300" t="n">
        <v>23371.3364573363</v>
      </c>
      <c r="R90" s="1301" t="n">
        <v>94011.4427873363</v>
      </c>
      <c r="S90" s="1302" t="n">
        <v>104475.656318336</v>
      </c>
    </row>
    <row r="91" customFormat="false" ht="16.5" hidden="false" customHeight="false" outlineLevel="0" collapsed="false">
      <c r="A91" s="1277" t="s">
        <v>408</v>
      </c>
      <c r="B91" s="1278" t="n">
        <f aca="false">J91</f>
        <v>150</v>
      </c>
      <c r="C91" s="1278" t="s">
        <v>496</v>
      </c>
      <c r="D91" s="1278" t="n">
        <f aca="false">K91</f>
        <v>260</v>
      </c>
      <c r="E91" s="1278" t="s">
        <v>496</v>
      </c>
      <c r="F91" s="1279" t="n">
        <f aca="false">L91</f>
        <v>2300</v>
      </c>
      <c r="G91" s="1278" t="s">
        <v>496</v>
      </c>
      <c r="H91" s="1280" t="n">
        <v>2</v>
      </c>
      <c r="I91" s="1281" t="s">
        <v>497</v>
      </c>
      <c r="J91" s="1208" t="n">
        <v>150</v>
      </c>
      <c r="K91" s="1209" t="n">
        <v>260</v>
      </c>
      <c r="L91" s="1209" t="n">
        <v>2300</v>
      </c>
      <c r="M91" s="1210" t="n">
        <v>30.6896750374219</v>
      </c>
      <c r="N91" s="1211" t="n">
        <v>8549.49397068</v>
      </c>
      <c r="O91" s="1212" t="n">
        <v>72379.971524</v>
      </c>
      <c r="P91" s="1212" t="n">
        <v>83023.220171</v>
      </c>
      <c r="Q91" s="1300" t="n">
        <v>23774.7108614175</v>
      </c>
      <c r="R91" s="1301" t="n">
        <v>96154.6823854175</v>
      </c>
      <c r="S91" s="1302" t="n">
        <v>106797.931032418</v>
      </c>
    </row>
    <row r="92" customFormat="false" ht="16.5" hidden="false" customHeight="false" outlineLevel="0" collapsed="false">
      <c r="A92" s="1277" t="s">
        <v>408</v>
      </c>
      <c r="B92" s="1278" t="n">
        <f aca="false">J92</f>
        <v>150</v>
      </c>
      <c r="C92" s="1278" t="s">
        <v>496</v>
      </c>
      <c r="D92" s="1278" t="n">
        <f aca="false">K92</f>
        <v>260</v>
      </c>
      <c r="E92" s="1278" t="s">
        <v>496</v>
      </c>
      <c r="F92" s="1279" t="n">
        <f aca="false">L92</f>
        <v>2350</v>
      </c>
      <c r="G92" s="1278" t="s">
        <v>496</v>
      </c>
      <c r="H92" s="1280" t="n">
        <v>2</v>
      </c>
      <c r="I92" s="1281" t="s">
        <v>497</v>
      </c>
      <c r="J92" s="1208" t="n">
        <v>150</v>
      </c>
      <c r="K92" s="1209" t="n">
        <v>260</v>
      </c>
      <c r="L92" s="1209" t="n">
        <v>2350</v>
      </c>
      <c r="M92" s="1210" t="n">
        <v>31.2676227669994</v>
      </c>
      <c r="N92" s="1211" t="n">
        <v>8768.7117648</v>
      </c>
      <c r="O92" s="1212" t="n">
        <v>74106.008433</v>
      </c>
      <c r="P92" s="1212" t="n">
        <v>84928.292305</v>
      </c>
      <c r="Q92" s="1300" t="n">
        <v>24393.5822540813</v>
      </c>
      <c r="R92" s="1301" t="n">
        <v>98499.5906870813</v>
      </c>
      <c r="S92" s="1302" t="n">
        <v>109321.874559081</v>
      </c>
    </row>
    <row r="93" customFormat="false" ht="16.5" hidden="false" customHeight="false" outlineLevel="0" collapsed="false">
      <c r="A93" s="1277" t="s">
        <v>408</v>
      </c>
      <c r="B93" s="1278" t="n">
        <f aca="false">J93</f>
        <v>150</v>
      </c>
      <c r="C93" s="1278" t="s">
        <v>496</v>
      </c>
      <c r="D93" s="1278" t="n">
        <f aca="false">K93</f>
        <v>260</v>
      </c>
      <c r="E93" s="1278" t="s">
        <v>496</v>
      </c>
      <c r="F93" s="1279" t="n">
        <f aca="false">L93</f>
        <v>2400</v>
      </c>
      <c r="G93" s="1278" t="s">
        <v>496</v>
      </c>
      <c r="H93" s="1280" t="n">
        <v>2</v>
      </c>
      <c r="I93" s="1281" t="s">
        <v>497</v>
      </c>
      <c r="J93" s="1208" t="n">
        <v>150</v>
      </c>
      <c r="K93" s="1209" t="n">
        <v>260</v>
      </c>
      <c r="L93" s="1209" t="n">
        <v>2400</v>
      </c>
      <c r="M93" s="1210" t="n">
        <v>31.845570496577</v>
      </c>
      <c r="N93" s="1211" t="n">
        <v>8987.92955892</v>
      </c>
      <c r="O93" s="1212" t="n">
        <v>75818.217275</v>
      </c>
      <c r="P93" s="1212" t="n">
        <v>86819.53659</v>
      </c>
      <c r="Q93" s="1300" t="n">
        <v>24796.9566581625</v>
      </c>
      <c r="R93" s="1301" t="n">
        <v>100615.173933163</v>
      </c>
      <c r="S93" s="1302" t="n">
        <v>111616.493248163</v>
      </c>
    </row>
    <row r="94" customFormat="false" ht="16.5" hidden="false" customHeight="false" outlineLevel="0" collapsed="false">
      <c r="A94" s="1277" t="s">
        <v>408</v>
      </c>
      <c r="B94" s="1278" t="n">
        <f aca="false">J94</f>
        <v>150</v>
      </c>
      <c r="C94" s="1278" t="s">
        <v>496</v>
      </c>
      <c r="D94" s="1278" t="n">
        <f aca="false">K94</f>
        <v>260</v>
      </c>
      <c r="E94" s="1278" t="s">
        <v>496</v>
      </c>
      <c r="F94" s="1279" t="n">
        <f aca="false">L94</f>
        <v>2450</v>
      </c>
      <c r="G94" s="1278" t="s">
        <v>496</v>
      </c>
      <c r="H94" s="1280" t="n">
        <v>2</v>
      </c>
      <c r="I94" s="1281" t="s">
        <v>497</v>
      </c>
      <c r="J94" s="1208" t="n">
        <v>150</v>
      </c>
      <c r="K94" s="1209" t="n">
        <v>260</v>
      </c>
      <c r="L94" s="1209" t="n">
        <v>2450</v>
      </c>
      <c r="M94" s="1210" t="n">
        <v>32.9805182261545</v>
      </c>
      <c r="N94" s="1211" t="n">
        <v>9207.14735304</v>
      </c>
      <c r="O94" s="1212" t="n">
        <v>77904.910332</v>
      </c>
      <c r="P94" s="1212" t="n">
        <v>89252.5136</v>
      </c>
      <c r="Q94" s="1300" t="n">
        <v>25415.8280508263</v>
      </c>
      <c r="R94" s="1301" t="n">
        <v>103320.738382826</v>
      </c>
      <c r="S94" s="1302" t="n">
        <v>114668.341650826</v>
      </c>
    </row>
    <row r="95" customFormat="false" ht="16.5" hidden="false" customHeight="false" outlineLevel="0" collapsed="false">
      <c r="A95" s="1277" t="s">
        <v>408</v>
      </c>
      <c r="B95" s="1278" t="n">
        <f aca="false">J95</f>
        <v>150</v>
      </c>
      <c r="C95" s="1278" t="s">
        <v>496</v>
      </c>
      <c r="D95" s="1278" t="n">
        <f aca="false">K95</f>
        <v>260</v>
      </c>
      <c r="E95" s="1278" t="s">
        <v>496</v>
      </c>
      <c r="F95" s="1279" t="n">
        <f aca="false">L95</f>
        <v>2500</v>
      </c>
      <c r="G95" s="1278" t="s">
        <v>496</v>
      </c>
      <c r="H95" s="1280" t="n">
        <v>2</v>
      </c>
      <c r="I95" s="1281" t="s">
        <v>497</v>
      </c>
      <c r="J95" s="1208" t="n">
        <v>150</v>
      </c>
      <c r="K95" s="1209" t="n">
        <v>260</v>
      </c>
      <c r="L95" s="1209" t="n">
        <v>2500</v>
      </c>
      <c r="M95" s="1210" t="n">
        <v>33.954237555732</v>
      </c>
      <c r="N95" s="1211" t="n">
        <v>9426.36514716</v>
      </c>
      <c r="O95" s="1212" t="n">
        <v>79808.230182</v>
      </c>
      <c r="P95" s="1212" t="n">
        <v>91628.451564</v>
      </c>
      <c r="Q95" s="1300" t="n">
        <v>25819.2024549075</v>
      </c>
      <c r="R95" s="1301" t="n">
        <v>105627.432636908</v>
      </c>
      <c r="S95" s="1302" t="n">
        <v>117447.654018908</v>
      </c>
    </row>
    <row r="96" customFormat="false" ht="16.5" hidden="false" customHeight="false" outlineLevel="0" collapsed="false">
      <c r="A96" s="1277" t="s">
        <v>408</v>
      </c>
      <c r="B96" s="1278" t="n">
        <f aca="false">J96</f>
        <v>150</v>
      </c>
      <c r="C96" s="1278" t="s">
        <v>496</v>
      </c>
      <c r="D96" s="1278" t="n">
        <f aca="false">K96</f>
        <v>260</v>
      </c>
      <c r="E96" s="1278" t="s">
        <v>496</v>
      </c>
      <c r="F96" s="1279" t="n">
        <f aca="false">L96</f>
        <v>2550</v>
      </c>
      <c r="G96" s="1278" t="s">
        <v>496</v>
      </c>
      <c r="H96" s="1280" t="n">
        <v>2</v>
      </c>
      <c r="I96" s="1281" t="s">
        <v>497</v>
      </c>
      <c r="J96" s="1208" t="n">
        <v>150</v>
      </c>
      <c r="K96" s="1209" t="n">
        <v>260</v>
      </c>
      <c r="L96" s="1209" t="n">
        <v>2550</v>
      </c>
      <c r="M96" s="1210" t="n">
        <v>34.5321852853096</v>
      </c>
      <c r="N96" s="1211" t="n">
        <v>9645.58294128</v>
      </c>
      <c r="O96" s="1212" t="n">
        <v>81223.493812</v>
      </c>
      <c r="P96" s="1212" t="n">
        <v>92899.668315</v>
      </c>
      <c r="Q96" s="1300" t="n">
        <v>26438.0738475713</v>
      </c>
      <c r="R96" s="1301" t="n">
        <v>107661.567659571</v>
      </c>
      <c r="S96" s="1302" t="n">
        <v>119337.742162571</v>
      </c>
    </row>
    <row r="97" customFormat="false" ht="16.5" hidden="false" customHeight="false" outlineLevel="0" collapsed="false">
      <c r="A97" s="1277" t="s">
        <v>408</v>
      </c>
      <c r="B97" s="1280" t="n">
        <f aca="false">J97</f>
        <v>150</v>
      </c>
      <c r="C97" s="1280" t="s">
        <v>496</v>
      </c>
      <c r="D97" s="1280" t="n">
        <f aca="false">K97</f>
        <v>260</v>
      </c>
      <c r="E97" s="1280" t="s">
        <v>496</v>
      </c>
      <c r="F97" s="1279" t="n">
        <f aca="false">L97</f>
        <v>2600</v>
      </c>
      <c r="G97" s="1280" t="s">
        <v>496</v>
      </c>
      <c r="H97" s="1280" t="n">
        <v>2</v>
      </c>
      <c r="I97" s="1281" t="s">
        <v>497</v>
      </c>
      <c r="J97" s="1208" t="n">
        <v>150</v>
      </c>
      <c r="K97" s="1209" t="n">
        <v>260</v>
      </c>
      <c r="L97" s="1209" t="n">
        <v>2600</v>
      </c>
      <c r="M97" s="1210" t="n">
        <v>35.1101330148871</v>
      </c>
      <c r="N97" s="1211" t="n">
        <v>9864.8007354</v>
      </c>
      <c r="O97" s="1212" t="n">
        <v>82295.374197</v>
      </c>
      <c r="P97" s="1212" t="n">
        <v>94150.583925</v>
      </c>
      <c r="Q97" s="1300" t="n">
        <v>26841.4482516525</v>
      </c>
      <c r="R97" s="1301" t="n">
        <v>109136.822448653</v>
      </c>
      <c r="S97" s="1302" t="n">
        <v>120992.032176653</v>
      </c>
    </row>
    <row r="98" customFormat="false" ht="16.5" hidden="false" customHeight="false" outlineLevel="0" collapsed="false">
      <c r="A98" s="1277" t="s">
        <v>408</v>
      </c>
      <c r="B98" s="1278" t="n">
        <f aca="false">J98</f>
        <v>150</v>
      </c>
      <c r="C98" s="1278" t="s">
        <v>496</v>
      </c>
      <c r="D98" s="1278" t="n">
        <f aca="false">K98</f>
        <v>260</v>
      </c>
      <c r="E98" s="1278" t="s">
        <v>496</v>
      </c>
      <c r="F98" s="1279" t="n">
        <f aca="false">L98</f>
        <v>2650</v>
      </c>
      <c r="G98" s="1278" t="s">
        <v>496</v>
      </c>
      <c r="H98" s="1280" t="n">
        <v>2</v>
      </c>
      <c r="I98" s="1281" t="s">
        <v>497</v>
      </c>
      <c r="J98" s="1208" t="n">
        <v>150</v>
      </c>
      <c r="K98" s="1209" t="n">
        <v>260</v>
      </c>
      <c r="L98" s="1209" t="n">
        <v>2650</v>
      </c>
      <c r="M98" s="1210" t="n">
        <v>35.7950807444646</v>
      </c>
      <c r="N98" s="1211" t="n">
        <v>10084.01852952</v>
      </c>
      <c r="O98" s="1212" t="n">
        <v>83460.278452</v>
      </c>
      <c r="P98" s="1212" t="n">
        <v>95565.469107</v>
      </c>
      <c r="Q98" s="1300" t="n">
        <v>27460.3196443163</v>
      </c>
      <c r="R98" s="1301" t="n">
        <v>110920.598096316</v>
      </c>
      <c r="S98" s="1302" t="n">
        <v>123025.788751316</v>
      </c>
    </row>
    <row r="99" customFormat="false" ht="16.5" hidden="false" customHeight="false" outlineLevel="0" collapsed="false">
      <c r="A99" s="1277" t="s">
        <v>408</v>
      </c>
      <c r="B99" s="1278" t="n">
        <f aca="false">J99</f>
        <v>150</v>
      </c>
      <c r="C99" s="1278" t="s">
        <v>496</v>
      </c>
      <c r="D99" s="1278" t="n">
        <f aca="false">K99</f>
        <v>260</v>
      </c>
      <c r="E99" s="1278" t="s">
        <v>496</v>
      </c>
      <c r="F99" s="1279" t="n">
        <f aca="false">L99</f>
        <v>2700</v>
      </c>
      <c r="G99" s="1278" t="s">
        <v>496</v>
      </c>
      <c r="H99" s="1280" t="n">
        <v>2</v>
      </c>
      <c r="I99" s="1281" t="s">
        <v>497</v>
      </c>
      <c r="J99" s="1208" t="n">
        <v>150</v>
      </c>
      <c r="K99" s="1209" t="n">
        <v>260</v>
      </c>
      <c r="L99" s="1209" t="n">
        <v>2700</v>
      </c>
      <c r="M99" s="1210" t="n">
        <v>36.3730284740422</v>
      </c>
      <c r="N99" s="1211" t="n">
        <v>10303.23632364</v>
      </c>
      <c r="O99" s="1212" t="n">
        <v>84517.798414</v>
      </c>
      <c r="P99" s="1212" t="n">
        <v>96802.024512</v>
      </c>
      <c r="Q99" s="1300" t="n">
        <v>27863.6940483975</v>
      </c>
      <c r="R99" s="1301" t="n">
        <v>112381.492462398</v>
      </c>
      <c r="S99" s="1302" t="n">
        <v>124665.718560398</v>
      </c>
    </row>
    <row r="100" customFormat="false" ht="16.5" hidden="false" customHeight="false" outlineLevel="0" collapsed="false">
      <c r="A100" s="1277" t="s">
        <v>408</v>
      </c>
      <c r="B100" s="1278" t="n">
        <f aca="false">J100</f>
        <v>150</v>
      </c>
      <c r="C100" s="1278" t="s">
        <v>496</v>
      </c>
      <c r="D100" s="1278" t="n">
        <f aca="false">K100</f>
        <v>260</v>
      </c>
      <c r="E100" s="1278" t="s">
        <v>496</v>
      </c>
      <c r="F100" s="1279" t="n">
        <f aca="false">L100</f>
        <v>2750</v>
      </c>
      <c r="G100" s="1278" t="s">
        <v>496</v>
      </c>
      <c r="H100" s="1280" t="n">
        <v>2</v>
      </c>
      <c r="I100" s="1281" t="s">
        <v>497</v>
      </c>
      <c r="J100" s="1208" t="n">
        <v>150</v>
      </c>
      <c r="K100" s="1209" t="n">
        <v>260</v>
      </c>
      <c r="L100" s="1209" t="n">
        <v>2750</v>
      </c>
      <c r="M100" s="1210" t="n">
        <v>36.9509762036197</v>
      </c>
      <c r="N100" s="1211" t="n">
        <v>10522.45411776</v>
      </c>
      <c r="O100" s="1212" t="n">
        <v>85568.138328</v>
      </c>
      <c r="P100" s="1212" t="n">
        <v>98031.399542</v>
      </c>
      <c r="Q100" s="1300" t="n">
        <v>28267.0684524788</v>
      </c>
      <c r="R100" s="1301" t="n">
        <v>113835.206780479</v>
      </c>
      <c r="S100" s="1302" t="n">
        <v>126298.467994479</v>
      </c>
    </row>
    <row r="101" customFormat="false" ht="16.5" hidden="false" customHeight="false" outlineLevel="0" collapsed="false">
      <c r="A101" s="1277" t="s">
        <v>408</v>
      </c>
      <c r="B101" s="1278" t="n">
        <f aca="false">J101</f>
        <v>150</v>
      </c>
      <c r="C101" s="1278" t="s">
        <v>496</v>
      </c>
      <c r="D101" s="1278" t="n">
        <f aca="false">K101</f>
        <v>260</v>
      </c>
      <c r="E101" s="1278" t="s">
        <v>496</v>
      </c>
      <c r="F101" s="1279" t="n">
        <f aca="false">L101</f>
        <v>2800</v>
      </c>
      <c r="G101" s="1278" t="s">
        <v>496</v>
      </c>
      <c r="H101" s="1280" t="n">
        <v>2</v>
      </c>
      <c r="I101" s="1281" t="s">
        <v>497</v>
      </c>
      <c r="J101" s="1208" t="n">
        <v>150</v>
      </c>
      <c r="K101" s="1209" t="n">
        <v>260</v>
      </c>
      <c r="L101" s="1209" t="n">
        <v>2800</v>
      </c>
      <c r="M101" s="1210" t="n">
        <v>37.5289239331972</v>
      </c>
      <c r="N101" s="1211" t="n">
        <v>10741.67191188</v>
      </c>
      <c r="O101" s="1212" t="n">
        <v>86611.297976</v>
      </c>
      <c r="P101" s="1212" t="n">
        <v>99253.594524</v>
      </c>
      <c r="Q101" s="1300" t="n">
        <v>28885.9397139338</v>
      </c>
      <c r="R101" s="1301" t="n">
        <v>115497.237689934</v>
      </c>
      <c r="S101" s="1302" t="n">
        <v>128139.534237934</v>
      </c>
    </row>
    <row r="102" customFormat="false" ht="16.5" hidden="false" customHeight="false" outlineLevel="0" collapsed="false">
      <c r="A102" s="1277" t="s">
        <v>408</v>
      </c>
      <c r="B102" s="1278" t="n">
        <f aca="false">J102</f>
        <v>150</v>
      </c>
      <c r="C102" s="1278" t="s">
        <v>496</v>
      </c>
      <c r="D102" s="1278" t="n">
        <f aca="false">K102</f>
        <v>260</v>
      </c>
      <c r="E102" s="1278" t="s">
        <v>496</v>
      </c>
      <c r="F102" s="1279" t="n">
        <f aca="false">L102</f>
        <v>2850</v>
      </c>
      <c r="G102" s="1278" t="s">
        <v>496</v>
      </c>
      <c r="H102" s="1280" t="n">
        <v>2</v>
      </c>
      <c r="I102" s="1281" t="s">
        <v>497</v>
      </c>
      <c r="J102" s="1208" t="n">
        <v>150</v>
      </c>
      <c r="K102" s="1209" t="n">
        <v>260</v>
      </c>
      <c r="L102" s="1209" t="n">
        <v>2850</v>
      </c>
      <c r="M102" s="1210" t="n">
        <v>38.1068716627748</v>
      </c>
      <c r="N102" s="1211" t="n">
        <v>10960.889706</v>
      </c>
      <c r="O102" s="1212" t="n">
        <v>87647.277576</v>
      </c>
      <c r="P102" s="1212" t="n">
        <v>100468.609349</v>
      </c>
      <c r="Q102" s="1300" t="n">
        <v>29289.314118015</v>
      </c>
      <c r="R102" s="1301" t="n">
        <v>116936.591694015</v>
      </c>
      <c r="S102" s="1302" t="n">
        <v>129757.923467015</v>
      </c>
    </row>
    <row r="103" customFormat="false" ht="16.5" hidden="false" customHeight="false" outlineLevel="0" collapsed="false">
      <c r="A103" s="1277" t="s">
        <v>408</v>
      </c>
      <c r="B103" s="1278" t="n">
        <f aca="false">J103</f>
        <v>150</v>
      </c>
      <c r="C103" s="1278" t="s">
        <v>496</v>
      </c>
      <c r="D103" s="1278" t="n">
        <f aca="false">K103</f>
        <v>260</v>
      </c>
      <c r="E103" s="1278" t="s">
        <v>496</v>
      </c>
      <c r="F103" s="1279" t="n">
        <f aca="false">L103</f>
        <v>2900</v>
      </c>
      <c r="G103" s="1278" t="s">
        <v>496</v>
      </c>
      <c r="H103" s="1280" t="n">
        <v>2</v>
      </c>
      <c r="I103" s="1281" t="s">
        <v>497</v>
      </c>
      <c r="J103" s="1208" t="n">
        <v>150</v>
      </c>
      <c r="K103" s="1209" t="n">
        <v>260</v>
      </c>
      <c r="L103" s="1209" t="n">
        <v>2900</v>
      </c>
      <c r="M103" s="1210" t="n">
        <v>38.8608193923523</v>
      </c>
      <c r="N103" s="1211" t="n">
        <v>11180.10750012</v>
      </c>
      <c r="O103" s="1212" t="n">
        <v>89173.949779</v>
      </c>
      <c r="P103" s="1212" t="n">
        <v>102414.789416</v>
      </c>
      <c r="Q103" s="1300" t="n">
        <v>29908.1855106788</v>
      </c>
      <c r="R103" s="1301" t="n">
        <v>119082.135289679</v>
      </c>
      <c r="S103" s="1302" t="n">
        <v>132322.974926679</v>
      </c>
    </row>
    <row r="104" customFormat="false" ht="16.5" hidden="false" customHeight="false" outlineLevel="0" collapsed="false">
      <c r="A104" s="1277" t="s">
        <v>408</v>
      </c>
      <c r="B104" s="1278" t="n">
        <f aca="false">J104</f>
        <v>150</v>
      </c>
      <c r="C104" s="1278" t="s">
        <v>496</v>
      </c>
      <c r="D104" s="1278" t="n">
        <f aca="false">K104</f>
        <v>260</v>
      </c>
      <c r="E104" s="1278" t="s">
        <v>496</v>
      </c>
      <c r="F104" s="1279" t="n">
        <f aca="false">L104</f>
        <v>2950</v>
      </c>
      <c r="G104" s="1278" t="s">
        <v>496</v>
      </c>
      <c r="H104" s="1280" t="n">
        <v>2</v>
      </c>
      <c r="I104" s="1281" t="s">
        <v>497</v>
      </c>
      <c r="J104" s="1208" t="n">
        <v>150</v>
      </c>
      <c r="K104" s="1209" t="n">
        <v>260</v>
      </c>
      <c r="L104" s="1209" t="n">
        <v>2950</v>
      </c>
      <c r="M104" s="1210" t="n">
        <v>39.4387671219298</v>
      </c>
      <c r="N104" s="1211" t="n">
        <v>11399.32529424</v>
      </c>
      <c r="O104" s="1212" t="n">
        <v>89868.741067</v>
      </c>
      <c r="P104" s="1212" t="n">
        <v>103288.616147</v>
      </c>
      <c r="Q104" s="1300" t="n">
        <v>30311.55991476</v>
      </c>
      <c r="R104" s="1301" t="n">
        <v>120180.30098176</v>
      </c>
      <c r="S104" s="1302" t="n">
        <v>133600.17606176</v>
      </c>
    </row>
    <row r="105" customFormat="false" ht="16.5" hidden="false" customHeight="false" outlineLevel="0" collapsed="false">
      <c r="A105" s="1285" t="s">
        <v>408</v>
      </c>
      <c r="B105" s="1286" t="n">
        <f aca="false">J105</f>
        <v>150</v>
      </c>
      <c r="C105" s="1286" t="s">
        <v>496</v>
      </c>
      <c r="D105" s="1286" t="n">
        <f aca="false">K105</f>
        <v>260</v>
      </c>
      <c r="E105" s="1286" t="s">
        <v>496</v>
      </c>
      <c r="F105" s="1287" t="n">
        <f aca="false">L105</f>
        <v>3000</v>
      </c>
      <c r="G105" s="1286" t="s">
        <v>496</v>
      </c>
      <c r="H105" s="1288" t="n">
        <v>2</v>
      </c>
      <c r="I105" s="1289" t="s">
        <v>497</v>
      </c>
      <c r="J105" s="1219" t="n">
        <v>150</v>
      </c>
      <c r="K105" s="1220" t="n">
        <v>260</v>
      </c>
      <c r="L105" s="1220" t="n">
        <v>3000</v>
      </c>
      <c r="M105" s="1221" t="n">
        <v>40.2816084515074</v>
      </c>
      <c r="N105" s="1222" t="n">
        <v>11618.54308836</v>
      </c>
      <c r="O105" s="1223" t="n">
        <v>90872.284229</v>
      </c>
      <c r="P105" s="1223" t="n">
        <v>104541.163923</v>
      </c>
      <c r="Q105" s="1303" t="n">
        <v>30930.4313074238</v>
      </c>
      <c r="R105" s="1304" t="n">
        <v>121802.715536424</v>
      </c>
      <c r="S105" s="1305" t="n">
        <v>135471.595230424</v>
      </c>
    </row>
    <row r="106" customFormat="false" ht="22.5" hidden="false" customHeight="true" outlineLevel="0" collapsed="false">
      <c r="A106" s="1201" t="s">
        <v>498</v>
      </c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</row>
    <row r="107" customFormat="false" ht="16.5" hidden="false" customHeight="false" outlineLevel="0" collapsed="false">
      <c r="A107" s="1202" t="s">
        <v>519</v>
      </c>
      <c r="B107" s="1202"/>
      <c r="C107" s="1202"/>
      <c r="D107" s="1202"/>
      <c r="E107" s="1202"/>
      <c r="F107" s="1202"/>
      <c r="G107" s="1202"/>
      <c r="H107" s="1202"/>
      <c r="I107" s="1202"/>
      <c r="J107" s="1202"/>
      <c r="K107" s="1202"/>
      <c r="L107" s="1202"/>
      <c r="M107" s="1202"/>
      <c r="N107" s="1202"/>
      <c r="O107" s="1202"/>
      <c r="P107" s="1202"/>
      <c r="Q107" s="1202"/>
      <c r="R107" s="1202"/>
      <c r="S107" s="1202"/>
    </row>
    <row r="108" customFormat="false" ht="16.5" hidden="false" customHeight="false" outlineLevel="0" collapsed="false">
      <c r="A108" s="1277" t="s">
        <v>408</v>
      </c>
      <c r="B108" s="1278" t="n">
        <f aca="false">J108</f>
        <v>150</v>
      </c>
      <c r="C108" s="1278" t="s">
        <v>496</v>
      </c>
      <c r="D108" s="1278" t="n">
        <f aca="false">K108</f>
        <v>300</v>
      </c>
      <c r="E108" s="1278" t="s">
        <v>496</v>
      </c>
      <c r="F108" s="1279" t="n">
        <f aca="false">L108</f>
        <v>700</v>
      </c>
      <c r="G108" s="1278" t="s">
        <v>496</v>
      </c>
      <c r="H108" s="1280" t="n">
        <v>2</v>
      </c>
      <c r="I108" s="1281" t="s">
        <v>497</v>
      </c>
      <c r="J108" s="1208" t="n">
        <v>150</v>
      </c>
      <c r="K108" s="1209" t="n">
        <v>300</v>
      </c>
      <c r="L108" s="1209" t="n">
        <v>700</v>
      </c>
      <c r="M108" s="1210" t="n">
        <v>11.1236687094672</v>
      </c>
      <c r="N108" s="1211" t="n">
        <v>1817.61762</v>
      </c>
      <c r="O108" s="1212" t="n">
        <v>26968.991787</v>
      </c>
      <c r="P108" s="1212" t="n">
        <v>31634.165409</v>
      </c>
      <c r="Q108" s="1300" t="n">
        <v>8780.15011296375</v>
      </c>
      <c r="R108" s="1301" t="n">
        <v>35749.1418999638</v>
      </c>
      <c r="S108" s="1302" t="n">
        <v>40414.3155219638</v>
      </c>
    </row>
    <row r="109" customFormat="false" ht="16.5" hidden="false" customHeight="false" outlineLevel="0" collapsed="false">
      <c r="A109" s="1277" t="s">
        <v>408</v>
      </c>
      <c r="B109" s="1278" t="n">
        <f aca="false">J109</f>
        <v>150</v>
      </c>
      <c r="C109" s="1278" t="s">
        <v>496</v>
      </c>
      <c r="D109" s="1278" t="n">
        <f aca="false">K109</f>
        <v>300</v>
      </c>
      <c r="E109" s="1278" t="s">
        <v>496</v>
      </c>
      <c r="F109" s="1279" t="n">
        <f aca="false">L109</f>
        <v>750</v>
      </c>
      <c r="G109" s="1278" t="s">
        <v>496</v>
      </c>
      <c r="H109" s="1280" t="n">
        <v>2</v>
      </c>
      <c r="I109" s="1281" t="s">
        <v>497</v>
      </c>
      <c r="J109" s="1208" t="n">
        <v>150</v>
      </c>
      <c r="K109" s="1209" t="n">
        <v>300</v>
      </c>
      <c r="L109" s="1209" t="n">
        <v>750</v>
      </c>
      <c r="M109" s="1210" t="n">
        <v>11.8825251689394</v>
      </c>
      <c r="N109" s="1211" t="n">
        <v>2077.27728</v>
      </c>
      <c r="O109" s="1212" t="n">
        <v>27798.344229</v>
      </c>
      <c r="P109" s="1212" t="n">
        <v>32690.228477</v>
      </c>
      <c r="Q109" s="1300" t="n">
        <v>9229.12690536</v>
      </c>
      <c r="R109" s="1301" t="n">
        <v>37027.47113436</v>
      </c>
      <c r="S109" s="1302" t="n">
        <v>41919.35538236</v>
      </c>
    </row>
    <row r="110" customFormat="false" ht="16.5" hidden="false" customHeight="false" outlineLevel="0" collapsed="false">
      <c r="A110" s="1277" t="s">
        <v>408</v>
      </c>
      <c r="B110" s="1278" t="n">
        <f aca="false">J110</f>
        <v>150</v>
      </c>
      <c r="C110" s="1278" t="s">
        <v>496</v>
      </c>
      <c r="D110" s="1278" t="n">
        <f aca="false">K110</f>
        <v>300</v>
      </c>
      <c r="E110" s="1278" t="s">
        <v>496</v>
      </c>
      <c r="F110" s="1279" t="n">
        <f aca="false">L110</f>
        <v>800</v>
      </c>
      <c r="G110" s="1278" t="s">
        <v>496</v>
      </c>
      <c r="H110" s="1280" t="n">
        <v>2</v>
      </c>
      <c r="I110" s="1281" t="s">
        <v>497</v>
      </c>
      <c r="J110" s="1208" t="n">
        <v>150</v>
      </c>
      <c r="K110" s="1209" t="n">
        <v>300</v>
      </c>
      <c r="L110" s="1209" t="n">
        <v>800</v>
      </c>
      <c r="M110" s="1210" t="n">
        <v>12.5003816284117</v>
      </c>
      <c r="N110" s="1211" t="n">
        <v>2336.93694</v>
      </c>
      <c r="O110" s="1212" t="n">
        <v>28915.810267</v>
      </c>
      <c r="P110" s="1212" t="n">
        <v>33675.142449</v>
      </c>
      <c r="Q110" s="1300" t="n">
        <v>9678.10369775625</v>
      </c>
      <c r="R110" s="1301" t="n">
        <v>38593.9139647563</v>
      </c>
      <c r="S110" s="1302" t="n">
        <v>43353.2461467563</v>
      </c>
    </row>
    <row r="111" customFormat="false" ht="16.5" hidden="false" customHeight="false" outlineLevel="0" collapsed="false">
      <c r="A111" s="1277" t="s">
        <v>408</v>
      </c>
      <c r="B111" s="1278" t="n">
        <f aca="false">J111</f>
        <v>150</v>
      </c>
      <c r="C111" s="1278" t="s">
        <v>496</v>
      </c>
      <c r="D111" s="1278" t="n">
        <f aca="false">K111</f>
        <v>300</v>
      </c>
      <c r="E111" s="1278" t="s">
        <v>496</v>
      </c>
      <c r="F111" s="1279" t="n">
        <f aca="false">L111</f>
        <v>850</v>
      </c>
      <c r="G111" s="1278" t="s">
        <v>496</v>
      </c>
      <c r="H111" s="1280" t="n">
        <v>2</v>
      </c>
      <c r="I111" s="1281" t="s">
        <v>497</v>
      </c>
      <c r="J111" s="1208" t="n">
        <v>150</v>
      </c>
      <c r="K111" s="1209" t="n">
        <v>300</v>
      </c>
      <c r="L111" s="1209" t="n">
        <v>850</v>
      </c>
      <c r="M111" s="1210" t="n">
        <v>13.118238087884</v>
      </c>
      <c r="N111" s="1211" t="n">
        <v>2596.5966</v>
      </c>
      <c r="O111" s="1212" t="n">
        <v>29695.779823</v>
      </c>
      <c r="P111" s="1212" t="n">
        <v>34646.935437</v>
      </c>
      <c r="Q111" s="1300" t="n">
        <v>10342.5776099438</v>
      </c>
      <c r="R111" s="1301" t="n">
        <v>40038.3574329438</v>
      </c>
      <c r="S111" s="1302" t="n">
        <v>44989.5130469438</v>
      </c>
    </row>
    <row r="112" customFormat="false" ht="16.5" hidden="false" customHeight="false" outlineLevel="0" collapsed="false">
      <c r="A112" s="1277" t="s">
        <v>408</v>
      </c>
      <c r="B112" s="1278" t="n">
        <f aca="false">J112</f>
        <v>150</v>
      </c>
      <c r="C112" s="1278" t="s">
        <v>496</v>
      </c>
      <c r="D112" s="1278" t="n">
        <f aca="false">K112</f>
        <v>300</v>
      </c>
      <c r="E112" s="1278" t="s">
        <v>496</v>
      </c>
      <c r="F112" s="1279" t="n">
        <f aca="false">L112</f>
        <v>900</v>
      </c>
      <c r="G112" s="1278" t="s">
        <v>496</v>
      </c>
      <c r="H112" s="1280" t="n">
        <v>2</v>
      </c>
      <c r="I112" s="1281" t="s">
        <v>497</v>
      </c>
      <c r="J112" s="1208" t="n">
        <v>150</v>
      </c>
      <c r="K112" s="1209" t="n">
        <v>300</v>
      </c>
      <c r="L112" s="1209" t="n">
        <v>900</v>
      </c>
      <c r="M112" s="1210" t="n">
        <v>13.7740945473562</v>
      </c>
      <c r="N112" s="1211" t="n">
        <v>2856.25626</v>
      </c>
      <c r="O112" s="1212" t="n">
        <v>30529.254754</v>
      </c>
      <c r="P112" s="1212" t="n">
        <v>35710.479393</v>
      </c>
      <c r="Q112" s="1300" t="n">
        <v>10791.55440234</v>
      </c>
      <c r="R112" s="1301" t="n">
        <v>41320.80915634</v>
      </c>
      <c r="S112" s="1302" t="n">
        <v>46502.03379534</v>
      </c>
    </row>
    <row r="113" customFormat="false" ht="16.5" hidden="false" customHeight="false" outlineLevel="0" collapsed="false">
      <c r="A113" s="1277" t="s">
        <v>408</v>
      </c>
      <c r="B113" s="1278" t="n">
        <f aca="false">J113</f>
        <v>150</v>
      </c>
      <c r="C113" s="1278" t="s">
        <v>496</v>
      </c>
      <c r="D113" s="1278" t="n">
        <f aca="false">K113</f>
        <v>300</v>
      </c>
      <c r="E113" s="1278" t="s">
        <v>496</v>
      </c>
      <c r="F113" s="1279" t="n">
        <f aca="false">L113</f>
        <v>950</v>
      </c>
      <c r="G113" s="1278" t="s">
        <v>496</v>
      </c>
      <c r="H113" s="1280" t="n">
        <v>2</v>
      </c>
      <c r="I113" s="1281" t="s">
        <v>497</v>
      </c>
      <c r="J113" s="1208" t="n">
        <v>150</v>
      </c>
      <c r="K113" s="1209" t="n">
        <v>300</v>
      </c>
      <c r="L113" s="1209" t="n">
        <v>950</v>
      </c>
      <c r="M113" s="1210" t="n">
        <v>14.4609510068285</v>
      </c>
      <c r="N113" s="1211" t="n">
        <v>3115.91592</v>
      </c>
      <c r="O113" s="1212" t="n">
        <v>31358.878824</v>
      </c>
      <c r="P113" s="1212" t="n">
        <v>36767.035359</v>
      </c>
      <c r="Q113" s="1300" t="n">
        <v>11456.0281833188</v>
      </c>
      <c r="R113" s="1301" t="n">
        <v>42814.9070073188</v>
      </c>
      <c r="S113" s="1302" t="n">
        <v>48223.0635423188</v>
      </c>
    </row>
    <row r="114" customFormat="false" ht="16.5" hidden="false" customHeight="false" outlineLevel="0" collapsed="false">
      <c r="A114" s="1277" t="s">
        <v>408</v>
      </c>
      <c r="B114" s="1278" t="n">
        <f aca="false">J114</f>
        <v>150</v>
      </c>
      <c r="C114" s="1278" t="s">
        <v>496</v>
      </c>
      <c r="D114" s="1278" t="n">
        <f aca="false">K114</f>
        <v>300</v>
      </c>
      <c r="E114" s="1278" t="s">
        <v>496</v>
      </c>
      <c r="F114" s="1279" t="n">
        <f aca="false">L114</f>
        <v>1000</v>
      </c>
      <c r="G114" s="1278" t="s">
        <v>496</v>
      </c>
      <c r="H114" s="1280" t="n">
        <v>2</v>
      </c>
      <c r="I114" s="1281" t="s">
        <v>497</v>
      </c>
      <c r="J114" s="1208" t="n">
        <v>150</v>
      </c>
      <c r="K114" s="1209" t="n">
        <v>300</v>
      </c>
      <c r="L114" s="1209" t="n">
        <v>1000</v>
      </c>
      <c r="M114" s="1210" t="n">
        <v>15.1958614663008</v>
      </c>
      <c r="N114" s="1211" t="n">
        <v>3375.57558</v>
      </c>
      <c r="O114" s="1212" t="n">
        <v>33190.655107</v>
      </c>
      <c r="P114" s="1212" t="n">
        <v>38790.635292</v>
      </c>
      <c r="Q114" s="1300" t="n">
        <v>11905.0051069238</v>
      </c>
      <c r="R114" s="1301" t="n">
        <v>45095.6602139238</v>
      </c>
      <c r="S114" s="1302" t="n">
        <v>50695.6403989238</v>
      </c>
    </row>
    <row r="115" customFormat="false" ht="16.5" hidden="false" customHeight="false" outlineLevel="0" collapsed="false">
      <c r="A115" s="1277" t="s">
        <v>408</v>
      </c>
      <c r="B115" s="1278" t="n">
        <f aca="false">J115</f>
        <v>150</v>
      </c>
      <c r="C115" s="1278" t="s">
        <v>496</v>
      </c>
      <c r="D115" s="1278" t="n">
        <f aca="false">K115</f>
        <v>300</v>
      </c>
      <c r="E115" s="1278" t="s">
        <v>496</v>
      </c>
      <c r="F115" s="1279" t="n">
        <f aca="false">L115</f>
        <v>1050</v>
      </c>
      <c r="G115" s="1278" t="s">
        <v>496</v>
      </c>
      <c r="H115" s="1280" t="n">
        <v>2</v>
      </c>
      <c r="I115" s="1281" t="s">
        <v>497</v>
      </c>
      <c r="J115" s="1208" t="n">
        <v>150</v>
      </c>
      <c r="K115" s="1209" t="n">
        <v>300</v>
      </c>
      <c r="L115" s="1209" t="n">
        <v>1050</v>
      </c>
      <c r="M115" s="1210" t="n">
        <v>15.813717925773</v>
      </c>
      <c r="N115" s="1211" t="n">
        <v>3635.23524</v>
      </c>
      <c r="O115" s="1212" t="n">
        <v>34972.519745</v>
      </c>
      <c r="P115" s="1212" t="n">
        <v>40764.323253</v>
      </c>
      <c r="Q115" s="1300" t="n">
        <v>12569.4788879025</v>
      </c>
      <c r="R115" s="1301" t="n">
        <v>47541.9986329025</v>
      </c>
      <c r="S115" s="1302" t="n">
        <v>53333.8021409025</v>
      </c>
    </row>
    <row r="116" customFormat="false" ht="16.5" hidden="false" customHeight="false" outlineLevel="0" collapsed="false">
      <c r="A116" s="1277" t="s">
        <v>408</v>
      </c>
      <c r="B116" s="1280" t="n">
        <f aca="false">J116</f>
        <v>150</v>
      </c>
      <c r="C116" s="1280" t="s">
        <v>496</v>
      </c>
      <c r="D116" s="1280" t="n">
        <f aca="false">K116</f>
        <v>300</v>
      </c>
      <c r="E116" s="1280" t="s">
        <v>496</v>
      </c>
      <c r="F116" s="1279" t="n">
        <f aca="false">L116</f>
        <v>1100</v>
      </c>
      <c r="G116" s="1280" t="s">
        <v>496</v>
      </c>
      <c r="H116" s="1280" t="n">
        <v>2</v>
      </c>
      <c r="I116" s="1281" t="s">
        <v>497</v>
      </c>
      <c r="J116" s="1208" t="n">
        <v>150</v>
      </c>
      <c r="K116" s="1209" t="n">
        <v>300</v>
      </c>
      <c r="L116" s="1209" t="n">
        <v>1100</v>
      </c>
      <c r="M116" s="1210" t="n">
        <v>16.4315743852453</v>
      </c>
      <c r="N116" s="1211" t="n">
        <v>3894.8949</v>
      </c>
      <c r="O116" s="1212" t="n">
        <v>36754.384274</v>
      </c>
      <c r="P116" s="1212" t="n">
        <v>42738.011323</v>
      </c>
      <c r="Q116" s="1300" t="n">
        <v>13018.4558115075</v>
      </c>
      <c r="R116" s="1301" t="n">
        <v>49772.8400855075</v>
      </c>
      <c r="S116" s="1302" t="n">
        <v>55756.4671345075</v>
      </c>
    </row>
    <row r="117" customFormat="false" ht="16.5" hidden="false" customHeight="false" outlineLevel="0" collapsed="false">
      <c r="A117" s="1277" t="s">
        <v>408</v>
      </c>
      <c r="B117" s="1278" t="n">
        <f aca="false">J117</f>
        <v>150</v>
      </c>
      <c r="C117" s="1278" t="s">
        <v>496</v>
      </c>
      <c r="D117" s="1278" t="n">
        <f aca="false">K117</f>
        <v>300</v>
      </c>
      <c r="E117" s="1278" t="s">
        <v>496</v>
      </c>
      <c r="F117" s="1279" t="n">
        <f aca="false">L117</f>
        <v>1150</v>
      </c>
      <c r="G117" s="1278" t="s">
        <v>496</v>
      </c>
      <c r="H117" s="1280" t="n">
        <v>2</v>
      </c>
      <c r="I117" s="1281" t="s">
        <v>497</v>
      </c>
      <c r="J117" s="1208" t="n">
        <v>150</v>
      </c>
      <c r="K117" s="1209" t="n">
        <v>300</v>
      </c>
      <c r="L117" s="1209" t="n">
        <v>1150</v>
      </c>
      <c r="M117" s="1210" t="n">
        <v>17.0494308447176</v>
      </c>
      <c r="N117" s="1211" t="n">
        <v>4154.55456</v>
      </c>
      <c r="O117" s="1212" t="n">
        <v>38185.1738639999</v>
      </c>
      <c r="P117" s="1212" t="n">
        <v>44360.624454</v>
      </c>
      <c r="Q117" s="1300" t="n">
        <v>13467.4326039038</v>
      </c>
      <c r="R117" s="1301" t="n">
        <v>51652.6064679037</v>
      </c>
      <c r="S117" s="1302" t="n">
        <v>57828.0570579038</v>
      </c>
    </row>
    <row r="118" customFormat="false" ht="16.5" hidden="false" customHeight="false" outlineLevel="0" collapsed="false">
      <c r="A118" s="1277" t="s">
        <v>408</v>
      </c>
      <c r="B118" s="1278" t="n">
        <f aca="false">J118</f>
        <v>150</v>
      </c>
      <c r="C118" s="1278" t="s">
        <v>496</v>
      </c>
      <c r="D118" s="1278" t="n">
        <f aca="false">K118</f>
        <v>300</v>
      </c>
      <c r="E118" s="1278" t="s">
        <v>496</v>
      </c>
      <c r="F118" s="1279" t="n">
        <f aca="false">L118</f>
        <v>1200</v>
      </c>
      <c r="G118" s="1278" t="s">
        <v>496</v>
      </c>
      <c r="H118" s="1280" t="n">
        <v>2</v>
      </c>
      <c r="I118" s="1281" t="s">
        <v>497</v>
      </c>
      <c r="J118" s="1208" t="n">
        <v>150</v>
      </c>
      <c r="K118" s="1209" t="n">
        <v>300</v>
      </c>
      <c r="L118" s="1209" t="n">
        <v>1200</v>
      </c>
      <c r="M118" s="1210" t="n">
        <v>17.8432873041899</v>
      </c>
      <c r="N118" s="1211" t="n">
        <v>4414.21422</v>
      </c>
      <c r="O118" s="1212" t="n">
        <v>40053.128882</v>
      </c>
      <c r="P118" s="1212" t="n">
        <v>46658.467515</v>
      </c>
      <c r="Q118" s="1300" t="n">
        <v>14131.9063848825</v>
      </c>
      <c r="R118" s="1301" t="n">
        <v>54185.0352668825</v>
      </c>
      <c r="S118" s="1302" t="n">
        <v>60790.3738998825</v>
      </c>
    </row>
    <row r="119" customFormat="false" ht="16.5" hidden="false" customHeight="false" outlineLevel="0" collapsed="false">
      <c r="A119" s="1277" t="s">
        <v>408</v>
      </c>
      <c r="B119" s="1278" t="n">
        <f aca="false">J119</f>
        <v>150</v>
      </c>
      <c r="C119" s="1278" t="s">
        <v>496</v>
      </c>
      <c r="D119" s="1278" t="n">
        <f aca="false">K119</f>
        <v>300</v>
      </c>
      <c r="E119" s="1278" t="s">
        <v>496</v>
      </c>
      <c r="F119" s="1279" t="n">
        <f aca="false">L119</f>
        <v>1250</v>
      </c>
      <c r="G119" s="1278" t="s">
        <v>496</v>
      </c>
      <c r="H119" s="1280" t="n">
        <v>2</v>
      </c>
      <c r="I119" s="1281" t="s">
        <v>497</v>
      </c>
      <c r="J119" s="1208" t="n">
        <v>150</v>
      </c>
      <c r="K119" s="1209" t="n">
        <v>300</v>
      </c>
      <c r="L119" s="1209" t="n">
        <v>1250</v>
      </c>
      <c r="M119" s="1210" t="n">
        <v>18.4611437636621</v>
      </c>
      <c r="N119" s="1211" t="n">
        <v>4673.87388</v>
      </c>
      <c r="O119" s="1212" t="n">
        <v>41635.60527</v>
      </c>
      <c r="P119" s="1212" t="n">
        <v>48432.767335</v>
      </c>
      <c r="Q119" s="1300" t="n">
        <v>14580.8833084875</v>
      </c>
      <c r="R119" s="1301" t="n">
        <v>56216.4885784875</v>
      </c>
      <c r="S119" s="1302" t="n">
        <v>63013.6506434875</v>
      </c>
    </row>
    <row r="120" customFormat="false" ht="16.5" hidden="false" customHeight="false" outlineLevel="0" collapsed="false">
      <c r="A120" s="1277" t="s">
        <v>408</v>
      </c>
      <c r="B120" s="1278" t="n">
        <f aca="false">J120</f>
        <v>150</v>
      </c>
      <c r="C120" s="1278" t="s">
        <v>496</v>
      </c>
      <c r="D120" s="1278" t="n">
        <f aca="false">K120</f>
        <v>300</v>
      </c>
      <c r="E120" s="1278" t="s">
        <v>496</v>
      </c>
      <c r="F120" s="1279" t="n">
        <f aca="false">L120</f>
        <v>1300</v>
      </c>
      <c r="G120" s="1278" t="s">
        <v>496</v>
      </c>
      <c r="H120" s="1280" t="n">
        <v>2</v>
      </c>
      <c r="I120" s="1281" t="s">
        <v>497</v>
      </c>
      <c r="J120" s="1208" t="n">
        <v>150</v>
      </c>
      <c r="K120" s="1209" t="n">
        <v>300</v>
      </c>
      <c r="L120" s="1209" t="n">
        <v>1300</v>
      </c>
      <c r="M120" s="1210" t="n">
        <v>19.1410002231344</v>
      </c>
      <c r="N120" s="1211" t="n">
        <v>4933.53354</v>
      </c>
      <c r="O120" s="1212" t="n">
        <v>43253.901783</v>
      </c>
      <c r="P120" s="1212" t="n">
        <v>50313.182252</v>
      </c>
      <c r="Q120" s="1300" t="n">
        <v>15245.3570894663</v>
      </c>
      <c r="R120" s="1301" t="n">
        <v>58499.2588724663</v>
      </c>
      <c r="S120" s="1302" t="n">
        <v>65558.5393414663</v>
      </c>
    </row>
    <row r="121" customFormat="false" ht="16.5" hidden="false" customHeight="false" outlineLevel="0" collapsed="false">
      <c r="A121" s="1277" t="s">
        <v>408</v>
      </c>
      <c r="B121" s="1278" t="n">
        <f aca="false">J121</f>
        <v>150</v>
      </c>
      <c r="C121" s="1278" t="s">
        <v>496</v>
      </c>
      <c r="D121" s="1278" t="n">
        <f aca="false">K121</f>
        <v>300</v>
      </c>
      <c r="E121" s="1278" t="s">
        <v>496</v>
      </c>
      <c r="F121" s="1279" t="n">
        <f aca="false">L121</f>
        <v>1350</v>
      </c>
      <c r="G121" s="1278" t="s">
        <v>496</v>
      </c>
      <c r="H121" s="1280" t="n">
        <v>2</v>
      </c>
      <c r="I121" s="1281" t="s">
        <v>497</v>
      </c>
      <c r="J121" s="1208" t="n">
        <v>150</v>
      </c>
      <c r="K121" s="1209" t="n">
        <v>300</v>
      </c>
      <c r="L121" s="1209" t="n">
        <v>1350</v>
      </c>
      <c r="M121" s="1210" t="n">
        <v>19.7588566826067</v>
      </c>
      <c r="N121" s="1211" t="n">
        <v>5193.1932</v>
      </c>
      <c r="O121" s="1212" t="n">
        <v>45181.256242</v>
      </c>
      <c r="P121" s="1212" t="n">
        <v>52432.360252</v>
      </c>
      <c r="Q121" s="1300" t="n">
        <v>15694.3338818625</v>
      </c>
      <c r="R121" s="1301" t="n">
        <v>60875.5901238625</v>
      </c>
      <c r="S121" s="1302" t="n">
        <v>68126.6941338625</v>
      </c>
    </row>
    <row r="122" customFormat="false" ht="16.5" hidden="false" customHeight="false" outlineLevel="0" collapsed="false">
      <c r="A122" s="1277" t="s">
        <v>408</v>
      </c>
      <c r="B122" s="1278" t="n">
        <f aca="false">J122</f>
        <v>150</v>
      </c>
      <c r="C122" s="1278" t="s">
        <v>496</v>
      </c>
      <c r="D122" s="1278" t="n">
        <f aca="false">K122</f>
        <v>300</v>
      </c>
      <c r="E122" s="1278" t="s">
        <v>496</v>
      </c>
      <c r="F122" s="1279" t="n">
        <f aca="false">L122</f>
        <v>1400</v>
      </c>
      <c r="G122" s="1278" t="s">
        <v>496</v>
      </c>
      <c r="H122" s="1280" t="n">
        <v>2</v>
      </c>
      <c r="I122" s="1281" t="s">
        <v>497</v>
      </c>
      <c r="J122" s="1208" t="n">
        <v>150</v>
      </c>
      <c r="K122" s="1209" t="n">
        <v>300</v>
      </c>
      <c r="L122" s="1209" t="n">
        <v>1400</v>
      </c>
      <c r="M122" s="1210" t="n">
        <v>20.3767131420789</v>
      </c>
      <c r="N122" s="1211" t="n">
        <v>5452.85286</v>
      </c>
      <c r="O122" s="1212" t="n">
        <v>47108.610701</v>
      </c>
      <c r="P122" s="1212" t="n">
        <v>54551.538143</v>
      </c>
      <c r="Q122" s="1300" t="n">
        <v>16358.80779405</v>
      </c>
      <c r="R122" s="1301" t="n">
        <v>63467.41849505</v>
      </c>
      <c r="S122" s="1302" t="n">
        <v>70910.34593705</v>
      </c>
    </row>
    <row r="123" customFormat="false" ht="16.5" hidden="false" customHeight="false" outlineLevel="0" collapsed="false">
      <c r="A123" s="1277" t="s">
        <v>408</v>
      </c>
      <c r="B123" s="1278" t="n">
        <f aca="false">J123</f>
        <v>150</v>
      </c>
      <c r="C123" s="1278" t="s">
        <v>496</v>
      </c>
      <c r="D123" s="1278" t="n">
        <f aca="false">K123</f>
        <v>300</v>
      </c>
      <c r="E123" s="1278" t="s">
        <v>496</v>
      </c>
      <c r="F123" s="1279" t="n">
        <f aca="false">L123</f>
        <v>1450</v>
      </c>
      <c r="G123" s="1278" t="s">
        <v>496</v>
      </c>
      <c r="H123" s="1280" t="n">
        <v>2</v>
      </c>
      <c r="I123" s="1281" t="s">
        <v>497</v>
      </c>
      <c r="J123" s="1208" t="n">
        <v>150</v>
      </c>
      <c r="K123" s="1209" t="n">
        <v>300</v>
      </c>
      <c r="L123" s="1209" t="n">
        <v>1450</v>
      </c>
      <c r="M123" s="1210" t="n">
        <v>20.9945696015512</v>
      </c>
      <c r="N123" s="1211" t="n">
        <v>5712.51252</v>
      </c>
      <c r="O123" s="1212" t="n">
        <v>49035.96516</v>
      </c>
      <c r="P123" s="1212" t="n">
        <v>56670.716034</v>
      </c>
      <c r="Q123" s="1300" t="n">
        <v>16807.7845864461</v>
      </c>
      <c r="R123" s="1301" t="n">
        <v>65843.7497464461</v>
      </c>
      <c r="S123" s="1302" t="n">
        <v>73478.5006204461</v>
      </c>
    </row>
    <row r="124" customFormat="false" ht="16.5" hidden="false" customHeight="false" outlineLevel="0" collapsed="false">
      <c r="A124" s="1277" t="s">
        <v>408</v>
      </c>
      <c r="B124" s="1278" t="n">
        <f aca="false">J124</f>
        <v>150</v>
      </c>
      <c r="C124" s="1278" t="s">
        <v>496</v>
      </c>
      <c r="D124" s="1278" t="n">
        <f aca="false">K124</f>
        <v>300</v>
      </c>
      <c r="E124" s="1278" t="s">
        <v>496</v>
      </c>
      <c r="F124" s="1279" t="n">
        <f aca="false">L124</f>
        <v>1500</v>
      </c>
      <c r="G124" s="1278" t="s">
        <v>496</v>
      </c>
      <c r="H124" s="1280" t="n">
        <v>2</v>
      </c>
      <c r="I124" s="1281" t="s">
        <v>497</v>
      </c>
      <c r="J124" s="1208" t="n">
        <v>150</v>
      </c>
      <c r="K124" s="1209" t="n">
        <v>300</v>
      </c>
      <c r="L124" s="1209" t="n">
        <v>1500</v>
      </c>
      <c r="M124" s="1210" t="n">
        <v>22.4931368610235</v>
      </c>
      <c r="N124" s="1211" t="n">
        <v>5972.17218</v>
      </c>
      <c r="O124" s="1212" t="n">
        <v>51742.138462</v>
      </c>
      <c r="P124" s="1212" t="n">
        <v>59829.899658</v>
      </c>
      <c r="Q124" s="1300" t="n">
        <v>17472.2584986338</v>
      </c>
      <c r="R124" s="1301" t="n">
        <v>69214.3969606338</v>
      </c>
      <c r="S124" s="1302" t="n">
        <v>77302.1581566338</v>
      </c>
    </row>
    <row r="125" customFormat="false" ht="16.5" hidden="false" customHeight="false" outlineLevel="0" collapsed="false">
      <c r="A125" s="1277" t="s">
        <v>408</v>
      </c>
      <c r="B125" s="1278" t="n">
        <f aca="false">J125</f>
        <v>150</v>
      </c>
      <c r="C125" s="1278" t="s">
        <v>496</v>
      </c>
      <c r="D125" s="1278" t="n">
        <f aca="false">K125</f>
        <v>300</v>
      </c>
      <c r="E125" s="1278" t="s">
        <v>496</v>
      </c>
      <c r="F125" s="1279" t="n">
        <f aca="false">L125</f>
        <v>1550</v>
      </c>
      <c r="G125" s="1278" t="s">
        <v>496</v>
      </c>
      <c r="H125" s="1280" t="n">
        <v>2</v>
      </c>
      <c r="I125" s="1281" t="s">
        <v>497</v>
      </c>
      <c r="J125" s="1208" t="n">
        <v>150</v>
      </c>
      <c r="K125" s="1209" t="n">
        <v>300</v>
      </c>
      <c r="L125" s="1209" t="n">
        <v>1550</v>
      </c>
      <c r="M125" s="1210" t="n">
        <v>23.1799933204957</v>
      </c>
      <c r="N125" s="1211" t="n">
        <v>6231.83184</v>
      </c>
      <c r="O125" s="1212" t="n">
        <v>54054.960957</v>
      </c>
      <c r="P125" s="1212" t="n">
        <v>62499.477518</v>
      </c>
      <c r="Q125" s="1300" t="n">
        <v>17921.23529103</v>
      </c>
      <c r="R125" s="1301" t="n">
        <v>71976.19624803</v>
      </c>
      <c r="S125" s="1302" t="n">
        <v>80420.71280903</v>
      </c>
    </row>
    <row r="126" customFormat="false" ht="16.5" hidden="false" customHeight="false" outlineLevel="0" collapsed="false">
      <c r="A126" s="1277" t="s">
        <v>408</v>
      </c>
      <c r="B126" s="1280" t="n">
        <f aca="false">J126</f>
        <v>150</v>
      </c>
      <c r="C126" s="1280" t="s">
        <v>496</v>
      </c>
      <c r="D126" s="1280" t="n">
        <f aca="false">K126</f>
        <v>300</v>
      </c>
      <c r="E126" s="1280" t="s">
        <v>496</v>
      </c>
      <c r="F126" s="1279" t="n">
        <f aca="false">L126</f>
        <v>1600</v>
      </c>
      <c r="G126" s="1280" t="s">
        <v>496</v>
      </c>
      <c r="H126" s="1280" t="n">
        <v>2</v>
      </c>
      <c r="I126" s="1281" t="s">
        <v>497</v>
      </c>
      <c r="J126" s="1208" t="n">
        <v>150</v>
      </c>
      <c r="K126" s="1209" t="n">
        <v>300</v>
      </c>
      <c r="L126" s="1209" t="n">
        <v>1600</v>
      </c>
      <c r="M126" s="1210" t="n">
        <v>23.797849779968</v>
      </c>
      <c r="N126" s="1211" t="n">
        <v>6491.4915</v>
      </c>
      <c r="O126" s="1212" t="n">
        <v>55319.262203</v>
      </c>
      <c r="P126" s="1212" t="n">
        <v>63955.602196</v>
      </c>
      <c r="Q126" s="1300" t="n">
        <v>18370.2120834263</v>
      </c>
      <c r="R126" s="1301" t="n">
        <v>73689.4742864263</v>
      </c>
      <c r="S126" s="1302" t="n">
        <v>82325.8142794263</v>
      </c>
    </row>
    <row r="127" customFormat="false" ht="16.5" hidden="false" customHeight="false" outlineLevel="0" collapsed="false">
      <c r="A127" s="1277" t="s">
        <v>408</v>
      </c>
      <c r="B127" s="1278" t="n">
        <f aca="false">J127</f>
        <v>150</v>
      </c>
      <c r="C127" s="1278" t="s">
        <v>496</v>
      </c>
      <c r="D127" s="1278" t="n">
        <f aca="false">K127</f>
        <v>300</v>
      </c>
      <c r="E127" s="1278" t="s">
        <v>496</v>
      </c>
      <c r="F127" s="1279" t="n">
        <f aca="false">L127</f>
        <v>1650</v>
      </c>
      <c r="G127" s="1278" t="s">
        <v>496</v>
      </c>
      <c r="H127" s="1280" t="n">
        <v>2</v>
      </c>
      <c r="I127" s="1281" t="s">
        <v>497</v>
      </c>
      <c r="J127" s="1208" t="n">
        <v>150</v>
      </c>
      <c r="K127" s="1209" t="n">
        <v>300</v>
      </c>
      <c r="L127" s="1209" t="n">
        <v>1650</v>
      </c>
      <c r="M127" s="1210" t="n">
        <v>24.4537062394403</v>
      </c>
      <c r="N127" s="1211" t="n">
        <v>6751.15116</v>
      </c>
      <c r="O127" s="1212" t="n">
        <v>56629.188015</v>
      </c>
      <c r="P127" s="1212" t="n">
        <v>65495.141631</v>
      </c>
      <c r="Q127" s="1300" t="n">
        <v>19034.6859956138</v>
      </c>
      <c r="R127" s="1301" t="n">
        <v>75663.8740106138</v>
      </c>
      <c r="S127" s="1302" t="n">
        <v>84529.8276266138</v>
      </c>
    </row>
    <row r="128" customFormat="false" ht="16.5" hidden="false" customHeight="false" outlineLevel="0" collapsed="false">
      <c r="A128" s="1277" t="s">
        <v>408</v>
      </c>
      <c r="B128" s="1278" t="n">
        <f aca="false">J128</f>
        <v>150</v>
      </c>
      <c r="C128" s="1278" t="s">
        <v>496</v>
      </c>
      <c r="D128" s="1278" t="n">
        <f aca="false">K128</f>
        <v>300</v>
      </c>
      <c r="E128" s="1278" t="s">
        <v>496</v>
      </c>
      <c r="F128" s="1279" t="n">
        <f aca="false">L128</f>
        <v>1700</v>
      </c>
      <c r="G128" s="1278" t="s">
        <v>496</v>
      </c>
      <c r="H128" s="1280" t="n">
        <v>2</v>
      </c>
      <c r="I128" s="1281" t="s">
        <v>497</v>
      </c>
      <c r="J128" s="1208" t="n">
        <v>150</v>
      </c>
      <c r="K128" s="1209" t="n">
        <v>300</v>
      </c>
      <c r="L128" s="1209" t="n">
        <v>1700</v>
      </c>
      <c r="M128" s="1210" t="n">
        <v>25.0715626989125</v>
      </c>
      <c r="N128" s="1211" t="n">
        <v>7010.81082</v>
      </c>
      <c r="O128" s="1212" t="n">
        <v>57878.846419</v>
      </c>
      <c r="P128" s="1212" t="n">
        <v>66936.623358</v>
      </c>
      <c r="Q128" s="1300" t="n">
        <v>19483.66278801</v>
      </c>
      <c r="R128" s="1301" t="n">
        <v>77362.50920701</v>
      </c>
      <c r="S128" s="1302" t="n">
        <v>86420.28614601</v>
      </c>
    </row>
    <row r="129" customFormat="false" ht="16.5" hidden="false" customHeight="false" outlineLevel="0" collapsed="false">
      <c r="A129" s="1277" t="s">
        <v>408</v>
      </c>
      <c r="B129" s="1278" t="n">
        <f aca="false">J129</f>
        <v>150</v>
      </c>
      <c r="C129" s="1278" t="s">
        <v>496</v>
      </c>
      <c r="D129" s="1278" t="n">
        <f aca="false">K129</f>
        <v>300</v>
      </c>
      <c r="E129" s="1278" t="s">
        <v>496</v>
      </c>
      <c r="F129" s="1279" t="n">
        <f aca="false">L129</f>
        <v>1750</v>
      </c>
      <c r="G129" s="1278" t="s">
        <v>496</v>
      </c>
      <c r="H129" s="1280" t="n">
        <v>2</v>
      </c>
      <c r="I129" s="1281" t="s">
        <v>497</v>
      </c>
      <c r="J129" s="1208" t="n">
        <v>150</v>
      </c>
      <c r="K129" s="1209" t="n">
        <v>300</v>
      </c>
      <c r="L129" s="1209" t="n">
        <v>1750</v>
      </c>
      <c r="M129" s="1210" t="n">
        <v>25.6894191583848</v>
      </c>
      <c r="N129" s="1211" t="n">
        <v>7270.47048</v>
      </c>
      <c r="O129" s="1212" t="n">
        <v>59121.183293</v>
      </c>
      <c r="P129" s="1212" t="n">
        <v>68370.783882</v>
      </c>
      <c r="Q129" s="1300" t="n">
        <v>20148.1367001975</v>
      </c>
      <c r="R129" s="1301" t="n">
        <v>79269.3199931975</v>
      </c>
      <c r="S129" s="1302" t="n">
        <v>88518.9205821975</v>
      </c>
    </row>
    <row r="130" customFormat="false" ht="16.5" hidden="false" customHeight="false" outlineLevel="0" collapsed="false">
      <c r="A130" s="1277" t="s">
        <v>408</v>
      </c>
      <c r="B130" s="1278" t="n">
        <f aca="false">J130</f>
        <v>150</v>
      </c>
      <c r="C130" s="1278" t="s">
        <v>496</v>
      </c>
      <c r="D130" s="1278" t="n">
        <f aca="false">K130</f>
        <v>300</v>
      </c>
      <c r="E130" s="1278" t="s">
        <v>496</v>
      </c>
      <c r="F130" s="1279" t="n">
        <f aca="false">L130</f>
        <v>1800</v>
      </c>
      <c r="G130" s="1278" t="s">
        <v>496</v>
      </c>
      <c r="H130" s="1280" t="n">
        <v>2</v>
      </c>
      <c r="I130" s="1281" t="s">
        <v>497</v>
      </c>
      <c r="J130" s="1208" t="n">
        <v>150</v>
      </c>
      <c r="K130" s="1209" t="n">
        <v>300</v>
      </c>
      <c r="L130" s="1209" t="n">
        <v>1800</v>
      </c>
      <c r="M130" s="1210" t="n">
        <v>26.3762756178571</v>
      </c>
      <c r="N130" s="1211" t="n">
        <v>7530.13014</v>
      </c>
      <c r="O130" s="1212" t="n">
        <v>60406.060905</v>
      </c>
      <c r="P130" s="1212" t="n">
        <v>69882.762558</v>
      </c>
      <c r="Q130" s="1300" t="n">
        <v>20597.1134925938</v>
      </c>
      <c r="R130" s="1301" t="n">
        <v>81003.1743975938</v>
      </c>
      <c r="S130" s="1302" t="n">
        <v>90479.8760505938</v>
      </c>
    </row>
    <row r="131" customFormat="false" ht="16.5" hidden="false" customHeight="false" outlineLevel="0" collapsed="false">
      <c r="A131" s="1277" t="s">
        <v>408</v>
      </c>
      <c r="B131" s="1278" t="n">
        <f aca="false">J131</f>
        <v>150</v>
      </c>
      <c r="C131" s="1278" t="s">
        <v>496</v>
      </c>
      <c r="D131" s="1278" t="n">
        <f aca="false">K131</f>
        <v>300</v>
      </c>
      <c r="E131" s="1278" t="s">
        <v>496</v>
      </c>
      <c r="F131" s="1279" t="n">
        <f aca="false">L131</f>
        <v>1850</v>
      </c>
      <c r="G131" s="1278" t="s">
        <v>496</v>
      </c>
      <c r="H131" s="1280" t="n">
        <v>2</v>
      </c>
      <c r="I131" s="1281" t="s">
        <v>497</v>
      </c>
      <c r="J131" s="1208" t="n">
        <v>150</v>
      </c>
      <c r="K131" s="1209" t="n">
        <v>300</v>
      </c>
      <c r="L131" s="1209" t="n">
        <v>1850</v>
      </c>
      <c r="M131" s="1210" t="n">
        <v>27.0561320773294</v>
      </c>
      <c r="N131" s="1211" t="n">
        <v>7789.7898</v>
      </c>
      <c r="O131" s="1212" t="n">
        <v>61733.159885</v>
      </c>
      <c r="P131" s="1212" t="n">
        <v>71471.979942</v>
      </c>
      <c r="Q131" s="1300" t="n">
        <v>21261.5872735725</v>
      </c>
      <c r="R131" s="1301" t="n">
        <v>82994.7471585725</v>
      </c>
      <c r="S131" s="1302" t="n">
        <v>92733.5672155725</v>
      </c>
    </row>
    <row r="132" customFormat="false" ht="16.5" hidden="false" customHeight="false" outlineLevel="0" collapsed="false">
      <c r="A132" s="1277" t="s">
        <v>408</v>
      </c>
      <c r="B132" s="1278" t="n">
        <f aca="false">J132</f>
        <v>150</v>
      </c>
      <c r="C132" s="1278" t="s">
        <v>496</v>
      </c>
      <c r="D132" s="1278" t="n">
        <f aca="false">K132</f>
        <v>300</v>
      </c>
      <c r="E132" s="1278" t="s">
        <v>496</v>
      </c>
      <c r="F132" s="1279" t="n">
        <f aca="false">L132</f>
        <v>1900</v>
      </c>
      <c r="G132" s="1278" t="s">
        <v>496</v>
      </c>
      <c r="H132" s="1280" t="n">
        <v>2</v>
      </c>
      <c r="I132" s="1281" t="s">
        <v>497</v>
      </c>
      <c r="J132" s="1208" t="n">
        <v>150</v>
      </c>
      <c r="K132" s="1209" t="n">
        <v>300</v>
      </c>
      <c r="L132" s="1209" t="n">
        <v>1900</v>
      </c>
      <c r="M132" s="1210" t="n">
        <v>27.6739885368016</v>
      </c>
      <c r="N132" s="1211" t="n">
        <v>8049.44946</v>
      </c>
      <c r="O132" s="1212" t="n">
        <v>62953.532387</v>
      </c>
      <c r="P132" s="1212" t="n">
        <v>72884.175876</v>
      </c>
      <c r="Q132" s="1300" t="n">
        <v>21710.5641971775</v>
      </c>
      <c r="R132" s="1301" t="n">
        <v>84664.0965841775</v>
      </c>
      <c r="S132" s="1302" t="n">
        <v>94594.7400731775</v>
      </c>
    </row>
    <row r="133" customFormat="false" ht="16.5" hidden="false" customHeight="false" outlineLevel="0" collapsed="false">
      <c r="A133" s="1277" t="s">
        <v>408</v>
      </c>
      <c r="B133" s="1278" t="n">
        <f aca="false">J133</f>
        <v>150</v>
      </c>
      <c r="C133" s="1278" t="s">
        <v>496</v>
      </c>
      <c r="D133" s="1278" t="n">
        <f aca="false">K133</f>
        <v>300</v>
      </c>
      <c r="E133" s="1278" t="s">
        <v>496</v>
      </c>
      <c r="F133" s="1279" t="n">
        <f aca="false">L133</f>
        <v>1950</v>
      </c>
      <c r="G133" s="1278" t="s">
        <v>496</v>
      </c>
      <c r="H133" s="1280" t="n">
        <v>2</v>
      </c>
      <c r="I133" s="1281" t="s">
        <v>497</v>
      </c>
      <c r="J133" s="1208" t="n">
        <v>150</v>
      </c>
      <c r="K133" s="1209" t="n">
        <v>300</v>
      </c>
      <c r="L133" s="1209" t="n">
        <v>1950</v>
      </c>
      <c r="M133" s="1210" t="n">
        <v>28.4058449962739</v>
      </c>
      <c r="N133" s="1211" t="n">
        <v>8309.10912</v>
      </c>
      <c r="O133" s="1212" t="n">
        <v>64562.095309</v>
      </c>
      <c r="P133" s="1212" t="n">
        <v>74852.331978</v>
      </c>
      <c r="Q133" s="1300" t="n">
        <v>22159.5409895738</v>
      </c>
      <c r="R133" s="1301" t="n">
        <v>86721.6362985738</v>
      </c>
      <c r="S133" s="1302" t="n">
        <v>97011.8729675738</v>
      </c>
    </row>
    <row r="134" customFormat="false" ht="16.5" hidden="false" customHeight="false" outlineLevel="0" collapsed="false">
      <c r="A134" s="1277" t="s">
        <v>408</v>
      </c>
      <c r="B134" s="1278" t="n">
        <f aca="false">J134</f>
        <v>150</v>
      </c>
      <c r="C134" s="1278" t="s">
        <v>496</v>
      </c>
      <c r="D134" s="1278" t="n">
        <f aca="false">K134</f>
        <v>300</v>
      </c>
      <c r="E134" s="1278" t="s">
        <v>496</v>
      </c>
      <c r="F134" s="1279" t="n">
        <f aca="false">L134</f>
        <v>2000</v>
      </c>
      <c r="G134" s="1278" t="s">
        <v>496</v>
      </c>
      <c r="H134" s="1280" t="n">
        <v>2</v>
      </c>
      <c r="I134" s="1281" t="s">
        <v>497</v>
      </c>
      <c r="J134" s="1208" t="n">
        <v>150</v>
      </c>
      <c r="K134" s="1209" t="n">
        <v>300</v>
      </c>
      <c r="L134" s="1209" t="n">
        <v>2000</v>
      </c>
      <c r="M134" s="1210" t="n">
        <v>29.1407554557462</v>
      </c>
      <c r="N134" s="1211" t="n">
        <v>8568.76878</v>
      </c>
      <c r="O134" s="1212" t="n">
        <v>65812.902573</v>
      </c>
      <c r="P134" s="1212" t="n">
        <v>76017.822108</v>
      </c>
      <c r="Q134" s="1300" t="n">
        <v>22824.0147705525</v>
      </c>
      <c r="R134" s="1301" t="n">
        <v>88636.9173435525</v>
      </c>
      <c r="S134" s="1302" t="n">
        <v>98841.8368785525</v>
      </c>
    </row>
    <row r="135" customFormat="false" ht="16.5" hidden="false" customHeight="false" outlineLevel="0" collapsed="false">
      <c r="A135" s="1277" t="s">
        <v>408</v>
      </c>
      <c r="B135" s="1278" t="n">
        <f aca="false">J135</f>
        <v>150</v>
      </c>
      <c r="C135" s="1278" t="s">
        <v>496</v>
      </c>
      <c r="D135" s="1278" t="n">
        <f aca="false">K135</f>
        <v>300</v>
      </c>
      <c r="E135" s="1278" t="s">
        <v>496</v>
      </c>
      <c r="F135" s="1279" t="n">
        <f aca="false">L135</f>
        <v>2050</v>
      </c>
      <c r="G135" s="1278" t="s">
        <v>496</v>
      </c>
      <c r="H135" s="1280" t="n">
        <v>2</v>
      </c>
      <c r="I135" s="1281" t="s">
        <v>497</v>
      </c>
      <c r="J135" s="1208" t="n">
        <v>150</v>
      </c>
      <c r="K135" s="1209" t="n">
        <v>300</v>
      </c>
      <c r="L135" s="1209" t="n">
        <v>2050</v>
      </c>
      <c r="M135" s="1210" t="n">
        <v>29.7586119152184</v>
      </c>
      <c r="N135" s="1211" t="n">
        <v>8828.42844</v>
      </c>
      <c r="O135" s="1212" t="n">
        <v>66636.730023</v>
      </c>
      <c r="P135" s="1212" t="n">
        <v>77033.473099</v>
      </c>
      <c r="Q135" s="1300" t="n">
        <v>23272.9916941575</v>
      </c>
      <c r="R135" s="1301" t="n">
        <v>89909.7217171575</v>
      </c>
      <c r="S135" s="1302" t="n">
        <v>100306.464793158</v>
      </c>
    </row>
    <row r="136" customFormat="false" ht="16.5" hidden="false" customHeight="false" outlineLevel="0" collapsed="false">
      <c r="A136" s="1277" t="s">
        <v>408</v>
      </c>
      <c r="B136" s="1280" t="n">
        <f aca="false">J136</f>
        <v>150</v>
      </c>
      <c r="C136" s="1280" t="s">
        <v>496</v>
      </c>
      <c r="D136" s="1280" t="n">
        <f aca="false">K136</f>
        <v>300</v>
      </c>
      <c r="E136" s="1280" t="s">
        <v>496</v>
      </c>
      <c r="F136" s="1279" t="n">
        <f aca="false">L136</f>
        <v>2100</v>
      </c>
      <c r="G136" s="1280" t="s">
        <v>496</v>
      </c>
      <c r="H136" s="1280" t="n">
        <v>2</v>
      </c>
      <c r="I136" s="1281" t="s">
        <v>497</v>
      </c>
      <c r="J136" s="1208" t="n">
        <v>150</v>
      </c>
      <c r="K136" s="1209" t="n">
        <v>300</v>
      </c>
      <c r="L136" s="1209" t="n">
        <v>2100</v>
      </c>
      <c r="M136" s="1210" t="n">
        <v>30.3764683746907</v>
      </c>
      <c r="N136" s="1211" t="n">
        <v>9088.0881</v>
      </c>
      <c r="O136" s="1212" t="n">
        <v>67303.03427</v>
      </c>
      <c r="P136" s="1212" t="n">
        <v>77891.600887</v>
      </c>
      <c r="Q136" s="1300" t="n">
        <v>23937.4654751363</v>
      </c>
      <c r="R136" s="1301" t="n">
        <v>91240.4997451363</v>
      </c>
      <c r="S136" s="1302" t="n">
        <v>101829.066362136</v>
      </c>
    </row>
    <row r="137" customFormat="false" ht="16.5" hidden="false" customHeight="false" outlineLevel="0" collapsed="false">
      <c r="A137" s="1277" t="s">
        <v>408</v>
      </c>
      <c r="B137" s="1278" t="n">
        <f aca="false">J137</f>
        <v>150</v>
      </c>
      <c r="C137" s="1278" t="s">
        <v>496</v>
      </c>
      <c r="D137" s="1278" t="n">
        <f aca="false">K137</f>
        <v>300</v>
      </c>
      <c r="E137" s="1278" t="s">
        <v>496</v>
      </c>
      <c r="F137" s="1279" t="n">
        <f aca="false">L137</f>
        <v>2150</v>
      </c>
      <c r="G137" s="1278" t="s">
        <v>496</v>
      </c>
      <c r="H137" s="1280" t="n">
        <v>2</v>
      </c>
      <c r="I137" s="1281" t="s">
        <v>497</v>
      </c>
      <c r="J137" s="1208" t="n">
        <v>150</v>
      </c>
      <c r="K137" s="1209" t="n">
        <v>300</v>
      </c>
      <c r="L137" s="1209" t="n">
        <v>2150</v>
      </c>
      <c r="M137" s="1210" t="n">
        <v>31.118324834163</v>
      </c>
      <c r="N137" s="1211" t="n">
        <v>9347.74776</v>
      </c>
      <c r="O137" s="1212" t="n">
        <v>68317.277635</v>
      </c>
      <c r="P137" s="1212" t="n">
        <v>79238.257628</v>
      </c>
      <c r="Q137" s="1300" t="n">
        <v>24386.4423987413</v>
      </c>
      <c r="R137" s="1301" t="n">
        <v>92703.7200337413</v>
      </c>
      <c r="S137" s="1302" t="n">
        <v>103624.700026741</v>
      </c>
    </row>
    <row r="138" customFormat="false" ht="16.5" hidden="false" customHeight="false" outlineLevel="0" collapsed="false">
      <c r="A138" s="1277" t="s">
        <v>408</v>
      </c>
      <c r="B138" s="1278" t="n">
        <f aca="false">J138</f>
        <v>150</v>
      </c>
      <c r="C138" s="1278" t="s">
        <v>496</v>
      </c>
      <c r="D138" s="1278" t="n">
        <f aca="false">K138</f>
        <v>300</v>
      </c>
      <c r="E138" s="1278" t="s">
        <v>496</v>
      </c>
      <c r="F138" s="1279" t="n">
        <f aca="false">L138</f>
        <v>2200</v>
      </c>
      <c r="G138" s="1278" t="s">
        <v>496</v>
      </c>
      <c r="H138" s="1280" t="n">
        <v>2</v>
      </c>
      <c r="I138" s="1281" t="s">
        <v>497</v>
      </c>
      <c r="J138" s="1208" t="n">
        <v>150</v>
      </c>
      <c r="K138" s="1209" t="n">
        <v>300</v>
      </c>
      <c r="L138" s="1209" t="n">
        <v>2200</v>
      </c>
      <c r="M138" s="1210" t="n">
        <v>31.7361812936352</v>
      </c>
      <c r="N138" s="1211" t="n">
        <v>9607.40742</v>
      </c>
      <c r="O138" s="1212" t="n">
        <v>70103.106167</v>
      </c>
      <c r="P138" s="1212" t="n">
        <v>81215.909483</v>
      </c>
      <c r="Q138" s="1300" t="n">
        <v>25050.91617972</v>
      </c>
      <c r="R138" s="1301" t="n">
        <v>95154.02234672</v>
      </c>
      <c r="S138" s="1302" t="n">
        <v>106266.82566272</v>
      </c>
    </row>
    <row r="139" customFormat="false" ht="16.5" hidden="false" customHeight="false" outlineLevel="0" collapsed="false">
      <c r="A139" s="1277" t="s">
        <v>408</v>
      </c>
      <c r="B139" s="1278" t="n">
        <f aca="false">J139</f>
        <v>150</v>
      </c>
      <c r="C139" s="1278" t="s">
        <v>496</v>
      </c>
      <c r="D139" s="1278" t="n">
        <f aca="false">K139</f>
        <v>300</v>
      </c>
      <c r="E139" s="1278" t="s">
        <v>496</v>
      </c>
      <c r="F139" s="1279" t="n">
        <f aca="false">L139</f>
        <v>2250</v>
      </c>
      <c r="G139" s="1278" t="s">
        <v>496</v>
      </c>
      <c r="H139" s="1280" t="n">
        <v>2</v>
      </c>
      <c r="I139" s="1281" t="s">
        <v>497</v>
      </c>
      <c r="J139" s="1208" t="n">
        <v>150</v>
      </c>
      <c r="K139" s="1209" t="n">
        <v>300</v>
      </c>
      <c r="L139" s="1209" t="n">
        <v>2250</v>
      </c>
      <c r="M139" s="1210" t="n">
        <v>32.3540377531075</v>
      </c>
      <c r="N139" s="1211" t="n">
        <v>9867.06708</v>
      </c>
      <c r="O139" s="1212" t="n">
        <v>71875.106414</v>
      </c>
      <c r="P139" s="1212" t="n">
        <v>83179.733271</v>
      </c>
      <c r="Q139" s="1300" t="n">
        <v>25499.8929721163</v>
      </c>
      <c r="R139" s="1301" t="n">
        <v>97374.9993861163</v>
      </c>
      <c r="S139" s="1302" t="n">
        <v>108679.626243116</v>
      </c>
    </row>
    <row r="140" customFormat="false" ht="16.5" hidden="false" customHeight="false" outlineLevel="0" collapsed="false">
      <c r="A140" s="1277" t="s">
        <v>408</v>
      </c>
      <c r="B140" s="1278" t="n">
        <f aca="false">J140</f>
        <v>150</v>
      </c>
      <c r="C140" s="1278" t="s">
        <v>496</v>
      </c>
      <c r="D140" s="1278" t="n">
        <f aca="false">K140</f>
        <v>300</v>
      </c>
      <c r="E140" s="1278" t="s">
        <v>496</v>
      </c>
      <c r="F140" s="1279" t="n">
        <f aca="false">L140</f>
        <v>2300</v>
      </c>
      <c r="G140" s="1278" t="s">
        <v>496</v>
      </c>
      <c r="H140" s="1280" t="n">
        <v>2</v>
      </c>
      <c r="I140" s="1281" t="s">
        <v>497</v>
      </c>
      <c r="J140" s="1208" t="n">
        <v>150</v>
      </c>
      <c r="K140" s="1209" t="n">
        <v>300</v>
      </c>
      <c r="L140" s="1209" t="n">
        <v>2300</v>
      </c>
      <c r="M140" s="1210" t="n">
        <v>32.9718942125798</v>
      </c>
      <c r="N140" s="1211" t="n">
        <v>10126.72674</v>
      </c>
      <c r="O140" s="1212" t="n">
        <v>73633.278703</v>
      </c>
      <c r="P140" s="1212" t="n">
        <v>85129.729101</v>
      </c>
      <c r="Q140" s="1300" t="n">
        <v>25948.8698957213</v>
      </c>
      <c r="R140" s="1301" t="n">
        <v>99582.1485987213</v>
      </c>
      <c r="S140" s="1302" t="n">
        <v>111078.598996721</v>
      </c>
    </row>
    <row r="141" customFormat="false" ht="16.5" hidden="false" customHeight="false" outlineLevel="0" collapsed="false">
      <c r="A141" s="1277" t="s">
        <v>408</v>
      </c>
      <c r="B141" s="1278" t="n">
        <f aca="false">J141</f>
        <v>150</v>
      </c>
      <c r="C141" s="1278" t="s">
        <v>496</v>
      </c>
      <c r="D141" s="1278" t="n">
        <f aca="false">K141</f>
        <v>300</v>
      </c>
      <c r="E141" s="1278" t="s">
        <v>496</v>
      </c>
      <c r="F141" s="1279" t="n">
        <f aca="false">L141</f>
        <v>2350</v>
      </c>
      <c r="G141" s="1278" t="s">
        <v>496</v>
      </c>
      <c r="H141" s="1280" t="n">
        <v>2</v>
      </c>
      <c r="I141" s="1281" t="s">
        <v>497</v>
      </c>
      <c r="J141" s="1208" t="n">
        <v>150</v>
      </c>
      <c r="K141" s="1209" t="n">
        <v>300</v>
      </c>
      <c r="L141" s="1209" t="n">
        <v>2350</v>
      </c>
      <c r="M141" s="1210" t="n">
        <v>33.5897506720521</v>
      </c>
      <c r="N141" s="1211" t="n">
        <v>10386.3864</v>
      </c>
      <c r="O141" s="1212" t="n">
        <v>75377.622925</v>
      </c>
      <c r="P141" s="1212" t="n">
        <v>87065.896755</v>
      </c>
      <c r="Q141" s="1300" t="n">
        <v>26613.3436767</v>
      </c>
      <c r="R141" s="1301" t="n">
        <v>101990.9666017</v>
      </c>
      <c r="S141" s="1302" t="n">
        <v>113679.2404317</v>
      </c>
    </row>
    <row r="142" customFormat="false" ht="16.5" hidden="false" customHeight="false" outlineLevel="0" collapsed="false">
      <c r="A142" s="1277" t="s">
        <v>408</v>
      </c>
      <c r="B142" s="1278" t="n">
        <f aca="false">J142</f>
        <v>150</v>
      </c>
      <c r="C142" s="1278" t="s">
        <v>496</v>
      </c>
      <c r="D142" s="1278" t="n">
        <f aca="false">K142</f>
        <v>300</v>
      </c>
      <c r="E142" s="1278" t="s">
        <v>496</v>
      </c>
      <c r="F142" s="1279" t="n">
        <f aca="false">L142</f>
        <v>2400</v>
      </c>
      <c r="G142" s="1278" t="s">
        <v>496</v>
      </c>
      <c r="H142" s="1280" t="n">
        <v>2</v>
      </c>
      <c r="I142" s="1281" t="s">
        <v>497</v>
      </c>
      <c r="J142" s="1208" t="n">
        <v>150</v>
      </c>
      <c r="K142" s="1209" t="n">
        <v>300</v>
      </c>
      <c r="L142" s="1209" t="n">
        <v>2400</v>
      </c>
      <c r="M142" s="1210" t="n">
        <v>34.2076071315243</v>
      </c>
      <c r="N142" s="1211" t="n">
        <v>10646.04606</v>
      </c>
      <c r="O142" s="1212" t="n">
        <v>77108.138862</v>
      </c>
      <c r="P142" s="1212" t="n">
        <v>88988.236233</v>
      </c>
      <c r="Q142" s="1300" t="n">
        <v>27062.3204690963</v>
      </c>
      <c r="R142" s="1301" t="n">
        <v>104170.459331096</v>
      </c>
      <c r="S142" s="1302" t="n">
        <v>116050.556702096</v>
      </c>
    </row>
    <row r="143" customFormat="false" ht="16.5" hidden="false" customHeight="false" outlineLevel="0" collapsed="false">
      <c r="A143" s="1277" t="s">
        <v>408</v>
      </c>
      <c r="B143" s="1278" t="n">
        <f aca="false">J143</f>
        <v>150</v>
      </c>
      <c r="C143" s="1278" t="s">
        <v>496</v>
      </c>
      <c r="D143" s="1278" t="n">
        <f aca="false">K143</f>
        <v>300</v>
      </c>
      <c r="E143" s="1278" t="s">
        <v>496</v>
      </c>
      <c r="F143" s="1279" t="n">
        <f aca="false">L143</f>
        <v>2450</v>
      </c>
      <c r="G143" s="1278" t="s">
        <v>496</v>
      </c>
      <c r="H143" s="1280" t="n">
        <v>2</v>
      </c>
      <c r="I143" s="1281" t="s">
        <v>497</v>
      </c>
      <c r="J143" s="1208" t="n">
        <v>150</v>
      </c>
      <c r="K143" s="1209" t="n">
        <v>300</v>
      </c>
      <c r="L143" s="1209" t="n">
        <v>2450</v>
      </c>
      <c r="M143" s="1210" t="n">
        <v>35.3824635909966</v>
      </c>
      <c r="N143" s="1211" t="n">
        <v>10905.70572</v>
      </c>
      <c r="O143" s="1212" t="n">
        <v>79213.139232</v>
      </c>
      <c r="P143" s="1212" t="n">
        <v>91452.308981</v>
      </c>
      <c r="Q143" s="1300" t="n">
        <v>27726.7943812838</v>
      </c>
      <c r="R143" s="1301" t="n">
        <v>106939.933613284</v>
      </c>
      <c r="S143" s="1302" t="n">
        <v>119179.103362284</v>
      </c>
    </row>
    <row r="144" customFormat="false" ht="16.5" hidden="false" customHeight="false" outlineLevel="0" collapsed="false">
      <c r="A144" s="1277" t="s">
        <v>408</v>
      </c>
      <c r="B144" s="1278" t="n">
        <f aca="false">J144</f>
        <v>150</v>
      </c>
      <c r="C144" s="1278" t="s">
        <v>496</v>
      </c>
      <c r="D144" s="1278" t="n">
        <f aca="false">K144</f>
        <v>300</v>
      </c>
      <c r="E144" s="1278" t="s">
        <v>496</v>
      </c>
      <c r="F144" s="1279" t="n">
        <f aca="false">L144</f>
        <v>2500</v>
      </c>
      <c r="G144" s="1278" t="s">
        <v>496</v>
      </c>
      <c r="H144" s="1280" t="n">
        <v>2</v>
      </c>
      <c r="I144" s="1281" t="s">
        <v>497</v>
      </c>
      <c r="J144" s="1208" t="n">
        <v>150</v>
      </c>
      <c r="K144" s="1209" t="n">
        <v>300</v>
      </c>
      <c r="L144" s="1209" t="n">
        <v>2500</v>
      </c>
      <c r="M144" s="1210" t="n">
        <v>36.4550308504689</v>
      </c>
      <c r="N144" s="1211" t="n">
        <v>11165.36538</v>
      </c>
      <c r="O144" s="1212" t="n">
        <v>81192.715482</v>
      </c>
      <c r="P144" s="1212" t="n">
        <v>93952.586842</v>
      </c>
      <c r="Q144" s="1300" t="n">
        <v>28175.77117368</v>
      </c>
      <c r="R144" s="1301" t="n">
        <v>109368.48665568</v>
      </c>
      <c r="S144" s="1302" t="n">
        <v>122128.35801568</v>
      </c>
    </row>
    <row r="145" customFormat="false" ht="16.5" hidden="false" customHeight="false" outlineLevel="0" collapsed="false">
      <c r="A145" s="1277" t="s">
        <v>408</v>
      </c>
      <c r="B145" s="1278" t="n">
        <f aca="false">J145</f>
        <v>150</v>
      </c>
      <c r="C145" s="1278" t="s">
        <v>496</v>
      </c>
      <c r="D145" s="1278" t="n">
        <f aca="false">K145</f>
        <v>300</v>
      </c>
      <c r="E145" s="1278" t="s">
        <v>496</v>
      </c>
      <c r="F145" s="1279" t="n">
        <f aca="false">L145</f>
        <v>2550</v>
      </c>
      <c r="G145" s="1278" t="s">
        <v>496</v>
      </c>
      <c r="H145" s="1280" t="n">
        <v>2</v>
      </c>
      <c r="I145" s="1281" t="s">
        <v>497</v>
      </c>
      <c r="J145" s="1208" t="n">
        <v>150</v>
      </c>
      <c r="K145" s="1209" t="n">
        <v>300</v>
      </c>
      <c r="L145" s="1209" t="n">
        <v>2550</v>
      </c>
      <c r="M145" s="1210" t="n">
        <v>37.0728873099411</v>
      </c>
      <c r="N145" s="1211" t="n">
        <v>11425.02504</v>
      </c>
      <c r="O145" s="1212" t="n">
        <v>82627.579819</v>
      </c>
      <c r="P145" s="1212" t="n">
        <v>95254.899113</v>
      </c>
      <c r="Q145" s="1300" t="n">
        <v>28840.2450858675</v>
      </c>
      <c r="R145" s="1301" t="n">
        <v>111467.824904868</v>
      </c>
      <c r="S145" s="1302" t="n">
        <v>124095.144198868</v>
      </c>
    </row>
    <row r="146" customFormat="false" ht="16.5" hidden="false" customHeight="false" outlineLevel="0" collapsed="false">
      <c r="A146" s="1277" t="s">
        <v>408</v>
      </c>
      <c r="B146" s="1280" t="n">
        <f aca="false">J146</f>
        <v>150</v>
      </c>
      <c r="C146" s="1280" t="s">
        <v>496</v>
      </c>
      <c r="D146" s="1280" t="n">
        <f aca="false">K146</f>
        <v>300</v>
      </c>
      <c r="E146" s="1280" t="s">
        <v>496</v>
      </c>
      <c r="F146" s="1279" t="n">
        <f aca="false">L146</f>
        <v>2600</v>
      </c>
      <c r="G146" s="1280" t="s">
        <v>496</v>
      </c>
      <c r="H146" s="1280" t="n">
        <v>2</v>
      </c>
      <c r="I146" s="1281" t="s">
        <v>497</v>
      </c>
      <c r="J146" s="1208" t="n">
        <v>150</v>
      </c>
      <c r="K146" s="1209" t="n">
        <v>300</v>
      </c>
      <c r="L146" s="1209" t="n">
        <v>2600</v>
      </c>
      <c r="M146" s="1210" t="n">
        <v>37.6907437694134</v>
      </c>
      <c r="N146" s="1211" t="n">
        <v>11684.6847</v>
      </c>
      <c r="O146" s="1212" t="n">
        <v>83717.767517</v>
      </c>
      <c r="P146" s="1212" t="n">
        <v>96536.910134</v>
      </c>
      <c r="Q146" s="1300" t="n">
        <v>29289.2218782638</v>
      </c>
      <c r="R146" s="1301" t="n">
        <v>113006.989395264</v>
      </c>
      <c r="S146" s="1302" t="n">
        <v>125826.132012264</v>
      </c>
    </row>
    <row r="147" customFormat="false" ht="16.5" hidden="false" customHeight="false" outlineLevel="0" collapsed="false">
      <c r="A147" s="1277" t="s">
        <v>408</v>
      </c>
      <c r="B147" s="1278" t="n">
        <f aca="false">J147</f>
        <v>150</v>
      </c>
      <c r="C147" s="1278" t="s">
        <v>496</v>
      </c>
      <c r="D147" s="1278" t="n">
        <f aca="false">K147</f>
        <v>300</v>
      </c>
      <c r="E147" s="1278" t="s">
        <v>496</v>
      </c>
      <c r="F147" s="1279" t="n">
        <f aca="false">L147</f>
        <v>2650</v>
      </c>
      <c r="G147" s="1278" t="s">
        <v>496</v>
      </c>
      <c r="H147" s="1280" t="n">
        <v>2</v>
      </c>
      <c r="I147" s="1281" t="s">
        <v>497</v>
      </c>
      <c r="J147" s="1208" t="n">
        <v>150</v>
      </c>
      <c r="K147" s="1209" t="n">
        <v>300</v>
      </c>
      <c r="L147" s="1209" t="n">
        <v>2650</v>
      </c>
      <c r="M147" s="1210" t="n">
        <v>38.4156002288857</v>
      </c>
      <c r="N147" s="1211" t="n">
        <v>11944.34436</v>
      </c>
      <c r="O147" s="1212" t="n">
        <v>84900.978758</v>
      </c>
      <c r="P147" s="1212" t="n">
        <v>97982.890727</v>
      </c>
      <c r="Q147" s="1300" t="n">
        <v>29953.6956592425</v>
      </c>
      <c r="R147" s="1301" t="n">
        <v>114854.674417243</v>
      </c>
      <c r="S147" s="1302" t="n">
        <v>127936.586386243</v>
      </c>
    </row>
    <row r="148" customFormat="false" ht="16.5" hidden="false" customHeight="false" outlineLevel="0" collapsed="false">
      <c r="A148" s="1277" t="s">
        <v>408</v>
      </c>
      <c r="B148" s="1278" t="n">
        <f aca="false">J148</f>
        <v>150</v>
      </c>
      <c r="C148" s="1278" t="s">
        <v>496</v>
      </c>
      <c r="D148" s="1278" t="n">
        <f aca="false">K148</f>
        <v>300</v>
      </c>
      <c r="E148" s="1278" t="s">
        <v>496</v>
      </c>
      <c r="F148" s="1279" t="n">
        <f aca="false">L148</f>
        <v>2700</v>
      </c>
      <c r="G148" s="1278" t="s">
        <v>496</v>
      </c>
      <c r="H148" s="1280" t="n">
        <v>2</v>
      </c>
      <c r="I148" s="1281" t="s">
        <v>497</v>
      </c>
      <c r="J148" s="1208" t="n">
        <v>150</v>
      </c>
      <c r="K148" s="1209" t="n">
        <v>300</v>
      </c>
      <c r="L148" s="1209" t="n">
        <v>2700</v>
      </c>
      <c r="M148" s="1210" t="n">
        <v>39.0334566883579</v>
      </c>
      <c r="N148" s="1211" t="n">
        <v>12204.00402</v>
      </c>
      <c r="O148" s="1212" t="n">
        <v>85976.805924</v>
      </c>
      <c r="P148" s="1212" t="n">
        <v>99250.541543</v>
      </c>
      <c r="Q148" s="1300" t="n">
        <v>30402.6725828475</v>
      </c>
      <c r="R148" s="1301" t="n">
        <v>116379.478506848</v>
      </c>
      <c r="S148" s="1302" t="n">
        <v>129653.214125848</v>
      </c>
    </row>
    <row r="149" customFormat="false" ht="16.5" hidden="false" customHeight="false" outlineLevel="0" collapsed="false">
      <c r="A149" s="1277" t="s">
        <v>408</v>
      </c>
      <c r="B149" s="1278" t="n">
        <f aca="false">J149</f>
        <v>150</v>
      </c>
      <c r="C149" s="1278" t="s">
        <v>496</v>
      </c>
      <c r="D149" s="1278" t="n">
        <f aca="false">K149</f>
        <v>300</v>
      </c>
      <c r="E149" s="1278" t="s">
        <v>496</v>
      </c>
      <c r="F149" s="1279" t="n">
        <f aca="false">L149</f>
        <v>2750</v>
      </c>
      <c r="G149" s="1278" t="s">
        <v>496</v>
      </c>
      <c r="H149" s="1280" t="n">
        <v>2</v>
      </c>
      <c r="I149" s="1281" t="s">
        <v>497</v>
      </c>
      <c r="J149" s="1208" t="n">
        <v>150</v>
      </c>
      <c r="K149" s="1209" t="n">
        <v>300</v>
      </c>
      <c r="L149" s="1209" t="n">
        <v>2750</v>
      </c>
      <c r="M149" s="1210" t="n">
        <v>39.6513131478302</v>
      </c>
      <c r="N149" s="1211" t="n">
        <v>12463.66368</v>
      </c>
      <c r="O149" s="1212" t="n">
        <v>87045.453042</v>
      </c>
      <c r="P149" s="1212" t="n">
        <v>100511.012202</v>
      </c>
      <c r="Q149" s="1300" t="n">
        <v>30851.6493752438</v>
      </c>
      <c r="R149" s="1301" t="n">
        <v>117897.102417244</v>
      </c>
      <c r="S149" s="1302" t="n">
        <v>131362.661577244</v>
      </c>
    </row>
    <row r="150" customFormat="false" ht="16.5" hidden="false" customHeight="false" outlineLevel="0" collapsed="false">
      <c r="A150" s="1277" t="s">
        <v>408</v>
      </c>
      <c r="B150" s="1278" t="n">
        <f aca="false">J150</f>
        <v>150</v>
      </c>
      <c r="C150" s="1278" t="s">
        <v>496</v>
      </c>
      <c r="D150" s="1278" t="n">
        <f aca="false">K150</f>
        <v>300</v>
      </c>
      <c r="E150" s="1278" t="s">
        <v>496</v>
      </c>
      <c r="F150" s="1279" t="n">
        <f aca="false">L150</f>
        <v>2800</v>
      </c>
      <c r="G150" s="1278" t="s">
        <v>496</v>
      </c>
      <c r="H150" s="1280" t="n">
        <v>2</v>
      </c>
      <c r="I150" s="1281" t="s">
        <v>497</v>
      </c>
      <c r="J150" s="1208" t="n">
        <v>150</v>
      </c>
      <c r="K150" s="1209" t="n">
        <v>300</v>
      </c>
      <c r="L150" s="1209" t="n">
        <v>2800</v>
      </c>
      <c r="M150" s="1210" t="n">
        <v>40.2691696073025</v>
      </c>
      <c r="N150" s="1211" t="n">
        <v>12723.32334</v>
      </c>
      <c r="O150" s="1212" t="n">
        <v>88106.920112</v>
      </c>
      <c r="P150" s="1212" t="n">
        <v>101764.302486</v>
      </c>
      <c r="Q150" s="1300" t="n">
        <v>31516.1231562225</v>
      </c>
      <c r="R150" s="1301" t="n">
        <v>119623.043268223</v>
      </c>
      <c r="S150" s="1302" t="n">
        <v>133280.425642223</v>
      </c>
    </row>
    <row r="151" customFormat="false" ht="16.5" hidden="false" customHeight="false" outlineLevel="0" collapsed="false">
      <c r="A151" s="1277" t="s">
        <v>408</v>
      </c>
      <c r="B151" s="1278" t="n">
        <f aca="false">J151</f>
        <v>150</v>
      </c>
      <c r="C151" s="1278" t="s">
        <v>496</v>
      </c>
      <c r="D151" s="1278" t="n">
        <f aca="false">K151</f>
        <v>300</v>
      </c>
      <c r="E151" s="1278" t="s">
        <v>496</v>
      </c>
      <c r="F151" s="1279" t="n">
        <f aca="false">L151</f>
        <v>2850</v>
      </c>
      <c r="G151" s="1278" t="s">
        <v>496</v>
      </c>
      <c r="H151" s="1280" t="n">
        <v>2</v>
      </c>
      <c r="I151" s="1281" t="s">
        <v>497</v>
      </c>
      <c r="J151" s="1208" t="n">
        <v>150</v>
      </c>
      <c r="K151" s="1209" t="n">
        <v>300</v>
      </c>
      <c r="L151" s="1209" t="n">
        <v>2850</v>
      </c>
      <c r="M151" s="1210" t="n">
        <v>40.8870260667748</v>
      </c>
      <c r="N151" s="1211" t="n">
        <v>12982.983</v>
      </c>
      <c r="O151" s="1212" t="n">
        <v>89161.206807</v>
      </c>
      <c r="P151" s="1212" t="n">
        <v>103010.412722</v>
      </c>
      <c r="Q151" s="1300" t="n">
        <v>31965.1000798275</v>
      </c>
      <c r="R151" s="1301" t="n">
        <v>121126.306886828</v>
      </c>
      <c r="S151" s="1302" t="n">
        <v>134975.512801828</v>
      </c>
    </row>
    <row r="152" customFormat="false" ht="16.5" hidden="false" customHeight="false" outlineLevel="0" collapsed="false">
      <c r="A152" s="1277" t="s">
        <v>408</v>
      </c>
      <c r="B152" s="1278" t="n">
        <f aca="false">J152</f>
        <v>150</v>
      </c>
      <c r="C152" s="1278" t="s">
        <v>496</v>
      </c>
      <c r="D152" s="1278" t="n">
        <f aca="false">K152</f>
        <v>300</v>
      </c>
      <c r="E152" s="1278" t="s">
        <v>496</v>
      </c>
      <c r="F152" s="1279" t="n">
        <f aca="false">L152</f>
        <v>2900</v>
      </c>
      <c r="G152" s="1278" t="s">
        <v>496</v>
      </c>
      <c r="H152" s="1280" t="n">
        <v>2</v>
      </c>
      <c r="I152" s="1281" t="s">
        <v>497</v>
      </c>
      <c r="J152" s="1208" t="n">
        <v>150</v>
      </c>
      <c r="K152" s="1209" t="n">
        <v>300</v>
      </c>
      <c r="L152" s="1209" t="n">
        <v>2900</v>
      </c>
      <c r="M152" s="1210" t="n">
        <v>41.680882526247</v>
      </c>
      <c r="N152" s="1211" t="n">
        <v>13242.64266</v>
      </c>
      <c r="O152" s="1212" t="n">
        <v>90706.186214</v>
      </c>
      <c r="P152" s="1212" t="n">
        <v>104987.688418</v>
      </c>
      <c r="Q152" s="1300" t="n">
        <v>32629.5738608063</v>
      </c>
      <c r="R152" s="1301" t="n">
        <v>123335.760074806</v>
      </c>
      <c r="S152" s="1302" t="n">
        <v>137617.262278806</v>
      </c>
    </row>
    <row r="153" customFormat="false" ht="16.5" hidden="false" customHeight="false" outlineLevel="0" collapsed="false">
      <c r="A153" s="1277" t="s">
        <v>408</v>
      </c>
      <c r="B153" s="1278" t="n">
        <f aca="false">J153</f>
        <v>150</v>
      </c>
      <c r="C153" s="1278" t="s">
        <v>496</v>
      </c>
      <c r="D153" s="1278" t="n">
        <f aca="false">K153</f>
        <v>300</v>
      </c>
      <c r="E153" s="1278" t="s">
        <v>496</v>
      </c>
      <c r="F153" s="1279" t="n">
        <f aca="false">L153</f>
        <v>2950</v>
      </c>
      <c r="G153" s="1278" t="s">
        <v>496</v>
      </c>
      <c r="H153" s="1280" t="n">
        <v>2</v>
      </c>
      <c r="I153" s="1281" t="s">
        <v>497</v>
      </c>
      <c r="J153" s="1208" t="n">
        <v>150</v>
      </c>
      <c r="K153" s="1209" t="n">
        <v>300</v>
      </c>
      <c r="L153" s="1209" t="n">
        <v>2950</v>
      </c>
      <c r="M153" s="1210" t="n">
        <v>42.2987389857193</v>
      </c>
      <c r="N153" s="1211" t="n">
        <v>13502.30232</v>
      </c>
      <c r="O153" s="1212" t="n">
        <v>91419.284706</v>
      </c>
      <c r="P153" s="1212" t="n">
        <v>105892.610451</v>
      </c>
      <c r="Q153" s="1300" t="n">
        <v>33078.5507844113</v>
      </c>
      <c r="R153" s="1301" t="n">
        <v>124497.835490411</v>
      </c>
      <c r="S153" s="1302" t="n">
        <v>138971.161235411</v>
      </c>
    </row>
    <row r="154" customFormat="false" ht="16.5" hidden="false" customHeight="false" outlineLevel="0" collapsed="false">
      <c r="A154" s="1285" t="s">
        <v>408</v>
      </c>
      <c r="B154" s="1286" t="n">
        <f aca="false">J154</f>
        <v>150</v>
      </c>
      <c r="C154" s="1286" t="s">
        <v>496</v>
      </c>
      <c r="D154" s="1286" t="n">
        <f aca="false">K154</f>
        <v>300</v>
      </c>
      <c r="E154" s="1286" t="s">
        <v>496</v>
      </c>
      <c r="F154" s="1287" t="n">
        <f aca="false">L154</f>
        <v>3000</v>
      </c>
      <c r="G154" s="1286" t="s">
        <v>496</v>
      </c>
      <c r="H154" s="1288" t="n">
        <v>2</v>
      </c>
      <c r="I154" s="1289" t="s">
        <v>497</v>
      </c>
      <c r="J154" s="1219" t="n">
        <v>150</v>
      </c>
      <c r="K154" s="1220" t="n">
        <v>300</v>
      </c>
      <c r="L154" s="1220" t="n">
        <v>3000</v>
      </c>
      <c r="M154" s="1247" t="n">
        <v>43.2127034451916</v>
      </c>
      <c r="N154" s="1222" t="n">
        <v>13761.96198</v>
      </c>
      <c r="O154" s="1223" t="n">
        <v>92454.444844</v>
      </c>
      <c r="P154" s="1223" t="n">
        <v>107189.563519</v>
      </c>
      <c r="Q154" s="1303" t="n">
        <v>33743.02456539</v>
      </c>
      <c r="R154" s="1304" t="n">
        <v>126197.46940939</v>
      </c>
      <c r="S154" s="1305" t="n">
        <v>140932.58808439</v>
      </c>
    </row>
    <row r="155" customFormat="false" ht="22.5" hidden="false" customHeight="true" outlineLevel="0" collapsed="false">
      <c r="A155" s="1201" t="s">
        <v>504</v>
      </c>
      <c r="B155" s="1201"/>
      <c r="C155" s="1201"/>
      <c r="D155" s="1201"/>
      <c r="E155" s="1201"/>
      <c r="F155" s="1201"/>
      <c r="G155" s="1201"/>
      <c r="H155" s="1201"/>
      <c r="I155" s="1201"/>
      <c r="J155" s="1201"/>
      <c r="K155" s="1201"/>
      <c r="L155" s="1201"/>
      <c r="M155" s="1201"/>
      <c r="N155" s="1201"/>
      <c r="O155" s="1201"/>
      <c r="P155" s="1201"/>
      <c r="Q155" s="1201"/>
      <c r="R155" s="1201"/>
      <c r="S155" s="1201"/>
    </row>
    <row r="156" customFormat="false" ht="16.5" hidden="false" customHeight="false" outlineLevel="0" collapsed="false">
      <c r="A156" s="1202" t="s">
        <v>520</v>
      </c>
      <c r="B156" s="1202"/>
      <c r="C156" s="1202"/>
      <c r="D156" s="1202"/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1202"/>
      <c r="O156" s="1202"/>
      <c r="P156" s="1202"/>
      <c r="Q156" s="1202"/>
      <c r="R156" s="1202"/>
      <c r="S156" s="1202"/>
    </row>
    <row r="157" customFormat="false" ht="16.5" hidden="false" customHeight="false" outlineLevel="0" collapsed="false">
      <c r="A157" s="1277" t="s">
        <v>408</v>
      </c>
      <c r="B157" s="1278" t="n">
        <f aca="false">J157</f>
        <v>150</v>
      </c>
      <c r="C157" s="1278" t="s">
        <v>496</v>
      </c>
      <c r="D157" s="1278" t="n">
        <f aca="false">K157</f>
        <v>360</v>
      </c>
      <c r="E157" s="1278" t="s">
        <v>496</v>
      </c>
      <c r="F157" s="1279" t="n">
        <f aca="false">L157</f>
        <v>700</v>
      </c>
      <c r="G157" s="1278" t="s">
        <v>496</v>
      </c>
      <c r="H157" s="1280" t="n">
        <v>4</v>
      </c>
      <c r="I157" s="1309" t="s">
        <v>497</v>
      </c>
      <c r="J157" s="1208" t="n">
        <v>150</v>
      </c>
      <c r="K157" s="1209" t="n">
        <v>360</v>
      </c>
      <c r="L157" s="1209" t="n">
        <v>700</v>
      </c>
      <c r="M157" s="1310" t="n">
        <v>14.4357009246185</v>
      </c>
      <c r="N157" s="1211" t="n">
        <v>2070.8671074</v>
      </c>
      <c r="O157" s="1212" t="n">
        <v>33839.537775</v>
      </c>
      <c r="P157" s="1212" t="n">
        <v>39121.615863</v>
      </c>
      <c r="Q157" s="1300" t="n">
        <v>9852.47094189375</v>
      </c>
      <c r="R157" s="1301" t="n">
        <v>43692.0087168938</v>
      </c>
      <c r="S157" s="1302" t="n">
        <v>48974.0868048938</v>
      </c>
    </row>
    <row r="158" customFormat="false" ht="16.5" hidden="false" customHeight="false" outlineLevel="0" collapsed="false">
      <c r="A158" s="1277" t="s">
        <v>408</v>
      </c>
      <c r="B158" s="1278" t="n">
        <f aca="false">J158</f>
        <v>150</v>
      </c>
      <c r="C158" s="1278" t="s">
        <v>496</v>
      </c>
      <c r="D158" s="1278" t="n">
        <f aca="false">K158</f>
        <v>360</v>
      </c>
      <c r="E158" s="1278" t="s">
        <v>496</v>
      </c>
      <c r="F158" s="1279" t="n">
        <f aca="false">L158</f>
        <v>750</v>
      </c>
      <c r="G158" s="1278" t="s">
        <v>496</v>
      </c>
      <c r="H158" s="1280" t="n">
        <v>4</v>
      </c>
      <c r="I158" s="1281" t="s">
        <v>497</v>
      </c>
      <c r="J158" s="1208" t="n">
        <v>150</v>
      </c>
      <c r="K158" s="1209" t="n">
        <v>360</v>
      </c>
      <c r="L158" s="1209" t="n">
        <v>750</v>
      </c>
      <c r="M158" s="1310" t="n">
        <v>15.3759696168262</v>
      </c>
      <c r="N158" s="1211" t="n">
        <v>2366.7052656</v>
      </c>
      <c r="O158" s="1212" t="n">
        <v>35056.391321</v>
      </c>
      <c r="P158" s="1212" t="n">
        <v>40584.362291</v>
      </c>
      <c r="Q158" s="1300" t="n">
        <v>10369.8514479713</v>
      </c>
      <c r="R158" s="1301" t="n">
        <v>45426.2427689713</v>
      </c>
      <c r="S158" s="1302" t="n">
        <v>50954.2137389713</v>
      </c>
    </row>
    <row r="159" customFormat="false" ht="16.5" hidden="false" customHeight="false" outlineLevel="0" collapsed="false">
      <c r="A159" s="1277" t="s">
        <v>408</v>
      </c>
      <c r="B159" s="1278" t="n">
        <f aca="false">J159</f>
        <v>150</v>
      </c>
      <c r="C159" s="1278" t="s">
        <v>496</v>
      </c>
      <c r="D159" s="1278" t="n">
        <f aca="false">K159</f>
        <v>360</v>
      </c>
      <c r="E159" s="1278" t="s">
        <v>496</v>
      </c>
      <c r="F159" s="1279" t="n">
        <f aca="false">L159</f>
        <v>800</v>
      </c>
      <c r="G159" s="1278" t="s">
        <v>496</v>
      </c>
      <c r="H159" s="1280" t="n">
        <v>4</v>
      </c>
      <c r="I159" s="1309" t="s">
        <v>497</v>
      </c>
      <c r="J159" s="1208" t="n">
        <v>150</v>
      </c>
      <c r="K159" s="1209" t="n">
        <v>360</v>
      </c>
      <c r="L159" s="1209" t="n">
        <v>800</v>
      </c>
      <c r="M159" s="1310" t="n">
        <v>16.1972383090339</v>
      </c>
      <c r="N159" s="1211" t="n">
        <v>2662.5434238</v>
      </c>
      <c r="O159" s="1212" t="n">
        <v>36563.298772</v>
      </c>
      <c r="P159" s="1212" t="n">
        <v>41975.959623</v>
      </c>
      <c r="Q159" s="1300" t="n">
        <v>10887.2319540488</v>
      </c>
      <c r="R159" s="1301" t="n">
        <v>47450.5307260488</v>
      </c>
      <c r="S159" s="1302" t="n">
        <v>52863.1915770488</v>
      </c>
    </row>
    <row r="160" customFormat="false" ht="16.5" hidden="false" customHeight="false" outlineLevel="0" collapsed="false">
      <c r="A160" s="1277" t="s">
        <v>408</v>
      </c>
      <c r="B160" s="1278" t="n">
        <f aca="false">J160</f>
        <v>150</v>
      </c>
      <c r="C160" s="1278" t="s">
        <v>496</v>
      </c>
      <c r="D160" s="1278" t="n">
        <f aca="false">K160</f>
        <v>360</v>
      </c>
      <c r="E160" s="1278" t="s">
        <v>496</v>
      </c>
      <c r="F160" s="1279" t="n">
        <f aca="false">L160</f>
        <v>850</v>
      </c>
      <c r="G160" s="1278" t="s">
        <v>496</v>
      </c>
      <c r="H160" s="1280" t="n">
        <v>4</v>
      </c>
      <c r="I160" s="1281" t="s">
        <v>497</v>
      </c>
      <c r="J160" s="1208" t="n">
        <v>150</v>
      </c>
      <c r="K160" s="1209" t="n">
        <v>360</v>
      </c>
      <c r="L160" s="1209" t="n">
        <v>850</v>
      </c>
      <c r="M160" s="1310" t="n">
        <v>17.0185070012416</v>
      </c>
      <c r="N160" s="1211" t="n">
        <v>2958.381582</v>
      </c>
      <c r="O160" s="1212" t="n">
        <v>37730.769323</v>
      </c>
      <c r="P160" s="1212" t="n">
        <v>43354.436189</v>
      </c>
      <c r="Q160" s="1300" t="n">
        <v>11620.1094487088</v>
      </c>
      <c r="R160" s="1301" t="n">
        <v>49350.8787717088</v>
      </c>
      <c r="S160" s="1302" t="n">
        <v>54974.5456377088</v>
      </c>
    </row>
    <row r="161" customFormat="false" ht="16.5" hidden="false" customHeight="false" outlineLevel="0" collapsed="false">
      <c r="A161" s="1277" t="s">
        <v>408</v>
      </c>
      <c r="B161" s="1278" t="n">
        <f aca="false">J161</f>
        <v>150</v>
      </c>
      <c r="C161" s="1278" t="s">
        <v>496</v>
      </c>
      <c r="D161" s="1278" t="n">
        <f aca="false">K161</f>
        <v>360</v>
      </c>
      <c r="E161" s="1278" t="s">
        <v>496</v>
      </c>
      <c r="F161" s="1279" t="n">
        <f aca="false">L161</f>
        <v>900</v>
      </c>
      <c r="G161" s="1278" t="s">
        <v>496</v>
      </c>
      <c r="H161" s="1280" t="n">
        <v>4</v>
      </c>
      <c r="I161" s="1309" t="s">
        <v>497</v>
      </c>
      <c r="J161" s="1208" t="n">
        <v>150</v>
      </c>
      <c r="K161" s="1209" t="n">
        <v>360</v>
      </c>
      <c r="L161" s="1209" t="n">
        <v>900</v>
      </c>
      <c r="M161" s="1310" t="n">
        <v>17.8777756934493</v>
      </c>
      <c r="N161" s="1211" t="n">
        <v>3254.2197402</v>
      </c>
      <c r="O161" s="1212" t="n">
        <v>38951.745358</v>
      </c>
      <c r="P161" s="1212" t="n">
        <v>44824.663505</v>
      </c>
      <c r="Q161" s="1300" t="n">
        <v>12137.4899547863</v>
      </c>
      <c r="R161" s="1301" t="n">
        <v>51089.2353127863</v>
      </c>
      <c r="S161" s="1302" t="n">
        <v>56962.1534597863</v>
      </c>
    </row>
    <row r="162" customFormat="false" ht="16.5" hidden="false" customHeight="false" outlineLevel="0" collapsed="false">
      <c r="A162" s="1277" t="s">
        <v>408</v>
      </c>
      <c r="B162" s="1278" t="n">
        <f aca="false">J162</f>
        <v>150</v>
      </c>
      <c r="C162" s="1278" t="s">
        <v>496</v>
      </c>
      <c r="D162" s="1278" t="n">
        <f aca="false">K162</f>
        <v>360</v>
      </c>
      <c r="E162" s="1278" t="s">
        <v>496</v>
      </c>
      <c r="F162" s="1279" t="n">
        <f aca="false">L162</f>
        <v>950</v>
      </c>
      <c r="G162" s="1278" t="s">
        <v>496</v>
      </c>
      <c r="H162" s="1280" t="n">
        <v>4</v>
      </c>
      <c r="I162" s="1281" t="s">
        <v>497</v>
      </c>
      <c r="J162" s="1208" t="n">
        <v>150</v>
      </c>
      <c r="K162" s="1209" t="n">
        <v>360</v>
      </c>
      <c r="L162" s="1209" t="n">
        <v>950</v>
      </c>
      <c r="M162" s="1310" t="n">
        <v>18.768044385657</v>
      </c>
      <c r="N162" s="1211" t="n">
        <v>3550.0578984</v>
      </c>
      <c r="O162" s="1212" t="n">
        <v>40168.870532</v>
      </c>
      <c r="P162" s="1212" t="n">
        <v>46287.90294</v>
      </c>
      <c r="Q162" s="1300" t="n">
        <v>12870.3674494463</v>
      </c>
      <c r="R162" s="1301" t="n">
        <v>53039.2379814463</v>
      </c>
      <c r="S162" s="1302" t="n">
        <v>59158.2703894463</v>
      </c>
    </row>
    <row r="163" customFormat="false" ht="16.5" hidden="false" customHeight="false" outlineLevel="0" collapsed="false">
      <c r="A163" s="1277" t="s">
        <v>408</v>
      </c>
      <c r="B163" s="1278" t="n">
        <f aca="false">J163</f>
        <v>150</v>
      </c>
      <c r="C163" s="1278" t="s">
        <v>496</v>
      </c>
      <c r="D163" s="1278" t="n">
        <f aca="false">K163</f>
        <v>360</v>
      </c>
      <c r="E163" s="1278" t="s">
        <v>496</v>
      </c>
      <c r="F163" s="1279" t="n">
        <f aca="false">L163</f>
        <v>1000</v>
      </c>
      <c r="G163" s="1278" t="s">
        <v>496</v>
      </c>
      <c r="H163" s="1280" t="n">
        <v>4</v>
      </c>
      <c r="I163" s="1309" t="s">
        <v>497</v>
      </c>
      <c r="J163" s="1208" t="n">
        <v>150</v>
      </c>
      <c r="K163" s="1209" t="n">
        <v>360</v>
      </c>
      <c r="L163" s="1209" t="n">
        <v>1000</v>
      </c>
      <c r="M163" s="1310" t="n">
        <v>19.7297778778647</v>
      </c>
      <c r="N163" s="1211" t="n">
        <v>3845.8960566</v>
      </c>
      <c r="O163" s="1212" t="n">
        <v>42398.130248</v>
      </c>
      <c r="P163" s="1212" t="n">
        <v>48728.168562</v>
      </c>
      <c r="Q163" s="1300" t="n">
        <v>13387.7479555238</v>
      </c>
      <c r="R163" s="1301" t="n">
        <v>55785.8782035238</v>
      </c>
      <c r="S163" s="1302" t="n">
        <v>62115.9165175238</v>
      </c>
    </row>
    <row r="164" customFormat="false" ht="16.5" hidden="false" customHeight="false" outlineLevel="0" collapsed="false">
      <c r="A164" s="1277" t="s">
        <v>408</v>
      </c>
      <c r="B164" s="1278" t="n">
        <f aca="false">J164</f>
        <v>150</v>
      </c>
      <c r="C164" s="1278" t="s">
        <v>496</v>
      </c>
      <c r="D164" s="1278" t="n">
        <f aca="false">K164</f>
        <v>360</v>
      </c>
      <c r="E164" s="1278" t="s">
        <v>496</v>
      </c>
      <c r="F164" s="1279" t="n">
        <f aca="false">L164</f>
        <v>1050</v>
      </c>
      <c r="G164" s="1278" t="s">
        <v>496</v>
      </c>
      <c r="H164" s="1280" t="n">
        <v>4</v>
      </c>
      <c r="I164" s="1281" t="s">
        <v>497</v>
      </c>
      <c r="J164" s="1208" t="n">
        <v>150</v>
      </c>
      <c r="K164" s="1209" t="n">
        <v>360</v>
      </c>
      <c r="L164" s="1209" t="n">
        <v>1050</v>
      </c>
      <c r="M164" s="1310" t="n">
        <v>20.5510465700724</v>
      </c>
      <c r="N164" s="1211" t="n">
        <v>4141.7342148</v>
      </c>
      <c r="O164" s="1212" t="n">
        <v>44567.495881</v>
      </c>
      <c r="P164" s="1212" t="n">
        <v>51108.540101</v>
      </c>
      <c r="Q164" s="1300" t="n">
        <v>14120.6254501838</v>
      </c>
      <c r="R164" s="1301" t="n">
        <v>58688.1213311838</v>
      </c>
      <c r="S164" s="1302" t="n">
        <v>65229.1655511838</v>
      </c>
    </row>
    <row r="165" customFormat="false" ht="16.5" hidden="false" customHeight="false" outlineLevel="0" collapsed="false">
      <c r="A165" s="1277" t="s">
        <v>408</v>
      </c>
      <c r="B165" s="1280" t="n">
        <f aca="false">J165</f>
        <v>150</v>
      </c>
      <c r="C165" s="1280" t="s">
        <v>496</v>
      </c>
      <c r="D165" s="1280" t="n">
        <f aca="false">K165</f>
        <v>360</v>
      </c>
      <c r="E165" s="1280" t="s">
        <v>496</v>
      </c>
      <c r="F165" s="1279" t="n">
        <f aca="false">L165</f>
        <v>1100</v>
      </c>
      <c r="G165" s="1280" t="s">
        <v>496</v>
      </c>
      <c r="H165" s="1280" t="n">
        <v>4</v>
      </c>
      <c r="I165" s="1309" t="s">
        <v>497</v>
      </c>
      <c r="J165" s="1208" t="n">
        <v>150</v>
      </c>
      <c r="K165" s="1209" t="n">
        <v>360</v>
      </c>
      <c r="L165" s="1209" t="n">
        <v>1100</v>
      </c>
      <c r="M165" s="1310" t="n">
        <v>21.3723152622801</v>
      </c>
      <c r="N165" s="1211" t="n">
        <v>4437.572373</v>
      </c>
      <c r="O165" s="1212" t="n">
        <v>46736.861514</v>
      </c>
      <c r="P165" s="1212" t="n">
        <v>53488.911531</v>
      </c>
      <c r="Q165" s="1300" t="n">
        <v>14638.0059562613</v>
      </c>
      <c r="R165" s="1301" t="n">
        <v>61374.8674702613</v>
      </c>
      <c r="S165" s="1302" t="n">
        <v>68126.9174872613</v>
      </c>
    </row>
    <row r="166" customFormat="false" ht="16.5" hidden="false" customHeight="false" outlineLevel="0" collapsed="false">
      <c r="A166" s="1277" t="s">
        <v>408</v>
      </c>
      <c r="B166" s="1278" t="n">
        <f aca="false">J166</f>
        <v>150</v>
      </c>
      <c r="C166" s="1278" t="s">
        <v>496</v>
      </c>
      <c r="D166" s="1278" t="n">
        <f aca="false">K166</f>
        <v>360</v>
      </c>
      <c r="E166" s="1278" t="s">
        <v>496</v>
      </c>
      <c r="F166" s="1279" t="n">
        <f aca="false">L166</f>
        <v>1150</v>
      </c>
      <c r="G166" s="1278" t="s">
        <v>496</v>
      </c>
      <c r="H166" s="1280" t="n">
        <v>4</v>
      </c>
      <c r="I166" s="1281" t="s">
        <v>497</v>
      </c>
      <c r="J166" s="1208" t="n">
        <v>150</v>
      </c>
      <c r="K166" s="1209" t="n">
        <v>360</v>
      </c>
      <c r="L166" s="1209" t="n">
        <v>1150</v>
      </c>
      <c r="M166" s="1310" t="n">
        <v>22.1935839544878</v>
      </c>
      <c r="N166" s="1211" t="n">
        <v>4733.4105312</v>
      </c>
      <c r="O166" s="1212" t="n">
        <v>48555.152317</v>
      </c>
      <c r="P166" s="1212" t="n">
        <v>55518.208131</v>
      </c>
      <c r="Q166" s="1300" t="n">
        <v>15155.3864623388</v>
      </c>
      <c r="R166" s="1301" t="n">
        <v>63710.5387793388</v>
      </c>
      <c r="S166" s="1302" t="n">
        <v>70673.5945933388</v>
      </c>
    </row>
    <row r="167" customFormat="false" ht="16.5" hidden="false" customHeight="false" outlineLevel="0" collapsed="false">
      <c r="A167" s="1277" t="s">
        <v>408</v>
      </c>
      <c r="B167" s="1278" t="n">
        <f aca="false">J167</f>
        <v>150</v>
      </c>
      <c r="C167" s="1278" t="s">
        <v>496</v>
      </c>
      <c r="D167" s="1278" t="n">
        <f aca="false">K167</f>
        <v>360</v>
      </c>
      <c r="E167" s="1278" t="s">
        <v>496</v>
      </c>
      <c r="F167" s="1279" t="n">
        <f aca="false">L167</f>
        <v>1200</v>
      </c>
      <c r="G167" s="1278" t="s">
        <v>496</v>
      </c>
      <c r="H167" s="1280" t="n">
        <v>4</v>
      </c>
      <c r="I167" s="1309" t="s">
        <v>497</v>
      </c>
      <c r="J167" s="1208" t="n">
        <v>150</v>
      </c>
      <c r="K167" s="1209" t="n">
        <v>360</v>
      </c>
      <c r="L167" s="1209" t="n">
        <v>1200</v>
      </c>
      <c r="M167" s="1310" t="n">
        <v>23.1908526466955</v>
      </c>
      <c r="N167" s="1211" t="n">
        <v>5029.2486894</v>
      </c>
      <c r="O167" s="1212" t="n">
        <v>50810.60833</v>
      </c>
      <c r="P167" s="1212" t="n">
        <v>58222.734443</v>
      </c>
      <c r="Q167" s="1300" t="n">
        <v>15888.2640882075</v>
      </c>
      <c r="R167" s="1301" t="n">
        <v>66698.8724182075</v>
      </c>
      <c r="S167" s="1302" t="n">
        <v>74110.9985312075</v>
      </c>
    </row>
    <row r="168" customFormat="false" ht="16.5" hidden="false" customHeight="false" outlineLevel="0" collapsed="false">
      <c r="A168" s="1277" t="s">
        <v>408</v>
      </c>
      <c r="B168" s="1278" t="n">
        <f aca="false">J168</f>
        <v>150</v>
      </c>
      <c r="C168" s="1278" t="s">
        <v>496</v>
      </c>
      <c r="D168" s="1278" t="n">
        <f aca="false">K168</f>
        <v>360</v>
      </c>
      <c r="E168" s="1278" t="s">
        <v>496</v>
      </c>
      <c r="F168" s="1279" t="n">
        <f aca="false">L168</f>
        <v>1250</v>
      </c>
      <c r="G168" s="1278" t="s">
        <v>496</v>
      </c>
      <c r="H168" s="1280" t="n">
        <v>4</v>
      </c>
      <c r="I168" s="1281" t="s">
        <v>497</v>
      </c>
      <c r="J168" s="1208" t="n">
        <v>150</v>
      </c>
      <c r="K168" s="1209" t="n">
        <v>360</v>
      </c>
      <c r="L168" s="1209" t="n">
        <v>1250</v>
      </c>
      <c r="M168" s="1310" t="n">
        <v>24.0121213389032</v>
      </c>
      <c r="N168" s="1211" t="n">
        <v>5325.0868476</v>
      </c>
      <c r="O168" s="1212" t="n">
        <v>52780.585713</v>
      </c>
      <c r="P168" s="1212" t="n">
        <v>60403.717841</v>
      </c>
      <c r="Q168" s="1300" t="n">
        <v>16405.644594285</v>
      </c>
      <c r="R168" s="1301" t="n">
        <v>69186.230307285</v>
      </c>
      <c r="S168" s="1302" t="n">
        <v>76809.362435285</v>
      </c>
    </row>
    <row r="169" customFormat="false" ht="16.5" hidden="false" customHeight="false" outlineLevel="0" collapsed="false">
      <c r="A169" s="1277" t="s">
        <v>408</v>
      </c>
      <c r="B169" s="1278" t="n">
        <f aca="false">J169</f>
        <v>150</v>
      </c>
      <c r="C169" s="1278" t="s">
        <v>496</v>
      </c>
      <c r="D169" s="1278" t="n">
        <f aca="false">K169</f>
        <v>360</v>
      </c>
      <c r="E169" s="1278" t="s">
        <v>496</v>
      </c>
      <c r="F169" s="1279" t="n">
        <f aca="false">L169</f>
        <v>1300</v>
      </c>
      <c r="G169" s="1278" t="s">
        <v>496</v>
      </c>
      <c r="H169" s="1280" t="n">
        <v>4</v>
      </c>
      <c r="I169" s="1309" t="s">
        <v>497</v>
      </c>
      <c r="J169" s="1208" t="n">
        <v>150</v>
      </c>
      <c r="K169" s="1209" t="n">
        <v>360</v>
      </c>
      <c r="L169" s="1209" t="n">
        <v>1300</v>
      </c>
      <c r="M169" s="1310" t="n">
        <v>24.8953900311109</v>
      </c>
      <c r="N169" s="1211" t="n">
        <v>5620.9250058</v>
      </c>
      <c r="O169" s="1212" t="n">
        <v>54786.383439</v>
      </c>
      <c r="P169" s="1212" t="n">
        <v>62690.816227</v>
      </c>
      <c r="Q169" s="1300" t="n">
        <v>17138.522088945</v>
      </c>
      <c r="R169" s="1301" t="n">
        <v>71924.905527945</v>
      </c>
      <c r="S169" s="1302" t="n">
        <v>79829.338315945</v>
      </c>
    </row>
    <row r="170" customFormat="false" ht="16.5" hidden="false" customHeight="false" outlineLevel="0" collapsed="false">
      <c r="A170" s="1277" t="s">
        <v>408</v>
      </c>
      <c r="B170" s="1278" t="n">
        <f aca="false">J170</f>
        <v>150</v>
      </c>
      <c r="C170" s="1278" t="s">
        <v>496</v>
      </c>
      <c r="D170" s="1278" t="n">
        <f aca="false">K170</f>
        <v>360</v>
      </c>
      <c r="E170" s="1278" t="s">
        <v>496</v>
      </c>
      <c r="F170" s="1279" t="n">
        <f aca="false">L170</f>
        <v>1350</v>
      </c>
      <c r="G170" s="1278" t="s">
        <v>496</v>
      </c>
      <c r="H170" s="1280" t="n">
        <v>4</v>
      </c>
      <c r="I170" s="1281" t="s">
        <v>497</v>
      </c>
      <c r="J170" s="1208" t="n">
        <v>150</v>
      </c>
      <c r="K170" s="1209" t="n">
        <v>360</v>
      </c>
      <c r="L170" s="1209" t="n">
        <v>1350</v>
      </c>
      <c r="M170" s="1310" t="n">
        <v>25.7166587233186</v>
      </c>
      <c r="N170" s="1211" t="n">
        <v>5916.763164</v>
      </c>
      <c r="O170" s="1212" t="n">
        <v>57101.239002</v>
      </c>
      <c r="P170" s="1212" t="n">
        <v>65216.677696</v>
      </c>
      <c r="Q170" s="1300" t="n">
        <v>17655.9025950225</v>
      </c>
      <c r="R170" s="1301" t="n">
        <v>74757.1415970225</v>
      </c>
      <c r="S170" s="1302" t="n">
        <v>82872.5802910225</v>
      </c>
    </row>
    <row r="171" customFormat="false" ht="16.5" hidden="false" customHeight="false" outlineLevel="0" collapsed="false">
      <c r="A171" s="1277" t="s">
        <v>408</v>
      </c>
      <c r="B171" s="1278" t="n">
        <f aca="false">J171</f>
        <v>150</v>
      </c>
      <c r="C171" s="1278" t="s">
        <v>496</v>
      </c>
      <c r="D171" s="1278" t="n">
        <f aca="false">K171</f>
        <v>360</v>
      </c>
      <c r="E171" s="1278" t="s">
        <v>496</v>
      </c>
      <c r="F171" s="1279" t="n">
        <f aca="false">L171</f>
        <v>1400</v>
      </c>
      <c r="G171" s="1278" t="s">
        <v>496</v>
      </c>
      <c r="H171" s="1280" t="n">
        <v>4</v>
      </c>
      <c r="I171" s="1309" t="s">
        <v>497</v>
      </c>
      <c r="J171" s="1208" t="n">
        <v>150</v>
      </c>
      <c r="K171" s="1209" t="n">
        <v>360</v>
      </c>
      <c r="L171" s="1209" t="n">
        <v>1400</v>
      </c>
      <c r="M171" s="1310" t="n">
        <v>26.5379274155263</v>
      </c>
      <c r="N171" s="1211" t="n">
        <v>6212.6013222</v>
      </c>
      <c r="O171" s="1212" t="n">
        <v>59416.094456</v>
      </c>
      <c r="P171" s="1212" t="n">
        <v>67742.539056</v>
      </c>
      <c r="Q171" s="1300" t="n">
        <v>18388.7800896825</v>
      </c>
      <c r="R171" s="1301" t="n">
        <v>77804.8745456825</v>
      </c>
      <c r="S171" s="1302" t="n">
        <v>86131.3191456825</v>
      </c>
    </row>
    <row r="172" customFormat="false" ht="16.5" hidden="false" customHeight="false" outlineLevel="0" collapsed="false">
      <c r="A172" s="1277" t="s">
        <v>408</v>
      </c>
      <c r="B172" s="1278" t="n">
        <f aca="false">J172</f>
        <v>150</v>
      </c>
      <c r="C172" s="1278" t="s">
        <v>496</v>
      </c>
      <c r="D172" s="1278" t="n">
        <f aca="false">K172</f>
        <v>360</v>
      </c>
      <c r="E172" s="1278" t="s">
        <v>496</v>
      </c>
      <c r="F172" s="1279" t="n">
        <f aca="false">L172</f>
        <v>1450</v>
      </c>
      <c r="G172" s="1278" t="s">
        <v>496</v>
      </c>
      <c r="H172" s="1280" t="n">
        <v>4</v>
      </c>
      <c r="I172" s="1281" t="s">
        <v>497</v>
      </c>
      <c r="J172" s="1208" t="n">
        <v>150</v>
      </c>
      <c r="K172" s="1209" t="n">
        <v>360</v>
      </c>
      <c r="L172" s="1209" t="n">
        <v>1450</v>
      </c>
      <c r="M172" s="1310" t="n">
        <v>27.359196107734</v>
      </c>
      <c r="N172" s="1211" t="n">
        <v>6508.4394804</v>
      </c>
      <c r="O172" s="1212" t="n">
        <v>61730.94991</v>
      </c>
      <c r="P172" s="1212" t="n">
        <v>70268.400307</v>
      </c>
      <c r="Q172" s="1300" t="n">
        <v>18906.16059576</v>
      </c>
      <c r="R172" s="1301" t="n">
        <v>80637.11050576</v>
      </c>
      <c r="S172" s="1302" t="n">
        <v>89174.56090276</v>
      </c>
    </row>
    <row r="173" customFormat="false" ht="16.5" hidden="false" customHeight="false" outlineLevel="0" collapsed="false">
      <c r="A173" s="1277" t="s">
        <v>408</v>
      </c>
      <c r="B173" s="1278" t="n">
        <f aca="false">J173</f>
        <v>150</v>
      </c>
      <c r="C173" s="1278" t="s">
        <v>496</v>
      </c>
      <c r="D173" s="1278" t="n">
        <f aca="false">K173</f>
        <v>360</v>
      </c>
      <c r="E173" s="1278" t="s">
        <v>496</v>
      </c>
      <c r="F173" s="1279" t="n">
        <f aca="false">L173</f>
        <v>1500</v>
      </c>
      <c r="G173" s="1278" t="s">
        <v>496</v>
      </c>
      <c r="H173" s="1280" t="n">
        <v>4</v>
      </c>
      <c r="I173" s="1309" t="s">
        <v>497</v>
      </c>
      <c r="J173" s="1208" t="n">
        <v>150</v>
      </c>
      <c r="K173" s="1209" t="n">
        <v>360</v>
      </c>
      <c r="L173" s="1209" t="n">
        <v>1500</v>
      </c>
      <c r="M173" s="1310" t="n">
        <v>29.1495843999417</v>
      </c>
      <c r="N173" s="1211" t="n">
        <v>6804.2776386</v>
      </c>
      <c r="O173" s="1212" t="n">
        <v>64908.267755</v>
      </c>
      <c r="P173" s="1212" t="n">
        <v>73970.854101</v>
      </c>
      <c r="Q173" s="1300" t="n">
        <v>19639.03809042</v>
      </c>
      <c r="R173" s="1301" t="n">
        <v>84547.30584542</v>
      </c>
      <c r="S173" s="1302" t="n">
        <v>93609.89219142</v>
      </c>
    </row>
    <row r="174" customFormat="false" ht="16.5" hidden="false" customHeight="false" outlineLevel="0" collapsed="false">
      <c r="A174" s="1277" t="s">
        <v>408</v>
      </c>
      <c r="B174" s="1278" t="n">
        <f aca="false">J174</f>
        <v>150</v>
      </c>
      <c r="C174" s="1278" t="s">
        <v>496</v>
      </c>
      <c r="D174" s="1278" t="n">
        <f aca="false">K174</f>
        <v>360</v>
      </c>
      <c r="E174" s="1278" t="s">
        <v>496</v>
      </c>
      <c r="F174" s="1279" t="n">
        <f aca="false">L174</f>
        <v>1550</v>
      </c>
      <c r="G174" s="1278" t="s">
        <v>496</v>
      </c>
      <c r="H174" s="1280" t="n">
        <v>4</v>
      </c>
      <c r="I174" s="1281" t="s">
        <v>497</v>
      </c>
      <c r="J174" s="1208" t="n">
        <v>150</v>
      </c>
      <c r="K174" s="1209" t="n">
        <v>360</v>
      </c>
      <c r="L174" s="1209" t="n">
        <v>1550</v>
      </c>
      <c r="M174" s="1310" t="n">
        <v>30.0398530921494</v>
      </c>
      <c r="N174" s="1211" t="n">
        <v>7100.1157968</v>
      </c>
      <c r="O174" s="1212" t="n">
        <v>67608.591463</v>
      </c>
      <c r="P174" s="1212" t="n">
        <v>77047.11543</v>
      </c>
      <c r="Q174" s="1300" t="n">
        <v>20156.4185964975</v>
      </c>
      <c r="R174" s="1301" t="n">
        <v>87765.0100594975</v>
      </c>
      <c r="S174" s="1302" t="n">
        <v>97203.5340264975</v>
      </c>
    </row>
    <row r="175" customFormat="false" ht="16.5" hidden="false" customHeight="false" outlineLevel="0" collapsed="false">
      <c r="A175" s="1277" t="s">
        <v>408</v>
      </c>
      <c r="B175" s="1280" t="n">
        <f aca="false">J175</f>
        <v>150</v>
      </c>
      <c r="C175" s="1280" t="s">
        <v>496</v>
      </c>
      <c r="D175" s="1280" t="n">
        <f aca="false">K175</f>
        <v>360</v>
      </c>
      <c r="E175" s="1280" t="s">
        <v>496</v>
      </c>
      <c r="F175" s="1279" t="n">
        <f aca="false">L175</f>
        <v>1600</v>
      </c>
      <c r="G175" s="1280" t="s">
        <v>496</v>
      </c>
      <c r="H175" s="1280" t="n">
        <v>4</v>
      </c>
      <c r="I175" s="1309" t="s">
        <v>497</v>
      </c>
      <c r="J175" s="1208" t="n">
        <v>150</v>
      </c>
      <c r="K175" s="1209" t="n">
        <v>360</v>
      </c>
      <c r="L175" s="1209" t="n">
        <v>1600</v>
      </c>
      <c r="M175" s="1310" t="n">
        <v>30.8611217843571</v>
      </c>
      <c r="N175" s="1211" t="n">
        <v>7395.953955</v>
      </c>
      <c r="O175" s="1212" t="n">
        <v>69260.393704</v>
      </c>
      <c r="P175" s="1212" t="n">
        <v>78909.923577</v>
      </c>
      <c r="Q175" s="1300" t="n">
        <v>20673.799102575</v>
      </c>
      <c r="R175" s="1301" t="n">
        <v>89934.192806575</v>
      </c>
      <c r="S175" s="1302" t="n">
        <v>99583.722679575</v>
      </c>
    </row>
    <row r="176" customFormat="false" ht="16.5" hidden="false" customHeight="false" outlineLevel="0" collapsed="false">
      <c r="A176" s="1277" t="s">
        <v>408</v>
      </c>
      <c r="B176" s="1278" t="n">
        <f aca="false">J176</f>
        <v>150</v>
      </c>
      <c r="C176" s="1278" t="s">
        <v>496</v>
      </c>
      <c r="D176" s="1278" t="n">
        <f aca="false">K176</f>
        <v>360</v>
      </c>
      <c r="E176" s="1278" t="s">
        <v>496</v>
      </c>
      <c r="F176" s="1279" t="n">
        <f aca="false">L176</f>
        <v>1650</v>
      </c>
      <c r="G176" s="1278" t="s">
        <v>496</v>
      </c>
      <c r="H176" s="1280" t="n">
        <v>4</v>
      </c>
      <c r="I176" s="1281" t="s">
        <v>497</v>
      </c>
      <c r="J176" s="1208" t="n">
        <v>150</v>
      </c>
      <c r="K176" s="1209" t="n">
        <v>360</v>
      </c>
      <c r="L176" s="1209" t="n">
        <v>1650</v>
      </c>
      <c r="M176" s="1310" t="n">
        <v>31.7203904765648</v>
      </c>
      <c r="N176" s="1211" t="n">
        <v>7691.7921132</v>
      </c>
      <c r="O176" s="1212" t="n">
        <v>70957.820729</v>
      </c>
      <c r="P176" s="1212" t="n">
        <v>80856.146372</v>
      </c>
      <c r="Q176" s="1300" t="n">
        <v>21406.676597235</v>
      </c>
      <c r="R176" s="1301" t="n">
        <v>92364.497326235</v>
      </c>
      <c r="S176" s="1302" t="n">
        <v>102262.822969235</v>
      </c>
    </row>
    <row r="177" customFormat="false" ht="16.5" hidden="false" customHeight="false" outlineLevel="0" collapsed="false">
      <c r="A177" s="1277" t="s">
        <v>408</v>
      </c>
      <c r="B177" s="1278" t="n">
        <f aca="false">J177</f>
        <v>150</v>
      </c>
      <c r="C177" s="1278" t="s">
        <v>496</v>
      </c>
      <c r="D177" s="1278" t="n">
        <f aca="false">K177</f>
        <v>360</v>
      </c>
      <c r="E177" s="1278" t="s">
        <v>496</v>
      </c>
      <c r="F177" s="1279" t="n">
        <f aca="false">L177</f>
        <v>1700</v>
      </c>
      <c r="G177" s="1278" t="s">
        <v>496</v>
      </c>
      <c r="H177" s="1280" t="n">
        <v>4</v>
      </c>
      <c r="I177" s="1309" t="s">
        <v>497</v>
      </c>
      <c r="J177" s="1208" t="n">
        <v>150</v>
      </c>
      <c r="K177" s="1209" t="n">
        <v>360</v>
      </c>
      <c r="L177" s="1209" t="n">
        <v>1700</v>
      </c>
      <c r="M177" s="1310" t="n">
        <v>32.5416591687725</v>
      </c>
      <c r="N177" s="1211" t="n">
        <v>7987.6302714</v>
      </c>
      <c r="O177" s="1212" t="n">
        <v>72594.980128</v>
      </c>
      <c r="P177" s="1212" t="n">
        <v>82704.311568</v>
      </c>
      <c r="Q177" s="1300" t="n">
        <v>21924.0571033125</v>
      </c>
      <c r="R177" s="1301" t="n">
        <v>94519.0372313125</v>
      </c>
      <c r="S177" s="1302" t="n">
        <v>104628.368671313</v>
      </c>
    </row>
    <row r="178" customFormat="false" ht="16.5" hidden="false" customHeight="false" outlineLevel="0" collapsed="false">
      <c r="A178" s="1277" t="s">
        <v>408</v>
      </c>
      <c r="B178" s="1278" t="n">
        <f aca="false">J178</f>
        <v>150</v>
      </c>
      <c r="C178" s="1278" t="s">
        <v>496</v>
      </c>
      <c r="D178" s="1278" t="n">
        <f aca="false">K178</f>
        <v>360</v>
      </c>
      <c r="E178" s="1278" t="s">
        <v>496</v>
      </c>
      <c r="F178" s="1279" t="n">
        <f aca="false">L178</f>
        <v>1750</v>
      </c>
      <c r="G178" s="1278" t="s">
        <v>496</v>
      </c>
      <c r="H178" s="1280" t="n">
        <v>4</v>
      </c>
      <c r="I178" s="1281" t="s">
        <v>497</v>
      </c>
      <c r="J178" s="1208" t="n">
        <v>150</v>
      </c>
      <c r="K178" s="1209" t="n">
        <v>360</v>
      </c>
      <c r="L178" s="1209" t="n">
        <v>1750</v>
      </c>
      <c r="M178" s="1310" t="n">
        <v>33.3629278609802</v>
      </c>
      <c r="N178" s="1211" t="n">
        <v>8283.4684296</v>
      </c>
      <c r="O178" s="1212" t="n">
        <v>74224.817997</v>
      </c>
      <c r="P178" s="1212" t="n">
        <v>84545.155452</v>
      </c>
      <c r="Q178" s="1300" t="n">
        <v>22656.9345979725</v>
      </c>
      <c r="R178" s="1301" t="n">
        <v>96881.7525949725</v>
      </c>
      <c r="S178" s="1302" t="n">
        <v>107202.090049973</v>
      </c>
    </row>
    <row r="179" customFormat="false" ht="16.5" hidden="false" customHeight="false" outlineLevel="0" collapsed="false">
      <c r="A179" s="1277" t="s">
        <v>408</v>
      </c>
      <c r="B179" s="1278" t="n">
        <f aca="false">J179</f>
        <v>150</v>
      </c>
      <c r="C179" s="1278" t="s">
        <v>496</v>
      </c>
      <c r="D179" s="1278" t="n">
        <f aca="false">K179</f>
        <v>360</v>
      </c>
      <c r="E179" s="1278" t="s">
        <v>496</v>
      </c>
      <c r="F179" s="1279" t="n">
        <f aca="false">L179</f>
        <v>1800</v>
      </c>
      <c r="G179" s="1278" t="s">
        <v>496</v>
      </c>
      <c r="H179" s="1280" t="n">
        <v>4</v>
      </c>
      <c r="I179" s="1309" t="s">
        <v>497</v>
      </c>
      <c r="J179" s="1208" t="n">
        <v>150</v>
      </c>
      <c r="K179" s="1209" t="n">
        <v>360</v>
      </c>
      <c r="L179" s="1209" t="n">
        <v>1800</v>
      </c>
      <c r="M179" s="1310" t="n">
        <v>34.2531965531879</v>
      </c>
      <c r="N179" s="1211" t="n">
        <v>8579.3065878</v>
      </c>
      <c r="O179" s="1212" t="n">
        <v>75897.196822</v>
      </c>
      <c r="P179" s="1212" t="n">
        <v>86463.817597</v>
      </c>
      <c r="Q179" s="1300" t="n">
        <v>23174.31510405</v>
      </c>
      <c r="R179" s="1301" t="n">
        <v>99071.51192605</v>
      </c>
      <c r="S179" s="1302" t="n">
        <v>109638.13270105</v>
      </c>
    </row>
    <row r="180" customFormat="false" ht="16.5" hidden="false" customHeight="false" outlineLevel="0" collapsed="false">
      <c r="A180" s="1277" t="s">
        <v>408</v>
      </c>
      <c r="B180" s="1278" t="n">
        <f aca="false">J180</f>
        <v>150</v>
      </c>
      <c r="C180" s="1278" t="s">
        <v>496</v>
      </c>
      <c r="D180" s="1278" t="n">
        <f aca="false">K180</f>
        <v>360</v>
      </c>
      <c r="E180" s="1278" t="s">
        <v>496</v>
      </c>
      <c r="F180" s="1279" t="n">
        <f aca="false">L180</f>
        <v>1850</v>
      </c>
      <c r="G180" s="1278" t="s">
        <v>496</v>
      </c>
      <c r="H180" s="1280" t="n">
        <v>4</v>
      </c>
      <c r="I180" s="1281" t="s">
        <v>497</v>
      </c>
      <c r="J180" s="1208" t="n">
        <v>150</v>
      </c>
      <c r="K180" s="1209" t="n">
        <v>360</v>
      </c>
      <c r="L180" s="1209" t="n">
        <v>1850</v>
      </c>
      <c r="M180" s="1310" t="n">
        <v>35.1364652453956</v>
      </c>
      <c r="N180" s="1211" t="n">
        <v>8875.144746</v>
      </c>
      <c r="O180" s="1212" t="n">
        <v>77611.796797</v>
      </c>
      <c r="P180" s="1212" t="n">
        <v>88459.718341</v>
      </c>
      <c r="Q180" s="1300" t="n">
        <v>23907.1927299188</v>
      </c>
      <c r="R180" s="1301" t="n">
        <v>101518.989526919</v>
      </c>
      <c r="S180" s="1302" t="n">
        <v>112366.911070919</v>
      </c>
    </row>
    <row r="181" customFormat="false" ht="16.5" hidden="false" customHeight="false" outlineLevel="0" collapsed="false">
      <c r="A181" s="1277" t="s">
        <v>408</v>
      </c>
      <c r="B181" s="1278" t="n">
        <f aca="false">J181</f>
        <v>150</v>
      </c>
      <c r="C181" s="1278" t="s">
        <v>496</v>
      </c>
      <c r="D181" s="1278" t="n">
        <f aca="false">K181</f>
        <v>360</v>
      </c>
      <c r="E181" s="1278" t="s">
        <v>496</v>
      </c>
      <c r="F181" s="1279" t="n">
        <f aca="false">L181</f>
        <v>1900</v>
      </c>
      <c r="G181" s="1278" t="s">
        <v>496</v>
      </c>
      <c r="H181" s="1280" t="n">
        <v>4</v>
      </c>
      <c r="I181" s="1309" t="s">
        <v>497</v>
      </c>
      <c r="J181" s="1208" t="n">
        <v>150</v>
      </c>
      <c r="K181" s="1209" t="n">
        <v>360</v>
      </c>
      <c r="L181" s="1209" t="n">
        <v>1900</v>
      </c>
      <c r="M181" s="1310" t="n">
        <v>35.9577339376033</v>
      </c>
      <c r="N181" s="1211" t="n">
        <v>9170.9829042</v>
      </c>
      <c r="O181" s="1212" t="n">
        <v>79219.670403</v>
      </c>
      <c r="P181" s="1212" t="n">
        <v>90278.597853</v>
      </c>
      <c r="Q181" s="1300" t="n">
        <v>24424.5732359963</v>
      </c>
      <c r="R181" s="1301" t="n">
        <v>103644.243638996</v>
      </c>
      <c r="S181" s="1302" t="n">
        <v>114703.171088996</v>
      </c>
    </row>
    <row r="182" customFormat="false" ht="16.5" hidden="false" customHeight="false" outlineLevel="0" collapsed="false">
      <c r="A182" s="1277" t="s">
        <v>408</v>
      </c>
      <c r="B182" s="1278" t="n">
        <f aca="false">J182</f>
        <v>150</v>
      </c>
      <c r="C182" s="1278" t="s">
        <v>496</v>
      </c>
      <c r="D182" s="1278" t="n">
        <f aca="false">K182</f>
        <v>360</v>
      </c>
      <c r="E182" s="1278" t="s">
        <v>496</v>
      </c>
      <c r="F182" s="1279" t="n">
        <f aca="false">L182</f>
        <v>1950</v>
      </c>
      <c r="G182" s="1278" t="s">
        <v>496</v>
      </c>
      <c r="H182" s="1280" t="n">
        <v>4</v>
      </c>
      <c r="I182" s="1281" t="s">
        <v>497</v>
      </c>
      <c r="J182" s="1208" t="n">
        <v>150</v>
      </c>
      <c r="K182" s="1209" t="n">
        <v>360</v>
      </c>
      <c r="L182" s="1209" t="n">
        <v>1950</v>
      </c>
      <c r="M182" s="1310" t="n">
        <v>36.8930026298109</v>
      </c>
      <c r="N182" s="1211" t="n">
        <v>9466.8210624</v>
      </c>
      <c r="O182" s="1212" t="n">
        <v>81215.734429</v>
      </c>
      <c r="P182" s="1212" t="n">
        <v>92653.437206</v>
      </c>
      <c r="Q182" s="1300" t="n">
        <v>24941.9537420738</v>
      </c>
      <c r="R182" s="1301" t="n">
        <v>106157.688171074</v>
      </c>
      <c r="S182" s="1302" t="n">
        <v>117595.390948074</v>
      </c>
    </row>
    <row r="183" customFormat="false" ht="16.5" hidden="false" customHeight="false" outlineLevel="0" collapsed="false">
      <c r="A183" s="1277" t="s">
        <v>408</v>
      </c>
      <c r="B183" s="1278" t="n">
        <f aca="false">J183</f>
        <v>150</v>
      </c>
      <c r="C183" s="1278" t="s">
        <v>496</v>
      </c>
      <c r="D183" s="1278" t="n">
        <f aca="false">K183</f>
        <v>360</v>
      </c>
      <c r="E183" s="1278" t="s">
        <v>496</v>
      </c>
      <c r="F183" s="1279" t="n">
        <f aca="false">L183</f>
        <v>2000</v>
      </c>
      <c r="G183" s="1278" t="s">
        <v>496</v>
      </c>
      <c r="H183" s="1280" t="n">
        <v>4</v>
      </c>
      <c r="I183" s="1309" t="s">
        <v>497</v>
      </c>
      <c r="J183" s="1208" t="n">
        <v>150</v>
      </c>
      <c r="K183" s="1209" t="n">
        <v>360</v>
      </c>
      <c r="L183" s="1209" t="n">
        <v>2000</v>
      </c>
      <c r="M183" s="1310" t="n">
        <v>37.8547361220186</v>
      </c>
      <c r="N183" s="1211" t="n">
        <v>9762.6592206</v>
      </c>
      <c r="O183" s="1212" t="n">
        <v>82865.965217</v>
      </c>
      <c r="P183" s="1212" t="n">
        <v>94235.593134</v>
      </c>
      <c r="Q183" s="1300" t="n">
        <v>25674.8312367338</v>
      </c>
      <c r="R183" s="1301" t="n">
        <v>108540.796453734</v>
      </c>
      <c r="S183" s="1302" t="n">
        <v>119910.424370734</v>
      </c>
    </row>
    <row r="184" customFormat="false" ht="16.5" hidden="false" customHeight="false" outlineLevel="0" collapsed="false">
      <c r="A184" s="1277" t="s">
        <v>408</v>
      </c>
      <c r="B184" s="1278" t="n">
        <f aca="false">J184</f>
        <v>150</v>
      </c>
      <c r="C184" s="1278" t="s">
        <v>496</v>
      </c>
      <c r="D184" s="1278" t="n">
        <f aca="false">K184</f>
        <v>360</v>
      </c>
      <c r="E184" s="1278" t="s">
        <v>496</v>
      </c>
      <c r="F184" s="1279" t="n">
        <f aca="false">L184</f>
        <v>2050</v>
      </c>
      <c r="G184" s="1278" t="s">
        <v>496</v>
      </c>
      <c r="H184" s="1280" t="n">
        <v>4</v>
      </c>
      <c r="I184" s="1281" t="s">
        <v>497</v>
      </c>
      <c r="J184" s="1208" t="n">
        <v>150</v>
      </c>
      <c r="K184" s="1209" t="n">
        <v>360</v>
      </c>
      <c r="L184" s="1209" t="n">
        <v>2050</v>
      </c>
      <c r="M184" s="1310" t="n">
        <v>38.6760048142263</v>
      </c>
      <c r="N184" s="1211" t="n">
        <v>10058.4973788</v>
      </c>
      <c r="O184" s="1212" t="n">
        <v>84077.29388</v>
      </c>
      <c r="P184" s="1212" t="n">
        <v>95657.927594</v>
      </c>
      <c r="Q184" s="1300" t="n">
        <v>26192.2117428113</v>
      </c>
      <c r="R184" s="1301" t="n">
        <v>110269.505622811</v>
      </c>
      <c r="S184" s="1302" t="n">
        <v>121850.139336811</v>
      </c>
    </row>
    <row r="185" customFormat="false" ht="16.5" hidden="false" customHeight="false" outlineLevel="0" collapsed="false">
      <c r="A185" s="1277" t="s">
        <v>408</v>
      </c>
      <c r="B185" s="1280" t="n">
        <f aca="false">J185</f>
        <v>150</v>
      </c>
      <c r="C185" s="1280" t="s">
        <v>496</v>
      </c>
      <c r="D185" s="1280" t="n">
        <f aca="false">K185</f>
        <v>360</v>
      </c>
      <c r="E185" s="1280" t="s">
        <v>496</v>
      </c>
      <c r="F185" s="1279" t="n">
        <f aca="false">L185</f>
        <v>2100</v>
      </c>
      <c r="G185" s="1280" t="s">
        <v>496</v>
      </c>
      <c r="H185" s="1280" t="n">
        <v>4</v>
      </c>
      <c r="I185" s="1309" t="s">
        <v>497</v>
      </c>
      <c r="J185" s="1208" t="n">
        <v>150</v>
      </c>
      <c r="K185" s="1209" t="n">
        <v>360</v>
      </c>
      <c r="L185" s="1209" t="n">
        <v>2100</v>
      </c>
      <c r="M185" s="1310" t="n">
        <v>39.497273506434</v>
      </c>
      <c r="N185" s="1211" t="n">
        <v>10354.335537</v>
      </c>
      <c r="O185" s="1212" t="n">
        <v>85131.099231</v>
      </c>
      <c r="P185" s="1212" t="n">
        <v>96922.738851</v>
      </c>
      <c r="Q185" s="1300" t="n">
        <v>26925.0892374713</v>
      </c>
      <c r="R185" s="1301" t="n">
        <v>112056.188468471</v>
      </c>
      <c r="S185" s="1302" t="n">
        <v>123847.828088471</v>
      </c>
    </row>
    <row r="186" customFormat="false" ht="16.5" hidden="false" customHeight="false" outlineLevel="0" collapsed="false">
      <c r="A186" s="1277" t="s">
        <v>408</v>
      </c>
      <c r="B186" s="1278" t="n">
        <f aca="false">J186</f>
        <v>150</v>
      </c>
      <c r="C186" s="1278" t="s">
        <v>496</v>
      </c>
      <c r="D186" s="1278" t="n">
        <f aca="false">K186</f>
        <v>360</v>
      </c>
      <c r="E186" s="1278" t="s">
        <v>496</v>
      </c>
      <c r="F186" s="1279" t="n">
        <f aca="false">L186</f>
        <v>2150</v>
      </c>
      <c r="G186" s="1278" t="s">
        <v>496</v>
      </c>
      <c r="H186" s="1280" t="n">
        <v>4</v>
      </c>
      <c r="I186" s="1281" t="s">
        <v>497</v>
      </c>
      <c r="J186" s="1208" t="n">
        <v>150</v>
      </c>
      <c r="K186" s="1209" t="n">
        <v>360</v>
      </c>
      <c r="L186" s="1209" t="n">
        <v>2150</v>
      </c>
      <c r="M186" s="1310" t="n">
        <v>40.4425421986417</v>
      </c>
      <c r="N186" s="1211" t="n">
        <v>10650.1736952</v>
      </c>
      <c r="O186" s="1212" t="n">
        <v>86532.8437</v>
      </c>
      <c r="P186" s="1212" t="n">
        <v>98676.078952</v>
      </c>
      <c r="Q186" s="1300" t="n">
        <v>27442.4697435488</v>
      </c>
      <c r="R186" s="1301" t="n">
        <v>113975.313443549</v>
      </c>
      <c r="S186" s="1302" t="n">
        <v>126118.548695549</v>
      </c>
    </row>
    <row r="187" customFormat="false" ht="16.5" hidden="false" customHeight="false" outlineLevel="0" collapsed="false">
      <c r="A187" s="1277" t="s">
        <v>408</v>
      </c>
      <c r="B187" s="1278" t="n">
        <f aca="false">J187</f>
        <v>150</v>
      </c>
      <c r="C187" s="1278" t="s">
        <v>496</v>
      </c>
      <c r="D187" s="1278" t="n">
        <f aca="false">K187</f>
        <v>360</v>
      </c>
      <c r="E187" s="1278" t="s">
        <v>496</v>
      </c>
      <c r="F187" s="1279" t="n">
        <f aca="false">L187</f>
        <v>2200</v>
      </c>
      <c r="G187" s="1278" t="s">
        <v>496</v>
      </c>
      <c r="H187" s="1280" t="n">
        <v>4</v>
      </c>
      <c r="I187" s="1309" t="s">
        <v>497</v>
      </c>
      <c r="J187" s="1208" t="n">
        <v>150</v>
      </c>
      <c r="K187" s="1209" t="n">
        <v>360</v>
      </c>
      <c r="L187" s="1209" t="n">
        <v>2200</v>
      </c>
      <c r="M187" s="1310" t="n">
        <v>41.2638108908494</v>
      </c>
      <c r="N187" s="1211" t="n">
        <v>10946.0118534</v>
      </c>
      <c r="O187" s="1212" t="n">
        <v>88706.173227</v>
      </c>
      <c r="P187" s="1212" t="n">
        <v>101060.414276</v>
      </c>
      <c r="Q187" s="1300" t="n">
        <v>28175.3472382088</v>
      </c>
      <c r="R187" s="1301" t="n">
        <v>116881.520465209</v>
      </c>
      <c r="S187" s="1302" t="n">
        <v>129235.761514209</v>
      </c>
    </row>
    <row r="188" customFormat="false" ht="16.5" hidden="false" customHeight="false" outlineLevel="0" collapsed="false">
      <c r="A188" s="1277" t="s">
        <v>408</v>
      </c>
      <c r="B188" s="1278" t="n">
        <f aca="false">J188</f>
        <v>150</v>
      </c>
      <c r="C188" s="1278" t="s">
        <v>496</v>
      </c>
      <c r="D188" s="1278" t="n">
        <f aca="false">K188</f>
        <v>360</v>
      </c>
      <c r="E188" s="1278" t="s">
        <v>496</v>
      </c>
      <c r="F188" s="1279" t="n">
        <f aca="false">L188</f>
        <v>2250</v>
      </c>
      <c r="G188" s="1278" t="s">
        <v>496</v>
      </c>
      <c r="H188" s="1280" t="n">
        <v>4</v>
      </c>
      <c r="I188" s="1281" t="s">
        <v>497</v>
      </c>
      <c r="J188" s="1208" t="n">
        <v>150</v>
      </c>
      <c r="K188" s="1209" t="n">
        <v>360</v>
      </c>
      <c r="L188" s="1209" t="n">
        <v>2250</v>
      </c>
      <c r="M188" s="1310" t="n">
        <v>42.0850795830571</v>
      </c>
      <c r="N188" s="1211" t="n">
        <v>11241.8500116</v>
      </c>
      <c r="O188" s="1212" t="n">
        <v>90865.674687</v>
      </c>
      <c r="P188" s="1212" t="n">
        <v>103430.921533</v>
      </c>
      <c r="Q188" s="1300" t="n">
        <v>28692.7277442863</v>
      </c>
      <c r="R188" s="1301" t="n">
        <v>119558.402431286</v>
      </c>
      <c r="S188" s="1302" t="n">
        <v>132123.649277286</v>
      </c>
    </row>
    <row r="189" customFormat="false" ht="16.5" hidden="false" customHeight="false" outlineLevel="0" collapsed="false">
      <c r="A189" s="1277" t="s">
        <v>408</v>
      </c>
      <c r="B189" s="1278" t="n">
        <f aca="false">J189</f>
        <v>150</v>
      </c>
      <c r="C189" s="1278" t="s">
        <v>496</v>
      </c>
      <c r="D189" s="1278" t="n">
        <f aca="false">K189</f>
        <v>360</v>
      </c>
      <c r="E189" s="1278" t="s">
        <v>496</v>
      </c>
      <c r="F189" s="1279" t="n">
        <f aca="false">L189</f>
        <v>2300</v>
      </c>
      <c r="G189" s="1278" t="s">
        <v>496</v>
      </c>
      <c r="H189" s="1280" t="n">
        <v>4</v>
      </c>
      <c r="I189" s="1309" t="s">
        <v>497</v>
      </c>
      <c r="J189" s="1208" t="n">
        <v>150</v>
      </c>
      <c r="K189" s="1209" t="n">
        <v>360</v>
      </c>
      <c r="L189" s="1209" t="n">
        <v>2300</v>
      </c>
      <c r="M189" s="1310" t="n">
        <v>42.9063482752648</v>
      </c>
      <c r="N189" s="1211" t="n">
        <v>11537.6881698</v>
      </c>
      <c r="O189" s="1212" t="n">
        <v>93011.347971</v>
      </c>
      <c r="P189" s="1212" t="n">
        <v>105787.600832</v>
      </c>
      <c r="Q189" s="1300" t="n">
        <v>29210.1082503638</v>
      </c>
      <c r="R189" s="1301" t="n">
        <v>122221.456221364</v>
      </c>
      <c r="S189" s="1302" t="n">
        <v>134997.709082364</v>
      </c>
    </row>
    <row r="190" customFormat="false" ht="16.5" hidden="false" customHeight="false" outlineLevel="0" collapsed="false">
      <c r="A190" s="1277" t="s">
        <v>408</v>
      </c>
      <c r="B190" s="1278" t="n">
        <f aca="false">J190</f>
        <v>150</v>
      </c>
      <c r="C190" s="1278" t="s">
        <v>496</v>
      </c>
      <c r="D190" s="1278" t="n">
        <f aca="false">K190</f>
        <v>360</v>
      </c>
      <c r="E190" s="1278" t="s">
        <v>496</v>
      </c>
      <c r="F190" s="1279" t="n">
        <f aca="false">L190</f>
        <v>2350</v>
      </c>
      <c r="G190" s="1278" t="s">
        <v>496</v>
      </c>
      <c r="H190" s="1280" t="n">
        <v>4</v>
      </c>
      <c r="I190" s="1281" t="s">
        <v>497</v>
      </c>
      <c r="J190" s="1208" t="n">
        <v>150</v>
      </c>
      <c r="K190" s="1209" t="n">
        <v>360</v>
      </c>
      <c r="L190" s="1209" t="n">
        <v>2350</v>
      </c>
      <c r="M190" s="1310" t="n">
        <v>43.7276169674725</v>
      </c>
      <c r="N190" s="1211" t="n">
        <v>11833.526328</v>
      </c>
      <c r="O190" s="1212" t="n">
        <v>95143.193188</v>
      </c>
      <c r="P190" s="1212" t="n">
        <v>108130.451846</v>
      </c>
      <c r="Q190" s="1300" t="n">
        <v>29942.9857450238</v>
      </c>
      <c r="R190" s="1301" t="n">
        <v>125086.178933024</v>
      </c>
      <c r="S190" s="1302" t="n">
        <v>138073.437591024</v>
      </c>
    </row>
    <row r="191" customFormat="false" ht="16.5" hidden="false" customHeight="false" outlineLevel="0" collapsed="false">
      <c r="A191" s="1277" t="s">
        <v>408</v>
      </c>
      <c r="B191" s="1278" t="n">
        <f aca="false">J191</f>
        <v>150</v>
      </c>
      <c r="C191" s="1278" t="s">
        <v>496</v>
      </c>
      <c r="D191" s="1278" t="n">
        <f aca="false">K191</f>
        <v>360</v>
      </c>
      <c r="E191" s="1278" t="s">
        <v>496</v>
      </c>
      <c r="F191" s="1279" t="n">
        <f aca="false">L191</f>
        <v>2400</v>
      </c>
      <c r="G191" s="1278" t="s">
        <v>496</v>
      </c>
      <c r="H191" s="1280" t="n">
        <v>4</v>
      </c>
      <c r="I191" s="1309" t="s">
        <v>497</v>
      </c>
      <c r="J191" s="1208" t="n">
        <v>150</v>
      </c>
      <c r="K191" s="1209" t="n">
        <v>360</v>
      </c>
      <c r="L191" s="1209" t="n">
        <v>2400</v>
      </c>
      <c r="M191" s="1310" t="n">
        <v>44.5488856596802</v>
      </c>
      <c r="N191" s="1211" t="n">
        <v>12129.3644862</v>
      </c>
      <c r="O191" s="1212" t="n">
        <v>97261.210338</v>
      </c>
      <c r="P191" s="1212" t="n">
        <v>110459.474902</v>
      </c>
      <c r="Q191" s="1300" t="n">
        <v>30460.3662511013</v>
      </c>
      <c r="R191" s="1301" t="n">
        <v>127721.576589101</v>
      </c>
      <c r="S191" s="1302" t="n">
        <v>140919.841153101</v>
      </c>
    </row>
    <row r="192" customFormat="false" ht="16.5" hidden="false" customHeight="false" outlineLevel="0" collapsed="false">
      <c r="A192" s="1277" t="s">
        <v>408</v>
      </c>
      <c r="B192" s="1278" t="n">
        <f aca="false">J192</f>
        <v>150</v>
      </c>
      <c r="C192" s="1278" t="s">
        <v>496</v>
      </c>
      <c r="D192" s="1278" t="n">
        <f aca="false">K192</f>
        <v>360</v>
      </c>
      <c r="E192" s="1278" t="s">
        <v>496</v>
      </c>
      <c r="F192" s="1279" t="n">
        <f aca="false">L192</f>
        <v>2450</v>
      </c>
      <c r="G192" s="1278" t="s">
        <v>496</v>
      </c>
      <c r="H192" s="1280" t="n">
        <v>4</v>
      </c>
      <c r="I192" s="1281" t="s">
        <v>497</v>
      </c>
      <c r="J192" s="1208" t="n">
        <v>150</v>
      </c>
      <c r="K192" s="1209" t="n">
        <v>360</v>
      </c>
      <c r="L192" s="1209" t="n">
        <v>2450</v>
      </c>
      <c r="M192" s="1310" t="n">
        <v>45.9271543518879</v>
      </c>
      <c r="N192" s="1211" t="n">
        <v>12425.2026444</v>
      </c>
      <c r="O192" s="1212" t="n">
        <v>99753.711703</v>
      </c>
      <c r="P192" s="1212" t="n">
        <v>113330.23101</v>
      </c>
      <c r="Q192" s="1300" t="n">
        <v>31193.2437457613</v>
      </c>
      <c r="R192" s="1301" t="n">
        <v>130946.955448761</v>
      </c>
      <c r="S192" s="1302" t="n">
        <v>144523.474755761</v>
      </c>
    </row>
    <row r="193" customFormat="false" ht="16.5" hidden="false" customHeight="false" outlineLevel="0" collapsed="false">
      <c r="A193" s="1277" t="s">
        <v>408</v>
      </c>
      <c r="B193" s="1278" t="n">
        <f aca="false">J193</f>
        <v>150</v>
      </c>
      <c r="C193" s="1278" t="s">
        <v>496</v>
      </c>
      <c r="D193" s="1278" t="n">
        <f aca="false">K193</f>
        <v>360</v>
      </c>
      <c r="E193" s="1278" t="s">
        <v>496</v>
      </c>
      <c r="F193" s="1279" t="n">
        <f aca="false">L193</f>
        <v>2500</v>
      </c>
      <c r="G193" s="1278" t="s">
        <v>496</v>
      </c>
      <c r="H193" s="1280" t="n">
        <v>4</v>
      </c>
      <c r="I193" s="1309" t="s">
        <v>497</v>
      </c>
      <c r="J193" s="1208" t="n">
        <v>150</v>
      </c>
      <c r="K193" s="1209" t="n">
        <v>360</v>
      </c>
      <c r="L193" s="1209" t="n">
        <v>2500</v>
      </c>
      <c r="M193" s="1310" t="n">
        <v>47.2915426440956</v>
      </c>
      <c r="N193" s="1211" t="n">
        <v>12721.0408026</v>
      </c>
      <c r="O193" s="1212" t="n">
        <v>102204.432387</v>
      </c>
      <c r="P193" s="1212" t="n">
        <v>116373.778932</v>
      </c>
      <c r="Q193" s="1300" t="n">
        <v>31710.6242518388</v>
      </c>
      <c r="R193" s="1301" t="n">
        <v>133915.056638839</v>
      </c>
      <c r="S193" s="1302" t="n">
        <v>148084.403183839</v>
      </c>
    </row>
    <row r="194" customFormat="false" ht="16.5" hidden="false" customHeight="false" outlineLevel="0" collapsed="false">
      <c r="A194" s="1277" t="s">
        <v>408</v>
      </c>
      <c r="B194" s="1278" t="n">
        <f aca="false">J194</f>
        <v>150</v>
      </c>
      <c r="C194" s="1278" t="s">
        <v>496</v>
      </c>
      <c r="D194" s="1278" t="n">
        <f aca="false">K194</f>
        <v>360</v>
      </c>
      <c r="E194" s="1278" t="s">
        <v>496</v>
      </c>
      <c r="F194" s="1279" t="n">
        <f aca="false">L194</f>
        <v>2550</v>
      </c>
      <c r="G194" s="1278" t="s">
        <v>496</v>
      </c>
      <c r="H194" s="1280" t="n">
        <v>4</v>
      </c>
      <c r="I194" s="1281" t="s">
        <v>497</v>
      </c>
      <c r="J194" s="1208" t="n">
        <v>150</v>
      </c>
      <c r="K194" s="1209" t="n">
        <v>360</v>
      </c>
      <c r="L194" s="1209" t="n">
        <v>2550</v>
      </c>
      <c r="M194" s="1310" t="n">
        <v>48.1128113363033</v>
      </c>
      <c r="N194" s="1211" t="n">
        <v>13016.8789608</v>
      </c>
      <c r="O194" s="1212" t="n">
        <v>104028.738028</v>
      </c>
      <c r="P194" s="1212" t="n">
        <v>118082.774672</v>
      </c>
      <c r="Q194" s="1300" t="n">
        <v>32443.5018777075</v>
      </c>
      <c r="R194" s="1301" t="n">
        <v>136472.239905708</v>
      </c>
      <c r="S194" s="1302" t="n">
        <v>150526.276549708</v>
      </c>
    </row>
    <row r="195" customFormat="false" ht="16.5" hidden="false" customHeight="false" outlineLevel="0" collapsed="false">
      <c r="A195" s="1277" t="s">
        <v>408</v>
      </c>
      <c r="B195" s="1280" t="n">
        <f aca="false">J195</f>
        <v>150</v>
      </c>
      <c r="C195" s="1280" t="s">
        <v>496</v>
      </c>
      <c r="D195" s="1280" t="n">
        <f aca="false">K195</f>
        <v>360</v>
      </c>
      <c r="E195" s="1280" t="s">
        <v>496</v>
      </c>
      <c r="F195" s="1279" t="n">
        <f aca="false">L195</f>
        <v>2600</v>
      </c>
      <c r="G195" s="1280" t="s">
        <v>496</v>
      </c>
      <c r="H195" s="1280" t="n">
        <v>4</v>
      </c>
      <c r="I195" s="1309" t="s">
        <v>497</v>
      </c>
      <c r="J195" s="1208" t="n">
        <v>150</v>
      </c>
      <c r="K195" s="1209" t="n">
        <v>360</v>
      </c>
      <c r="L195" s="1209" t="n">
        <v>2600</v>
      </c>
      <c r="M195" s="1310" t="n">
        <v>48.934080028511</v>
      </c>
      <c r="N195" s="1211" t="n">
        <v>13312.717119</v>
      </c>
      <c r="O195" s="1212" t="n">
        <v>105506.42683</v>
      </c>
      <c r="P195" s="1212" t="n">
        <v>119771.469162</v>
      </c>
      <c r="Q195" s="1300" t="n">
        <v>32960.882383785</v>
      </c>
      <c r="R195" s="1301" t="n">
        <v>138467.309213785</v>
      </c>
      <c r="S195" s="1302" t="n">
        <v>152732.351545785</v>
      </c>
    </row>
    <row r="196" customFormat="false" ht="16.5" hidden="false" customHeight="false" outlineLevel="0" collapsed="false">
      <c r="A196" s="1277" t="s">
        <v>408</v>
      </c>
      <c r="B196" s="1278" t="n">
        <f aca="false">J196</f>
        <v>150</v>
      </c>
      <c r="C196" s="1278" t="s">
        <v>496</v>
      </c>
      <c r="D196" s="1278" t="n">
        <f aca="false">K196</f>
        <v>360</v>
      </c>
      <c r="E196" s="1278" t="s">
        <v>496</v>
      </c>
      <c r="F196" s="1279" t="n">
        <f aca="false">L196</f>
        <v>2650</v>
      </c>
      <c r="G196" s="1278" t="s">
        <v>496</v>
      </c>
      <c r="H196" s="1280" t="n">
        <v>4</v>
      </c>
      <c r="I196" s="1281" t="s">
        <v>497</v>
      </c>
      <c r="J196" s="1208" t="n">
        <v>150</v>
      </c>
      <c r="K196" s="1209" t="n">
        <v>360</v>
      </c>
      <c r="L196" s="1209" t="n">
        <v>2650</v>
      </c>
      <c r="M196" s="1310" t="n">
        <v>49.8623487207187</v>
      </c>
      <c r="N196" s="1211" t="n">
        <v>13608.5552772</v>
      </c>
      <c r="O196" s="1212" t="n">
        <v>107077.139284</v>
      </c>
      <c r="P196" s="1212" t="n">
        <v>121624.133224</v>
      </c>
      <c r="Q196" s="1300" t="n">
        <v>33693.759878445</v>
      </c>
      <c r="R196" s="1301" t="n">
        <v>140770.899162445</v>
      </c>
      <c r="S196" s="1302" t="n">
        <v>155317.893102445</v>
      </c>
    </row>
    <row r="197" customFormat="false" ht="16.5" hidden="false" customHeight="false" outlineLevel="0" collapsed="false">
      <c r="A197" s="1277" t="s">
        <v>408</v>
      </c>
      <c r="B197" s="1278" t="n">
        <f aca="false">J197</f>
        <v>150</v>
      </c>
      <c r="C197" s="1278" t="s">
        <v>496</v>
      </c>
      <c r="D197" s="1278" t="n">
        <f aca="false">K197</f>
        <v>360</v>
      </c>
      <c r="E197" s="1278" t="s">
        <v>496</v>
      </c>
      <c r="F197" s="1279" t="n">
        <f aca="false">L197</f>
        <v>2700</v>
      </c>
      <c r="G197" s="1278" t="s">
        <v>496</v>
      </c>
      <c r="H197" s="1280" t="n">
        <v>4</v>
      </c>
      <c r="I197" s="1309" t="s">
        <v>497</v>
      </c>
      <c r="J197" s="1208" t="n">
        <v>150</v>
      </c>
      <c r="K197" s="1209" t="n">
        <v>360</v>
      </c>
      <c r="L197" s="1209" t="n">
        <v>2700</v>
      </c>
      <c r="M197" s="1310" t="n">
        <v>50.6836174129264</v>
      </c>
      <c r="N197" s="1211" t="n">
        <v>13904.3934354</v>
      </c>
      <c r="O197" s="1212" t="n">
        <v>108540.467554</v>
      </c>
      <c r="P197" s="1212" t="n">
        <v>123298.4674</v>
      </c>
      <c r="Q197" s="1300" t="n">
        <v>34211.1403845225</v>
      </c>
      <c r="R197" s="1301" t="n">
        <v>142751.607938523</v>
      </c>
      <c r="S197" s="1302" t="n">
        <v>157509.607784523</v>
      </c>
    </row>
    <row r="198" customFormat="false" ht="16.5" hidden="false" customHeight="false" outlineLevel="0" collapsed="false">
      <c r="A198" s="1311" t="s">
        <v>408</v>
      </c>
      <c r="B198" s="1278" t="n">
        <f aca="false">J198</f>
        <v>150</v>
      </c>
      <c r="C198" s="1278" t="s">
        <v>496</v>
      </c>
      <c r="D198" s="1278" t="n">
        <f aca="false">K198</f>
        <v>360</v>
      </c>
      <c r="E198" s="1278" t="s">
        <v>496</v>
      </c>
      <c r="F198" s="1312" t="n">
        <f aca="false">L198</f>
        <v>2750</v>
      </c>
      <c r="G198" s="1278" t="s">
        <v>496</v>
      </c>
      <c r="H198" s="1278" t="n">
        <v>4</v>
      </c>
      <c r="I198" s="1313" t="s">
        <v>497</v>
      </c>
      <c r="J198" s="1314" t="n">
        <v>150</v>
      </c>
      <c r="K198" s="1220" t="n">
        <v>360</v>
      </c>
      <c r="L198" s="1220" t="n">
        <v>2750</v>
      </c>
      <c r="M198" s="1247" t="n">
        <v>51.5048861051341</v>
      </c>
      <c r="N198" s="1222" t="n">
        <v>14200.2315936</v>
      </c>
      <c r="O198" s="1223" t="n">
        <v>109996.615667</v>
      </c>
      <c r="P198" s="1223" t="n">
        <v>124965.621419</v>
      </c>
      <c r="Q198" s="1303" t="n">
        <v>34728.5208906</v>
      </c>
      <c r="R198" s="1304" t="n">
        <v>144725.1365576</v>
      </c>
      <c r="S198" s="1305" t="n">
        <v>159694.1423096</v>
      </c>
    </row>
    <row r="199" customFormat="false" ht="16.5" hidden="false" customHeight="false" outlineLevel="0" collapsed="false">
      <c r="A199" s="1277" t="s">
        <v>408</v>
      </c>
      <c r="B199" s="1280" t="n">
        <f aca="false">J199</f>
        <v>150</v>
      </c>
      <c r="C199" s="1280" t="s">
        <v>496</v>
      </c>
      <c r="D199" s="1280" t="n">
        <f aca="false">K199</f>
        <v>360</v>
      </c>
      <c r="E199" s="1280" t="s">
        <v>496</v>
      </c>
      <c r="F199" s="1279" t="n">
        <f aca="false">L199</f>
        <v>2800</v>
      </c>
      <c r="G199" s="1280" t="s">
        <v>496</v>
      </c>
      <c r="H199" s="1280" t="n">
        <v>4</v>
      </c>
      <c r="I199" s="1281" t="s">
        <v>497</v>
      </c>
      <c r="J199" s="1208" t="n">
        <v>150</v>
      </c>
      <c r="K199" s="1209" t="n">
        <v>360</v>
      </c>
      <c r="L199" s="1209" t="n">
        <v>2800</v>
      </c>
      <c r="M199" s="1310" t="n">
        <v>52.3261547973418</v>
      </c>
      <c r="N199" s="1211" t="n">
        <v>14496.0697518</v>
      </c>
      <c r="O199" s="1212" t="n">
        <v>111445.583732</v>
      </c>
      <c r="P199" s="1212" t="n">
        <v>126625.595281</v>
      </c>
      <c r="Q199" s="1300" t="n">
        <v>35461.39838526</v>
      </c>
      <c r="R199" s="1301" t="n">
        <v>146906.98211726</v>
      </c>
      <c r="S199" s="1302" t="n">
        <v>162086.99366626</v>
      </c>
    </row>
    <row r="200" customFormat="false" ht="16.5" hidden="false" customHeight="false" outlineLevel="0" collapsed="false">
      <c r="A200" s="1277" t="s">
        <v>408</v>
      </c>
      <c r="B200" s="1278" t="n">
        <f aca="false">J200</f>
        <v>150</v>
      </c>
      <c r="C200" s="1278" t="s">
        <v>496</v>
      </c>
      <c r="D200" s="1278" t="n">
        <f aca="false">K200</f>
        <v>360</v>
      </c>
      <c r="E200" s="1278" t="s">
        <v>496</v>
      </c>
      <c r="F200" s="1279" t="n">
        <f aca="false">L200</f>
        <v>2850</v>
      </c>
      <c r="G200" s="1278" t="s">
        <v>496</v>
      </c>
      <c r="H200" s="1280" t="n">
        <v>4</v>
      </c>
      <c r="I200" s="1281" t="s">
        <v>497</v>
      </c>
      <c r="J200" s="1208" t="n">
        <v>150</v>
      </c>
      <c r="K200" s="1209" t="n">
        <v>360</v>
      </c>
      <c r="L200" s="1209" t="n">
        <v>2850</v>
      </c>
      <c r="M200" s="1310" t="n">
        <v>53.1474234895495</v>
      </c>
      <c r="N200" s="1211" t="n">
        <v>14791.90791</v>
      </c>
      <c r="O200" s="1212" t="n">
        <v>112887.371531</v>
      </c>
      <c r="P200" s="1212" t="n">
        <v>128278.388986</v>
      </c>
      <c r="Q200" s="1300" t="n">
        <v>35978.7788913375</v>
      </c>
      <c r="R200" s="1301" t="n">
        <v>148866.150422338</v>
      </c>
      <c r="S200" s="1302" t="n">
        <v>164257.167877338</v>
      </c>
    </row>
    <row r="201" customFormat="false" ht="16.5" hidden="false" customHeight="false" outlineLevel="0" collapsed="false">
      <c r="A201" s="1277" t="s">
        <v>408</v>
      </c>
      <c r="B201" s="1278" t="n">
        <f aca="false">J201</f>
        <v>150</v>
      </c>
      <c r="C201" s="1278" t="s">
        <v>496</v>
      </c>
      <c r="D201" s="1278" t="n">
        <f aca="false">K201</f>
        <v>360</v>
      </c>
      <c r="E201" s="1278" t="s">
        <v>496</v>
      </c>
      <c r="F201" s="1279" t="n">
        <f aca="false">L201</f>
        <v>2900</v>
      </c>
      <c r="G201" s="1278" t="s">
        <v>496</v>
      </c>
      <c r="H201" s="1280" t="n">
        <v>4</v>
      </c>
      <c r="I201" s="1309" t="s">
        <v>497</v>
      </c>
      <c r="J201" s="1208" t="n">
        <v>150</v>
      </c>
      <c r="K201" s="1209" t="n">
        <v>360</v>
      </c>
      <c r="L201" s="1209" t="n">
        <v>2900</v>
      </c>
      <c r="M201" s="1310" t="n">
        <v>54.1446921817572</v>
      </c>
      <c r="N201" s="1211" t="n">
        <v>15087.7460682</v>
      </c>
      <c r="O201" s="1212" t="n">
        <v>114819.852151</v>
      </c>
      <c r="P201" s="1212" t="n">
        <v>130662.348042</v>
      </c>
      <c r="Q201" s="1300" t="n">
        <v>36711.6563859975</v>
      </c>
      <c r="R201" s="1301" t="n">
        <v>151531.508536998</v>
      </c>
      <c r="S201" s="1302" t="n">
        <v>167374.004427998</v>
      </c>
    </row>
    <row r="202" customFormat="false" ht="16.5" hidden="false" customHeight="false" outlineLevel="0" collapsed="false">
      <c r="A202" s="1277" t="s">
        <v>408</v>
      </c>
      <c r="B202" s="1278" t="n">
        <f aca="false">J202</f>
        <v>150</v>
      </c>
      <c r="C202" s="1278" t="s">
        <v>496</v>
      </c>
      <c r="D202" s="1278" t="n">
        <f aca="false">K202</f>
        <v>360</v>
      </c>
      <c r="E202" s="1278" t="s">
        <v>496</v>
      </c>
      <c r="F202" s="1279" t="n">
        <f aca="false">L202</f>
        <v>2950</v>
      </c>
      <c r="G202" s="1278" t="s">
        <v>496</v>
      </c>
      <c r="H202" s="1280" t="n">
        <v>4</v>
      </c>
      <c r="I202" s="1281" t="s">
        <v>497</v>
      </c>
      <c r="J202" s="1208" t="n">
        <v>150</v>
      </c>
      <c r="K202" s="1209" t="n">
        <v>360</v>
      </c>
      <c r="L202" s="1209" t="n">
        <v>2950</v>
      </c>
      <c r="M202" s="1310" t="n">
        <v>54.9659608739649</v>
      </c>
      <c r="N202" s="1211" t="n">
        <v>15383.5842264</v>
      </c>
      <c r="O202" s="1212" t="n">
        <v>115920.451747</v>
      </c>
      <c r="P202" s="1212" t="n">
        <v>131973.953544</v>
      </c>
      <c r="Q202" s="1300" t="n">
        <v>37229.036892075</v>
      </c>
      <c r="R202" s="1301" t="n">
        <v>153149.488639075</v>
      </c>
      <c r="S202" s="1302" t="n">
        <v>169202.990436075</v>
      </c>
    </row>
    <row r="203" customFormat="false" ht="16.5" hidden="false" customHeight="false" outlineLevel="0" collapsed="false">
      <c r="A203" s="1277" t="s">
        <v>408</v>
      </c>
      <c r="B203" s="1278" t="n">
        <f aca="false">J203</f>
        <v>150</v>
      </c>
      <c r="C203" s="1278" t="s">
        <v>496</v>
      </c>
      <c r="D203" s="1278" t="n">
        <f aca="false">K203</f>
        <v>360</v>
      </c>
      <c r="E203" s="1278" t="s">
        <v>496</v>
      </c>
      <c r="F203" s="1279" t="n">
        <f aca="false">L203</f>
        <v>3000</v>
      </c>
      <c r="G203" s="1278" t="s">
        <v>496</v>
      </c>
      <c r="H203" s="1280" t="n">
        <v>4</v>
      </c>
      <c r="I203" s="1309" t="s">
        <v>497</v>
      </c>
      <c r="J203" s="1231" t="n">
        <v>150</v>
      </c>
      <c r="K203" s="1232" t="n">
        <v>360</v>
      </c>
      <c r="L203" s="1232" t="n">
        <v>3000</v>
      </c>
      <c r="M203" s="1248" t="n">
        <v>56.1301591661726</v>
      </c>
      <c r="N203" s="1234" t="n">
        <v>15679.4223846</v>
      </c>
      <c r="O203" s="1235" t="n">
        <v>117363.077647</v>
      </c>
      <c r="P203" s="1235" t="n">
        <v>133697.554739</v>
      </c>
      <c r="Q203" s="1306" t="n">
        <v>37961.914386735</v>
      </c>
      <c r="R203" s="1307" t="n">
        <v>155324.992033735</v>
      </c>
      <c r="S203" s="1308" t="n">
        <v>171659.469125735</v>
      </c>
    </row>
  </sheetData>
  <mergeCells count="1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  <mergeCell ref="A106:S106"/>
    <mergeCell ref="A107:S107"/>
    <mergeCell ref="A155:S155"/>
    <mergeCell ref="A156:S156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26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Y13" activeCellId="0" sqref="Y13"/>
    </sheetView>
  </sheetViews>
  <sheetFormatPr defaultRowHeight="1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522</v>
      </c>
      <c r="P4" s="1192" t="s">
        <v>523</v>
      </c>
      <c r="Q4" s="1318" t="s">
        <v>488</v>
      </c>
      <c r="R4" s="1319" t="s">
        <v>524</v>
      </c>
      <c r="S4" s="1195" t="s">
        <v>525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528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55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55</v>
      </c>
      <c r="K10" s="1329" t="n">
        <v>160</v>
      </c>
      <c r="L10" s="1329" t="n">
        <v>600</v>
      </c>
      <c r="M10" s="1330" t="n">
        <v>3.42244191835714</v>
      </c>
      <c r="N10" s="1261" t="n">
        <v>28.9629945</v>
      </c>
      <c r="O10" s="1331" t="n">
        <v>8398.8085446</v>
      </c>
      <c r="P10" s="1332" t="n">
        <v>9706.456465335</v>
      </c>
      <c r="Q10" s="1333" t="n">
        <v>3421.9055683575</v>
      </c>
      <c r="R10" s="1334" t="n">
        <v>11820.7141129575</v>
      </c>
      <c r="S10" s="1335" t="n">
        <v>13128.3620336925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55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55</v>
      </c>
      <c r="K11" s="1339" t="n">
        <v>160</v>
      </c>
      <c r="L11" s="1339" t="n">
        <v>650</v>
      </c>
      <c r="M11" s="1340" t="n">
        <v>3.65758503974286</v>
      </c>
      <c r="N11" s="1211" t="n">
        <v>34.7555934</v>
      </c>
      <c r="O11" s="1341" t="n">
        <v>8746.8436902375</v>
      </c>
      <c r="P11" s="1342" t="n">
        <v>10132.9801603875</v>
      </c>
      <c r="Q11" s="1300" t="n">
        <v>3703.806255645</v>
      </c>
      <c r="R11" s="1343" t="n">
        <v>12450.6499458825</v>
      </c>
      <c r="S11" s="1344" t="n">
        <v>13836.7864160325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55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55</v>
      </c>
      <c r="K12" s="1339" t="n">
        <v>160</v>
      </c>
      <c r="L12" s="1339" t="n">
        <v>700</v>
      </c>
      <c r="M12" s="1340" t="n">
        <v>3.89272816112857</v>
      </c>
      <c r="N12" s="1211" t="n">
        <v>40.5481923</v>
      </c>
      <c r="O12" s="1341" t="n">
        <v>9094.87870466625</v>
      </c>
      <c r="P12" s="1342" t="n">
        <v>10559.50385544</v>
      </c>
      <c r="Q12" s="1300" t="n">
        <v>3985.7069429325</v>
      </c>
      <c r="R12" s="1343" t="n">
        <v>13080.5856475988</v>
      </c>
      <c r="S12" s="1344" t="n">
        <v>14545.2107983725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55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55</v>
      </c>
      <c r="K13" s="1339" t="n">
        <v>160</v>
      </c>
      <c r="L13" s="1339" t="n">
        <v>750</v>
      </c>
      <c r="M13" s="1340" t="n">
        <v>4.12787128251429</v>
      </c>
      <c r="N13" s="1211" t="n">
        <v>46.3407912</v>
      </c>
      <c r="O13" s="1341" t="n">
        <v>9442.91385030375</v>
      </c>
      <c r="P13" s="1342" t="n">
        <v>10986.0275504925</v>
      </c>
      <c r="Q13" s="1300" t="n">
        <v>4267.60776142875</v>
      </c>
      <c r="R13" s="1343" t="n">
        <v>13710.5216117325</v>
      </c>
      <c r="S13" s="1344" t="n">
        <v>15253.6353119213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55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55</v>
      </c>
      <c r="K14" s="1339" t="n">
        <v>160</v>
      </c>
      <c r="L14" s="1339" t="n">
        <v>800</v>
      </c>
      <c r="M14" s="1340" t="n">
        <v>4.36302252531</v>
      </c>
      <c r="N14" s="1211" t="n">
        <v>52.1333901</v>
      </c>
      <c r="O14" s="1341" t="n">
        <v>9790.9488647325</v>
      </c>
      <c r="P14" s="1342" t="n">
        <v>11412.5513767538</v>
      </c>
      <c r="Q14" s="1300" t="n">
        <v>4549.50844871625</v>
      </c>
      <c r="R14" s="1343" t="n">
        <v>14340.4573134488</v>
      </c>
      <c r="S14" s="1344" t="n">
        <v>15962.05982547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55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55</v>
      </c>
      <c r="K15" s="1339" t="n">
        <v>160</v>
      </c>
      <c r="L15" s="1339" t="n">
        <v>850</v>
      </c>
      <c r="M15" s="1340" t="n">
        <v>4.59816564669571</v>
      </c>
      <c r="N15" s="1211" t="n">
        <v>57.925989</v>
      </c>
      <c r="O15" s="1341" t="n">
        <v>10138.98401037</v>
      </c>
      <c r="P15" s="1342" t="n">
        <v>11839.0750718063</v>
      </c>
      <c r="Q15" s="1300" t="n">
        <v>4831.40913600375</v>
      </c>
      <c r="R15" s="1343" t="n">
        <v>14970.3931463738</v>
      </c>
      <c r="S15" s="1344" t="n">
        <v>16670.48420781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55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55</v>
      </c>
      <c r="K16" s="1339" t="n">
        <v>160</v>
      </c>
      <c r="L16" s="1339" t="n">
        <v>900</v>
      </c>
      <c r="M16" s="1340" t="n">
        <v>4.83330876808143</v>
      </c>
      <c r="N16" s="1211" t="n">
        <v>63.7185879</v>
      </c>
      <c r="O16" s="1341" t="n">
        <v>10487.0190247988</v>
      </c>
      <c r="P16" s="1342" t="n">
        <v>12265.5987668588</v>
      </c>
      <c r="Q16" s="1300" t="n">
        <v>5113.3099545</v>
      </c>
      <c r="R16" s="1343" t="n">
        <v>15600.3289792988</v>
      </c>
      <c r="S16" s="1344" t="n">
        <v>17378.9087213588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55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55</v>
      </c>
      <c r="K17" s="1339" t="n">
        <v>160</v>
      </c>
      <c r="L17" s="1339" t="n">
        <v>950</v>
      </c>
      <c r="M17" s="1340" t="n">
        <v>5.06845188946714</v>
      </c>
      <c r="N17" s="1211" t="n">
        <v>69.5111868</v>
      </c>
      <c r="O17" s="1341" t="n">
        <v>10835.0541704363</v>
      </c>
      <c r="P17" s="1342" t="n">
        <v>12692.1224619113</v>
      </c>
      <c r="Q17" s="1300" t="n">
        <v>5395.2106417875</v>
      </c>
      <c r="R17" s="1343" t="n">
        <v>16230.2648122238</v>
      </c>
      <c r="S17" s="1344" t="n">
        <v>18087.3331036988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55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55</v>
      </c>
      <c r="K18" s="1339" t="n">
        <v>160</v>
      </c>
      <c r="L18" s="1339" t="n">
        <v>1000</v>
      </c>
      <c r="M18" s="1340" t="n">
        <v>5.30359501085286</v>
      </c>
      <c r="N18" s="1211" t="n">
        <v>75.3037857</v>
      </c>
      <c r="O18" s="1341" t="n">
        <v>11183.089184865</v>
      </c>
      <c r="P18" s="1342" t="n">
        <v>13118.6461569638</v>
      </c>
      <c r="Q18" s="1300" t="n">
        <v>5677.111329075</v>
      </c>
      <c r="R18" s="1343" t="n">
        <v>16860.20051394</v>
      </c>
      <c r="S18" s="1344" t="n">
        <v>18795.7574860388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55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55</v>
      </c>
      <c r="K19" s="1339" t="n">
        <v>160</v>
      </c>
      <c r="L19" s="1339" t="n">
        <v>1050</v>
      </c>
      <c r="M19" s="1340" t="n">
        <v>5.53873813223857</v>
      </c>
      <c r="N19" s="1211" t="n">
        <v>81.0963846</v>
      </c>
      <c r="O19" s="1341" t="n">
        <v>11531.1241992938</v>
      </c>
      <c r="P19" s="1342" t="n">
        <v>13545.1698520163</v>
      </c>
      <c r="Q19" s="1300" t="n">
        <v>5959.01214757125</v>
      </c>
      <c r="R19" s="1343" t="n">
        <v>17490.136346865</v>
      </c>
      <c r="S19" s="1344" t="n">
        <v>19504.1819995875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55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55</v>
      </c>
      <c r="K20" s="1339" t="n">
        <v>160</v>
      </c>
      <c r="L20" s="1339" t="n">
        <v>1100</v>
      </c>
      <c r="M20" s="1340" t="n">
        <v>5.77388125362429</v>
      </c>
      <c r="N20" s="1211" t="n">
        <v>86.8889835</v>
      </c>
      <c r="O20" s="1341" t="n">
        <v>11879.1593449313</v>
      </c>
      <c r="P20" s="1342" t="n">
        <v>13971.6935470688</v>
      </c>
      <c r="Q20" s="1300" t="n">
        <v>6240.91283485875</v>
      </c>
      <c r="R20" s="1343" t="n">
        <v>18120.07217979</v>
      </c>
      <c r="S20" s="1344" t="n">
        <v>20212.6063819275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55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55</v>
      </c>
      <c r="K21" s="1339" t="n">
        <v>160</v>
      </c>
      <c r="L21" s="1339" t="n">
        <v>1150</v>
      </c>
      <c r="M21" s="1340" t="n">
        <v>6.00902437501</v>
      </c>
      <c r="N21" s="1211" t="n">
        <v>92.6815824</v>
      </c>
      <c r="O21" s="1341" t="n">
        <v>12227.19435936</v>
      </c>
      <c r="P21" s="1342" t="n">
        <v>14398.2172421213</v>
      </c>
      <c r="Q21" s="1300" t="n">
        <v>6522.81352214625</v>
      </c>
      <c r="R21" s="1343" t="n">
        <v>18750.0078815063</v>
      </c>
      <c r="S21" s="1344" t="n">
        <v>20921.0307642675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55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55</v>
      </c>
      <c r="K22" s="1339" t="n">
        <v>160</v>
      </c>
      <c r="L22" s="1339" t="n">
        <v>1200</v>
      </c>
      <c r="M22" s="1340" t="n">
        <v>6.31196749639572</v>
      </c>
      <c r="N22" s="1211" t="n">
        <v>98.4741813</v>
      </c>
      <c r="O22" s="1341" t="n">
        <v>12615.9567009975</v>
      </c>
      <c r="P22" s="1342" t="n">
        <v>14864.22676719</v>
      </c>
      <c r="Q22" s="1300" t="n">
        <v>6804.7143406425</v>
      </c>
      <c r="R22" s="1343" t="n">
        <v>19420.67104164</v>
      </c>
      <c r="S22" s="1344" t="n">
        <v>21668.9411078325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55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55</v>
      </c>
      <c r="K23" s="1339" t="n">
        <v>160</v>
      </c>
      <c r="L23" s="1339" t="n">
        <v>1250</v>
      </c>
      <c r="M23" s="1340" t="n">
        <v>6.54711061778143</v>
      </c>
      <c r="N23" s="1211" t="n">
        <v>104.2667802</v>
      </c>
      <c r="O23" s="1341" t="n">
        <v>12963.991846635</v>
      </c>
      <c r="P23" s="1342" t="n">
        <v>15290.7504622425</v>
      </c>
      <c r="Q23" s="1300" t="n">
        <v>7086.61502793</v>
      </c>
      <c r="R23" s="1343" t="n">
        <v>20050.606874565</v>
      </c>
      <c r="S23" s="1344" t="n">
        <v>22377.3654901725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55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55</v>
      </c>
      <c r="K24" s="1339" t="n">
        <v>160</v>
      </c>
      <c r="L24" s="1339" t="n">
        <v>1300</v>
      </c>
      <c r="M24" s="1340" t="n">
        <v>6.78225373916714</v>
      </c>
      <c r="N24" s="1211" t="n">
        <v>110.0593791</v>
      </c>
      <c r="O24" s="1341" t="n">
        <v>13312.0268610638</v>
      </c>
      <c r="P24" s="1342" t="n">
        <v>15717.274157295</v>
      </c>
      <c r="Q24" s="1300" t="n">
        <v>7368.5157152175</v>
      </c>
      <c r="R24" s="1343" t="n">
        <v>20680.5425762812</v>
      </c>
      <c r="S24" s="1344" t="n">
        <v>23085.7898725125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55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55</v>
      </c>
      <c r="K25" s="1339" t="n">
        <v>160</v>
      </c>
      <c r="L25" s="1339" t="n">
        <v>1350</v>
      </c>
      <c r="M25" s="1340" t="n">
        <v>7.01739686055286</v>
      </c>
      <c r="N25" s="1211" t="n">
        <v>115.851978</v>
      </c>
      <c r="O25" s="1341" t="n">
        <v>13660.0620067013</v>
      </c>
      <c r="P25" s="1342" t="n">
        <v>16143.7978523475</v>
      </c>
      <c r="Q25" s="1300" t="n">
        <v>7650.41653371375</v>
      </c>
      <c r="R25" s="1343" t="n">
        <v>21310.478540415</v>
      </c>
      <c r="S25" s="1344" t="n">
        <v>23794.2143860613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55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55</v>
      </c>
      <c r="K26" s="1339" t="n">
        <v>160</v>
      </c>
      <c r="L26" s="1339" t="n">
        <v>1400</v>
      </c>
      <c r="M26" s="1340" t="n">
        <v>7.25253998193857</v>
      </c>
      <c r="N26" s="1211" t="n">
        <v>121.6445769</v>
      </c>
      <c r="O26" s="1341" t="n">
        <v>14008.09702113</v>
      </c>
      <c r="P26" s="1342" t="n">
        <v>16570.3215474</v>
      </c>
      <c r="Q26" s="1300" t="n">
        <v>7932.31722100125</v>
      </c>
      <c r="R26" s="1343" t="n">
        <v>21940.4142421313</v>
      </c>
      <c r="S26" s="1344" t="n">
        <v>24502.6387684013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55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55</v>
      </c>
      <c r="K27" s="1339" t="n">
        <v>160</v>
      </c>
      <c r="L27" s="1339" t="n">
        <v>1450</v>
      </c>
      <c r="M27" s="1340" t="n">
        <v>7.48768310332429</v>
      </c>
      <c r="N27" s="1211" t="n">
        <v>127.4371758</v>
      </c>
      <c r="O27" s="1341" t="n">
        <v>14356.1321667675</v>
      </c>
      <c r="P27" s="1342" t="n">
        <v>16996.8452424525</v>
      </c>
      <c r="Q27" s="1300" t="n">
        <v>8214.21790828875</v>
      </c>
      <c r="R27" s="1343" t="n">
        <v>22570.3500750563</v>
      </c>
      <c r="S27" s="1344" t="n">
        <v>25211.0631507413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55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55</v>
      </c>
      <c r="K28" s="1339" t="n">
        <v>160</v>
      </c>
      <c r="L28" s="1339" t="n">
        <v>1500</v>
      </c>
      <c r="M28" s="1340" t="n">
        <v>7.79181297671</v>
      </c>
      <c r="N28" s="1211" t="n">
        <v>133.2297747</v>
      </c>
      <c r="O28" s="1341" t="n">
        <v>15183.1048356113</v>
      </c>
      <c r="P28" s="1342" t="n">
        <v>17820.6728375588</v>
      </c>
      <c r="Q28" s="1300" t="n">
        <v>8496.11859557625</v>
      </c>
      <c r="R28" s="1343" t="n">
        <v>23679.2234311875</v>
      </c>
      <c r="S28" s="1344" t="n">
        <v>26316.791433135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55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55</v>
      </c>
      <c r="K29" s="1339" t="n">
        <v>160</v>
      </c>
      <c r="L29" s="1339" t="n">
        <v>1550</v>
      </c>
      <c r="M29" s="1340" t="n">
        <v>8.02695609809572</v>
      </c>
      <c r="N29" s="1211" t="n">
        <v>139.0223736</v>
      </c>
      <c r="O29" s="1341" t="n">
        <v>15531.1399812488</v>
      </c>
      <c r="P29" s="1342" t="n">
        <v>18247.1965326113</v>
      </c>
      <c r="Q29" s="1300" t="n">
        <v>8778.0194140725</v>
      </c>
      <c r="R29" s="1343" t="n">
        <v>24309.1593953213</v>
      </c>
      <c r="S29" s="1344" t="n">
        <v>27025.2159466838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55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55</v>
      </c>
      <c r="K30" s="1339" t="n">
        <v>160</v>
      </c>
      <c r="L30" s="1339" t="n">
        <v>1600</v>
      </c>
      <c r="M30" s="1340" t="n">
        <v>8.26209921948143</v>
      </c>
      <c r="N30" s="1211" t="n">
        <v>144.8149725</v>
      </c>
      <c r="O30" s="1341" t="n">
        <v>15879.1749956775</v>
      </c>
      <c r="P30" s="1342" t="n">
        <v>18673.7202276638</v>
      </c>
      <c r="Q30" s="1300" t="n">
        <v>9059.92010136</v>
      </c>
      <c r="R30" s="1343" t="n">
        <v>24939.0950970375</v>
      </c>
      <c r="S30" s="1344" t="n">
        <v>27733.6403290238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55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55</v>
      </c>
      <c r="K31" s="1339" t="n">
        <v>160</v>
      </c>
      <c r="L31" s="1339" t="n">
        <v>1650</v>
      </c>
      <c r="M31" s="1340" t="n">
        <v>8.49724234086714</v>
      </c>
      <c r="N31" s="1211" t="n">
        <v>150.6075714</v>
      </c>
      <c r="O31" s="1341" t="n">
        <v>16227.210141315</v>
      </c>
      <c r="P31" s="1342" t="n">
        <v>19100.2439227163</v>
      </c>
      <c r="Q31" s="1300" t="n">
        <v>9341.8207886475</v>
      </c>
      <c r="R31" s="1343" t="n">
        <v>25569.0309299625</v>
      </c>
      <c r="S31" s="1344" t="n">
        <v>28442.0647113638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55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55</v>
      </c>
      <c r="K32" s="1339" t="n">
        <v>160</v>
      </c>
      <c r="L32" s="1339" t="n">
        <v>1700</v>
      </c>
      <c r="M32" s="1340" t="n">
        <v>8.73238546225286</v>
      </c>
      <c r="N32" s="1211" t="n">
        <v>156.4001703</v>
      </c>
      <c r="O32" s="1341" t="n">
        <v>16575.2451557438</v>
      </c>
      <c r="P32" s="1342" t="n">
        <v>19526.7676177688</v>
      </c>
      <c r="Q32" s="1300" t="n">
        <v>9623.72160714375</v>
      </c>
      <c r="R32" s="1343" t="n">
        <v>26198.9667628875</v>
      </c>
      <c r="S32" s="1344" t="n">
        <v>29150.4892249125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55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55</v>
      </c>
      <c r="K33" s="1339" t="n">
        <v>160</v>
      </c>
      <c r="L33" s="1339" t="n">
        <v>1750</v>
      </c>
      <c r="M33" s="1340" t="n">
        <v>8.96752858363857</v>
      </c>
      <c r="N33" s="1211" t="n">
        <v>162.1927692</v>
      </c>
      <c r="O33" s="1341" t="n">
        <v>16923.2803013813</v>
      </c>
      <c r="P33" s="1342" t="n">
        <v>19953.2913128213</v>
      </c>
      <c r="Q33" s="1300" t="n">
        <v>9905.62229443125</v>
      </c>
      <c r="R33" s="1343" t="n">
        <v>26828.9025958125</v>
      </c>
      <c r="S33" s="1344" t="n">
        <v>29858.9136072525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55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55</v>
      </c>
      <c r="K34" s="1339" t="n">
        <v>160</v>
      </c>
      <c r="L34" s="1339" t="n">
        <v>1800</v>
      </c>
      <c r="M34" s="1340" t="n">
        <v>9.20267170502429</v>
      </c>
      <c r="N34" s="1211" t="n">
        <v>167.9853681</v>
      </c>
      <c r="O34" s="1341" t="n">
        <v>17271.31531581</v>
      </c>
      <c r="P34" s="1342" t="n">
        <v>20379.8150078738</v>
      </c>
      <c r="Q34" s="1300" t="n">
        <v>10187.5229817188</v>
      </c>
      <c r="R34" s="1343" t="n">
        <v>27458.8382975288</v>
      </c>
      <c r="S34" s="1344" t="n">
        <v>30567.3379895925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55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55</v>
      </c>
      <c r="K35" s="1339" t="n">
        <v>160</v>
      </c>
      <c r="L35" s="1339" t="n">
        <v>1850</v>
      </c>
      <c r="M35" s="1340" t="n">
        <v>9.43781482641</v>
      </c>
      <c r="N35" s="1211" t="n">
        <v>173.777967</v>
      </c>
      <c r="O35" s="1341" t="n">
        <v>17619.3504614475</v>
      </c>
      <c r="P35" s="1342" t="n">
        <v>20806.3387029263</v>
      </c>
      <c r="Q35" s="1300" t="n">
        <v>10469.423800215</v>
      </c>
      <c r="R35" s="1343" t="n">
        <v>28088.7742616625</v>
      </c>
      <c r="S35" s="1344" t="n">
        <v>31275.7625031413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55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55</v>
      </c>
      <c r="K36" s="1339" t="n">
        <v>160</v>
      </c>
      <c r="L36" s="1339" t="n">
        <v>1900</v>
      </c>
      <c r="M36" s="1340" t="n">
        <v>9.67295794779571</v>
      </c>
      <c r="N36" s="1211" t="n">
        <v>179.5705659</v>
      </c>
      <c r="O36" s="1341" t="n">
        <v>17967.3854758763</v>
      </c>
      <c r="P36" s="1342" t="n">
        <v>21232.8623979788</v>
      </c>
      <c r="Q36" s="1300" t="n">
        <v>10751.3244875025</v>
      </c>
      <c r="R36" s="1343" t="n">
        <v>28718.7099633788</v>
      </c>
      <c r="S36" s="1344" t="n">
        <v>31984.1868854813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55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55</v>
      </c>
      <c r="K37" s="1339" t="n">
        <v>160</v>
      </c>
      <c r="L37" s="1339" t="n">
        <v>1950</v>
      </c>
      <c r="M37" s="1340" t="n">
        <v>9.97590106918143</v>
      </c>
      <c r="N37" s="1211" t="n">
        <v>185.3631648</v>
      </c>
      <c r="O37" s="1341" t="n">
        <v>18356.1478175138</v>
      </c>
      <c r="P37" s="1342" t="n">
        <v>21698.8719230475</v>
      </c>
      <c r="Q37" s="1300" t="n">
        <v>11033.22517479</v>
      </c>
      <c r="R37" s="1343" t="n">
        <v>29389.3729923038</v>
      </c>
      <c r="S37" s="1344" t="n">
        <v>32732.0970978375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55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55</v>
      </c>
      <c r="K38" s="1339" t="n">
        <v>160</v>
      </c>
      <c r="L38" s="1339" t="n">
        <v>2000</v>
      </c>
      <c r="M38" s="1340" t="n">
        <v>10.3026147119771</v>
      </c>
      <c r="N38" s="1211" t="n">
        <v>191.1557637</v>
      </c>
      <c r="O38" s="1341" t="n">
        <v>18908.8705812825</v>
      </c>
      <c r="P38" s="1342" t="n">
        <v>22392.9143830913</v>
      </c>
      <c r="Q38" s="1300" t="n">
        <v>11315.1259932863</v>
      </c>
      <c r="R38" s="1343" t="n">
        <v>30223.9965745688</v>
      </c>
      <c r="S38" s="1344" t="n">
        <v>33708.0403763775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55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55</v>
      </c>
      <c r="K39" s="1339" t="n">
        <v>160</v>
      </c>
      <c r="L39" s="1339" t="n">
        <v>2050</v>
      </c>
      <c r="M39" s="1340" t="n">
        <v>10.5377578333629</v>
      </c>
      <c r="N39" s="1211" t="n">
        <v>196.9483626</v>
      </c>
      <c r="O39" s="1341" t="n">
        <v>19256.90572692</v>
      </c>
      <c r="P39" s="1342" t="n">
        <v>22819.4380781438</v>
      </c>
      <c r="Q39" s="1300" t="n">
        <v>11597.0266805738</v>
      </c>
      <c r="R39" s="1343" t="n">
        <v>30853.9324074938</v>
      </c>
      <c r="S39" s="1344" t="n">
        <v>34416.4647587175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55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55</v>
      </c>
      <c r="K40" s="1339" t="n">
        <v>160</v>
      </c>
      <c r="L40" s="1339" t="n">
        <v>2100</v>
      </c>
      <c r="M40" s="1340" t="n">
        <v>10.7729009547486</v>
      </c>
      <c r="N40" s="1211" t="n">
        <v>202.7409615</v>
      </c>
      <c r="O40" s="1341" t="n">
        <v>19604.9407413488</v>
      </c>
      <c r="P40" s="1342" t="n">
        <v>23245.9617731963</v>
      </c>
      <c r="Q40" s="1300" t="n">
        <v>11878.9273678613</v>
      </c>
      <c r="R40" s="1343" t="n">
        <v>31483.86810921</v>
      </c>
      <c r="S40" s="1344" t="n">
        <v>35124.8891410575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55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55</v>
      </c>
      <c r="K41" s="1339" t="n">
        <v>160</v>
      </c>
      <c r="L41" s="1339" t="n">
        <v>2150</v>
      </c>
      <c r="M41" s="1340" t="n">
        <v>11.0080440761343</v>
      </c>
      <c r="N41" s="1211" t="n">
        <v>208.5335604</v>
      </c>
      <c r="O41" s="1341" t="n">
        <v>19952.9758869863</v>
      </c>
      <c r="P41" s="1342" t="n">
        <v>23672.4854682488</v>
      </c>
      <c r="Q41" s="1300" t="n">
        <v>12160.8280551488</v>
      </c>
      <c r="R41" s="1343" t="n">
        <v>32113.803942135</v>
      </c>
      <c r="S41" s="1344" t="n">
        <v>35833.3135233975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55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55</v>
      </c>
      <c r="K42" s="1339" t="n">
        <v>160</v>
      </c>
      <c r="L42" s="1339" t="n">
        <v>2200</v>
      </c>
      <c r="M42" s="1340" t="n">
        <v>11.24318719752</v>
      </c>
      <c r="N42" s="1211" t="n">
        <v>214.3261593</v>
      </c>
      <c r="O42" s="1341" t="n">
        <v>20301.010901415</v>
      </c>
      <c r="P42" s="1342" t="n">
        <v>24099.0091633012</v>
      </c>
      <c r="Q42" s="1300" t="n">
        <v>12442.728873645</v>
      </c>
      <c r="R42" s="1343" t="n">
        <v>32743.73977506</v>
      </c>
      <c r="S42" s="1344" t="n">
        <v>36541.7380369463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55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55</v>
      </c>
      <c r="K43" s="1339" t="n">
        <v>160</v>
      </c>
      <c r="L43" s="1339" t="n">
        <v>2250</v>
      </c>
      <c r="M43" s="1340" t="n">
        <v>11.4783303189057</v>
      </c>
      <c r="N43" s="1211" t="n">
        <v>220.1187582</v>
      </c>
      <c r="O43" s="1341" t="n">
        <v>20649.0460470525</v>
      </c>
      <c r="P43" s="1342" t="n">
        <v>24525.5328583538</v>
      </c>
      <c r="Q43" s="1300" t="n">
        <v>12724.6295609325</v>
      </c>
      <c r="R43" s="1343" t="n">
        <v>33373.675607985</v>
      </c>
      <c r="S43" s="1344" t="n">
        <v>37250.1624192863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55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55</v>
      </c>
      <c r="K44" s="1339" t="n">
        <v>160</v>
      </c>
      <c r="L44" s="1339" t="n">
        <v>2300</v>
      </c>
      <c r="M44" s="1340" t="n">
        <v>11.7134734402914</v>
      </c>
      <c r="N44" s="1211" t="n">
        <v>225.9113571</v>
      </c>
      <c r="O44" s="1341" t="n">
        <v>20997.0810614813</v>
      </c>
      <c r="P44" s="1342" t="n">
        <v>24952.0565534063</v>
      </c>
      <c r="Q44" s="1300" t="n">
        <v>13006.53024822</v>
      </c>
      <c r="R44" s="1343" t="n">
        <v>34003.6113097013</v>
      </c>
      <c r="S44" s="1344" t="n">
        <v>37958.5868016263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55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55</v>
      </c>
      <c r="K45" s="1339" t="n">
        <v>160</v>
      </c>
      <c r="L45" s="1339" t="n">
        <v>2350</v>
      </c>
      <c r="M45" s="1340" t="n">
        <v>11.9486165616771</v>
      </c>
      <c r="N45" s="1211" t="n">
        <v>231.703956</v>
      </c>
      <c r="O45" s="1341" t="n">
        <v>21345.11607591</v>
      </c>
      <c r="P45" s="1342" t="n">
        <v>25378.5802484588</v>
      </c>
      <c r="Q45" s="1300" t="n">
        <v>13288.4310667163</v>
      </c>
      <c r="R45" s="1343" t="n">
        <v>34633.5471426263</v>
      </c>
      <c r="S45" s="1344" t="n">
        <v>38667.011315175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55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55</v>
      </c>
      <c r="K46" s="1339" t="n">
        <v>160</v>
      </c>
      <c r="L46" s="1339" t="n">
        <v>2400</v>
      </c>
      <c r="M46" s="1340" t="n">
        <v>12.1837596830629</v>
      </c>
      <c r="N46" s="1211" t="n">
        <v>237.4965549</v>
      </c>
      <c r="O46" s="1341" t="n">
        <v>21693.1512215475</v>
      </c>
      <c r="P46" s="1342" t="n">
        <v>25805.1039435113</v>
      </c>
      <c r="Q46" s="1300" t="n">
        <v>13570.3317540038</v>
      </c>
      <c r="R46" s="1343" t="n">
        <v>35263.4829755513</v>
      </c>
      <c r="S46" s="1344" t="n">
        <v>39375.435697515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55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55</v>
      </c>
      <c r="K47" s="1339" t="n">
        <v>160</v>
      </c>
      <c r="L47" s="1339" t="n">
        <v>2450</v>
      </c>
      <c r="M47" s="1340" t="n">
        <v>12.4878895564486</v>
      </c>
      <c r="N47" s="1211" t="n">
        <v>243.2891538</v>
      </c>
      <c r="O47" s="1341" t="n">
        <v>22520.1240216</v>
      </c>
      <c r="P47" s="1342" t="n">
        <v>26628.9315386175</v>
      </c>
      <c r="Q47" s="1300" t="n">
        <v>13852.2324412913</v>
      </c>
      <c r="R47" s="1343" t="n">
        <v>36372.3564628913</v>
      </c>
      <c r="S47" s="1344" t="n">
        <v>40481.1639799088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55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55</v>
      </c>
      <c r="K48" s="1339" t="n">
        <v>160</v>
      </c>
      <c r="L48" s="1339" t="n">
        <v>2500</v>
      </c>
      <c r="M48" s="1340" t="n">
        <v>12.7230326778343</v>
      </c>
      <c r="N48" s="1211" t="n">
        <v>249.0817527</v>
      </c>
      <c r="O48" s="1341" t="n">
        <v>22868.1590360287</v>
      </c>
      <c r="P48" s="1342" t="n">
        <v>27055.45523367</v>
      </c>
      <c r="Q48" s="1300" t="n">
        <v>14134.1332597875</v>
      </c>
      <c r="R48" s="1343" t="n">
        <v>37002.2922958163</v>
      </c>
      <c r="S48" s="1344" t="n">
        <v>41189.5884934575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55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55</v>
      </c>
      <c r="K49" s="1339" t="n">
        <v>160</v>
      </c>
      <c r="L49" s="1339" t="n">
        <v>2550</v>
      </c>
      <c r="M49" s="1340" t="n">
        <v>12.95817579922</v>
      </c>
      <c r="N49" s="1211" t="n">
        <v>254.8743516</v>
      </c>
      <c r="O49" s="1341" t="n">
        <v>23216.1941816663</v>
      </c>
      <c r="P49" s="1342" t="n">
        <v>27481.9789287225</v>
      </c>
      <c r="Q49" s="1300" t="n">
        <v>14416.033947075</v>
      </c>
      <c r="R49" s="1343" t="n">
        <v>37632.2281287413</v>
      </c>
      <c r="S49" s="1344" t="n">
        <v>41898.0128757975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55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55</v>
      </c>
      <c r="K50" s="1339" t="n">
        <v>160</v>
      </c>
      <c r="L50" s="1339" t="n">
        <v>2600</v>
      </c>
      <c r="M50" s="1340" t="n">
        <v>13.1933189206057</v>
      </c>
      <c r="N50" s="1211" t="n">
        <v>260.6669505</v>
      </c>
      <c r="O50" s="1341" t="n">
        <v>23564.229196095</v>
      </c>
      <c r="P50" s="1342" t="n">
        <v>27908.502623775</v>
      </c>
      <c r="Q50" s="1300" t="n">
        <v>14697.9346343625</v>
      </c>
      <c r="R50" s="1343" t="n">
        <v>38262.1638304575</v>
      </c>
      <c r="S50" s="1344" t="n">
        <v>42606.4372581375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55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55</v>
      </c>
      <c r="K51" s="1339" t="n">
        <v>160</v>
      </c>
      <c r="L51" s="1339" t="n">
        <v>2650</v>
      </c>
      <c r="M51" s="1340" t="n">
        <v>13.4284620419914</v>
      </c>
      <c r="N51" s="1211" t="n">
        <v>266.4595494</v>
      </c>
      <c r="O51" s="1341" t="n">
        <v>23912.2643417325</v>
      </c>
      <c r="P51" s="1342" t="n">
        <v>28335.0263188275</v>
      </c>
      <c r="Q51" s="1300" t="n">
        <v>14979.8354528588</v>
      </c>
      <c r="R51" s="1343" t="n">
        <v>38892.0997945913</v>
      </c>
      <c r="S51" s="1344" t="n">
        <v>43314.8617716863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55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55</v>
      </c>
      <c r="K52" s="1339" t="n">
        <v>160</v>
      </c>
      <c r="L52" s="1339" t="n">
        <v>2700</v>
      </c>
      <c r="M52" s="1340" t="n">
        <v>13.7314051633771</v>
      </c>
      <c r="N52" s="1211" t="n">
        <v>272.2521483</v>
      </c>
      <c r="O52" s="1341" t="n">
        <v>24301.02668337</v>
      </c>
      <c r="P52" s="1342" t="n">
        <v>28801.0358438963</v>
      </c>
      <c r="Q52" s="1300" t="n">
        <v>15261.7361401463</v>
      </c>
      <c r="R52" s="1343" t="n">
        <v>39562.7628235163</v>
      </c>
      <c r="S52" s="1344" t="n">
        <v>44062.7719840425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55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55</v>
      </c>
      <c r="K53" s="1339" t="n">
        <v>160</v>
      </c>
      <c r="L53" s="1339" t="n">
        <v>2750</v>
      </c>
      <c r="M53" s="1340" t="n">
        <v>13.9665482847629</v>
      </c>
      <c r="N53" s="1211" t="n">
        <v>278.0447472</v>
      </c>
      <c r="O53" s="1341" t="n">
        <v>24649.0616977988</v>
      </c>
      <c r="P53" s="1342" t="n">
        <v>29227.5595389488</v>
      </c>
      <c r="Q53" s="1300" t="n">
        <v>15543.6368274338</v>
      </c>
      <c r="R53" s="1343" t="n">
        <v>40192.6985252325</v>
      </c>
      <c r="S53" s="1344" t="n">
        <v>44771.1963663825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55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55</v>
      </c>
      <c r="K54" s="1339" t="n">
        <v>160</v>
      </c>
      <c r="L54" s="1339" t="n">
        <v>2800</v>
      </c>
      <c r="M54" s="1340" t="n">
        <v>14.2016914061486</v>
      </c>
      <c r="N54" s="1211" t="n">
        <v>283.8373461</v>
      </c>
      <c r="O54" s="1341" t="n">
        <v>24997.0968434363</v>
      </c>
      <c r="P54" s="1342" t="n">
        <v>29654.0832340013</v>
      </c>
      <c r="Q54" s="1300" t="n">
        <v>15825.5375147213</v>
      </c>
      <c r="R54" s="1343" t="n">
        <v>40822.6343581575</v>
      </c>
      <c r="S54" s="1344" t="n">
        <v>45479.6207487225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55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55</v>
      </c>
      <c r="K55" s="1339" t="n">
        <v>160</v>
      </c>
      <c r="L55" s="1339" t="n">
        <v>2850</v>
      </c>
      <c r="M55" s="1340" t="n">
        <v>14.4368345275343</v>
      </c>
      <c r="N55" s="1211" t="n">
        <v>289.629945</v>
      </c>
      <c r="O55" s="1341" t="n">
        <v>25345.131857865</v>
      </c>
      <c r="P55" s="1342" t="n">
        <v>30080.6069290538</v>
      </c>
      <c r="Q55" s="1300" t="n">
        <v>16107.4383332175</v>
      </c>
      <c r="R55" s="1343" t="n">
        <v>41452.5701910825</v>
      </c>
      <c r="S55" s="1344" t="n">
        <v>46188.0452622713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55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55</v>
      </c>
      <c r="K56" s="1339" t="n">
        <v>160</v>
      </c>
      <c r="L56" s="1339" t="n">
        <v>2900</v>
      </c>
      <c r="M56" s="1340" t="n">
        <v>14.67197764892</v>
      </c>
      <c r="N56" s="1211" t="n">
        <v>295.4225439</v>
      </c>
      <c r="O56" s="1341" t="n">
        <v>25693.1668722938</v>
      </c>
      <c r="P56" s="1342" t="n">
        <v>30507.1306241063</v>
      </c>
      <c r="Q56" s="1300" t="n">
        <v>16389.339020505</v>
      </c>
      <c r="R56" s="1343" t="n">
        <v>42082.5058927988</v>
      </c>
      <c r="S56" s="1344" t="n">
        <v>46896.4696446113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55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55</v>
      </c>
      <c r="K57" s="1339" t="n">
        <v>160</v>
      </c>
      <c r="L57" s="1339" t="n">
        <v>2950</v>
      </c>
      <c r="M57" s="1340" t="n">
        <v>14.9071207703057</v>
      </c>
      <c r="N57" s="1211" t="n">
        <v>301.2151428</v>
      </c>
      <c r="O57" s="1341" t="n">
        <v>26041.2020179313</v>
      </c>
      <c r="P57" s="1342" t="n">
        <v>30933.6543191588</v>
      </c>
      <c r="Q57" s="1300" t="n">
        <v>16671.2397077925</v>
      </c>
      <c r="R57" s="1343" t="n">
        <v>42712.4417257238</v>
      </c>
      <c r="S57" s="1344" t="n">
        <v>47604.8940269513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55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38" t="n">
        <v>55</v>
      </c>
      <c r="K58" s="1350" t="n">
        <v>160</v>
      </c>
      <c r="L58" s="1350" t="n">
        <v>3000</v>
      </c>
      <c r="M58" s="1351" t="n">
        <v>15.1422638916914</v>
      </c>
      <c r="N58" s="1234" t="n">
        <v>307.0077417</v>
      </c>
      <c r="O58" s="1352" t="n">
        <v>26389.23703236</v>
      </c>
      <c r="P58" s="1353" t="n">
        <v>31360.1780142113</v>
      </c>
      <c r="Q58" s="1306" t="n">
        <v>16953.1405262888</v>
      </c>
      <c r="R58" s="1354" t="n">
        <v>43342.3775586488</v>
      </c>
      <c r="S58" s="1355" t="n">
        <v>48313.3185405</v>
      </c>
    </row>
    <row r="59" customFormat="false" ht="22.5" hidden="false" customHeight="true" outlineLevel="0" collapsed="false">
      <c r="A59" s="1201" t="s">
        <v>510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22.5" hidden="false" customHeight="true" outlineLevel="0" collapsed="false">
      <c r="A60" s="1246" t="s">
        <v>527</v>
      </c>
      <c r="B60" s="1246"/>
      <c r="C60" s="1246"/>
      <c r="D60" s="1246"/>
      <c r="E60" s="1246"/>
      <c r="F60" s="1246"/>
      <c r="G60" s="1246"/>
      <c r="H60" s="1246"/>
      <c r="I60" s="1246"/>
      <c r="J60" s="1246"/>
      <c r="K60" s="1246"/>
      <c r="L60" s="1246"/>
      <c r="M60" s="1246"/>
      <c r="N60" s="1246"/>
      <c r="O60" s="1246"/>
      <c r="P60" s="1246"/>
      <c r="Q60" s="1246"/>
      <c r="R60" s="1246"/>
      <c r="S60" s="1246"/>
    </row>
    <row r="61" customFormat="false" ht="16.5" hidden="false" customHeight="true" outlineLevel="0" collapsed="false">
      <c r="A61" s="1202" t="s">
        <v>528</v>
      </c>
      <c r="B61" s="1202"/>
      <c r="C61" s="1202"/>
      <c r="D61" s="1202"/>
      <c r="E61" s="1202"/>
      <c r="F61" s="1202"/>
      <c r="G61" s="1202"/>
      <c r="H61" s="1202"/>
      <c r="I61" s="1202"/>
      <c r="J61" s="1202"/>
      <c r="K61" s="1202"/>
      <c r="L61" s="1202"/>
      <c r="M61" s="1202"/>
      <c r="N61" s="1202"/>
      <c r="O61" s="1202"/>
      <c r="P61" s="1202"/>
      <c r="Q61" s="1202"/>
      <c r="R61" s="1202"/>
      <c r="S61" s="1202"/>
    </row>
    <row r="62" customFormat="false" ht="16.5" hidden="false" customHeight="true" outlineLevel="0" collapsed="false">
      <c r="A62" s="1324" t="s">
        <v>529</v>
      </c>
      <c r="B62" s="1325" t="n">
        <f aca="false">J62</f>
        <v>55</v>
      </c>
      <c r="C62" s="1325" t="s">
        <v>496</v>
      </c>
      <c r="D62" s="1325" t="n">
        <f aca="false">K62</f>
        <v>200</v>
      </c>
      <c r="E62" s="1325" t="s">
        <v>496</v>
      </c>
      <c r="F62" s="1326" t="n">
        <f aca="false">L62</f>
        <v>600</v>
      </c>
      <c r="G62" s="1325" t="s">
        <v>496</v>
      </c>
      <c r="H62" s="1325" t="n">
        <v>2</v>
      </c>
      <c r="I62" s="1327" t="s">
        <v>497</v>
      </c>
      <c r="J62" s="1328" t="n">
        <v>55</v>
      </c>
      <c r="K62" s="1329" t="n">
        <v>200</v>
      </c>
      <c r="L62" s="1329" t="n">
        <v>600</v>
      </c>
      <c r="M62" s="1330" t="n">
        <v>3.89552512978571</v>
      </c>
      <c r="N62" s="1261" t="n">
        <v>32.181105</v>
      </c>
      <c r="O62" s="1332" t="n">
        <v>8618.1961350375</v>
      </c>
      <c r="P62" s="1331" t="n">
        <v>9713.33587130625</v>
      </c>
      <c r="Q62" s="1262" t="n">
        <v>4016.2848797025</v>
      </c>
      <c r="R62" s="1334" t="n">
        <v>12634.48101474</v>
      </c>
      <c r="S62" s="1335" t="n">
        <v>13729.6207510088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55</v>
      </c>
      <c r="C63" s="1337" t="s">
        <v>496</v>
      </c>
      <c r="D63" s="1337" t="n">
        <f aca="false">K63</f>
        <v>200</v>
      </c>
      <c r="E63" s="1337" t="s">
        <v>496</v>
      </c>
      <c r="F63" s="1326" t="n">
        <f aca="false">L63</f>
        <v>650</v>
      </c>
      <c r="G63" s="1337" t="s">
        <v>496</v>
      </c>
      <c r="H63" s="1325" t="n">
        <v>2</v>
      </c>
      <c r="I63" s="1327" t="s">
        <v>497</v>
      </c>
      <c r="J63" s="1338" t="n">
        <v>55</v>
      </c>
      <c r="K63" s="1339" t="n">
        <v>200</v>
      </c>
      <c r="L63" s="1339" t="n">
        <v>650</v>
      </c>
      <c r="M63" s="1340" t="n">
        <v>4.16197310831429</v>
      </c>
      <c r="N63" s="1211" t="n">
        <v>38.617326</v>
      </c>
      <c r="O63" s="1342" t="n">
        <v>8965.94944428</v>
      </c>
      <c r="P63" s="1341" t="n">
        <v>10140.1327429763</v>
      </c>
      <c r="Q63" s="1213" t="n">
        <v>4346.95887716625</v>
      </c>
      <c r="R63" s="1343" t="n">
        <v>13312.9083214463</v>
      </c>
      <c r="S63" s="1344" t="n">
        <v>14487.0916201425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55</v>
      </c>
      <c r="C64" s="1337" t="s">
        <v>496</v>
      </c>
      <c r="D64" s="1337" t="n">
        <f aca="false">K64</f>
        <v>200</v>
      </c>
      <c r="E64" s="1337" t="s">
        <v>496</v>
      </c>
      <c r="F64" s="1326" t="n">
        <f aca="false">L64</f>
        <v>700</v>
      </c>
      <c r="G64" s="1337" t="s">
        <v>496</v>
      </c>
      <c r="H64" s="1325" t="n">
        <v>2</v>
      </c>
      <c r="I64" s="1327" t="s">
        <v>497</v>
      </c>
      <c r="J64" s="1338" t="n">
        <v>55</v>
      </c>
      <c r="K64" s="1339" t="n">
        <v>200</v>
      </c>
      <c r="L64" s="1339" t="n">
        <v>700</v>
      </c>
      <c r="M64" s="1340" t="n">
        <v>4.42842108684286</v>
      </c>
      <c r="N64" s="1211" t="n">
        <v>45.053547</v>
      </c>
      <c r="O64" s="1342" t="n">
        <v>9313.7027535225</v>
      </c>
      <c r="P64" s="1341" t="n">
        <v>10566.9296146463</v>
      </c>
      <c r="Q64" s="1213" t="n">
        <v>4677.63287463</v>
      </c>
      <c r="R64" s="1343" t="n">
        <v>13991.3356281525</v>
      </c>
      <c r="S64" s="1344" t="n">
        <v>15244.5624892763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55</v>
      </c>
      <c r="C65" s="1337" t="s">
        <v>496</v>
      </c>
      <c r="D65" s="1337" t="n">
        <f aca="false">K65</f>
        <v>200</v>
      </c>
      <c r="E65" s="1337" t="s">
        <v>496</v>
      </c>
      <c r="F65" s="1326" t="n">
        <f aca="false">L65</f>
        <v>750</v>
      </c>
      <c r="G65" s="1337" t="s">
        <v>496</v>
      </c>
      <c r="H65" s="1325" t="n">
        <v>2</v>
      </c>
      <c r="I65" s="1327" t="s">
        <v>497</v>
      </c>
      <c r="J65" s="1338" t="n">
        <v>55</v>
      </c>
      <c r="K65" s="1339" t="n">
        <v>200</v>
      </c>
      <c r="L65" s="1339" t="n">
        <v>750</v>
      </c>
      <c r="M65" s="1340" t="n">
        <v>4.69486906537143</v>
      </c>
      <c r="N65" s="1211" t="n">
        <v>51.489768</v>
      </c>
      <c r="O65" s="1342" t="n">
        <v>9661.45619397375</v>
      </c>
      <c r="P65" s="1341" t="n">
        <v>10993.7263551075</v>
      </c>
      <c r="Q65" s="1213" t="n">
        <v>5008.3070033025</v>
      </c>
      <c r="R65" s="1343" t="n">
        <v>14669.7631972763</v>
      </c>
      <c r="S65" s="1344" t="n">
        <v>16002.03335841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55</v>
      </c>
      <c r="C66" s="1337" t="s">
        <v>496</v>
      </c>
      <c r="D66" s="1337" t="n">
        <f aca="false">K66</f>
        <v>200</v>
      </c>
      <c r="E66" s="1337" t="s">
        <v>496</v>
      </c>
      <c r="F66" s="1326" t="n">
        <f aca="false">L66</f>
        <v>800</v>
      </c>
      <c r="G66" s="1337" t="s">
        <v>496</v>
      </c>
      <c r="H66" s="1325" t="n">
        <v>2</v>
      </c>
      <c r="I66" s="1327" t="s">
        <v>497</v>
      </c>
      <c r="J66" s="1338" t="n">
        <v>55</v>
      </c>
      <c r="K66" s="1339" t="n">
        <v>200</v>
      </c>
      <c r="L66" s="1339" t="n">
        <v>800</v>
      </c>
      <c r="M66" s="1340" t="n">
        <v>4.96132611131</v>
      </c>
      <c r="N66" s="1211" t="n">
        <v>57.925989</v>
      </c>
      <c r="O66" s="1342" t="n">
        <v>10009.2095032163</v>
      </c>
      <c r="P66" s="1341" t="n">
        <v>11420.5232267775</v>
      </c>
      <c r="Q66" s="1213" t="n">
        <v>5338.98100076625</v>
      </c>
      <c r="R66" s="1343" t="n">
        <v>15348.1905039825</v>
      </c>
      <c r="S66" s="1344" t="n">
        <v>16759.5042275438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55</v>
      </c>
      <c r="C67" s="1337" t="s">
        <v>496</v>
      </c>
      <c r="D67" s="1337" t="n">
        <f aca="false">K67</f>
        <v>200</v>
      </c>
      <c r="E67" s="1337" t="s">
        <v>496</v>
      </c>
      <c r="F67" s="1326" t="n">
        <f aca="false">L67</f>
        <v>850</v>
      </c>
      <c r="G67" s="1337" t="s">
        <v>496</v>
      </c>
      <c r="H67" s="1325" t="n">
        <v>2</v>
      </c>
      <c r="I67" s="1327" t="s">
        <v>497</v>
      </c>
      <c r="J67" s="1338" t="n">
        <v>55</v>
      </c>
      <c r="K67" s="1339" t="n">
        <v>200</v>
      </c>
      <c r="L67" s="1339" t="n">
        <v>850</v>
      </c>
      <c r="M67" s="1340" t="n">
        <v>5.22777408983857</v>
      </c>
      <c r="N67" s="1211" t="n">
        <v>64.36221</v>
      </c>
      <c r="O67" s="1342" t="n">
        <v>10356.9628124588</v>
      </c>
      <c r="P67" s="1341" t="n">
        <v>11847.3200984475</v>
      </c>
      <c r="Q67" s="1213" t="n">
        <v>5669.65499823</v>
      </c>
      <c r="R67" s="1343" t="n">
        <v>16026.6178106888</v>
      </c>
      <c r="S67" s="1344" t="n">
        <v>17516.9750966775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55</v>
      </c>
      <c r="C68" s="1337" t="s">
        <v>496</v>
      </c>
      <c r="D68" s="1337" t="n">
        <f aca="false">K68</f>
        <v>200</v>
      </c>
      <c r="E68" s="1337" t="s">
        <v>496</v>
      </c>
      <c r="F68" s="1326" t="n">
        <f aca="false">L68</f>
        <v>900</v>
      </c>
      <c r="G68" s="1337" t="s">
        <v>496</v>
      </c>
      <c r="H68" s="1325" t="n">
        <v>2</v>
      </c>
      <c r="I68" s="1327" t="s">
        <v>497</v>
      </c>
      <c r="J68" s="1338" t="n">
        <v>55</v>
      </c>
      <c r="K68" s="1339" t="n">
        <v>200</v>
      </c>
      <c r="L68" s="1339" t="n">
        <v>900</v>
      </c>
      <c r="M68" s="1340" t="n">
        <v>5.49422206836714</v>
      </c>
      <c r="N68" s="1211" t="n">
        <v>70.798431</v>
      </c>
      <c r="O68" s="1342" t="n">
        <v>10704.71625291</v>
      </c>
      <c r="P68" s="1341" t="n">
        <v>12274.1169701175</v>
      </c>
      <c r="Q68" s="1213" t="n">
        <v>6000.32899569375</v>
      </c>
      <c r="R68" s="1343" t="n">
        <v>16705.0452486038</v>
      </c>
      <c r="S68" s="1344" t="n">
        <v>18274.4459658113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55</v>
      </c>
      <c r="C69" s="1337" t="s">
        <v>496</v>
      </c>
      <c r="D69" s="1337" t="n">
        <f aca="false">K69</f>
        <v>200</v>
      </c>
      <c r="E69" s="1337" t="s">
        <v>496</v>
      </c>
      <c r="F69" s="1326" t="n">
        <f aca="false">L69</f>
        <v>950</v>
      </c>
      <c r="G69" s="1337" t="s">
        <v>496</v>
      </c>
      <c r="H69" s="1325" t="n">
        <v>2</v>
      </c>
      <c r="I69" s="1327" t="s">
        <v>497</v>
      </c>
      <c r="J69" s="1338" t="n">
        <v>55</v>
      </c>
      <c r="K69" s="1339" t="n">
        <v>200</v>
      </c>
      <c r="L69" s="1339" t="n">
        <v>950</v>
      </c>
      <c r="M69" s="1340" t="n">
        <v>5.76067004689572</v>
      </c>
      <c r="N69" s="1211" t="n">
        <v>77.234652</v>
      </c>
      <c r="O69" s="1342" t="n">
        <v>11052.4695621525</v>
      </c>
      <c r="P69" s="1341" t="n">
        <v>12700.9137105788</v>
      </c>
      <c r="Q69" s="1213" t="n">
        <v>6331.00312436625</v>
      </c>
      <c r="R69" s="1343" t="n">
        <v>17383.4726865188</v>
      </c>
      <c r="S69" s="1344" t="n">
        <v>19031.916834945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55</v>
      </c>
      <c r="C70" s="1337" t="s">
        <v>496</v>
      </c>
      <c r="D70" s="1337" t="n">
        <f aca="false">K70</f>
        <v>200</v>
      </c>
      <c r="E70" s="1337" t="s">
        <v>496</v>
      </c>
      <c r="F70" s="1326" t="n">
        <f aca="false">L70</f>
        <v>1000</v>
      </c>
      <c r="G70" s="1337" t="s">
        <v>496</v>
      </c>
      <c r="H70" s="1325" t="n">
        <v>2</v>
      </c>
      <c r="I70" s="1327" t="s">
        <v>497</v>
      </c>
      <c r="J70" s="1338" t="n">
        <v>55</v>
      </c>
      <c r="K70" s="1339" t="n">
        <v>200</v>
      </c>
      <c r="L70" s="1339" t="n">
        <v>1000</v>
      </c>
      <c r="M70" s="1340" t="n">
        <v>6.02711802542429</v>
      </c>
      <c r="N70" s="1211" t="n">
        <v>83.670873</v>
      </c>
      <c r="O70" s="1342" t="n">
        <v>11400.222871395</v>
      </c>
      <c r="P70" s="1341" t="n">
        <v>13127.7105822488</v>
      </c>
      <c r="Q70" s="1213" t="n">
        <v>6661.67712183</v>
      </c>
      <c r="R70" s="1343" t="n">
        <v>18061.899993225</v>
      </c>
      <c r="S70" s="1344" t="n">
        <v>19789.3877040788</v>
      </c>
    </row>
    <row r="71" customFormat="false" ht="16.5" hidden="false" customHeight="true" outlineLevel="0" collapsed="false">
      <c r="A71" s="1336" t="s">
        <v>529</v>
      </c>
      <c r="B71" s="1337" t="n">
        <f aca="false">J71</f>
        <v>55</v>
      </c>
      <c r="C71" s="1337" t="s">
        <v>496</v>
      </c>
      <c r="D71" s="1337" t="n">
        <f aca="false">K71</f>
        <v>200</v>
      </c>
      <c r="E71" s="1337" t="s">
        <v>496</v>
      </c>
      <c r="F71" s="1326" t="n">
        <f aca="false">L71</f>
        <v>1050</v>
      </c>
      <c r="G71" s="1337" t="s">
        <v>496</v>
      </c>
      <c r="H71" s="1325" t="n">
        <v>2</v>
      </c>
      <c r="I71" s="1327" t="s">
        <v>497</v>
      </c>
      <c r="J71" s="1338" t="n">
        <v>55</v>
      </c>
      <c r="K71" s="1339" t="n">
        <v>200</v>
      </c>
      <c r="L71" s="1339" t="n">
        <v>1050</v>
      </c>
      <c r="M71" s="1340" t="n">
        <v>6.29356600395286</v>
      </c>
      <c r="N71" s="1211" t="n">
        <v>90.107094</v>
      </c>
      <c r="O71" s="1342" t="n">
        <v>11747.9761806375</v>
      </c>
      <c r="P71" s="1341" t="n">
        <v>13554.5074539188</v>
      </c>
      <c r="Q71" s="1213" t="n">
        <v>6992.35111929375</v>
      </c>
      <c r="R71" s="1343" t="n">
        <v>18740.3272999313</v>
      </c>
      <c r="S71" s="1344" t="n">
        <v>20546.8585732125</v>
      </c>
    </row>
    <row r="72" customFormat="false" ht="16.5" hidden="false" customHeight="true" outlineLevel="0" collapsed="false">
      <c r="A72" s="1324" t="s">
        <v>529</v>
      </c>
      <c r="B72" s="1325" t="n">
        <f aca="false">J72</f>
        <v>55</v>
      </c>
      <c r="C72" s="1325" t="s">
        <v>496</v>
      </c>
      <c r="D72" s="1325" t="n">
        <f aca="false">K72</f>
        <v>200</v>
      </c>
      <c r="E72" s="1325" t="s">
        <v>496</v>
      </c>
      <c r="F72" s="1326" t="n">
        <f aca="false">L72</f>
        <v>1100</v>
      </c>
      <c r="G72" s="1325" t="s">
        <v>496</v>
      </c>
      <c r="H72" s="1325" t="n">
        <v>2</v>
      </c>
      <c r="I72" s="1327" t="s">
        <v>497</v>
      </c>
      <c r="J72" s="1338" t="n">
        <v>55</v>
      </c>
      <c r="K72" s="1339" t="n">
        <v>200</v>
      </c>
      <c r="L72" s="1339" t="n">
        <v>1100</v>
      </c>
      <c r="M72" s="1340" t="n">
        <v>6.56001398248143</v>
      </c>
      <c r="N72" s="1211" t="n">
        <v>96.543315</v>
      </c>
      <c r="O72" s="1342" t="n">
        <v>12095.7296210888</v>
      </c>
      <c r="P72" s="1341" t="n">
        <v>13981.3043255888</v>
      </c>
      <c r="Q72" s="1213" t="n">
        <v>7323.0251167575</v>
      </c>
      <c r="R72" s="1343" t="n">
        <v>19418.7547378463</v>
      </c>
      <c r="S72" s="1344" t="n">
        <v>21304.3294423463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55</v>
      </c>
      <c r="C73" s="1337" t="s">
        <v>496</v>
      </c>
      <c r="D73" s="1337" t="n">
        <f aca="false">K73</f>
        <v>200</v>
      </c>
      <c r="E73" s="1337" t="s">
        <v>496</v>
      </c>
      <c r="F73" s="1326" t="n">
        <f aca="false">L73</f>
        <v>1150</v>
      </c>
      <c r="G73" s="1337" t="s">
        <v>496</v>
      </c>
      <c r="H73" s="1325" t="n">
        <v>2</v>
      </c>
      <c r="I73" s="1327" t="s">
        <v>497</v>
      </c>
      <c r="J73" s="1338" t="n">
        <v>55</v>
      </c>
      <c r="K73" s="1339" t="n">
        <v>200</v>
      </c>
      <c r="L73" s="1339" t="n">
        <v>1150</v>
      </c>
      <c r="M73" s="1340" t="n">
        <v>6.82646196101</v>
      </c>
      <c r="N73" s="1211" t="n">
        <v>102.979536</v>
      </c>
      <c r="O73" s="1342" t="n">
        <v>12443.4829303313</v>
      </c>
      <c r="P73" s="1341" t="n">
        <v>14408.10106605</v>
      </c>
      <c r="Q73" s="1213" t="n">
        <v>7653.69911422125</v>
      </c>
      <c r="R73" s="1343" t="n">
        <v>20097.1820445525</v>
      </c>
      <c r="S73" s="1344" t="n">
        <v>22061.8001802713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55</v>
      </c>
      <c r="C74" s="1337" t="s">
        <v>496</v>
      </c>
      <c r="D74" s="1337" t="n">
        <f aca="false">K74</f>
        <v>200</v>
      </c>
      <c r="E74" s="1337" t="s">
        <v>496</v>
      </c>
      <c r="F74" s="1326" t="n">
        <f aca="false">L74</f>
        <v>1200</v>
      </c>
      <c r="G74" s="1337" t="s">
        <v>496</v>
      </c>
      <c r="H74" s="1325" t="n">
        <v>2</v>
      </c>
      <c r="I74" s="1327" t="s">
        <v>497</v>
      </c>
      <c r="J74" s="1338" t="n">
        <v>55</v>
      </c>
      <c r="K74" s="1339" t="n">
        <v>200</v>
      </c>
      <c r="L74" s="1339" t="n">
        <v>1200</v>
      </c>
      <c r="M74" s="1340" t="n">
        <v>7.16070993953857</v>
      </c>
      <c r="N74" s="1211" t="n">
        <v>109.415757</v>
      </c>
      <c r="O74" s="1342" t="n">
        <v>12831.9635667825</v>
      </c>
      <c r="P74" s="1341" t="n">
        <v>14874.3837677363</v>
      </c>
      <c r="Q74" s="1213" t="n">
        <v>7984.37324289375</v>
      </c>
      <c r="R74" s="1343" t="n">
        <v>20816.3368096763</v>
      </c>
      <c r="S74" s="1344" t="n">
        <v>22858.75701063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55</v>
      </c>
      <c r="C75" s="1337" t="s">
        <v>496</v>
      </c>
      <c r="D75" s="1337" t="n">
        <f aca="false">K75</f>
        <v>200</v>
      </c>
      <c r="E75" s="1337" t="s">
        <v>496</v>
      </c>
      <c r="F75" s="1326" t="n">
        <f aca="false">L75</f>
        <v>1250</v>
      </c>
      <c r="G75" s="1337" t="s">
        <v>496</v>
      </c>
      <c r="H75" s="1325" t="n">
        <v>2</v>
      </c>
      <c r="I75" s="1327" t="s">
        <v>497</v>
      </c>
      <c r="J75" s="1338" t="n">
        <v>55</v>
      </c>
      <c r="K75" s="1339" t="n">
        <v>200</v>
      </c>
      <c r="L75" s="1339" t="n">
        <v>1250</v>
      </c>
      <c r="M75" s="1340" t="n">
        <v>7.42715791806714</v>
      </c>
      <c r="N75" s="1211" t="n">
        <v>115.851978</v>
      </c>
      <c r="O75" s="1342" t="n">
        <v>13179.716876025</v>
      </c>
      <c r="P75" s="1341" t="n">
        <v>15301.1806394063</v>
      </c>
      <c r="Q75" s="1213" t="n">
        <v>8315.0472403575</v>
      </c>
      <c r="R75" s="1343" t="n">
        <v>21494.7641163825</v>
      </c>
      <c r="S75" s="1344" t="n">
        <v>23616.2278797638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55</v>
      </c>
      <c r="C76" s="1337" t="s">
        <v>496</v>
      </c>
      <c r="D76" s="1337" t="n">
        <f aca="false">K76</f>
        <v>200</v>
      </c>
      <c r="E76" s="1337" t="s">
        <v>496</v>
      </c>
      <c r="F76" s="1326" t="n">
        <f aca="false">L76</f>
        <v>1300</v>
      </c>
      <c r="G76" s="1337" t="s">
        <v>496</v>
      </c>
      <c r="H76" s="1325" t="n">
        <v>2</v>
      </c>
      <c r="I76" s="1327" t="s">
        <v>497</v>
      </c>
      <c r="J76" s="1338" t="n">
        <v>55</v>
      </c>
      <c r="K76" s="1339" t="n">
        <v>200</v>
      </c>
      <c r="L76" s="1339" t="n">
        <v>1300</v>
      </c>
      <c r="M76" s="1340" t="n">
        <v>7.69360589659571</v>
      </c>
      <c r="N76" s="1211" t="n">
        <v>122.288199</v>
      </c>
      <c r="O76" s="1342" t="n">
        <v>13527.4701852675</v>
      </c>
      <c r="P76" s="1341" t="n">
        <v>15727.9775110763</v>
      </c>
      <c r="Q76" s="1213" t="n">
        <v>8645.72123782125</v>
      </c>
      <c r="R76" s="1343" t="n">
        <v>22173.1914230888</v>
      </c>
      <c r="S76" s="1344" t="n">
        <v>24373.6987488975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55</v>
      </c>
      <c r="C77" s="1337" t="s">
        <v>496</v>
      </c>
      <c r="D77" s="1337" t="n">
        <f aca="false">K77</f>
        <v>200</v>
      </c>
      <c r="E77" s="1337" t="s">
        <v>496</v>
      </c>
      <c r="F77" s="1326" t="n">
        <f aca="false">L77</f>
        <v>1350</v>
      </c>
      <c r="G77" s="1337" t="s">
        <v>496</v>
      </c>
      <c r="H77" s="1325" t="n">
        <v>2</v>
      </c>
      <c r="I77" s="1327" t="s">
        <v>497</v>
      </c>
      <c r="J77" s="1338" t="n">
        <v>55</v>
      </c>
      <c r="K77" s="1339" t="n">
        <v>200</v>
      </c>
      <c r="L77" s="1339" t="n">
        <v>1350</v>
      </c>
      <c r="M77" s="1340" t="n">
        <v>7.96005387512429</v>
      </c>
      <c r="N77" s="1211" t="n">
        <v>128.72442</v>
      </c>
      <c r="O77" s="1342" t="n">
        <v>13875.2236257188</v>
      </c>
      <c r="P77" s="1341" t="n">
        <v>16154.7743827463</v>
      </c>
      <c r="Q77" s="1213" t="n">
        <v>8976.395235285</v>
      </c>
      <c r="R77" s="1343" t="n">
        <v>22851.6188610038</v>
      </c>
      <c r="S77" s="1344" t="n">
        <v>25131.1696180313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55</v>
      </c>
      <c r="C78" s="1337" t="s">
        <v>496</v>
      </c>
      <c r="D78" s="1337" t="n">
        <f aca="false">K78</f>
        <v>200</v>
      </c>
      <c r="E78" s="1337" t="s">
        <v>496</v>
      </c>
      <c r="F78" s="1326" t="n">
        <f aca="false">L78</f>
        <v>1400</v>
      </c>
      <c r="G78" s="1337" t="s">
        <v>496</v>
      </c>
      <c r="H78" s="1325" t="n">
        <v>2</v>
      </c>
      <c r="I78" s="1327" t="s">
        <v>497</v>
      </c>
      <c r="J78" s="1338" t="n">
        <v>55</v>
      </c>
      <c r="K78" s="1339" t="n">
        <v>200</v>
      </c>
      <c r="L78" s="1339" t="n">
        <v>1400</v>
      </c>
      <c r="M78" s="1340" t="n">
        <v>8.22650185365286</v>
      </c>
      <c r="N78" s="1211" t="n">
        <v>135.160641</v>
      </c>
      <c r="O78" s="1342" t="n">
        <v>14222.9769349613</v>
      </c>
      <c r="P78" s="1341" t="n">
        <v>16581.5711232075</v>
      </c>
      <c r="Q78" s="1213" t="n">
        <v>9307.0693639575</v>
      </c>
      <c r="R78" s="1343" t="n">
        <v>23530.0462989188</v>
      </c>
      <c r="S78" s="1344" t="n">
        <v>25888.640487165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55</v>
      </c>
      <c r="C79" s="1337" t="s">
        <v>496</v>
      </c>
      <c r="D79" s="1337" t="n">
        <f aca="false">K79</f>
        <v>200</v>
      </c>
      <c r="E79" s="1337" t="s">
        <v>496</v>
      </c>
      <c r="F79" s="1326" t="n">
        <f aca="false">L79</f>
        <v>1450</v>
      </c>
      <c r="G79" s="1337" t="s">
        <v>496</v>
      </c>
      <c r="H79" s="1325" t="n">
        <v>2</v>
      </c>
      <c r="I79" s="1327" t="s">
        <v>497</v>
      </c>
      <c r="J79" s="1338" t="n">
        <v>55</v>
      </c>
      <c r="K79" s="1339" t="n">
        <v>200</v>
      </c>
      <c r="L79" s="1339" t="n">
        <v>1450</v>
      </c>
      <c r="M79" s="1340" t="n">
        <v>8.49294983218143</v>
      </c>
      <c r="N79" s="1211" t="n">
        <v>141.596862</v>
      </c>
      <c r="O79" s="1342" t="n">
        <v>14570.7302442038</v>
      </c>
      <c r="P79" s="1341" t="n">
        <v>17008.3679948775</v>
      </c>
      <c r="Q79" s="1213" t="n">
        <v>9637.74336142125</v>
      </c>
      <c r="R79" s="1343" t="n">
        <v>24208.473605625</v>
      </c>
      <c r="S79" s="1344" t="n">
        <v>26646.1113562988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55</v>
      </c>
      <c r="C80" s="1337" t="s">
        <v>496</v>
      </c>
      <c r="D80" s="1337" t="n">
        <f aca="false">K80</f>
        <v>200</v>
      </c>
      <c r="E80" s="1337" t="s">
        <v>496</v>
      </c>
      <c r="F80" s="1326" t="n">
        <f aca="false">L80</f>
        <v>1500</v>
      </c>
      <c r="G80" s="1337" t="s">
        <v>496</v>
      </c>
      <c r="H80" s="1325" t="n">
        <v>2</v>
      </c>
      <c r="I80" s="1327" t="s">
        <v>497</v>
      </c>
      <c r="J80" s="1338" t="n">
        <v>55</v>
      </c>
      <c r="K80" s="1339" t="n">
        <v>200</v>
      </c>
      <c r="L80" s="1339" t="n">
        <v>1500</v>
      </c>
      <c r="M80" s="1340" t="n">
        <v>8.84838072271</v>
      </c>
      <c r="N80" s="1211" t="n">
        <v>148.033083</v>
      </c>
      <c r="O80" s="1342" t="n">
        <v>15397.42133907</v>
      </c>
      <c r="P80" s="1341" t="n">
        <v>17832.4687666013</v>
      </c>
      <c r="Q80" s="1213" t="n">
        <v>9968.417358885</v>
      </c>
      <c r="R80" s="1343" t="n">
        <v>25365.838697955</v>
      </c>
      <c r="S80" s="1344" t="n">
        <v>27800.8861254863</v>
      </c>
    </row>
    <row r="81" customFormat="false" ht="16.5" hidden="false" customHeight="true" outlineLevel="0" collapsed="false">
      <c r="A81" s="1336" t="s">
        <v>529</v>
      </c>
      <c r="B81" s="1337" t="n">
        <f aca="false">J81</f>
        <v>55</v>
      </c>
      <c r="C81" s="1337" t="s">
        <v>496</v>
      </c>
      <c r="D81" s="1337" t="n">
        <f aca="false">K81</f>
        <v>200</v>
      </c>
      <c r="E81" s="1337" t="s">
        <v>496</v>
      </c>
      <c r="F81" s="1326" t="n">
        <f aca="false">L81</f>
        <v>1550</v>
      </c>
      <c r="G81" s="1337" t="s">
        <v>496</v>
      </c>
      <c r="H81" s="1325" t="n">
        <v>2</v>
      </c>
      <c r="I81" s="1327" t="s">
        <v>497</v>
      </c>
      <c r="J81" s="1338" t="n">
        <v>55</v>
      </c>
      <c r="K81" s="1339" t="n">
        <v>200</v>
      </c>
      <c r="L81" s="1339" t="n">
        <v>1550</v>
      </c>
      <c r="M81" s="1340" t="n">
        <v>9.11482870123857</v>
      </c>
      <c r="N81" s="1211" t="n">
        <v>154.469304</v>
      </c>
      <c r="O81" s="1342" t="n">
        <v>15745.1746483125</v>
      </c>
      <c r="P81" s="1341" t="n">
        <v>18259.2655070625</v>
      </c>
      <c r="Q81" s="1213" t="n">
        <v>10299.0913563488</v>
      </c>
      <c r="R81" s="1343" t="n">
        <v>26044.2660046613</v>
      </c>
      <c r="S81" s="1344" t="n">
        <v>28558.3568634113</v>
      </c>
    </row>
    <row r="82" customFormat="false" ht="16.5" hidden="false" customHeight="true" outlineLevel="0" collapsed="false">
      <c r="A82" s="1324" t="s">
        <v>529</v>
      </c>
      <c r="B82" s="1325" t="n">
        <f aca="false">J82</f>
        <v>55</v>
      </c>
      <c r="C82" s="1325" t="s">
        <v>496</v>
      </c>
      <c r="D82" s="1325" t="n">
        <f aca="false">K82</f>
        <v>200</v>
      </c>
      <c r="E82" s="1325" t="s">
        <v>496</v>
      </c>
      <c r="F82" s="1326" t="n">
        <f aca="false">L82</f>
        <v>1600</v>
      </c>
      <c r="G82" s="1325" t="s">
        <v>496</v>
      </c>
      <c r="H82" s="1325" t="n">
        <v>2</v>
      </c>
      <c r="I82" s="1327" t="s">
        <v>497</v>
      </c>
      <c r="J82" s="1338" t="n">
        <v>55</v>
      </c>
      <c r="K82" s="1339" t="n">
        <v>200</v>
      </c>
      <c r="L82" s="1339" t="n">
        <v>1600</v>
      </c>
      <c r="M82" s="1340" t="n">
        <v>9.38127667976714</v>
      </c>
      <c r="N82" s="1211" t="n">
        <v>160.905525</v>
      </c>
      <c r="O82" s="1342" t="n">
        <v>16092.927957555</v>
      </c>
      <c r="P82" s="1341" t="n">
        <v>18686.0623787325</v>
      </c>
      <c r="Q82" s="1213" t="n">
        <v>10629.7653538125</v>
      </c>
      <c r="R82" s="1343" t="n">
        <v>26722.6933113675</v>
      </c>
      <c r="S82" s="1344" t="n">
        <v>29315.827732545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55</v>
      </c>
      <c r="C83" s="1337" t="s">
        <v>496</v>
      </c>
      <c r="D83" s="1337" t="n">
        <f aca="false">K83</f>
        <v>200</v>
      </c>
      <c r="E83" s="1337" t="s">
        <v>496</v>
      </c>
      <c r="F83" s="1326" t="n">
        <f aca="false">L83</f>
        <v>1650</v>
      </c>
      <c r="G83" s="1337" t="s">
        <v>496</v>
      </c>
      <c r="H83" s="1325" t="n">
        <v>2</v>
      </c>
      <c r="I83" s="1327" t="s">
        <v>497</v>
      </c>
      <c r="J83" s="1338" t="n">
        <v>55</v>
      </c>
      <c r="K83" s="1339" t="n">
        <v>200</v>
      </c>
      <c r="L83" s="1339" t="n">
        <v>1650</v>
      </c>
      <c r="M83" s="1340" t="n">
        <v>9.64772465829572</v>
      </c>
      <c r="N83" s="1211" t="n">
        <v>167.341746</v>
      </c>
      <c r="O83" s="1342" t="n">
        <v>16440.6813980063</v>
      </c>
      <c r="P83" s="1341" t="n">
        <v>19112.8592504025</v>
      </c>
      <c r="Q83" s="1213" t="n">
        <v>10960.439482485</v>
      </c>
      <c r="R83" s="1343" t="n">
        <v>27401.1208804913</v>
      </c>
      <c r="S83" s="1344" t="n">
        <v>30073.2987328875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55</v>
      </c>
      <c r="C84" s="1337" t="s">
        <v>496</v>
      </c>
      <c r="D84" s="1337" t="n">
        <f aca="false">K84</f>
        <v>200</v>
      </c>
      <c r="E84" s="1337" t="s">
        <v>496</v>
      </c>
      <c r="F84" s="1326" t="n">
        <f aca="false">L84</f>
        <v>1700</v>
      </c>
      <c r="G84" s="1337" t="s">
        <v>496</v>
      </c>
      <c r="H84" s="1325" t="n">
        <v>2</v>
      </c>
      <c r="I84" s="1327" t="s">
        <v>497</v>
      </c>
      <c r="J84" s="1338" t="n">
        <v>55</v>
      </c>
      <c r="K84" s="1339" t="n">
        <v>200</v>
      </c>
      <c r="L84" s="1339" t="n">
        <v>1700</v>
      </c>
      <c r="M84" s="1340" t="n">
        <v>9.91417263682429</v>
      </c>
      <c r="N84" s="1211" t="n">
        <v>173.777967</v>
      </c>
      <c r="O84" s="1342" t="n">
        <v>16788.4347072488</v>
      </c>
      <c r="P84" s="1341" t="n">
        <v>19539.6561220725</v>
      </c>
      <c r="Q84" s="1213" t="n">
        <v>11291.1134799488</v>
      </c>
      <c r="R84" s="1343" t="n">
        <v>28079.5481871975</v>
      </c>
      <c r="S84" s="1344" t="n">
        <v>30830.7696020213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55</v>
      </c>
      <c r="C85" s="1337" t="s">
        <v>496</v>
      </c>
      <c r="D85" s="1337" t="n">
        <f aca="false">K85</f>
        <v>200</v>
      </c>
      <c r="E85" s="1337" t="s">
        <v>496</v>
      </c>
      <c r="F85" s="1326" t="n">
        <f aca="false">L85</f>
        <v>1750</v>
      </c>
      <c r="G85" s="1337" t="s">
        <v>496</v>
      </c>
      <c r="H85" s="1325" t="n">
        <v>2</v>
      </c>
      <c r="I85" s="1327" t="s">
        <v>497</v>
      </c>
      <c r="J85" s="1338" t="n">
        <v>55</v>
      </c>
      <c r="K85" s="1339" t="n">
        <v>200</v>
      </c>
      <c r="L85" s="1339" t="n">
        <v>1750</v>
      </c>
      <c r="M85" s="1340" t="n">
        <v>10.1806206153529</v>
      </c>
      <c r="N85" s="1211" t="n">
        <v>180.214188</v>
      </c>
      <c r="O85" s="1342" t="n">
        <v>17136.1880164913</v>
      </c>
      <c r="P85" s="1341" t="n">
        <v>19966.4528625338</v>
      </c>
      <c r="Q85" s="1213" t="n">
        <v>11621.7874774125</v>
      </c>
      <c r="R85" s="1343" t="n">
        <v>28757.9754939038</v>
      </c>
      <c r="S85" s="1344" t="n">
        <v>31588.2403399463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55</v>
      </c>
      <c r="C86" s="1337" t="s">
        <v>496</v>
      </c>
      <c r="D86" s="1337" t="n">
        <f aca="false">K86</f>
        <v>200</v>
      </c>
      <c r="E86" s="1337" t="s">
        <v>496</v>
      </c>
      <c r="F86" s="1326" t="n">
        <f aca="false">L86</f>
        <v>1800</v>
      </c>
      <c r="G86" s="1337" t="s">
        <v>496</v>
      </c>
      <c r="H86" s="1325" t="n">
        <v>2</v>
      </c>
      <c r="I86" s="1327" t="s">
        <v>497</v>
      </c>
      <c r="J86" s="1338" t="n">
        <v>55</v>
      </c>
      <c r="K86" s="1339" t="n">
        <v>200</v>
      </c>
      <c r="L86" s="1339" t="n">
        <v>1800</v>
      </c>
      <c r="M86" s="1340" t="n">
        <v>10.4470685938814</v>
      </c>
      <c r="N86" s="1211" t="n">
        <v>186.650409</v>
      </c>
      <c r="O86" s="1342" t="n">
        <v>17483.9414569425</v>
      </c>
      <c r="P86" s="1341" t="n">
        <v>20393.2497342038</v>
      </c>
      <c r="Q86" s="1213" t="n">
        <v>11952.4614748763</v>
      </c>
      <c r="R86" s="1343" t="n">
        <v>29436.4029318188</v>
      </c>
      <c r="S86" s="1344" t="n">
        <v>32345.71120908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55</v>
      </c>
      <c r="C87" s="1337" t="s">
        <v>496</v>
      </c>
      <c r="D87" s="1337" t="n">
        <f aca="false">K87</f>
        <v>200</v>
      </c>
      <c r="E87" s="1337" t="s">
        <v>496</v>
      </c>
      <c r="F87" s="1326" t="n">
        <f aca="false">L87</f>
        <v>1850</v>
      </c>
      <c r="G87" s="1337" t="s">
        <v>496</v>
      </c>
      <c r="H87" s="1325" t="n">
        <v>2</v>
      </c>
      <c r="I87" s="1327" t="s">
        <v>497</v>
      </c>
      <c r="J87" s="1338" t="n">
        <v>55</v>
      </c>
      <c r="K87" s="1339" t="n">
        <v>200</v>
      </c>
      <c r="L87" s="1339" t="n">
        <v>1850</v>
      </c>
      <c r="M87" s="1340" t="n">
        <v>10.71351657241</v>
      </c>
      <c r="N87" s="1211" t="n">
        <v>193.08663</v>
      </c>
      <c r="O87" s="1342" t="n">
        <v>17831.694766185</v>
      </c>
      <c r="P87" s="1341" t="n">
        <v>20820.0466058738</v>
      </c>
      <c r="Q87" s="1213" t="n">
        <v>12283.1356035488</v>
      </c>
      <c r="R87" s="1343" t="n">
        <v>30114.8303697338</v>
      </c>
      <c r="S87" s="1344" t="n">
        <v>33103.1822094225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55</v>
      </c>
      <c r="C88" s="1337" t="s">
        <v>496</v>
      </c>
      <c r="D88" s="1337" t="n">
        <f aca="false">K88</f>
        <v>200</v>
      </c>
      <c r="E88" s="1337" t="s">
        <v>496</v>
      </c>
      <c r="F88" s="1326" t="n">
        <f aca="false">L88</f>
        <v>1900</v>
      </c>
      <c r="G88" s="1337" t="s">
        <v>496</v>
      </c>
      <c r="H88" s="1325" t="n">
        <v>2</v>
      </c>
      <c r="I88" s="1327" t="s">
        <v>497</v>
      </c>
      <c r="J88" s="1338" t="n">
        <v>55</v>
      </c>
      <c r="K88" s="1339" t="n">
        <v>200</v>
      </c>
      <c r="L88" s="1339" t="n">
        <v>1900</v>
      </c>
      <c r="M88" s="1340" t="n">
        <v>10.9799645509386</v>
      </c>
      <c r="N88" s="1211" t="n">
        <v>199.522851</v>
      </c>
      <c r="O88" s="1342" t="n">
        <v>18179.4480754275</v>
      </c>
      <c r="P88" s="1341" t="n">
        <v>21246.8434775438</v>
      </c>
      <c r="Q88" s="1213" t="n">
        <v>12613.8096010125</v>
      </c>
      <c r="R88" s="1343" t="n">
        <v>30793.25767644</v>
      </c>
      <c r="S88" s="1344" t="n">
        <v>33860.6530785563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55</v>
      </c>
      <c r="C89" s="1337" t="s">
        <v>496</v>
      </c>
      <c r="D89" s="1337" t="n">
        <f aca="false">K89</f>
        <v>200</v>
      </c>
      <c r="E89" s="1337" t="s">
        <v>496</v>
      </c>
      <c r="F89" s="1326" t="n">
        <f aca="false">L89</f>
        <v>1950</v>
      </c>
      <c r="G89" s="1337" t="s">
        <v>496</v>
      </c>
      <c r="H89" s="1325" t="n">
        <v>2</v>
      </c>
      <c r="I89" s="1327" t="s">
        <v>497</v>
      </c>
      <c r="J89" s="1338" t="n">
        <v>55</v>
      </c>
      <c r="K89" s="1339" t="n">
        <v>200</v>
      </c>
      <c r="L89" s="1339" t="n">
        <v>1950</v>
      </c>
      <c r="M89" s="1340" t="n">
        <v>11.3142125294671</v>
      </c>
      <c r="N89" s="1211" t="n">
        <v>205.959072</v>
      </c>
      <c r="O89" s="1342" t="n">
        <v>18567.9287118788</v>
      </c>
      <c r="P89" s="1341" t="n">
        <v>21713.12617923</v>
      </c>
      <c r="Q89" s="1213" t="n">
        <v>12944.4835984763</v>
      </c>
      <c r="R89" s="1343" t="n">
        <v>31512.412310355</v>
      </c>
      <c r="S89" s="1344" t="n">
        <v>34657.6097777063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55</v>
      </c>
      <c r="C90" s="1337" t="s">
        <v>496</v>
      </c>
      <c r="D90" s="1337" t="n">
        <f aca="false">K90</f>
        <v>200</v>
      </c>
      <c r="E90" s="1337" t="s">
        <v>496</v>
      </c>
      <c r="F90" s="1326" t="n">
        <f aca="false">L90</f>
        <v>2000</v>
      </c>
      <c r="G90" s="1337" t="s">
        <v>496</v>
      </c>
      <c r="H90" s="1325" t="n">
        <v>2</v>
      </c>
      <c r="I90" s="1327" t="s">
        <v>497</v>
      </c>
      <c r="J90" s="1338" t="n">
        <v>55</v>
      </c>
      <c r="K90" s="1339" t="n">
        <v>200</v>
      </c>
      <c r="L90" s="1339" t="n">
        <v>2000</v>
      </c>
      <c r="M90" s="1340" t="n">
        <v>11.6722319754057</v>
      </c>
      <c r="N90" s="1211" t="n">
        <v>212.395293</v>
      </c>
      <c r="O90" s="1342" t="n">
        <v>19120.3697704613</v>
      </c>
      <c r="P90" s="1341" t="n">
        <v>22407.4416846825</v>
      </c>
      <c r="Q90" s="1213" t="n">
        <v>13275.15759594</v>
      </c>
      <c r="R90" s="1343" t="n">
        <v>32395.5273664013</v>
      </c>
      <c r="S90" s="1344" t="n">
        <v>35682.5992806225</v>
      </c>
    </row>
    <row r="91" customFormat="false" ht="16.5" hidden="false" customHeight="true" outlineLevel="0" collapsed="false">
      <c r="A91" s="1336" t="s">
        <v>529</v>
      </c>
      <c r="B91" s="1337" t="n">
        <f aca="false">J91</f>
        <v>55</v>
      </c>
      <c r="C91" s="1337" t="s">
        <v>496</v>
      </c>
      <c r="D91" s="1337" t="n">
        <f aca="false">K91</f>
        <v>200</v>
      </c>
      <c r="E91" s="1337" t="s">
        <v>496</v>
      </c>
      <c r="F91" s="1326" t="n">
        <f aca="false">L91</f>
        <v>2050</v>
      </c>
      <c r="G91" s="1337" t="s">
        <v>496</v>
      </c>
      <c r="H91" s="1325" t="n">
        <v>2</v>
      </c>
      <c r="I91" s="1327" t="s">
        <v>497</v>
      </c>
      <c r="J91" s="1338" t="n">
        <v>55</v>
      </c>
      <c r="K91" s="1339" t="n">
        <v>200</v>
      </c>
      <c r="L91" s="1339" t="n">
        <v>2050</v>
      </c>
      <c r="M91" s="1340" t="n">
        <v>11.9386799539343</v>
      </c>
      <c r="N91" s="1211" t="n">
        <v>218.831514</v>
      </c>
      <c r="O91" s="1342" t="n">
        <v>19468.1230797038</v>
      </c>
      <c r="P91" s="1341" t="n">
        <v>22834.2385563525</v>
      </c>
      <c r="Q91" s="1213" t="n">
        <v>13605.8315934038</v>
      </c>
      <c r="R91" s="1343" t="n">
        <v>33073.9546731075</v>
      </c>
      <c r="S91" s="1344" t="n">
        <v>36440.0701497563</v>
      </c>
    </row>
    <row r="92" customFormat="false" ht="16.5" hidden="false" customHeight="true" outlineLevel="0" collapsed="false">
      <c r="A92" s="1324" t="s">
        <v>529</v>
      </c>
      <c r="B92" s="1325" t="n">
        <f aca="false">J92</f>
        <v>55</v>
      </c>
      <c r="C92" s="1325" t="s">
        <v>496</v>
      </c>
      <c r="D92" s="1325" t="n">
        <f aca="false">K92</f>
        <v>200</v>
      </c>
      <c r="E92" s="1325" t="s">
        <v>496</v>
      </c>
      <c r="F92" s="1326" t="n">
        <f aca="false">L92</f>
        <v>2100</v>
      </c>
      <c r="G92" s="1325" t="s">
        <v>496</v>
      </c>
      <c r="H92" s="1325" t="n">
        <v>2</v>
      </c>
      <c r="I92" s="1327" t="s">
        <v>497</v>
      </c>
      <c r="J92" s="1338" t="n">
        <v>55</v>
      </c>
      <c r="K92" s="1339" t="n">
        <v>200</v>
      </c>
      <c r="L92" s="1339" t="n">
        <v>2100</v>
      </c>
      <c r="M92" s="1340" t="n">
        <v>12.2051279324629</v>
      </c>
      <c r="N92" s="1211" t="n">
        <v>225.267735</v>
      </c>
      <c r="O92" s="1342" t="n">
        <v>19815.876520155</v>
      </c>
      <c r="P92" s="1341" t="n">
        <v>23261.0352968138</v>
      </c>
      <c r="Q92" s="1213" t="n">
        <v>13936.5057220763</v>
      </c>
      <c r="R92" s="1343" t="n">
        <v>33752.3822422313</v>
      </c>
      <c r="S92" s="1344" t="n">
        <v>37197.54101889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55</v>
      </c>
      <c r="C93" s="1337" t="s">
        <v>496</v>
      </c>
      <c r="D93" s="1337" t="n">
        <f aca="false">K93</f>
        <v>200</v>
      </c>
      <c r="E93" s="1337" t="s">
        <v>496</v>
      </c>
      <c r="F93" s="1326" t="n">
        <f aca="false">L93</f>
        <v>2150</v>
      </c>
      <c r="G93" s="1337" t="s">
        <v>496</v>
      </c>
      <c r="H93" s="1325" t="n">
        <v>2</v>
      </c>
      <c r="I93" s="1327" t="s">
        <v>497</v>
      </c>
      <c r="J93" s="1338" t="n">
        <v>55</v>
      </c>
      <c r="K93" s="1339" t="n">
        <v>200</v>
      </c>
      <c r="L93" s="1339" t="n">
        <v>2150</v>
      </c>
      <c r="M93" s="1340" t="n">
        <v>12.4715759109914</v>
      </c>
      <c r="N93" s="1211" t="n">
        <v>231.703956</v>
      </c>
      <c r="O93" s="1342" t="n">
        <v>20163.6298293975</v>
      </c>
      <c r="P93" s="1341" t="n">
        <v>23687.8321684838</v>
      </c>
      <c r="Q93" s="1213" t="n">
        <v>14267.17971954</v>
      </c>
      <c r="R93" s="1343" t="n">
        <v>34430.8095489375</v>
      </c>
      <c r="S93" s="1344" t="n">
        <v>37955.0118880238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55</v>
      </c>
      <c r="C94" s="1337" t="s">
        <v>496</v>
      </c>
      <c r="D94" s="1337" t="n">
        <f aca="false">K94</f>
        <v>200</v>
      </c>
      <c r="E94" s="1337" t="s">
        <v>496</v>
      </c>
      <c r="F94" s="1326" t="n">
        <f aca="false">L94</f>
        <v>2200</v>
      </c>
      <c r="G94" s="1337" t="s">
        <v>496</v>
      </c>
      <c r="H94" s="1325" t="n">
        <v>2</v>
      </c>
      <c r="I94" s="1327" t="s">
        <v>497</v>
      </c>
      <c r="J94" s="1338" t="n">
        <v>55</v>
      </c>
      <c r="K94" s="1339" t="n">
        <v>200</v>
      </c>
      <c r="L94" s="1339" t="n">
        <v>2200</v>
      </c>
      <c r="M94" s="1340" t="n">
        <v>12.73802388952</v>
      </c>
      <c r="N94" s="1211" t="n">
        <v>238.140177</v>
      </c>
      <c r="O94" s="1342" t="n">
        <v>20511.38313864</v>
      </c>
      <c r="P94" s="1341" t="n">
        <v>24114.6290401538</v>
      </c>
      <c r="Q94" s="1213" t="n">
        <v>14597.8537170038</v>
      </c>
      <c r="R94" s="1343" t="n">
        <v>35109.2368556438</v>
      </c>
      <c r="S94" s="1344" t="n">
        <v>38712.4827571575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55</v>
      </c>
      <c r="C95" s="1337" t="s">
        <v>496</v>
      </c>
      <c r="D95" s="1337" t="n">
        <f aca="false">K95</f>
        <v>200</v>
      </c>
      <c r="E95" s="1337" t="s">
        <v>496</v>
      </c>
      <c r="F95" s="1326" t="n">
        <f aca="false">L95</f>
        <v>2250</v>
      </c>
      <c r="G95" s="1337" t="s">
        <v>496</v>
      </c>
      <c r="H95" s="1325" t="n">
        <v>2</v>
      </c>
      <c r="I95" s="1327" t="s">
        <v>497</v>
      </c>
      <c r="J95" s="1338" t="n">
        <v>55</v>
      </c>
      <c r="K95" s="1339" t="n">
        <v>200</v>
      </c>
      <c r="L95" s="1339" t="n">
        <v>2250</v>
      </c>
      <c r="M95" s="1340" t="n">
        <v>13.0044718680486</v>
      </c>
      <c r="N95" s="1211" t="n">
        <v>244.576398</v>
      </c>
      <c r="O95" s="1342" t="n">
        <v>20859.1364478825</v>
      </c>
      <c r="P95" s="1341" t="n">
        <v>24541.4259118238</v>
      </c>
      <c r="Q95" s="1213" t="n">
        <v>14928.5277144675</v>
      </c>
      <c r="R95" s="1343" t="n">
        <v>35787.66416235</v>
      </c>
      <c r="S95" s="1344" t="n">
        <v>39469.9536262913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55</v>
      </c>
      <c r="C96" s="1337" t="s">
        <v>496</v>
      </c>
      <c r="D96" s="1337" t="n">
        <f aca="false">K96</f>
        <v>200</v>
      </c>
      <c r="E96" s="1337" t="s">
        <v>496</v>
      </c>
      <c r="F96" s="1326" t="n">
        <f aca="false">L96</f>
        <v>2300</v>
      </c>
      <c r="G96" s="1337" t="s">
        <v>496</v>
      </c>
      <c r="H96" s="1325" t="n">
        <v>2</v>
      </c>
      <c r="I96" s="1327" t="s">
        <v>497</v>
      </c>
      <c r="J96" s="1338" t="n">
        <v>55</v>
      </c>
      <c r="K96" s="1339" t="n">
        <v>200</v>
      </c>
      <c r="L96" s="1339" t="n">
        <v>2300</v>
      </c>
      <c r="M96" s="1340" t="n">
        <v>13.2709198465771</v>
      </c>
      <c r="N96" s="1211" t="n">
        <v>251.012619</v>
      </c>
      <c r="O96" s="1342" t="n">
        <v>21206.8898883338</v>
      </c>
      <c r="P96" s="1341" t="n">
        <v>24968.222652285</v>
      </c>
      <c r="Q96" s="1213" t="n">
        <v>15259.20184314</v>
      </c>
      <c r="R96" s="1343" t="n">
        <v>36466.0917314738</v>
      </c>
      <c r="S96" s="1344" t="n">
        <v>40227.424495425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55</v>
      </c>
      <c r="C97" s="1337" t="s">
        <v>496</v>
      </c>
      <c r="D97" s="1337" t="n">
        <f aca="false">K97</f>
        <v>200</v>
      </c>
      <c r="E97" s="1337" t="s">
        <v>496</v>
      </c>
      <c r="F97" s="1326" t="n">
        <f aca="false">L97</f>
        <v>2350</v>
      </c>
      <c r="G97" s="1337" t="s">
        <v>496</v>
      </c>
      <c r="H97" s="1325" t="n">
        <v>2</v>
      </c>
      <c r="I97" s="1327" t="s">
        <v>497</v>
      </c>
      <c r="J97" s="1338" t="n">
        <v>55</v>
      </c>
      <c r="K97" s="1339" t="n">
        <v>200</v>
      </c>
      <c r="L97" s="1339" t="n">
        <v>2350</v>
      </c>
      <c r="M97" s="1340" t="n">
        <v>13.5373678251057</v>
      </c>
      <c r="N97" s="1211" t="n">
        <v>257.44884</v>
      </c>
      <c r="O97" s="1342" t="n">
        <v>21554.6431975763</v>
      </c>
      <c r="P97" s="1341" t="n">
        <v>25395.019523955</v>
      </c>
      <c r="Q97" s="1213" t="n">
        <v>15589.8758406038</v>
      </c>
      <c r="R97" s="1343" t="n">
        <v>37144.51903818</v>
      </c>
      <c r="S97" s="1344" t="n">
        <v>40984.8953645588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55</v>
      </c>
      <c r="C98" s="1337" t="s">
        <v>496</v>
      </c>
      <c r="D98" s="1337" t="n">
        <f aca="false">K98</f>
        <v>200</v>
      </c>
      <c r="E98" s="1337" t="s">
        <v>496</v>
      </c>
      <c r="F98" s="1326" t="n">
        <f aca="false">L98</f>
        <v>2400</v>
      </c>
      <c r="G98" s="1337" t="s">
        <v>496</v>
      </c>
      <c r="H98" s="1325" t="n">
        <v>2</v>
      </c>
      <c r="I98" s="1327" t="s">
        <v>497</v>
      </c>
      <c r="J98" s="1338" t="n">
        <v>55</v>
      </c>
      <c r="K98" s="1339" t="n">
        <v>200</v>
      </c>
      <c r="L98" s="1339" t="n">
        <v>2400</v>
      </c>
      <c r="M98" s="1340" t="n">
        <v>13.8038158036343</v>
      </c>
      <c r="N98" s="1211" t="n">
        <v>263.885061</v>
      </c>
      <c r="O98" s="1342" t="n">
        <v>21902.3965068188</v>
      </c>
      <c r="P98" s="1341" t="n">
        <v>25821.816395625</v>
      </c>
      <c r="Q98" s="1213" t="n">
        <v>15920.5498380675</v>
      </c>
      <c r="R98" s="1343" t="n">
        <v>37822.9463448863</v>
      </c>
      <c r="S98" s="1344" t="n">
        <v>41742.3662336925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55</v>
      </c>
      <c r="C99" s="1337" t="s">
        <v>496</v>
      </c>
      <c r="D99" s="1337" t="n">
        <f aca="false">K99</f>
        <v>200</v>
      </c>
      <c r="E99" s="1337" t="s">
        <v>496</v>
      </c>
      <c r="F99" s="1326" t="n">
        <f aca="false">L99</f>
        <v>2450</v>
      </c>
      <c r="G99" s="1337" t="s">
        <v>496</v>
      </c>
      <c r="H99" s="1325" t="n">
        <v>2</v>
      </c>
      <c r="I99" s="1327" t="s">
        <v>497</v>
      </c>
      <c r="J99" s="1338" t="n">
        <v>55</v>
      </c>
      <c r="K99" s="1339" t="n">
        <v>200</v>
      </c>
      <c r="L99" s="1339" t="n">
        <v>2450</v>
      </c>
      <c r="M99" s="1340" t="n">
        <v>14.1592466941629</v>
      </c>
      <c r="N99" s="1211" t="n">
        <v>270.321282</v>
      </c>
      <c r="O99" s="1342" t="n">
        <v>22729.087601685</v>
      </c>
      <c r="P99" s="1341" t="n">
        <v>26645.91703614</v>
      </c>
      <c r="Q99" s="1213" t="n">
        <v>16251.2238355313</v>
      </c>
      <c r="R99" s="1343" t="n">
        <v>38980.3114372163</v>
      </c>
      <c r="S99" s="1344" t="n">
        <v>42897.1408716713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55</v>
      </c>
      <c r="C100" s="1337" t="s">
        <v>496</v>
      </c>
      <c r="D100" s="1337" t="n">
        <f aca="false">K100</f>
        <v>200</v>
      </c>
      <c r="E100" s="1337" t="s">
        <v>496</v>
      </c>
      <c r="F100" s="1326" t="n">
        <f aca="false">L100</f>
        <v>2500</v>
      </c>
      <c r="G100" s="1337" t="s">
        <v>496</v>
      </c>
      <c r="H100" s="1325" t="n">
        <v>2</v>
      </c>
      <c r="I100" s="1327" t="s">
        <v>497</v>
      </c>
      <c r="J100" s="1338" t="n">
        <v>55</v>
      </c>
      <c r="K100" s="1339" t="n">
        <v>200</v>
      </c>
      <c r="L100" s="1339" t="n">
        <v>2500</v>
      </c>
      <c r="M100" s="1340" t="n">
        <v>14.4256946726914</v>
      </c>
      <c r="N100" s="1211" t="n">
        <v>276.757503</v>
      </c>
      <c r="O100" s="1342" t="n">
        <v>23076.8409109275</v>
      </c>
      <c r="P100" s="1341" t="n">
        <v>27072.71390781</v>
      </c>
      <c r="Q100" s="1213" t="n">
        <v>16581.897832995</v>
      </c>
      <c r="R100" s="1343" t="n">
        <v>39658.7387439225</v>
      </c>
      <c r="S100" s="1344" t="n">
        <v>43654.611740805</v>
      </c>
    </row>
    <row r="101" customFormat="false" ht="16.5" hidden="false" customHeight="true" outlineLevel="0" collapsed="false">
      <c r="A101" s="1336" t="s">
        <v>529</v>
      </c>
      <c r="B101" s="1337" t="n">
        <f aca="false">J101</f>
        <v>55</v>
      </c>
      <c r="C101" s="1337" t="s">
        <v>496</v>
      </c>
      <c r="D101" s="1337" t="n">
        <f aca="false">K101</f>
        <v>200</v>
      </c>
      <c r="E101" s="1337" t="s">
        <v>496</v>
      </c>
      <c r="F101" s="1326" t="n">
        <f aca="false">L101</f>
        <v>2550</v>
      </c>
      <c r="G101" s="1337" t="s">
        <v>496</v>
      </c>
      <c r="H101" s="1325" t="n">
        <v>2</v>
      </c>
      <c r="I101" s="1327" t="s">
        <v>497</v>
      </c>
      <c r="J101" s="1338" t="n">
        <v>55</v>
      </c>
      <c r="K101" s="1339" t="n">
        <v>200</v>
      </c>
      <c r="L101" s="1339" t="n">
        <v>2550</v>
      </c>
      <c r="M101" s="1340" t="n">
        <v>14.69214265122</v>
      </c>
      <c r="N101" s="1211" t="n">
        <v>283.193724</v>
      </c>
      <c r="O101" s="1342" t="n">
        <v>23424.59422017</v>
      </c>
      <c r="P101" s="1341" t="n">
        <v>27499.51077948</v>
      </c>
      <c r="Q101" s="1213" t="n">
        <v>16912.5719616675</v>
      </c>
      <c r="R101" s="1343" t="n">
        <v>40337.1661818375</v>
      </c>
      <c r="S101" s="1344" t="n">
        <v>44412.0827411475</v>
      </c>
    </row>
    <row r="102" customFormat="false" ht="16.5" hidden="false" customHeight="true" outlineLevel="0" collapsed="false">
      <c r="A102" s="1324" t="s">
        <v>529</v>
      </c>
      <c r="B102" s="1325" t="n">
        <f aca="false">J102</f>
        <v>55</v>
      </c>
      <c r="C102" s="1325" t="s">
        <v>496</v>
      </c>
      <c r="D102" s="1325" t="n">
        <f aca="false">K102</f>
        <v>200</v>
      </c>
      <c r="E102" s="1325" t="s">
        <v>496</v>
      </c>
      <c r="F102" s="1326" t="n">
        <f aca="false">L102</f>
        <v>2600</v>
      </c>
      <c r="G102" s="1325" t="s">
        <v>496</v>
      </c>
      <c r="H102" s="1325" t="n">
        <v>2</v>
      </c>
      <c r="I102" s="1327" t="s">
        <v>497</v>
      </c>
      <c r="J102" s="1338" t="n">
        <v>55</v>
      </c>
      <c r="K102" s="1339" t="n">
        <v>200</v>
      </c>
      <c r="L102" s="1339" t="n">
        <v>2600</v>
      </c>
      <c r="M102" s="1340" t="n">
        <v>14.9585906297486</v>
      </c>
      <c r="N102" s="1211" t="n">
        <v>289.629945</v>
      </c>
      <c r="O102" s="1342" t="n">
        <v>23772.3476606213</v>
      </c>
      <c r="P102" s="1341" t="n">
        <v>27926.30765115</v>
      </c>
      <c r="Q102" s="1213" t="n">
        <v>17243.2459591313</v>
      </c>
      <c r="R102" s="1343" t="n">
        <v>41015.5936197525</v>
      </c>
      <c r="S102" s="1344" t="n">
        <v>45169.5536102813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55</v>
      </c>
      <c r="C103" s="1337" t="s">
        <v>496</v>
      </c>
      <c r="D103" s="1337" t="n">
        <f aca="false">K103</f>
        <v>200</v>
      </c>
      <c r="E103" s="1337" t="s">
        <v>496</v>
      </c>
      <c r="F103" s="1326" t="n">
        <f aca="false">L103</f>
        <v>2650</v>
      </c>
      <c r="G103" s="1337" t="s">
        <v>496</v>
      </c>
      <c r="H103" s="1325" t="n">
        <v>2</v>
      </c>
      <c r="I103" s="1327" t="s">
        <v>497</v>
      </c>
      <c r="J103" s="1338" t="n">
        <v>55</v>
      </c>
      <c r="K103" s="1339" t="n">
        <v>200</v>
      </c>
      <c r="L103" s="1339" t="n">
        <v>2650</v>
      </c>
      <c r="M103" s="1340" t="n">
        <v>15.2250386082771</v>
      </c>
      <c r="N103" s="1211" t="n">
        <v>296.066166</v>
      </c>
      <c r="O103" s="1342" t="n">
        <v>24120.1009698638</v>
      </c>
      <c r="P103" s="1341" t="n">
        <v>28353.1043916113</v>
      </c>
      <c r="Q103" s="1213" t="n">
        <v>17573.919956595</v>
      </c>
      <c r="R103" s="1343" t="n">
        <v>41694.0209264588</v>
      </c>
      <c r="S103" s="1344" t="n">
        <v>45927.0243482063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55</v>
      </c>
      <c r="C104" s="1337" t="s">
        <v>496</v>
      </c>
      <c r="D104" s="1337" t="n">
        <f aca="false">K104</f>
        <v>200</v>
      </c>
      <c r="E104" s="1337" t="s">
        <v>496</v>
      </c>
      <c r="F104" s="1326" t="n">
        <f aca="false">L104</f>
        <v>2700</v>
      </c>
      <c r="G104" s="1337" t="s">
        <v>496</v>
      </c>
      <c r="H104" s="1325" t="n">
        <v>2</v>
      </c>
      <c r="I104" s="1327" t="s">
        <v>497</v>
      </c>
      <c r="J104" s="1338" t="n">
        <v>55</v>
      </c>
      <c r="K104" s="1339" t="n">
        <v>200</v>
      </c>
      <c r="L104" s="1339" t="n">
        <v>2700</v>
      </c>
      <c r="M104" s="1340" t="n">
        <v>15.5592865868057</v>
      </c>
      <c r="N104" s="1211" t="n">
        <v>302.502387</v>
      </c>
      <c r="O104" s="1342" t="n">
        <v>24508.581606315</v>
      </c>
      <c r="P104" s="1341" t="n">
        <v>28819.3872245063</v>
      </c>
      <c r="Q104" s="1213" t="n">
        <v>17904.5939540588</v>
      </c>
      <c r="R104" s="1343" t="n">
        <v>42413.1755603738</v>
      </c>
      <c r="S104" s="1344" t="n">
        <v>46723.981178565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55</v>
      </c>
      <c r="C105" s="1337" t="s">
        <v>496</v>
      </c>
      <c r="D105" s="1337" t="n">
        <f aca="false">K105</f>
        <v>200</v>
      </c>
      <c r="E105" s="1337" t="s">
        <v>496</v>
      </c>
      <c r="F105" s="1326" t="n">
        <f aca="false">L105</f>
        <v>2750</v>
      </c>
      <c r="G105" s="1337" t="s">
        <v>496</v>
      </c>
      <c r="H105" s="1325" t="n">
        <v>2</v>
      </c>
      <c r="I105" s="1327" t="s">
        <v>497</v>
      </c>
      <c r="J105" s="1338" t="n">
        <v>55</v>
      </c>
      <c r="K105" s="1339" t="n">
        <v>200</v>
      </c>
      <c r="L105" s="1339" t="n">
        <v>2750</v>
      </c>
      <c r="M105" s="1340" t="n">
        <v>15.8257345653343</v>
      </c>
      <c r="N105" s="1211" t="n">
        <v>308.938608</v>
      </c>
      <c r="O105" s="1342" t="n">
        <v>24856.3349155575</v>
      </c>
      <c r="P105" s="1341" t="n">
        <v>29246.1839649675</v>
      </c>
      <c r="Q105" s="1213" t="n">
        <v>18235.2680827313</v>
      </c>
      <c r="R105" s="1343" t="n">
        <v>43091.6029982888</v>
      </c>
      <c r="S105" s="1344" t="n">
        <v>47481.4520476988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55</v>
      </c>
      <c r="C106" s="1337" t="s">
        <v>496</v>
      </c>
      <c r="D106" s="1337" t="n">
        <f aca="false">K106</f>
        <v>200</v>
      </c>
      <c r="E106" s="1337" t="s">
        <v>496</v>
      </c>
      <c r="F106" s="1326" t="n">
        <f aca="false">L106</f>
        <v>2800</v>
      </c>
      <c r="G106" s="1337" t="s">
        <v>496</v>
      </c>
      <c r="H106" s="1325" t="n">
        <v>2</v>
      </c>
      <c r="I106" s="1327" t="s">
        <v>497</v>
      </c>
      <c r="J106" s="1338" t="n">
        <v>55</v>
      </c>
      <c r="K106" s="1339" t="n">
        <v>200</v>
      </c>
      <c r="L106" s="1339" t="n">
        <v>2800</v>
      </c>
      <c r="M106" s="1340" t="n">
        <v>16.0921825438629</v>
      </c>
      <c r="N106" s="1211" t="n">
        <v>315.374829</v>
      </c>
      <c r="O106" s="1342" t="n">
        <v>25204.0882248</v>
      </c>
      <c r="P106" s="1341" t="n">
        <v>29672.9808366375</v>
      </c>
      <c r="Q106" s="1213" t="n">
        <v>18565.942080195</v>
      </c>
      <c r="R106" s="1343" t="n">
        <v>43770.030304995</v>
      </c>
      <c r="S106" s="1344" t="n">
        <v>48238.9229168325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55</v>
      </c>
      <c r="C107" s="1337" t="s">
        <v>496</v>
      </c>
      <c r="D107" s="1337" t="n">
        <f aca="false">K107</f>
        <v>200</v>
      </c>
      <c r="E107" s="1337" t="s">
        <v>496</v>
      </c>
      <c r="F107" s="1326" t="n">
        <f aca="false">L107</f>
        <v>2850</v>
      </c>
      <c r="G107" s="1337" t="s">
        <v>496</v>
      </c>
      <c r="H107" s="1325" t="n">
        <v>2</v>
      </c>
      <c r="I107" s="1327" t="s">
        <v>497</v>
      </c>
      <c r="J107" s="1338" t="n">
        <v>55</v>
      </c>
      <c r="K107" s="1339" t="n">
        <v>200</v>
      </c>
      <c r="L107" s="1339" t="n">
        <v>2850</v>
      </c>
      <c r="M107" s="1340" t="n">
        <v>16.3586305223914</v>
      </c>
      <c r="N107" s="1211" t="n">
        <v>321.81105</v>
      </c>
      <c r="O107" s="1342" t="n">
        <v>25551.8416652513</v>
      </c>
      <c r="P107" s="1341" t="n">
        <v>30099.7777083075</v>
      </c>
      <c r="Q107" s="1213" t="n">
        <v>18896.6160776588</v>
      </c>
      <c r="R107" s="1343" t="n">
        <v>44448.45774291</v>
      </c>
      <c r="S107" s="1344" t="n">
        <v>48996.3937859663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55</v>
      </c>
      <c r="C108" s="1337" t="s">
        <v>496</v>
      </c>
      <c r="D108" s="1337" t="n">
        <f aca="false">K108</f>
        <v>200</v>
      </c>
      <c r="E108" s="1337" t="s">
        <v>496</v>
      </c>
      <c r="F108" s="1326" t="n">
        <f aca="false">L108</f>
        <v>2900</v>
      </c>
      <c r="G108" s="1337" t="s">
        <v>496</v>
      </c>
      <c r="H108" s="1325" t="n">
        <v>2</v>
      </c>
      <c r="I108" s="1327" t="s">
        <v>497</v>
      </c>
      <c r="J108" s="1338" t="n">
        <v>55</v>
      </c>
      <c r="K108" s="1339" t="n">
        <v>200</v>
      </c>
      <c r="L108" s="1339" t="n">
        <v>2900</v>
      </c>
      <c r="M108" s="1340" t="n">
        <v>16.62507850092</v>
      </c>
      <c r="N108" s="1211" t="n">
        <v>328.247271</v>
      </c>
      <c r="O108" s="1342" t="n">
        <v>25899.5949744938</v>
      </c>
      <c r="P108" s="1341" t="n">
        <v>30526.5744487688</v>
      </c>
      <c r="Q108" s="1213" t="n">
        <v>19227.2900751225</v>
      </c>
      <c r="R108" s="1343" t="n">
        <v>45126.8850496163</v>
      </c>
      <c r="S108" s="1344" t="n">
        <v>49753.8645238913</v>
      </c>
    </row>
    <row r="109" customFormat="false" ht="16.5" hidden="false" customHeight="true" outlineLevel="0" collapsed="false">
      <c r="A109" s="1336" t="s">
        <v>529</v>
      </c>
      <c r="B109" s="1337" t="n">
        <f aca="false">J109</f>
        <v>55</v>
      </c>
      <c r="C109" s="1337" t="s">
        <v>496</v>
      </c>
      <c r="D109" s="1337" t="n">
        <f aca="false">K109</f>
        <v>200</v>
      </c>
      <c r="E109" s="1337" t="s">
        <v>496</v>
      </c>
      <c r="F109" s="1326" t="n">
        <f aca="false">L109</f>
        <v>2950</v>
      </c>
      <c r="G109" s="1337" t="s">
        <v>496</v>
      </c>
      <c r="H109" s="1325" t="n">
        <v>2</v>
      </c>
      <c r="I109" s="1327" t="s">
        <v>497</v>
      </c>
      <c r="J109" s="1338" t="n">
        <v>55</v>
      </c>
      <c r="K109" s="1339" t="n">
        <v>200</v>
      </c>
      <c r="L109" s="1339" t="n">
        <v>2950</v>
      </c>
      <c r="M109" s="1340" t="n">
        <v>16.8915264794486</v>
      </c>
      <c r="N109" s="1211" t="n">
        <v>334.683492</v>
      </c>
      <c r="O109" s="1342" t="n">
        <v>26247.3482837363</v>
      </c>
      <c r="P109" s="1341" t="n">
        <v>30953.3713204388</v>
      </c>
      <c r="Q109" s="1213" t="n">
        <v>19557.9640725863</v>
      </c>
      <c r="R109" s="1343" t="n">
        <v>45805.3123563225</v>
      </c>
      <c r="S109" s="1344" t="n">
        <v>50511.335393025</v>
      </c>
    </row>
    <row r="110" customFormat="false" ht="16.5" hidden="false" customHeight="true" outlineLevel="0" collapsed="false">
      <c r="A110" s="1345" t="s">
        <v>529</v>
      </c>
      <c r="B110" s="1346" t="n">
        <f aca="false">J110</f>
        <v>55</v>
      </c>
      <c r="C110" s="1346" t="s">
        <v>496</v>
      </c>
      <c r="D110" s="1346" t="n">
        <f aca="false">K110</f>
        <v>200</v>
      </c>
      <c r="E110" s="1346" t="s">
        <v>496</v>
      </c>
      <c r="F110" s="1347" t="n">
        <f aca="false">L110</f>
        <v>3000</v>
      </c>
      <c r="G110" s="1346" t="s">
        <v>496</v>
      </c>
      <c r="H110" s="1348" t="n">
        <v>2</v>
      </c>
      <c r="I110" s="1349" t="s">
        <v>497</v>
      </c>
      <c r="J110" s="1338" t="n">
        <v>55</v>
      </c>
      <c r="K110" s="1350" t="n">
        <v>200</v>
      </c>
      <c r="L110" s="1350" t="n">
        <v>3000</v>
      </c>
      <c r="M110" s="1351" t="n">
        <v>17.1579744579771</v>
      </c>
      <c r="N110" s="1234" t="n">
        <v>341.119713</v>
      </c>
      <c r="O110" s="1353" t="n">
        <v>27638.4657004538</v>
      </c>
      <c r="P110" s="1352" t="n">
        <v>31380.1681921088</v>
      </c>
      <c r="Q110" s="1236" t="n">
        <v>19888.6382012588</v>
      </c>
      <c r="R110" s="1354" t="n">
        <v>47527.1039017125</v>
      </c>
      <c r="S110" s="1355" t="n">
        <v>51268.8063933675</v>
      </c>
    </row>
    <row r="111" customFormat="false" ht="22.5" hidden="false" customHeight="true" outlineLevel="0" collapsed="false">
      <c r="A111" s="1201" t="s">
        <v>512</v>
      </c>
      <c r="B111" s="1201"/>
      <c r="C111" s="1201"/>
      <c r="D111" s="1201"/>
      <c r="E111" s="1201"/>
      <c r="F111" s="1201"/>
      <c r="G111" s="1201"/>
      <c r="H111" s="1201"/>
      <c r="I111" s="1201"/>
      <c r="J111" s="1201"/>
      <c r="K111" s="1201"/>
      <c r="L111" s="1201"/>
      <c r="M111" s="1201"/>
      <c r="N111" s="1201"/>
      <c r="O111" s="1201"/>
      <c r="P111" s="1201"/>
      <c r="Q111" s="1201"/>
      <c r="R111" s="1201"/>
      <c r="S111" s="1201"/>
    </row>
    <row r="112" customFormat="false" ht="22.5" hidden="false" customHeight="true" outlineLevel="0" collapsed="false">
      <c r="A112" s="1246" t="s">
        <v>527</v>
      </c>
      <c r="B112" s="1246"/>
      <c r="C112" s="1246"/>
      <c r="D112" s="1246"/>
      <c r="E112" s="1246"/>
      <c r="F112" s="1246"/>
      <c r="G112" s="1246"/>
      <c r="H112" s="1246"/>
      <c r="I112" s="1246"/>
      <c r="J112" s="1246"/>
      <c r="K112" s="1246"/>
      <c r="L112" s="1246"/>
      <c r="M112" s="1246"/>
      <c r="N112" s="1246"/>
      <c r="O112" s="1246"/>
      <c r="P112" s="1246"/>
      <c r="Q112" s="1246"/>
      <c r="R112" s="1246"/>
      <c r="S112" s="1246"/>
    </row>
    <row r="113" customFormat="false" ht="16.5" hidden="false" customHeight="true" outlineLevel="0" collapsed="false">
      <c r="A113" s="1202" t="s">
        <v>528</v>
      </c>
      <c r="B113" s="1202"/>
      <c r="C113" s="1202"/>
      <c r="D113" s="1202"/>
      <c r="E113" s="1202"/>
      <c r="F113" s="1202"/>
      <c r="G113" s="1202"/>
      <c r="H113" s="1202"/>
      <c r="I113" s="1202"/>
      <c r="J113" s="1202"/>
      <c r="K113" s="1202"/>
      <c r="L113" s="1202"/>
      <c r="M113" s="1202"/>
      <c r="N113" s="1202"/>
      <c r="O113" s="1202"/>
      <c r="P113" s="1202"/>
      <c r="Q113" s="1202"/>
      <c r="R113" s="1202"/>
      <c r="S113" s="1202"/>
    </row>
    <row r="114" customFormat="false" ht="16.5" hidden="false" customHeight="false" outlineLevel="0" collapsed="false">
      <c r="A114" s="1324" t="s">
        <v>529</v>
      </c>
      <c r="B114" s="1325" t="n">
        <f aca="false">J114</f>
        <v>55</v>
      </c>
      <c r="C114" s="1325" t="s">
        <v>496</v>
      </c>
      <c r="D114" s="1325" t="n">
        <f aca="false">K114</f>
        <v>260</v>
      </c>
      <c r="E114" s="1325" t="s">
        <v>496</v>
      </c>
      <c r="F114" s="1326" t="n">
        <f aca="false">L114</f>
        <v>600</v>
      </c>
      <c r="G114" s="1325" t="s">
        <v>496</v>
      </c>
      <c r="H114" s="1325" t="n">
        <v>2</v>
      </c>
      <c r="I114" s="1327" t="s">
        <v>497</v>
      </c>
      <c r="J114" s="1328" t="n">
        <v>55</v>
      </c>
      <c r="K114" s="1329" t="n">
        <v>260</v>
      </c>
      <c r="L114" s="1329" t="n">
        <v>600</v>
      </c>
      <c r="M114" s="1330" t="n">
        <v>4.60514994692857</v>
      </c>
      <c r="N114" s="1259" t="n">
        <v>41.450508</v>
      </c>
      <c r="O114" s="1331" t="n">
        <v>8912.45708020125</v>
      </c>
      <c r="P114" s="1331" t="n">
        <v>10513.6357694063</v>
      </c>
      <c r="Q114" s="1262" t="n">
        <v>4907.85384672</v>
      </c>
      <c r="R114" s="1334" t="n">
        <v>13820.3109269213</v>
      </c>
      <c r="S114" s="1335" t="n">
        <v>15421.4896161263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55</v>
      </c>
      <c r="C115" s="1337" t="s">
        <v>496</v>
      </c>
      <c r="D115" s="1337" t="n">
        <f aca="false">K115</f>
        <v>260</v>
      </c>
      <c r="E115" s="1337" t="s">
        <v>496</v>
      </c>
      <c r="F115" s="1326" t="n">
        <f aca="false">L115</f>
        <v>650</v>
      </c>
      <c r="G115" s="1337" t="s">
        <v>496</v>
      </c>
      <c r="H115" s="1325" t="n">
        <v>2</v>
      </c>
      <c r="I115" s="1327" t="s">
        <v>497</v>
      </c>
      <c r="J115" s="1338" t="n">
        <v>55</v>
      </c>
      <c r="K115" s="1339" t="n">
        <v>260</v>
      </c>
      <c r="L115" s="1339" t="n">
        <v>650</v>
      </c>
      <c r="M115" s="1340" t="n">
        <v>4.91855521117143</v>
      </c>
      <c r="N115" s="1209" t="n">
        <v>49.7406096</v>
      </c>
      <c r="O115" s="1341" t="n">
        <v>9285.45757711875</v>
      </c>
      <c r="P115" s="1341" t="n">
        <v>10982.5682317988</v>
      </c>
      <c r="Q115" s="1213" t="n">
        <v>5311.6878750525</v>
      </c>
      <c r="R115" s="1343" t="n">
        <v>14597.1454521713</v>
      </c>
      <c r="S115" s="1344" t="n">
        <v>16294.2561068513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55</v>
      </c>
      <c r="C116" s="1337" t="s">
        <v>496</v>
      </c>
      <c r="D116" s="1337" t="n">
        <f aca="false">K116</f>
        <v>260</v>
      </c>
      <c r="E116" s="1337" t="s">
        <v>496</v>
      </c>
      <c r="F116" s="1326" t="n">
        <f aca="false">L116</f>
        <v>700</v>
      </c>
      <c r="G116" s="1337" t="s">
        <v>496</v>
      </c>
      <c r="H116" s="1325" t="n">
        <v>2</v>
      </c>
      <c r="I116" s="1327" t="s">
        <v>497</v>
      </c>
      <c r="J116" s="1338" t="n">
        <v>55</v>
      </c>
      <c r="K116" s="1339" t="n">
        <v>260</v>
      </c>
      <c r="L116" s="1339" t="n">
        <v>700</v>
      </c>
      <c r="M116" s="1340" t="n">
        <v>5.23196047541429</v>
      </c>
      <c r="N116" s="1209" t="n">
        <v>58.0307112</v>
      </c>
      <c r="O116" s="1341" t="n">
        <v>9658.458205245</v>
      </c>
      <c r="P116" s="1341" t="n">
        <v>11451.5006941913</v>
      </c>
      <c r="Q116" s="1213" t="n">
        <v>5715.52177217625</v>
      </c>
      <c r="R116" s="1343" t="n">
        <v>15373.9799774213</v>
      </c>
      <c r="S116" s="1344" t="n">
        <v>17167.0224663675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55</v>
      </c>
      <c r="C117" s="1337" t="s">
        <v>496</v>
      </c>
      <c r="D117" s="1337" t="n">
        <f aca="false">K117</f>
        <v>260</v>
      </c>
      <c r="E117" s="1337" t="s">
        <v>496</v>
      </c>
      <c r="F117" s="1326" t="n">
        <f aca="false">L117</f>
        <v>750</v>
      </c>
      <c r="G117" s="1337" t="s">
        <v>496</v>
      </c>
      <c r="H117" s="1325" t="n">
        <v>2</v>
      </c>
      <c r="I117" s="1327" t="s">
        <v>497</v>
      </c>
      <c r="J117" s="1338" t="n">
        <v>55</v>
      </c>
      <c r="K117" s="1339" t="n">
        <v>260</v>
      </c>
      <c r="L117" s="1339" t="n">
        <v>750</v>
      </c>
      <c r="M117" s="1340" t="n">
        <v>5.54536573965714</v>
      </c>
      <c r="N117" s="1209" t="n">
        <v>66.3208128</v>
      </c>
      <c r="O117" s="1341" t="n">
        <v>10031.4587021625</v>
      </c>
      <c r="P117" s="1341" t="n">
        <v>11920.4331565838</v>
      </c>
      <c r="Q117" s="1213" t="n">
        <v>6119.35580050874</v>
      </c>
      <c r="R117" s="1343" t="n">
        <v>16150.8145026712</v>
      </c>
      <c r="S117" s="1344" t="n">
        <v>18039.7889570925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55</v>
      </c>
      <c r="C118" s="1337" t="s">
        <v>496</v>
      </c>
      <c r="D118" s="1337" t="n">
        <f aca="false">K118</f>
        <v>260</v>
      </c>
      <c r="E118" s="1337" t="s">
        <v>496</v>
      </c>
      <c r="F118" s="1326" t="n">
        <f aca="false">L118</f>
        <v>800</v>
      </c>
      <c r="G118" s="1337" t="s">
        <v>496</v>
      </c>
      <c r="H118" s="1325" t="n">
        <v>2</v>
      </c>
      <c r="I118" s="1327" t="s">
        <v>497</v>
      </c>
      <c r="J118" s="1338" t="n">
        <v>55</v>
      </c>
      <c r="K118" s="1339" t="n">
        <v>260</v>
      </c>
      <c r="L118" s="1339" t="n">
        <v>800</v>
      </c>
      <c r="M118" s="1340" t="n">
        <v>5.85878290931</v>
      </c>
      <c r="N118" s="1209" t="n">
        <v>74.6109144</v>
      </c>
      <c r="O118" s="1341" t="n">
        <v>10404.45919908</v>
      </c>
      <c r="P118" s="1341" t="n">
        <v>12389.3656189763</v>
      </c>
      <c r="Q118" s="1213" t="n">
        <v>6523.1896976325</v>
      </c>
      <c r="R118" s="1343" t="n">
        <v>16927.6488967125</v>
      </c>
      <c r="S118" s="1344" t="n">
        <v>18912.5553166088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55</v>
      </c>
      <c r="C119" s="1337" t="s">
        <v>496</v>
      </c>
      <c r="D119" s="1337" t="n">
        <f aca="false">K119</f>
        <v>260</v>
      </c>
      <c r="E119" s="1337" t="s">
        <v>496</v>
      </c>
      <c r="F119" s="1326" t="n">
        <f aca="false">L119</f>
        <v>850</v>
      </c>
      <c r="G119" s="1337" t="s">
        <v>496</v>
      </c>
      <c r="H119" s="1325" t="n">
        <v>2</v>
      </c>
      <c r="I119" s="1327" t="s">
        <v>497</v>
      </c>
      <c r="J119" s="1338" t="n">
        <v>55</v>
      </c>
      <c r="K119" s="1339" t="n">
        <v>260</v>
      </c>
      <c r="L119" s="1339" t="n">
        <v>850</v>
      </c>
      <c r="M119" s="1340" t="n">
        <v>6.17218817355286</v>
      </c>
      <c r="N119" s="1209" t="n">
        <v>82.901016</v>
      </c>
      <c r="O119" s="1341" t="n">
        <v>10777.4596959975</v>
      </c>
      <c r="P119" s="1341" t="n">
        <v>12858.2980813688</v>
      </c>
      <c r="Q119" s="1213" t="n">
        <v>6927.023725965</v>
      </c>
      <c r="R119" s="1343" t="n">
        <v>17704.4834219625</v>
      </c>
      <c r="S119" s="1344" t="n">
        <v>19785.3218073338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55</v>
      </c>
      <c r="C120" s="1337" t="s">
        <v>496</v>
      </c>
      <c r="D120" s="1337" t="n">
        <f aca="false">K120</f>
        <v>260</v>
      </c>
      <c r="E120" s="1337" t="s">
        <v>496</v>
      </c>
      <c r="F120" s="1326" t="n">
        <f aca="false">L120</f>
        <v>900</v>
      </c>
      <c r="G120" s="1337" t="s">
        <v>496</v>
      </c>
      <c r="H120" s="1325" t="n">
        <v>2</v>
      </c>
      <c r="I120" s="1327" t="s">
        <v>497</v>
      </c>
      <c r="J120" s="1338" t="n">
        <v>55</v>
      </c>
      <c r="K120" s="1339" t="n">
        <v>260</v>
      </c>
      <c r="L120" s="1339" t="n">
        <v>900</v>
      </c>
      <c r="M120" s="1340" t="n">
        <v>6.48559343779572</v>
      </c>
      <c r="N120" s="1209" t="n">
        <v>91.1911176</v>
      </c>
      <c r="O120" s="1341" t="n">
        <v>11150.460192915</v>
      </c>
      <c r="P120" s="1341" t="n">
        <v>13327.2305437613</v>
      </c>
      <c r="Q120" s="1213" t="n">
        <v>7330.8577542975</v>
      </c>
      <c r="R120" s="1343" t="n">
        <v>18481.3179472125</v>
      </c>
      <c r="S120" s="1344" t="n">
        <v>20658.0882980588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55</v>
      </c>
      <c r="C121" s="1337" t="s">
        <v>496</v>
      </c>
      <c r="D121" s="1337" t="n">
        <f aca="false">K121</f>
        <v>260</v>
      </c>
      <c r="E121" s="1337" t="s">
        <v>496</v>
      </c>
      <c r="F121" s="1326" t="n">
        <f aca="false">L121</f>
        <v>950</v>
      </c>
      <c r="G121" s="1337" t="s">
        <v>496</v>
      </c>
      <c r="H121" s="1325" t="n">
        <v>2</v>
      </c>
      <c r="I121" s="1327" t="s">
        <v>497</v>
      </c>
      <c r="J121" s="1338" t="n">
        <v>55</v>
      </c>
      <c r="K121" s="1339" t="n">
        <v>260</v>
      </c>
      <c r="L121" s="1339" t="n">
        <v>950</v>
      </c>
      <c r="M121" s="1340" t="n">
        <v>6.79899870203857</v>
      </c>
      <c r="N121" s="1209" t="n">
        <v>99.4812192</v>
      </c>
      <c r="O121" s="1341" t="n">
        <v>11523.4606898325</v>
      </c>
      <c r="P121" s="1341" t="n">
        <v>13796.1630061538</v>
      </c>
      <c r="Q121" s="1213" t="n">
        <v>7734.69165142125</v>
      </c>
      <c r="R121" s="1343" t="n">
        <v>19258.1523412538</v>
      </c>
      <c r="S121" s="1344" t="n">
        <v>21530.854657575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55</v>
      </c>
      <c r="C122" s="1337" t="s">
        <v>496</v>
      </c>
      <c r="D122" s="1337" t="n">
        <f aca="false">K122</f>
        <v>260</v>
      </c>
      <c r="E122" s="1337" t="s">
        <v>496</v>
      </c>
      <c r="F122" s="1326" t="n">
        <f aca="false">L122</f>
        <v>1000</v>
      </c>
      <c r="G122" s="1337" t="s">
        <v>496</v>
      </c>
      <c r="H122" s="1325" t="n">
        <v>2</v>
      </c>
      <c r="I122" s="1327" t="s">
        <v>497</v>
      </c>
      <c r="J122" s="1338" t="n">
        <v>55</v>
      </c>
      <c r="K122" s="1339" t="n">
        <v>260</v>
      </c>
      <c r="L122" s="1339" t="n">
        <v>1000</v>
      </c>
      <c r="M122" s="1340" t="n">
        <v>7.11240396628143</v>
      </c>
      <c r="N122" s="1209" t="n">
        <v>107.7713208</v>
      </c>
      <c r="O122" s="1341" t="n">
        <v>11896.4613179588</v>
      </c>
      <c r="P122" s="1341" t="n">
        <v>14265.0954685463</v>
      </c>
      <c r="Q122" s="1213" t="n">
        <v>8138.52567975375</v>
      </c>
      <c r="R122" s="1343" t="n">
        <v>20034.9869977125</v>
      </c>
      <c r="S122" s="1344" t="n">
        <v>22403.6211483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55</v>
      </c>
      <c r="C123" s="1337" t="s">
        <v>496</v>
      </c>
      <c r="D123" s="1337" t="n">
        <f aca="false">K123</f>
        <v>260</v>
      </c>
      <c r="E123" s="1337" t="s">
        <v>496</v>
      </c>
      <c r="F123" s="1326" t="n">
        <f aca="false">L123</f>
        <v>1050</v>
      </c>
      <c r="G123" s="1337" t="s">
        <v>496</v>
      </c>
      <c r="H123" s="1325" t="n">
        <v>2</v>
      </c>
      <c r="I123" s="1327" t="s">
        <v>497</v>
      </c>
      <c r="J123" s="1338" t="n">
        <v>55</v>
      </c>
      <c r="K123" s="1339" t="n">
        <v>260</v>
      </c>
      <c r="L123" s="1339" t="n">
        <v>1050</v>
      </c>
      <c r="M123" s="1340" t="n">
        <v>7.42580923052429</v>
      </c>
      <c r="N123" s="1209" t="n">
        <v>116.0614224</v>
      </c>
      <c r="O123" s="1341" t="n">
        <v>12269.4618148763</v>
      </c>
      <c r="P123" s="1341" t="n">
        <v>14734.0279309388</v>
      </c>
      <c r="Q123" s="1213" t="n">
        <v>8542.3595768775</v>
      </c>
      <c r="R123" s="1343" t="n">
        <v>20811.8213917538</v>
      </c>
      <c r="S123" s="1344" t="n">
        <v>23276.3875078163</v>
      </c>
    </row>
    <row r="124" customFormat="false" ht="16.5" hidden="false" customHeight="false" outlineLevel="0" collapsed="false">
      <c r="A124" s="1324" t="s">
        <v>529</v>
      </c>
      <c r="B124" s="1325" t="n">
        <f aca="false">J124</f>
        <v>55</v>
      </c>
      <c r="C124" s="1325" t="s">
        <v>496</v>
      </c>
      <c r="D124" s="1325" t="n">
        <f aca="false">K124</f>
        <v>260</v>
      </c>
      <c r="E124" s="1325" t="s">
        <v>496</v>
      </c>
      <c r="F124" s="1326" t="n">
        <f aca="false">L124</f>
        <v>1100</v>
      </c>
      <c r="G124" s="1325" t="s">
        <v>496</v>
      </c>
      <c r="H124" s="1325" t="n">
        <v>2</v>
      </c>
      <c r="I124" s="1327" t="s">
        <v>497</v>
      </c>
      <c r="J124" s="1338" t="n">
        <v>55</v>
      </c>
      <c r="K124" s="1339" t="n">
        <v>260</v>
      </c>
      <c r="L124" s="1339" t="n">
        <v>1100</v>
      </c>
      <c r="M124" s="1340" t="n">
        <v>7.73921449476714</v>
      </c>
      <c r="N124" s="1209" t="n">
        <v>124.351524</v>
      </c>
      <c r="O124" s="1341" t="n">
        <v>12642.4623117938</v>
      </c>
      <c r="P124" s="1341" t="n">
        <v>15202.9603933313</v>
      </c>
      <c r="Q124" s="1213" t="n">
        <v>8946.19360521</v>
      </c>
      <c r="R124" s="1343" t="n">
        <v>21588.6559170038</v>
      </c>
      <c r="S124" s="1344" t="n">
        <v>24149.1539985413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55</v>
      </c>
      <c r="C125" s="1337" t="s">
        <v>496</v>
      </c>
      <c r="D125" s="1337" t="n">
        <f aca="false">K125</f>
        <v>260</v>
      </c>
      <c r="E125" s="1337" t="s">
        <v>496</v>
      </c>
      <c r="F125" s="1326" t="n">
        <f aca="false">L125</f>
        <v>1150</v>
      </c>
      <c r="G125" s="1337" t="s">
        <v>496</v>
      </c>
      <c r="H125" s="1325" t="n">
        <v>2</v>
      </c>
      <c r="I125" s="1327" t="s">
        <v>497</v>
      </c>
      <c r="J125" s="1338" t="n">
        <v>55</v>
      </c>
      <c r="K125" s="1339" t="n">
        <v>260</v>
      </c>
      <c r="L125" s="1339" t="n">
        <v>1150</v>
      </c>
      <c r="M125" s="1340" t="n">
        <v>8.05261975901</v>
      </c>
      <c r="N125" s="1209" t="n">
        <v>132.6416256</v>
      </c>
      <c r="O125" s="1341" t="n">
        <v>13015.4628087113</v>
      </c>
      <c r="P125" s="1341" t="n">
        <v>15671.8928557238</v>
      </c>
      <c r="Q125" s="1213" t="n">
        <v>9350.0276335425</v>
      </c>
      <c r="R125" s="1343" t="n">
        <v>22365.4904422538</v>
      </c>
      <c r="S125" s="1344" t="n">
        <v>25021.9204892663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55</v>
      </c>
      <c r="C126" s="1337" t="s">
        <v>496</v>
      </c>
      <c r="D126" s="1337" t="n">
        <f aca="false">K126</f>
        <v>260</v>
      </c>
      <c r="E126" s="1337" t="s">
        <v>496</v>
      </c>
      <c r="F126" s="1326" t="n">
        <f aca="false">L126</f>
        <v>1200</v>
      </c>
      <c r="G126" s="1337" t="s">
        <v>496</v>
      </c>
      <c r="H126" s="1325" t="n">
        <v>2</v>
      </c>
      <c r="I126" s="1327" t="s">
        <v>497</v>
      </c>
      <c r="J126" s="1338" t="n">
        <v>55</v>
      </c>
      <c r="K126" s="1339" t="n">
        <v>260</v>
      </c>
      <c r="L126" s="1339" t="n">
        <v>1200</v>
      </c>
      <c r="M126" s="1340" t="n">
        <v>8.43382502325286</v>
      </c>
      <c r="N126" s="1209" t="n">
        <v>140.9317272</v>
      </c>
      <c r="O126" s="1341" t="n">
        <v>13429.1906328375</v>
      </c>
      <c r="P126" s="1341" t="n">
        <v>16180.3111481325</v>
      </c>
      <c r="Q126" s="1213" t="n">
        <v>9753.86153066625</v>
      </c>
      <c r="R126" s="1343" t="n">
        <v>23183.0521635038</v>
      </c>
      <c r="S126" s="1344" t="n">
        <v>25934.1726787988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55</v>
      </c>
      <c r="C127" s="1337" t="s">
        <v>496</v>
      </c>
      <c r="D127" s="1337" t="n">
        <f aca="false">K127</f>
        <v>260</v>
      </c>
      <c r="E127" s="1337" t="s">
        <v>496</v>
      </c>
      <c r="F127" s="1326" t="n">
        <f aca="false">L127</f>
        <v>1250</v>
      </c>
      <c r="G127" s="1337" t="s">
        <v>496</v>
      </c>
      <c r="H127" s="1325" t="n">
        <v>2</v>
      </c>
      <c r="I127" s="1327" t="s">
        <v>497</v>
      </c>
      <c r="J127" s="1338" t="n">
        <v>55</v>
      </c>
      <c r="K127" s="1339" t="n">
        <v>260</v>
      </c>
      <c r="L127" s="1339" t="n">
        <v>1250</v>
      </c>
      <c r="M127" s="1340" t="n">
        <v>8.74723028749571</v>
      </c>
      <c r="N127" s="1209" t="n">
        <v>149.2218288</v>
      </c>
      <c r="O127" s="1341" t="n">
        <v>13802.191129755</v>
      </c>
      <c r="P127" s="1341" t="n">
        <v>16649.2437417338</v>
      </c>
      <c r="Q127" s="1213" t="n">
        <v>10157.6955589988</v>
      </c>
      <c r="R127" s="1343" t="n">
        <v>23959.8866887538</v>
      </c>
      <c r="S127" s="1344" t="n">
        <v>26806.9393007325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55</v>
      </c>
      <c r="C128" s="1337" t="s">
        <v>496</v>
      </c>
      <c r="D128" s="1337" t="n">
        <f aca="false">K128</f>
        <v>260</v>
      </c>
      <c r="E128" s="1337" t="s">
        <v>496</v>
      </c>
      <c r="F128" s="1326" t="n">
        <f aca="false">L128</f>
        <v>1300</v>
      </c>
      <c r="G128" s="1337" t="s">
        <v>496</v>
      </c>
      <c r="H128" s="1325" t="n">
        <v>2</v>
      </c>
      <c r="I128" s="1327" t="s">
        <v>497</v>
      </c>
      <c r="J128" s="1338" t="n">
        <v>55</v>
      </c>
      <c r="K128" s="1339" t="n">
        <v>260</v>
      </c>
      <c r="L128" s="1339" t="n">
        <v>1300</v>
      </c>
      <c r="M128" s="1340" t="n">
        <v>9.06063555173857</v>
      </c>
      <c r="N128" s="1209" t="n">
        <v>157.5119304</v>
      </c>
      <c r="O128" s="1341" t="n">
        <v>14175.1916266725</v>
      </c>
      <c r="P128" s="1341" t="n">
        <v>17118.1762041263</v>
      </c>
      <c r="Q128" s="1213" t="n">
        <v>10561.5294561225</v>
      </c>
      <c r="R128" s="1343" t="n">
        <v>24736.721082795</v>
      </c>
      <c r="S128" s="1344" t="n">
        <v>27679.7056602488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55</v>
      </c>
      <c r="C129" s="1337" t="s">
        <v>496</v>
      </c>
      <c r="D129" s="1337" t="n">
        <f aca="false">K129</f>
        <v>260</v>
      </c>
      <c r="E129" s="1337" t="s">
        <v>496</v>
      </c>
      <c r="F129" s="1326" t="n">
        <f aca="false">L129</f>
        <v>1350</v>
      </c>
      <c r="G129" s="1337" t="s">
        <v>496</v>
      </c>
      <c r="H129" s="1325" t="n">
        <v>2</v>
      </c>
      <c r="I129" s="1327" t="s">
        <v>497</v>
      </c>
      <c r="J129" s="1338" t="n">
        <v>55</v>
      </c>
      <c r="K129" s="1339" t="n">
        <v>260</v>
      </c>
      <c r="L129" s="1339" t="n">
        <v>1350</v>
      </c>
      <c r="M129" s="1340" t="n">
        <v>9.37404081598143</v>
      </c>
      <c r="N129" s="1209" t="n">
        <v>165.802032</v>
      </c>
      <c r="O129" s="1341" t="n">
        <v>14548.19212359</v>
      </c>
      <c r="P129" s="1341" t="n">
        <v>17587.1086665188</v>
      </c>
      <c r="Q129" s="1213" t="n">
        <v>10965.363484455</v>
      </c>
      <c r="R129" s="1343" t="n">
        <v>25513.555608045</v>
      </c>
      <c r="S129" s="1344" t="n">
        <v>28552.4721509738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55</v>
      </c>
      <c r="C130" s="1337" t="s">
        <v>496</v>
      </c>
      <c r="D130" s="1337" t="n">
        <f aca="false">K130</f>
        <v>260</v>
      </c>
      <c r="E130" s="1337" t="s">
        <v>496</v>
      </c>
      <c r="F130" s="1326" t="n">
        <f aca="false">L130</f>
        <v>1400</v>
      </c>
      <c r="G130" s="1337" t="s">
        <v>496</v>
      </c>
      <c r="H130" s="1325" t="n">
        <v>2</v>
      </c>
      <c r="I130" s="1327" t="s">
        <v>497</v>
      </c>
      <c r="J130" s="1338" t="n">
        <v>55</v>
      </c>
      <c r="K130" s="1339" t="n">
        <v>260</v>
      </c>
      <c r="L130" s="1339" t="n">
        <v>1400</v>
      </c>
      <c r="M130" s="1340" t="n">
        <v>9.68744608022429</v>
      </c>
      <c r="N130" s="1209" t="n">
        <v>174.0921336</v>
      </c>
      <c r="O130" s="1341" t="n">
        <v>14921.1927517163</v>
      </c>
      <c r="P130" s="1341" t="n">
        <v>18056.0411289113</v>
      </c>
      <c r="Q130" s="1213" t="n">
        <v>11369.1975127875</v>
      </c>
      <c r="R130" s="1343" t="n">
        <v>26290.3902645038</v>
      </c>
      <c r="S130" s="1344" t="n">
        <v>29425.2386416988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55</v>
      </c>
      <c r="C131" s="1337" t="s">
        <v>496</v>
      </c>
      <c r="D131" s="1337" t="n">
        <f aca="false">K131</f>
        <v>260</v>
      </c>
      <c r="E131" s="1337" t="s">
        <v>496</v>
      </c>
      <c r="F131" s="1326" t="n">
        <f aca="false">L131</f>
        <v>1450</v>
      </c>
      <c r="G131" s="1337" t="s">
        <v>496</v>
      </c>
      <c r="H131" s="1325" t="n">
        <v>2</v>
      </c>
      <c r="I131" s="1327" t="s">
        <v>497</v>
      </c>
      <c r="J131" s="1338" t="n">
        <v>55</v>
      </c>
      <c r="K131" s="1339" t="n">
        <v>260</v>
      </c>
      <c r="L131" s="1339" t="n">
        <v>1450</v>
      </c>
      <c r="M131" s="1340" t="n">
        <v>10.0008513444671</v>
      </c>
      <c r="N131" s="1209" t="n">
        <v>182.3822352</v>
      </c>
      <c r="O131" s="1341" t="n">
        <v>15294.1932486338</v>
      </c>
      <c r="P131" s="1341" t="n">
        <v>18524.9735913038</v>
      </c>
      <c r="Q131" s="1213" t="n">
        <v>11773.0314099113</v>
      </c>
      <c r="R131" s="1343" t="n">
        <v>27067.224658545</v>
      </c>
      <c r="S131" s="1344" t="n">
        <v>30298.005001215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55</v>
      </c>
      <c r="C132" s="1337" t="s">
        <v>496</v>
      </c>
      <c r="D132" s="1337" t="n">
        <f aca="false">K132</f>
        <v>260</v>
      </c>
      <c r="E132" s="1337" t="s">
        <v>496</v>
      </c>
      <c r="F132" s="1326" t="n">
        <f aca="false">L132</f>
        <v>1500</v>
      </c>
      <c r="G132" s="1337" t="s">
        <v>496</v>
      </c>
      <c r="H132" s="1325" t="n">
        <v>2</v>
      </c>
      <c r="I132" s="1327" t="s">
        <v>497</v>
      </c>
      <c r="J132" s="1338" t="n">
        <v>55</v>
      </c>
      <c r="K132" s="1339" t="n">
        <v>260</v>
      </c>
      <c r="L132" s="1339" t="n">
        <v>1500</v>
      </c>
      <c r="M132" s="1340" t="n">
        <v>10.43323376071</v>
      </c>
      <c r="N132" s="1209" t="n">
        <v>190.6723368</v>
      </c>
      <c r="O132" s="1341" t="n">
        <v>16190.4992451525</v>
      </c>
      <c r="P132" s="1341" t="n">
        <v>19452.1539251588</v>
      </c>
      <c r="Q132" s="1213" t="n">
        <v>12176.8654382438</v>
      </c>
      <c r="R132" s="1343" t="n">
        <v>28367.3646833963</v>
      </c>
      <c r="S132" s="1344" t="n">
        <v>31629.0193634025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55</v>
      </c>
      <c r="C133" s="1337" t="s">
        <v>496</v>
      </c>
      <c r="D133" s="1337" t="n">
        <f aca="false">K133</f>
        <v>260</v>
      </c>
      <c r="E133" s="1337" t="s">
        <v>496</v>
      </c>
      <c r="F133" s="1326" t="n">
        <f aca="false">L133</f>
        <v>1550</v>
      </c>
      <c r="G133" s="1337" t="s">
        <v>496</v>
      </c>
      <c r="H133" s="1325" t="n">
        <v>2</v>
      </c>
      <c r="I133" s="1327" t="s">
        <v>497</v>
      </c>
      <c r="J133" s="1338" t="n">
        <v>55</v>
      </c>
      <c r="K133" s="1339" t="n">
        <v>260</v>
      </c>
      <c r="L133" s="1339" t="n">
        <v>1550</v>
      </c>
      <c r="M133" s="1340" t="n">
        <v>10.7466390249529</v>
      </c>
      <c r="N133" s="1209" t="n">
        <v>198.9624384</v>
      </c>
      <c r="O133" s="1341" t="n">
        <v>16563.4998732788</v>
      </c>
      <c r="P133" s="1341" t="n">
        <v>19921.0863875513</v>
      </c>
      <c r="Q133" s="1213" t="n">
        <v>12580.6993353675</v>
      </c>
      <c r="R133" s="1343" t="n">
        <v>29144.1992086463</v>
      </c>
      <c r="S133" s="1344" t="n">
        <v>32501.7857229188</v>
      </c>
    </row>
    <row r="134" customFormat="false" ht="16.5" hidden="false" customHeight="false" outlineLevel="0" collapsed="false">
      <c r="A134" s="1324" t="s">
        <v>529</v>
      </c>
      <c r="B134" s="1325" t="n">
        <f aca="false">J134</f>
        <v>55</v>
      </c>
      <c r="C134" s="1325" t="s">
        <v>496</v>
      </c>
      <c r="D134" s="1325" t="n">
        <f aca="false">K134</f>
        <v>260</v>
      </c>
      <c r="E134" s="1325" t="s">
        <v>496</v>
      </c>
      <c r="F134" s="1326" t="n">
        <f aca="false">L134</f>
        <v>1600</v>
      </c>
      <c r="G134" s="1325" t="s">
        <v>496</v>
      </c>
      <c r="H134" s="1325" t="n">
        <v>2</v>
      </c>
      <c r="I134" s="1327" t="s">
        <v>497</v>
      </c>
      <c r="J134" s="1338" t="n">
        <v>55</v>
      </c>
      <c r="K134" s="1339" t="n">
        <v>260</v>
      </c>
      <c r="L134" s="1339" t="n">
        <v>1600</v>
      </c>
      <c r="M134" s="1340" t="n">
        <v>11.0600442891957</v>
      </c>
      <c r="N134" s="1209" t="n">
        <v>207.25254</v>
      </c>
      <c r="O134" s="1341" t="n">
        <v>16936.5003701963</v>
      </c>
      <c r="P134" s="1341" t="n">
        <v>20390.0188499438</v>
      </c>
      <c r="Q134" s="1213" t="n">
        <v>12984.5333637</v>
      </c>
      <c r="R134" s="1343" t="n">
        <v>29921.0337338963</v>
      </c>
      <c r="S134" s="1344" t="n">
        <v>33374.5522136438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55</v>
      </c>
      <c r="C135" s="1337" t="s">
        <v>496</v>
      </c>
      <c r="D135" s="1337" t="n">
        <f aca="false">K135</f>
        <v>260</v>
      </c>
      <c r="E135" s="1337" t="s">
        <v>496</v>
      </c>
      <c r="F135" s="1326" t="n">
        <f aca="false">L135</f>
        <v>1650</v>
      </c>
      <c r="G135" s="1337" t="s">
        <v>496</v>
      </c>
      <c r="H135" s="1325" t="n">
        <v>2</v>
      </c>
      <c r="I135" s="1327" t="s">
        <v>497</v>
      </c>
      <c r="J135" s="1338" t="n">
        <v>55</v>
      </c>
      <c r="K135" s="1339" t="n">
        <v>260</v>
      </c>
      <c r="L135" s="1339" t="n">
        <v>1650</v>
      </c>
      <c r="M135" s="1340" t="n">
        <v>11.3734495534386</v>
      </c>
      <c r="N135" s="1209" t="n">
        <v>215.5426416</v>
      </c>
      <c r="O135" s="1341" t="n">
        <v>17309.5008671138</v>
      </c>
      <c r="P135" s="1341" t="n">
        <v>20858.9513123363</v>
      </c>
      <c r="Q135" s="1213" t="n">
        <v>13388.3673920325</v>
      </c>
      <c r="R135" s="1343" t="n">
        <v>30697.8682591463</v>
      </c>
      <c r="S135" s="1344" t="n">
        <v>34247.3187043688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55</v>
      </c>
      <c r="C136" s="1337" t="s">
        <v>496</v>
      </c>
      <c r="D136" s="1337" t="n">
        <f aca="false">K136</f>
        <v>260</v>
      </c>
      <c r="E136" s="1337" t="s">
        <v>496</v>
      </c>
      <c r="F136" s="1326" t="n">
        <f aca="false">L136</f>
        <v>1700</v>
      </c>
      <c r="G136" s="1337" t="s">
        <v>496</v>
      </c>
      <c r="H136" s="1325" t="n">
        <v>2</v>
      </c>
      <c r="I136" s="1327" t="s">
        <v>497</v>
      </c>
      <c r="J136" s="1338" t="n">
        <v>55</v>
      </c>
      <c r="K136" s="1339" t="n">
        <v>260</v>
      </c>
      <c r="L136" s="1339" t="n">
        <v>1700</v>
      </c>
      <c r="M136" s="1340" t="n">
        <v>11.6868548176814</v>
      </c>
      <c r="N136" s="1209" t="n">
        <v>223.8327432</v>
      </c>
      <c r="O136" s="1341" t="n">
        <v>17682.5013640313</v>
      </c>
      <c r="P136" s="1341" t="n">
        <v>21327.8837747288</v>
      </c>
      <c r="Q136" s="1213" t="n">
        <v>13792.2012891563</v>
      </c>
      <c r="R136" s="1343" t="n">
        <v>31474.7026531875</v>
      </c>
      <c r="S136" s="1344" t="n">
        <v>35120.085063885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55</v>
      </c>
      <c r="C137" s="1337" t="s">
        <v>496</v>
      </c>
      <c r="D137" s="1337" t="n">
        <f aca="false">K137</f>
        <v>260</v>
      </c>
      <c r="E137" s="1337" t="s">
        <v>496</v>
      </c>
      <c r="F137" s="1326" t="n">
        <f aca="false">L137</f>
        <v>1750</v>
      </c>
      <c r="G137" s="1337" t="s">
        <v>496</v>
      </c>
      <c r="H137" s="1325" t="n">
        <v>2</v>
      </c>
      <c r="I137" s="1327" t="s">
        <v>497</v>
      </c>
      <c r="J137" s="1338" t="n">
        <v>55</v>
      </c>
      <c r="K137" s="1339" t="n">
        <v>260</v>
      </c>
      <c r="L137" s="1339" t="n">
        <v>1750</v>
      </c>
      <c r="M137" s="1340" t="n">
        <v>12.0002600819243</v>
      </c>
      <c r="N137" s="1209" t="n">
        <v>232.1228448</v>
      </c>
      <c r="O137" s="1341" t="n">
        <v>18055.5018609488</v>
      </c>
      <c r="P137" s="1341" t="n">
        <v>21796.81636833</v>
      </c>
      <c r="Q137" s="1213" t="n">
        <v>14196.0353174888</v>
      </c>
      <c r="R137" s="1343" t="n">
        <v>32251.5371784375</v>
      </c>
      <c r="S137" s="1344" t="n">
        <v>35992.8516858188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55</v>
      </c>
      <c r="C138" s="1337" t="s">
        <v>496</v>
      </c>
      <c r="D138" s="1337" t="n">
        <f aca="false">K138</f>
        <v>260</v>
      </c>
      <c r="E138" s="1337" t="s">
        <v>496</v>
      </c>
      <c r="F138" s="1326" t="n">
        <f aca="false">L138</f>
        <v>1800</v>
      </c>
      <c r="G138" s="1337" t="s">
        <v>496</v>
      </c>
      <c r="H138" s="1325" t="n">
        <v>2</v>
      </c>
      <c r="I138" s="1327" t="s">
        <v>497</v>
      </c>
      <c r="J138" s="1338" t="n">
        <v>55</v>
      </c>
      <c r="K138" s="1339" t="n">
        <v>260</v>
      </c>
      <c r="L138" s="1339" t="n">
        <v>1800</v>
      </c>
      <c r="M138" s="1340" t="n">
        <v>12.3136653461671</v>
      </c>
      <c r="N138" s="1209" t="n">
        <v>240.4129464</v>
      </c>
      <c r="O138" s="1341" t="n">
        <v>18428.502489075</v>
      </c>
      <c r="P138" s="1341" t="n">
        <v>22265.7488307225</v>
      </c>
      <c r="Q138" s="1213" t="n">
        <v>14599.8692146125</v>
      </c>
      <c r="R138" s="1343" t="n">
        <v>33028.3717036875</v>
      </c>
      <c r="S138" s="1344" t="n">
        <v>36865.618045335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55</v>
      </c>
      <c r="C139" s="1337" t="s">
        <v>496</v>
      </c>
      <c r="D139" s="1337" t="n">
        <f aca="false">K139</f>
        <v>260</v>
      </c>
      <c r="E139" s="1337" t="s">
        <v>496</v>
      </c>
      <c r="F139" s="1326" t="n">
        <f aca="false">L139</f>
        <v>1850</v>
      </c>
      <c r="G139" s="1337" t="s">
        <v>496</v>
      </c>
      <c r="H139" s="1325" t="n">
        <v>2</v>
      </c>
      <c r="I139" s="1327" t="s">
        <v>497</v>
      </c>
      <c r="J139" s="1338" t="n">
        <v>55</v>
      </c>
      <c r="K139" s="1339" t="n">
        <v>260</v>
      </c>
      <c r="L139" s="1339" t="n">
        <v>1850</v>
      </c>
      <c r="M139" s="1340" t="n">
        <v>12.62707061041</v>
      </c>
      <c r="N139" s="1209" t="n">
        <v>248.703048</v>
      </c>
      <c r="O139" s="1341" t="n">
        <v>18801.5029859925</v>
      </c>
      <c r="P139" s="1341" t="n">
        <v>22734.681293115</v>
      </c>
      <c r="Q139" s="1213" t="n">
        <v>15003.703242945</v>
      </c>
      <c r="R139" s="1343" t="n">
        <v>33805.2062289375</v>
      </c>
      <c r="S139" s="1344" t="n">
        <v>37738.38453606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55</v>
      </c>
      <c r="C140" s="1337" t="s">
        <v>496</v>
      </c>
      <c r="D140" s="1337" t="n">
        <f aca="false">K140</f>
        <v>260</v>
      </c>
      <c r="E140" s="1337" t="s">
        <v>496</v>
      </c>
      <c r="F140" s="1326" t="n">
        <f aca="false">L140</f>
        <v>1900</v>
      </c>
      <c r="G140" s="1337" t="s">
        <v>496</v>
      </c>
      <c r="H140" s="1325" t="n">
        <v>2</v>
      </c>
      <c r="I140" s="1327" t="s">
        <v>497</v>
      </c>
      <c r="J140" s="1338" t="n">
        <v>55</v>
      </c>
      <c r="K140" s="1339" t="n">
        <v>260</v>
      </c>
      <c r="L140" s="1339" t="n">
        <v>1900</v>
      </c>
      <c r="M140" s="1340" t="n">
        <v>12.9404758746529</v>
      </c>
      <c r="N140" s="1209" t="n">
        <v>256.9931496</v>
      </c>
      <c r="O140" s="1341" t="n">
        <v>19174.50348291</v>
      </c>
      <c r="P140" s="1341" t="n">
        <v>23203.6137555075</v>
      </c>
      <c r="Q140" s="1213" t="n">
        <v>15407.5372712775</v>
      </c>
      <c r="R140" s="1343" t="n">
        <v>34582.0407541875</v>
      </c>
      <c r="S140" s="1344" t="n">
        <v>38611.151026785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55</v>
      </c>
      <c r="C141" s="1337" t="s">
        <v>496</v>
      </c>
      <c r="D141" s="1337" t="n">
        <f aca="false">K141</f>
        <v>260</v>
      </c>
      <c r="E141" s="1337" t="s">
        <v>496</v>
      </c>
      <c r="F141" s="1326" t="n">
        <f aca="false">L141</f>
        <v>1950</v>
      </c>
      <c r="G141" s="1337" t="s">
        <v>496</v>
      </c>
      <c r="H141" s="1325" t="n">
        <v>2</v>
      </c>
      <c r="I141" s="1327" t="s">
        <v>497</v>
      </c>
      <c r="J141" s="1338" t="n">
        <v>55</v>
      </c>
      <c r="K141" s="1339" t="n">
        <v>260</v>
      </c>
      <c r="L141" s="1339" t="n">
        <v>1950</v>
      </c>
      <c r="M141" s="1340" t="n">
        <v>13.3216811388957</v>
      </c>
      <c r="N141" s="1209" t="n">
        <v>265.2832512</v>
      </c>
      <c r="O141" s="1341" t="n">
        <v>19588.2313070363</v>
      </c>
      <c r="P141" s="1341" t="n">
        <v>23712.0320479163</v>
      </c>
      <c r="Q141" s="1213" t="n">
        <v>15811.3711684013</v>
      </c>
      <c r="R141" s="1343" t="n">
        <v>35399.6024754375</v>
      </c>
      <c r="S141" s="1344" t="n">
        <v>39523.4032163175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55</v>
      </c>
      <c r="C142" s="1337" t="s">
        <v>496</v>
      </c>
      <c r="D142" s="1337" t="n">
        <f aca="false">K142</f>
        <v>260</v>
      </c>
      <c r="E142" s="1337" t="s">
        <v>496</v>
      </c>
      <c r="F142" s="1326" t="n">
        <f aca="false">L142</f>
        <v>2000</v>
      </c>
      <c r="G142" s="1337" t="s">
        <v>496</v>
      </c>
      <c r="H142" s="1325" t="n">
        <v>2</v>
      </c>
      <c r="I142" s="1327" t="s">
        <v>497</v>
      </c>
      <c r="J142" s="1338" t="n">
        <v>55</v>
      </c>
      <c r="K142" s="1339" t="n">
        <v>260</v>
      </c>
      <c r="L142" s="1339" t="n">
        <v>2000</v>
      </c>
      <c r="M142" s="1340" t="n">
        <v>13.7266607085486</v>
      </c>
      <c r="N142" s="1209" t="n">
        <v>273.5733528</v>
      </c>
      <c r="O142" s="1341" t="n">
        <v>20165.9195532938</v>
      </c>
      <c r="P142" s="1341" t="n">
        <v>24448.4832753</v>
      </c>
      <c r="Q142" s="1213" t="n">
        <v>16215.2051967338</v>
      </c>
      <c r="R142" s="1343" t="n">
        <v>36381.1247500275</v>
      </c>
      <c r="S142" s="1344" t="n">
        <v>40663.6884720338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55</v>
      </c>
      <c r="C143" s="1337" t="s">
        <v>496</v>
      </c>
      <c r="D143" s="1337" t="n">
        <f aca="false">K143</f>
        <v>260</v>
      </c>
      <c r="E143" s="1337" t="s">
        <v>496</v>
      </c>
      <c r="F143" s="1326" t="n">
        <f aca="false">L143</f>
        <v>2050</v>
      </c>
      <c r="G143" s="1337" t="s">
        <v>496</v>
      </c>
      <c r="H143" s="1325" t="n">
        <v>2</v>
      </c>
      <c r="I143" s="1327" t="s">
        <v>497</v>
      </c>
      <c r="J143" s="1338" t="n">
        <v>55</v>
      </c>
      <c r="K143" s="1339" t="n">
        <v>260</v>
      </c>
      <c r="L143" s="1339" t="n">
        <v>2050</v>
      </c>
      <c r="M143" s="1340" t="n">
        <v>14.0400659727914</v>
      </c>
      <c r="N143" s="1209" t="n">
        <v>281.8634544</v>
      </c>
      <c r="O143" s="1341" t="n">
        <v>20538.9200502113</v>
      </c>
      <c r="P143" s="1341" t="n">
        <v>24917.4157376925</v>
      </c>
      <c r="Q143" s="1213" t="n">
        <v>16619.0390938575</v>
      </c>
      <c r="R143" s="1343" t="n">
        <v>37157.9591440688</v>
      </c>
      <c r="S143" s="1344" t="n">
        <v>41536.45483155</v>
      </c>
    </row>
    <row r="144" customFormat="false" ht="16.5" hidden="false" customHeight="false" outlineLevel="0" collapsed="false">
      <c r="A144" s="1324" t="s">
        <v>529</v>
      </c>
      <c r="B144" s="1325" t="n">
        <f aca="false">J144</f>
        <v>55</v>
      </c>
      <c r="C144" s="1325" t="s">
        <v>496</v>
      </c>
      <c r="D144" s="1325" t="n">
        <f aca="false">K144</f>
        <v>260</v>
      </c>
      <c r="E144" s="1325" t="s">
        <v>496</v>
      </c>
      <c r="F144" s="1326" t="n">
        <f aca="false">L144</f>
        <v>2100</v>
      </c>
      <c r="G144" s="1325" t="s">
        <v>496</v>
      </c>
      <c r="H144" s="1325" t="n">
        <v>2</v>
      </c>
      <c r="I144" s="1327" t="s">
        <v>497</v>
      </c>
      <c r="J144" s="1338" t="n">
        <v>55</v>
      </c>
      <c r="K144" s="1339" t="n">
        <v>260</v>
      </c>
      <c r="L144" s="1339" t="n">
        <v>2100</v>
      </c>
      <c r="M144" s="1340" t="n">
        <v>14.3534712370343</v>
      </c>
      <c r="N144" s="1209" t="n">
        <v>290.153556</v>
      </c>
      <c r="O144" s="1341" t="n">
        <v>20911.9205471288</v>
      </c>
      <c r="P144" s="1341" t="n">
        <v>25386.348200085</v>
      </c>
      <c r="Q144" s="1213" t="n">
        <v>17022.87312219</v>
      </c>
      <c r="R144" s="1343" t="n">
        <v>37934.7936693188</v>
      </c>
      <c r="S144" s="1344" t="n">
        <v>42409.221322275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55</v>
      </c>
      <c r="C145" s="1337" t="s">
        <v>496</v>
      </c>
      <c r="D145" s="1337" t="n">
        <f aca="false">K145</f>
        <v>260</v>
      </c>
      <c r="E145" s="1337" t="s">
        <v>496</v>
      </c>
      <c r="F145" s="1326" t="n">
        <f aca="false">L145</f>
        <v>2150</v>
      </c>
      <c r="G145" s="1337" t="s">
        <v>496</v>
      </c>
      <c r="H145" s="1325" t="n">
        <v>2</v>
      </c>
      <c r="I145" s="1327" t="s">
        <v>497</v>
      </c>
      <c r="J145" s="1338" t="n">
        <v>55</v>
      </c>
      <c r="K145" s="1339" t="n">
        <v>260</v>
      </c>
      <c r="L145" s="1339" t="n">
        <v>2150</v>
      </c>
      <c r="M145" s="1340" t="n">
        <v>14.6668765012771</v>
      </c>
      <c r="N145" s="1209" t="n">
        <v>298.4436576</v>
      </c>
      <c r="O145" s="1341" t="n">
        <v>21284.9210440463</v>
      </c>
      <c r="P145" s="1341" t="n">
        <v>25855.2806624775</v>
      </c>
      <c r="Q145" s="1213" t="n">
        <v>17426.7070193138</v>
      </c>
      <c r="R145" s="1343" t="n">
        <v>38711.62806336</v>
      </c>
      <c r="S145" s="1344" t="n">
        <v>43281.9876817913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55</v>
      </c>
      <c r="C146" s="1337" t="s">
        <v>496</v>
      </c>
      <c r="D146" s="1337" t="n">
        <f aca="false">K146</f>
        <v>260</v>
      </c>
      <c r="E146" s="1337" t="s">
        <v>496</v>
      </c>
      <c r="F146" s="1326" t="n">
        <f aca="false">L146</f>
        <v>2200</v>
      </c>
      <c r="G146" s="1337" t="s">
        <v>496</v>
      </c>
      <c r="H146" s="1325" t="n">
        <v>2</v>
      </c>
      <c r="I146" s="1327" t="s">
        <v>497</v>
      </c>
      <c r="J146" s="1338" t="n">
        <v>55</v>
      </c>
      <c r="K146" s="1339" t="n">
        <v>260</v>
      </c>
      <c r="L146" s="1339" t="n">
        <v>2200</v>
      </c>
      <c r="M146" s="1340" t="n">
        <v>14.98028176552</v>
      </c>
      <c r="N146" s="1209" t="n">
        <v>306.7337592</v>
      </c>
      <c r="O146" s="1341" t="n">
        <v>21657.9215409638</v>
      </c>
      <c r="P146" s="1341" t="n">
        <v>26324.21312487</v>
      </c>
      <c r="Q146" s="1213" t="n">
        <v>17830.5410476463</v>
      </c>
      <c r="R146" s="1343" t="n">
        <v>39488.46258861</v>
      </c>
      <c r="S146" s="1344" t="n">
        <v>44154.7541725163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55</v>
      </c>
      <c r="C147" s="1337" t="s">
        <v>496</v>
      </c>
      <c r="D147" s="1337" t="n">
        <f aca="false">K147</f>
        <v>260</v>
      </c>
      <c r="E147" s="1337" t="s">
        <v>496</v>
      </c>
      <c r="F147" s="1326" t="n">
        <f aca="false">L147</f>
        <v>2250</v>
      </c>
      <c r="G147" s="1337" t="s">
        <v>496</v>
      </c>
      <c r="H147" s="1325" t="n">
        <v>2</v>
      </c>
      <c r="I147" s="1327" t="s">
        <v>497</v>
      </c>
      <c r="J147" s="1338" t="n">
        <v>55</v>
      </c>
      <c r="K147" s="1339" t="n">
        <v>260</v>
      </c>
      <c r="L147" s="1339" t="n">
        <v>2250</v>
      </c>
      <c r="M147" s="1340" t="n">
        <v>15.2936870297629</v>
      </c>
      <c r="N147" s="1209" t="n">
        <v>315.0238608</v>
      </c>
      <c r="O147" s="1341" t="n">
        <v>22030.92216909</v>
      </c>
      <c r="P147" s="1341" t="n">
        <v>26793.1455872625</v>
      </c>
      <c r="Q147" s="1213" t="n">
        <v>18234.3750759788</v>
      </c>
      <c r="R147" s="1343" t="n">
        <v>40265.2972450688</v>
      </c>
      <c r="S147" s="1344" t="n">
        <v>45027.5206632413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55</v>
      </c>
      <c r="C148" s="1337" t="s">
        <v>496</v>
      </c>
      <c r="D148" s="1337" t="n">
        <f aca="false">K148</f>
        <v>260</v>
      </c>
      <c r="E148" s="1337" t="s">
        <v>496</v>
      </c>
      <c r="F148" s="1326" t="n">
        <f aca="false">L148</f>
        <v>2300</v>
      </c>
      <c r="G148" s="1337" t="s">
        <v>496</v>
      </c>
      <c r="H148" s="1325" t="n">
        <v>2</v>
      </c>
      <c r="I148" s="1327" t="s">
        <v>497</v>
      </c>
      <c r="J148" s="1338" t="n">
        <v>55</v>
      </c>
      <c r="K148" s="1339" t="n">
        <v>260</v>
      </c>
      <c r="L148" s="1339" t="n">
        <v>2300</v>
      </c>
      <c r="M148" s="1340" t="n">
        <v>15.6070922940057</v>
      </c>
      <c r="N148" s="1209" t="n">
        <v>323.3139624</v>
      </c>
      <c r="O148" s="1341" t="n">
        <v>22403.9226660075</v>
      </c>
      <c r="P148" s="1341" t="n">
        <v>27262.078049655</v>
      </c>
      <c r="Q148" s="1213" t="n">
        <v>18638.2089731025</v>
      </c>
      <c r="R148" s="1343" t="n">
        <v>41042.13163911</v>
      </c>
      <c r="S148" s="1344" t="n">
        <v>45900.2870227575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55</v>
      </c>
      <c r="C149" s="1337" t="s">
        <v>496</v>
      </c>
      <c r="D149" s="1337" t="n">
        <f aca="false">K149</f>
        <v>260</v>
      </c>
      <c r="E149" s="1337" t="s">
        <v>496</v>
      </c>
      <c r="F149" s="1326" t="n">
        <f aca="false">L149</f>
        <v>2350</v>
      </c>
      <c r="G149" s="1337" t="s">
        <v>496</v>
      </c>
      <c r="H149" s="1325" t="n">
        <v>2</v>
      </c>
      <c r="I149" s="1327" t="s">
        <v>497</v>
      </c>
      <c r="J149" s="1338" t="n">
        <v>55</v>
      </c>
      <c r="K149" s="1339" t="n">
        <v>260</v>
      </c>
      <c r="L149" s="1339" t="n">
        <v>2350</v>
      </c>
      <c r="M149" s="1340" t="n">
        <v>15.9204975582486</v>
      </c>
      <c r="N149" s="1209" t="n">
        <v>331.604064</v>
      </c>
      <c r="O149" s="1341" t="n">
        <v>22776.923162925</v>
      </c>
      <c r="P149" s="1341" t="n">
        <v>27731.0105120475</v>
      </c>
      <c r="Q149" s="1213" t="n">
        <v>19042.043001435</v>
      </c>
      <c r="R149" s="1343" t="n">
        <v>41818.96616436</v>
      </c>
      <c r="S149" s="1344" t="n">
        <v>46773.0535134825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55</v>
      </c>
      <c r="C150" s="1337" t="s">
        <v>496</v>
      </c>
      <c r="D150" s="1337" t="n">
        <f aca="false">K150</f>
        <v>260</v>
      </c>
      <c r="E150" s="1337" t="s">
        <v>496</v>
      </c>
      <c r="F150" s="1326" t="n">
        <f aca="false">L150</f>
        <v>2400</v>
      </c>
      <c r="G150" s="1337" t="s">
        <v>496</v>
      </c>
      <c r="H150" s="1325" t="n">
        <v>2</v>
      </c>
      <c r="I150" s="1327" t="s">
        <v>497</v>
      </c>
      <c r="J150" s="1338" t="n">
        <v>55</v>
      </c>
      <c r="K150" s="1339" t="n">
        <v>260</v>
      </c>
      <c r="L150" s="1339" t="n">
        <v>2400</v>
      </c>
      <c r="M150" s="1340" t="n">
        <v>16.2339028224914</v>
      </c>
      <c r="N150" s="1209" t="n">
        <v>339.8941656</v>
      </c>
      <c r="O150" s="1341" t="n">
        <v>23149.9236598425</v>
      </c>
      <c r="P150" s="1341" t="n">
        <v>28199.94297444</v>
      </c>
      <c r="Q150" s="1213" t="n">
        <v>19445.8768985588</v>
      </c>
      <c r="R150" s="1343" t="n">
        <v>42595.8005584013</v>
      </c>
      <c r="S150" s="1344" t="n">
        <v>47645.8198729988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55</v>
      </c>
      <c r="C151" s="1337" t="s">
        <v>496</v>
      </c>
      <c r="D151" s="1337" t="n">
        <f aca="false">K151</f>
        <v>260</v>
      </c>
      <c r="E151" s="1337" t="s">
        <v>496</v>
      </c>
      <c r="F151" s="1326" t="n">
        <f aca="false">L151</f>
        <v>2450</v>
      </c>
      <c r="G151" s="1337" t="s">
        <v>496</v>
      </c>
      <c r="H151" s="1325" t="n">
        <v>2</v>
      </c>
      <c r="I151" s="1327" t="s">
        <v>497</v>
      </c>
      <c r="J151" s="1338" t="n">
        <v>55</v>
      </c>
      <c r="K151" s="1339" t="n">
        <v>260</v>
      </c>
      <c r="L151" s="1339" t="n">
        <v>2450</v>
      </c>
      <c r="M151" s="1340" t="n">
        <v>16.6662852387343</v>
      </c>
      <c r="N151" s="1209" t="n">
        <v>348.1842672</v>
      </c>
      <c r="O151" s="1341" t="n">
        <v>24046.22978757</v>
      </c>
      <c r="P151" s="1341" t="n">
        <v>29127.1234395038</v>
      </c>
      <c r="Q151" s="1213" t="n">
        <v>19849.7109268913</v>
      </c>
      <c r="R151" s="1343" t="n">
        <v>43895.9407144613</v>
      </c>
      <c r="S151" s="1344" t="n">
        <v>48976.834366395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55</v>
      </c>
      <c r="C152" s="1337" t="s">
        <v>496</v>
      </c>
      <c r="D152" s="1337" t="n">
        <f aca="false">K152</f>
        <v>260</v>
      </c>
      <c r="E152" s="1337" t="s">
        <v>496</v>
      </c>
      <c r="F152" s="1326" t="n">
        <f aca="false">L152</f>
        <v>2500</v>
      </c>
      <c r="G152" s="1337" t="s">
        <v>496</v>
      </c>
      <c r="H152" s="1325" t="n">
        <v>2</v>
      </c>
      <c r="I152" s="1327" t="s">
        <v>497</v>
      </c>
      <c r="J152" s="1338" t="n">
        <v>55</v>
      </c>
      <c r="K152" s="1339" t="n">
        <v>260</v>
      </c>
      <c r="L152" s="1339" t="n">
        <v>2500</v>
      </c>
      <c r="M152" s="1340" t="n">
        <v>16.9796905029771</v>
      </c>
      <c r="N152" s="1209" t="n">
        <v>356.4743688</v>
      </c>
      <c r="O152" s="1341" t="n">
        <v>24419.2302844875</v>
      </c>
      <c r="P152" s="1341" t="n">
        <v>29596.0559018963</v>
      </c>
      <c r="Q152" s="1213" t="n">
        <v>20253.5449552238</v>
      </c>
      <c r="R152" s="1343" t="n">
        <v>44672.7752397113</v>
      </c>
      <c r="S152" s="1344" t="n">
        <v>49849.60085712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55</v>
      </c>
      <c r="C153" s="1337" t="s">
        <v>496</v>
      </c>
      <c r="D153" s="1337" t="n">
        <f aca="false">K153</f>
        <v>260</v>
      </c>
      <c r="E153" s="1337" t="s">
        <v>496</v>
      </c>
      <c r="F153" s="1326" t="n">
        <f aca="false">L153</f>
        <v>2550</v>
      </c>
      <c r="G153" s="1337" t="s">
        <v>496</v>
      </c>
      <c r="H153" s="1325" t="n">
        <v>2</v>
      </c>
      <c r="I153" s="1327" t="s">
        <v>497</v>
      </c>
      <c r="J153" s="1338" t="n">
        <v>55</v>
      </c>
      <c r="K153" s="1339" t="n">
        <v>260</v>
      </c>
      <c r="L153" s="1339" t="n">
        <v>2550</v>
      </c>
      <c r="M153" s="1340" t="n">
        <v>17.29309576722</v>
      </c>
      <c r="N153" s="1209" t="n">
        <v>364.7644704</v>
      </c>
      <c r="O153" s="1341" t="n">
        <v>24792.230781405</v>
      </c>
      <c r="P153" s="1341" t="n">
        <v>30064.9883642888</v>
      </c>
      <c r="Q153" s="1213" t="n">
        <v>20657.3788523475</v>
      </c>
      <c r="R153" s="1343" t="n">
        <v>45449.6096337525</v>
      </c>
      <c r="S153" s="1344" t="n">
        <v>50722.3672166363</v>
      </c>
    </row>
    <row r="154" customFormat="false" ht="16.5" hidden="false" customHeight="false" outlineLevel="0" collapsed="false">
      <c r="A154" s="1324" t="s">
        <v>529</v>
      </c>
      <c r="B154" s="1325" t="n">
        <f aca="false">J154</f>
        <v>55</v>
      </c>
      <c r="C154" s="1325" t="s">
        <v>496</v>
      </c>
      <c r="D154" s="1325" t="n">
        <f aca="false">K154</f>
        <v>260</v>
      </c>
      <c r="E154" s="1325" t="s">
        <v>496</v>
      </c>
      <c r="F154" s="1326" t="n">
        <f aca="false">L154</f>
        <v>2600</v>
      </c>
      <c r="G154" s="1325" t="s">
        <v>496</v>
      </c>
      <c r="H154" s="1325" t="n">
        <v>2</v>
      </c>
      <c r="I154" s="1327" t="s">
        <v>497</v>
      </c>
      <c r="J154" s="1338" t="n">
        <v>55</v>
      </c>
      <c r="K154" s="1339" t="n">
        <v>260</v>
      </c>
      <c r="L154" s="1339" t="n">
        <v>2600</v>
      </c>
      <c r="M154" s="1340" t="n">
        <v>17.6065010314629</v>
      </c>
      <c r="N154" s="1209" t="n">
        <v>373.054572</v>
      </c>
      <c r="O154" s="1341" t="n">
        <v>25165.2312783225</v>
      </c>
      <c r="P154" s="1341" t="n">
        <v>30533.9208266813</v>
      </c>
      <c r="Q154" s="1213" t="n">
        <v>21061.21288068</v>
      </c>
      <c r="R154" s="1343" t="n">
        <v>46226.4441590025</v>
      </c>
      <c r="S154" s="1344" t="n">
        <v>51595.1337073613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55</v>
      </c>
      <c r="C155" s="1337" t="s">
        <v>496</v>
      </c>
      <c r="D155" s="1337" t="n">
        <f aca="false">K155</f>
        <v>260</v>
      </c>
      <c r="E155" s="1337" t="s">
        <v>496</v>
      </c>
      <c r="F155" s="1326" t="n">
        <f aca="false">L155</f>
        <v>2650</v>
      </c>
      <c r="G155" s="1337" t="s">
        <v>496</v>
      </c>
      <c r="H155" s="1325" t="n">
        <v>2</v>
      </c>
      <c r="I155" s="1327" t="s">
        <v>497</v>
      </c>
      <c r="J155" s="1338" t="n">
        <v>55</v>
      </c>
      <c r="K155" s="1339" t="n">
        <v>260</v>
      </c>
      <c r="L155" s="1339" t="n">
        <v>2650</v>
      </c>
      <c r="M155" s="1340" t="n">
        <v>17.9199062957057</v>
      </c>
      <c r="N155" s="1209" t="n">
        <v>381.3446736</v>
      </c>
      <c r="O155" s="1341" t="n">
        <v>25538.23177524</v>
      </c>
      <c r="P155" s="1341" t="n">
        <v>31002.8532890738</v>
      </c>
      <c r="Q155" s="1213" t="n">
        <v>21465.0467778038</v>
      </c>
      <c r="R155" s="1343" t="n">
        <v>47003.2785530438</v>
      </c>
      <c r="S155" s="1344" t="n">
        <v>52467.9000668775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55</v>
      </c>
      <c r="C156" s="1337" t="s">
        <v>496</v>
      </c>
      <c r="D156" s="1337" t="n">
        <f aca="false">K156</f>
        <v>260</v>
      </c>
      <c r="E156" s="1337" t="s">
        <v>496</v>
      </c>
      <c r="F156" s="1326" t="n">
        <f aca="false">L156</f>
        <v>2700</v>
      </c>
      <c r="G156" s="1337" t="s">
        <v>496</v>
      </c>
      <c r="H156" s="1325" t="n">
        <v>2</v>
      </c>
      <c r="I156" s="1327" t="s">
        <v>497</v>
      </c>
      <c r="J156" s="1338" t="n">
        <v>55</v>
      </c>
      <c r="K156" s="1339" t="n">
        <v>260</v>
      </c>
      <c r="L156" s="1339" t="n">
        <v>2700</v>
      </c>
      <c r="M156" s="1340" t="n">
        <v>18.3011115599486</v>
      </c>
      <c r="N156" s="1209" t="n">
        <v>389.6347752</v>
      </c>
      <c r="O156" s="1341" t="n">
        <v>25951.9595993663</v>
      </c>
      <c r="P156" s="1341" t="n">
        <v>31511.2715814825</v>
      </c>
      <c r="Q156" s="1213" t="n">
        <v>21868.8808061363</v>
      </c>
      <c r="R156" s="1343" t="n">
        <v>47820.8404055025</v>
      </c>
      <c r="S156" s="1344" t="n">
        <v>53380.1523876188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55</v>
      </c>
      <c r="C157" s="1337" t="s">
        <v>496</v>
      </c>
      <c r="D157" s="1337" t="n">
        <f aca="false">K157</f>
        <v>260</v>
      </c>
      <c r="E157" s="1337" t="s">
        <v>496</v>
      </c>
      <c r="F157" s="1326" t="n">
        <f aca="false">L157</f>
        <v>2750</v>
      </c>
      <c r="G157" s="1337" t="s">
        <v>496</v>
      </c>
      <c r="H157" s="1325" t="n">
        <v>2</v>
      </c>
      <c r="I157" s="1327" t="s">
        <v>497</v>
      </c>
      <c r="J157" s="1338" t="n">
        <v>55</v>
      </c>
      <c r="K157" s="1339" t="n">
        <v>260</v>
      </c>
      <c r="L157" s="1339" t="n">
        <v>2750</v>
      </c>
      <c r="M157" s="1340" t="n">
        <v>18.6145168241914</v>
      </c>
      <c r="N157" s="1209" t="n">
        <v>397.9248768</v>
      </c>
      <c r="O157" s="1341" t="n">
        <v>26324.9600962838</v>
      </c>
      <c r="P157" s="1341" t="n">
        <v>31980.204043875</v>
      </c>
      <c r="Q157" s="1213" t="n">
        <v>22272.7148344688</v>
      </c>
      <c r="R157" s="1343" t="n">
        <v>48597.6749307525</v>
      </c>
      <c r="S157" s="1344" t="n">
        <v>54252.9188783438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55</v>
      </c>
      <c r="C158" s="1337" t="s">
        <v>496</v>
      </c>
      <c r="D158" s="1337" t="n">
        <f aca="false">K158</f>
        <v>260</v>
      </c>
      <c r="E158" s="1337" t="s">
        <v>496</v>
      </c>
      <c r="F158" s="1326" t="n">
        <f aca="false">L158</f>
        <v>2800</v>
      </c>
      <c r="G158" s="1337" t="s">
        <v>496</v>
      </c>
      <c r="H158" s="1325" t="n">
        <v>2</v>
      </c>
      <c r="I158" s="1327" t="s">
        <v>497</v>
      </c>
      <c r="J158" s="1338" t="n">
        <v>55</v>
      </c>
      <c r="K158" s="1339" t="n">
        <v>260</v>
      </c>
      <c r="L158" s="1339" t="n">
        <v>2800</v>
      </c>
      <c r="M158" s="1340" t="n">
        <v>18.9279220884343</v>
      </c>
      <c r="N158" s="1209" t="n">
        <v>406.2149784</v>
      </c>
      <c r="O158" s="1341" t="n">
        <v>26697.96072441</v>
      </c>
      <c r="P158" s="1341" t="n">
        <v>32449.1365062675</v>
      </c>
      <c r="Q158" s="1213" t="n">
        <v>22676.5487315925</v>
      </c>
      <c r="R158" s="1343" t="n">
        <v>49374.5094560025</v>
      </c>
      <c r="S158" s="1344" t="n">
        <v>55125.68523786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55</v>
      </c>
      <c r="C159" s="1337" t="s">
        <v>496</v>
      </c>
      <c r="D159" s="1337" t="n">
        <f aca="false">K159</f>
        <v>260</v>
      </c>
      <c r="E159" s="1337" t="s">
        <v>496</v>
      </c>
      <c r="F159" s="1326" t="n">
        <f aca="false">L159</f>
        <v>2850</v>
      </c>
      <c r="G159" s="1337" t="s">
        <v>496</v>
      </c>
      <c r="H159" s="1325" t="n">
        <v>2</v>
      </c>
      <c r="I159" s="1327" t="s">
        <v>497</v>
      </c>
      <c r="J159" s="1338" t="n">
        <v>55</v>
      </c>
      <c r="K159" s="1339" t="n">
        <v>260</v>
      </c>
      <c r="L159" s="1339" t="n">
        <v>2850</v>
      </c>
      <c r="M159" s="1340" t="n">
        <v>19.2413273526771</v>
      </c>
      <c r="N159" s="1209" t="n">
        <v>414.50508</v>
      </c>
      <c r="O159" s="1341" t="n">
        <v>27070.9612213275</v>
      </c>
      <c r="P159" s="1341" t="n">
        <v>32918.06896866</v>
      </c>
      <c r="Q159" s="1213" t="n">
        <v>23080.382759925</v>
      </c>
      <c r="R159" s="1343" t="n">
        <v>50151.3439812525</v>
      </c>
      <c r="S159" s="1344" t="n">
        <v>55998.451728585</v>
      </c>
    </row>
    <row r="160" customFormat="false" ht="16.5" hidden="false" customHeight="false" outlineLevel="0" collapsed="false">
      <c r="A160" s="1336" t="s">
        <v>529</v>
      </c>
      <c r="B160" s="1337" t="n">
        <f aca="false">J160</f>
        <v>55</v>
      </c>
      <c r="C160" s="1337" t="s">
        <v>496</v>
      </c>
      <c r="D160" s="1337" t="n">
        <f aca="false">K160</f>
        <v>260</v>
      </c>
      <c r="E160" s="1337" t="s">
        <v>496</v>
      </c>
      <c r="F160" s="1326" t="n">
        <f aca="false">L160</f>
        <v>2900</v>
      </c>
      <c r="G160" s="1337" t="s">
        <v>496</v>
      </c>
      <c r="H160" s="1325" t="n">
        <v>2</v>
      </c>
      <c r="I160" s="1327" t="s">
        <v>497</v>
      </c>
      <c r="J160" s="1338" t="n">
        <v>55</v>
      </c>
      <c r="K160" s="1339" t="n">
        <v>260</v>
      </c>
      <c r="L160" s="1339" t="n">
        <v>2900</v>
      </c>
      <c r="M160" s="1340" t="n">
        <v>19.55473261692</v>
      </c>
      <c r="N160" s="1209" t="n">
        <v>422.7951816</v>
      </c>
      <c r="O160" s="1341" t="n">
        <v>27443.961718245</v>
      </c>
      <c r="P160" s="1341" t="n">
        <v>33387.0015622613</v>
      </c>
      <c r="Q160" s="1213" t="n">
        <v>23484.2166570488</v>
      </c>
      <c r="R160" s="1343" t="n">
        <v>50928.1783752938</v>
      </c>
      <c r="S160" s="1344" t="n">
        <v>56871.21821931</v>
      </c>
    </row>
    <row r="161" customFormat="false" ht="16.5" hidden="false" customHeight="false" outlineLevel="0" collapsed="false">
      <c r="A161" s="1336" t="s">
        <v>529</v>
      </c>
      <c r="B161" s="1337" t="n">
        <f aca="false">J161</f>
        <v>55</v>
      </c>
      <c r="C161" s="1337" t="s">
        <v>496</v>
      </c>
      <c r="D161" s="1337" t="n">
        <f aca="false">K161</f>
        <v>260</v>
      </c>
      <c r="E161" s="1337" t="s">
        <v>496</v>
      </c>
      <c r="F161" s="1326" t="n">
        <f aca="false">L161</f>
        <v>2950</v>
      </c>
      <c r="G161" s="1337" t="s">
        <v>496</v>
      </c>
      <c r="H161" s="1325" t="n">
        <v>2</v>
      </c>
      <c r="I161" s="1327" t="s">
        <v>497</v>
      </c>
      <c r="J161" s="1338" t="n">
        <v>55</v>
      </c>
      <c r="K161" s="1339" t="n">
        <v>260</v>
      </c>
      <c r="L161" s="1339" t="n">
        <v>2950</v>
      </c>
      <c r="M161" s="1340" t="n">
        <v>19.8681378811629</v>
      </c>
      <c r="N161" s="1209" t="n">
        <v>431.0852832</v>
      </c>
      <c r="O161" s="1341" t="n">
        <v>27816.9622151625</v>
      </c>
      <c r="P161" s="1341" t="n">
        <v>33855.9340246538</v>
      </c>
      <c r="Q161" s="1213" t="n">
        <v>23888.0506853813</v>
      </c>
      <c r="R161" s="1343" t="n">
        <v>51705.0129005438</v>
      </c>
      <c r="S161" s="1344" t="n">
        <v>57743.984710035</v>
      </c>
    </row>
    <row r="162" customFormat="false" ht="16.5" hidden="false" customHeight="false" outlineLevel="0" collapsed="false">
      <c r="A162" s="1345" t="s">
        <v>529</v>
      </c>
      <c r="B162" s="1346" t="n">
        <f aca="false">J162</f>
        <v>55</v>
      </c>
      <c r="C162" s="1346" t="s">
        <v>496</v>
      </c>
      <c r="D162" s="1346" t="n">
        <f aca="false">K162</f>
        <v>260</v>
      </c>
      <c r="E162" s="1346" t="s">
        <v>496</v>
      </c>
      <c r="F162" s="1347" t="n">
        <f aca="false">L162</f>
        <v>3000</v>
      </c>
      <c r="G162" s="1346" t="s">
        <v>496</v>
      </c>
      <c r="H162" s="1348" t="n">
        <v>2</v>
      </c>
      <c r="I162" s="1349" t="s">
        <v>497</v>
      </c>
      <c r="J162" s="1338" t="n">
        <v>55</v>
      </c>
      <c r="K162" s="1350" t="n">
        <v>260</v>
      </c>
      <c r="L162" s="1350" t="n">
        <v>3000</v>
      </c>
      <c r="M162" s="1351" t="n">
        <v>20.1815431454057</v>
      </c>
      <c r="N162" s="1232" t="n">
        <v>439.3753848</v>
      </c>
      <c r="O162" s="1352" t="n">
        <v>28189.96271208</v>
      </c>
      <c r="P162" s="1352" t="n">
        <v>34324.8664870463</v>
      </c>
      <c r="Q162" s="1236" t="n">
        <v>24291.8847137138</v>
      </c>
      <c r="R162" s="1354" t="n">
        <v>52481.8474257938</v>
      </c>
      <c r="S162" s="1355" t="n">
        <v>58616.75120076</v>
      </c>
    </row>
    <row r="163" customFormat="false" ht="22.5" hidden="false" customHeight="true" outlineLevel="0" collapsed="false">
      <c r="A163" s="1201" t="s">
        <v>498</v>
      </c>
      <c r="B163" s="1201"/>
      <c r="C163" s="1201"/>
      <c r="D163" s="1201"/>
      <c r="E163" s="1201"/>
      <c r="F163" s="1201"/>
      <c r="G163" s="1201"/>
      <c r="H163" s="1201"/>
      <c r="I163" s="1201"/>
      <c r="J163" s="1201"/>
      <c r="K163" s="1201"/>
      <c r="L163" s="1201"/>
      <c r="M163" s="1201"/>
      <c r="N163" s="1201"/>
      <c r="O163" s="1201"/>
      <c r="P163" s="1201"/>
      <c r="Q163" s="1201"/>
      <c r="R163" s="1201"/>
      <c r="S163" s="1201"/>
    </row>
    <row r="164" customFormat="false" ht="22.5" hidden="false" customHeight="true" outlineLevel="0" collapsed="false">
      <c r="A164" s="1246" t="s">
        <v>527</v>
      </c>
      <c r="B164" s="1246"/>
      <c r="C164" s="1246"/>
      <c r="D164" s="1246"/>
      <c r="E164" s="1246"/>
      <c r="F164" s="1246"/>
      <c r="G164" s="1246"/>
      <c r="H164" s="1246"/>
      <c r="I164" s="1246"/>
      <c r="J164" s="1246"/>
      <c r="K164" s="1246"/>
      <c r="L164" s="1246"/>
      <c r="M164" s="1246"/>
      <c r="N164" s="1246"/>
      <c r="O164" s="1246"/>
      <c r="P164" s="1246"/>
      <c r="Q164" s="1246"/>
      <c r="R164" s="1246"/>
      <c r="S164" s="1246"/>
    </row>
    <row r="165" customFormat="false" ht="16.5" hidden="false" customHeight="true" outlineLevel="0" collapsed="false">
      <c r="A165" s="1202" t="s">
        <v>528</v>
      </c>
      <c r="B165" s="1202"/>
      <c r="C165" s="1202"/>
      <c r="D165" s="1202"/>
      <c r="E165" s="1202"/>
      <c r="F165" s="1202"/>
      <c r="G165" s="1202"/>
      <c r="H165" s="1202"/>
      <c r="I165" s="1202"/>
      <c r="J165" s="1202"/>
      <c r="K165" s="1202"/>
      <c r="L165" s="1202"/>
      <c r="M165" s="1202"/>
      <c r="N165" s="1202"/>
      <c r="O165" s="1202"/>
      <c r="P165" s="1202"/>
      <c r="Q165" s="1202"/>
      <c r="R165" s="1202"/>
      <c r="S165" s="1202"/>
    </row>
    <row r="166" customFormat="false" ht="16.5" hidden="false" customHeight="false" outlineLevel="0" collapsed="false">
      <c r="A166" s="1324" t="s">
        <v>529</v>
      </c>
      <c r="B166" s="1325" t="n">
        <f aca="false">J166</f>
        <v>55</v>
      </c>
      <c r="C166" s="1325" t="s">
        <v>496</v>
      </c>
      <c r="D166" s="1325" t="n">
        <f aca="false">K166</f>
        <v>300</v>
      </c>
      <c r="E166" s="1325" t="s">
        <v>496</v>
      </c>
      <c r="F166" s="1326" t="n">
        <f aca="false">L166</f>
        <v>600</v>
      </c>
      <c r="G166" s="1325" t="s">
        <v>496</v>
      </c>
      <c r="H166" s="1325" t="n">
        <v>2</v>
      </c>
      <c r="I166" s="1327" t="s">
        <v>497</v>
      </c>
      <c r="J166" s="1328" t="n">
        <v>55</v>
      </c>
      <c r="K166" s="1329" t="n">
        <v>300</v>
      </c>
      <c r="L166" s="1329" t="n">
        <v>600</v>
      </c>
      <c r="M166" s="1330" t="n">
        <v>5.07823315835714</v>
      </c>
      <c r="N166" s="1259" t="n">
        <v>44.5336814522081</v>
      </c>
      <c r="O166" s="1332" t="n">
        <v>9339.08390533125</v>
      </c>
      <c r="P166" s="1332" t="n">
        <v>11096.1458060175</v>
      </c>
      <c r="Q166" s="1262" t="n">
        <v>5502.233158065</v>
      </c>
      <c r="R166" s="1334" t="n">
        <v>14841.3170633963</v>
      </c>
      <c r="S166" s="1335" t="n">
        <v>16598.3789640825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55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650</v>
      </c>
      <c r="G167" s="1337" t="s">
        <v>496</v>
      </c>
      <c r="H167" s="1325" t="n">
        <v>2</v>
      </c>
      <c r="I167" s="1327" t="s">
        <v>497</v>
      </c>
      <c r="J167" s="1338" t="n">
        <v>55</v>
      </c>
      <c r="K167" s="1339" t="n">
        <v>300</v>
      </c>
      <c r="L167" s="1339" t="n">
        <v>650</v>
      </c>
      <c r="M167" s="1340" t="n">
        <v>5.42294327974286</v>
      </c>
      <c r="N167" s="1209" t="n">
        <v>53.4404177426497</v>
      </c>
      <c r="O167" s="1342" t="n">
        <v>9728.7281009775</v>
      </c>
      <c r="P167" s="1342" t="n">
        <v>11593.1687496975</v>
      </c>
      <c r="Q167" s="1213" t="n">
        <v>5954.84049657375</v>
      </c>
      <c r="R167" s="1343" t="n">
        <v>15683.5685975513</v>
      </c>
      <c r="S167" s="1344" t="n">
        <v>17548.0092462713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55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700</v>
      </c>
      <c r="G168" s="1337" t="s">
        <v>496</v>
      </c>
      <c r="H168" s="1325" t="n">
        <v>2</v>
      </c>
      <c r="I168" s="1327" t="s">
        <v>497</v>
      </c>
      <c r="J168" s="1338" t="n">
        <v>55</v>
      </c>
      <c r="K168" s="1339" t="n">
        <v>300</v>
      </c>
      <c r="L168" s="1339" t="n">
        <v>700</v>
      </c>
      <c r="M168" s="1340" t="n">
        <v>5.76765340112857</v>
      </c>
      <c r="N168" s="1209" t="n">
        <v>62.3471540330913</v>
      </c>
      <c r="O168" s="1342" t="n">
        <v>10118.3722966238</v>
      </c>
      <c r="P168" s="1342" t="n">
        <v>12090.1915621688</v>
      </c>
      <c r="Q168" s="1213" t="n">
        <v>6407.44770387375</v>
      </c>
      <c r="R168" s="1343" t="n">
        <v>16525.8200004975</v>
      </c>
      <c r="S168" s="1344" t="n">
        <v>18497.6392660425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55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750</v>
      </c>
      <c r="G169" s="1337" t="s">
        <v>496</v>
      </c>
      <c r="H169" s="1325" t="n">
        <v>2</v>
      </c>
      <c r="I169" s="1327" t="s">
        <v>497</v>
      </c>
      <c r="J169" s="1338" t="n">
        <v>55</v>
      </c>
      <c r="K169" s="1339" t="n">
        <v>300</v>
      </c>
      <c r="L169" s="1339" t="n">
        <v>750</v>
      </c>
      <c r="M169" s="1340" t="n">
        <v>6.11236352251429</v>
      </c>
      <c r="N169" s="1209" t="n">
        <v>71.2538903235329</v>
      </c>
      <c r="O169" s="1342" t="n">
        <v>10508.0163610613</v>
      </c>
      <c r="P169" s="1342" t="n">
        <v>12587.2145058488</v>
      </c>
      <c r="Q169" s="1213" t="n">
        <v>6860.0550423825</v>
      </c>
      <c r="R169" s="1343" t="n">
        <v>17368.0714034438</v>
      </c>
      <c r="S169" s="1344" t="n">
        <v>19447.2695482313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55</v>
      </c>
      <c r="C170" s="1337" t="s">
        <v>496</v>
      </c>
      <c r="D170" s="1337" t="n">
        <f aca="false">K170</f>
        <v>300</v>
      </c>
      <c r="E170" s="1337" t="s">
        <v>496</v>
      </c>
      <c r="F170" s="1326" t="n">
        <f aca="false">L170</f>
        <v>800</v>
      </c>
      <c r="G170" s="1337" t="s">
        <v>496</v>
      </c>
      <c r="H170" s="1325" t="n">
        <v>2</v>
      </c>
      <c r="I170" s="1327" t="s">
        <v>497</v>
      </c>
      <c r="J170" s="1338" t="n">
        <v>55</v>
      </c>
      <c r="K170" s="1339" t="n">
        <v>300</v>
      </c>
      <c r="L170" s="1339" t="n">
        <v>800</v>
      </c>
      <c r="M170" s="1340" t="n">
        <v>6.45708744131</v>
      </c>
      <c r="N170" s="1209" t="n">
        <v>80.1606266139746</v>
      </c>
      <c r="O170" s="1342" t="n">
        <v>10897.6605567075</v>
      </c>
      <c r="P170" s="1342" t="n">
        <v>13084.2374495288</v>
      </c>
      <c r="Q170" s="1213" t="n">
        <v>7312.6622496825</v>
      </c>
      <c r="R170" s="1343" t="n">
        <v>18210.32280639</v>
      </c>
      <c r="S170" s="1344" t="n">
        <v>20396.8996992113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55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850</v>
      </c>
      <c r="G171" s="1337" t="s">
        <v>496</v>
      </c>
      <c r="H171" s="1325" t="n">
        <v>2</v>
      </c>
      <c r="I171" s="1327" t="s">
        <v>497</v>
      </c>
      <c r="J171" s="1338" t="n">
        <v>55</v>
      </c>
      <c r="K171" s="1339" t="n">
        <v>300</v>
      </c>
      <c r="L171" s="1339" t="n">
        <v>850</v>
      </c>
      <c r="M171" s="1340" t="n">
        <v>6.80179756269571</v>
      </c>
      <c r="N171" s="1209" t="n">
        <v>89.0673629044162</v>
      </c>
      <c r="O171" s="1342" t="n">
        <v>11287.3047523538</v>
      </c>
      <c r="P171" s="1342" t="n">
        <v>13581.260262</v>
      </c>
      <c r="Q171" s="1213" t="n">
        <v>7765.26958819125</v>
      </c>
      <c r="R171" s="1343" t="n">
        <v>19052.574340545</v>
      </c>
      <c r="S171" s="1344" t="n">
        <v>21346.5298501913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55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900</v>
      </c>
      <c r="G172" s="1337" t="s">
        <v>496</v>
      </c>
      <c r="H172" s="1325" t="n">
        <v>2</v>
      </c>
      <c r="I172" s="1327" t="s">
        <v>497</v>
      </c>
      <c r="J172" s="1338" t="n">
        <v>55</v>
      </c>
      <c r="K172" s="1339" t="n">
        <v>300</v>
      </c>
      <c r="L172" s="1339" t="n">
        <v>900</v>
      </c>
      <c r="M172" s="1340" t="n">
        <v>7.14650768408143</v>
      </c>
      <c r="N172" s="1209" t="n">
        <v>97.9740991948578</v>
      </c>
      <c r="O172" s="1342" t="n">
        <v>11676.9488167913</v>
      </c>
      <c r="P172" s="1342" t="n">
        <v>14078.28320568</v>
      </c>
      <c r="Q172" s="1213" t="n">
        <v>8217.87679549125</v>
      </c>
      <c r="R172" s="1343" t="n">
        <v>19894.8256122825</v>
      </c>
      <c r="S172" s="1344" t="n">
        <v>22296.1600011713</v>
      </c>
    </row>
    <row r="173" customFormat="false" ht="16.5" hidden="false" customHeight="false" outlineLevel="0" collapsed="false">
      <c r="A173" s="1336" t="s">
        <v>529</v>
      </c>
      <c r="B173" s="1337" t="n">
        <f aca="false">J173</f>
        <v>55</v>
      </c>
      <c r="C173" s="1337" t="s">
        <v>496</v>
      </c>
      <c r="D173" s="1337" t="n">
        <f aca="false">K173</f>
        <v>300</v>
      </c>
      <c r="E173" s="1337" t="s">
        <v>496</v>
      </c>
      <c r="F173" s="1326" t="n">
        <f aca="false">L173</f>
        <v>950</v>
      </c>
      <c r="G173" s="1337" t="s">
        <v>496</v>
      </c>
      <c r="H173" s="1325" t="n">
        <v>2</v>
      </c>
      <c r="I173" s="1327" t="s">
        <v>497</v>
      </c>
      <c r="J173" s="1338" t="n">
        <v>55</v>
      </c>
      <c r="K173" s="1339" t="n">
        <v>300</v>
      </c>
      <c r="L173" s="1339" t="n">
        <v>950</v>
      </c>
      <c r="M173" s="1340" t="n">
        <v>7.49121780546714</v>
      </c>
      <c r="N173" s="1209" t="n">
        <v>106.880835485299</v>
      </c>
      <c r="O173" s="1342" t="n">
        <v>12066.5930124375</v>
      </c>
      <c r="P173" s="1342" t="n">
        <v>14575.3060181513</v>
      </c>
      <c r="Q173" s="1213" t="n">
        <v>8670.484134</v>
      </c>
      <c r="R173" s="1343" t="n">
        <v>20737.0771464375</v>
      </c>
      <c r="S173" s="1344" t="n">
        <v>23245.7901521513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55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1000</v>
      </c>
      <c r="G174" s="1337" t="s">
        <v>496</v>
      </c>
      <c r="H174" s="1325" t="n">
        <v>2</v>
      </c>
      <c r="I174" s="1327" t="s">
        <v>497</v>
      </c>
      <c r="J174" s="1338" t="n">
        <v>55</v>
      </c>
      <c r="K174" s="1339" t="n">
        <v>300</v>
      </c>
      <c r="L174" s="1339" t="n">
        <v>1000</v>
      </c>
      <c r="M174" s="1340" t="n">
        <v>7.83592792685286</v>
      </c>
      <c r="N174" s="1209" t="n">
        <v>115.787571775741</v>
      </c>
      <c r="O174" s="1342" t="n">
        <v>12456.2372080838</v>
      </c>
      <c r="P174" s="1342" t="n">
        <v>15072.3289618313</v>
      </c>
      <c r="Q174" s="1213" t="n">
        <v>9123.0913413</v>
      </c>
      <c r="R174" s="1343" t="n">
        <v>21579.3285493838</v>
      </c>
      <c r="S174" s="1344" t="n">
        <v>24195.4203031313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55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1050</v>
      </c>
      <c r="G175" s="1337" t="s">
        <v>496</v>
      </c>
      <c r="H175" s="1325" t="n">
        <v>2</v>
      </c>
      <c r="I175" s="1327" t="s">
        <v>497</v>
      </c>
      <c r="J175" s="1338" t="n">
        <v>55</v>
      </c>
      <c r="K175" s="1339" t="n">
        <v>300</v>
      </c>
      <c r="L175" s="1339" t="n">
        <v>1050</v>
      </c>
      <c r="M175" s="1340" t="n">
        <v>8.18063804823857</v>
      </c>
      <c r="N175" s="1209" t="n">
        <v>124.694308066183</v>
      </c>
      <c r="O175" s="1342" t="n">
        <v>12845.8812725213</v>
      </c>
      <c r="P175" s="1342" t="n">
        <v>15569.3517743025</v>
      </c>
      <c r="Q175" s="1213" t="n">
        <v>9575.69867980875</v>
      </c>
      <c r="R175" s="1343" t="n">
        <v>22421.57995233</v>
      </c>
      <c r="S175" s="1344" t="n">
        <v>25145.0504541113</v>
      </c>
    </row>
    <row r="176" customFormat="false" ht="16.5" hidden="false" customHeight="false" outlineLevel="0" collapsed="false">
      <c r="A176" s="1324" t="s">
        <v>529</v>
      </c>
      <c r="B176" s="1325" t="n">
        <f aca="false">J176</f>
        <v>55</v>
      </c>
      <c r="C176" s="1325" t="s">
        <v>496</v>
      </c>
      <c r="D176" s="1325" t="n">
        <f aca="false">K176</f>
        <v>300</v>
      </c>
      <c r="E176" s="1325" t="s">
        <v>496</v>
      </c>
      <c r="F176" s="1326" t="n">
        <f aca="false">L176</f>
        <v>1100</v>
      </c>
      <c r="G176" s="1325" t="s">
        <v>496</v>
      </c>
      <c r="H176" s="1325" t="n">
        <v>2</v>
      </c>
      <c r="I176" s="1327" t="s">
        <v>497</v>
      </c>
      <c r="J176" s="1338" t="n">
        <v>55</v>
      </c>
      <c r="K176" s="1339" t="n">
        <v>300</v>
      </c>
      <c r="L176" s="1339" t="n">
        <v>1100</v>
      </c>
      <c r="M176" s="1340" t="n">
        <v>8.52534816962429</v>
      </c>
      <c r="N176" s="1209" t="n">
        <v>133.601044356624</v>
      </c>
      <c r="O176" s="1342" t="n">
        <v>13235.5254681675</v>
      </c>
      <c r="P176" s="1342" t="n">
        <v>16066.3747179825</v>
      </c>
      <c r="Q176" s="1213" t="n">
        <v>10028.3058871088</v>
      </c>
      <c r="R176" s="1343" t="n">
        <v>23263.8313552763</v>
      </c>
      <c r="S176" s="1344" t="n">
        <v>26094.6806050913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55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1150</v>
      </c>
      <c r="G177" s="1337" t="s">
        <v>496</v>
      </c>
      <c r="H177" s="1325" t="n">
        <v>2</v>
      </c>
      <c r="I177" s="1327" t="s">
        <v>497</v>
      </c>
      <c r="J177" s="1338" t="n">
        <v>55</v>
      </c>
      <c r="K177" s="1339" t="n">
        <v>300</v>
      </c>
      <c r="L177" s="1339" t="n">
        <v>1150</v>
      </c>
      <c r="M177" s="1340" t="n">
        <v>8.87005829101</v>
      </c>
      <c r="N177" s="1209" t="n">
        <v>142.507780647066</v>
      </c>
      <c r="O177" s="1342" t="n">
        <v>13625.1696638138</v>
      </c>
      <c r="P177" s="1342" t="n">
        <v>16563.3976616625</v>
      </c>
      <c r="Q177" s="1213" t="n">
        <v>10480.9132256175</v>
      </c>
      <c r="R177" s="1343" t="n">
        <v>24106.0828894313</v>
      </c>
      <c r="S177" s="1344" t="n">
        <v>27044.31088728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55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1200</v>
      </c>
      <c r="G178" s="1337" t="s">
        <v>496</v>
      </c>
      <c r="H178" s="1325" t="n">
        <v>2</v>
      </c>
      <c r="I178" s="1327" t="s">
        <v>497</v>
      </c>
      <c r="J178" s="1338" t="n">
        <v>55</v>
      </c>
      <c r="K178" s="1339" t="n">
        <v>300</v>
      </c>
      <c r="L178" s="1339" t="n">
        <v>1200</v>
      </c>
      <c r="M178" s="1340" t="n">
        <v>9.28256841239571</v>
      </c>
      <c r="N178" s="1209" t="n">
        <v>151.414516937508</v>
      </c>
      <c r="O178" s="1342" t="n">
        <v>14055.54105546</v>
      </c>
      <c r="P178" s="1342" t="n">
        <v>17099.9064353588</v>
      </c>
      <c r="Q178" s="1213" t="n">
        <v>10933.5204329175</v>
      </c>
      <c r="R178" s="1343" t="n">
        <v>24989.0614883775</v>
      </c>
      <c r="S178" s="1344" t="n">
        <v>28033.4268682763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55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1250</v>
      </c>
      <c r="G179" s="1337" t="s">
        <v>496</v>
      </c>
      <c r="H179" s="1325" t="n">
        <v>2</v>
      </c>
      <c r="I179" s="1327" t="s">
        <v>497</v>
      </c>
      <c r="J179" s="1338" t="n">
        <v>55</v>
      </c>
      <c r="K179" s="1339" t="n">
        <v>300</v>
      </c>
      <c r="L179" s="1339" t="n">
        <v>1250</v>
      </c>
      <c r="M179" s="1340" t="n">
        <v>9.62727853378143</v>
      </c>
      <c r="N179" s="1209" t="n">
        <v>160.321253227949</v>
      </c>
      <c r="O179" s="1342" t="n">
        <v>14445.1852511063</v>
      </c>
      <c r="P179" s="1342" t="n">
        <v>17596.92924783</v>
      </c>
      <c r="Q179" s="1213" t="n">
        <v>11386.1277714263</v>
      </c>
      <c r="R179" s="1343" t="n">
        <v>25831.3130225325</v>
      </c>
      <c r="S179" s="1344" t="n">
        <v>28983.0570192563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55</v>
      </c>
      <c r="C180" s="1337" t="s">
        <v>496</v>
      </c>
      <c r="D180" s="1337" t="n">
        <f aca="false">K180</f>
        <v>300</v>
      </c>
      <c r="E180" s="1337" t="s">
        <v>496</v>
      </c>
      <c r="F180" s="1326" t="n">
        <f aca="false">L180</f>
        <v>1300</v>
      </c>
      <c r="G180" s="1337" t="s">
        <v>496</v>
      </c>
      <c r="H180" s="1325" t="n">
        <v>2</v>
      </c>
      <c r="I180" s="1327" t="s">
        <v>497</v>
      </c>
      <c r="J180" s="1338" t="n">
        <v>55</v>
      </c>
      <c r="K180" s="1339" t="n">
        <v>300</v>
      </c>
      <c r="L180" s="1339" t="n">
        <v>1300</v>
      </c>
      <c r="M180" s="1340" t="n">
        <v>9.97198865516714</v>
      </c>
      <c r="N180" s="1209" t="n">
        <v>169.227989518391</v>
      </c>
      <c r="O180" s="1342" t="n">
        <v>14834.8293155438</v>
      </c>
      <c r="P180" s="1342" t="n">
        <v>18093.95219151</v>
      </c>
      <c r="Q180" s="1213" t="n">
        <v>11838.7349787263</v>
      </c>
      <c r="R180" s="1343" t="n">
        <v>26673.56429427</v>
      </c>
      <c r="S180" s="1344" t="n">
        <v>29932.6871702363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55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1350</v>
      </c>
      <c r="G181" s="1337" t="s">
        <v>496</v>
      </c>
      <c r="H181" s="1325" t="n">
        <v>2</v>
      </c>
      <c r="I181" s="1327" t="s">
        <v>497</v>
      </c>
      <c r="J181" s="1338" t="n">
        <v>55</v>
      </c>
      <c r="K181" s="1339" t="n">
        <v>300</v>
      </c>
      <c r="L181" s="1339" t="n">
        <v>1350</v>
      </c>
      <c r="M181" s="1340" t="n">
        <v>10.3166987765529</v>
      </c>
      <c r="N181" s="1209" t="n">
        <v>178.134725808832</v>
      </c>
      <c r="O181" s="1342" t="n">
        <v>15224.47351119</v>
      </c>
      <c r="P181" s="1342" t="n">
        <v>18590.9750039813</v>
      </c>
      <c r="Q181" s="1213" t="n">
        <v>12291.342317235</v>
      </c>
      <c r="R181" s="1343" t="n">
        <v>27515.815828425</v>
      </c>
      <c r="S181" s="1344" t="n">
        <v>30882.3173212163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55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1400</v>
      </c>
      <c r="G182" s="1337" t="s">
        <v>496</v>
      </c>
      <c r="H182" s="1325" t="n">
        <v>2</v>
      </c>
      <c r="I182" s="1327" t="s">
        <v>497</v>
      </c>
      <c r="J182" s="1338" t="n">
        <v>55</v>
      </c>
      <c r="K182" s="1339" t="n">
        <v>300</v>
      </c>
      <c r="L182" s="1339" t="n">
        <v>1400</v>
      </c>
      <c r="M182" s="1340" t="n">
        <v>10.6614088979386</v>
      </c>
      <c r="N182" s="1209" t="n">
        <v>187.041462099274</v>
      </c>
      <c r="O182" s="1342" t="n">
        <v>15614.1177068363</v>
      </c>
      <c r="P182" s="1342" t="n">
        <v>19087.9979476613</v>
      </c>
      <c r="Q182" s="1213" t="n">
        <v>12743.949524535</v>
      </c>
      <c r="R182" s="1343" t="n">
        <v>28358.0672313713</v>
      </c>
      <c r="S182" s="1344" t="n">
        <v>31831.9474721963</v>
      </c>
    </row>
    <row r="183" customFormat="false" ht="16.5" hidden="false" customHeight="false" outlineLevel="0" collapsed="false">
      <c r="A183" s="1336" t="s">
        <v>529</v>
      </c>
      <c r="B183" s="1337" t="n">
        <f aca="false">J183</f>
        <v>55</v>
      </c>
      <c r="C183" s="1337" t="s">
        <v>496</v>
      </c>
      <c r="D183" s="1337" t="n">
        <f aca="false">K183</f>
        <v>300</v>
      </c>
      <c r="E183" s="1337" t="s">
        <v>496</v>
      </c>
      <c r="F183" s="1326" t="n">
        <f aca="false">L183</f>
        <v>1450</v>
      </c>
      <c r="G183" s="1337" t="s">
        <v>496</v>
      </c>
      <c r="H183" s="1325" t="n">
        <v>2</v>
      </c>
      <c r="I183" s="1327" t="s">
        <v>497</v>
      </c>
      <c r="J183" s="1338" t="n">
        <v>55</v>
      </c>
      <c r="K183" s="1339" t="n">
        <v>300</v>
      </c>
      <c r="L183" s="1339" t="n">
        <v>1450</v>
      </c>
      <c r="M183" s="1340" t="n">
        <v>11.0061190193243</v>
      </c>
      <c r="N183" s="1209" t="n">
        <v>195.948198389716</v>
      </c>
      <c r="O183" s="1342" t="n">
        <v>16003.7617712738</v>
      </c>
      <c r="P183" s="1342" t="n">
        <v>19585.0207601325</v>
      </c>
      <c r="Q183" s="1213" t="n">
        <v>13196.5568630438</v>
      </c>
      <c r="R183" s="1343" t="n">
        <v>29200.3186343175</v>
      </c>
      <c r="S183" s="1344" t="n">
        <v>32781.5776231763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55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1500</v>
      </c>
      <c r="G184" s="1337" t="s">
        <v>496</v>
      </c>
      <c r="H184" s="1325" t="n">
        <v>2</v>
      </c>
      <c r="I184" s="1327" t="s">
        <v>497</v>
      </c>
      <c r="J184" s="1338" t="n">
        <v>55</v>
      </c>
      <c r="K184" s="1339" t="n">
        <v>300</v>
      </c>
      <c r="L184" s="1339" t="n">
        <v>1500</v>
      </c>
      <c r="M184" s="1340" t="n">
        <v>11.48980245271</v>
      </c>
      <c r="N184" s="1209" t="n">
        <v>204.854934680157</v>
      </c>
      <c r="O184" s="1342" t="n">
        <v>16995.9431822963</v>
      </c>
      <c r="P184" s="1342" t="n">
        <v>20609.804921355</v>
      </c>
      <c r="Q184" s="1213" t="n">
        <v>13649.1640703438</v>
      </c>
      <c r="R184" s="1343" t="n">
        <v>30645.10725264</v>
      </c>
      <c r="S184" s="1344" t="n">
        <v>34258.9689916988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55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1550</v>
      </c>
      <c r="G185" s="1337" t="s">
        <v>496</v>
      </c>
      <c r="H185" s="1325" t="n">
        <v>2</v>
      </c>
      <c r="I185" s="1327" t="s">
        <v>497</v>
      </c>
      <c r="J185" s="1338" t="n">
        <v>55</v>
      </c>
      <c r="K185" s="1339" t="n">
        <v>300</v>
      </c>
      <c r="L185" s="1339" t="n">
        <v>1550</v>
      </c>
      <c r="M185" s="1340" t="n">
        <v>11.8345125740957</v>
      </c>
      <c r="N185" s="1209" t="n">
        <v>213.761670970599</v>
      </c>
      <c r="O185" s="1342" t="n">
        <v>17385.5873779425</v>
      </c>
      <c r="P185" s="1342" t="n">
        <v>21106.8277338263</v>
      </c>
      <c r="Q185" s="1213" t="n">
        <v>14101.7714088525</v>
      </c>
      <c r="R185" s="1343" t="n">
        <v>31487.358786795</v>
      </c>
      <c r="S185" s="1344" t="n">
        <v>35208.5991426788</v>
      </c>
    </row>
    <row r="186" customFormat="false" ht="16.5" hidden="false" customHeight="false" outlineLevel="0" collapsed="false">
      <c r="A186" s="1324" t="s">
        <v>529</v>
      </c>
      <c r="B186" s="1325" t="n">
        <f aca="false">J186</f>
        <v>55</v>
      </c>
      <c r="C186" s="1325" t="s">
        <v>496</v>
      </c>
      <c r="D186" s="1325" t="n">
        <f aca="false">K186</f>
        <v>300</v>
      </c>
      <c r="E186" s="1325" t="s">
        <v>496</v>
      </c>
      <c r="F186" s="1326" t="n">
        <f aca="false">L186</f>
        <v>1600</v>
      </c>
      <c r="G186" s="1325" t="s">
        <v>496</v>
      </c>
      <c r="H186" s="1325" t="n">
        <v>2</v>
      </c>
      <c r="I186" s="1327" t="s">
        <v>497</v>
      </c>
      <c r="J186" s="1338" t="n">
        <v>55</v>
      </c>
      <c r="K186" s="1339" t="n">
        <v>300</v>
      </c>
      <c r="L186" s="1339" t="n">
        <v>1600</v>
      </c>
      <c r="M186" s="1340" t="n">
        <v>12.1792226954814</v>
      </c>
      <c r="N186" s="1209" t="n">
        <v>222.66840726104</v>
      </c>
      <c r="O186" s="1342" t="n">
        <v>17775.2315735888</v>
      </c>
      <c r="P186" s="1342" t="n">
        <v>21603.8506775063</v>
      </c>
      <c r="Q186" s="1213" t="n">
        <v>14554.3786161525</v>
      </c>
      <c r="R186" s="1343" t="n">
        <v>32329.6101897413</v>
      </c>
      <c r="S186" s="1344" t="n">
        <v>36158.2292936588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55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1650</v>
      </c>
      <c r="G187" s="1337" t="s">
        <v>496</v>
      </c>
      <c r="H187" s="1325" t="n">
        <v>2</v>
      </c>
      <c r="I187" s="1327" t="s">
        <v>497</v>
      </c>
      <c r="J187" s="1338" t="n">
        <v>55</v>
      </c>
      <c r="K187" s="1339" t="n">
        <v>300</v>
      </c>
      <c r="L187" s="1339" t="n">
        <v>1650</v>
      </c>
      <c r="M187" s="1340" t="n">
        <v>12.5239328168671</v>
      </c>
      <c r="N187" s="1209" t="n">
        <v>231.575143551482</v>
      </c>
      <c r="O187" s="1342" t="n">
        <v>18164.8756380263</v>
      </c>
      <c r="P187" s="1342" t="n">
        <v>22100.8734899775</v>
      </c>
      <c r="Q187" s="1213" t="n">
        <v>15006.9859546613</v>
      </c>
      <c r="R187" s="1343" t="n">
        <v>33171.8615926875</v>
      </c>
      <c r="S187" s="1344" t="n">
        <v>37107.8594446388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55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1700</v>
      </c>
      <c r="G188" s="1337" t="s">
        <v>496</v>
      </c>
      <c r="H188" s="1325" t="n">
        <v>2</v>
      </c>
      <c r="I188" s="1327" t="s">
        <v>497</v>
      </c>
      <c r="J188" s="1338" t="n">
        <v>55</v>
      </c>
      <c r="K188" s="1339" t="n">
        <v>300</v>
      </c>
      <c r="L188" s="1339" t="n">
        <v>1700</v>
      </c>
      <c r="M188" s="1340" t="n">
        <v>12.8686429382529</v>
      </c>
      <c r="N188" s="1209" t="n">
        <v>240.481879841924</v>
      </c>
      <c r="O188" s="1342" t="n">
        <v>18554.5198336725</v>
      </c>
      <c r="P188" s="1342" t="n">
        <v>22597.8964336575</v>
      </c>
      <c r="Q188" s="1213" t="n">
        <v>15459.5931619613</v>
      </c>
      <c r="R188" s="1343" t="n">
        <v>34014.1129956338</v>
      </c>
      <c r="S188" s="1344" t="n">
        <v>38057.4895956188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55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1750</v>
      </c>
      <c r="G189" s="1337" t="s">
        <v>496</v>
      </c>
      <c r="H189" s="1325" t="n">
        <v>2</v>
      </c>
      <c r="I189" s="1327" t="s">
        <v>497</v>
      </c>
      <c r="J189" s="1338" t="n">
        <v>55</v>
      </c>
      <c r="K189" s="1339" t="n">
        <v>300</v>
      </c>
      <c r="L189" s="1339" t="n">
        <v>1750</v>
      </c>
      <c r="M189" s="1340" t="n">
        <v>13.2133530596386</v>
      </c>
      <c r="N189" s="1209" t="n">
        <v>249.388616132365</v>
      </c>
      <c r="O189" s="1342" t="n">
        <v>18944.1640293188</v>
      </c>
      <c r="P189" s="1342" t="n">
        <v>23094.9192461287</v>
      </c>
      <c r="Q189" s="1213" t="n">
        <v>15912.20050047</v>
      </c>
      <c r="R189" s="1343" t="n">
        <v>34856.3645297888</v>
      </c>
      <c r="S189" s="1344" t="n">
        <v>39007.1197465988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55</v>
      </c>
      <c r="C190" s="1337" t="s">
        <v>496</v>
      </c>
      <c r="D190" s="1337" t="n">
        <f aca="false">K190</f>
        <v>300</v>
      </c>
      <c r="E190" s="1337" t="s">
        <v>496</v>
      </c>
      <c r="F190" s="1326" t="n">
        <f aca="false">L190</f>
        <v>1800</v>
      </c>
      <c r="G190" s="1337" t="s">
        <v>496</v>
      </c>
      <c r="H190" s="1325" t="n">
        <v>2</v>
      </c>
      <c r="I190" s="1327" t="s">
        <v>497</v>
      </c>
      <c r="J190" s="1338" t="n">
        <v>55</v>
      </c>
      <c r="K190" s="1339" t="n">
        <v>300</v>
      </c>
      <c r="L190" s="1339" t="n">
        <v>1800</v>
      </c>
      <c r="M190" s="1340" t="n">
        <v>13.5580631810243</v>
      </c>
      <c r="N190" s="1209" t="n">
        <v>258.295352422807</v>
      </c>
      <c r="O190" s="1342" t="n">
        <v>19333.8080937563</v>
      </c>
      <c r="P190" s="1342" t="n">
        <v>23591.9421898088</v>
      </c>
      <c r="Q190" s="1213" t="n">
        <v>16364.80770777</v>
      </c>
      <c r="R190" s="1343" t="n">
        <v>35698.6158015263</v>
      </c>
      <c r="S190" s="1344" t="n">
        <v>39956.7498975788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55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1850</v>
      </c>
      <c r="G191" s="1337" t="s">
        <v>496</v>
      </c>
      <c r="H191" s="1325" t="n">
        <v>2</v>
      </c>
      <c r="I191" s="1327" t="s">
        <v>497</v>
      </c>
      <c r="J191" s="1338" t="n">
        <v>55</v>
      </c>
      <c r="K191" s="1339" t="n">
        <v>300</v>
      </c>
      <c r="L191" s="1339" t="n">
        <v>1850</v>
      </c>
      <c r="M191" s="1340" t="n">
        <v>13.90277330241</v>
      </c>
      <c r="N191" s="1209" t="n">
        <v>267.202088713248</v>
      </c>
      <c r="O191" s="1342" t="n">
        <v>19723.4522894025</v>
      </c>
      <c r="P191" s="1342" t="n">
        <v>24088.9651334888</v>
      </c>
      <c r="Q191" s="1213" t="n">
        <v>16817.4150462788</v>
      </c>
      <c r="R191" s="1343" t="n">
        <v>36540.8673356813</v>
      </c>
      <c r="S191" s="1344" t="n">
        <v>40906.3801797675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55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1900</v>
      </c>
      <c r="G192" s="1337" t="s">
        <v>496</v>
      </c>
      <c r="H192" s="1325" t="n">
        <v>2</v>
      </c>
      <c r="I192" s="1327" t="s">
        <v>497</v>
      </c>
      <c r="J192" s="1338" t="n">
        <v>55</v>
      </c>
      <c r="K192" s="1339" t="n">
        <v>300</v>
      </c>
      <c r="L192" s="1339" t="n">
        <v>1900</v>
      </c>
      <c r="M192" s="1340" t="n">
        <v>14.2474834237957</v>
      </c>
      <c r="N192" s="1209" t="n">
        <v>276.10882500369</v>
      </c>
      <c r="O192" s="1342" t="n">
        <v>20113.0964850488</v>
      </c>
      <c r="P192" s="1342" t="n">
        <v>24585.98794596</v>
      </c>
      <c r="Q192" s="1213" t="n">
        <v>17270.0222535788</v>
      </c>
      <c r="R192" s="1343" t="n">
        <v>37383.1187386275</v>
      </c>
      <c r="S192" s="1344" t="n">
        <v>41856.0101995388</v>
      </c>
    </row>
    <row r="193" customFormat="false" ht="16.5" hidden="false" customHeight="false" outlineLevel="0" collapsed="false">
      <c r="A193" s="1336" t="s">
        <v>529</v>
      </c>
      <c r="B193" s="1337" t="n">
        <f aca="false">J193</f>
        <v>55</v>
      </c>
      <c r="C193" s="1337" t="s">
        <v>496</v>
      </c>
      <c r="D193" s="1337" t="n">
        <f aca="false">K193</f>
        <v>300</v>
      </c>
      <c r="E193" s="1337" t="s">
        <v>496</v>
      </c>
      <c r="F193" s="1326" t="n">
        <f aca="false">L193</f>
        <v>1950</v>
      </c>
      <c r="G193" s="1337" t="s">
        <v>496</v>
      </c>
      <c r="H193" s="1325" t="n">
        <v>2</v>
      </c>
      <c r="I193" s="1327" t="s">
        <v>497</v>
      </c>
      <c r="J193" s="1338" t="n">
        <v>55</v>
      </c>
      <c r="K193" s="1339" t="n">
        <v>300</v>
      </c>
      <c r="L193" s="1339" t="n">
        <v>1950</v>
      </c>
      <c r="M193" s="1340" t="n">
        <v>14.6599935451814</v>
      </c>
      <c r="N193" s="1209" t="n">
        <v>285.015561294132</v>
      </c>
      <c r="O193" s="1342" t="n">
        <v>20543.467876695</v>
      </c>
      <c r="P193" s="1342" t="n">
        <v>25122.4967196563</v>
      </c>
      <c r="Q193" s="1213" t="n">
        <v>17722.6295920875</v>
      </c>
      <c r="R193" s="1343" t="n">
        <v>38266.0974687825</v>
      </c>
      <c r="S193" s="1344" t="n">
        <v>42845.1263117438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55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2000</v>
      </c>
      <c r="G194" s="1337" t="s">
        <v>496</v>
      </c>
      <c r="H194" s="1325" t="n">
        <v>2</v>
      </c>
      <c r="I194" s="1327" t="s">
        <v>497</v>
      </c>
      <c r="J194" s="1338" t="n">
        <v>55</v>
      </c>
      <c r="K194" s="1339" t="n">
        <v>300</v>
      </c>
      <c r="L194" s="1339" t="n">
        <v>2000</v>
      </c>
      <c r="M194" s="1340" t="n">
        <v>15.0962798639771</v>
      </c>
      <c r="N194" s="1209" t="n">
        <v>293.922297584573</v>
      </c>
      <c r="O194" s="1342" t="n">
        <v>21137.7996904725</v>
      </c>
      <c r="P194" s="1342" t="n">
        <v>25887.0382971188</v>
      </c>
      <c r="Q194" s="1213" t="n">
        <v>18175.2367993875</v>
      </c>
      <c r="R194" s="1343" t="n">
        <v>39313.03648986</v>
      </c>
      <c r="S194" s="1344" t="n">
        <v>44062.2750965063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55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2050</v>
      </c>
      <c r="G195" s="1337" t="s">
        <v>496</v>
      </c>
      <c r="H195" s="1325" t="n">
        <v>2</v>
      </c>
      <c r="I195" s="1327" t="s">
        <v>497</v>
      </c>
      <c r="J195" s="1338" t="n">
        <v>55</v>
      </c>
      <c r="K195" s="1339" t="n">
        <v>300</v>
      </c>
      <c r="L195" s="1339" t="n">
        <v>2050</v>
      </c>
      <c r="M195" s="1340" t="n">
        <v>15.4409899853629</v>
      </c>
      <c r="N195" s="1209" t="n">
        <v>302.829033875015</v>
      </c>
      <c r="O195" s="1342" t="n">
        <v>21527.4438861188</v>
      </c>
      <c r="P195" s="1342" t="n">
        <v>26384.0612407988</v>
      </c>
      <c r="Q195" s="1213" t="n">
        <v>18627.8441378963</v>
      </c>
      <c r="R195" s="1343" t="n">
        <v>40155.288024015</v>
      </c>
      <c r="S195" s="1344" t="n">
        <v>45011.905378695</v>
      </c>
    </row>
    <row r="196" customFormat="false" ht="16.5" hidden="false" customHeight="false" outlineLevel="0" collapsed="false">
      <c r="A196" s="1324" t="s">
        <v>529</v>
      </c>
      <c r="B196" s="1325" t="n">
        <f aca="false">J196</f>
        <v>55</v>
      </c>
      <c r="C196" s="1325" t="s">
        <v>496</v>
      </c>
      <c r="D196" s="1325" t="n">
        <f aca="false">K196</f>
        <v>300</v>
      </c>
      <c r="E196" s="1325" t="s">
        <v>496</v>
      </c>
      <c r="F196" s="1326" t="n">
        <f aca="false">L196</f>
        <v>2100</v>
      </c>
      <c r="G196" s="1325" t="s">
        <v>496</v>
      </c>
      <c r="H196" s="1325" t="n">
        <v>2</v>
      </c>
      <c r="I196" s="1327" t="s">
        <v>497</v>
      </c>
      <c r="J196" s="1338" t="n">
        <v>55</v>
      </c>
      <c r="K196" s="1339" t="n">
        <v>300</v>
      </c>
      <c r="L196" s="1339" t="n">
        <v>2100</v>
      </c>
      <c r="M196" s="1340" t="n">
        <v>15.7857001067486</v>
      </c>
      <c r="N196" s="1209" t="n">
        <v>311.735770165457</v>
      </c>
      <c r="O196" s="1342" t="n">
        <v>21917.088081765</v>
      </c>
      <c r="P196" s="1342" t="n">
        <v>26881.0841844788</v>
      </c>
      <c r="Q196" s="1213" t="n">
        <v>19080.4513451963</v>
      </c>
      <c r="R196" s="1343" t="n">
        <v>40997.5394269613</v>
      </c>
      <c r="S196" s="1344" t="n">
        <v>45961.535529675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55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2150</v>
      </c>
      <c r="G197" s="1337" t="s">
        <v>496</v>
      </c>
      <c r="H197" s="1325" t="n">
        <v>2</v>
      </c>
      <c r="I197" s="1327" t="s">
        <v>497</v>
      </c>
      <c r="J197" s="1338" t="n">
        <v>55</v>
      </c>
      <c r="K197" s="1339" t="n">
        <v>300</v>
      </c>
      <c r="L197" s="1339" t="n">
        <v>2150</v>
      </c>
      <c r="M197" s="1340" t="n">
        <v>16.1304102281343</v>
      </c>
      <c r="N197" s="1209" t="n">
        <v>320.642506455898</v>
      </c>
      <c r="O197" s="1342" t="n">
        <v>22306.7321462025</v>
      </c>
      <c r="P197" s="1342" t="n">
        <v>27378.10699695</v>
      </c>
      <c r="Q197" s="1213" t="n">
        <v>19533.058683705</v>
      </c>
      <c r="R197" s="1343" t="n">
        <v>41839.7908299075</v>
      </c>
      <c r="S197" s="1344" t="n">
        <v>46911.165680655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55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2200</v>
      </c>
      <c r="G198" s="1337" t="s">
        <v>496</v>
      </c>
      <c r="H198" s="1325" t="n">
        <v>2</v>
      </c>
      <c r="I198" s="1327" t="s">
        <v>497</v>
      </c>
      <c r="J198" s="1338" t="n">
        <v>55</v>
      </c>
      <c r="K198" s="1339" t="n">
        <v>300</v>
      </c>
      <c r="L198" s="1339" t="n">
        <v>2200</v>
      </c>
      <c r="M198" s="1340" t="n">
        <v>16.47512034952</v>
      </c>
      <c r="N198" s="1209" t="n">
        <v>329.54924274634</v>
      </c>
      <c r="O198" s="1342" t="n">
        <v>22696.3763418488</v>
      </c>
      <c r="P198" s="1342" t="n">
        <v>27875.12994063</v>
      </c>
      <c r="Q198" s="1213" t="n">
        <v>19985.665891005</v>
      </c>
      <c r="R198" s="1343" t="n">
        <v>42682.0422328538</v>
      </c>
      <c r="S198" s="1344" t="n">
        <v>47860.795831635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55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2250</v>
      </c>
      <c r="G199" s="1337" t="s">
        <v>496</v>
      </c>
      <c r="H199" s="1325" t="n">
        <v>2</v>
      </c>
      <c r="I199" s="1327" t="s">
        <v>497</v>
      </c>
      <c r="J199" s="1338" t="n">
        <v>55</v>
      </c>
      <c r="K199" s="1339" t="n">
        <v>300</v>
      </c>
      <c r="L199" s="1339" t="n">
        <v>2250</v>
      </c>
      <c r="M199" s="1340" t="n">
        <v>16.8198304709057</v>
      </c>
      <c r="N199" s="1209" t="n">
        <v>338.455979036781</v>
      </c>
      <c r="O199" s="1342" t="n">
        <v>23086.020537495</v>
      </c>
      <c r="P199" s="1342" t="n">
        <v>28372.1527531013</v>
      </c>
      <c r="Q199" s="1213" t="n">
        <v>20438.2732295138</v>
      </c>
      <c r="R199" s="1343" t="n">
        <v>43524.2937670088</v>
      </c>
      <c r="S199" s="1344" t="n">
        <v>48810.425982615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55</v>
      </c>
      <c r="C200" s="1337" t="s">
        <v>496</v>
      </c>
      <c r="D200" s="1337" t="n">
        <f aca="false">K200</f>
        <v>300</v>
      </c>
      <c r="E200" s="1337" t="s">
        <v>496</v>
      </c>
      <c r="F200" s="1326" t="n">
        <f aca="false">L200</f>
        <v>2300</v>
      </c>
      <c r="G200" s="1337" t="s">
        <v>496</v>
      </c>
      <c r="H200" s="1325" t="n">
        <v>2</v>
      </c>
      <c r="I200" s="1327" t="s">
        <v>497</v>
      </c>
      <c r="J200" s="1338" t="n">
        <v>55</v>
      </c>
      <c r="K200" s="1339" t="n">
        <v>300</v>
      </c>
      <c r="L200" s="1339" t="n">
        <v>2300</v>
      </c>
      <c r="M200" s="1340" t="n">
        <v>17.1645405922914</v>
      </c>
      <c r="N200" s="1209" t="n">
        <v>347.362715327223</v>
      </c>
      <c r="O200" s="1342" t="n">
        <v>23475.6646019325</v>
      </c>
      <c r="P200" s="1342" t="n">
        <v>28869.1756967813</v>
      </c>
      <c r="Q200" s="1213" t="n">
        <v>20890.8804368138</v>
      </c>
      <c r="R200" s="1343" t="n">
        <v>44366.5450387463</v>
      </c>
      <c r="S200" s="1344" t="n">
        <v>49760.056133595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55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2350</v>
      </c>
      <c r="G201" s="1337" t="s">
        <v>496</v>
      </c>
      <c r="H201" s="1325" t="n">
        <v>2</v>
      </c>
      <c r="I201" s="1327" t="s">
        <v>497</v>
      </c>
      <c r="J201" s="1338" t="n">
        <v>55</v>
      </c>
      <c r="K201" s="1339" t="n">
        <v>300</v>
      </c>
      <c r="L201" s="1339" t="n">
        <v>2350</v>
      </c>
      <c r="M201" s="1340" t="n">
        <v>17.5092507136771</v>
      </c>
      <c r="N201" s="1209" t="n">
        <v>356.269451617665</v>
      </c>
      <c r="O201" s="1342" t="n">
        <v>23865.3087975788</v>
      </c>
      <c r="P201" s="1342" t="n">
        <v>29366.1985092525</v>
      </c>
      <c r="Q201" s="1213" t="n">
        <v>21343.4877753225</v>
      </c>
      <c r="R201" s="1343" t="n">
        <v>45208.7965729013</v>
      </c>
      <c r="S201" s="1344" t="n">
        <v>50709.686284575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55</v>
      </c>
      <c r="C202" s="1337" t="s">
        <v>496</v>
      </c>
      <c r="D202" s="1337" t="n">
        <f aca="false">K202</f>
        <v>300</v>
      </c>
      <c r="E202" s="1337" t="s">
        <v>496</v>
      </c>
      <c r="F202" s="1326" t="n">
        <f aca="false">L202</f>
        <v>2400</v>
      </c>
      <c r="G202" s="1337" t="s">
        <v>496</v>
      </c>
      <c r="H202" s="1325" t="n">
        <v>2</v>
      </c>
      <c r="I202" s="1327" t="s">
        <v>497</v>
      </c>
      <c r="J202" s="1338" t="n">
        <v>55</v>
      </c>
      <c r="K202" s="1339" t="n">
        <v>300</v>
      </c>
      <c r="L202" s="1339" t="n">
        <v>2400</v>
      </c>
      <c r="M202" s="1340" t="n">
        <v>17.8539608350629</v>
      </c>
      <c r="N202" s="1209" t="n">
        <v>365.176187908106</v>
      </c>
      <c r="O202" s="1342" t="n">
        <v>24254.952993225</v>
      </c>
      <c r="P202" s="1342" t="n">
        <v>29863.2214529325</v>
      </c>
      <c r="Q202" s="1213" t="n">
        <v>21796.0949826225</v>
      </c>
      <c r="R202" s="1343" t="n">
        <v>46051.0479758475</v>
      </c>
      <c r="S202" s="1344" t="n">
        <v>51659.316435555</v>
      </c>
    </row>
    <row r="203" customFormat="false" ht="16.5" hidden="false" customHeight="false" outlineLevel="0" collapsed="false">
      <c r="A203" s="1336" t="s">
        <v>529</v>
      </c>
      <c r="B203" s="1337" t="n">
        <f aca="false">J203</f>
        <v>55</v>
      </c>
      <c r="C203" s="1337" t="s">
        <v>496</v>
      </c>
      <c r="D203" s="1337" t="n">
        <f aca="false">K203</f>
        <v>300</v>
      </c>
      <c r="E203" s="1337" t="s">
        <v>496</v>
      </c>
      <c r="F203" s="1326" t="n">
        <f aca="false">L203</f>
        <v>2450</v>
      </c>
      <c r="G203" s="1337" t="s">
        <v>496</v>
      </c>
      <c r="H203" s="1325" t="n">
        <v>2</v>
      </c>
      <c r="I203" s="1327" t="s">
        <v>497</v>
      </c>
      <c r="J203" s="1338" t="n">
        <v>55</v>
      </c>
      <c r="K203" s="1339" t="n">
        <v>300</v>
      </c>
      <c r="L203" s="1339" t="n">
        <v>2450</v>
      </c>
      <c r="M203" s="1340" t="n">
        <v>18.3376442684486</v>
      </c>
      <c r="N203" s="1209" t="n">
        <v>374.082924198548</v>
      </c>
      <c r="O203" s="1342" t="n">
        <v>25247.1344042475</v>
      </c>
      <c r="P203" s="1342" t="n">
        <v>30888.0054829463</v>
      </c>
      <c r="Q203" s="1213" t="n">
        <v>22248.7023211313</v>
      </c>
      <c r="R203" s="1343" t="n">
        <v>47495.8367253788</v>
      </c>
      <c r="S203" s="1344" t="n">
        <v>53136.7078040775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55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2500</v>
      </c>
      <c r="G204" s="1337" t="s">
        <v>496</v>
      </c>
      <c r="H204" s="1325" t="n">
        <v>2</v>
      </c>
      <c r="I204" s="1327" t="s">
        <v>497</v>
      </c>
      <c r="J204" s="1338" t="n">
        <v>55</v>
      </c>
      <c r="K204" s="1339" t="n">
        <v>300</v>
      </c>
      <c r="L204" s="1339" t="n">
        <v>2500</v>
      </c>
      <c r="M204" s="1340" t="n">
        <v>18.6823543898343</v>
      </c>
      <c r="N204" s="1209" t="n">
        <v>382.989660488989</v>
      </c>
      <c r="O204" s="1342" t="n">
        <v>25636.7785998938</v>
      </c>
      <c r="P204" s="1342" t="n">
        <v>31385.0284266263</v>
      </c>
      <c r="Q204" s="1213" t="n">
        <v>22701.3095284313</v>
      </c>
      <c r="R204" s="1343" t="n">
        <v>48338.088128325</v>
      </c>
      <c r="S204" s="1344" t="n">
        <v>54086.3379550575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55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2550</v>
      </c>
      <c r="G205" s="1337" t="s">
        <v>496</v>
      </c>
      <c r="H205" s="1325" t="n">
        <v>2</v>
      </c>
      <c r="I205" s="1327" t="s">
        <v>497</v>
      </c>
      <c r="J205" s="1338" t="n">
        <v>55</v>
      </c>
      <c r="K205" s="1339" t="n">
        <v>300</v>
      </c>
      <c r="L205" s="1339" t="n">
        <v>2550</v>
      </c>
      <c r="M205" s="1340" t="n">
        <v>19.02706451122</v>
      </c>
      <c r="N205" s="1209" t="n">
        <v>391.896396779431</v>
      </c>
      <c r="O205" s="1342" t="n">
        <v>26026.4226643313</v>
      </c>
      <c r="P205" s="1342" t="n">
        <v>31882.0512390975</v>
      </c>
      <c r="Q205" s="1213" t="n">
        <v>23153.91686694</v>
      </c>
      <c r="R205" s="1343" t="n">
        <v>49180.3395312713</v>
      </c>
      <c r="S205" s="1344" t="n">
        <v>55035.9681060375</v>
      </c>
    </row>
    <row r="206" customFormat="false" ht="16.5" hidden="false" customHeight="false" outlineLevel="0" collapsed="false">
      <c r="A206" s="1324" t="s">
        <v>529</v>
      </c>
      <c r="B206" s="1325" t="n">
        <f aca="false">J206</f>
        <v>55</v>
      </c>
      <c r="C206" s="1325" t="s">
        <v>496</v>
      </c>
      <c r="D206" s="1325" t="n">
        <f aca="false">K206</f>
        <v>300</v>
      </c>
      <c r="E206" s="1325" t="s">
        <v>496</v>
      </c>
      <c r="F206" s="1326" t="n">
        <f aca="false">L206</f>
        <v>2600</v>
      </c>
      <c r="G206" s="1325" t="s">
        <v>496</v>
      </c>
      <c r="H206" s="1325" t="n">
        <v>2</v>
      </c>
      <c r="I206" s="1327" t="s">
        <v>497</v>
      </c>
      <c r="J206" s="1338" t="n">
        <v>55</v>
      </c>
      <c r="K206" s="1339" t="n">
        <v>300</v>
      </c>
      <c r="L206" s="1339" t="n">
        <v>2600</v>
      </c>
      <c r="M206" s="1340" t="n">
        <v>19.3717746326057</v>
      </c>
      <c r="N206" s="1209" t="n">
        <v>400.803133069873</v>
      </c>
      <c r="O206" s="1342" t="n">
        <v>26416.0668599775</v>
      </c>
      <c r="P206" s="1342" t="n">
        <v>32379.0741827775</v>
      </c>
      <c r="Q206" s="1213" t="n">
        <v>23606.52407424</v>
      </c>
      <c r="R206" s="1343" t="n">
        <v>50022.5909342175</v>
      </c>
      <c r="S206" s="1344" t="n">
        <v>55985.5982570175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55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2650</v>
      </c>
      <c r="G207" s="1337" t="s">
        <v>496</v>
      </c>
      <c r="H207" s="1325" t="n">
        <v>2</v>
      </c>
      <c r="I207" s="1327" t="s">
        <v>497</v>
      </c>
      <c r="J207" s="1338" t="n">
        <v>55</v>
      </c>
      <c r="K207" s="1339" t="n">
        <v>300</v>
      </c>
      <c r="L207" s="1339" t="n">
        <v>2650</v>
      </c>
      <c r="M207" s="1340" t="n">
        <v>19.7164847539914</v>
      </c>
      <c r="N207" s="1209" t="n">
        <v>409.709869360314</v>
      </c>
      <c r="O207" s="1342" t="n">
        <v>26805.7110556238</v>
      </c>
      <c r="P207" s="1342" t="n">
        <v>32876.0969952488</v>
      </c>
      <c r="Q207" s="1213" t="n">
        <v>24059.1314127488</v>
      </c>
      <c r="R207" s="1343" t="n">
        <v>50864.8424683725</v>
      </c>
      <c r="S207" s="1344" t="n">
        <v>56935.2284079975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55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2700</v>
      </c>
      <c r="G208" s="1337" t="s">
        <v>496</v>
      </c>
      <c r="H208" s="1325" t="n">
        <v>2</v>
      </c>
      <c r="I208" s="1327" t="s">
        <v>497</v>
      </c>
      <c r="J208" s="1338" t="n">
        <v>55</v>
      </c>
      <c r="K208" s="1339" t="n">
        <v>300</v>
      </c>
      <c r="L208" s="1339" t="n">
        <v>2700</v>
      </c>
      <c r="M208" s="1340" t="n">
        <v>20.1289948753771</v>
      </c>
      <c r="N208" s="1209" t="n">
        <v>418.616605650756</v>
      </c>
      <c r="O208" s="1342" t="n">
        <v>27236.08244727</v>
      </c>
      <c r="P208" s="1342" t="n">
        <v>33412.605768945</v>
      </c>
      <c r="Q208" s="1213" t="n">
        <v>24511.7386200488</v>
      </c>
      <c r="R208" s="1343" t="n">
        <v>51747.8210673188</v>
      </c>
      <c r="S208" s="1344" t="n">
        <v>57924.3443889938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55</v>
      </c>
      <c r="C209" s="1337" t="s">
        <v>496</v>
      </c>
      <c r="D209" s="1337" t="n">
        <f aca="false">K209</f>
        <v>300</v>
      </c>
      <c r="E209" s="1337" t="s">
        <v>496</v>
      </c>
      <c r="F209" s="1326" t="n">
        <f aca="false">L209</f>
        <v>2750</v>
      </c>
      <c r="G209" s="1337" t="s">
        <v>496</v>
      </c>
      <c r="H209" s="1325" t="n">
        <v>2</v>
      </c>
      <c r="I209" s="1327" t="s">
        <v>497</v>
      </c>
      <c r="J209" s="1338" t="n">
        <v>55</v>
      </c>
      <c r="K209" s="1339" t="n">
        <v>300</v>
      </c>
      <c r="L209" s="1339" t="n">
        <v>2750</v>
      </c>
      <c r="M209" s="1340" t="n">
        <v>20.4737049967629</v>
      </c>
      <c r="N209" s="1209" t="n">
        <v>427.523341941198</v>
      </c>
      <c r="O209" s="1342" t="n">
        <v>27625.7266429163</v>
      </c>
      <c r="P209" s="1342" t="n">
        <v>33909.628712625</v>
      </c>
      <c r="Q209" s="1213" t="n">
        <v>24964.3459585574</v>
      </c>
      <c r="R209" s="1343" t="n">
        <v>52590.0726014736</v>
      </c>
      <c r="S209" s="1344" t="n">
        <v>58873.9746711824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55</v>
      </c>
      <c r="C210" s="1337" t="s">
        <v>496</v>
      </c>
      <c r="D210" s="1337" t="n">
        <f aca="false">K210</f>
        <v>300</v>
      </c>
      <c r="E210" s="1337" t="s">
        <v>496</v>
      </c>
      <c r="F210" s="1326" t="n">
        <f aca="false">L210</f>
        <v>2800</v>
      </c>
      <c r="G210" s="1337" t="s">
        <v>496</v>
      </c>
      <c r="H210" s="1325" t="n">
        <v>2</v>
      </c>
      <c r="I210" s="1327" t="s">
        <v>497</v>
      </c>
      <c r="J210" s="1338" t="n">
        <v>55</v>
      </c>
      <c r="K210" s="1339" t="n">
        <v>300</v>
      </c>
      <c r="L210" s="1339" t="n">
        <v>2800</v>
      </c>
      <c r="M210" s="1340" t="n">
        <v>20.8184151181486</v>
      </c>
      <c r="N210" s="1209" t="n">
        <v>436.430078231639</v>
      </c>
      <c r="O210" s="1342" t="n">
        <v>28015.3707073538</v>
      </c>
      <c r="P210" s="1342" t="n">
        <v>34406.651656305</v>
      </c>
      <c r="Q210" s="1213" t="n">
        <v>25416.9532970663</v>
      </c>
      <c r="R210" s="1343" t="n">
        <v>53432.32400442</v>
      </c>
      <c r="S210" s="1344" t="n">
        <v>59823.6049533713</v>
      </c>
    </row>
    <row r="211" customFormat="false" ht="16.5" hidden="false" customHeight="false" outlineLevel="0" collapsed="false">
      <c r="A211" s="1336" t="s">
        <v>529</v>
      </c>
      <c r="B211" s="1337" t="n">
        <f aca="false">J211</f>
        <v>55</v>
      </c>
      <c r="C211" s="1337" t="s">
        <v>496</v>
      </c>
      <c r="D211" s="1337" t="n">
        <f aca="false">K211</f>
        <v>300</v>
      </c>
      <c r="E211" s="1337" t="s">
        <v>496</v>
      </c>
      <c r="F211" s="1326" t="n">
        <f aca="false">L211</f>
        <v>2850</v>
      </c>
      <c r="G211" s="1337" t="s">
        <v>496</v>
      </c>
      <c r="H211" s="1325" t="n">
        <v>2</v>
      </c>
      <c r="I211" s="1327" t="s">
        <v>497</v>
      </c>
      <c r="J211" s="1338" t="n">
        <v>55</v>
      </c>
      <c r="K211" s="1339" t="n">
        <v>300</v>
      </c>
      <c r="L211" s="1339" t="n">
        <v>2850</v>
      </c>
      <c r="M211" s="1340" t="n">
        <v>21.1631252395343</v>
      </c>
      <c r="N211" s="1209" t="n">
        <v>445.336814522081</v>
      </c>
      <c r="O211" s="1342" t="n">
        <v>28405.014903</v>
      </c>
      <c r="P211" s="1342" t="n">
        <v>34903.6744687763</v>
      </c>
      <c r="Q211" s="1213" t="n">
        <v>25869.5605043663</v>
      </c>
      <c r="R211" s="1343" t="n">
        <v>54274.5754073663</v>
      </c>
      <c r="S211" s="1344" t="n">
        <v>60773.2349731425</v>
      </c>
    </row>
    <row r="212" customFormat="false" ht="16.5" hidden="false" customHeight="false" outlineLevel="0" collapsed="false">
      <c r="A212" s="1336" t="s">
        <v>529</v>
      </c>
      <c r="B212" s="1337" t="n">
        <f aca="false">J212</f>
        <v>55</v>
      </c>
      <c r="C212" s="1337" t="s">
        <v>496</v>
      </c>
      <c r="D212" s="1337" t="n">
        <f aca="false">K212</f>
        <v>300</v>
      </c>
      <c r="E212" s="1337" t="s">
        <v>496</v>
      </c>
      <c r="F212" s="1326" t="n">
        <f aca="false">L212</f>
        <v>2900</v>
      </c>
      <c r="G212" s="1337" t="s">
        <v>496</v>
      </c>
      <c r="H212" s="1325" t="n">
        <v>2</v>
      </c>
      <c r="I212" s="1327" t="s">
        <v>497</v>
      </c>
      <c r="J212" s="1338" t="n">
        <v>55</v>
      </c>
      <c r="K212" s="1339" t="n">
        <v>300</v>
      </c>
      <c r="L212" s="1339" t="n">
        <v>2900</v>
      </c>
      <c r="M212" s="1340" t="n">
        <v>21.50783536092</v>
      </c>
      <c r="N212" s="1209" t="n">
        <v>454.243550812522</v>
      </c>
      <c r="O212" s="1342" t="n">
        <v>28794.6590986463</v>
      </c>
      <c r="P212" s="1342" t="n">
        <v>35400.6974124563</v>
      </c>
      <c r="Q212" s="1213" t="n">
        <v>26322.167842875</v>
      </c>
      <c r="R212" s="1343" t="n">
        <v>55116.8269415213</v>
      </c>
      <c r="S212" s="1344" t="n">
        <v>61722.8652553313</v>
      </c>
    </row>
    <row r="213" customFormat="false" ht="16.5" hidden="false" customHeight="false" outlineLevel="0" collapsed="false">
      <c r="A213" s="1336" t="s">
        <v>529</v>
      </c>
      <c r="B213" s="1337" t="n">
        <f aca="false">J213</f>
        <v>55</v>
      </c>
      <c r="C213" s="1337" t="s">
        <v>496</v>
      </c>
      <c r="D213" s="1337" t="n">
        <f aca="false">K213</f>
        <v>300</v>
      </c>
      <c r="E213" s="1337" t="s">
        <v>496</v>
      </c>
      <c r="F213" s="1326" t="n">
        <f aca="false">L213</f>
        <v>2950</v>
      </c>
      <c r="G213" s="1337" t="s">
        <v>496</v>
      </c>
      <c r="H213" s="1325" t="n">
        <v>2</v>
      </c>
      <c r="I213" s="1327" t="s">
        <v>497</v>
      </c>
      <c r="J213" s="1338" t="n">
        <v>55</v>
      </c>
      <c r="K213" s="1339" t="n">
        <v>300</v>
      </c>
      <c r="L213" s="1339" t="n">
        <v>2950</v>
      </c>
      <c r="M213" s="1340" t="n">
        <v>21.8525454823057</v>
      </c>
      <c r="N213" s="1209" t="n">
        <v>463.150287102964</v>
      </c>
      <c r="O213" s="1342" t="n">
        <v>29184.3031630838</v>
      </c>
      <c r="P213" s="1342" t="n">
        <v>35897.7202249275</v>
      </c>
      <c r="Q213" s="1213" t="n">
        <v>26774.775050175</v>
      </c>
      <c r="R213" s="1343" t="n">
        <v>55959.0782132588</v>
      </c>
      <c r="S213" s="1344" t="n">
        <v>62672.4952751025</v>
      </c>
    </row>
    <row r="214" customFormat="false" ht="16.5" hidden="false" customHeight="false" outlineLevel="0" collapsed="false">
      <c r="A214" s="1345" t="s">
        <v>529</v>
      </c>
      <c r="B214" s="1346" t="n">
        <f aca="false">J214</f>
        <v>55</v>
      </c>
      <c r="C214" s="1346" t="s">
        <v>496</v>
      </c>
      <c r="D214" s="1346" t="n">
        <f aca="false">K214</f>
        <v>300</v>
      </c>
      <c r="E214" s="1346" t="s">
        <v>496</v>
      </c>
      <c r="F214" s="1347" t="n">
        <f aca="false">L214</f>
        <v>3000</v>
      </c>
      <c r="G214" s="1346" t="s">
        <v>496</v>
      </c>
      <c r="H214" s="1348" t="n">
        <v>2</v>
      </c>
      <c r="I214" s="1349" t="s">
        <v>497</v>
      </c>
      <c r="J214" s="1338" t="n">
        <v>55</v>
      </c>
      <c r="K214" s="1350" t="n">
        <v>300</v>
      </c>
      <c r="L214" s="1350" t="n">
        <v>3000</v>
      </c>
      <c r="M214" s="1351" t="n">
        <v>22.1972556036914</v>
      </c>
      <c r="N214" s="1232" t="n">
        <v>472.057023393406</v>
      </c>
      <c r="O214" s="1353" t="n">
        <v>29573.94735873</v>
      </c>
      <c r="P214" s="1353" t="n">
        <v>36394.7431686075</v>
      </c>
      <c r="Q214" s="1236" t="n">
        <v>27227.3823886838</v>
      </c>
      <c r="R214" s="1354" t="n">
        <v>56801.3297474138</v>
      </c>
      <c r="S214" s="1355" t="n">
        <v>63622.1255572913</v>
      </c>
    </row>
    <row r="215" customFormat="false" ht="16.5" hidden="false" customHeight="true" outlineLevel="0" collapsed="false">
      <c r="A215" s="1202" t="s">
        <v>530</v>
      </c>
      <c r="B215" s="1202"/>
      <c r="C215" s="1202"/>
      <c r="D215" s="1202"/>
      <c r="E215" s="1202"/>
      <c r="F215" s="1202"/>
      <c r="G215" s="1202"/>
      <c r="H215" s="1202"/>
      <c r="I215" s="1202"/>
      <c r="J215" s="1202"/>
      <c r="K215" s="1202"/>
      <c r="L215" s="1202"/>
      <c r="M215" s="1202"/>
      <c r="N215" s="1202"/>
      <c r="O215" s="1202"/>
      <c r="P215" s="1202"/>
      <c r="Q215" s="1202"/>
      <c r="R215" s="1202"/>
      <c r="S215" s="1202"/>
    </row>
    <row r="216" customFormat="false" ht="16.5" hidden="false" customHeight="false" outlineLevel="0" collapsed="false">
      <c r="A216" s="1324" t="s">
        <v>529</v>
      </c>
      <c r="B216" s="1325" t="n">
        <f aca="false">J216</f>
        <v>55</v>
      </c>
      <c r="C216" s="1325" t="s">
        <v>496</v>
      </c>
      <c r="D216" s="1325" t="n">
        <f aca="false">K216</f>
        <v>300</v>
      </c>
      <c r="E216" s="1325" t="s">
        <v>496</v>
      </c>
      <c r="F216" s="1326" t="n">
        <f aca="false">L216</f>
        <v>600</v>
      </c>
      <c r="G216" s="1325" t="s">
        <v>496</v>
      </c>
      <c r="H216" s="1325" t="n">
        <v>4</v>
      </c>
      <c r="I216" s="1327" t="s">
        <v>497</v>
      </c>
      <c r="J216" s="1328" t="n">
        <v>55</v>
      </c>
      <c r="K216" s="1329" t="n">
        <v>300</v>
      </c>
      <c r="L216" s="1329" t="n">
        <v>600</v>
      </c>
      <c r="M216" s="1330" t="n">
        <v>5.64525102585714</v>
      </c>
      <c r="N216" s="1259" t="n">
        <v>59.64024</v>
      </c>
      <c r="O216" s="1332" t="n">
        <v>11425.5006307088</v>
      </c>
      <c r="P216" s="1332" t="n">
        <v>13138.5067006163</v>
      </c>
      <c r="Q216" s="1262" t="n">
        <v>5502.233158065</v>
      </c>
      <c r="R216" s="1334" t="n">
        <v>16927.7337887738</v>
      </c>
      <c r="S216" s="1335" t="n">
        <v>18640.7398586813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55</v>
      </c>
      <c r="C217" s="1337" t="s">
        <v>496</v>
      </c>
      <c r="D217" s="1337" t="n">
        <f aca="false">K217</f>
        <v>300</v>
      </c>
      <c r="E217" s="1337" t="s">
        <v>496</v>
      </c>
      <c r="F217" s="1326" t="n">
        <f aca="false">L217</f>
        <v>650</v>
      </c>
      <c r="G217" s="1337" t="s">
        <v>496</v>
      </c>
      <c r="H217" s="1325" t="n">
        <v>4</v>
      </c>
      <c r="I217" s="1327" t="s">
        <v>497</v>
      </c>
      <c r="J217" s="1338" t="n">
        <v>55</v>
      </c>
      <c r="K217" s="1339" t="n">
        <v>300</v>
      </c>
      <c r="L217" s="1339" t="n">
        <v>650</v>
      </c>
      <c r="M217" s="1340" t="n">
        <v>6.03240045434286</v>
      </c>
      <c r="N217" s="1209" t="n">
        <v>71.568288</v>
      </c>
      <c r="O217" s="1342" t="n">
        <v>11999.7195864075</v>
      </c>
      <c r="P217" s="1342" t="n">
        <v>13816.1068673625</v>
      </c>
      <c r="Q217" s="1213" t="n">
        <v>5954.84049657375</v>
      </c>
      <c r="R217" s="1343" t="n">
        <v>17954.5600829813</v>
      </c>
      <c r="S217" s="1344" t="n">
        <v>19770.9473639363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55</v>
      </c>
      <c r="C218" s="1337" t="s">
        <v>496</v>
      </c>
      <c r="D218" s="1337" t="n">
        <f aca="false">K218</f>
        <v>300</v>
      </c>
      <c r="E218" s="1337" t="s">
        <v>496</v>
      </c>
      <c r="F218" s="1326" t="n">
        <f aca="false">L218</f>
        <v>700</v>
      </c>
      <c r="G218" s="1337" t="s">
        <v>496</v>
      </c>
      <c r="H218" s="1325" t="n">
        <v>4</v>
      </c>
      <c r="I218" s="1327" t="s">
        <v>497</v>
      </c>
      <c r="J218" s="1338" t="n">
        <v>55</v>
      </c>
      <c r="K218" s="1339" t="n">
        <v>300</v>
      </c>
      <c r="L218" s="1339" t="n">
        <v>700</v>
      </c>
      <c r="M218" s="1340" t="n">
        <v>6.41954988282857</v>
      </c>
      <c r="N218" s="1209" t="n">
        <v>83.496336</v>
      </c>
      <c r="O218" s="1342" t="n">
        <v>12573.9385421063</v>
      </c>
      <c r="P218" s="1342" t="n">
        <v>14493.7069029</v>
      </c>
      <c r="Q218" s="1213" t="n">
        <v>6407.44770387375</v>
      </c>
      <c r="R218" s="1343" t="n">
        <v>18981.38624598</v>
      </c>
      <c r="S218" s="1344" t="n">
        <v>20901.1546067738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55</v>
      </c>
      <c r="C219" s="1337" t="s">
        <v>496</v>
      </c>
      <c r="D219" s="1337" t="n">
        <f aca="false">K219</f>
        <v>300</v>
      </c>
      <c r="E219" s="1337" t="s">
        <v>496</v>
      </c>
      <c r="F219" s="1326" t="n">
        <f aca="false">L219</f>
        <v>750</v>
      </c>
      <c r="G219" s="1337" t="s">
        <v>496</v>
      </c>
      <c r="H219" s="1325" t="n">
        <v>4</v>
      </c>
      <c r="I219" s="1327" t="s">
        <v>497</v>
      </c>
      <c r="J219" s="1338" t="n">
        <v>55</v>
      </c>
      <c r="K219" s="1339" t="n">
        <v>300</v>
      </c>
      <c r="L219" s="1339" t="n">
        <v>750</v>
      </c>
      <c r="M219" s="1340" t="n">
        <v>6.80669931131429</v>
      </c>
      <c r="N219" s="1209" t="n">
        <v>95.424384</v>
      </c>
      <c r="O219" s="1342" t="n">
        <v>13148.157497805</v>
      </c>
      <c r="P219" s="1342" t="n">
        <v>15171.3069384375</v>
      </c>
      <c r="Q219" s="1213" t="n">
        <v>6860.0550423825</v>
      </c>
      <c r="R219" s="1343" t="n">
        <v>20008.2125401875</v>
      </c>
      <c r="S219" s="1344" t="n">
        <v>22031.36198082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55</v>
      </c>
      <c r="C220" s="1337" t="s">
        <v>496</v>
      </c>
      <c r="D220" s="1337" t="n">
        <f aca="false">K220</f>
        <v>300</v>
      </c>
      <c r="E220" s="1337" t="s">
        <v>496</v>
      </c>
      <c r="F220" s="1326" t="n">
        <f aca="false">L220</f>
        <v>800</v>
      </c>
      <c r="G220" s="1337" t="s">
        <v>496</v>
      </c>
      <c r="H220" s="1325" t="n">
        <v>4</v>
      </c>
      <c r="I220" s="1327" t="s">
        <v>497</v>
      </c>
      <c r="J220" s="1338" t="n">
        <v>55</v>
      </c>
      <c r="K220" s="1339" t="n">
        <v>300</v>
      </c>
      <c r="L220" s="1339" t="n">
        <v>800</v>
      </c>
      <c r="M220" s="1340" t="n">
        <v>7.19386253721</v>
      </c>
      <c r="N220" s="1209" t="n">
        <v>107.352432</v>
      </c>
      <c r="O220" s="1342" t="n">
        <v>13722.3765847125</v>
      </c>
      <c r="P220" s="1342" t="n">
        <v>15848.906973975</v>
      </c>
      <c r="Q220" s="1213" t="n">
        <v>7312.6622496825</v>
      </c>
      <c r="R220" s="1343" t="n">
        <v>21035.038834395</v>
      </c>
      <c r="S220" s="1344" t="n">
        <v>23161.5692236575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55</v>
      </c>
      <c r="C221" s="1337" t="s">
        <v>496</v>
      </c>
      <c r="D221" s="1337" t="n">
        <f aca="false">K221</f>
        <v>300</v>
      </c>
      <c r="E221" s="1337" t="s">
        <v>496</v>
      </c>
      <c r="F221" s="1326" t="n">
        <f aca="false">L221</f>
        <v>850</v>
      </c>
      <c r="G221" s="1337" t="s">
        <v>496</v>
      </c>
      <c r="H221" s="1325" t="n">
        <v>4</v>
      </c>
      <c r="I221" s="1327" t="s">
        <v>497</v>
      </c>
      <c r="J221" s="1338" t="n">
        <v>55</v>
      </c>
      <c r="K221" s="1339" t="n">
        <v>300</v>
      </c>
      <c r="L221" s="1339" t="n">
        <v>850</v>
      </c>
      <c r="M221" s="1340" t="n">
        <v>7.58101196569571</v>
      </c>
      <c r="N221" s="1209" t="n">
        <v>119.28048</v>
      </c>
      <c r="O221" s="1342" t="n">
        <v>14296.5955404113</v>
      </c>
      <c r="P221" s="1342" t="n">
        <v>16526.5070095125</v>
      </c>
      <c r="Q221" s="1213" t="n">
        <v>7765.26958819125</v>
      </c>
      <c r="R221" s="1343" t="n">
        <v>22061.8651286025</v>
      </c>
      <c r="S221" s="1344" t="n">
        <v>24291.7765977038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55</v>
      </c>
      <c r="C222" s="1337" t="s">
        <v>496</v>
      </c>
      <c r="D222" s="1337" t="n">
        <f aca="false">K222</f>
        <v>300</v>
      </c>
      <c r="E222" s="1337" t="s">
        <v>496</v>
      </c>
      <c r="F222" s="1326" t="n">
        <f aca="false">L222</f>
        <v>900</v>
      </c>
      <c r="G222" s="1337" t="s">
        <v>496</v>
      </c>
      <c r="H222" s="1325" t="n">
        <v>4</v>
      </c>
      <c r="I222" s="1327" t="s">
        <v>497</v>
      </c>
      <c r="J222" s="1338" t="n">
        <v>55</v>
      </c>
      <c r="K222" s="1339" t="n">
        <v>300</v>
      </c>
      <c r="L222" s="1339" t="n">
        <v>900</v>
      </c>
      <c r="M222" s="1340" t="n">
        <v>7.96816139418143</v>
      </c>
      <c r="N222" s="1209" t="n">
        <v>131.208528</v>
      </c>
      <c r="O222" s="1342" t="n">
        <v>14870.81449611</v>
      </c>
      <c r="P222" s="1342" t="n">
        <v>17204.10704505</v>
      </c>
      <c r="Q222" s="1213" t="n">
        <v>8217.87679549125</v>
      </c>
      <c r="R222" s="1343" t="n">
        <v>23088.6912916013</v>
      </c>
      <c r="S222" s="1344" t="n">
        <v>25421.9838405413</v>
      </c>
    </row>
    <row r="223" customFormat="false" ht="16.5" hidden="false" customHeight="false" outlineLevel="0" collapsed="false">
      <c r="A223" s="1336" t="s">
        <v>529</v>
      </c>
      <c r="B223" s="1337" t="n">
        <f aca="false">J223</f>
        <v>55</v>
      </c>
      <c r="C223" s="1337" t="s">
        <v>496</v>
      </c>
      <c r="D223" s="1337" t="n">
        <f aca="false">K223</f>
        <v>300</v>
      </c>
      <c r="E223" s="1337" t="s">
        <v>496</v>
      </c>
      <c r="F223" s="1326" t="n">
        <f aca="false">L223</f>
        <v>950</v>
      </c>
      <c r="G223" s="1337" t="s">
        <v>496</v>
      </c>
      <c r="H223" s="1325" t="n">
        <v>4</v>
      </c>
      <c r="I223" s="1327" t="s">
        <v>497</v>
      </c>
      <c r="J223" s="1338" t="n">
        <v>55</v>
      </c>
      <c r="K223" s="1339" t="n">
        <v>300</v>
      </c>
      <c r="L223" s="1339" t="n">
        <v>950</v>
      </c>
      <c r="M223" s="1340" t="n">
        <v>8.35531082266714</v>
      </c>
      <c r="N223" s="1209" t="n">
        <v>143.136576</v>
      </c>
      <c r="O223" s="1342" t="n">
        <v>15445.0334518088</v>
      </c>
      <c r="P223" s="1342" t="n">
        <v>17881.7070805875</v>
      </c>
      <c r="Q223" s="1213" t="n">
        <v>8670.484134</v>
      </c>
      <c r="R223" s="1343" t="n">
        <v>24115.5175858088</v>
      </c>
      <c r="S223" s="1344" t="n">
        <v>26552.1912145875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55</v>
      </c>
      <c r="C224" s="1337" t="s">
        <v>496</v>
      </c>
      <c r="D224" s="1337" t="n">
        <f aca="false">K224</f>
        <v>300</v>
      </c>
      <c r="E224" s="1337" t="s">
        <v>496</v>
      </c>
      <c r="F224" s="1326" t="n">
        <f aca="false">L224</f>
        <v>1000</v>
      </c>
      <c r="G224" s="1337" t="s">
        <v>496</v>
      </c>
      <c r="H224" s="1325" t="n">
        <v>4</v>
      </c>
      <c r="I224" s="1327" t="s">
        <v>497</v>
      </c>
      <c r="J224" s="1338" t="n">
        <v>55</v>
      </c>
      <c r="K224" s="1339" t="n">
        <v>300</v>
      </c>
      <c r="L224" s="1339" t="n">
        <v>1000</v>
      </c>
      <c r="M224" s="1340" t="n">
        <v>8.74246025115286</v>
      </c>
      <c r="N224" s="1209" t="n">
        <v>155.064624</v>
      </c>
      <c r="O224" s="1342" t="n">
        <v>16019.2524075075</v>
      </c>
      <c r="P224" s="1342" t="n">
        <v>18559.307116125</v>
      </c>
      <c r="Q224" s="1213" t="n">
        <v>9123.0913413</v>
      </c>
      <c r="R224" s="1343" t="n">
        <v>25142.3437488075</v>
      </c>
      <c r="S224" s="1344" t="n">
        <v>27682.398457425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55</v>
      </c>
      <c r="C225" s="1337" t="s">
        <v>496</v>
      </c>
      <c r="D225" s="1337" t="n">
        <f aca="false">K225</f>
        <v>300</v>
      </c>
      <c r="E225" s="1337" t="s">
        <v>496</v>
      </c>
      <c r="F225" s="1326" t="n">
        <f aca="false">L225</f>
        <v>1050</v>
      </c>
      <c r="G225" s="1337" t="s">
        <v>496</v>
      </c>
      <c r="H225" s="1325" t="n">
        <v>4</v>
      </c>
      <c r="I225" s="1327" t="s">
        <v>497</v>
      </c>
      <c r="J225" s="1338" t="n">
        <v>55</v>
      </c>
      <c r="K225" s="1339" t="n">
        <v>300</v>
      </c>
      <c r="L225" s="1339" t="n">
        <v>1050</v>
      </c>
      <c r="M225" s="1340" t="n">
        <v>9.12960967963857</v>
      </c>
      <c r="N225" s="1209" t="n">
        <v>166.992672</v>
      </c>
      <c r="O225" s="1342" t="n">
        <v>16593.4713632063</v>
      </c>
      <c r="P225" s="1342" t="n">
        <v>19236.9071516625</v>
      </c>
      <c r="Q225" s="1213" t="n">
        <v>9575.69867980875</v>
      </c>
      <c r="R225" s="1343" t="n">
        <v>26169.170043015</v>
      </c>
      <c r="S225" s="1344" t="n">
        <v>28812.6058314713</v>
      </c>
    </row>
    <row r="226" customFormat="false" ht="16.5" hidden="false" customHeight="false" outlineLevel="0" collapsed="false">
      <c r="A226" s="1324" t="s">
        <v>529</v>
      </c>
      <c r="B226" s="1325" t="n">
        <f aca="false">J226</f>
        <v>55</v>
      </c>
      <c r="C226" s="1325" t="s">
        <v>496</v>
      </c>
      <c r="D226" s="1325" t="n">
        <f aca="false">K226</f>
        <v>300</v>
      </c>
      <c r="E226" s="1325" t="s">
        <v>496</v>
      </c>
      <c r="F226" s="1326" t="n">
        <f aca="false">L226</f>
        <v>1100</v>
      </c>
      <c r="G226" s="1325" t="s">
        <v>496</v>
      </c>
      <c r="H226" s="1325" t="n">
        <v>4</v>
      </c>
      <c r="I226" s="1327" t="s">
        <v>497</v>
      </c>
      <c r="J226" s="1338" t="n">
        <v>55</v>
      </c>
      <c r="K226" s="1339" t="n">
        <v>300</v>
      </c>
      <c r="L226" s="1339" t="n">
        <v>1100</v>
      </c>
      <c r="M226" s="1340" t="n">
        <v>9.51675910812429</v>
      </c>
      <c r="N226" s="1209" t="n">
        <v>178.92072</v>
      </c>
      <c r="O226" s="1342" t="n">
        <v>17167.690318905</v>
      </c>
      <c r="P226" s="1342" t="n">
        <v>19914.5071872</v>
      </c>
      <c r="Q226" s="1213" t="n">
        <v>10028.3058871088</v>
      </c>
      <c r="R226" s="1343" t="n">
        <v>27195.9962060138</v>
      </c>
      <c r="S226" s="1344" t="n">
        <v>29942.8130743088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55</v>
      </c>
      <c r="C227" s="1337" t="s">
        <v>496</v>
      </c>
      <c r="D227" s="1337" t="n">
        <f aca="false">K227</f>
        <v>300</v>
      </c>
      <c r="E227" s="1337" t="s">
        <v>496</v>
      </c>
      <c r="F227" s="1326" t="n">
        <f aca="false">L227</f>
        <v>1150</v>
      </c>
      <c r="G227" s="1337" t="s">
        <v>496</v>
      </c>
      <c r="H227" s="1325" t="n">
        <v>4</v>
      </c>
      <c r="I227" s="1327" t="s">
        <v>497</v>
      </c>
      <c r="J227" s="1338" t="n">
        <v>55</v>
      </c>
      <c r="K227" s="1339" t="n">
        <v>300</v>
      </c>
      <c r="L227" s="1339" t="n">
        <v>1150</v>
      </c>
      <c r="M227" s="1340" t="n">
        <v>9.90390853661</v>
      </c>
      <c r="N227" s="1209" t="n">
        <v>190.848768</v>
      </c>
      <c r="O227" s="1342" t="n">
        <v>17741.9094058125</v>
      </c>
      <c r="P227" s="1342" t="n">
        <v>20592.1073539463</v>
      </c>
      <c r="Q227" s="1213" t="n">
        <v>10480.9132256175</v>
      </c>
      <c r="R227" s="1343" t="n">
        <v>28222.82263143</v>
      </c>
      <c r="S227" s="1344" t="n">
        <v>31073.0205795638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55</v>
      </c>
      <c r="C228" s="1337" t="s">
        <v>496</v>
      </c>
      <c r="D228" s="1337" t="n">
        <f aca="false">K228</f>
        <v>300</v>
      </c>
      <c r="E228" s="1337" t="s">
        <v>496</v>
      </c>
      <c r="F228" s="1326" t="n">
        <f aca="false">L228</f>
        <v>1200</v>
      </c>
      <c r="G228" s="1337" t="s">
        <v>496</v>
      </c>
      <c r="H228" s="1325" t="n">
        <v>4</v>
      </c>
      <c r="I228" s="1327" t="s">
        <v>497</v>
      </c>
      <c r="J228" s="1338" t="n">
        <v>55</v>
      </c>
      <c r="K228" s="1339" t="n">
        <v>300</v>
      </c>
      <c r="L228" s="1339" t="n">
        <v>1200</v>
      </c>
      <c r="M228" s="1340" t="n">
        <v>10.4266579650957</v>
      </c>
      <c r="N228" s="1209" t="n">
        <v>202.776816</v>
      </c>
      <c r="O228" s="1342" t="n">
        <v>18384.6298257113</v>
      </c>
      <c r="P228" s="1342" t="n">
        <v>21336.120928845</v>
      </c>
      <c r="Q228" s="1213" t="n">
        <v>10933.5204329175</v>
      </c>
      <c r="R228" s="1343" t="n">
        <v>29318.1502586288</v>
      </c>
      <c r="S228" s="1344" t="n">
        <v>32269.6413617625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55</v>
      </c>
      <c r="C229" s="1337" t="s">
        <v>496</v>
      </c>
      <c r="D229" s="1337" t="n">
        <f aca="false">K229</f>
        <v>300</v>
      </c>
      <c r="E229" s="1337" t="s">
        <v>496</v>
      </c>
      <c r="F229" s="1326" t="n">
        <f aca="false">L229</f>
        <v>1250</v>
      </c>
      <c r="G229" s="1337" t="s">
        <v>496</v>
      </c>
      <c r="H229" s="1325" t="n">
        <v>4</v>
      </c>
      <c r="I229" s="1327" t="s">
        <v>497</v>
      </c>
      <c r="J229" s="1338" t="n">
        <v>55</v>
      </c>
      <c r="K229" s="1339" t="n">
        <v>300</v>
      </c>
      <c r="L229" s="1339" t="n">
        <v>1250</v>
      </c>
      <c r="M229" s="1340" t="n">
        <v>10.8138073935814</v>
      </c>
      <c r="N229" s="1209" t="n">
        <v>214.704864</v>
      </c>
      <c r="O229" s="1342" t="n">
        <v>18958.8489126188</v>
      </c>
      <c r="P229" s="1342" t="n">
        <v>22013.7209643825</v>
      </c>
      <c r="Q229" s="1213" t="n">
        <v>11386.1277714263</v>
      </c>
      <c r="R229" s="1343" t="n">
        <v>30344.976684045</v>
      </c>
      <c r="S229" s="1344" t="n">
        <v>33399.8487358088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55</v>
      </c>
      <c r="C230" s="1337" t="s">
        <v>496</v>
      </c>
      <c r="D230" s="1337" t="n">
        <f aca="false">K230</f>
        <v>300</v>
      </c>
      <c r="E230" s="1337" t="s">
        <v>496</v>
      </c>
      <c r="F230" s="1326" t="n">
        <f aca="false">L230</f>
        <v>1300</v>
      </c>
      <c r="G230" s="1337" t="s">
        <v>496</v>
      </c>
      <c r="H230" s="1325" t="n">
        <v>4</v>
      </c>
      <c r="I230" s="1327" t="s">
        <v>497</v>
      </c>
      <c r="J230" s="1338" t="n">
        <v>55</v>
      </c>
      <c r="K230" s="1339" t="n">
        <v>300</v>
      </c>
      <c r="L230" s="1339" t="n">
        <v>1300</v>
      </c>
      <c r="M230" s="1340" t="n">
        <v>11.2009568220671</v>
      </c>
      <c r="N230" s="1209" t="n">
        <v>226.632912</v>
      </c>
      <c r="O230" s="1342" t="n">
        <v>19533.0678683175</v>
      </c>
      <c r="P230" s="1342" t="n">
        <v>22691.32099992</v>
      </c>
      <c r="Q230" s="1213" t="n">
        <v>11838.7349787263</v>
      </c>
      <c r="R230" s="1343" t="n">
        <v>31371.8028470438</v>
      </c>
      <c r="S230" s="1344" t="n">
        <v>34530.0559786463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55</v>
      </c>
      <c r="C231" s="1337" t="s">
        <v>496</v>
      </c>
      <c r="D231" s="1337" t="n">
        <f aca="false">K231</f>
        <v>300</v>
      </c>
      <c r="E231" s="1337" t="s">
        <v>496</v>
      </c>
      <c r="F231" s="1326" t="n">
        <f aca="false">L231</f>
        <v>1350</v>
      </c>
      <c r="G231" s="1337" t="s">
        <v>496</v>
      </c>
      <c r="H231" s="1325" t="n">
        <v>4</v>
      </c>
      <c r="I231" s="1327" t="s">
        <v>497</v>
      </c>
      <c r="J231" s="1338" t="n">
        <v>55</v>
      </c>
      <c r="K231" s="1339" t="n">
        <v>300</v>
      </c>
      <c r="L231" s="1339" t="n">
        <v>1350</v>
      </c>
      <c r="M231" s="1340" t="n">
        <v>11.5881062505529</v>
      </c>
      <c r="N231" s="1209" t="n">
        <v>238.56096</v>
      </c>
      <c r="O231" s="1342" t="n">
        <v>20107.2868240163</v>
      </c>
      <c r="P231" s="1342" t="n">
        <v>23368.9210354575</v>
      </c>
      <c r="Q231" s="1213" t="n">
        <v>12291.342317235</v>
      </c>
      <c r="R231" s="1343" t="n">
        <v>32398.6291412513</v>
      </c>
      <c r="S231" s="1344" t="n">
        <v>35660.2633526925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55</v>
      </c>
      <c r="C232" s="1337" t="s">
        <v>496</v>
      </c>
      <c r="D232" s="1337" t="n">
        <f aca="false">K232</f>
        <v>300</v>
      </c>
      <c r="E232" s="1337" t="s">
        <v>496</v>
      </c>
      <c r="F232" s="1326" t="n">
        <f aca="false">L232</f>
        <v>1400</v>
      </c>
      <c r="G232" s="1337" t="s">
        <v>496</v>
      </c>
      <c r="H232" s="1325" t="n">
        <v>4</v>
      </c>
      <c r="I232" s="1327" t="s">
        <v>497</v>
      </c>
      <c r="J232" s="1338" t="n">
        <v>55</v>
      </c>
      <c r="K232" s="1339" t="n">
        <v>300</v>
      </c>
      <c r="L232" s="1339" t="n">
        <v>1400</v>
      </c>
      <c r="M232" s="1340" t="n">
        <v>11.9752556790386</v>
      </c>
      <c r="N232" s="1209" t="n">
        <v>250.489008</v>
      </c>
      <c r="O232" s="1342" t="n">
        <v>20681.505779715</v>
      </c>
      <c r="P232" s="1342" t="n">
        <v>24046.521070995</v>
      </c>
      <c r="Q232" s="1213" t="n">
        <v>12743.949524535</v>
      </c>
      <c r="R232" s="1343" t="n">
        <v>33425.45530425</v>
      </c>
      <c r="S232" s="1344" t="n">
        <v>36790.47059553</v>
      </c>
    </row>
    <row r="233" customFormat="false" ht="16.5" hidden="false" customHeight="false" outlineLevel="0" collapsed="false">
      <c r="A233" s="1336" t="s">
        <v>529</v>
      </c>
      <c r="B233" s="1337" t="n">
        <f aca="false">J233</f>
        <v>55</v>
      </c>
      <c r="C233" s="1337" t="s">
        <v>496</v>
      </c>
      <c r="D233" s="1337" t="n">
        <f aca="false">K233</f>
        <v>300</v>
      </c>
      <c r="E233" s="1337" t="s">
        <v>496</v>
      </c>
      <c r="F233" s="1326" t="n">
        <f aca="false">L233</f>
        <v>1450</v>
      </c>
      <c r="G233" s="1337" t="s">
        <v>496</v>
      </c>
      <c r="H233" s="1325" t="n">
        <v>4</v>
      </c>
      <c r="I233" s="1327" t="s">
        <v>497</v>
      </c>
      <c r="J233" s="1338" t="n">
        <v>55</v>
      </c>
      <c r="K233" s="1339" t="n">
        <v>300</v>
      </c>
      <c r="L233" s="1339" t="n">
        <v>1450</v>
      </c>
      <c r="M233" s="1340" t="n">
        <v>12.3624051075243</v>
      </c>
      <c r="N233" s="1209" t="n">
        <v>262.417056</v>
      </c>
      <c r="O233" s="1342" t="n">
        <v>21255.7247354138</v>
      </c>
      <c r="P233" s="1342" t="n">
        <v>24724.1212377413</v>
      </c>
      <c r="Q233" s="1213" t="n">
        <v>13196.5568630438</v>
      </c>
      <c r="R233" s="1343" t="n">
        <v>34452.2815984575</v>
      </c>
      <c r="S233" s="1344" t="n">
        <v>37920.678100785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55</v>
      </c>
      <c r="C234" s="1337" t="s">
        <v>496</v>
      </c>
      <c r="D234" s="1337" t="n">
        <f aca="false">K234</f>
        <v>300</v>
      </c>
      <c r="E234" s="1337" t="s">
        <v>496</v>
      </c>
      <c r="F234" s="1326" t="n">
        <f aca="false">L234</f>
        <v>1500</v>
      </c>
      <c r="G234" s="1337" t="s">
        <v>496</v>
      </c>
      <c r="H234" s="1325" t="n">
        <v>4</v>
      </c>
      <c r="I234" s="1327" t="s">
        <v>497</v>
      </c>
      <c r="J234" s="1338" t="n">
        <v>55</v>
      </c>
      <c r="K234" s="1339" t="n">
        <v>300</v>
      </c>
      <c r="L234" s="1339" t="n">
        <v>1500</v>
      </c>
      <c r="M234" s="1340" t="n">
        <v>12.88852784801</v>
      </c>
      <c r="N234" s="1209" t="n">
        <v>274.345104</v>
      </c>
      <c r="O234" s="1342" t="n">
        <v>22432.4810376975</v>
      </c>
      <c r="P234" s="1342" t="n">
        <v>25929.4823596125</v>
      </c>
      <c r="Q234" s="1213" t="n">
        <v>13649.1640703438</v>
      </c>
      <c r="R234" s="1343" t="n">
        <v>36081.6451080413</v>
      </c>
      <c r="S234" s="1344" t="n">
        <v>39578.6464299563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55</v>
      </c>
      <c r="C235" s="1337" t="s">
        <v>496</v>
      </c>
      <c r="D235" s="1337" t="n">
        <f aca="false">K235</f>
        <v>300</v>
      </c>
      <c r="E235" s="1337" t="s">
        <v>496</v>
      </c>
      <c r="F235" s="1326" t="n">
        <f aca="false">L235</f>
        <v>1550</v>
      </c>
      <c r="G235" s="1337" t="s">
        <v>496</v>
      </c>
      <c r="H235" s="1325" t="n">
        <v>4</v>
      </c>
      <c r="I235" s="1327" t="s">
        <v>497</v>
      </c>
      <c r="J235" s="1338" t="n">
        <v>55</v>
      </c>
      <c r="K235" s="1339" t="n">
        <v>300</v>
      </c>
      <c r="L235" s="1339" t="n">
        <v>1550</v>
      </c>
      <c r="M235" s="1340" t="n">
        <v>13.2756772764957</v>
      </c>
      <c r="N235" s="1209" t="n">
        <v>286.273152</v>
      </c>
      <c r="O235" s="1342" t="n">
        <v>23006.6999933963</v>
      </c>
      <c r="P235" s="1342" t="n">
        <v>26607.08239515</v>
      </c>
      <c r="Q235" s="1213" t="n">
        <v>14101.7714088525</v>
      </c>
      <c r="R235" s="1343" t="n">
        <v>37108.4714022488</v>
      </c>
      <c r="S235" s="1344" t="n">
        <v>40708.8538040025</v>
      </c>
    </row>
    <row r="236" customFormat="false" ht="16.5" hidden="false" customHeight="false" outlineLevel="0" collapsed="false">
      <c r="A236" s="1324" t="s">
        <v>529</v>
      </c>
      <c r="B236" s="1325" t="n">
        <f aca="false">J236</f>
        <v>55</v>
      </c>
      <c r="C236" s="1325" t="s">
        <v>496</v>
      </c>
      <c r="D236" s="1325" t="n">
        <f aca="false">K236</f>
        <v>300</v>
      </c>
      <c r="E236" s="1325" t="s">
        <v>496</v>
      </c>
      <c r="F236" s="1326" t="n">
        <f aca="false">L236</f>
        <v>1600</v>
      </c>
      <c r="G236" s="1325" t="s">
        <v>496</v>
      </c>
      <c r="H236" s="1325" t="n">
        <v>4</v>
      </c>
      <c r="I236" s="1327" t="s">
        <v>497</v>
      </c>
      <c r="J236" s="1338" t="n">
        <v>55</v>
      </c>
      <c r="K236" s="1339" t="n">
        <v>300</v>
      </c>
      <c r="L236" s="1339" t="n">
        <v>1600</v>
      </c>
      <c r="M236" s="1340" t="n">
        <v>13.6628267049814</v>
      </c>
      <c r="N236" s="1209" t="n">
        <v>298.2012</v>
      </c>
      <c r="O236" s="1342" t="n">
        <v>23580.918949095</v>
      </c>
      <c r="P236" s="1342" t="n">
        <v>27284.6824306875</v>
      </c>
      <c r="Q236" s="1213" t="n">
        <v>14554.3786161525</v>
      </c>
      <c r="R236" s="1343" t="n">
        <v>38135.2975652475</v>
      </c>
      <c r="S236" s="1344" t="n">
        <v>41839.06104684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55</v>
      </c>
      <c r="C237" s="1337" t="s">
        <v>496</v>
      </c>
      <c r="D237" s="1337" t="n">
        <f aca="false">K237</f>
        <v>300</v>
      </c>
      <c r="E237" s="1337" t="s">
        <v>496</v>
      </c>
      <c r="F237" s="1326" t="n">
        <f aca="false">L237</f>
        <v>1650</v>
      </c>
      <c r="G237" s="1337" t="s">
        <v>496</v>
      </c>
      <c r="H237" s="1325" t="n">
        <v>4</v>
      </c>
      <c r="I237" s="1327" t="s">
        <v>497</v>
      </c>
      <c r="J237" s="1338" t="n">
        <v>55</v>
      </c>
      <c r="K237" s="1339" t="n">
        <v>300</v>
      </c>
      <c r="L237" s="1339" t="n">
        <v>1650</v>
      </c>
      <c r="M237" s="1340" t="n">
        <v>14.0499761334671</v>
      </c>
      <c r="N237" s="1209" t="n">
        <v>310.129248</v>
      </c>
      <c r="O237" s="1342" t="n">
        <v>24155.1379047938</v>
      </c>
      <c r="P237" s="1342" t="n">
        <v>27962.2825974338</v>
      </c>
      <c r="Q237" s="1213" t="n">
        <v>15006.9859546613</v>
      </c>
      <c r="R237" s="1343" t="n">
        <v>39162.123859455</v>
      </c>
      <c r="S237" s="1344" t="n">
        <v>42969.268552095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55</v>
      </c>
      <c r="C238" s="1337" t="s">
        <v>496</v>
      </c>
      <c r="D238" s="1337" t="n">
        <f aca="false">K238</f>
        <v>300</v>
      </c>
      <c r="E238" s="1337" t="s">
        <v>496</v>
      </c>
      <c r="F238" s="1326" t="n">
        <f aca="false">L238</f>
        <v>1700</v>
      </c>
      <c r="G238" s="1337" t="s">
        <v>496</v>
      </c>
      <c r="H238" s="1325" t="n">
        <v>4</v>
      </c>
      <c r="I238" s="1327" t="s">
        <v>497</v>
      </c>
      <c r="J238" s="1338" t="n">
        <v>55</v>
      </c>
      <c r="K238" s="1339" t="n">
        <v>300</v>
      </c>
      <c r="L238" s="1339" t="n">
        <v>1700</v>
      </c>
      <c r="M238" s="1340" t="n">
        <v>14.4371255619529</v>
      </c>
      <c r="N238" s="1209" t="n">
        <v>322.057296</v>
      </c>
      <c r="O238" s="1342" t="n">
        <v>24729.3569917013</v>
      </c>
      <c r="P238" s="1342" t="n">
        <v>28639.8826329713</v>
      </c>
      <c r="Q238" s="1213" t="n">
        <v>15459.5931619613</v>
      </c>
      <c r="R238" s="1343" t="n">
        <v>40188.9501536625</v>
      </c>
      <c r="S238" s="1344" t="n">
        <v>44099.4757949325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55</v>
      </c>
      <c r="C239" s="1337" t="s">
        <v>496</v>
      </c>
      <c r="D239" s="1337" t="n">
        <f aca="false">K239</f>
        <v>300</v>
      </c>
      <c r="E239" s="1337" t="s">
        <v>496</v>
      </c>
      <c r="F239" s="1326" t="n">
        <f aca="false">L239</f>
        <v>1750</v>
      </c>
      <c r="G239" s="1337" t="s">
        <v>496</v>
      </c>
      <c r="H239" s="1325" t="n">
        <v>4</v>
      </c>
      <c r="I239" s="1327" t="s">
        <v>497</v>
      </c>
      <c r="J239" s="1338" t="n">
        <v>55</v>
      </c>
      <c r="K239" s="1339" t="n">
        <v>300</v>
      </c>
      <c r="L239" s="1339" t="n">
        <v>1750</v>
      </c>
      <c r="M239" s="1340" t="n">
        <v>14.8242749904386</v>
      </c>
      <c r="N239" s="1209" t="n">
        <v>333.985344</v>
      </c>
      <c r="O239" s="1342" t="n">
        <v>25303.5759474</v>
      </c>
      <c r="P239" s="1342" t="n">
        <v>29317.4826685088</v>
      </c>
      <c r="Q239" s="1213" t="n">
        <v>15912.20050047</v>
      </c>
      <c r="R239" s="1343" t="n">
        <v>41215.77644787</v>
      </c>
      <c r="S239" s="1344" t="n">
        <v>45229.6831689788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55</v>
      </c>
      <c r="C240" s="1337" t="s">
        <v>496</v>
      </c>
      <c r="D240" s="1337" t="n">
        <f aca="false">K240</f>
        <v>300</v>
      </c>
      <c r="E240" s="1337" t="s">
        <v>496</v>
      </c>
      <c r="F240" s="1326" t="n">
        <f aca="false">L240</f>
        <v>1800</v>
      </c>
      <c r="G240" s="1337" t="s">
        <v>496</v>
      </c>
      <c r="H240" s="1325" t="n">
        <v>4</v>
      </c>
      <c r="I240" s="1327" t="s">
        <v>497</v>
      </c>
      <c r="J240" s="1338" t="n">
        <v>55</v>
      </c>
      <c r="K240" s="1339" t="n">
        <v>300</v>
      </c>
      <c r="L240" s="1339" t="n">
        <v>1800</v>
      </c>
      <c r="M240" s="1340" t="n">
        <v>15.2114244189243</v>
      </c>
      <c r="N240" s="1209" t="n">
        <v>345.913392</v>
      </c>
      <c r="O240" s="1342" t="n">
        <v>25877.7949030988</v>
      </c>
      <c r="P240" s="1342" t="n">
        <v>29995.0827040463</v>
      </c>
      <c r="Q240" s="1213" t="n">
        <v>16364.80770777</v>
      </c>
      <c r="R240" s="1343" t="n">
        <v>42242.6026108688</v>
      </c>
      <c r="S240" s="1344" t="n">
        <v>46359.8904118163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55</v>
      </c>
      <c r="C241" s="1337" t="s">
        <v>496</v>
      </c>
      <c r="D241" s="1337" t="n">
        <f aca="false">K241</f>
        <v>300</v>
      </c>
      <c r="E241" s="1337" t="s">
        <v>496</v>
      </c>
      <c r="F241" s="1326" t="n">
        <f aca="false">L241</f>
        <v>1850</v>
      </c>
      <c r="G241" s="1337" t="s">
        <v>496</v>
      </c>
      <c r="H241" s="1325" t="n">
        <v>4</v>
      </c>
      <c r="I241" s="1327" t="s">
        <v>497</v>
      </c>
      <c r="J241" s="1338" t="n">
        <v>55</v>
      </c>
      <c r="K241" s="1339" t="n">
        <v>300</v>
      </c>
      <c r="L241" s="1339" t="n">
        <v>1850</v>
      </c>
      <c r="M241" s="1340" t="n">
        <v>15.59857384741</v>
      </c>
      <c r="N241" s="1209" t="n">
        <v>357.84144</v>
      </c>
      <c r="O241" s="1342" t="n">
        <v>26452.0138587975</v>
      </c>
      <c r="P241" s="1342" t="n">
        <v>30672.6827395838</v>
      </c>
      <c r="Q241" s="1213" t="n">
        <v>16817.4150462788</v>
      </c>
      <c r="R241" s="1343" t="n">
        <v>43269.4289050763</v>
      </c>
      <c r="S241" s="1344" t="n">
        <v>47490.0977858625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55</v>
      </c>
      <c r="C242" s="1337" t="s">
        <v>496</v>
      </c>
      <c r="D242" s="1337" t="n">
        <f aca="false">K242</f>
        <v>300</v>
      </c>
      <c r="E242" s="1337" t="s">
        <v>496</v>
      </c>
      <c r="F242" s="1326" t="n">
        <f aca="false">L242</f>
        <v>1900</v>
      </c>
      <c r="G242" s="1337" t="s">
        <v>496</v>
      </c>
      <c r="H242" s="1325" t="n">
        <v>4</v>
      </c>
      <c r="I242" s="1327" t="s">
        <v>497</v>
      </c>
      <c r="J242" s="1338" t="n">
        <v>55</v>
      </c>
      <c r="K242" s="1339" t="n">
        <v>300</v>
      </c>
      <c r="L242" s="1339" t="n">
        <v>1900</v>
      </c>
      <c r="M242" s="1340" t="n">
        <v>15.9857232758957</v>
      </c>
      <c r="N242" s="1209" t="n">
        <v>369.769488</v>
      </c>
      <c r="O242" s="1342" t="n">
        <v>27026.2328144963</v>
      </c>
      <c r="P242" s="1342" t="n">
        <v>31350.2827751213</v>
      </c>
      <c r="Q242" s="1213" t="n">
        <v>17270.0222535788</v>
      </c>
      <c r="R242" s="1343" t="n">
        <v>44296.255068075</v>
      </c>
      <c r="S242" s="1344" t="n">
        <v>48620.3050287</v>
      </c>
    </row>
    <row r="243" customFormat="false" ht="16.5" hidden="false" customHeight="false" outlineLevel="0" collapsed="false">
      <c r="A243" s="1336" t="s">
        <v>529</v>
      </c>
      <c r="B243" s="1337" t="n">
        <f aca="false">J243</f>
        <v>55</v>
      </c>
      <c r="C243" s="1337" t="s">
        <v>496</v>
      </c>
      <c r="D243" s="1337" t="n">
        <f aca="false">K243</f>
        <v>300</v>
      </c>
      <c r="E243" s="1337" t="s">
        <v>496</v>
      </c>
      <c r="F243" s="1326" t="n">
        <f aca="false">L243</f>
        <v>1950</v>
      </c>
      <c r="G243" s="1337" t="s">
        <v>496</v>
      </c>
      <c r="H243" s="1325" t="n">
        <v>4</v>
      </c>
      <c r="I243" s="1327" t="s">
        <v>497</v>
      </c>
      <c r="J243" s="1338" t="n">
        <v>55</v>
      </c>
      <c r="K243" s="1339" t="n">
        <v>300</v>
      </c>
      <c r="L243" s="1339" t="n">
        <v>1950</v>
      </c>
      <c r="M243" s="1340" t="n">
        <v>16.5084727043814</v>
      </c>
      <c r="N243" s="1209" t="n">
        <v>381.697536</v>
      </c>
      <c r="O243" s="1342" t="n">
        <v>27668.9533656038</v>
      </c>
      <c r="P243" s="1342" t="n">
        <v>32094.2964812288</v>
      </c>
      <c r="Q243" s="1213" t="n">
        <v>17722.6295920875</v>
      </c>
      <c r="R243" s="1343" t="n">
        <v>45391.5829576913</v>
      </c>
      <c r="S243" s="1344" t="n">
        <v>49816.9260733163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55</v>
      </c>
      <c r="C244" s="1337" t="s">
        <v>496</v>
      </c>
      <c r="D244" s="1337" t="n">
        <f aca="false">K244</f>
        <v>300</v>
      </c>
      <c r="E244" s="1337" t="s">
        <v>496</v>
      </c>
      <c r="F244" s="1326" t="n">
        <f aca="false">L244</f>
        <v>2000</v>
      </c>
      <c r="G244" s="1337" t="s">
        <v>496</v>
      </c>
      <c r="H244" s="1325" t="n">
        <v>4</v>
      </c>
      <c r="I244" s="1327" t="s">
        <v>497</v>
      </c>
      <c r="J244" s="1338" t="n">
        <v>55</v>
      </c>
      <c r="K244" s="1339" t="n">
        <v>300</v>
      </c>
      <c r="L244" s="1339" t="n">
        <v>2000</v>
      </c>
      <c r="M244" s="1340" t="n">
        <v>16.9871983302771</v>
      </c>
      <c r="N244" s="1209" t="n">
        <v>393.625584</v>
      </c>
      <c r="O244" s="1342" t="n">
        <v>28447.8600706425</v>
      </c>
      <c r="P244" s="1342" t="n">
        <v>33039.4151505488</v>
      </c>
      <c r="Q244" s="1213" t="n">
        <v>18175.2367993875</v>
      </c>
      <c r="R244" s="1343" t="n">
        <v>46623.09687003</v>
      </c>
      <c r="S244" s="1344" t="n">
        <v>51214.6519499363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55</v>
      </c>
      <c r="C245" s="1337" t="s">
        <v>496</v>
      </c>
      <c r="D245" s="1337" t="n">
        <f aca="false">K245</f>
        <v>300</v>
      </c>
      <c r="E245" s="1337" t="s">
        <v>496</v>
      </c>
      <c r="F245" s="1326" t="n">
        <f aca="false">L245</f>
        <v>2050</v>
      </c>
      <c r="G245" s="1337" t="s">
        <v>496</v>
      </c>
      <c r="H245" s="1325" t="n">
        <v>4</v>
      </c>
      <c r="I245" s="1327" t="s">
        <v>497</v>
      </c>
      <c r="J245" s="1338" t="n">
        <v>55</v>
      </c>
      <c r="K245" s="1339" t="n">
        <v>300</v>
      </c>
      <c r="L245" s="1339" t="n">
        <v>2050</v>
      </c>
      <c r="M245" s="1340" t="n">
        <v>17.3743477587629</v>
      </c>
      <c r="N245" s="1209" t="n">
        <v>405.553632</v>
      </c>
      <c r="O245" s="1342" t="n">
        <v>29022.0790263413</v>
      </c>
      <c r="P245" s="1342" t="n">
        <v>33717.0151860863</v>
      </c>
      <c r="Q245" s="1213" t="n">
        <v>18627.8441378963</v>
      </c>
      <c r="R245" s="1343" t="n">
        <v>47649.9231642375</v>
      </c>
      <c r="S245" s="1344" t="n">
        <v>52344.8593239825</v>
      </c>
    </row>
    <row r="246" customFormat="false" ht="16.5" hidden="false" customHeight="false" outlineLevel="0" collapsed="false">
      <c r="A246" s="1324" t="s">
        <v>529</v>
      </c>
      <c r="B246" s="1325" t="n">
        <f aca="false">J246</f>
        <v>55</v>
      </c>
      <c r="C246" s="1325" t="s">
        <v>496</v>
      </c>
      <c r="D246" s="1325" t="n">
        <f aca="false">K246</f>
        <v>300</v>
      </c>
      <c r="E246" s="1325" t="s">
        <v>496</v>
      </c>
      <c r="F246" s="1326" t="n">
        <f aca="false">L246</f>
        <v>2100</v>
      </c>
      <c r="G246" s="1325" t="s">
        <v>496</v>
      </c>
      <c r="H246" s="1325" t="n">
        <v>4</v>
      </c>
      <c r="I246" s="1327" t="s">
        <v>497</v>
      </c>
      <c r="J246" s="1338" t="n">
        <v>55</v>
      </c>
      <c r="K246" s="1339" t="n">
        <v>300</v>
      </c>
      <c r="L246" s="1339" t="n">
        <v>2100</v>
      </c>
      <c r="M246" s="1340" t="n">
        <v>17.7614971872486</v>
      </c>
      <c r="N246" s="1209" t="n">
        <v>417.48168</v>
      </c>
      <c r="O246" s="1342" t="n">
        <v>29596.29798204</v>
      </c>
      <c r="P246" s="1342" t="n">
        <v>34394.6152216238</v>
      </c>
      <c r="Q246" s="1213" t="n">
        <v>19080.4513451963</v>
      </c>
      <c r="R246" s="1343" t="n">
        <v>48676.7493272363</v>
      </c>
      <c r="S246" s="1344" t="n">
        <v>53475.06656682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55</v>
      </c>
      <c r="C247" s="1337" t="s">
        <v>496</v>
      </c>
      <c r="D247" s="1337" t="n">
        <f aca="false">K247</f>
        <v>300</v>
      </c>
      <c r="E247" s="1337" t="s">
        <v>496</v>
      </c>
      <c r="F247" s="1326" t="n">
        <f aca="false">L247</f>
        <v>2150</v>
      </c>
      <c r="G247" s="1337" t="s">
        <v>496</v>
      </c>
      <c r="H247" s="1325" t="n">
        <v>4</v>
      </c>
      <c r="I247" s="1327" t="s">
        <v>497</v>
      </c>
      <c r="J247" s="1338" t="n">
        <v>55</v>
      </c>
      <c r="K247" s="1339" t="n">
        <v>300</v>
      </c>
      <c r="L247" s="1339" t="n">
        <v>2150</v>
      </c>
      <c r="M247" s="1340" t="n">
        <v>18.1486466157343</v>
      </c>
      <c r="N247" s="1209" t="n">
        <v>429.409728</v>
      </c>
      <c r="O247" s="1342" t="n">
        <v>30170.5169377388</v>
      </c>
      <c r="P247" s="1342" t="n">
        <v>35072.21538837</v>
      </c>
      <c r="Q247" s="1213" t="n">
        <v>19533.058683705</v>
      </c>
      <c r="R247" s="1343" t="n">
        <v>49703.5756214438</v>
      </c>
      <c r="S247" s="1344" t="n">
        <v>54605.274072075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55</v>
      </c>
      <c r="C248" s="1337" t="s">
        <v>496</v>
      </c>
      <c r="D248" s="1337" t="n">
        <f aca="false">K248</f>
        <v>300</v>
      </c>
      <c r="E248" s="1337" t="s">
        <v>496</v>
      </c>
      <c r="F248" s="1326" t="n">
        <f aca="false">L248</f>
        <v>2200</v>
      </c>
      <c r="G248" s="1337" t="s">
        <v>496</v>
      </c>
      <c r="H248" s="1325" t="n">
        <v>4</v>
      </c>
      <c r="I248" s="1327" t="s">
        <v>497</v>
      </c>
      <c r="J248" s="1338" t="n">
        <v>55</v>
      </c>
      <c r="K248" s="1339" t="n">
        <v>300</v>
      </c>
      <c r="L248" s="1339" t="n">
        <v>2200</v>
      </c>
      <c r="M248" s="1340" t="n">
        <v>18.53579604422</v>
      </c>
      <c r="N248" s="1209" t="n">
        <v>441.337776</v>
      </c>
      <c r="O248" s="1342" t="n">
        <v>30744.7360246463</v>
      </c>
      <c r="P248" s="1342" t="n">
        <v>35749.8154239075</v>
      </c>
      <c r="Q248" s="1213" t="n">
        <v>19985.665891005</v>
      </c>
      <c r="R248" s="1343" t="n">
        <v>50730.4019156513</v>
      </c>
      <c r="S248" s="1344" t="n">
        <v>55735.4813149125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55</v>
      </c>
      <c r="C249" s="1337" t="s">
        <v>496</v>
      </c>
      <c r="D249" s="1337" t="n">
        <f aca="false">K249</f>
        <v>300</v>
      </c>
      <c r="E249" s="1337" t="s">
        <v>496</v>
      </c>
      <c r="F249" s="1326" t="n">
        <f aca="false">L249</f>
        <v>2250</v>
      </c>
      <c r="G249" s="1337" t="s">
        <v>496</v>
      </c>
      <c r="H249" s="1325" t="n">
        <v>4</v>
      </c>
      <c r="I249" s="1327" t="s">
        <v>497</v>
      </c>
      <c r="J249" s="1338" t="n">
        <v>55</v>
      </c>
      <c r="K249" s="1339" t="n">
        <v>300</v>
      </c>
      <c r="L249" s="1339" t="n">
        <v>2250</v>
      </c>
      <c r="M249" s="1340" t="n">
        <v>18.9229454727057</v>
      </c>
      <c r="N249" s="1209" t="n">
        <v>453.265824</v>
      </c>
      <c r="O249" s="1342" t="n">
        <v>31318.954980345</v>
      </c>
      <c r="P249" s="1342" t="n">
        <v>36427.415459445</v>
      </c>
      <c r="Q249" s="1213" t="n">
        <v>20438.2732295138</v>
      </c>
      <c r="R249" s="1343" t="n">
        <v>51757.2282098588</v>
      </c>
      <c r="S249" s="1344" t="n">
        <v>56865.6886889588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55</v>
      </c>
      <c r="C250" s="1337" t="s">
        <v>496</v>
      </c>
      <c r="D250" s="1337" t="n">
        <f aca="false">K250</f>
        <v>300</v>
      </c>
      <c r="E250" s="1337" t="s">
        <v>496</v>
      </c>
      <c r="F250" s="1326" t="n">
        <f aca="false">L250</f>
        <v>2300</v>
      </c>
      <c r="G250" s="1337" t="s">
        <v>496</v>
      </c>
      <c r="H250" s="1325" t="n">
        <v>4</v>
      </c>
      <c r="I250" s="1327" t="s">
        <v>497</v>
      </c>
      <c r="J250" s="1338" t="n">
        <v>55</v>
      </c>
      <c r="K250" s="1339" t="n">
        <v>300</v>
      </c>
      <c r="L250" s="1339" t="n">
        <v>2300</v>
      </c>
      <c r="M250" s="1340" t="n">
        <v>19.3100949011914</v>
      </c>
      <c r="N250" s="1209" t="n">
        <v>465.193872</v>
      </c>
      <c r="O250" s="1342" t="n">
        <v>31893.1739360438</v>
      </c>
      <c r="P250" s="1342" t="n">
        <v>37105.0154949825</v>
      </c>
      <c r="Q250" s="1213" t="n">
        <v>20890.8804368138</v>
      </c>
      <c r="R250" s="1343" t="n">
        <v>52784.0543728575</v>
      </c>
      <c r="S250" s="1344" t="n">
        <v>57995.8959317963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55</v>
      </c>
      <c r="C251" s="1337" t="s">
        <v>496</v>
      </c>
      <c r="D251" s="1337" t="n">
        <f aca="false">K251</f>
        <v>300</v>
      </c>
      <c r="E251" s="1337" t="s">
        <v>496</v>
      </c>
      <c r="F251" s="1326" t="n">
        <f aca="false">L251</f>
        <v>2350</v>
      </c>
      <c r="G251" s="1337" t="s">
        <v>496</v>
      </c>
      <c r="H251" s="1325" t="n">
        <v>4</v>
      </c>
      <c r="I251" s="1327" t="s">
        <v>497</v>
      </c>
      <c r="J251" s="1338" t="n">
        <v>55</v>
      </c>
      <c r="K251" s="1339" t="n">
        <v>300</v>
      </c>
      <c r="L251" s="1339" t="n">
        <v>2350</v>
      </c>
      <c r="M251" s="1340" t="n">
        <v>19.6972443296771</v>
      </c>
      <c r="N251" s="1209" t="n">
        <v>477.12192</v>
      </c>
      <c r="O251" s="1342" t="n">
        <v>32467.3928917425</v>
      </c>
      <c r="P251" s="1342" t="n">
        <v>37782.61553052</v>
      </c>
      <c r="Q251" s="1213" t="n">
        <v>21343.4877753225</v>
      </c>
      <c r="R251" s="1343" t="n">
        <v>53810.880667065</v>
      </c>
      <c r="S251" s="1344" t="n">
        <v>59126.1033058425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55</v>
      </c>
      <c r="C252" s="1337" t="s">
        <v>496</v>
      </c>
      <c r="D252" s="1337" t="n">
        <f aca="false">K252</f>
        <v>300</v>
      </c>
      <c r="E252" s="1337" t="s">
        <v>496</v>
      </c>
      <c r="F252" s="1326" t="n">
        <f aca="false">L252</f>
        <v>2400</v>
      </c>
      <c r="G252" s="1337" t="s">
        <v>496</v>
      </c>
      <c r="H252" s="1325" t="n">
        <v>4</v>
      </c>
      <c r="I252" s="1327" t="s">
        <v>497</v>
      </c>
      <c r="J252" s="1338" t="n">
        <v>55</v>
      </c>
      <c r="K252" s="1339" t="n">
        <v>300</v>
      </c>
      <c r="L252" s="1339" t="n">
        <v>2400</v>
      </c>
      <c r="M252" s="1340" t="n">
        <v>20.0843937581629</v>
      </c>
      <c r="N252" s="1209" t="n">
        <v>489.049968</v>
      </c>
      <c r="O252" s="1342" t="n">
        <v>33041.6118474413</v>
      </c>
      <c r="P252" s="1342" t="n">
        <v>38460.2155660575</v>
      </c>
      <c r="Q252" s="1213" t="n">
        <v>21796.0949826225</v>
      </c>
      <c r="R252" s="1343" t="n">
        <v>54837.7068300638</v>
      </c>
      <c r="S252" s="1344" t="n">
        <v>60256.31054868</v>
      </c>
    </row>
    <row r="253" customFormat="false" ht="16.5" hidden="false" customHeight="false" outlineLevel="0" collapsed="false">
      <c r="A253" s="1336" t="s">
        <v>529</v>
      </c>
      <c r="B253" s="1337" t="n">
        <f aca="false">J253</f>
        <v>55</v>
      </c>
      <c r="C253" s="1337" t="s">
        <v>496</v>
      </c>
      <c r="D253" s="1337" t="n">
        <f aca="false">K253</f>
        <v>300</v>
      </c>
      <c r="E253" s="1337" t="s">
        <v>496</v>
      </c>
      <c r="F253" s="1326" t="n">
        <f aca="false">L253</f>
        <v>2450</v>
      </c>
      <c r="G253" s="1337" t="s">
        <v>496</v>
      </c>
      <c r="H253" s="1325" t="n">
        <v>4</v>
      </c>
      <c r="I253" s="1327" t="s">
        <v>497</v>
      </c>
      <c r="J253" s="1338" t="n">
        <v>55</v>
      </c>
      <c r="K253" s="1339" t="n">
        <v>300</v>
      </c>
      <c r="L253" s="1339" t="n">
        <v>2450</v>
      </c>
      <c r="M253" s="1340" t="n">
        <v>20.6105164986486</v>
      </c>
      <c r="N253" s="1209" t="n">
        <v>500.978016</v>
      </c>
      <c r="O253" s="1342" t="n">
        <v>34218.368149725</v>
      </c>
      <c r="P253" s="1342" t="n">
        <v>39665.5768191375</v>
      </c>
      <c r="Q253" s="1213" t="n">
        <v>22248.7023211313</v>
      </c>
      <c r="R253" s="1343" t="n">
        <v>56467.0704708563</v>
      </c>
      <c r="S253" s="1344" t="n">
        <v>61914.2791402688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55</v>
      </c>
      <c r="C254" s="1337" t="s">
        <v>496</v>
      </c>
      <c r="D254" s="1337" t="n">
        <f aca="false">K254</f>
        <v>300</v>
      </c>
      <c r="E254" s="1337" t="s">
        <v>496</v>
      </c>
      <c r="F254" s="1326" t="n">
        <f aca="false">L254</f>
        <v>2500</v>
      </c>
      <c r="G254" s="1337" t="s">
        <v>496</v>
      </c>
      <c r="H254" s="1325" t="n">
        <v>4</v>
      </c>
      <c r="I254" s="1327" t="s">
        <v>497</v>
      </c>
      <c r="J254" s="1338" t="n">
        <v>55</v>
      </c>
      <c r="K254" s="1339" t="n">
        <v>300</v>
      </c>
      <c r="L254" s="1339" t="n">
        <v>2500</v>
      </c>
      <c r="M254" s="1340" t="n">
        <v>20.9976659271343</v>
      </c>
      <c r="N254" s="1209" t="n">
        <v>512.906064</v>
      </c>
      <c r="O254" s="1342" t="n">
        <v>34792.5871054238</v>
      </c>
      <c r="P254" s="1342" t="n">
        <v>40343.176854675</v>
      </c>
      <c r="Q254" s="1213" t="n">
        <v>22701.3095284313</v>
      </c>
      <c r="R254" s="1343" t="n">
        <v>57493.896633855</v>
      </c>
      <c r="S254" s="1344" t="n">
        <v>63044.4863831063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55</v>
      </c>
      <c r="C255" s="1337" t="s">
        <v>496</v>
      </c>
      <c r="D255" s="1337" t="n">
        <f aca="false">K255</f>
        <v>300</v>
      </c>
      <c r="E255" s="1337" t="s">
        <v>496</v>
      </c>
      <c r="F255" s="1326" t="n">
        <f aca="false">L255</f>
        <v>2550</v>
      </c>
      <c r="G255" s="1337" t="s">
        <v>496</v>
      </c>
      <c r="H255" s="1325" t="n">
        <v>4</v>
      </c>
      <c r="I255" s="1327" t="s">
        <v>497</v>
      </c>
      <c r="J255" s="1338" t="n">
        <v>55</v>
      </c>
      <c r="K255" s="1339" t="n">
        <v>300</v>
      </c>
      <c r="L255" s="1339" t="n">
        <v>2550</v>
      </c>
      <c r="M255" s="1340" t="n">
        <v>21.38481535562</v>
      </c>
      <c r="N255" s="1209" t="n">
        <v>524.834112</v>
      </c>
      <c r="O255" s="1342" t="n">
        <v>35366.8060611225</v>
      </c>
      <c r="P255" s="1342" t="n">
        <v>41020.7768902125</v>
      </c>
      <c r="Q255" s="1213" t="n">
        <v>23153.91686694</v>
      </c>
      <c r="R255" s="1343" t="n">
        <v>58520.7229280625</v>
      </c>
      <c r="S255" s="1344" t="n">
        <v>64174.6937571525</v>
      </c>
    </row>
    <row r="256" customFormat="false" ht="16.5" hidden="false" customHeight="false" outlineLevel="0" collapsed="false">
      <c r="A256" s="1324" t="s">
        <v>529</v>
      </c>
      <c r="B256" s="1325" t="n">
        <f aca="false">J256</f>
        <v>55</v>
      </c>
      <c r="C256" s="1325" t="s">
        <v>496</v>
      </c>
      <c r="D256" s="1325" t="n">
        <f aca="false">K256</f>
        <v>300</v>
      </c>
      <c r="E256" s="1325" t="s">
        <v>496</v>
      </c>
      <c r="F256" s="1326" t="n">
        <f aca="false">L256</f>
        <v>2600</v>
      </c>
      <c r="G256" s="1325" t="s">
        <v>496</v>
      </c>
      <c r="H256" s="1325" t="n">
        <v>4</v>
      </c>
      <c r="I256" s="1327" t="s">
        <v>497</v>
      </c>
      <c r="J256" s="1338" t="n">
        <v>55</v>
      </c>
      <c r="K256" s="1339" t="n">
        <v>300</v>
      </c>
      <c r="L256" s="1339" t="n">
        <v>2600</v>
      </c>
      <c r="M256" s="1340" t="n">
        <v>21.7719647841057</v>
      </c>
      <c r="N256" s="1209" t="n">
        <v>536.76216</v>
      </c>
      <c r="O256" s="1342" t="n">
        <v>35941.0250168213</v>
      </c>
      <c r="P256" s="1342" t="n">
        <v>41698.37692575</v>
      </c>
      <c r="Q256" s="1213" t="n">
        <v>23606.52407424</v>
      </c>
      <c r="R256" s="1343" t="n">
        <v>59547.5490910613</v>
      </c>
      <c r="S256" s="1344" t="n">
        <v>65304.90099999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55</v>
      </c>
      <c r="C257" s="1337" t="s">
        <v>496</v>
      </c>
      <c r="D257" s="1337" t="n">
        <f aca="false">K257</f>
        <v>300</v>
      </c>
      <c r="E257" s="1337" t="s">
        <v>496</v>
      </c>
      <c r="F257" s="1326" t="n">
        <f aca="false">L257</f>
        <v>2650</v>
      </c>
      <c r="G257" s="1337" t="s">
        <v>496</v>
      </c>
      <c r="H257" s="1325" t="n">
        <v>4</v>
      </c>
      <c r="I257" s="1327" t="s">
        <v>497</v>
      </c>
      <c r="J257" s="1338" t="n">
        <v>55</v>
      </c>
      <c r="K257" s="1339" t="n">
        <v>300</v>
      </c>
      <c r="L257" s="1339" t="n">
        <v>2650</v>
      </c>
      <c r="M257" s="1340" t="n">
        <v>22.1591142125914</v>
      </c>
      <c r="N257" s="1209" t="n">
        <v>548.690208</v>
      </c>
      <c r="O257" s="1342" t="n">
        <v>36515.24397252</v>
      </c>
      <c r="P257" s="1342" t="n">
        <v>42375.9769612875</v>
      </c>
      <c r="Q257" s="1213" t="n">
        <v>24059.1314127488</v>
      </c>
      <c r="R257" s="1343" t="n">
        <v>60574.3753852688</v>
      </c>
      <c r="S257" s="1344" t="n">
        <v>66435.1083740363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55</v>
      </c>
      <c r="C258" s="1337" t="s">
        <v>496</v>
      </c>
      <c r="D258" s="1337" t="n">
        <f aca="false">K258</f>
        <v>300</v>
      </c>
      <c r="E258" s="1337" t="s">
        <v>496</v>
      </c>
      <c r="F258" s="1326" t="n">
        <f aca="false">L258</f>
        <v>2700</v>
      </c>
      <c r="G258" s="1337" t="s">
        <v>496</v>
      </c>
      <c r="H258" s="1325" t="n">
        <v>4</v>
      </c>
      <c r="I258" s="1327" t="s">
        <v>497</v>
      </c>
      <c r="J258" s="1338" t="n">
        <v>55</v>
      </c>
      <c r="K258" s="1339" t="n">
        <v>300</v>
      </c>
      <c r="L258" s="1339" t="n">
        <v>2700</v>
      </c>
      <c r="M258" s="1340" t="n">
        <v>22.6818636410771</v>
      </c>
      <c r="N258" s="1209" t="n">
        <v>560.618256</v>
      </c>
      <c r="O258" s="1342" t="n">
        <v>37157.9645236275</v>
      </c>
      <c r="P258" s="1342" t="n">
        <v>43119.990667395</v>
      </c>
      <c r="Q258" s="1213" t="n">
        <v>24511.7386200488</v>
      </c>
      <c r="R258" s="1343" t="n">
        <v>61669.7031436763</v>
      </c>
      <c r="S258" s="1344" t="n">
        <v>67631.7292874438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55</v>
      </c>
      <c r="C259" s="1337" t="s">
        <v>496</v>
      </c>
      <c r="D259" s="1337" t="n">
        <f aca="false">K259</f>
        <v>300</v>
      </c>
      <c r="E259" s="1337" t="s">
        <v>496</v>
      </c>
      <c r="F259" s="1326" t="n">
        <f aca="false">L259</f>
        <v>2750</v>
      </c>
      <c r="G259" s="1337" t="s">
        <v>496</v>
      </c>
      <c r="H259" s="1325" t="n">
        <v>4</v>
      </c>
      <c r="I259" s="1327" t="s">
        <v>497</v>
      </c>
      <c r="J259" s="1338" t="n">
        <v>55</v>
      </c>
      <c r="K259" s="1339" t="n">
        <v>300</v>
      </c>
      <c r="L259" s="1339" t="n">
        <v>2750</v>
      </c>
      <c r="M259" s="1340" t="n">
        <v>23.0690130695629</v>
      </c>
      <c r="N259" s="1209" t="n">
        <v>572.546304</v>
      </c>
      <c r="O259" s="1342" t="n">
        <v>37732.1834793263</v>
      </c>
      <c r="P259" s="1342" t="n">
        <v>43797.5907029325</v>
      </c>
      <c r="Q259" s="1213" t="n">
        <v>24964.3459585574</v>
      </c>
      <c r="R259" s="1343" t="n">
        <v>62696.5294378836</v>
      </c>
      <c r="S259" s="1344" t="n">
        <v>68761.9366614899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55</v>
      </c>
      <c r="C260" s="1337" t="s">
        <v>496</v>
      </c>
      <c r="D260" s="1337" t="n">
        <f aca="false">K260</f>
        <v>300</v>
      </c>
      <c r="E260" s="1337" t="s">
        <v>496</v>
      </c>
      <c r="F260" s="1326" t="n">
        <f aca="false">L260</f>
        <v>2800</v>
      </c>
      <c r="G260" s="1337" t="s">
        <v>496</v>
      </c>
      <c r="H260" s="1325" t="n">
        <v>4</v>
      </c>
      <c r="I260" s="1327" t="s">
        <v>497</v>
      </c>
      <c r="J260" s="1338" t="n">
        <v>55</v>
      </c>
      <c r="K260" s="1339" t="n">
        <v>300</v>
      </c>
      <c r="L260" s="1339" t="n">
        <v>2800</v>
      </c>
      <c r="M260" s="1340" t="n">
        <v>23.4561624980486</v>
      </c>
      <c r="N260" s="1209" t="n">
        <v>584.474352</v>
      </c>
      <c r="O260" s="1342" t="n">
        <v>38306.4025662338</v>
      </c>
      <c r="P260" s="1342" t="n">
        <v>44475.19073847</v>
      </c>
      <c r="Q260" s="1213" t="n">
        <v>25416.9532970663</v>
      </c>
      <c r="R260" s="1343" t="n">
        <v>63723.3558633</v>
      </c>
      <c r="S260" s="1344" t="n">
        <v>69892.1440355363</v>
      </c>
    </row>
    <row r="261" customFormat="false" ht="16.5" hidden="false" customHeight="false" outlineLevel="0" collapsed="false">
      <c r="A261" s="1336" t="s">
        <v>529</v>
      </c>
      <c r="B261" s="1337" t="n">
        <f aca="false">J261</f>
        <v>55</v>
      </c>
      <c r="C261" s="1337" t="s">
        <v>496</v>
      </c>
      <c r="D261" s="1337" t="n">
        <f aca="false">K261</f>
        <v>300</v>
      </c>
      <c r="E261" s="1337" t="s">
        <v>496</v>
      </c>
      <c r="F261" s="1326" t="n">
        <f aca="false">L261</f>
        <v>2850</v>
      </c>
      <c r="G261" s="1337" t="s">
        <v>496</v>
      </c>
      <c r="H261" s="1325" t="n">
        <v>4</v>
      </c>
      <c r="I261" s="1327" t="s">
        <v>497</v>
      </c>
      <c r="J261" s="1338" t="n">
        <v>55</v>
      </c>
      <c r="K261" s="1339" t="n">
        <v>300</v>
      </c>
      <c r="L261" s="1339" t="n">
        <v>2850</v>
      </c>
      <c r="M261" s="1340" t="n">
        <v>23.8433119265343</v>
      </c>
      <c r="N261" s="1209" t="n">
        <v>596.4024</v>
      </c>
      <c r="O261" s="1342" t="n">
        <v>38880.6215219325</v>
      </c>
      <c r="P261" s="1342" t="n">
        <v>45152.7907740075</v>
      </c>
      <c r="Q261" s="1213" t="n">
        <v>25869.5605043663</v>
      </c>
      <c r="R261" s="1343" t="n">
        <v>64750.1820262988</v>
      </c>
      <c r="S261" s="1344" t="n">
        <v>71022.3512783738</v>
      </c>
    </row>
    <row r="262" customFormat="false" ht="16.5" hidden="false" customHeight="false" outlineLevel="0" collapsed="false">
      <c r="A262" s="1336" t="s">
        <v>529</v>
      </c>
      <c r="B262" s="1337" t="n">
        <f aca="false">J262</f>
        <v>55</v>
      </c>
      <c r="C262" s="1337" t="s">
        <v>496</v>
      </c>
      <c r="D262" s="1337" t="n">
        <f aca="false">K262</f>
        <v>300</v>
      </c>
      <c r="E262" s="1337" t="s">
        <v>496</v>
      </c>
      <c r="F262" s="1326" t="n">
        <f aca="false">L262</f>
        <v>2900</v>
      </c>
      <c r="G262" s="1337" t="s">
        <v>496</v>
      </c>
      <c r="H262" s="1325" t="n">
        <v>4</v>
      </c>
      <c r="I262" s="1327" t="s">
        <v>497</v>
      </c>
      <c r="J262" s="1338" t="n">
        <v>55</v>
      </c>
      <c r="K262" s="1339" t="n">
        <v>300</v>
      </c>
      <c r="L262" s="1339" t="n">
        <v>2900</v>
      </c>
      <c r="M262" s="1340" t="n">
        <v>24.23046135502</v>
      </c>
      <c r="N262" s="1209" t="n">
        <v>608.330448</v>
      </c>
      <c r="O262" s="1342" t="n">
        <v>39454.8404776313</v>
      </c>
      <c r="P262" s="1342" t="n">
        <v>45830.390809545</v>
      </c>
      <c r="Q262" s="1213" t="n">
        <v>26322.167842875</v>
      </c>
      <c r="R262" s="1343" t="n">
        <v>65777.0083205063</v>
      </c>
      <c r="S262" s="1344" t="n">
        <v>72152.55865242</v>
      </c>
    </row>
    <row r="263" customFormat="false" ht="16.5" hidden="false" customHeight="false" outlineLevel="0" collapsed="false">
      <c r="A263" s="1336" t="s">
        <v>529</v>
      </c>
      <c r="B263" s="1337" t="n">
        <f aca="false">J263</f>
        <v>55</v>
      </c>
      <c r="C263" s="1337" t="s">
        <v>496</v>
      </c>
      <c r="D263" s="1337" t="n">
        <f aca="false">K263</f>
        <v>300</v>
      </c>
      <c r="E263" s="1337" t="s">
        <v>496</v>
      </c>
      <c r="F263" s="1326" t="n">
        <f aca="false">L263</f>
        <v>2950</v>
      </c>
      <c r="G263" s="1337" t="s">
        <v>496</v>
      </c>
      <c r="H263" s="1325" t="n">
        <v>4</v>
      </c>
      <c r="I263" s="1327" t="s">
        <v>497</v>
      </c>
      <c r="J263" s="1338" t="n">
        <v>55</v>
      </c>
      <c r="K263" s="1339" t="n">
        <v>300</v>
      </c>
      <c r="L263" s="1339" t="n">
        <v>2950</v>
      </c>
      <c r="M263" s="1340" t="n">
        <v>24.6176107835057</v>
      </c>
      <c r="N263" s="1209" t="n">
        <v>620.258496</v>
      </c>
      <c r="O263" s="1342" t="n">
        <v>40029.05943333</v>
      </c>
      <c r="P263" s="1342" t="n">
        <v>46507.9908450825</v>
      </c>
      <c r="Q263" s="1213" t="n">
        <v>26774.775050175</v>
      </c>
      <c r="R263" s="1343" t="n">
        <v>66803.834483505</v>
      </c>
      <c r="S263" s="1344" t="n">
        <v>73282.7658952575</v>
      </c>
    </row>
    <row r="264" customFormat="false" ht="16.5" hidden="false" customHeight="false" outlineLevel="0" collapsed="false">
      <c r="A264" s="1336" t="s">
        <v>529</v>
      </c>
      <c r="B264" s="1337" t="n">
        <f aca="false">J264</f>
        <v>55</v>
      </c>
      <c r="C264" s="1337" t="s">
        <v>496</v>
      </c>
      <c r="D264" s="1337" t="n">
        <f aca="false">K264</f>
        <v>300</v>
      </c>
      <c r="E264" s="1337" t="s">
        <v>496</v>
      </c>
      <c r="F264" s="1326" t="n">
        <f aca="false">L264</f>
        <v>3000</v>
      </c>
      <c r="G264" s="1337" t="s">
        <v>496</v>
      </c>
      <c r="H264" s="1325" t="n">
        <v>4</v>
      </c>
      <c r="I264" s="1327" t="s">
        <v>497</v>
      </c>
      <c r="J264" s="1356" t="n">
        <v>55</v>
      </c>
      <c r="K264" s="1350" t="n">
        <v>300</v>
      </c>
      <c r="L264" s="1350" t="n">
        <v>3000</v>
      </c>
      <c r="M264" s="1351" t="n">
        <v>25.0047602119914</v>
      </c>
      <c r="N264" s="1232" t="n">
        <v>632.186544</v>
      </c>
      <c r="O264" s="1353" t="n">
        <v>40603.2783890288</v>
      </c>
      <c r="P264" s="1353" t="n">
        <v>47185.59088062</v>
      </c>
      <c r="Q264" s="1236" t="n">
        <v>27227.3823886838</v>
      </c>
      <c r="R264" s="1354" t="n">
        <v>67830.6607777125</v>
      </c>
      <c r="S264" s="1355" t="n">
        <v>74412.9732693038</v>
      </c>
    </row>
  </sheetData>
  <mergeCells count="22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61:S61"/>
    <mergeCell ref="A111:S111"/>
    <mergeCell ref="A112:S112"/>
    <mergeCell ref="A113:S113"/>
    <mergeCell ref="A163:S163"/>
    <mergeCell ref="A164:S164"/>
    <mergeCell ref="A165:S165"/>
    <mergeCell ref="A215:S215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DEEBF7"/>
    <pageSetUpPr fitToPage="false"/>
  </sheetPr>
  <dimension ref="A1:AQ3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85.29"/>
    <col collapsed="false" customWidth="true" hidden="false" outlineLevel="0" max="19" min="2" style="0" width="3.71"/>
    <col collapsed="false" customWidth="true" hidden="false" outlineLevel="0" max="1025" min="20" style="0" width="8.67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78"/>
      <c r="G1" s="78"/>
      <c r="H1" s="78"/>
      <c r="I1" s="7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customFormat="false" ht="15" hidden="false" customHeight="false" outlineLevel="0" collapsed="false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customFormat="false" ht="1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customFormat="false" ht="15" hidden="false" customHeight="false" outlineLevel="0" collapsed="false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customFormat="false" ht="15" hidden="false" customHeight="fals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customFormat="false" ht="15" hidden="false" customHeight="false" outlineLevel="0" collapsed="false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customFormat="false" ht="15" hidden="false" customHeight="false" outlineLevel="0" collapsed="false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customFormat="false" ht="15" hidden="false" customHeight="false" outlineLevel="0" collapsed="false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customFormat="false" ht="15" hidden="false" customHeight="false" outlineLevel="0" collapsed="false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customFormat="false" ht="15" hidden="false" customHeight="false" outlineLevel="0" collapsed="false">
      <c r="A10" s="79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customFormat="false" ht="20.25" hidden="false" customHeight="false" outlineLevel="0" collapsed="false">
      <c r="A11" s="80" t="s">
        <v>55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customFormat="false" ht="19.5" hidden="false" customHeight="false" outlineLevel="0" collapsed="false">
      <c r="A12" s="81"/>
      <c r="B12" s="82" t="s">
        <v>56</v>
      </c>
      <c r="C12" s="82"/>
      <c r="D12" s="82" t="s">
        <v>57</v>
      </c>
      <c r="E12" s="82"/>
      <c r="F12" s="82" t="s">
        <v>58</v>
      </c>
      <c r="G12" s="82"/>
      <c r="H12" s="82" t="s">
        <v>59</v>
      </c>
      <c r="I12" s="82"/>
      <c r="J12" s="82" t="s">
        <v>60</v>
      </c>
      <c r="K12" s="82"/>
      <c r="L12" s="82" t="s">
        <v>61</v>
      </c>
      <c r="M12" s="82"/>
      <c r="N12" s="82" t="s">
        <v>62</v>
      </c>
      <c r="O12" s="82"/>
      <c r="P12" s="82" t="s">
        <v>63</v>
      </c>
      <c r="Q12" s="82"/>
      <c r="R12" s="82" t="s">
        <v>64</v>
      </c>
      <c r="S12" s="82"/>
      <c r="T12" s="83" t="s">
        <v>65</v>
      </c>
      <c r="U12" s="84" t="s">
        <v>66</v>
      </c>
      <c r="V12" s="85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customFormat="false" ht="15" hidden="false" customHeight="false" outlineLevel="0" collapsed="false">
      <c r="A13" s="86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customFormat="false" ht="25.5" hidden="false" customHeight="true" outlineLevel="0" collapsed="false">
      <c r="A14" s="87" t="s">
        <v>67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customFormat="false" ht="25.5" hidden="false" customHeight="true" outlineLevel="0" collapsed="false">
      <c r="A15" s="88" t="s">
        <v>68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customFormat="false" ht="25.5" hidden="false" customHeight="true" outlineLevel="0" collapsed="false">
      <c r="A16" s="88" t="s">
        <v>69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customFormat="false" ht="25.5" hidden="false" customHeight="true" outlineLevel="0" collapsed="false">
      <c r="A17" s="88" t="s">
        <v>70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customFormat="false" ht="25.5" hidden="false" customHeight="true" outlineLevel="0" collapsed="false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customFormat="false" ht="25.5" hidden="false" customHeight="true" outlineLevel="0" collapsed="false">
      <c r="A19" s="89" t="s">
        <v>71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customFormat="false" ht="25.5" hidden="false" customHeight="true" outlineLevel="0" collapsed="false">
      <c r="A20" s="88" t="s">
        <v>72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customFormat="false" ht="25.5" hidden="false" customHeight="true" outlineLevel="0" collapsed="false">
      <c r="A21" s="88" t="s">
        <v>73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customFormat="false" ht="25.5" hidden="false" customHeight="true" outlineLevel="0" collapsed="false">
      <c r="A22" s="88" t="s">
        <v>74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customFormat="false" ht="25.5" hidden="false" customHeight="true" outlineLevel="0" collapsed="false">
      <c r="A23" s="89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customFormat="false" ht="25.5" hidden="false" customHeight="true" outlineLevel="0" collapsed="false">
      <c r="A24" s="89" t="s">
        <v>75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customFormat="false" ht="25.5" hidden="false" customHeight="true" outlineLevel="0" collapsed="false">
      <c r="A25" s="88" t="s">
        <v>76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customFormat="false" ht="25.5" hidden="false" customHeight="true" outlineLevel="0" collapsed="false">
      <c r="A26" s="88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customFormat="false" ht="25.5" hidden="false" customHeight="true" outlineLevel="0" collapsed="false">
      <c r="A27" s="89" t="s">
        <v>77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customFormat="false" ht="25.5" hidden="false" customHeight="true" outlineLevel="0" collapsed="false">
      <c r="A28" s="88" t="s">
        <v>78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customFormat="false" ht="25.5" hidden="false" customHeight="true" outlineLevel="0" collapsed="false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customFormat="false" ht="25.5" hidden="false" customHeight="true" outlineLevel="0" collapsed="false">
      <c r="A30" s="89" t="s">
        <v>79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customFormat="false" ht="25.5" hidden="false" customHeight="true" outlineLevel="0" collapsed="false">
      <c r="A31" s="88" t="s">
        <v>80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customFormat="false" ht="25.5" hidden="false" customHeight="true" outlineLevel="0" collapsed="false">
      <c r="A32" s="87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customFormat="false" ht="25.5" hidden="false" customHeight="true" outlineLevel="0" collapsed="false">
      <c r="A33" s="89" t="s">
        <v>81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customFormat="false" ht="25.5" hidden="false" customHeight="true" outlineLevel="0" collapsed="false">
      <c r="A34" s="88" t="s">
        <v>82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customFormat="false" ht="25.5" hidden="false" customHeight="true" outlineLevel="0" collapsed="false">
      <c r="A35" s="88" t="s">
        <v>83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customFormat="false" ht="25.5" hidden="false" customHeight="true" outlineLevel="0" collapsed="false">
      <c r="A36" s="88" t="s">
        <v>84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customFormat="false" ht="25.5" hidden="false" customHeight="true" outlineLevel="0" collapsed="false">
      <c r="A37" s="88" t="s">
        <v>85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customFormat="false" ht="25.5" hidden="false" customHeight="true" outlineLevel="0" collapsed="false">
      <c r="A38" s="9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customFormat="false" ht="25.5" hidden="false" customHeight="true" outlineLevel="0" collapsed="false">
      <c r="A39" s="89" t="s">
        <v>86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customFormat="false" ht="25.5" hidden="false" customHeight="true" outlineLevel="0" collapsed="false">
      <c r="A40" s="88" t="s">
        <v>87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customFormat="false" ht="25.5" hidden="false" customHeight="true" outlineLevel="0" collapsed="false">
      <c r="A41" s="88" t="s">
        <v>88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customFormat="false" ht="25.5" hidden="false" customHeight="true" outlineLevel="0" collapsed="false">
      <c r="A42" s="9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customFormat="false" ht="25.5" hidden="false" customHeight="true" outlineLevel="0" collapsed="false">
      <c r="A43" s="89" t="s">
        <v>89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customFormat="false" ht="25.5" hidden="false" customHeight="true" outlineLevel="0" collapsed="false">
      <c r="A44" s="88" t="s">
        <v>90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customFormat="false" ht="25.5" hidden="false" customHeight="true" outlineLevel="0" collapsed="false">
      <c r="A45" s="88" t="s">
        <v>91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customFormat="false" ht="25.5" hidden="false" customHeight="true" outlineLevel="0" collapsed="false">
      <c r="A46" s="92" t="s">
        <v>92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customFormat="false" ht="25.5" hidden="false" customHeight="true" outlineLevel="0" collapsed="false">
      <c r="A47" s="92" t="s">
        <v>93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customFormat="false" ht="25.5" hidden="false" customHeight="true" outlineLevel="0" collapsed="false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customFormat="false" ht="25.5" hidden="false" customHeight="true" outlineLevel="0" collapsed="false">
      <c r="A49" s="88" t="s">
        <v>95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customFormat="false" ht="25.5" hidden="false" customHeight="true" outlineLevel="0" collapsed="false">
      <c r="A50" s="88" t="s">
        <v>96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customFormat="false" ht="25.5" hidden="false" customHeight="true" outlineLevel="0" collapsed="false">
      <c r="A51" s="88" t="s">
        <v>97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customFormat="false" ht="25.5" hidden="false" customHeight="true" outlineLevel="0" collapsed="false">
      <c r="A52" s="90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customFormat="false" ht="25.5" hidden="false" customHeight="true" outlineLevel="0" collapsed="false">
      <c r="A53" s="89" t="s">
        <v>98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customFormat="false" ht="25.5" hidden="false" customHeight="true" outlineLevel="0" collapsed="false">
      <c r="A54" s="88" t="s">
        <v>99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customFormat="false" ht="25.5" hidden="false" customHeight="true" outlineLevel="0" collapsed="false">
      <c r="A55" s="88" t="s">
        <v>100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customFormat="false" ht="34.5" hidden="false" customHeight="true" outlineLevel="0" collapsed="false">
      <c r="A56" s="88" t="s">
        <v>101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customFormat="false" ht="18.75" hidden="false" customHeight="false" outlineLevel="0" collapsed="false">
      <c r="A57" s="93" t="s">
        <v>102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customFormat="false" ht="15" hidden="false" customHeight="false" outlineLevel="0" collapsed="false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customFormat="false" ht="18.75" hidden="false" customHeight="false" outlineLevel="0" collapsed="false">
      <c r="A59" s="89" t="s">
        <v>103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customFormat="false" ht="18.75" hidden="false" customHeight="false" outlineLevel="0" collapsed="false">
      <c r="A60" s="88" t="s">
        <v>104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customFormat="false" ht="18.75" hidden="false" customHeight="false" outlineLevel="0" collapsed="false">
      <c r="A61" s="88" t="s">
        <v>105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customFormat="false" ht="18.75" hidden="false" customHeight="false" outlineLevel="0" collapsed="false">
      <c r="A62" s="88" t="s">
        <v>106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customFormat="false" ht="18.75" hidden="false" customHeight="false" outlineLevel="0" collapsed="false">
      <c r="A63" s="88" t="s">
        <v>107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customFormat="false" ht="15" hidden="false" customHeight="false" outlineLevel="0" collapsed="false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customFormat="false" ht="24.75" hidden="false" customHeight="true" outlineLevel="0" collapsed="false">
      <c r="A65" s="89" t="s">
        <v>108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customFormat="false" ht="24" hidden="false" customHeight="true" outlineLevel="0" collapsed="false">
      <c r="A66" s="88" t="s">
        <v>109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customFormat="false" ht="24" hidden="false" customHeight="true" outlineLevel="0" collapsed="false">
      <c r="A67" s="93" t="s">
        <v>110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customFormat="false" ht="15" hidden="false" customHeight="false" outlineLevel="0" collapsed="false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customFormat="false" ht="15" hidden="false" customHeight="false" outlineLevel="0" collapsed="false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customFormat="false" ht="15" hidden="false" customHeight="false" outlineLevel="0" collapsed="false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customFormat="false" ht="15" hidden="false" customHeight="false" outlineLevel="0" collapsed="false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customFormat="false" ht="15" hidden="false" customHeight="false" outlineLevel="0" collapsed="false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customFormat="false" ht="15" hidden="false" customHeight="false" outlineLevel="0" collapsed="false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customFormat="false" ht="15" hidden="false" customHeight="false" outlineLevel="0" collapsed="false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customFormat="false" ht="15" hidden="false" customHeight="false" outlineLevel="0" collapsed="false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customFormat="false" ht="15" hidden="false" customHeight="false" outlineLevel="0" collapsed="false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customFormat="false" ht="15" hidden="false" customHeight="false" outlineLevel="0" collapsed="false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customFormat="false" ht="15" hidden="false" customHeight="false" outlineLevel="0" collapsed="false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customFormat="false" ht="15" hidden="false" customHeight="false" outlineLevel="0" collapsed="false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customFormat="false" ht="15" hidden="false" customHeight="false" outlineLevel="0" collapsed="false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customFormat="false" ht="15" hidden="false" customHeight="false" outlineLevel="0" collapsed="false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customFormat="false" ht="15" hidden="false" customHeight="false" outlineLevel="0" collapsed="false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customFormat="false" ht="15" hidden="false" customHeight="false" outlineLevel="0" collapsed="false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customFormat="false" ht="15" hidden="false" customHeight="false" outlineLevel="0" collapsed="false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customFormat="false" ht="15" hidden="false" customHeight="false" outlineLevel="0" collapsed="false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customFormat="false" ht="15" hidden="false" customHeight="false" outlineLevel="0" collapsed="false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customFormat="false" ht="15" hidden="false" customHeight="false" outlineLevel="0" collapsed="false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customFormat="false" ht="15" hidden="false" customHeight="false" outlineLevel="0" collapsed="false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customFormat="false" ht="15" hidden="false" customHeight="false" outlineLevel="0" collapsed="false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customFormat="false" ht="15" hidden="false" customHeight="false" outlineLevel="0" collapsed="false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customFormat="false" ht="15" hidden="false" customHeight="false" outlineLevel="0" collapsed="false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customFormat="false" ht="15" hidden="false" customHeight="false" outlineLevel="0" collapsed="false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customFormat="false" ht="15" hidden="false" customHeight="false" outlineLevel="0" collapsed="false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customFormat="false" ht="15" hidden="false" customHeight="false" outlineLevel="0" collapsed="false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customFormat="false" ht="15" hidden="false" customHeight="false" outlineLevel="0" collapsed="false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customFormat="false" ht="15" hidden="false" customHeight="false" outlineLevel="0" collapsed="false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customFormat="false" ht="15" hidden="false" customHeight="false" outlineLevel="0" collapsed="false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customFormat="false" ht="15" hidden="false" customHeight="false" outlineLevel="0" collapsed="false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customFormat="false" ht="15" hidden="false" customHeight="false" outlineLevel="0" collapsed="false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customFormat="false" ht="15" hidden="false" customHeight="false" outlineLevel="0" collapsed="false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customFormat="false" ht="15" hidden="false" customHeight="false" outlineLevel="0" collapsed="false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customFormat="false" ht="15" hidden="false" customHeight="false" outlineLevel="0" collapsed="false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customFormat="false" ht="15" hidden="false" customHeight="false" outlineLevel="0" collapsed="false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customFormat="false" ht="15" hidden="false" customHeight="false" outlineLevel="0" collapsed="false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customFormat="false" ht="15" hidden="false" customHeight="false" outlineLevel="0" collapsed="false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customFormat="false" ht="15" hidden="false" customHeight="false" outlineLevel="0" collapsed="false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customFormat="false" ht="15" hidden="false" customHeight="false" outlineLevel="0" collapsed="false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customFormat="false" ht="15" hidden="false" customHeight="false" outlineLevel="0" collapsed="false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customFormat="false" ht="15" hidden="false" customHeight="false" outlineLevel="0" collapsed="false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customFormat="false" ht="15" hidden="false" customHeight="false" outlineLevel="0" collapsed="false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customFormat="false" ht="15" hidden="false" customHeight="false" outlineLevel="0" collapsed="false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customFormat="false" ht="15" hidden="false" customHeight="false" outlineLevel="0" collapsed="false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customFormat="false" ht="15" hidden="false" customHeight="false" outlineLevel="0" collapsed="false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customFormat="false" ht="15" hidden="false" customHeight="false" outlineLevel="0" collapsed="false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customFormat="false" ht="15" hidden="false" customHeight="false" outlineLevel="0" collapsed="false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customFormat="false" ht="15" hidden="false" customHeight="false" outlineLevel="0" collapsed="false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customFormat="false" ht="15" hidden="false" customHeight="false" outlineLevel="0" collapsed="false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customFormat="false" ht="15" hidden="false" customHeight="false" outlineLevel="0" collapsed="false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customFormat="false" ht="15" hidden="false" customHeight="false" outlineLevel="0" collapsed="false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customFormat="false" ht="15" hidden="false" customHeight="false" outlineLevel="0" collapsed="false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customFormat="false" ht="15" hidden="false" customHeight="false" outlineLevel="0" collapsed="false"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customFormat="false" ht="15" hidden="false" customHeight="false" outlineLevel="0" collapsed="false"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customFormat="false" ht="15" hidden="false" customHeight="false" outlineLevel="0" collapsed="false"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customFormat="false" ht="15" hidden="false" customHeight="false" outlineLevel="0" collapsed="false"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customFormat="false" ht="15" hidden="false" customHeight="false" outlineLevel="0" collapsed="false"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customFormat="false" ht="15" hidden="false" customHeight="false" outlineLevel="0" collapsed="false"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customFormat="false" ht="15" hidden="false" customHeight="false" outlineLevel="0" collapsed="false"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customFormat="false" ht="15" hidden="false" customHeight="false" outlineLevel="0" collapsed="false"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customFormat="false" ht="15" hidden="false" customHeight="false" outlineLevel="0" collapsed="false"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customFormat="false" ht="15" hidden="false" customHeight="false" outlineLevel="0" collapsed="false"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customFormat="false" ht="15" hidden="false" customHeight="false" outlineLevel="0" collapsed="false"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customFormat="false" ht="15" hidden="false" customHeight="false" outlineLevel="0" collapsed="false"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customFormat="false" ht="15" hidden="false" customHeight="false" outlineLevel="0" collapsed="false"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customFormat="false" ht="15" hidden="false" customHeight="false" outlineLevel="0" collapsed="false"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customFormat="false" ht="15" hidden="false" customHeight="false" outlineLevel="0" collapsed="false"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customFormat="false" ht="15" hidden="false" customHeight="false" outlineLevel="0" collapsed="false"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customFormat="false" ht="15" hidden="false" customHeight="false" outlineLevel="0" collapsed="false"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customFormat="false" ht="15" hidden="false" customHeight="false" outlineLevel="0" collapsed="false"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customFormat="false" ht="15" hidden="false" customHeight="false" outlineLevel="0" collapsed="false"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customFormat="false" ht="15" hidden="false" customHeight="false" outlineLevel="0" collapsed="false"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customFormat="false" ht="15" hidden="false" customHeight="false" outlineLevel="0" collapsed="false"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customFormat="false" ht="15" hidden="false" customHeight="false" outlineLevel="0" collapsed="false"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customFormat="false" ht="15" hidden="false" customHeight="false" outlineLevel="0" collapsed="false"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customFormat="false" ht="15" hidden="false" customHeight="false" outlineLevel="0" collapsed="false"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customFormat="false" ht="15" hidden="false" customHeight="false" outlineLevel="0" collapsed="false"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customFormat="false" ht="15" hidden="false" customHeight="false" outlineLevel="0" collapsed="false"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customFormat="false" ht="15" hidden="false" customHeight="false" outlineLevel="0" collapsed="false"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customFormat="false" ht="15" hidden="false" customHeight="false" outlineLevel="0" collapsed="false"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customFormat="false" ht="15" hidden="false" customHeight="false" outlineLevel="0" collapsed="false"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customFormat="false" ht="15" hidden="false" customHeight="false" outlineLevel="0" collapsed="false"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customFormat="false" ht="15" hidden="false" customHeight="false" outlineLevel="0" collapsed="false"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customFormat="false" ht="15" hidden="false" customHeight="false" outlineLevel="0" collapsed="false"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customFormat="false" ht="15" hidden="false" customHeight="false" outlineLevel="0" collapsed="false"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customFormat="false" ht="15" hidden="false" customHeight="false" outlineLevel="0" collapsed="false"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customFormat="false" ht="15" hidden="false" customHeight="false" outlineLevel="0" collapsed="false"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customFormat="false" ht="15" hidden="false" customHeight="false" outlineLevel="0" collapsed="false"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customFormat="false" ht="15" hidden="false" customHeight="false" outlineLevel="0" collapsed="false"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customFormat="false" ht="15" hidden="false" customHeight="false" outlineLevel="0" collapsed="false"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customFormat="false" ht="15" hidden="false" customHeight="false" outlineLevel="0" collapsed="false"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customFormat="false" ht="15" hidden="false" customHeight="false" outlineLevel="0" collapsed="false"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customFormat="false" ht="15" hidden="false" customHeight="false" outlineLevel="0" collapsed="false"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customFormat="false" ht="15" hidden="false" customHeight="false" outlineLevel="0" collapsed="false"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customFormat="false" ht="15" hidden="false" customHeight="false" outlineLevel="0" collapsed="false"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customFormat="false" ht="15" hidden="false" customHeight="false" outlineLevel="0" collapsed="false"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customFormat="false" ht="15" hidden="false" customHeight="false" outlineLevel="0" collapsed="false"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customFormat="false" ht="15" hidden="false" customHeight="false" outlineLevel="0" collapsed="false"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customFormat="false" ht="15" hidden="false" customHeight="false" outlineLevel="0" collapsed="false"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customFormat="false" ht="15" hidden="false" customHeight="false" outlineLevel="0" collapsed="false"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customFormat="false" ht="15" hidden="false" customHeight="false" outlineLevel="0" collapsed="false"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customFormat="false" ht="15" hidden="false" customHeight="false" outlineLevel="0" collapsed="false"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customFormat="false" ht="15" hidden="false" customHeight="false" outlineLevel="0" collapsed="false"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customFormat="false" ht="15" hidden="false" customHeight="false" outlineLevel="0" collapsed="false"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customFormat="false" ht="15" hidden="false" customHeight="false" outlineLevel="0" collapsed="false"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customFormat="false" ht="15" hidden="false" customHeight="false" outlineLevel="0" collapsed="false"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customFormat="false" ht="15" hidden="false" customHeight="false" outlineLevel="0" collapsed="false"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customFormat="false" ht="15" hidden="false" customHeight="false" outlineLevel="0" collapsed="false"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customFormat="false" ht="15" hidden="false" customHeight="false" outlineLevel="0" collapsed="false"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customFormat="false" ht="15" hidden="false" customHeight="false" outlineLevel="0" collapsed="false"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customFormat="false" ht="15" hidden="false" customHeight="false" outlineLevel="0" collapsed="false"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customFormat="false" ht="15" hidden="false" customHeight="false" outlineLevel="0" collapsed="false"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customFormat="false" ht="15" hidden="false" customHeight="false" outlineLevel="0" collapsed="false"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customFormat="false" ht="15" hidden="false" customHeight="false" outlineLevel="0" collapsed="false"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customFormat="false" ht="15" hidden="false" customHeight="false" outlineLevel="0" collapsed="false"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customFormat="false" ht="15" hidden="false" customHeight="false" outlineLevel="0" collapsed="false"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customFormat="false" ht="15" hidden="false" customHeight="false" outlineLevel="0" collapsed="false"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customFormat="false" ht="15" hidden="false" customHeight="false" outlineLevel="0" collapsed="false"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customFormat="false" ht="15" hidden="false" customHeight="false" outlineLevel="0" collapsed="false"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customFormat="false" ht="15" hidden="false" customHeight="false" outlineLevel="0" collapsed="false"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customFormat="false" ht="15" hidden="false" customHeight="false" outlineLevel="0" collapsed="false"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customFormat="false" ht="15" hidden="false" customHeight="false" outlineLevel="0" collapsed="false"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customFormat="false" ht="15" hidden="false" customHeight="false" outlineLevel="0" collapsed="false"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customFormat="false" ht="15" hidden="false" customHeight="false" outlineLevel="0" collapsed="false"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customFormat="false" ht="15" hidden="false" customHeight="false" outlineLevel="0" collapsed="false"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customFormat="false" ht="15" hidden="false" customHeight="false" outlineLevel="0" collapsed="false"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customFormat="false" ht="15" hidden="false" customHeight="false" outlineLevel="0" collapsed="false"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customFormat="false" ht="15" hidden="false" customHeight="false" outlineLevel="0" collapsed="false"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customFormat="false" ht="15" hidden="false" customHeight="false" outlineLevel="0" collapsed="false"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customFormat="false" ht="15" hidden="false" customHeight="false" outlineLevel="0" collapsed="false"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customFormat="false" ht="15" hidden="false" customHeight="false" outlineLevel="0" collapsed="false"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customFormat="false" ht="15" hidden="false" customHeight="false" outlineLevel="0" collapsed="false"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customFormat="false" ht="15" hidden="false" customHeight="false" outlineLevel="0" collapsed="false"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customFormat="false" ht="15" hidden="false" customHeight="false" outlineLevel="0" collapsed="false"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customFormat="false" ht="15" hidden="false" customHeight="false" outlineLevel="0" collapsed="false"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customFormat="false" ht="15" hidden="false" customHeight="false" outlineLevel="0" collapsed="false"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customFormat="false" ht="15" hidden="false" customHeight="false" outlineLevel="0" collapsed="false"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customFormat="false" ht="15" hidden="false" customHeight="false" outlineLevel="0" collapsed="false"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customFormat="false" ht="15" hidden="false" customHeight="false" outlineLevel="0" collapsed="false"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customFormat="false" ht="15" hidden="false" customHeight="false" outlineLevel="0" collapsed="false"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customFormat="false" ht="15" hidden="false" customHeight="false" outlineLevel="0" collapsed="false"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customFormat="false" ht="15" hidden="false" customHeight="false" outlineLevel="0" collapsed="false"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customFormat="false" ht="15" hidden="false" customHeight="false" outlineLevel="0" collapsed="false"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customFormat="false" ht="15" hidden="false" customHeight="false" outlineLevel="0" collapsed="false"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customFormat="false" ht="15" hidden="false" customHeight="false" outlineLevel="0" collapsed="false"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customFormat="false" ht="15" hidden="false" customHeight="false" outlineLevel="0" collapsed="false"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customFormat="false" ht="15" hidden="false" customHeight="false" outlineLevel="0" collapsed="false"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customFormat="false" ht="15" hidden="false" customHeight="false" outlineLevel="0" collapsed="false"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customFormat="false" ht="15" hidden="false" customHeight="false" outlineLevel="0" collapsed="false"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customFormat="false" ht="15" hidden="false" customHeight="false" outlineLevel="0" collapsed="false"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customFormat="false" ht="15" hidden="false" customHeight="false" outlineLevel="0" collapsed="false"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customFormat="false" ht="15" hidden="false" customHeight="false" outlineLevel="0" collapsed="false"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customFormat="false" ht="15" hidden="false" customHeight="false" outlineLevel="0" collapsed="false"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customFormat="false" ht="15" hidden="false" customHeight="false" outlineLevel="0" collapsed="false"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customFormat="false" ht="15" hidden="false" customHeight="false" outlineLevel="0" collapsed="false"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customFormat="false" ht="15" hidden="false" customHeight="false" outlineLevel="0" collapsed="false"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customFormat="false" ht="15" hidden="false" customHeight="false" outlineLevel="0" collapsed="false"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customFormat="false" ht="15" hidden="false" customHeight="false" outlineLevel="0" collapsed="false"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customFormat="false" ht="15" hidden="false" customHeight="false" outlineLevel="0" collapsed="false"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customFormat="false" ht="15" hidden="false" customHeight="false" outlineLevel="0" collapsed="false"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customFormat="false" ht="15" hidden="false" customHeight="false" outlineLevel="0" collapsed="false"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customFormat="false" ht="15" hidden="false" customHeight="false" outlineLevel="0" collapsed="false"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customFormat="false" ht="15" hidden="false" customHeight="false" outlineLevel="0" collapsed="false"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customFormat="false" ht="15" hidden="false" customHeight="false" outlineLevel="0" collapsed="false"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customFormat="false" ht="15" hidden="false" customHeight="false" outlineLevel="0" collapsed="false"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customFormat="false" ht="15" hidden="false" customHeight="false" outlineLevel="0" collapsed="false"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customFormat="false" ht="15" hidden="false" customHeight="false" outlineLevel="0" collapsed="false"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customFormat="false" ht="15" hidden="false" customHeight="false" outlineLevel="0" collapsed="false"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customFormat="false" ht="15" hidden="false" customHeight="false" outlineLevel="0" collapsed="false"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customFormat="false" ht="15" hidden="false" customHeight="false" outlineLevel="0" collapsed="false"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customFormat="false" ht="15" hidden="false" customHeight="false" outlineLevel="0" collapsed="false"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customFormat="false" ht="15" hidden="false" customHeight="false" outlineLevel="0" collapsed="false"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customFormat="false" ht="15" hidden="false" customHeight="false" outlineLevel="0" collapsed="false"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customFormat="false" ht="15" hidden="false" customHeight="false" outlineLevel="0" collapsed="false"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customFormat="false" ht="15" hidden="false" customHeight="false" outlineLevel="0" collapsed="false"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customFormat="false" ht="15" hidden="false" customHeight="false" outlineLevel="0" collapsed="false"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customFormat="false" ht="15" hidden="false" customHeight="false" outlineLevel="0" collapsed="false"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customFormat="false" ht="15" hidden="false" customHeight="false" outlineLevel="0" collapsed="false"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customFormat="false" ht="15" hidden="false" customHeight="false" outlineLevel="0" collapsed="false"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customFormat="false" ht="15" hidden="false" customHeight="false" outlineLevel="0" collapsed="false"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customFormat="false" ht="15" hidden="false" customHeight="false" outlineLevel="0" collapsed="false"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customFormat="false" ht="15" hidden="false" customHeight="false" outlineLevel="0" collapsed="false"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customFormat="false" ht="15" hidden="false" customHeight="false" outlineLevel="0" collapsed="false"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customFormat="false" ht="15" hidden="false" customHeight="false" outlineLevel="0" collapsed="false"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customFormat="false" ht="15" hidden="false" customHeight="false" outlineLevel="0" collapsed="false"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customFormat="false" ht="15" hidden="false" customHeight="false" outlineLevel="0" collapsed="false"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customFormat="false" ht="15" hidden="false" customHeight="false" outlineLevel="0" collapsed="false"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customFormat="false" ht="15" hidden="false" customHeight="false" outlineLevel="0" collapsed="false"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customFormat="false" ht="15" hidden="false" customHeight="false" outlineLevel="0" collapsed="false"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customFormat="false" ht="15" hidden="false" customHeight="false" outlineLevel="0" collapsed="false"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customFormat="false" ht="15" hidden="false" customHeight="false" outlineLevel="0" collapsed="false"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customFormat="false" ht="15" hidden="false" customHeight="false" outlineLevel="0" collapsed="false"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customFormat="false" ht="15" hidden="false" customHeight="false" outlineLevel="0" collapsed="false"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customFormat="false" ht="15" hidden="false" customHeight="false" outlineLevel="0" collapsed="false"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customFormat="false" ht="15" hidden="false" customHeight="false" outlineLevel="0" collapsed="false"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customFormat="false" ht="15" hidden="false" customHeight="false" outlineLevel="0" collapsed="false"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customFormat="false" ht="15" hidden="false" customHeight="false" outlineLevel="0" collapsed="false"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customFormat="false" ht="15" hidden="false" customHeight="false" outlineLevel="0" collapsed="false"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customFormat="false" ht="15" hidden="false" customHeight="false" outlineLevel="0" collapsed="false"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customFormat="false" ht="15" hidden="false" customHeight="false" outlineLevel="0" collapsed="false"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customFormat="false" ht="15" hidden="false" customHeight="false" outlineLevel="0" collapsed="false"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customFormat="false" ht="15" hidden="false" customHeight="false" outlineLevel="0" collapsed="false"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customFormat="false" ht="15" hidden="false" customHeight="false" outlineLevel="0" collapsed="false"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customFormat="false" ht="15" hidden="false" customHeight="false" outlineLevel="0" collapsed="false"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customFormat="false" ht="15" hidden="false" customHeight="false" outlineLevel="0" collapsed="false"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customFormat="false" ht="15" hidden="false" customHeight="false" outlineLevel="0" collapsed="false"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customFormat="false" ht="15" hidden="false" customHeight="false" outlineLevel="0" collapsed="false"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customFormat="false" ht="15" hidden="false" customHeight="false" outlineLevel="0" collapsed="false"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customFormat="false" ht="15" hidden="false" customHeight="false" outlineLevel="0" collapsed="false"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customFormat="false" ht="15" hidden="false" customHeight="false" outlineLevel="0" collapsed="false"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customFormat="false" ht="15" hidden="false" customHeight="false" outlineLevel="0" collapsed="false"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customFormat="false" ht="15" hidden="false" customHeight="false" outlineLevel="0" collapsed="false"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customFormat="false" ht="15" hidden="false" customHeight="false" outlineLevel="0" collapsed="false"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customFormat="false" ht="15" hidden="false" customHeight="false" outlineLevel="0" collapsed="false"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customFormat="false" ht="15" hidden="false" customHeight="false" outlineLevel="0" collapsed="false"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customFormat="false" ht="15" hidden="false" customHeight="false" outlineLevel="0" collapsed="false"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customFormat="false" ht="15" hidden="false" customHeight="false" outlineLevel="0" collapsed="false"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customFormat="false" ht="15" hidden="false" customHeight="false" outlineLevel="0" collapsed="false"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customFormat="false" ht="15" hidden="false" customHeight="false" outlineLevel="0" collapsed="false"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customFormat="false" ht="15" hidden="false" customHeight="false" outlineLevel="0" collapsed="false"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customFormat="false" ht="15" hidden="false" customHeight="false" outlineLevel="0" collapsed="false"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customFormat="false" ht="15" hidden="false" customHeight="false" outlineLevel="0" collapsed="false"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customFormat="false" ht="15" hidden="false" customHeight="false" outlineLevel="0" collapsed="false"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customFormat="false" ht="15" hidden="false" customHeight="false" outlineLevel="0" collapsed="false"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customFormat="false" ht="15" hidden="false" customHeight="false" outlineLevel="0" collapsed="false"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customFormat="false" ht="15" hidden="false" customHeight="false" outlineLevel="0" collapsed="false"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customFormat="false" ht="15" hidden="false" customHeight="false" outlineLevel="0" collapsed="false"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customFormat="false" ht="15" hidden="false" customHeight="false" outlineLevel="0" collapsed="false"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customFormat="false" ht="15" hidden="false" customHeight="false" outlineLevel="0" collapsed="false"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customFormat="false" ht="15" hidden="false" customHeight="false" outlineLevel="0" collapsed="false"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customFormat="false" ht="15" hidden="false" customHeight="false" outlineLevel="0" collapsed="false"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customFormat="false" ht="15" hidden="false" customHeight="false" outlineLevel="0" collapsed="false"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customFormat="false" ht="15" hidden="false" customHeight="false" outlineLevel="0" collapsed="false"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customFormat="false" ht="15" hidden="false" customHeight="false" outlineLevel="0" collapsed="false"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customFormat="false" ht="15" hidden="false" customHeight="false" outlineLevel="0" collapsed="false"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customFormat="false" ht="15" hidden="false" customHeight="false" outlineLevel="0" collapsed="false"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customFormat="false" ht="15" hidden="false" customHeight="false" outlineLevel="0" collapsed="false"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customFormat="false" ht="15" hidden="false" customHeight="false" outlineLevel="0" collapsed="false"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customFormat="false" ht="15" hidden="false" customHeight="false" outlineLevel="0" collapsed="false"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customFormat="false" ht="15" hidden="false" customHeight="false" outlineLevel="0" collapsed="false"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customFormat="false" ht="15" hidden="false" customHeight="false" outlineLevel="0" collapsed="false"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customFormat="false" ht="15" hidden="false" customHeight="false" outlineLevel="0" collapsed="false"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customFormat="false" ht="15" hidden="false" customHeight="false" outlineLevel="0" collapsed="false"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customFormat="false" ht="15" hidden="false" customHeight="false" outlineLevel="0" collapsed="false"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customFormat="false" ht="15" hidden="false" customHeight="false" outlineLevel="0" collapsed="false"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customFormat="false" ht="15" hidden="false" customHeight="false" outlineLevel="0" collapsed="false"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customFormat="false" ht="15" hidden="false" customHeight="false" outlineLevel="0" collapsed="false"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customFormat="false" ht="15" hidden="false" customHeight="false" outlineLevel="0" collapsed="false"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</sheetData>
  <mergeCells count="11">
    <mergeCell ref="A1:I1"/>
    <mergeCell ref="A11:S11"/>
    <mergeCell ref="B12:C12"/>
    <mergeCell ref="D12:E12"/>
    <mergeCell ref="F12:G12"/>
    <mergeCell ref="H12:I12"/>
    <mergeCell ref="J12:K12"/>
    <mergeCell ref="L12:M12"/>
    <mergeCell ref="N12:O12"/>
    <mergeCell ref="P12:Q12"/>
    <mergeCell ref="R12:S12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26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3" activeCellId="0" sqref="A3"/>
    </sheetView>
  </sheetViews>
  <sheetFormatPr defaultRowHeight="1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522</v>
      </c>
      <c r="P4" s="1192" t="s">
        <v>523</v>
      </c>
      <c r="Q4" s="1318" t="s">
        <v>488</v>
      </c>
      <c r="R4" s="1319" t="s">
        <v>524</v>
      </c>
      <c r="S4" s="1195" t="s">
        <v>525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70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70</v>
      </c>
      <c r="K10" s="1329" t="n">
        <v>160</v>
      </c>
      <c r="L10" s="1329" t="n">
        <v>600</v>
      </c>
      <c r="M10" s="1330" t="n">
        <v>3.71022926371214</v>
      </c>
      <c r="N10" s="1261" t="n">
        <v>55.9105069018478</v>
      </c>
      <c r="O10" s="1331" t="n">
        <v>8840.8510857675</v>
      </c>
      <c r="P10" s="1332" t="n">
        <v>10217.3227193925</v>
      </c>
      <c r="Q10" s="1333" t="n">
        <v>3421.9055683575</v>
      </c>
      <c r="R10" s="1334" t="n">
        <v>12262.756654125</v>
      </c>
      <c r="S10" s="1335" t="n">
        <v>13639.22828775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70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70</v>
      </c>
      <c r="K11" s="1339" t="n">
        <v>160</v>
      </c>
      <c r="L11" s="1339" t="n">
        <v>650</v>
      </c>
      <c r="M11" s="1340" t="n">
        <v>3.98523183287786</v>
      </c>
      <c r="N11" s="1211" t="n">
        <v>67.0926082822174</v>
      </c>
      <c r="O11" s="1341" t="n">
        <v>9207.20389136625</v>
      </c>
      <c r="P11" s="1342" t="n">
        <v>10666.2949194825</v>
      </c>
      <c r="Q11" s="1300" t="n">
        <v>3703.806255645</v>
      </c>
      <c r="R11" s="1343" t="n">
        <v>12911.0101470113</v>
      </c>
      <c r="S11" s="1344" t="n">
        <v>14370.1011751275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70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70</v>
      </c>
      <c r="K12" s="1339" t="n">
        <v>160</v>
      </c>
      <c r="L12" s="1339" t="n">
        <v>700</v>
      </c>
      <c r="M12" s="1340" t="n">
        <v>4.26023440204357</v>
      </c>
      <c r="N12" s="1211" t="n">
        <v>78.274709662587</v>
      </c>
      <c r="O12" s="1341" t="n">
        <v>9573.55656575625</v>
      </c>
      <c r="P12" s="1342" t="n">
        <v>11115.2672507813</v>
      </c>
      <c r="Q12" s="1300" t="n">
        <v>3985.7069429325</v>
      </c>
      <c r="R12" s="1343" t="n">
        <v>13559.2635086888</v>
      </c>
      <c r="S12" s="1344" t="n">
        <v>15100.9741937138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70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70</v>
      </c>
      <c r="K13" s="1339" t="n">
        <v>160</v>
      </c>
      <c r="L13" s="1339" t="n">
        <v>750</v>
      </c>
      <c r="M13" s="1340" t="n">
        <v>4.53523697120929</v>
      </c>
      <c r="N13" s="1211" t="n">
        <v>89.4568110429565</v>
      </c>
      <c r="O13" s="1341" t="n">
        <v>9939.90924014625</v>
      </c>
      <c r="P13" s="1342" t="n">
        <v>11564.23958208</v>
      </c>
      <c r="Q13" s="1300" t="n">
        <v>4267.60776142875</v>
      </c>
      <c r="R13" s="1343" t="n">
        <v>14207.517001575</v>
      </c>
      <c r="S13" s="1344" t="n">
        <v>15831.8473435088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70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70</v>
      </c>
      <c r="K14" s="1339" t="n">
        <v>160</v>
      </c>
      <c r="L14" s="1339" t="n">
        <v>800</v>
      </c>
      <c r="M14" s="1340" t="n">
        <v>4.810239540375</v>
      </c>
      <c r="N14" s="1211" t="n">
        <v>100.638912423326</v>
      </c>
      <c r="O14" s="1341" t="n">
        <v>10306.262045745</v>
      </c>
      <c r="P14" s="1342" t="n">
        <v>12013.2119133788</v>
      </c>
      <c r="Q14" s="1300" t="n">
        <v>4549.50844871625</v>
      </c>
      <c r="R14" s="1343" t="n">
        <v>14855.7704944613</v>
      </c>
      <c r="S14" s="1344" t="n">
        <v>16562.720362095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70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70</v>
      </c>
      <c r="K15" s="1339" t="n">
        <v>160</v>
      </c>
      <c r="L15" s="1339" t="n">
        <v>850</v>
      </c>
      <c r="M15" s="1340" t="n">
        <v>5.08524210954071</v>
      </c>
      <c r="N15" s="1211" t="n">
        <v>111.821013803696</v>
      </c>
      <c r="O15" s="1341" t="n">
        <v>10672.614720135</v>
      </c>
      <c r="P15" s="1342" t="n">
        <v>12462.1842446775</v>
      </c>
      <c r="Q15" s="1300" t="n">
        <v>4831.40913600375</v>
      </c>
      <c r="R15" s="1343" t="n">
        <v>15504.0238561388</v>
      </c>
      <c r="S15" s="1344" t="n">
        <v>17293.5933806813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70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70</v>
      </c>
      <c r="K16" s="1339" t="n">
        <v>160</v>
      </c>
      <c r="L16" s="1339" t="n">
        <v>900</v>
      </c>
      <c r="M16" s="1340" t="n">
        <v>5.36024467870643</v>
      </c>
      <c r="N16" s="1211" t="n">
        <v>123.003115184065</v>
      </c>
      <c r="O16" s="1341" t="n">
        <v>11038.967394525</v>
      </c>
      <c r="P16" s="1342" t="n">
        <v>12911.1565759763</v>
      </c>
      <c r="Q16" s="1300" t="n">
        <v>5113.3099545</v>
      </c>
      <c r="R16" s="1343" t="n">
        <v>16152.277349025</v>
      </c>
      <c r="S16" s="1344" t="n">
        <v>18024.4665304763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70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70</v>
      </c>
      <c r="K17" s="1339" t="n">
        <v>160</v>
      </c>
      <c r="L17" s="1339" t="n">
        <v>950</v>
      </c>
      <c r="M17" s="1340" t="n">
        <v>5.63524724787214</v>
      </c>
      <c r="N17" s="1211" t="n">
        <v>134.185216564435</v>
      </c>
      <c r="O17" s="1341" t="n">
        <v>11405.320068915</v>
      </c>
      <c r="P17" s="1342" t="n">
        <v>13360.128907275</v>
      </c>
      <c r="Q17" s="1300" t="n">
        <v>5395.2106417875</v>
      </c>
      <c r="R17" s="1343" t="n">
        <v>16800.5307107025</v>
      </c>
      <c r="S17" s="1344" t="n">
        <v>18755.3395490625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70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70</v>
      </c>
      <c r="K18" s="1339" t="n">
        <v>160</v>
      </c>
      <c r="L18" s="1339" t="n">
        <v>1000</v>
      </c>
      <c r="M18" s="1340" t="n">
        <v>5.91024981703786</v>
      </c>
      <c r="N18" s="1211" t="n">
        <v>145.367317944804</v>
      </c>
      <c r="O18" s="1341" t="n">
        <v>11771.6728745138</v>
      </c>
      <c r="P18" s="1342" t="n">
        <v>13809.101107365</v>
      </c>
      <c r="Q18" s="1300" t="n">
        <v>5677.111329075</v>
      </c>
      <c r="R18" s="1343" t="n">
        <v>17448.7842035888</v>
      </c>
      <c r="S18" s="1344" t="n">
        <v>19486.21243644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70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70</v>
      </c>
      <c r="K19" s="1339" t="n">
        <v>160</v>
      </c>
      <c r="L19" s="1339" t="n">
        <v>1050</v>
      </c>
      <c r="M19" s="1340" t="n">
        <v>6.18525238620357</v>
      </c>
      <c r="N19" s="1211" t="n">
        <v>156.549419325174</v>
      </c>
      <c r="O19" s="1341" t="n">
        <v>12138.0255489038</v>
      </c>
      <c r="P19" s="1342" t="n">
        <v>14258.0734386638</v>
      </c>
      <c r="Q19" s="1300" t="n">
        <v>5959.01214757125</v>
      </c>
      <c r="R19" s="1343" t="n">
        <v>18097.037696475</v>
      </c>
      <c r="S19" s="1344" t="n">
        <v>20217.085586235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70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70</v>
      </c>
      <c r="K20" s="1339" t="n">
        <v>160</v>
      </c>
      <c r="L20" s="1339" t="n">
        <v>1100</v>
      </c>
      <c r="M20" s="1340" t="n">
        <v>6.46025495536929</v>
      </c>
      <c r="N20" s="1211" t="n">
        <v>167.731520705544</v>
      </c>
      <c r="O20" s="1341" t="n">
        <v>12504.3782232938</v>
      </c>
      <c r="P20" s="1342" t="n">
        <v>14707.0457699625</v>
      </c>
      <c r="Q20" s="1300" t="n">
        <v>6240.91283485875</v>
      </c>
      <c r="R20" s="1343" t="n">
        <v>18745.2910581525</v>
      </c>
      <c r="S20" s="1344" t="n">
        <v>20947.9586048212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70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70</v>
      </c>
      <c r="K21" s="1339" t="n">
        <v>160</v>
      </c>
      <c r="L21" s="1339" t="n">
        <v>1150</v>
      </c>
      <c r="M21" s="1340" t="n">
        <v>6.735257524535</v>
      </c>
      <c r="N21" s="1211" t="n">
        <v>178.913622085913</v>
      </c>
      <c r="O21" s="1341" t="n">
        <v>12870.7308976838</v>
      </c>
      <c r="P21" s="1342" t="n">
        <v>15156.0181012613</v>
      </c>
      <c r="Q21" s="1300" t="n">
        <v>6522.81352214625</v>
      </c>
      <c r="R21" s="1343" t="n">
        <v>19393.54441983</v>
      </c>
      <c r="S21" s="1344" t="n">
        <v>21678.8316234075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70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70</v>
      </c>
      <c r="K22" s="1339" t="n">
        <v>160</v>
      </c>
      <c r="L22" s="1339" t="n">
        <v>1200</v>
      </c>
      <c r="M22" s="1340" t="n">
        <v>7.04951009370071</v>
      </c>
      <c r="N22" s="1211" t="n">
        <v>190.095723466283</v>
      </c>
      <c r="O22" s="1341" t="n">
        <v>13279.9544566313</v>
      </c>
      <c r="P22" s="1342" t="n">
        <v>15646.5544779675</v>
      </c>
      <c r="Q22" s="1300" t="n">
        <v>6804.7143406425</v>
      </c>
      <c r="R22" s="1343" t="n">
        <v>20084.6687972738</v>
      </c>
      <c r="S22" s="1344" t="n">
        <v>22451.26881861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70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70</v>
      </c>
      <c r="K23" s="1339" t="n">
        <v>160</v>
      </c>
      <c r="L23" s="1339" t="n">
        <v>1250</v>
      </c>
      <c r="M23" s="1340" t="n">
        <v>7.32451266286643</v>
      </c>
      <c r="N23" s="1211" t="n">
        <v>201.277824846652</v>
      </c>
      <c r="O23" s="1341" t="n">
        <v>13646.3071310213</v>
      </c>
      <c r="P23" s="1342" t="n">
        <v>16095.5268092663</v>
      </c>
      <c r="Q23" s="1300" t="n">
        <v>7086.61502793</v>
      </c>
      <c r="R23" s="1343" t="n">
        <v>20732.9221589513</v>
      </c>
      <c r="S23" s="1344" t="n">
        <v>23182.1418371963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70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70</v>
      </c>
      <c r="K24" s="1339" t="n">
        <v>160</v>
      </c>
      <c r="L24" s="1339" t="n">
        <v>1300</v>
      </c>
      <c r="M24" s="1340" t="n">
        <v>7.59951523203214</v>
      </c>
      <c r="N24" s="1211" t="n">
        <v>212.459926227022</v>
      </c>
      <c r="O24" s="1341" t="n">
        <v>14012.65993662</v>
      </c>
      <c r="P24" s="1342" t="n">
        <v>16544.499140565</v>
      </c>
      <c r="Q24" s="1300" t="n">
        <v>7368.5157152175</v>
      </c>
      <c r="R24" s="1343" t="n">
        <v>21381.1756518375</v>
      </c>
      <c r="S24" s="1344" t="n">
        <v>23913.0148557825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70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70</v>
      </c>
      <c r="K25" s="1339" t="n">
        <v>160</v>
      </c>
      <c r="L25" s="1339" t="n">
        <v>1350</v>
      </c>
      <c r="M25" s="1340" t="n">
        <v>7.87451780119786</v>
      </c>
      <c r="N25" s="1211" t="n">
        <v>223.642027607391</v>
      </c>
      <c r="O25" s="1341" t="n">
        <v>14379.01261101</v>
      </c>
      <c r="P25" s="1342" t="n">
        <v>16993.4714718638</v>
      </c>
      <c r="Q25" s="1300" t="n">
        <v>7650.41653371375</v>
      </c>
      <c r="R25" s="1343" t="n">
        <v>22029.4291447238</v>
      </c>
      <c r="S25" s="1344" t="n">
        <v>24643.8880055775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70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70</v>
      </c>
      <c r="K26" s="1339" t="n">
        <v>160</v>
      </c>
      <c r="L26" s="1339" t="n">
        <v>1400</v>
      </c>
      <c r="M26" s="1340" t="n">
        <v>8.14952037036357</v>
      </c>
      <c r="N26" s="1211" t="n">
        <v>234.824128987761</v>
      </c>
      <c r="O26" s="1341" t="n">
        <v>14745.3652854</v>
      </c>
      <c r="P26" s="1342" t="n">
        <v>17442.4438031625</v>
      </c>
      <c r="Q26" s="1300" t="n">
        <v>7932.31722100125</v>
      </c>
      <c r="R26" s="1343" t="n">
        <v>22677.6825064013</v>
      </c>
      <c r="S26" s="1344" t="n">
        <v>25374.7610241638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70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70</v>
      </c>
      <c r="K27" s="1339" t="n">
        <v>160</v>
      </c>
      <c r="L27" s="1339" t="n">
        <v>1450</v>
      </c>
      <c r="M27" s="1340" t="n">
        <v>8.42452293952929</v>
      </c>
      <c r="N27" s="1211" t="n">
        <v>246.00623036813</v>
      </c>
      <c r="O27" s="1341" t="n">
        <v>15111.71795979</v>
      </c>
      <c r="P27" s="1342" t="n">
        <v>17891.4160032525</v>
      </c>
      <c r="Q27" s="1300" t="n">
        <v>8214.21790828875</v>
      </c>
      <c r="R27" s="1343" t="n">
        <v>23325.9358680788</v>
      </c>
      <c r="S27" s="1344" t="n">
        <v>26105.6339115413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70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70</v>
      </c>
      <c r="K28" s="1339" t="n">
        <v>160</v>
      </c>
      <c r="L28" s="1339" t="n">
        <v>1500</v>
      </c>
      <c r="M28" s="1340" t="n">
        <v>8.771287937495</v>
      </c>
      <c r="N28" s="1211" t="n">
        <v>257.1883317485</v>
      </c>
      <c r="O28" s="1341" t="n">
        <v>15982.2157200188</v>
      </c>
      <c r="P28" s="1342" t="n">
        <v>18758.6029730925</v>
      </c>
      <c r="Q28" s="1300" t="n">
        <v>8496.11859557625</v>
      </c>
      <c r="R28" s="1343" t="n">
        <v>24478.334315595</v>
      </c>
      <c r="S28" s="1344" t="n">
        <v>27254.7215686688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70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70</v>
      </c>
      <c r="K29" s="1339" t="n">
        <v>160</v>
      </c>
      <c r="L29" s="1339" t="n">
        <v>1550</v>
      </c>
      <c r="M29" s="1340" t="n">
        <v>9.04629050666071</v>
      </c>
      <c r="N29" s="1211" t="n">
        <v>268.37043312887</v>
      </c>
      <c r="O29" s="1341" t="n">
        <v>16348.5683944088</v>
      </c>
      <c r="P29" s="1342" t="n">
        <v>19207.5753043913</v>
      </c>
      <c r="Q29" s="1300" t="n">
        <v>8778.0194140725</v>
      </c>
      <c r="R29" s="1343" t="n">
        <v>25126.5878084813</v>
      </c>
      <c r="S29" s="1344" t="n">
        <v>27985.5947184638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70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70</v>
      </c>
      <c r="K30" s="1339" t="n">
        <v>160</v>
      </c>
      <c r="L30" s="1339" t="n">
        <v>1600</v>
      </c>
      <c r="M30" s="1340" t="n">
        <v>9.32129307582643</v>
      </c>
      <c r="N30" s="1211" t="n">
        <v>279.552534509239</v>
      </c>
      <c r="O30" s="1341" t="n">
        <v>16714.9210687988</v>
      </c>
      <c r="P30" s="1342" t="n">
        <v>19656.54763569</v>
      </c>
      <c r="Q30" s="1300" t="n">
        <v>9059.92010136</v>
      </c>
      <c r="R30" s="1343" t="n">
        <v>25774.8411701588</v>
      </c>
      <c r="S30" s="1344" t="n">
        <v>28716.46773705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70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70</v>
      </c>
      <c r="K31" s="1339" t="n">
        <v>160</v>
      </c>
      <c r="L31" s="1339" t="n">
        <v>1650</v>
      </c>
      <c r="M31" s="1340" t="n">
        <v>9.59629564499214</v>
      </c>
      <c r="N31" s="1211" t="n">
        <v>290.734635889609</v>
      </c>
      <c r="O31" s="1341" t="n">
        <v>17081.2737431888</v>
      </c>
      <c r="P31" s="1342" t="n">
        <v>20105.5199669888</v>
      </c>
      <c r="Q31" s="1300" t="n">
        <v>9341.8207886475</v>
      </c>
      <c r="R31" s="1343" t="n">
        <v>26423.0945318363</v>
      </c>
      <c r="S31" s="1344" t="n">
        <v>29447.3407556363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70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70</v>
      </c>
      <c r="K32" s="1339" t="n">
        <v>160</v>
      </c>
      <c r="L32" s="1339" t="n">
        <v>1700</v>
      </c>
      <c r="M32" s="1340" t="n">
        <v>9.87129821415786</v>
      </c>
      <c r="N32" s="1211" t="n">
        <v>301.916737269978</v>
      </c>
      <c r="O32" s="1341" t="n">
        <v>17447.6265487875</v>
      </c>
      <c r="P32" s="1342" t="n">
        <v>20554.4921670788</v>
      </c>
      <c r="Q32" s="1300" t="n">
        <v>9623.72160714375</v>
      </c>
      <c r="R32" s="1343" t="n">
        <v>27071.3481559313</v>
      </c>
      <c r="S32" s="1344" t="n">
        <v>30178.2137742225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70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70</v>
      </c>
      <c r="K33" s="1339" t="n">
        <v>160</v>
      </c>
      <c r="L33" s="1339" t="n">
        <v>1750</v>
      </c>
      <c r="M33" s="1340" t="n">
        <v>10.1463007833236</v>
      </c>
      <c r="N33" s="1211" t="n">
        <v>313.098838650348</v>
      </c>
      <c r="O33" s="1341" t="n">
        <v>17813.9792231775</v>
      </c>
      <c r="P33" s="1342" t="n">
        <v>21003.4644983775</v>
      </c>
      <c r="Q33" s="1300" t="n">
        <v>9905.62229443125</v>
      </c>
      <c r="R33" s="1343" t="n">
        <v>27719.6015176088</v>
      </c>
      <c r="S33" s="1344" t="n">
        <v>30909.0867928088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70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70</v>
      </c>
      <c r="K34" s="1339" t="n">
        <v>160</v>
      </c>
      <c r="L34" s="1339" t="n">
        <v>1800</v>
      </c>
      <c r="M34" s="1340" t="n">
        <v>10.4213033524893</v>
      </c>
      <c r="N34" s="1211" t="n">
        <v>324.280940030717</v>
      </c>
      <c r="O34" s="1341" t="n">
        <v>18180.3318975675</v>
      </c>
      <c r="P34" s="1342" t="n">
        <v>21452.4368296763</v>
      </c>
      <c r="Q34" s="1300" t="n">
        <v>10187.5229817188</v>
      </c>
      <c r="R34" s="1343" t="n">
        <v>28367.8548792863</v>
      </c>
      <c r="S34" s="1344" t="n">
        <v>31639.959811395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70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70</v>
      </c>
      <c r="K35" s="1339" t="n">
        <v>160</v>
      </c>
      <c r="L35" s="1339" t="n">
        <v>1850</v>
      </c>
      <c r="M35" s="1340" t="n">
        <v>10.696305921655</v>
      </c>
      <c r="N35" s="1211" t="n">
        <v>335.463041411087</v>
      </c>
      <c r="O35" s="1341" t="n">
        <v>18546.6847031663</v>
      </c>
      <c r="P35" s="1342" t="n">
        <v>21901.409160975</v>
      </c>
      <c r="Q35" s="1300" t="n">
        <v>10469.423800215</v>
      </c>
      <c r="R35" s="1343" t="n">
        <v>29016.1085033813</v>
      </c>
      <c r="S35" s="1344" t="n">
        <v>32370.83296119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70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70</v>
      </c>
      <c r="K36" s="1339" t="n">
        <v>160</v>
      </c>
      <c r="L36" s="1339" t="n">
        <v>1900</v>
      </c>
      <c r="M36" s="1340" t="n">
        <v>10.9713084908207</v>
      </c>
      <c r="N36" s="1211" t="n">
        <v>346.645142791457</v>
      </c>
      <c r="O36" s="1341" t="n">
        <v>18913.0373775563</v>
      </c>
      <c r="P36" s="1342" t="n">
        <v>22350.3814922738</v>
      </c>
      <c r="Q36" s="1300" t="n">
        <v>10751.3244875025</v>
      </c>
      <c r="R36" s="1343" t="n">
        <v>29664.3618650588</v>
      </c>
      <c r="S36" s="1344" t="n">
        <v>33101.7059797763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70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70</v>
      </c>
      <c r="K37" s="1339" t="n">
        <v>160</v>
      </c>
      <c r="L37" s="1339" t="n">
        <v>1950</v>
      </c>
      <c r="M37" s="1340" t="n">
        <v>11.2855610599864</v>
      </c>
      <c r="N37" s="1211" t="n">
        <v>357.827244171826</v>
      </c>
      <c r="O37" s="1341" t="n">
        <v>19322.2609365038</v>
      </c>
      <c r="P37" s="1342" t="n">
        <v>22840.91786898</v>
      </c>
      <c r="Q37" s="1300" t="n">
        <v>11033.22517479</v>
      </c>
      <c r="R37" s="1343" t="n">
        <v>30355.4861112938</v>
      </c>
      <c r="S37" s="1344" t="n">
        <v>33874.14304377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70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70</v>
      </c>
      <c r="K38" s="1339" t="n">
        <v>160</v>
      </c>
      <c r="L38" s="1339" t="n">
        <v>2000</v>
      </c>
      <c r="M38" s="1340" t="n">
        <v>11.6521260291521</v>
      </c>
      <c r="N38" s="1211" t="n">
        <v>369.009345552196</v>
      </c>
      <c r="O38" s="1341" t="n">
        <v>19904.0743858613</v>
      </c>
      <c r="P38" s="1342" t="n">
        <v>23571.4888450238</v>
      </c>
      <c r="Q38" s="1300" t="n">
        <v>11315.1259932863</v>
      </c>
      <c r="R38" s="1343" t="n">
        <v>31219.2003791475</v>
      </c>
      <c r="S38" s="1344" t="n">
        <v>34886.61483831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70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70</v>
      </c>
      <c r="K39" s="1339" t="n">
        <v>160</v>
      </c>
      <c r="L39" s="1339" t="n">
        <v>2050</v>
      </c>
      <c r="M39" s="1340" t="n">
        <v>11.9271285983179</v>
      </c>
      <c r="N39" s="1211" t="n">
        <v>380.191446932565</v>
      </c>
      <c r="O39" s="1341" t="n">
        <v>20270.4270602513</v>
      </c>
      <c r="P39" s="1342" t="n">
        <v>24020.4611763225</v>
      </c>
      <c r="Q39" s="1300" t="n">
        <v>11597.0266805738</v>
      </c>
      <c r="R39" s="1343" t="n">
        <v>31867.453740825</v>
      </c>
      <c r="S39" s="1344" t="n">
        <v>35617.4878568963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70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70</v>
      </c>
      <c r="K40" s="1339" t="n">
        <v>160</v>
      </c>
      <c r="L40" s="1339" t="n">
        <v>2100</v>
      </c>
      <c r="M40" s="1340" t="n">
        <v>12.2021311674836</v>
      </c>
      <c r="N40" s="1211" t="n">
        <v>391.373548312935</v>
      </c>
      <c r="O40" s="1341" t="n">
        <v>20636.7797346413</v>
      </c>
      <c r="P40" s="1342" t="n">
        <v>24469.4335076213</v>
      </c>
      <c r="Q40" s="1300" t="n">
        <v>11878.9273678613</v>
      </c>
      <c r="R40" s="1343" t="n">
        <v>32515.7071025025</v>
      </c>
      <c r="S40" s="1344" t="n">
        <v>36348.3608754825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70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70</v>
      </c>
      <c r="K41" s="1339" t="n">
        <v>160</v>
      </c>
      <c r="L41" s="1339" t="n">
        <v>2150</v>
      </c>
      <c r="M41" s="1340" t="n">
        <v>12.4771337366493</v>
      </c>
      <c r="N41" s="1211" t="n">
        <v>402.555649693304</v>
      </c>
      <c r="O41" s="1341" t="n">
        <v>21003.1324090313</v>
      </c>
      <c r="P41" s="1342" t="n">
        <v>24918.4057077113</v>
      </c>
      <c r="Q41" s="1300" t="n">
        <v>12160.8280551488</v>
      </c>
      <c r="R41" s="1343" t="n">
        <v>33163.96046418</v>
      </c>
      <c r="S41" s="1344" t="n">
        <v>37079.23376286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70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70</v>
      </c>
      <c r="K42" s="1339" t="n">
        <v>160</v>
      </c>
      <c r="L42" s="1339" t="n">
        <v>2200</v>
      </c>
      <c r="M42" s="1340" t="n">
        <v>12.752136305815</v>
      </c>
      <c r="N42" s="1211" t="n">
        <v>413.737751073674</v>
      </c>
      <c r="O42" s="1341" t="n">
        <v>21369.48521463</v>
      </c>
      <c r="P42" s="1342" t="n">
        <v>25367.37803901</v>
      </c>
      <c r="Q42" s="1300" t="n">
        <v>12442.728873645</v>
      </c>
      <c r="R42" s="1343" t="n">
        <v>33812.214088275</v>
      </c>
      <c r="S42" s="1344" t="n">
        <v>37810.106912655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70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70</v>
      </c>
      <c r="K43" s="1339" t="n">
        <v>160</v>
      </c>
      <c r="L43" s="1339" t="n">
        <v>2250</v>
      </c>
      <c r="M43" s="1340" t="n">
        <v>13.0271388749807</v>
      </c>
      <c r="N43" s="1211" t="n">
        <v>424.919852454044</v>
      </c>
      <c r="O43" s="1341" t="n">
        <v>21735.83788902</v>
      </c>
      <c r="P43" s="1342" t="n">
        <v>25816.3503703088</v>
      </c>
      <c r="Q43" s="1300" t="n">
        <v>12724.6295609325</v>
      </c>
      <c r="R43" s="1343" t="n">
        <v>34460.4674499525</v>
      </c>
      <c r="S43" s="1344" t="n">
        <v>38540.9799312413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70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70</v>
      </c>
      <c r="K44" s="1339" t="n">
        <v>160</v>
      </c>
      <c r="L44" s="1339" t="n">
        <v>2300</v>
      </c>
      <c r="M44" s="1340" t="n">
        <v>13.3021414441464</v>
      </c>
      <c r="N44" s="1211" t="n">
        <v>436.101953834413</v>
      </c>
      <c r="O44" s="1341" t="n">
        <v>22102.19056341</v>
      </c>
      <c r="P44" s="1342" t="n">
        <v>26265.3227016075</v>
      </c>
      <c r="Q44" s="1300" t="n">
        <v>13006.53024822</v>
      </c>
      <c r="R44" s="1343" t="n">
        <v>35108.72081163</v>
      </c>
      <c r="S44" s="1344" t="n">
        <v>39271.8529498275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70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70</v>
      </c>
      <c r="K45" s="1339" t="n">
        <v>160</v>
      </c>
      <c r="L45" s="1339" t="n">
        <v>2350</v>
      </c>
      <c r="M45" s="1340" t="n">
        <v>13.5771440133121</v>
      </c>
      <c r="N45" s="1211" t="n">
        <v>447.284055214783</v>
      </c>
      <c r="O45" s="1341" t="n">
        <v>22468.5432378</v>
      </c>
      <c r="P45" s="1342" t="n">
        <v>26714.2950329063</v>
      </c>
      <c r="Q45" s="1300" t="n">
        <v>13288.4310667163</v>
      </c>
      <c r="R45" s="1343" t="n">
        <v>35756.9743045163</v>
      </c>
      <c r="S45" s="1344" t="n">
        <v>40002.7260996225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70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70</v>
      </c>
      <c r="K46" s="1339" t="n">
        <v>160</v>
      </c>
      <c r="L46" s="1339" t="n">
        <v>2400</v>
      </c>
      <c r="M46" s="1340" t="n">
        <v>13.8521465824779</v>
      </c>
      <c r="N46" s="1211" t="n">
        <v>458.466156595152</v>
      </c>
      <c r="O46" s="1341" t="n">
        <v>22834.8960433988</v>
      </c>
      <c r="P46" s="1342" t="n">
        <v>27163.267364205</v>
      </c>
      <c r="Q46" s="1300" t="n">
        <v>13570.3317540038</v>
      </c>
      <c r="R46" s="1343" t="n">
        <v>36405.2277974025</v>
      </c>
      <c r="S46" s="1344" t="n">
        <v>40733.5991182088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70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70</v>
      </c>
      <c r="K47" s="1339" t="n">
        <v>160</v>
      </c>
      <c r="L47" s="1339" t="n">
        <v>2450</v>
      </c>
      <c r="M47" s="1340" t="n">
        <v>14.1989115804436</v>
      </c>
      <c r="N47" s="1211" t="n">
        <v>469.648257975522</v>
      </c>
      <c r="O47" s="1341" t="n">
        <v>23705.3936724188</v>
      </c>
      <c r="P47" s="1342" t="n">
        <v>28030.4542028363</v>
      </c>
      <c r="Q47" s="1300" t="n">
        <v>13852.2324412913</v>
      </c>
      <c r="R47" s="1343" t="n">
        <v>37557.62611371</v>
      </c>
      <c r="S47" s="1344" t="n">
        <v>41882.6866441275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70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70</v>
      </c>
      <c r="K48" s="1339" t="n">
        <v>160</v>
      </c>
      <c r="L48" s="1339" t="n">
        <v>2500</v>
      </c>
      <c r="M48" s="1340" t="n">
        <v>14.4739141496093</v>
      </c>
      <c r="N48" s="1211" t="n">
        <v>480.830359355891</v>
      </c>
      <c r="O48" s="1341" t="n">
        <v>24071.7463468088</v>
      </c>
      <c r="P48" s="1342" t="n">
        <v>28479.426534135</v>
      </c>
      <c r="Q48" s="1300" t="n">
        <v>14134.1332597875</v>
      </c>
      <c r="R48" s="1343" t="n">
        <v>38205.8796065963</v>
      </c>
      <c r="S48" s="1344" t="n">
        <v>42613.5597939225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70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70</v>
      </c>
      <c r="K49" s="1339" t="n">
        <v>160</v>
      </c>
      <c r="L49" s="1339" t="n">
        <v>2550</v>
      </c>
      <c r="M49" s="1340" t="n">
        <v>14.748916718775</v>
      </c>
      <c r="N49" s="1211" t="n">
        <v>492.012460736261</v>
      </c>
      <c r="O49" s="1341" t="n">
        <v>24438.0990211988</v>
      </c>
      <c r="P49" s="1342" t="n">
        <v>28928.3988654338</v>
      </c>
      <c r="Q49" s="1300" t="n">
        <v>14416.033947075</v>
      </c>
      <c r="R49" s="1343" t="n">
        <v>38854.1329682738</v>
      </c>
      <c r="S49" s="1344" t="n">
        <v>43344.4328125088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70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70</v>
      </c>
      <c r="K50" s="1339" t="n">
        <v>160</v>
      </c>
      <c r="L50" s="1339" t="n">
        <v>2600</v>
      </c>
      <c r="M50" s="1340" t="n">
        <v>15.0239192879407</v>
      </c>
      <c r="N50" s="1211" t="n">
        <v>503.19456211663</v>
      </c>
      <c r="O50" s="1341" t="n">
        <v>24804.4518267975</v>
      </c>
      <c r="P50" s="1342" t="n">
        <v>29377.3711967325</v>
      </c>
      <c r="Q50" s="1300" t="n">
        <v>14697.9346343625</v>
      </c>
      <c r="R50" s="1343" t="n">
        <v>39502.38646116</v>
      </c>
      <c r="S50" s="1344" t="n">
        <v>44075.305831095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70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70</v>
      </c>
      <c r="K51" s="1339" t="n">
        <v>160</v>
      </c>
      <c r="L51" s="1339" t="n">
        <v>2650</v>
      </c>
      <c r="M51" s="1340" t="n">
        <v>15.2989218571064</v>
      </c>
      <c r="N51" s="1211" t="n">
        <v>514.376663497</v>
      </c>
      <c r="O51" s="1341" t="n">
        <v>25170.8045011875</v>
      </c>
      <c r="P51" s="1342" t="n">
        <v>29826.3435280313</v>
      </c>
      <c r="Q51" s="1300" t="n">
        <v>14979.8354528588</v>
      </c>
      <c r="R51" s="1343" t="n">
        <v>40150.6399540463</v>
      </c>
      <c r="S51" s="1344" t="n">
        <v>44806.17898089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70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70</v>
      </c>
      <c r="K52" s="1339" t="n">
        <v>160</v>
      </c>
      <c r="L52" s="1339" t="n">
        <v>2700</v>
      </c>
      <c r="M52" s="1340" t="n">
        <v>15.6131744262721</v>
      </c>
      <c r="N52" s="1211" t="n">
        <v>525.55876487737</v>
      </c>
      <c r="O52" s="1341" t="n">
        <v>25580.028060135</v>
      </c>
      <c r="P52" s="1342" t="n">
        <v>30316.8799047375</v>
      </c>
      <c r="Q52" s="1300" t="n">
        <v>15261.7361401463</v>
      </c>
      <c r="R52" s="1343" t="n">
        <v>40841.7642002813</v>
      </c>
      <c r="S52" s="1344" t="n">
        <v>45578.6160448838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70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70</v>
      </c>
      <c r="K53" s="1339" t="n">
        <v>160</v>
      </c>
      <c r="L53" s="1339" t="n">
        <v>2750</v>
      </c>
      <c r="M53" s="1340" t="n">
        <v>15.8881769954379</v>
      </c>
      <c r="N53" s="1211" t="n">
        <v>536.740866257739</v>
      </c>
      <c r="O53" s="1341" t="n">
        <v>25946.380734525</v>
      </c>
      <c r="P53" s="1342" t="n">
        <v>30765.8522360363</v>
      </c>
      <c r="Q53" s="1300" t="n">
        <v>15543.6368274338</v>
      </c>
      <c r="R53" s="1343" t="n">
        <v>41490.0175619588</v>
      </c>
      <c r="S53" s="1344" t="n">
        <v>46309.48906347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70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70</v>
      </c>
      <c r="K54" s="1339" t="n">
        <v>160</v>
      </c>
      <c r="L54" s="1339" t="n">
        <v>2800</v>
      </c>
      <c r="M54" s="1340" t="n">
        <v>16.1631795646036</v>
      </c>
      <c r="N54" s="1211" t="n">
        <v>547.922967638109</v>
      </c>
      <c r="O54" s="1341" t="n">
        <v>26312.733408915</v>
      </c>
      <c r="P54" s="1342" t="n">
        <v>31214.824567335</v>
      </c>
      <c r="Q54" s="1300" t="n">
        <v>15825.5375147213</v>
      </c>
      <c r="R54" s="1343" t="n">
        <v>42138.2709236363</v>
      </c>
      <c r="S54" s="1344" t="n">
        <v>47040.3620820563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70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70</v>
      </c>
      <c r="K55" s="1339" t="n">
        <v>160</v>
      </c>
      <c r="L55" s="1339" t="n">
        <v>2850</v>
      </c>
      <c r="M55" s="1340" t="n">
        <v>16.4381821337693</v>
      </c>
      <c r="N55" s="1211" t="n">
        <v>559.105069018478</v>
      </c>
      <c r="O55" s="1341" t="n">
        <v>26679.0862145138</v>
      </c>
      <c r="P55" s="1342" t="n">
        <v>31663.796767425</v>
      </c>
      <c r="Q55" s="1300" t="n">
        <v>16107.4383332175</v>
      </c>
      <c r="R55" s="1343" t="n">
        <v>42786.5245477313</v>
      </c>
      <c r="S55" s="1344" t="n">
        <v>47771.2351006425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70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70</v>
      </c>
      <c r="K56" s="1339" t="n">
        <v>160</v>
      </c>
      <c r="L56" s="1339" t="n">
        <v>2900</v>
      </c>
      <c r="M56" s="1340" t="n">
        <v>16.713184702935</v>
      </c>
      <c r="N56" s="1211" t="n">
        <v>570.287170398848</v>
      </c>
      <c r="O56" s="1341" t="n">
        <v>27045.4388889038</v>
      </c>
      <c r="P56" s="1342" t="n">
        <v>32112.7690987238</v>
      </c>
      <c r="Q56" s="1300" t="n">
        <v>16389.339020505</v>
      </c>
      <c r="R56" s="1343" t="n">
        <v>43434.7779094088</v>
      </c>
      <c r="S56" s="1344" t="n">
        <v>48502.1081192288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70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70</v>
      </c>
      <c r="K57" s="1339" t="n">
        <v>160</v>
      </c>
      <c r="L57" s="1339" t="n">
        <v>2950</v>
      </c>
      <c r="M57" s="1340" t="n">
        <v>16.9881872721007</v>
      </c>
      <c r="N57" s="1211" t="n">
        <v>581.469271779218</v>
      </c>
      <c r="O57" s="1341" t="n">
        <v>27411.7915632938</v>
      </c>
      <c r="P57" s="1342" t="n">
        <v>32561.7414300225</v>
      </c>
      <c r="Q57" s="1300" t="n">
        <v>16671.2397077925</v>
      </c>
      <c r="R57" s="1343" t="n">
        <v>44083.0312710863</v>
      </c>
      <c r="S57" s="1344" t="n">
        <v>49232.981137815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70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38" t="n">
        <v>70</v>
      </c>
      <c r="K58" s="1350" t="n">
        <v>160</v>
      </c>
      <c r="L58" s="1350" t="n">
        <v>3000</v>
      </c>
      <c r="M58" s="1351" t="n">
        <v>17.2631898412664</v>
      </c>
      <c r="N58" s="1234" t="n">
        <v>592.651373159587</v>
      </c>
      <c r="O58" s="1352" t="n">
        <v>27778.1442376838</v>
      </c>
      <c r="P58" s="1353" t="n">
        <v>33010.7137613213</v>
      </c>
      <c r="Q58" s="1306" t="n">
        <v>16953.1405262888</v>
      </c>
      <c r="R58" s="1354" t="n">
        <v>44731.2847639725</v>
      </c>
      <c r="S58" s="1355" t="n">
        <v>49963.85428761</v>
      </c>
    </row>
    <row r="59" customFormat="false" ht="22.5" hidden="false" customHeight="true" outlineLevel="0" collapsed="false">
      <c r="A59" s="1241" t="s">
        <v>510</v>
      </c>
      <c r="B59" s="1241"/>
      <c r="C59" s="1241"/>
      <c r="D59" s="1241"/>
      <c r="E59" s="1241"/>
      <c r="F59" s="1241"/>
      <c r="G59" s="1241"/>
      <c r="H59" s="1241"/>
      <c r="I59" s="1241"/>
      <c r="J59" s="1241"/>
      <c r="K59" s="1241"/>
      <c r="L59" s="1241"/>
      <c r="M59" s="1241"/>
      <c r="N59" s="1241"/>
      <c r="O59" s="1241"/>
      <c r="P59" s="1241"/>
      <c r="Q59" s="1241"/>
      <c r="R59" s="1241"/>
      <c r="S59" s="1241"/>
    </row>
    <row r="60" customFormat="false" ht="22.5" hidden="false" customHeight="true" outlineLevel="0" collapsed="false">
      <c r="A60" s="1246" t="s">
        <v>527</v>
      </c>
      <c r="B60" s="1246"/>
      <c r="C60" s="1246"/>
      <c r="D60" s="1246"/>
      <c r="E60" s="1246"/>
      <c r="F60" s="1246"/>
      <c r="G60" s="1246"/>
      <c r="H60" s="1246"/>
      <c r="I60" s="1246"/>
      <c r="J60" s="1246"/>
      <c r="K60" s="1246"/>
      <c r="L60" s="1246"/>
      <c r="M60" s="1246"/>
      <c r="N60" s="1246"/>
      <c r="O60" s="1246"/>
      <c r="P60" s="1246"/>
      <c r="Q60" s="1246"/>
      <c r="R60" s="1246"/>
      <c r="S60" s="1246"/>
    </row>
    <row r="61" customFormat="false" ht="16.5" hidden="false" customHeight="true" outlineLevel="0" collapsed="false">
      <c r="A61" s="1202" t="s">
        <v>495</v>
      </c>
      <c r="B61" s="1202"/>
      <c r="C61" s="1202"/>
      <c r="D61" s="1202"/>
      <c r="E61" s="1202"/>
      <c r="F61" s="1202"/>
      <c r="G61" s="1202"/>
      <c r="H61" s="1202"/>
      <c r="I61" s="1202"/>
      <c r="J61" s="1202"/>
      <c r="K61" s="1202"/>
      <c r="L61" s="1202"/>
      <c r="M61" s="1202"/>
      <c r="N61" s="1202"/>
      <c r="O61" s="1202"/>
      <c r="P61" s="1202"/>
      <c r="Q61" s="1202"/>
      <c r="R61" s="1202"/>
      <c r="S61" s="1202"/>
    </row>
    <row r="62" customFormat="false" ht="16.5" hidden="false" customHeight="true" outlineLevel="0" collapsed="false">
      <c r="A62" s="1324" t="s">
        <v>529</v>
      </c>
      <c r="B62" s="1325" t="n">
        <f aca="false">J62</f>
        <v>70</v>
      </c>
      <c r="C62" s="1325" t="s">
        <v>496</v>
      </c>
      <c r="D62" s="1325" t="n">
        <f aca="false">K62</f>
        <v>200</v>
      </c>
      <c r="E62" s="1325" t="s">
        <v>496</v>
      </c>
      <c r="F62" s="1326" t="n">
        <f aca="false">L62</f>
        <v>600</v>
      </c>
      <c r="G62" s="1325" t="s">
        <v>496</v>
      </c>
      <c r="H62" s="1325" t="n">
        <v>2</v>
      </c>
      <c r="I62" s="1327" t="s">
        <v>497</v>
      </c>
      <c r="J62" s="1328" t="n">
        <v>70</v>
      </c>
      <c r="K62" s="1329" t="n">
        <v>200</v>
      </c>
      <c r="L62" s="1329" t="n">
        <v>600</v>
      </c>
      <c r="M62" s="1330" t="n">
        <v>4.20394929114071</v>
      </c>
      <c r="N62" s="1261" t="n">
        <v>63.534666933918</v>
      </c>
      <c r="O62" s="1332" t="n">
        <v>9071.78543983125</v>
      </c>
      <c r="P62" s="1331" t="n">
        <v>10224.564130305</v>
      </c>
      <c r="Q62" s="1262" t="n">
        <v>4016.2848797025</v>
      </c>
      <c r="R62" s="1334" t="n">
        <v>13088.0703195338</v>
      </c>
      <c r="S62" s="1335" t="n">
        <v>14240.8490100075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70</v>
      </c>
      <c r="C63" s="1337" t="s">
        <v>496</v>
      </c>
      <c r="D63" s="1337" t="n">
        <f aca="false">K63</f>
        <v>200</v>
      </c>
      <c r="E63" s="1337" t="s">
        <v>496</v>
      </c>
      <c r="F63" s="1326" t="n">
        <f aca="false">L63</f>
        <v>650</v>
      </c>
      <c r="G63" s="1337" t="s">
        <v>496</v>
      </c>
      <c r="H63" s="1325" t="n">
        <v>2</v>
      </c>
      <c r="I63" s="1327" t="s">
        <v>497</v>
      </c>
      <c r="J63" s="1338" t="n">
        <v>70</v>
      </c>
      <c r="K63" s="1339" t="n">
        <v>200</v>
      </c>
      <c r="L63" s="1339" t="n">
        <v>650</v>
      </c>
      <c r="M63" s="1340" t="n">
        <v>4.51088526744929</v>
      </c>
      <c r="N63" s="1211" t="n">
        <v>76.2416003207016</v>
      </c>
      <c r="O63" s="1342" t="n">
        <v>9437.84158244625</v>
      </c>
      <c r="P63" s="1341" t="n">
        <v>10673.823939975</v>
      </c>
      <c r="Q63" s="1213" t="n">
        <v>4346.95887716625</v>
      </c>
      <c r="R63" s="1343" t="n">
        <v>13784.8004596125</v>
      </c>
      <c r="S63" s="1344" t="n">
        <v>15020.7828171413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70</v>
      </c>
      <c r="C64" s="1337" t="s">
        <v>496</v>
      </c>
      <c r="D64" s="1337" t="n">
        <f aca="false">K64</f>
        <v>200</v>
      </c>
      <c r="E64" s="1337" t="s">
        <v>496</v>
      </c>
      <c r="F64" s="1326" t="n">
        <f aca="false">L64</f>
        <v>700</v>
      </c>
      <c r="G64" s="1337" t="s">
        <v>496</v>
      </c>
      <c r="H64" s="1325" t="n">
        <v>2</v>
      </c>
      <c r="I64" s="1327" t="s">
        <v>497</v>
      </c>
      <c r="J64" s="1338" t="n">
        <v>70</v>
      </c>
      <c r="K64" s="1339" t="n">
        <v>200</v>
      </c>
      <c r="L64" s="1339" t="n">
        <v>700</v>
      </c>
      <c r="M64" s="1340" t="n">
        <v>4.81782124375786</v>
      </c>
      <c r="N64" s="1211" t="n">
        <v>88.9485337074852</v>
      </c>
      <c r="O64" s="1342" t="n">
        <v>9803.89772506125</v>
      </c>
      <c r="P64" s="1341" t="n">
        <v>11123.083749645</v>
      </c>
      <c r="Q64" s="1213" t="n">
        <v>4677.63287463</v>
      </c>
      <c r="R64" s="1343" t="n">
        <v>14481.5305996913</v>
      </c>
      <c r="S64" s="1344" t="n">
        <v>15800.716624275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70</v>
      </c>
      <c r="C65" s="1337" t="s">
        <v>496</v>
      </c>
      <c r="D65" s="1337" t="n">
        <f aca="false">K65</f>
        <v>200</v>
      </c>
      <c r="E65" s="1337" t="s">
        <v>496</v>
      </c>
      <c r="F65" s="1326" t="n">
        <f aca="false">L65</f>
        <v>750</v>
      </c>
      <c r="G65" s="1337" t="s">
        <v>496</v>
      </c>
      <c r="H65" s="1325" t="n">
        <v>2</v>
      </c>
      <c r="I65" s="1327" t="s">
        <v>497</v>
      </c>
      <c r="J65" s="1338" t="n">
        <v>70</v>
      </c>
      <c r="K65" s="1339" t="n">
        <v>200</v>
      </c>
      <c r="L65" s="1339" t="n">
        <v>750</v>
      </c>
      <c r="M65" s="1340" t="n">
        <v>5.12475722006643</v>
      </c>
      <c r="N65" s="1211" t="n">
        <v>101.655467094269</v>
      </c>
      <c r="O65" s="1342" t="n">
        <v>10169.9538676763</v>
      </c>
      <c r="P65" s="1341" t="n">
        <v>11572.343559315</v>
      </c>
      <c r="Q65" s="1213" t="n">
        <v>5008.3070033025</v>
      </c>
      <c r="R65" s="1343" t="n">
        <v>15178.2608709788</v>
      </c>
      <c r="S65" s="1344" t="n">
        <v>16580.6505626175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70</v>
      </c>
      <c r="C66" s="1337" t="s">
        <v>496</v>
      </c>
      <c r="D66" s="1337" t="n">
        <f aca="false">K66</f>
        <v>200</v>
      </c>
      <c r="E66" s="1337" t="s">
        <v>496</v>
      </c>
      <c r="F66" s="1326" t="n">
        <f aca="false">L66</f>
        <v>800</v>
      </c>
      <c r="G66" s="1337" t="s">
        <v>496</v>
      </c>
      <c r="H66" s="1325" t="n">
        <v>2</v>
      </c>
      <c r="I66" s="1327" t="s">
        <v>497</v>
      </c>
      <c r="J66" s="1338" t="n">
        <v>70</v>
      </c>
      <c r="K66" s="1339" t="n">
        <v>200</v>
      </c>
      <c r="L66" s="1339" t="n">
        <v>800</v>
      </c>
      <c r="M66" s="1340" t="n">
        <v>5.431693196375</v>
      </c>
      <c r="N66" s="1211" t="n">
        <v>114.362400481052</v>
      </c>
      <c r="O66" s="1342" t="n">
        <v>10536.0100102913</v>
      </c>
      <c r="P66" s="1341" t="n">
        <v>12021.603368985</v>
      </c>
      <c r="Q66" s="1213" t="n">
        <v>5338.98100076625</v>
      </c>
      <c r="R66" s="1343" t="n">
        <v>15874.9910110575</v>
      </c>
      <c r="S66" s="1344" t="n">
        <v>17360.5843697513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70</v>
      </c>
      <c r="C67" s="1337" t="s">
        <v>496</v>
      </c>
      <c r="D67" s="1337" t="n">
        <f aca="false">K67</f>
        <v>200</v>
      </c>
      <c r="E67" s="1337" t="s">
        <v>496</v>
      </c>
      <c r="F67" s="1326" t="n">
        <f aca="false">L67</f>
        <v>850</v>
      </c>
      <c r="G67" s="1337" t="s">
        <v>496</v>
      </c>
      <c r="H67" s="1325" t="n">
        <v>2</v>
      </c>
      <c r="I67" s="1327" t="s">
        <v>497</v>
      </c>
      <c r="J67" s="1338" t="n">
        <v>70</v>
      </c>
      <c r="K67" s="1339" t="n">
        <v>200</v>
      </c>
      <c r="L67" s="1339" t="n">
        <v>850</v>
      </c>
      <c r="M67" s="1340" t="n">
        <v>5.73862917268357</v>
      </c>
      <c r="N67" s="1211" t="n">
        <v>127.069333867836</v>
      </c>
      <c r="O67" s="1342" t="n">
        <v>10902.0661529063</v>
      </c>
      <c r="P67" s="1341" t="n">
        <v>12470.8633098638</v>
      </c>
      <c r="Q67" s="1213" t="n">
        <v>5669.65499823</v>
      </c>
      <c r="R67" s="1343" t="n">
        <v>16571.7211511363</v>
      </c>
      <c r="S67" s="1344" t="n">
        <v>18140.5183080938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70</v>
      </c>
      <c r="C68" s="1337" t="s">
        <v>496</v>
      </c>
      <c r="D68" s="1337" t="n">
        <f aca="false">K68</f>
        <v>200</v>
      </c>
      <c r="E68" s="1337" t="s">
        <v>496</v>
      </c>
      <c r="F68" s="1326" t="n">
        <f aca="false">L68</f>
        <v>900</v>
      </c>
      <c r="G68" s="1337" t="s">
        <v>496</v>
      </c>
      <c r="H68" s="1325" t="n">
        <v>2</v>
      </c>
      <c r="I68" s="1327" t="s">
        <v>497</v>
      </c>
      <c r="J68" s="1338" t="n">
        <v>70</v>
      </c>
      <c r="K68" s="1339" t="n">
        <v>200</v>
      </c>
      <c r="L68" s="1339" t="n">
        <v>900</v>
      </c>
      <c r="M68" s="1340" t="n">
        <v>6.04556514899214</v>
      </c>
      <c r="N68" s="1211" t="n">
        <v>139.77626725462</v>
      </c>
      <c r="O68" s="1342" t="n">
        <v>11268.1222955213</v>
      </c>
      <c r="P68" s="1341" t="n">
        <v>12920.1231195338</v>
      </c>
      <c r="Q68" s="1213" t="n">
        <v>6000.32899569375</v>
      </c>
      <c r="R68" s="1343" t="n">
        <v>17268.451291215</v>
      </c>
      <c r="S68" s="1344" t="n">
        <v>18920.4521152275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70</v>
      </c>
      <c r="C69" s="1337" t="s">
        <v>496</v>
      </c>
      <c r="D69" s="1337" t="n">
        <f aca="false">K69</f>
        <v>200</v>
      </c>
      <c r="E69" s="1337" t="s">
        <v>496</v>
      </c>
      <c r="F69" s="1326" t="n">
        <f aca="false">L69</f>
        <v>950</v>
      </c>
      <c r="G69" s="1337" t="s">
        <v>496</v>
      </c>
      <c r="H69" s="1325" t="n">
        <v>2</v>
      </c>
      <c r="I69" s="1327" t="s">
        <v>497</v>
      </c>
      <c r="J69" s="1338" t="n">
        <v>70</v>
      </c>
      <c r="K69" s="1339" t="n">
        <v>200</v>
      </c>
      <c r="L69" s="1339" t="n">
        <v>950</v>
      </c>
      <c r="M69" s="1340" t="n">
        <v>6.35250112530071</v>
      </c>
      <c r="N69" s="1211" t="n">
        <v>152.483200641403</v>
      </c>
      <c r="O69" s="1342" t="n">
        <v>11634.1784381363</v>
      </c>
      <c r="P69" s="1341" t="n">
        <v>13369.3829292038</v>
      </c>
      <c r="Q69" s="1213" t="n">
        <v>6331.00312436625</v>
      </c>
      <c r="R69" s="1343" t="n">
        <v>17965.1815625025</v>
      </c>
      <c r="S69" s="1344" t="n">
        <v>19700.38605357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70</v>
      </c>
      <c r="C70" s="1337" t="s">
        <v>496</v>
      </c>
      <c r="D70" s="1337" t="n">
        <f aca="false">K70</f>
        <v>200</v>
      </c>
      <c r="E70" s="1337" t="s">
        <v>496</v>
      </c>
      <c r="F70" s="1326" t="n">
        <f aca="false">L70</f>
        <v>1000</v>
      </c>
      <c r="G70" s="1337" t="s">
        <v>496</v>
      </c>
      <c r="H70" s="1325" t="n">
        <v>2</v>
      </c>
      <c r="I70" s="1327" t="s">
        <v>497</v>
      </c>
      <c r="J70" s="1338" t="n">
        <v>70</v>
      </c>
      <c r="K70" s="1339" t="n">
        <v>200</v>
      </c>
      <c r="L70" s="1339" t="n">
        <v>1000</v>
      </c>
      <c r="M70" s="1340" t="n">
        <v>6.65943710160929</v>
      </c>
      <c r="N70" s="1211" t="n">
        <v>165.190134028187</v>
      </c>
      <c r="O70" s="1342" t="n">
        <v>12000.2345807513</v>
      </c>
      <c r="P70" s="1341" t="n">
        <v>13818.6427388738</v>
      </c>
      <c r="Q70" s="1213" t="n">
        <v>6661.67712183</v>
      </c>
      <c r="R70" s="1343" t="n">
        <v>18661.9117025813</v>
      </c>
      <c r="S70" s="1344" t="n">
        <v>20480.3198607038</v>
      </c>
    </row>
    <row r="71" customFormat="false" ht="16.5" hidden="false" customHeight="true" outlineLevel="0" collapsed="false">
      <c r="A71" s="1336" t="s">
        <v>529</v>
      </c>
      <c r="B71" s="1337" t="n">
        <f aca="false">J71</f>
        <v>70</v>
      </c>
      <c r="C71" s="1337" t="s">
        <v>496</v>
      </c>
      <c r="D71" s="1337" t="n">
        <f aca="false">K71</f>
        <v>200</v>
      </c>
      <c r="E71" s="1337" t="s">
        <v>496</v>
      </c>
      <c r="F71" s="1326" t="n">
        <f aca="false">L71</f>
        <v>1050</v>
      </c>
      <c r="G71" s="1337" t="s">
        <v>496</v>
      </c>
      <c r="H71" s="1325" t="n">
        <v>2</v>
      </c>
      <c r="I71" s="1327" t="s">
        <v>497</v>
      </c>
      <c r="J71" s="1338" t="n">
        <v>70</v>
      </c>
      <c r="K71" s="1339" t="n">
        <v>200</v>
      </c>
      <c r="L71" s="1339" t="n">
        <v>1050</v>
      </c>
      <c r="M71" s="1340" t="n">
        <v>6.96637307791786</v>
      </c>
      <c r="N71" s="1211" t="n">
        <v>177.89706741497</v>
      </c>
      <c r="O71" s="1342" t="n">
        <v>12366.2907233663</v>
      </c>
      <c r="P71" s="1341" t="n">
        <v>14267.9025485438</v>
      </c>
      <c r="Q71" s="1213" t="n">
        <v>6992.35111929375</v>
      </c>
      <c r="R71" s="1343" t="n">
        <v>19358.64184266</v>
      </c>
      <c r="S71" s="1344" t="n">
        <v>21260.2536678375</v>
      </c>
    </row>
    <row r="72" customFormat="false" ht="16.5" hidden="false" customHeight="true" outlineLevel="0" collapsed="false">
      <c r="A72" s="1324" t="s">
        <v>529</v>
      </c>
      <c r="B72" s="1325" t="n">
        <f aca="false">J72</f>
        <v>70</v>
      </c>
      <c r="C72" s="1325" t="s">
        <v>496</v>
      </c>
      <c r="D72" s="1325" t="n">
        <f aca="false">K72</f>
        <v>200</v>
      </c>
      <c r="E72" s="1325" t="s">
        <v>496</v>
      </c>
      <c r="F72" s="1326" t="n">
        <f aca="false">L72</f>
        <v>1100</v>
      </c>
      <c r="G72" s="1325" t="s">
        <v>496</v>
      </c>
      <c r="H72" s="1325" t="n">
        <v>2</v>
      </c>
      <c r="I72" s="1327" t="s">
        <v>497</v>
      </c>
      <c r="J72" s="1338" t="n">
        <v>70</v>
      </c>
      <c r="K72" s="1339" t="n">
        <v>200</v>
      </c>
      <c r="L72" s="1339" t="n">
        <v>1100</v>
      </c>
      <c r="M72" s="1340" t="n">
        <v>7.27330905422643</v>
      </c>
      <c r="N72" s="1211" t="n">
        <v>190.604000801754</v>
      </c>
      <c r="O72" s="1342" t="n">
        <v>12732.3468659813</v>
      </c>
      <c r="P72" s="1341" t="n">
        <v>14717.1623582138</v>
      </c>
      <c r="Q72" s="1213" t="n">
        <v>7323.0251167575</v>
      </c>
      <c r="R72" s="1343" t="n">
        <v>20055.3719827388</v>
      </c>
      <c r="S72" s="1344" t="n">
        <v>22040.1874749713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70</v>
      </c>
      <c r="C73" s="1337" t="s">
        <v>496</v>
      </c>
      <c r="D73" s="1337" t="n">
        <f aca="false">K73</f>
        <v>200</v>
      </c>
      <c r="E73" s="1337" t="s">
        <v>496</v>
      </c>
      <c r="F73" s="1326" t="n">
        <f aca="false">L73</f>
        <v>1150</v>
      </c>
      <c r="G73" s="1337" t="s">
        <v>496</v>
      </c>
      <c r="H73" s="1325" t="n">
        <v>2</v>
      </c>
      <c r="I73" s="1327" t="s">
        <v>497</v>
      </c>
      <c r="J73" s="1338" t="n">
        <v>70</v>
      </c>
      <c r="K73" s="1339" t="n">
        <v>200</v>
      </c>
      <c r="L73" s="1339" t="n">
        <v>1150</v>
      </c>
      <c r="M73" s="1340" t="n">
        <v>7.580245030535</v>
      </c>
      <c r="N73" s="1211" t="n">
        <v>203.310934188538</v>
      </c>
      <c r="O73" s="1342" t="n">
        <v>13098.403139805</v>
      </c>
      <c r="P73" s="1341" t="n">
        <v>15166.4221678838</v>
      </c>
      <c r="Q73" s="1213" t="n">
        <v>7653.69911422125</v>
      </c>
      <c r="R73" s="1343" t="n">
        <v>20752.1022540263</v>
      </c>
      <c r="S73" s="1344" t="n">
        <v>22820.121282105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70</v>
      </c>
      <c r="C74" s="1337" t="s">
        <v>496</v>
      </c>
      <c r="D74" s="1337" t="n">
        <f aca="false">K74</f>
        <v>200</v>
      </c>
      <c r="E74" s="1337" t="s">
        <v>496</v>
      </c>
      <c r="F74" s="1326" t="n">
        <f aca="false">L74</f>
        <v>1200</v>
      </c>
      <c r="G74" s="1337" t="s">
        <v>496</v>
      </c>
      <c r="H74" s="1325" t="n">
        <v>2</v>
      </c>
      <c r="I74" s="1327" t="s">
        <v>497</v>
      </c>
      <c r="J74" s="1338" t="n">
        <v>70</v>
      </c>
      <c r="K74" s="1339" t="n">
        <v>200</v>
      </c>
      <c r="L74" s="1339" t="n">
        <v>1200</v>
      </c>
      <c r="M74" s="1340" t="n">
        <v>7.92643100684357</v>
      </c>
      <c r="N74" s="1211" t="n">
        <v>216.017867575321</v>
      </c>
      <c r="O74" s="1342" t="n">
        <v>13507.3300357688</v>
      </c>
      <c r="P74" s="1341" t="n">
        <v>15657.24615417</v>
      </c>
      <c r="Q74" s="1213" t="n">
        <v>7984.37324289375</v>
      </c>
      <c r="R74" s="1343" t="n">
        <v>21491.7032786625</v>
      </c>
      <c r="S74" s="1344" t="n">
        <v>23641.6193970638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70</v>
      </c>
      <c r="C75" s="1337" t="s">
        <v>496</v>
      </c>
      <c r="D75" s="1337" t="n">
        <f aca="false">K75</f>
        <v>200</v>
      </c>
      <c r="E75" s="1337" t="s">
        <v>496</v>
      </c>
      <c r="F75" s="1326" t="n">
        <f aca="false">L75</f>
        <v>1250</v>
      </c>
      <c r="G75" s="1337" t="s">
        <v>496</v>
      </c>
      <c r="H75" s="1325" t="n">
        <v>2</v>
      </c>
      <c r="I75" s="1327" t="s">
        <v>497</v>
      </c>
      <c r="J75" s="1338" t="n">
        <v>70</v>
      </c>
      <c r="K75" s="1339" t="n">
        <v>200</v>
      </c>
      <c r="L75" s="1339" t="n">
        <v>1250</v>
      </c>
      <c r="M75" s="1340" t="n">
        <v>8.23336698315214</v>
      </c>
      <c r="N75" s="1211" t="n">
        <v>228.724800962105</v>
      </c>
      <c r="O75" s="1342" t="n">
        <v>13873.3861783838</v>
      </c>
      <c r="P75" s="1341" t="n">
        <v>16106.50596384</v>
      </c>
      <c r="Q75" s="1213" t="n">
        <v>8315.0472403575</v>
      </c>
      <c r="R75" s="1343" t="n">
        <v>22188.4334187413</v>
      </c>
      <c r="S75" s="1344" t="n">
        <v>24421.5532041975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70</v>
      </c>
      <c r="C76" s="1337" t="s">
        <v>496</v>
      </c>
      <c r="D76" s="1337" t="n">
        <f aca="false">K76</f>
        <v>200</v>
      </c>
      <c r="E76" s="1337" t="s">
        <v>496</v>
      </c>
      <c r="F76" s="1326" t="n">
        <f aca="false">L76</f>
        <v>1300</v>
      </c>
      <c r="G76" s="1337" t="s">
        <v>496</v>
      </c>
      <c r="H76" s="1325" t="n">
        <v>2</v>
      </c>
      <c r="I76" s="1327" t="s">
        <v>497</v>
      </c>
      <c r="J76" s="1338" t="n">
        <v>70</v>
      </c>
      <c r="K76" s="1339" t="n">
        <v>200</v>
      </c>
      <c r="L76" s="1339" t="n">
        <v>1300</v>
      </c>
      <c r="M76" s="1340" t="n">
        <v>8.54030295946071</v>
      </c>
      <c r="N76" s="1211" t="n">
        <v>241.431734348888</v>
      </c>
      <c r="O76" s="1342" t="n">
        <v>14239.4423209988</v>
      </c>
      <c r="P76" s="1341" t="n">
        <v>16555.76577351</v>
      </c>
      <c r="Q76" s="1213" t="n">
        <v>8645.72123782125</v>
      </c>
      <c r="R76" s="1343" t="n">
        <v>22885.16355882</v>
      </c>
      <c r="S76" s="1344" t="n">
        <v>25201.4870113313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70</v>
      </c>
      <c r="C77" s="1337" t="s">
        <v>496</v>
      </c>
      <c r="D77" s="1337" t="n">
        <f aca="false">K77</f>
        <v>200</v>
      </c>
      <c r="E77" s="1337" t="s">
        <v>496</v>
      </c>
      <c r="F77" s="1326" t="n">
        <f aca="false">L77</f>
        <v>1350</v>
      </c>
      <c r="G77" s="1337" t="s">
        <v>496</v>
      </c>
      <c r="H77" s="1325" t="n">
        <v>2</v>
      </c>
      <c r="I77" s="1327" t="s">
        <v>497</v>
      </c>
      <c r="J77" s="1338" t="n">
        <v>70</v>
      </c>
      <c r="K77" s="1339" t="n">
        <v>200</v>
      </c>
      <c r="L77" s="1339" t="n">
        <v>1350</v>
      </c>
      <c r="M77" s="1340" t="n">
        <v>8.84723893576929</v>
      </c>
      <c r="N77" s="1211" t="n">
        <v>254.138667735672</v>
      </c>
      <c r="O77" s="1342" t="n">
        <v>14605.4984636138</v>
      </c>
      <c r="P77" s="1341" t="n">
        <v>17005.02558318</v>
      </c>
      <c r="Q77" s="1213" t="n">
        <v>8976.395235285</v>
      </c>
      <c r="R77" s="1343" t="n">
        <v>23581.8936988988</v>
      </c>
      <c r="S77" s="1344" t="n">
        <v>25981.420818465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70</v>
      </c>
      <c r="C78" s="1337" t="s">
        <v>496</v>
      </c>
      <c r="D78" s="1337" t="n">
        <f aca="false">K78</f>
        <v>200</v>
      </c>
      <c r="E78" s="1337" t="s">
        <v>496</v>
      </c>
      <c r="F78" s="1326" t="n">
        <f aca="false">L78</f>
        <v>1400</v>
      </c>
      <c r="G78" s="1337" t="s">
        <v>496</v>
      </c>
      <c r="H78" s="1325" t="n">
        <v>2</v>
      </c>
      <c r="I78" s="1327" t="s">
        <v>497</v>
      </c>
      <c r="J78" s="1338" t="n">
        <v>70</v>
      </c>
      <c r="K78" s="1339" t="n">
        <v>200</v>
      </c>
      <c r="L78" s="1339" t="n">
        <v>1400</v>
      </c>
      <c r="M78" s="1340" t="n">
        <v>9.15417491207786</v>
      </c>
      <c r="N78" s="1211" t="n">
        <v>266.845601122456</v>
      </c>
      <c r="O78" s="1342" t="n">
        <v>14971.5546062288</v>
      </c>
      <c r="P78" s="1341" t="n">
        <v>17454.28539285</v>
      </c>
      <c r="Q78" s="1213" t="n">
        <v>9307.0693639575</v>
      </c>
      <c r="R78" s="1343" t="n">
        <v>24278.6239701863</v>
      </c>
      <c r="S78" s="1344" t="n">
        <v>26761.3547568075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70</v>
      </c>
      <c r="C79" s="1337" t="s">
        <v>496</v>
      </c>
      <c r="D79" s="1337" t="n">
        <f aca="false">K79</f>
        <v>200</v>
      </c>
      <c r="E79" s="1337" t="s">
        <v>496</v>
      </c>
      <c r="F79" s="1326" t="n">
        <f aca="false">L79</f>
        <v>1450</v>
      </c>
      <c r="G79" s="1337" t="s">
        <v>496</v>
      </c>
      <c r="H79" s="1325" t="n">
        <v>2</v>
      </c>
      <c r="I79" s="1327" t="s">
        <v>497</v>
      </c>
      <c r="J79" s="1338" t="n">
        <v>70</v>
      </c>
      <c r="K79" s="1339" t="n">
        <v>200</v>
      </c>
      <c r="L79" s="1339" t="n">
        <v>1450</v>
      </c>
      <c r="M79" s="1340" t="n">
        <v>9.46111088838643</v>
      </c>
      <c r="N79" s="1211" t="n">
        <v>279.552534509239</v>
      </c>
      <c r="O79" s="1342" t="n">
        <v>15337.6108800525</v>
      </c>
      <c r="P79" s="1341" t="n">
        <v>17903.5453337288</v>
      </c>
      <c r="Q79" s="1213" t="n">
        <v>9637.74336142125</v>
      </c>
      <c r="R79" s="1343" t="n">
        <v>24975.3542414738</v>
      </c>
      <c r="S79" s="1344" t="n">
        <v>27541.28869515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70</v>
      </c>
      <c r="C80" s="1337" t="s">
        <v>496</v>
      </c>
      <c r="D80" s="1337" t="n">
        <f aca="false">K80</f>
        <v>200</v>
      </c>
      <c r="E80" s="1337" t="s">
        <v>496</v>
      </c>
      <c r="F80" s="1326" t="n">
        <f aca="false">L80</f>
        <v>1500</v>
      </c>
      <c r="G80" s="1337" t="s">
        <v>496</v>
      </c>
      <c r="H80" s="1325" t="n">
        <v>2</v>
      </c>
      <c r="I80" s="1327" t="s">
        <v>497</v>
      </c>
      <c r="J80" s="1338" t="n">
        <v>70</v>
      </c>
      <c r="K80" s="1339" t="n">
        <v>200</v>
      </c>
      <c r="L80" s="1339" t="n">
        <v>1500</v>
      </c>
      <c r="M80" s="1340" t="n">
        <v>9.860609997495</v>
      </c>
      <c r="N80" s="1211" t="n">
        <v>292.259467896023</v>
      </c>
      <c r="O80" s="1342" t="n">
        <v>16207.8119772975</v>
      </c>
      <c r="P80" s="1341" t="n">
        <v>18771.0196507313</v>
      </c>
      <c r="Q80" s="1213" t="n">
        <v>9968.417358885</v>
      </c>
      <c r="R80" s="1343" t="n">
        <v>26176.2293361825</v>
      </c>
      <c r="S80" s="1344" t="n">
        <v>28739.4370096163</v>
      </c>
    </row>
    <row r="81" customFormat="false" ht="16.5" hidden="false" customHeight="true" outlineLevel="0" collapsed="false">
      <c r="A81" s="1336" t="s">
        <v>529</v>
      </c>
      <c r="B81" s="1337" t="n">
        <f aca="false">J81</f>
        <v>70</v>
      </c>
      <c r="C81" s="1337" t="s">
        <v>496</v>
      </c>
      <c r="D81" s="1337" t="n">
        <f aca="false">K81</f>
        <v>200</v>
      </c>
      <c r="E81" s="1337" t="s">
        <v>496</v>
      </c>
      <c r="F81" s="1326" t="n">
        <f aca="false">L81</f>
        <v>1550</v>
      </c>
      <c r="G81" s="1337" t="s">
        <v>496</v>
      </c>
      <c r="H81" s="1325" t="n">
        <v>2</v>
      </c>
      <c r="I81" s="1327" t="s">
        <v>497</v>
      </c>
      <c r="J81" s="1338" t="n">
        <v>70</v>
      </c>
      <c r="K81" s="1339" t="n">
        <v>200</v>
      </c>
      <c r="L81" s="1339" t="n">
        <v>1550</v>
      </c>
      <c r="M81" s="1340" t="n">
        <v>10.1675459738036</v>
      </c>
      <c r="N81" s="1211" t="n">
        <v>304.966401282806</v>
      </c>
      <c r="O81" s="1342" t="n">
        <v>16573.8681199125</v>
      </c>
      <c r="P81" s="1341" t="n">
        <v>19220.27959161</v>
      </c>
      <c r="Q81" s="1213" t="n">
        <v>10299.0913563488</v>
      </c>
      <c r="R81" s="1343" t="n">
        <v>26872.9594762613</v>
      </c>
      <c r="S81" s="1344" t="n">
        <v>29519.3709479588</v>
      </c>
    </row>
    <row r="82" customFormat="false" ht="16.5" hidden="false" customHeight="true" outlineLevel="0" collapsed="false">
      <c r="A82" s="1324" t="s">
        <v>529</v>
      </c>
      <c r="B82" s="1325" t="n">
        <f aca="false">J82</f>
        <v>70</v>
      </c>
      <c r="C82" s="1325" t="s">
        <v>496</v>
      </c>
      <c r="D82" s="1325" t="n">
        <f aca="false">K82</f>
        <v>200</v>
      </c>
      <c r="E82" s="1325" t="s">
        <v>496</v>
      </c>
      <c r="F82" s="1326" t="n">
        <f aca="false">L82</f>
        <v>1600</v>
      </c>
      <c r="G82" s="1325" t="s">
        <v>496</v>
      </c>
      <c r="H82" s="1325" t="n">
        <v>2</v>
      </c>
      <c r="I82" s="1327" t="s">
        <v>497</v>
      </c>
      <c r="J82" s="1338" t="n">
        <v>70</v>
      </c>
      <c r="K82" s="1339" t="n">
        <v>200</v>
      </c>
      <c r="L82" s="1339" t="n">
        <v>1600</v>
      </c>
      <c r="M82" s="1340" t="n">
        <v>10.4744819501121</v>
      </c>
      <c r="N82" s="1211" t="n">
        <v>317.67333466959</v>
      </c>
      <c r="O82" s="1342" t="n">
        <v>16939.9242625275</v>
      </c>
      <c r="P82" s="1341" t="n">
        <v>19669.53940128</v>
      </c>
      <c r="Q82" s="1213" t="n">
        <v>10629.7653538125</v>
      </c>
      <c r="R82" s="1343" t="n">
        <v>27569.68961634</v>
      </c>
      <c r="S82" s="1344" t="n">
        <v>30299.3047550925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70</v>
      </c>
      <c r="C83" s="1337" t="s">
        <v>496</v>
      </c>
      <c r="D83" s="1337" t="n">
        <f aca="false">K83</f>
        <v>200</v>
      </c>
      <c r="E83" s="1337" t="s">
        <v>496</v>
      </c>
      <c r="F83" s="1326" t="n">
        <f aca="false">L83</f>
        <v>1650</v>
      </c>
      <c r="G83" s="1337" t="s">
        <v>496</v>
      </c>
      <c r="H83" s="1325" t="n">
        <v>2</v>
      </c>
      <c r="I83" s="1327" t="s">
        <v>497</v>
      </c>
      <c r="J83" s="1338" t="n">
        <v>70</v>
      </c>
      <c r="K83" s="1339" t="n">
        <v>200</v>
      </c>
      <c r="L83" s="1339" t="n">
        <v>1650</v>
      </c>
      <c r="M83" s="1340" t="n">
        <v>10.7814179264207</v>
      </c>
      <c r="N83" s="1211" t="n">
        <v>330.380268056374</v>
      </c>
      <c r="O83" s="1342" t="n">
        <v>17305.9804051425</v>
      </c>
      <c r="P83" s="1341" t="n">
        <v>20118.79921095</v>
      </c>
      <c r="Q83" s="1213" t="n">
        <v>10960.439482485</v>
      </c>
      <c r="R83" s="1343" t="n">
        <v>28266.4198876275</v>
      </c>
      <c r="S83" s="1344" t="n">
        <v>31079.238693435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70</v>
      </c>
      <c r="C84" s="1337" t="s">
        <v>496</v>
      </c>
      <c r="D84" s="1337" t="n">
        <f aca="false">K84</f>
        <v>200</v>
      </c>
      <c r="E84" s="1337" t="s">
        <v>496</v>
      </c>
      <c r="F84" s="1326" t="n">
        <f aca="false">L84</f>
        <v>1700</v>
      </c>
      <c r="G84" s="1337" t="s">
        <v>496</v>
      </c>
      <c r="H84" s="1325" t="n">
        <v>2</v>
      </c>
      <c r="I84" s="1327" t="s">
        <v>497</v>
      </c>
      <c r="J84" s="1338" t="n">
        <v>70</v>
      </c>
      <c r="K84" s="1339" t="n">
        <v>200</v>
      </c>
      <c r="L84" s="1339" t="n">
        <v>1700</v>
      </c>
      <c r="M84" s="1340" t="n">
        <v>11.0883539027293</v>
      </c>
      <c r="N84" s="1211" t="n">
        <v>343.087201443157</v>
      </c>
      <c r="O84" s="1342" t="n">
        <v>17672.0365477575</v>
      </c>
      <c r="P84" s="1341" t="n">
        <v>20568.05902062</v>
      </c>
      <c r="Q84" s="1213" t="n">
        <v>11291.1134799488</v>
      </c>
      <c r="R84" s="1343" t="n">
        <v>28963.1500277063</v>
      </c>
      <c r="S84" s="1344" t="n">
        <v>31859.1725005688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70</v>
      </c>
      <c r="C85" s="1337" t="s">
        <v>496</v>
      </c>
      <c r="D85" s="1337" t="n">
        <f aca="false">K85</f>
        <v>200</v>
      </c>
      <c r="E85" s="1337" t="s">
        <v>496</v>
      </c>
      <c r="F85" s="1326" t="n">
        <f aca="false">L85</f>
        <v>1750</v>
      </c>
      <c r="G85" s="1337" t="s">
        <v>496</v>
      </c>
      <c r="H85" s="1325" t="n">
        <v>2</v>
      </c>
      <c r="I85" s="1327" t="s">
        <v>497</v>
      </c>
      <c r="J85" s="1338" t="n">
        <v>70</v>
      </c>
      <c r="K85" s="1339" t="n">
        <v>200</v>
      </c>
      <c r="L85" s="1339" t="n">
        <v>1750</v>
      </c>
      <c r="M85" s="1340" t="n">
        <v>11.3952898790379</v>
      </c>
      <c r="N85" s="1211" t="n">
        <v>355.794134829941</v>
      </c>
      <c r="O85" s="1342" t="n">
        <v>18038.0926903725</v>
      </c>
      <c r="P85" s="1341" t="n">
        <v>21017.31883029</v>
      </c>
      <c r="Q85" s="1213" t="n">
        <v>11621.7874774125</v>
      </c>
      <c r="R85" s="1343" t="n">
        <v>29659.880167785</v>
      </c>
      <c r="S85" s="1344" t="n">
        <v>32639.1063077025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70</v>
      </c>
      <c r="C86" s="1337" t="s">
        <v>496</v>
      </c>
      <c r="D86" s="1337" t="n">
        <f aca="false">K86</f>
        <v>200</v>
      </c>
      <c r="E86" s="1337" t="s">
        <v>496</v>
      </c>
      <c r="F86" s="1326" t="n">
        <f aca="false">L86</f>
        <v>1800</v>
      </c>
      <c r="G86" s="1337" t="s">
        <v>496</v>
      </c>
      <c r="H86" s="1325" t="n">
        <v>2</v>
      </c>
      <c r="I86" s="1327" t="s">
        <v>497</v>
      </c>
      <c r="J86" s="1338" t="n">
        <v>70</v>
      </c>
      <c r="K86" s="1339" t="n">
        <v>200</v>
      </c>
      <c r="L86" s="1339" t="n">
        <v>1800</v>
      </c>
      <c r="M86" s="1340" t="n">
        <v>11.7022258553464</v>
      </c>
      <c r="N86" s="1211" t="n">
        <v>368.501068216724</v>
      </c>
      <c r="O86" s="1342" t="n">
        <v>18404.1488329875</v>
      </c>
      <c r="P86" s="1341" t="n">
        <v>21466.57863996</v>
      </c>
      <c r="Q86" s="1213" t="n">
        <v>11952.4614748763</v>
      </c>
      <c r="R86" s="1343" t="n">
        <v>30356.6103078638</v>
      </c>
      <c r="S86" s="1344" t="n">
        <v>33419.0401148363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70</v>
      </c>
      <c r="C87" s="1337" t="s">
        <v>496</v>
      </c>
      <c r="D87" s="1337" t="n">
        <f aca="false">K87</f>
        <v>200</v>
      </c>
      <c r="E87" s="1337" t="s">
        <v>496</v>
      </c>
      <c r="F87" s="1326" t="n">
        <f aca="false">L87</f>
        <v>1850</v>
      </c>
      <c r="G87" s="1337" t="s">
        <v>496</v>
      </c>
      <c r="H87" s="1325" t="n">
        <v>2</v>
      </c>
      <c r="I87" s="1327" t="s">
        <v>497</v>
      </c>
      <c r="J87" s="1338" t="n">
        <v>70</v>
      </c>
      <c r="K87" s="1339" t="n">
        <v>200</v>
      </c>
      <c r="L87" s="1339" t="n">
        <v>1850</v>
      </c>
      <c r="M87" s="1340" t="n">
        <v>12.009161831655</v>
      </c>
      <c r="N87" s="1211" t="n">
        <v>381.208001603508</v>
      </c>
      <c r="O87" s="1342" t="n">
        <v>18770.2049756025</v>
      </c>
      <c r="P87" s="1341" t="n">
        <v>21915.83844963</v>
      </c>
      <c r="Q87" s="1213" t="n">
        <v>12283.1356035488</v>
      </c>
      <c r="R87" s="1343" t="n">
        <v>31053.3405791513</v>
      </c>
      <c r="S87" s="1344" t="n">
        <v>34198.9740531788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70</v>
      </c>
      <c r="C88" s="1337" t="s">
        <v>496</v>
      </c>
      <c r="D88" s="1337" t="n">
        <f aca="false">K88</f>
        <v>200</v>
      </c>
      <c r="E88" s="1337" t="s">
        <v>496</v>
      </c>
      <c r="F88" s="1326" t="n">
        <f aca="false">L88</f>
        <v>1900</v>
      </c>
      <c r="G88" s="1337" t="s">
        <v>496</v>
      </c>
      <c r="H88" s="1325" t="n">
        <v>2</v>
      </c>
      <c r="I88" s="1327" t="s">
        <v>497</v>
      </c>
      <c r="J88" s="1338" t="n">
        <v>70</v>
      </c>
      <c r="K88" s="1339" t="n">
        <v>200</v>
      </c>
      <c r="L88" s="1339" t="n">
        <v>1900</v>
      </c>
      <c r="M88" s="1340" t="n">
        <v>12.3160978079636</v>
      </c>
      <c r="N88" s="1211" t="n">
        <v>393.914934990292</v>
      </c>
      <c r="O88" s="1342" t="n">
        <v>19136.2611182175</v>
      </c>
      <c r="P88" s="1341" t="n">
        <v>22365.0983905088</v>
      </c>
      <c r="Q88" s="1213" t="n">
        <v>12613.8096010125</v>
      </c>
      <c r="R88" s="1343" t="n">
        <v>31750.07071923</v>
      </c>
      <c r="S88" s="1344" t="n">
        <v>34978.9079915213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70</v>
      </c>
      <c r="C89" s="1337" t="s">
        <v>496</v>
      </c>
      <c r="D89" s="1337" t="n">
        <f aca="false">K89</f>
        <v>200</v>
      </c>
      <c r="E89" s="1337" t="s">
        <v>496</v>
      </c>
      <c r="F89" s="1326" t="n">
        <f aca="false">L89</f>
        <v>1950</v>
      </c>
      <c r="G89" s="1337" t="s">
        <v>496</v>
      </c>
      <c r="H89" s="1325" t="n">
        <v>2</v>
      </c>
      <c r="I89" s="1327" t="s">
        <v>497</v>
      </c>
      <c r="J89" s="1338" t="n">
        <v>70</v>
      </c>
      <c r="K89" s="1339" t="n">
        <v>200</v>
      </c>
      <c r="L89" s="1339" t="n">
        <v>1950</v>
      </c>
      <c r="M89" s="1340" t="n">
        <v>12.6622837842721</v>
      </c>
      <c r="N89" s="1211" t="n">
        <v>406.621868377075</v>
      </c>
      <c r="O89" s="1342" t="n">
        <v>19545.18814539</v>
      </c>
      <c r="P89" s="1341" t="n">
        <v>22855.9222455863</v>
      </c>
      <c r="Q89" s="1213" t="n">
        <v>12944.4835984763</v>
      </c>
      <c r="R89" s="1343" t="n">
        <v>32489.6717438663</v>
      </c>
      <c r="S89" s="1344" t="n">
        <v>35800.4058440625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70</v>
      </c>
      <c r="C90" s="1337" t="s">
        <v>496</v>
      </c>
      <c r="D90" s="1337" t="n">
        <f aca="false">K90</f>
        <v>200</v>
      </c>
      <c r="E90" s="1337" t="s">
        <v>496</v>
      </c>
      <c r="F90" s="1326" t="n">
        <f aca="false">L90</f>
        <v>2000</v>
      </c>
      <c r="G90" s="1337" t="s">
        <v>496</v>
      </c>
      <c r="H90" s="1325" t="n">
        <v>2</v>
      </c>
      <c r="I90" s="1327" t="s">
        <v>497</v>
      </c>
      <c r="J90" s="1338" t="n">
        <v>70</v>
      </c>
      <c r="K90" s="1339" t="n">
        <v>200</v>
      </c>
      <c r="L90" s="1339" t="n">
        <v>2000</v>
      </c>
      <c r="M90" s="1340" t="n">
        <v>13.0607821605807</v>
      </c>
      <c r="N90" s="1211" t="n">
        <v>419.328801763859</v>
      </c>
      <c r="O90" s="1342" t="n">
        <v>20126.7050629725</v>
      </c>
      <c r="P90" s="1341" t="n">
        <v>23586.7807000013</v>
      </c>
      <c r="Q90" s="1213" t="n">
        <v>13275.15759594</v>
      </c>
      <c r="R90" s="1343" t="n">
        <v>33401.8626589125</v>
      </c>
      <c r="S90" s="1344" t="n">
        <v>36861.9382959413</v>
      </c>
    </row>
    <row r="91" customFormat="false" ht="16.5" hidden="false" customHeight="true" outlineLevel="0" collapsed="false">
      <c r="A91" s="1336" t="s">
        <v>529</v>
      </c>
      <c r="B91" s="1337" t="n">
        <f aca="false">J91</f>
        <v>70</v>
      </c>
      <c r="C91" s="1337" t="s">
        <v>496</v>
      </c>
      <c r="D91" s="1337" t="n">
        <f aca="false">K91</f>
        <v>200</v>
      </c>
      <c r="E91" s="1337" t="s">
        <v>496</v>
      </c>
      <c r="F91" s="1326" t="n">
        <f aca="false">L91</f>
        <v>2050</v>
      </c>
      <c r="G91" s="1337" t="s">
        <v>496</v>
      </c>
      <c r="H91" s="1325" t="n">
        <v>2</v>
      </c>
      <c r="I91" s="1327" t="s">
        <v>497</v>
      </c>
      <c r="J91" s="1338" t="n">
        <v>70</v>
      </c>
      <c r="K91" s="1339" t="n">
        <v>200</v>
      </c>
      <c r="L91" s="1339" t="n">
        <v>2050</v>
      </c>
      <c r="M91" s="1340" t="n">
        <v>13.3677181368893</v>
      </c>
      <c r="N91" s="1211" t="n">
        <v>432.035735150642</v>
      </c>
      <c r="O91" s="1342" t="n">
        <v>20492.7612055875</v>
      </c>
      <c r="P91" s="1341" t="n">
        <v>24036.0405096713</v>
      </c>
      <c r="Q91" s="1213" t="n">
        <v>13605.8315934038</v>
      </c>
      <c r="R91" s="1343" t="n">
        <v>34098.5927989913</v>
      </c>
      <c r="S91" s="1344" t="n">
        <v>37641.872103075</v>
      </c>
    </row>
    <row r="92" customFormat="false" ht="16.5" hidden="false" customHeight="true" outlineLevel="0" collapsed="false">
      <c r="A92" s="1324" t="s">
        <v>529</v>
      </c>
      <c r="B92" s="1325" t="n">
        <f aca="false">J92</f>
        <v>70</v>
      </c>
      <c r="C92" s="1325" t="s">
        <v>496</v>
      </c>
      <c r="D92" s="1325" t="n">
        <f aca="false">K92</f>
        <v>200</v>
      </c>
      <c r="E92" s="1325" t="s">
        <v>496</v>
      </c>
      <c r="F92" s="1326" t="n">
        <f aca="false">L92</f>
        <v>2100</v>
      </c>
      <c r="G92" s="1325" t="s">
        <v>496</v>
      </c>
      <c r="H92" s="1325" t="n">
        <v>2</v>
      </c>
      <c r="I92" s="1327" t="s">
        <v>497</v>
      </c>
      <c r="J92" s="1338" t="n">
        <v>70</v>
      </c>
      <c r="K92" s="1339" t="n">
        <v>200</v>
      </c>
      <c r="L92" s="1339" t="n">
        <v>2100</v>
      </c>
      <c r="M92" s="1340" t="n">
        <v>13.6746541131979</v>
      </c>
      <c r="N92" s="1211" t="n">
        <v>444.742668537426</v>
      </c>
      <c r="O92" s="1342" t="n">
        <v>20858.8173482025</v>
      </c>
      <c r="P92" s="1341" t="n">
        <v>24485.3003193413</v>
      </c>
      <c r="Q92" s="1213" t="n">
        <v>13936.5057220763</v>
      </c>
      <c r="R92" s="1343" t="n">
        <v>34795.3230702788</v>
      </c>
      <c r="S92" s="1344" t="n">
        <v>38421.8060414175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70</v>
      </c>
      <c r="C93" s="1337" t="s">
        <v>496</v>
      </c>
      <c r="D93" s="1337" t="n">
        <f aca="false">K93</f>
        <v>200</v>
      </c>
      <c r="E93" s="1337" t="s">
        <v>496</v>
      </c>
      <c r="F93" s="1326" t="n">
        <f aca="false">L93</f>
        <v>2150</v>
      </c>
      <c r="G93" s="1337" t="s">
        <v>496</v>
      </c>
      <c r="H93" s="1325" t="n">
        <v>2</v>
      </c>
      <c r="I93" s="1327" t="s">
        <v>497</v>
      </c>
      <c r="J93" s="1338" t="n">
        <v>70</v>
      </c>
      <c r="K93" s="1339" t="n">
        <v>200</v>
      </c>
      <c r="L93" s="1339" t="n">
        <v>2150</v>
      </c>
      <c r="M93" s="1340" t="n">
        <v>13.9815900895064</v>
      </c>
      <c r="N93" s="1211" t="n">
        <v>457.44960192421</v>
      </c>
      <c r="O93" s="1342" t="n">
        <v>21224.8734908175</v>
      </c>
      <c r="P93" s="1341" t="n">
        <v>24934.56026022</v>
      </c>
      <c r="Q93" s="1213" t="n">
        <v>14267.17971954</v>
      </c>
      <c r="R93" s="1343" t="n">
        <v>35492.0532103575</v>
      </c>
      <c r="S93" s="1344" t="n">
        <v>39201.73997976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70</v>
      </c>
      <c r="C94" s="1337" t="s">
        <v>496</v>
      </c>
      <c r="D94" s="1337" t="n">
        <f aca="false">K94</f>
        <v>200</v>
      </c>
      <c r="E94" s="1337" t="s">
        <v>496</v>
      </c>
      <c r="F94" s="1326" t="n">
        <f aca="false">L94</f>
        <v>2200</v>
      </c>
      <c r="G94" s="1337" t="s">
        <v>496</v>
      </c>
      <c r="H94" s="1325" t="n">
        <v>2</v>
      </c>
      <c r="I94" s="1327" t="s">
        <v>497</v>
      </c>
      <c r="J94" s="1338" t="n">
        <v>70</v>
      </c>
      <c r="K94" s="1339" t="n">
        <v>200</v>
      </c>
      <c r="L94" s="1339" t="n">
        <v>2200</v>
      </c>
      <c r="M94" s="1340" t="n">
        <v>14.288526065815</v>
      </c>
      <c r="N94" s="1211" t="n">
        <v>470.156535310993</v>
      </c>
      <c r="O94" s="1342" t="n">
        <v>21590.9296334325</v>
      </c>
      <c r="P94" s="1341" t="n">
        <v>25383.82006989</v>
      </c>
      <c r="Q94" s="1213" t="n">
        <v>14597.8537170038</v>
      </c>
      <c r="R94" s="1343" t="n">
        <v>36188.7833504363</v>
      </c>
      <c r="S94" s="1344" t="n">
        <v>39981.6737868938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70</v>
      </c>
      <c r="C95" s="1337" t="s">
        <v>496</v>
      </c>
      <c r="D95" s="1337" t="n">
        <f aca="false">K95</f>
        <v>200</v>
      </c>
      <c r="E95" s="1337" t="s">
        <v>496</v>
      </c>
      <c r="F95" s="1326" t="n">
        <f aca="false">L95</f>
        <v>2250</v>
      </c>
      <c r="G95" s="1337" t="s">
        <v>496</v>
      </c>
      <c r="H95" s="1325" t="n">
        <v>2</v>
      </c>
      <c r="I95" s="1327" t="s">
        <v>497</v>
      </c>
      <c r="J95" s="1338" t="n">
        <v>70</v>
      </c>
      <c r="K95" s="1339" t="n">
        <v>200</v>
      </c>
      <c r="L95" s="1339" t="n">
        <v>2250</v>
      </c>
      <c r="M95" s="1340" t="n">
        <v>14.5954620421236</v>
      </c>
      <c r="N95" s="1211" t="n">
        <v>482.863468697777</v>
      </c>
      <c r="O95" s="1342" t="n">
        <v>21956.9857760475</v>
      </c>
      <c r="P95" s="1341" t="n">
        <v>25833.07987956</v>
      </c>
      <c r="Q95" s="1213" t="n">
        <v>14928.5277144675</v>
      </c>
      <c r="R95" s="1343" t="n">
        <v>36885.513490515</v>
      </c>
      <c r="S95" s="1344" t="n">
        <v>40761.6075940275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70</v>
      </c>
      <c r="C96" s="1337" t="s">
        <v>496</v>
      </c>
      <c r="D96" s="1337" t="n">
        <f aca="false">K96</f>
        <v>200</v>
      </c>
      <c r="E96" s="1337" t="s">
        <v>496</v>
      </c>
      <c r="F96" s="1326" t="n">
        <f aca="false">L96</f>
        <v>2300</v>
      </c>
      <c r="G96" s="1337" t="s">
        <v>496</v>
      </c>
      <c r="H96" s="1325" t="n">
        <v>2</v>
      </c>
      <c r="I96" s="1327" t="s">
        <v>497</v>
      </c>
      <c r="J96" s="1338" t="n">
        <v>70</v>
      </c>
      <c r="K96" s="1339" t="n">
        <v>200</v>
      </c>
      <c r="L96" s="1339" t="n">
        <v>2300</v>
      </c>
      <c r="M96" s="1340" t="n">
        <v>14.9023980184321</v>
      </c>
      <c r="N96" s="1211" t="n">
        <v>495.57040208456</v>
      </c>
      <c r="O96" s="1342" t="n">
        <v>22323.0419186625</v>
      </c>
      <c r="P96" s="1341" t="n">
        <v>26282.33968923</v>
      </c>
      <c r="Q96" s="1213" t="n">
        <v>15259.20184314</v>
      </c>
      <c r="R96" s="1343" t="n">
        <v>37582.2437618025</v>
      </c>
      <c r="S96" s="1344" t="n">
        <v>41541.54153237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70</v>
      </c>
      <c r="C97" s="1337" t="s">
        <v>496</v>
      </c>
      <c r="D97" s="1337" t="n">
        <f aca="false">K97</f>
        <v>200</v>
      </c>
      <c r="E97" s="1337" t="s">
        <v>496</v>
      </c>
      <c r="F97" s="1326" t="n">
        <f aca="false">L97</f>
        <v>2350</v>
      </c>
      <c r="G97" s="1337" t="s">
        <v>496</v>
      </c>
      <c r="H97" s="1325" t="n">
        <v>2</v>
      </c>
      <c r="I97" s="1327" t="s">
        <v>497</v>
      </c>
      <c r="J97" s="1338" t="n">
        <v>70</v>
      </c>
      <c r="K97" s="1339" t="n">
        <v>200</v>
      </c>
      <c r="L97" s="1339" t="n">
        <v>2350</v>
      </c>
      <c r="M97" s="1340" t="n">
        <v>15.2093339947407</v>
      </c>
      <c r="N97" s="1211" t="n">
        <v>508.277335471344</v>
      </c>
      <c r="O97" s="1342" t="n">
        <v>22689.0980612775</v>
      </c>
      <c r="P97" s="1341" t="n">
        <v>26731.5994989</v>
      </c>
      <c r="Q97" s="1213" t="n">
        <v>15589.8758406038</v>
      </c>
      <c r="R97" s="1343" t="n">
        <v>38278.9739018813</v>
      </c>
      <c r="S97" s="1344" t="n">
        <v>42321.4753395038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70</v>
      </c>
      <c r="C98" s="1337" t="s">
        <v>496</v>
      </c>
      <c r="D98" s="1337" t="n">
        <f aca="false">K98</f>
        <v>200</v>
      </c>
      <c r="E98" s="1337" t="s">
        <v>496</v>
      </c>
      <c r="F98" s="1326" t="n">
        <f aca="false">L98</f>
        <v>2400</v>
      </c>
      <c r="G98" s="1337" t="s">
        <v>496</v>
      </c>
      <c r="H98" s="1325" t="n">
        <v>2</v>
      </c>
      <c r="I98" s="1327" t="s">
        <v>497</v>
      </c>
      <c r="J98" s="1338" t="n">
        <v>70</v>
      </c>
      <c r="K98" s="1339" t="n">
        <v>200</v>
      </c>
      <c r="L98" s="1339" t="n">
        <v>2400</v>
      </c>
      <c r="M98" s="1340" t="n">
        <v>15.5162699710493</v>
      </c>
      <c r="N98" s="1211" t="n">
        <v>520.984268858128</v>
      </c>
      <c r="O98" s="1342" t="n">
        <v>23055.1542038925</v>
      </c>
      <c r="P98" s="1341" t="n">
        <v>27180.85930857</v>
      </c>
      <c r="Q98" s="1213" t="n">
        <v>15920.5498380675</v>
      </c>
      <c r="R98" s="1343" t="n">
        <v>38975.70404196</v>
      </c>
      <c r="S98" s="1344" t="n">
        <v>43101.4091466375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70</v>
      </c>
      <c r="C99" s="1337" t="s">
        <v>496</v>
      </c>
      <c r="D99" s="1337" t="n">
        <f aca="false">K99</f>
        <v>200</v>
      </c>
      <c r="E99" s="1337" t="s">
        <v>496</v>
      </c>
      <c r="F99" s="1326" t="n">
        <f aca="false">L99</f>
        <v>2450</v>
      </c>
      <c r="G99" s="1337" t="s">
        <v>496</v>
      </c>
      <c r="H99" s="1325" t="n">
        <v>2</v>
      </c>
      <c r="I99" s="1327" t="s">
        <v>497</v>
      </c>
      <c r="J99" s="1338" t="n">
        <v>70</v>
      </c>
      <c r="K99" s="1339" t="n">
        <v>200</v>
      </c>
      <c r="L99" s="1339" t="n">
        <v>2450</v>
      </c>
      <c r="M99" s="1340" t="n">
        <v>15.9157690801579</v>
      </c>
      <c r="N99" s="1211" t="n">
        <v>533.691202244911</v>
      </c>
      <c r="O99" s="1342" t="n">
        <v>23925.3553011375</v>
      </c>
      <c r="P99" s="1341" t="n">
        <v>28048.3337567813</v>
      </c>
      <c r="Q99" s="1213" t="n">
        <v>16251.2238355313</v>
      </c>
      <c r="R99" s="1343" t="n">
        <v>40176.5791366688</v>
      </c>
      <c r="S99" s="1344" t="n">
        <v>44299.5575923125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70</v>
      </c>
      <c r="C100" s="1337" t="s">
        <v>496</v>
      </c>
      <c r="D100" s="1337" t="n">
        <f aca="false">K100</f>
        <v>200</v>
      </c>
      <c r="E100" s="1337" t="s">
        <v>496</v>
      </c>
      <c r="F100" s="1326" t="n">
        <f aca="false">L100</f>
        <v>2500</v>
      </c>
      <c r="G100" s="1337" t="s">
        <v>496</v>
      </c>
      <c r="H100" s="1325" t="n">
        <v>2</v>
      </c>
      <c r="I100" s="1327" t="s">
        <v>497</v>
      </c>
      <c r="J100" s="1338" t="n">
        <v>70</v>
      </c>
      <c r="K100" s="1339" t="n">
        <v>200</v>
      </c>
      <c r="L100" s="1339" t="n">
        <v>2500</v>
      </c>
      <c r="M100" s="1340" t="n">
        <v>16.2227050564664</v>
      </c>
      <c r="N100" s="1211" t="n">
        <v>546.398135631695</v>
      </c>
      <c r="O100" s="1342" t="n">
        <v>24291.4115749613</v>
      </c>
      <c r="P100" s="1341" t="n">
        <v>28497.5935664513</v>
      </c>
      <c r="Q100" s="1213" t="n">
        <v>16581.897832995</v>
      </c>
      <c r="R100" s="1343" t="n">
        <v>40873.3094079563</v>
      </c>
      <c r="S100" s="1344" t="n">
        <v>45079.4913994463</v>
      </c>
    </row>
    <row r="101" customFormat="false" ht="16.5" hidden="false" customHeight="true" outlineLevel="0" collapsed="false">
      <c r="A101" s="1336" t="s">
        <v>529</v>
      </c>
      <c r="B101" s="1337" t="n">
        <f aca="false">J101</f>
        <v>70</v>
      </c>
      <c r="C101" s="1337" t="s">
        <v>496</v>
      </c>
      <c r="D101" s="1337" t="n">
        <f aca="false">K101</f>
        <v>200</v>
      </c>
      <c r="E101" s="1337" t="s">
        <v>496</v>
      </c>
      <c r="F101" s="1326" t="n">
        <f aca="false">L101</f>
        <v>2550</v>
      </c>
      <c r="G101" s="1337" t="s">
        <v>496</v>
      </c>
      <c r="H101" s="1325" t="n">
        <v>2</v>
      </c>
      <c r="I101" s="1327" t="s">
        <v>497</v>
      </c>
      <c r="J101" s="1338" t="n">
        <v>70</v>
      </c>
      <c r="K101" s="1339" t="n">
        <v>200</v>
      </c>
      <c r="L101" s="1339" t="n">
        <v>2550</v>
      </c>
      <c r="M101" s="1340" t="n">
        <v>16.529641032775</v>
      </c>
      <c r="N101" s="1211" t="n">
        <v>559.105069018478</v>
      </c>
      <c r="O101" s="1342" t="n">
        <v>24657.4677175763</v>
      </c>
      <c r="P101" s="1341" t="n">
        <v>28946.8533761213</v>
      </c>
      <c r="Q101" s="1213" t="n">
        <v>16912.5719616675</v>
      </c>
      <c r="R101" s="1343" t="n">
        <v>41570.0396792438</v>
      </c>
      <c r="S101" s="1344" t="n">
        <v>45859.4253377888</v>
      </c>
    </row>
    <row r="102" customFormat="false" ht="16.5" hidden="false" customHeight="true" outlineLevel="0" collapsed="false">
      <c r="A102" s="1324" t="s">
        <v>529</v>
      </c>
      <c r="B102" s="1325" t="n">
        <f aca="false">J102</f>
        <v>70</v>
      </c>
      <c r="C102" s="1325" t="s">
        <v>496</v>
      </c>
      <c r="D102" s="1325" t="n">
        <f aca="false">K102</f>
        <v>200</v>
      </c>
      <c r="E102" s="1325" t="s">
        <v>496</v>
      </c>
      <c r="F102" s="1326" t="n">
        <f aca="false">L102</f>
        <v>2600</v>
      </c>
      <c r="G102" s="1325" t="s">
        <v>496</v>
      </c>
      <c r="H102" s="1325" t="n">
        <v>2</v>
      </c>
      <c r="I102" s="1327" t="s">
        <v>497</v>
      </c>
      <c r="J102" s="1338" t="n">
        <v>70</v>
      </c>
      <c r="K102" s="1339" t="n">
        <v>200</v>
      </c>
      <c r="L102" s="1339" t="n">
        <v>2600</v>
      </c>
      <c r="M102" s="1340" t="n">
        <v>16.8365770090836</v>
      </c>
      <c r="N102" s="1211" t="n">
        <v>571.812002405262</v>
      </c>
      <c r="O102" s="1342" t="n">
        <v>25023.5238601913</v>
      </c>
      <c r="P102" s="1341" t="n">
        <v>29396.113317</v>
      </c>
      <c r="Q102" s="1213" t="n">
        <v>17243.2459591313</v>
      </c>
      <c r="R102" s="1343" t="n">
        <v>42266.7698193225</v>
      </c>
      <c r="S102" s="1344" t="n">
        <v>46639.3592761313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70</v>
      </c>
      <c r="C103" s="1337" t="s">
        <v>496</v>
      </c>
      <c r="D103" s="1337" t="n">
        <f aca="false">K103</f>
        <v>200</v>
      </c>
      <c r="E103" s="1337" t="s">
        <v>496</v>
      </c>
      <c r="F103" s="1326" t="n">
        <f aca="false">L103</f>
        <v>2650</v>
      </c>
      <c r="G103" s="1337" t="s">
        <v>496</v>
      </c>
      <c r="H103" s="1325" t="n">
        <v>2</v>
      </c>
      <c r="I103" s="1327" t="s">
        <v>497</v>
      </c>
      <c r="J103" s="1338" t="n">
        <v>70</v>
      </c>
      <c r="K103" s="1339" t="n">
        <v>200</v>
      </c>
      <c r="L103" s="1339" t="n">
        <v>2650</v>
      </c>
      <c r="M103" s="1340" t="n">
        <v>17.1435129853921</v>
      </c>
      <c r="N103" s="1211" t="n">
        <v>584.518935792045</v>
      </c>
      <c r="O103" s="1342" t="n">
        <v>25389.5800028063</v>
      </c>
      <c r="P103" s="1341" t="n">
        <v>29845.37312667</v>
      </c>
      <c r="Q103" s="1213" t="n">
        <v>17573.919956595</v>
      </c>
      <c r="R103" s="1343" t="n">
        <v>42963.4999594013</v>
      </c>
      <c r="S103" s="1344" t="n">
        <v>47419.293083265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70</v>
      </c>
      <c r="C104" s="1337" t="s">
        <v>496</v>
      </c>
      <c r="D104" s="1337" t="n">
        <f aca="false">K104</f>
        <v>200</v>
      </c>
      <c r="E104" s="1337" t="s">
        <v>496</v>
      </c>
      <c r="F104" s="1326" t="n">
        <f aca="false">L104</f>
        <v>2700</v>
      </c>
      <c r="G104" s="1337" t="s">
        <v>496</v>
      </c>
      <c r="H104" s="1325" t="n">
        <v>2</v>
      </c>
      <c r="I104" s="1327" t="s">
        <v>497</v>
      </c>
      <c r="J104" s="1338" t="n">
        <v>70</v>
      </c>
      <c r="K104" s="1339" t="n">
        <v>200</v>
      </c>
      <c r="L104" s="1339" t="n">
        <v>2700</v>
      </c>
      <c r="M104" s="1340" t="n">
        <v>17.4896989617007</v>
      </c>
      <c r="N104" s="1211" t="n">
        <v>597.225869178829</v>
      </c>
      <c r="O104" s="1342" t="n">
        <v>25798.50689877</v>
      </c>
      <c r="P104" s="1341" t="n">
        <v>30336.1969817475</v>
      </c>
      <c r="Q104" s="1213" t="n">
        <v>17904.5939540588</v>
      </c>
      <c r="R104" s="1343" t="n">
        <v>43703.1008528288</v>
      </c>
      <c r="S104" s="1344" t="n">
        <v>48240.7909358063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70</v>
      </c>
      <c r="C105" s="1337" t="s">
        <v>496</v>
      </c>
      <c r="D105" s="1337" t="n">
        <f aca="false">K105</f>
        <v>200</v>
      </c>
      <c r="E105" s="1337" t="s">
        <v>496</v>
      </c>
      <c r="F105" s="1326" t="n">
        <f aca="false">L105</f>
        <v>2750</v>
      </c>
      <c r="G105" s="1337" t="s">
        <v>496</v>
      </c>
      <c r="H105" s="1325" t="n">
        <v>2</v>
      </c>
      <c r="I105" s="1327" t="s">
        <v>497</v>
      </c>
      <c r="J105" s="1338" t="n">
        <v>70</v>
      </c>
      <c r="K105" s="1339" t="n">
        <v>200</v>
      </c>
      <c r="L105" s="1339" t="n">
        <v>2750</v>
      </c>
      <c r="M105" s="1340" t="n">
        <v>17.7966349380093</v>
      </c>
      <c r="N105" s="1211" t="n">
        <v>609.932802565613</v>
      </c>
      <c r="O105" s="1342" t="n">
        <v>26164.563041385</v>
      </c>
      <c r="P105" s="1341" t="n">
        <v>30785.4567914175</v>
      </c>
      <c r="Q105" s="1213" t="n">
        <v>18235.2680827313</v>
      </c>
      <c r="R105" s="1343" t="n">
        <v>44399.8311241163</v>
      </c>
      <c r="S105" s="1344" t="n">
        <v>49020.7248741488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70</v>
      </c>
      <c r="C106" s="1337" t="s">
        <v>496</v>
      </c>
      <c r="D106" s="1337" t="n">
        <f aca="false">K106</f>
        <v>200</v>
      </c>
      <c r="E106" s="1337" t="s">
        <v>496</v>
      </c>
      <c r="F106" s="1326" t="n">
        <f aca="false">L106</f>
        <v>2800</v>
      </c>
      <c r="G106" s="1337" t="s">
        <v>496</v>
      </c>
      <c r="H106" s="1325" t="n">
        <v>2</v>
      </c>
      <c r="I106" s="1327" t="s">
        <v>497</v>
      </c>
      <c r="J106" s="1338" t="n">
        <v>70</v>
      </c>
      <c r="K106" s="1339" t="n">
        <v>200</v>
      </c>
      <c r="L106" s="1339" t="n">
        <v>2800</v>
      </c>
      <c r="M106" s="1340" t="n">
        <v>18.1035709143179</v>
      </c>
      <c r="N106" s="1211" t="n">
        <v>622.639735952396</v>
      </c>
      <c r="O106" s="1342" t="n">
        <v>26530.6193152088</v>
      </c>
      <c r="P106" s="1341" t="n">
        <v>31234.7167322963</v>
      </c>
      <c r="Q106" s="1213" t="n">
        <v>18565.942080195</v>
      </c>
      <c r="R106" s="1343" t="n">
        <v>45096.5613954038</v>
      </c>
      <c r="S106" s="1344" t="n">
        <v>49800.6588124913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70</v>
      </c>
      <c r="C107" s="1337" t="s">
        <v>496</v>
      </c>
      <c r="D107" s="1337" t="n">
        <f aca="false">K107</f>
        <v>200</v>
      </c>
      <c r="E107" s="1337" t="s">
        <v>496</v>
      </c>
      <c r="F107" s="1326" t="n">
        <f aca="false">L107</f>
        <v>2850</v>
      </c>
      <c r="G107" s="1337" t="s">
        <v>496</v>
      </c>
      <c r="H107" s="1325" t="n">
        <v>2</v>
      </c>
      <c r="I107" s="1327" t="s">
        <v>497</v>
      </c>
      <c r="J107" s="1338" t="n">
        <v>70</v>
      </c>
      <c r="K107" s="1339" t="n">
        <v>200</v>
      </c>
      <c r="L107" s="1339" t="n">
        <v>2850</v>
      </c>
      <c r="M107" s="1340" t="n">
        <v>18.4105068906264</v>
      </c>
      <c r="N107" s="1211" t="n">
        <v>635.34666933918</v>
      </c>
      <c r="O107" s="1342" t="n">
        <v>26896.6754578238</v>
      </c>
      <c r="P107" s="1341" t="n">
        <v>31683.9765419663</v>
      </c>
      <c r="Q107" s="1213" t="n">
        <v>18896.6160776588</v>
      </c>
      <c r="R107" s="1343" t="n">
        <v>45793.2915354825</v>
      </c>
      <c r="S107" s="1344" t="n">
        <v>50580.592619625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70</v>
      </c>
      <c r="C108" s="1337" t="s">
        <v>496</v>
      </c>
      <c r="D108" s="1337" t="n">
        <f aca="false">K108</f>
        <v>200</v>
      </c>
      <c r="E108" s="1337" t="s">
        <v>496</v>
      </c>
      <c r="F108" s="1326" t="n">
        <f aca="false">L108</f>
        <v>2900</v>
      </c>
      <c r="G108" s="1337" t="s">
        <v>496</v>
      </c>
      <c r="H108" s="1325" t="n">
        <v>2</v>
      </c>
      <c r="I108" s="1327" t="s">
        <v>497</v>
      </c>
      <c r="J108" s="1338" t="n">
        <v>70</v>
      </c>
      <c r="K108" s="1339" t="n">
        <v>200</v>
      </c>
      <c r="L108" s="1339" t="n">
        <v>2900</v>
      </c>
      <c r="M108" s="1340" t="n">
        <v>18.717442866935</v>
      </c>
      <c r="N108" s="1211" t="n">
        <v>648.053602725963</v>
      </c>
      <c r="O108" s="1342" t="n">
        <v>27262.7316004388</v>
      </c>
      <c r="P108" s="1341" t="n">
        <v>32133.2363516363</v>
      </c>
      <c r="Q108" s="1213" t="n">
        <v>19227.2900751225</v>
      </c>
      <c r="R108" s="1343" t="n">
        <v>46490.0216755613</v>
      </c>
      <c r="S108" s="1344" t="n">
        <v>51360.5264267588</v>
      </c>
    </row>
    <row r="109" customFormat="false" ht="16.5" hidden="false" customHeight="true" outlineLevel="0" collapsed="false">
      <c r="A109" s="1336" t="s">
        <v>529</v>
      </c>
      <c r="B109" s="1337" t="n">
        <f aca="false">J109</f>
        <v>70</v>
      </c>
      <c r="C109" s="1337" t="s">
        <v>496</v>
      </c>
      <c r="D109" s="1337" t="n">
        <f aca="false">K109</f>
        <v>200</v>
      </c>
      <c r="E109" s="1337" t="s">
        <v>496</v>
      </c>
      <c r="F109" s="1326" t="n">
        <f aca="false">L109</f>
        <v>2950</v>
      </c>
      <c r="G109" s="1337" t="s">
        <v>496</v>
      </c>
      <c r="H109" s="1325" t="n">
        <v>2</v>
      </c>
      <c r="I109" s="1327" t="s">
        <v>497</v>
      </c>
      <c r="J109" s="1338" t="n">
        <v>70</v>
      </c>
      <c r="K109" s="1339" t="n">
        <v>200</v>
      </c>
      <c r="L109" s="1339" t="n">
        <v>2950</v>
      </c>
      <c r="M109" s="1340" t="n">
        <v>19.0243788432436</v>
      </c>
      <c r="N109" s="1211" t="n">
        <v>660.760536112747</v>
      </c>
      <c r="O109" s="1342" t="n">
        <v>27628.7877430538</v>
      </c>
      <c r="P109" s="1341" t="n">
        <v>32582.4961613063</v>
      </c>
      <c r="Q109" s="1213" t="n">
        <v>19557.9640725863</v>
      </c>
      <c r="R109" s="1343" t="n">
        <v>47186.75181564</v>
      </c>
      <c r="S109" s="1344" t="n">
        <v>52140.4602338925</v>
      </c>
    </row>
    <row r="110" customFormat="false" ht="16.5" hidden="false" customHeight="true" outlineLevel="0" collapsed="false">
      <c r="A110" s="1345" t="s">
        <v>529</v>
      </c>
      <c r="B110" s="1346" t="n">
        <f aca="false">J110</f>
        <v>70</v>
      </c>
      <c r="C110" s="1346" t="s">
        <v>496</v>
      </c>
      <c r="D110" s="1346" t="n">
        <f aca="false">K110</f>
        <v>200</v>
      </c>
      <c r="E110" s="1346" t="s">
        <v>496</v>
      </c>
      <c r="F110" s="1347" t="n">
        <f aca="false">L110</f>
        <v>3000</v>
      </c>
      <c r="G110" s="1346" t="s">
        <v>496</v>
      </c>
      <c r="H110" s="1348" t="n">
        <v>2</v>
      </c>
      <c r="I110" s="1349" t="s">
        <v>497</v>
      </c>
      <c r="J110" s="1338" t="n">
        <v>70</v>
      </c>
      <c r="K110" s="1350" t="n">
        <v>200</v>
      </c>
      <c r="L110" s="1350" t="n">
        <v>3000</v>
      </c>
      <c r="M110" s="1351" t="n">
        <v>19.3313148195521</v>
      </c>
      <c r="N110" s="1234" t="n">
        <v>673.467469499531</v>
      </c>
      <c r="O110" s="1353" t="n">
        <v>29093.1217416113</v>
      </c>
      <c r="P110" s="1352" t="n">
        <v>33031.7559709763</v>
      </c>
      <c r="Q110" s="1236" t="n">
        <v>19888.6382012588</v>
      </c>
      <c r="R110" s="1354" t="n">
        <v>48981.75994287</v>
      </c>
      <c r="S110" s="1355" t="n">
        <v>52920.394172235</v>
      </c>
    </row>
    <row r="111" customFormat="false" ht="22.5" hidden="false" customHeight="true" outlineLevel="0" collapsed="false">
      <c r="A111" s="1241" t="s">
        <v>512</v>
      </c>
      <c r="B111" s="1241"/>
      <c r="C111" s="1241"/>
      <c r="D111" s="1241"/>
      <c r="E111" s="1241"/>
      <c r="F111" s="1241"/>
      <c r="G111" s="1241"/>
      <c r="H111" s="1241"/>
      <c r="I111" s="1241"/>
      <c r="J111" s="1241"/>
      <c r="K111" s="1241"/>
      <c r="L111" s="1241"/>
      <c r="M111" s="1241"/>
      <c r="N111" s="1241"/>
      <c r="O111" s="1241"/>
      <c r="P111" s="1241"/>
      <c r="Q111" s="1241"/>
      <c r="R111" s="1241"/>
      <c r="S111" s="1241"/>
    </row>
    <row r="112" customFormat="false" ht="22.5" hidden="false" customHeight="true" outlineLevel="0" collapsed="false">
      <c r="A112" s="1246" t="s">
        <v>527</v>
      </c>
      <c r="B112" s="1246"/>
      <c r="C112" s="1246"/>
      <c r="D112" s="1246"/>
      <c r="E112" s="1246"/>
      <c r="F112" s="1246"/>
      <c r="G112" s="1246"/>
      <c r="H112" s="1246"/>
      <c r="I112" s="1246"/>
      <c r="J112" s="1246"/>
      <c r="K112" s="1246"/>
      <c r="L112" s="1246"/>
      <c r="M112" s="1246"/>
      <c r="N112" s="1246"/>
      <c r="O112" s="1246"/>
      <c r="P112" s="1246"/>
      <c r="Q112" s="1246"/>
      <c r="R112" s="1246"/>
      <c r="S112" s="1246"/>
    </row>
    <row r="113" customFormat="false" ht="16.5" hidden="false" customHeight="true" outlineLevel="0" collapsed="false">
      <c r="A113" s="1202" t="s">
        <v>495</v>
      </c>
      <c r="B113" s="1202"/>
      <c r="C113" s="1202"/>
      <c r="D113" s="1202"/>
      <c r="E113" s="1202"/>
      <c r="F113" s="1202"/>
      <c r="G113" s="1202"/>
      <c r="H113" s="1202"/>
      <c r="I113" s="1202"/>
      <c r="J113" s="1202"/>
      <c r="K113" s="1202"/>
      <c r="L113" s="1202"/>
      <c r="M113" s="1202"/>
      <c r="N113" s="1202"/>
      <c r="O113" s="1202"/>
      <c r="P113" s="1202"/>
      <c r="Q113" s="1202"/>
      <c r="R113" s="1202"/>
      <c r="S113" s="1202"/>
    </row>
    <row r="114" customFormat="false" ht="16.5" hidden="false" customHeight="false" outlineLevel="0" collapsed="false">
      <c r="A114" s="1324" t="s">
        <v>529</v>
      </c>
      <c r="B114" s="1325" t="n">
        <f aca="false">J114</f>
        <v>70</v>
      </c>
      <c r="C114" s="1325" t="s">
        <v>496</v>
      </c>
      <c r="D114" s="1325" t="n">
        <f aca="false">K114</f>
        <v>260</v>
      </c>
      <c r="E114" s="1325" t="s">
        <v>496</v>
      </c>
      <c r="F114" s="1326" t="n">
        <f aca="false">L114</f>
        <v>600</v>
      </c>
      <c r="G114" s="1325" t="s">
        <v>496</v>
      </c>
      <c r="H114" s="1325" t="n">
        <v>2</v>
      </c>
      <c r="I114" s="1327" t="s">
        <v>497</v>
      </c>
      <c r="J114" s="1328" t="n">
        <v>70</v>
      </c>
      <c r="K114" s="1329" t="n">
        <v>260</v>
      </c>
      <c r="L114" s="1329" t="n">
        <v>600</v>
      </c>
      <c r="M114" s="1330" t="n">
        <v>4.94452933228357</v>
      </c>
      <c r="N114" s="1259" t="n">
        <v>80.277712467199</v>
      </c>
      <c r="O114" s="1331" t="n">
        <v>9381.53374101</v>
      </c>
      <c r="P114" s="1331" t="n">
        <v>11066.9849237475</v>
      </c>
      <c r="Q114" s="1262" t="n">
        <v>4907.85384672</v>
      </c>
      <c r="R114" s="1334" t="n">
        <v>14289.38758773</v>
      </c>
      <c r="S114" s="1335" t="n">
        <v>15974.8387704675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70</v>
      </c>
      <c r="C115" s="1337" t="s">
        <v>496</v>
      </c>
      <c r="D115" s="1337" t="n">
        <f aca="false">K115</f>
        <v>260</v>
      </c>
      <c r="E115" s="1337" t="s">
        <v>496</v>
      </c>
      <c r="F115" s="1326" t="n">
        <f aca="false">L115</f>
        <v>650</v>
      </c>
      <c r="G115" s="1337" t="s">
        <v>496</v>
      </c>
      <c r="H115" s="1325" t="n">
        <v>2</v>
      </c>
      <c r="I115" s="1327" t="s">
        <v>497</v>
      </c>
      <c r="J115" s="1338" t="n">
        <v>70</v>
      </c>
      <c r="K115" s="1339" t="n">
        <v>260</v>
      </c>
      <c r="L115" s="1339" t="n">
        <v>650</v>
      </c>
      <c r="M115" s="1340" t="n">
        <v>5.29936541930643</v>
      </c>
      <c r="N115" s="1209" t="n">
        <v>96.3332549606388</v>
      </c>
      <c r="O115" s="1341" t="n">
        <v>9774.16595352</v>
      </c>
      <c r="P115" s="1341" t="n">
        <v>11560.5981456413</v>
      </c>
      <c r="Q115" s="1213" t="n">
        <v>5311.6878750525</v>
      </c>
      <c r="R115" s="1343" t="n">
        <v>15085.8538285725</v>
      </c>
      <c r="S115" s="1344" t="n">
        <v>16872.2860206938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70</v>
      </c>
      <c r="C116" s="1337" t="s">
        <v>496</v>
      </c>
      <c r="D116" s="1337" t="n">
        <f aca="false">K116</f>
        <v>260</v>
      </c>
      <c r="E116" s="1337" t="s">
        <v>496</v>
      </c>
      <c r="F116" s="1326" t="n">
        <f aca="false">L116</f>
        <v>700</v>
      </c>
      <c r="G116" s="1337" t="s">
        <v>496</v>
      </c>
      <c r="H116" s="1325" t="n">
        <v>2</v>
      </c>
      <c r="I116" s="1327" t="s">
        <v>497</v>
      </c>
      <c r="J116" s="1338" t="n">
        <v>70</v>
      </c>
      <c r="K116" s="1339" t="n">
        <v>260</v>
      </c>
      <c r="L116" s="1339" t="n">
        <v>700</v>
      </c>
      <c r="M116" s="1340" t="n">
        <v>5.65420150632929</v>
      </c>
      <c r="N116" s="1209" t="n">
        <v>112.388797454079</v>
      </c>
      <c r="O116" s="1341" t="n">
        <v>10166.7980348213</v>
      </c>
      <c r="P116" s="1341" t="n">
        <v>12054.2112363263</v>
      </c>
      <c r="Q116" s="1213" t="n">
        <v>5715.52177217625</v>
      </c>
      <c r="R116" s="1343" t="n">
        <v>15882.3198069975</v>
      </c>
      <c r="S116" s="1344" t="n">
        <v>17769.7330085025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70</v>
      </c>
      <c r="C117" s="1337" t="s">
        <v>496</v>
      </c>
      <c r="D117" s="1337" t="n">
        <f aca="false">K117</f>
        <v>260</v>
      </c>
      <c r="E117" s="1337" t="s">
        <v>496</v>
      </c>
      <c r="F117" s="1326" t="n">
        <f aca="false">L117</f>
        <v>750</v>
      </c>
      <c r="G117" s="1337" t="s">
        <v>496</v>
      </c>
      <c r="H117" s="1325" t="n">
        <v>2</v>
      </c>
      <c r="I117" s="1327" t="s">
        <v>497</v>
      </c>
      <c r="J117" s="1338" t="n">
        <v>70</v>
      </c>
      <c r="K117" s="1339" t="n">
        <v>260</v>
      </c>
      <c r="L117" s="1339" t="n">
        <v>750</v>
      </c>
      <c r="M117" s="1340" t="n">
        <v>6.00903759335214</v>
      </c>
      <c r="N117" s="1209" t="n">
        <v>128.444339947518</v>
      </c>
      <c r="O117" s="1341" t="n">
        <v>10559.4301161225</v>
      </c>
      <c r="P117" s="1341" t="n">
        <v>12547.8243270113</v>
      </c>
      <c r="Q117" s="1213" t="n">
        <v>6119.35580050874</v>
      </c>
      <c r="R117" s="1343" t="n">
        <v>16678.7859166312</v>
      </c>
      <c r="S117" s="1344" t="n">
        <v>18667.18012752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70</v>
      </c>
      <c r="C118" s="1337" t="s">
        <v>496</v>
      </c>
      <c r="D118" s="1337" t="n">
        <f aca="false">K118</f>
        <v>260</v>
      </c>
      <c r="E118" s="1337" t="s">
        <v>496</v>
      </c>
      <c r="F118" s="1326" t="n">
        <f aca="false">L118</f>
        <v>800</v>
      </c>
      <c r="G118" s="1337" t="s">
        <v>496</v>
      </c>
      <c r="H118" s="1325" t="n">
        <v>2</v>
      </c>
      <c r="I118" s="1327" t="s">
        <v>497</v>
      </c>
      <c r="J118" s="1338" t="n">
        <v>70</v>
      </c>
      <c r="K118" s="1339" t="n">
        <v>260</v>
      </c>
      <c r="L118" s="1339" t="n">
        <v>800</v>
      </c>
      <c r="M118" s="1340" t="n">
        <v>6.363873680375</v>
      </c>
      <c r="N118" s="1209" t="n">
        <v>144.499882440958</v>
      </c>
      <c r="O118" s="1341" t="n">
        <v>10952.0623286325</v>
      </c>
      <c r="P118" s="1341" t="n">
        <v>13041.4374176962</v>
      </c>
      <c r="Q118" s="1213" t="n">
        <v>6523.1896976325</v>
      </c>
      <c r="R118" s="1343" t="n">
        <v>17475.252026265</v>
      </c>
      <c r="S118" s="1344" t="n">
        <v>19564.6271153287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70</v>
      </c>
      <c r="C119" s="1337" t="s">
        <v>496</v>
      </c>
      <c r="D119" s="1337" t="n">
        <f aca="false">K119</f>
        <v>260</v>
      </c>
      <c r="E119" s="1337" t="s">
        <v>496</v>
      </c>
      <c r="F119" s="1326" t="n">
        <f aca="false">L119</f>
        <v>850</v>
      </c>
      <c r="G119" s="1337" t="s">
        <v>496</v>
      </c>
      <c r="H119" s="1325" t="n">
        <v>2</v>
      </c>
      <c r="I119" s="1327" t="s">
        <v>497</v>
      </c>
      <c r="J119" s="1338" t="n">
        <v>70</v>
      </c>
      <c r="K119" s="1339" t="n">
        <v>260</v>
      </c>
      <c r="L119" s="1339" t="n">
        <v>850</v>
      </c>
      <c r="M119" s="1340" t="n">
        <v>6.71870976739786</v>
      </c>
      <c r="N119" s="1209" t="n">
        <v>160.555424934398</v>
      </c>
      <c r="O119" s="1341" t="n">
        <v>11344.6944099338</v>
      </c>
      <c r="P119" s="1341" t="n">
        <v>13535.05063959</v>
      </c>
      <c r="Q119" s="1213" t="n">
        <v>6927.023725965</v>
      </c>
      <c r="R119" s="1343" t="n">
        <v>18271.7181358988</v>
      </c>
      <c r="S119" s="1344" t="n">
        <v>20462.074365555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70</v>
      </c>
      <c r="C120" s="1337" t="s">
        <v>496</v>
      </c>
      <c r="D120" s="1337" t="n">
        <f aca="false">K120</f>
        <v>260</v>
      </c>
      <c r="E120" s="1337" t="s">
        <v>496</v>
      </c>
      <c r="F120" s="1326" t="n">
        <f aca="false">L120</f>
        <v>900</v>
      </c>
      <c r="G120" s="1337" t="s">
        <v>496</v>
      </c>
      <c r="H120" s="1325" t="n">
        <v>2</v>
      </c>
      <c r="I120" s="1327" t="s">
        <v>497</v>
      </c>
      <c r="J120" s="1338" t="n">
        <v>70</v>
      </c>
      <c r="K120" s="1339" t="n">
        <v>260</v>
      </c>
      <c r="L120" s="1339" t="n">
        <v>900</v>
      </c>
      <c r="M120" s="1340" t="n">
        <v>7.07354585442072</v>
      </c>
      <c r="N120" s="1209" t="n">
        <v>176.610967427838</v>
      </c>
      <c r="O120" s="1341" t="n">
        <v>11737.326491235</v>
      </c>
      <c r="P120" s="1341" t="n">
        <v>14028.663730275</v>
      </c>
      <c r="Q120" s="1213" t="n">
        <v>7330.8577542975</v>
      </c>
      <c r="R120" s="1343" t="n">
        <v>19068.1842455325</v>
      </c>
      <c r="S120" s="1344" t="n">
        <v>21359.5214845725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70</v>
      </c>
      <c r="C121" s="1337" t="s">
        <v>496</v>
      </c>
      <c r="D121" s="1337" t="n">
        <f aca="false">K121</f>
        <v>260</v>
      </c>
      <c r="E121" s="1337" t="s">
        <v>496</v>
      </c>
      <c r="F121" s="1326" t="n">
        <f aca="false">L121</f>
        <v>950</v>
      </c>
      <c r="G121" s="1337" t="s">
        <v>496</v>
      </c>
      <c r="H121" s="1325" t="n">
        <v>2</v>
      </c>
      <c r="I121" s="1327" t="s">
        <v>497</v>
      </c>
      <c r="J121" s="1338" t="n">
        <v>70</v>
      </c>
      <c r="K121" s="1339" t="n">
        <v>260</v>
      </c>
      <c r="L121" s="1339" t="n">
        <v>950</v>
      </c>
      <c r="M121" s="1340" t="n">
        <v>7.42838194144357</v>
      </c>
      <c r="N121" s="1209" t="n">
        <v>192.666509921278</v>
      </c>
      <c r="O121" s="1341" t="n">
        <v>12129.958703745</v>
      </c>
      <c r="P121" s="1341" t="n">
        <v>14522.27682096</v>
      </c>
      <c r="Q121" s="1213" t="n">
        <v>7734.69165142125</v>
      </c>
      <c r="R121" s="1343" t="n">
        <v>19864.6503551663</v>
      </c>
      <c r="S121" s="1344" t="n">
        <v>22256.9684723813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70</v>
      </c>
      <c r="C122" s="1337" t="s">
        <v>496</v>
      </c>
      <c r="D122" s="1337" t="n">
        <f aca="false">K122</f>
        <v>260</v>
      </c>
      <c r="E122" s="1337" t="s">
        <v>496</v>
      </c>
      <c r="F122" s="1326" t="n">
        <f aca="false">L122</f>
        <v>1000</v>
      </c>
      <c r="G122" s="1337" t="s">
        <v>496</v>
      </c>
      <c r="H122" s="1325" t="n">
        <v>2</v>
      </c>
      <c r="I122" s="1327" t="s">
        <v>497</v>
      </c>
      <c r="J122" s="1338" t="n">
        <v>70</v>
      </c>
      <c r="K122" s="1339" t="n">
        <v>260</v>
      </c>
      <c r="L122" s="1339" t="n">
        <v>1000</v>
      </c>
      <c r="M122" s="1340" t="n">
        <v>7.78321802846643</v>
      </c>
      <c r="N122" s="1209" t="n">
        <v>208.722052414717</v>
      </c>
      <c r="O122" s="1341" t="n">
        <v>12522.5907850463</v>
      </c>
      <c r="P122" s="1341" t="n">
        <v>15015.889911645</v>
      </c>
      <c r="Q122" s="1213" t="n">
        <v>8138.52567975375</v>
      </c>
      <c r="R122" s="1343" t="n">
        <v>20661.1164648</v>
      </c>
      <c r="S122" s="1344" t="n">
        <v>23154.4155913988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70</v>
      </c>
      <c r="C123" s="1337" t="s">
        <v>496</v>
      </c>
      <c r="D123" s="1337" t="n">
        <f aca="false">K123</f>
        <v>260</v>
      </c>
      <c r="E123" s="1337" t="s">
        <v>496</v>
      </c>
      <c r="F123" s="1326" t="n">
        <f aca="false">L123</f>
        <v>1050</v>
      </c>
      <c r="G123" s="1337" t="s">
        <v>496</v>
      </c>
      <c r="H123" s="1325" t="n">
        <v>2</v>
      </c>
      <c r="I123" s="1327" t="s">
        <v>497</v>
      </c>
      <c r="J123" s="1338" t="n">
        <v>70</v>
      </c>
      <c r="K123" s="1339" t="n">
        <v>260</v>
      </c>
      <c r="L123" s="1339" t="n">
        <v>1050</v>
      </c>
      <c r="M123" s="1340" t="n">
        <v>8.13805411548929</v>
      </c>
      <c r="N123" s="1209" t="n">
        <v>224.777594908157</v>
      </c>
      <c r="O123" s="1341" t="n">
        <v>12915.2229975563</v>
      </c>
      <c r="P123" s="1341" t="n">
        <v>15509.5031335388</v>
      </c>
      <c r="Q123" s="1213" t="n">
        <v>8542.3595768775</v>
      </c>
      <c r="R123" s="1343" t="n">
        <v>21457.5825744338</v>
      </c>
      <c r="S123" s="1344" t="n">
        <v>24051.8627104163</v>
      </c>
    </row>
    <row r="124" customFormat="false" ht="16.5" hidden="false" customHeight="false" outlineLevel="0" collapsed="false">
      <c r="A124" s="1324" t="s">
        <v>529</v>
      </c>
      <c r="B124" s="1325" t="n">
        <f aca="false">J124</f>
        <v>70</v>
      </c>
      <c r="C124" s="1325" t="s">
        <v>496</v>
      </c>
      <c r="D124" s="1325" t="n">
        <f aca="false">K124</f>
        <v>260</v>
      </c>
      <c r="E124" s="1325" t="s">
        <v>496</v>
      </c>
      <c r="F124" s="1326" t="n">
        <f aca="false">L124</f>
        <v>1100</v>
      </c>
      <c r="G124" s="1325" t="s">
        <v>496</v>
      </c>
      <c r="H124" s="1325" t="n">
        <v>2</v>
      </c>
      <c r="I124" s="1327" t="s">
        <v>497</v>
      </c>
      <c r="J124" s="1338" t="n">
        <v>70</v>
      </c>
      <c r="K124" s="1339" t="n">
        <v>260</v>
      </c>
      <c r="L124" s="1339" t="n">
        <v>1100</v>
      </c>
      <c r="M124" s="1340" t="n">
        <v>8.49289020251214</v>
      </c>
      <c r="N124" s="1209" t="n">
        <v>240.833137401597</v>
      </c>
      <c r="O124" s="1341" t="n">
        <v>13307.8550788575</v>
      </c>
      <c r="P124" s="1341" t="n">
        <v>16003.1162242238</v>
      </c>
      <c r="Q124" s="1213" t="n">
        <v>8946.19360521</v>
      </c>
      <c r="R124" s="1343" t="n">
        <v>22254.0486840675</v>
      </c>
      <c r="S124" s="1344" t="n">
        <v>24949.3098294338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70</v>
      </c>
      <c r="C125" s="1337" t="s">
        <v>496</v>
      </c>
      <c r="D125" s="1337" t="n">
        <f aca="false">K125</f>
        <v>260</v>
      </c>
      <c r="E125" s="1337" t="s">
        <v>496</v>
      </c>
      <c r="F125" s="1326" t="n">
        <f aca="false">L125</f>
        <v>1150</v>
      </c>
      <c r="G125" s="1337" t="s">
        <v>496</v>
      </c>
      <c r="H125" s="1325" t="n">
        <v>2</v>
      </c>
      <c r="I125" s="1327" t="s">
        <v>497</v>
      </c>
      <c r="J125" s="1338" t="n">
        <v>70</v>
      </c>
      <c r="K125" s="1339" t="n">
        <v>260</v>
      </c>
      <c r="L125" s="1339" t="n">
        <v>1150</v>
      </c>
      <c r="M125" s="1340" t="n">
        <v>8.847726289535</v>
      </c>
      <c r="N125" s="1209" t="n">
        <v>256.888679895037</v>
      </c>
      <c r="O125" s="1341" t="n">
        <v>13700.4871601588</v>
      </c>
      <c r="P125" s="1341" t="n">
        <v>16496.7293149088</v>
      </c>
      <c r="Q125" s="1213" t="n">
        <v>9350.0276335425</v>
      </c>
      <c r="R125" s="1343" t="n">
        <v>23050.5147937013</v>
      </c>
      <c r="S125" s="1344" t="n">
        <v>25846.7569484513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70</v>
      </c>
      <c r="C126" s="1337" t="s">
        <v>496</v>
      </c>
      <c r="D126" s="1337" t="n">
        <f aca="false">K126</f>
        <v>260</v>
      </c>
      <c r="E126" s="1337" t="s">
        <v>496</v>
      </c>
      <c r="F126" s="1326" t="n">
        <f aca="false">L126</f>
        <v>1200</v>
      </c>
      <c r="G126" s="1337" t="s">
        <v>496</v>
      </c>
      <c r="H126" s="1325" t="n">
        <v>2</v>
      </c>
      <c r="I126" s="1327" t="s">
        <v>497</v>
      </c>
      <c r="J126" s="1338" t="n">
        <v>70</v>
      </c>
      <c r="K126" s="1339" t="n">
        <v>260</v>
      </c>
      <c r="L126" s="1339" t="n">
        <v>1200</v>
      </c>
      <c r="M126" s="1340" t="n">
        <v>9.24181237655786</v>
      </c>
      <c r="N126" s="1209" t="n">
        <v>272.944222388477</v>
      </c>
      <c r="O126" s="1341" t="n">
        <v>14135.9901260174</v>
      </c>
      <c r="P126" s="1341" t="n">
        <v>17031.90658221</v>
      </c>
      <c r="Q126" s="1213" t="n">
        <v>9753.86153066625</v>
      </c>
      <c r="R126" s="1343" t="n">
        <v>23889.8516566836</v>
      </c>
      <c r="S126" s="1344" t="n">
        <v>26785.7681128763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70</v>
      </c>
      <c r="C127" s="1337" t="s">
        <v>496</v>
      </c>
      <c r="D127" s="1337" t="n">
        <f aca="false">K127</f>
        <v>260</v>
      </c>
      <c r="E127" s="1337" t="s">
        <v>496</v>
      </c>
      <c r="F127" s="1326" t="n">
        <f aca="false">L127</f>
        <v>1250</v>
      </c>
      <c r="G127" s="1337" t="s">
        <v>496</v>
      </c>
      <c r="H127" s="1325" t="n">
        <v>2</v>
      </c>
      <c r="I127" s="1327" t="s">
        <v>497</v>
      </c>
      <c r="J127" s="1338" t="n">
        <v>70</v>
      </c>
      <c r="K127" s="1339" t="n">
        <v>260</v>
      </c>
      <c r="L127" s="1339" t="n">
        <v>1250</v>
      </c>
      <c r="M127" s="1340" t="n">
        <v>9.59664846358071</v>
      </c>
      <c r="N127" s="1209" t="n">
        <v>288.999764881917</v>
      </c>
      <c r="O127" s="1341" t="n">
        <v>14528.6222073188</v>
      </c>
      <c r="P127" s="1341" t="n">
        <v>17525.519672895</v>
      </c>
      <c r="Q127" s="1213" t="n">
        <v>10157.6955589988</v>
      </c>
      <c r="R127" s="1343" t="n">
        <v>24686.3177663175</v>
      </c>
      <c r="S127" s="1344" t="n">
        <v>27683.2152318938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70</v>
      </c>
      <c r="C128" s="1337" t="s">
        <v>496</v>
      </c>
      <c r="D128" s="1337" t="n">
        <f aca="false">K128</f>
        <v>260</v>
      </c>
      <c r="E128" s="1337" t="s">
        <v>496</v>
      </c>
      <c r="F128" s="1326" t="n">
        <f aca="false">L128</f>
        <v>1300</v>
      </c>
      <c r="G128" s="1337" t="s">
        <v>496</v>
      </c>
      <c r="H128" s="1325" t="n">
        <v>2</v>
      </c>
      <c r="I128" s="1327" t="s">
        <v>497</v>
      </c>
      <c r="J128" s="1338" t="n">
        <v>70</v>
      </c>
      <c r="K128" s="1339" t="n">
        <v>260</v>
      </c>
      <c r="L128" s="1339" t="n">
        <v>1300</v>
      </c>
      <c r="M128" s="1340" t="n">
        <v>9.95148455060357</v>
      </c>
      <c r="N128" s="1209" t="n">
        <v>305.055307375356</v>
      </c>
      <c r="O128" s="1341" t="n">
        <v>14921.2544198288</v>
      </c>
      <c r="P128" s="1341" t="n">
        <v>18019.13276358</v>
      </c>
      <c r="Q128" s="1213" t="n">
        <v>10561.5294561225</v>
      </c>
      <c r="R128" s="1343" t="n">
        <v>25482.7838759513</v>
      </c>
      <c r="S128" s="1344" t="n">
        <v>28580.6622197025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70</v>
      </c>
      <c r="C129" s="1337" t="s">
        <v>496</v>
      </c>
      <c r="D129" s="1337" t="n">
        <f aca="false">K129</f>
        <v>260</v>
      </c>
      <c r="E129" s="1337" t="s">
        <v>496</v>
      </c>
      <c r="F129" s="1326" t="n">
        <f aca="false">L129</f>
        <v>1350</v>
      </c>
      <c r="G129" s="1337" t="s">
        <v>496</v>
      </c>
      <c r="H129" s="1325" t="n">
        <v>2</v>
      </c>
      <c r="I129" s="1327" t="s">
        <v>497</v>
      </c>
      <c r="J129" s="1338" t="n">
        <v>70</v>
      </c>
      <c r="K129" s="1339" t="n">
        <v>260</v>
      </c>
      <c r="L129" s="1339" t="n">
        <v>1350</v>
      </c>
      <c r="M129" s="1340" t="n">
        <v>10.3063206376264</v>
      </c>
      <c r="N129" s="1209" t="n">
        <v>321.110849868796</v>
      </c>
      <c r="O129" s="1341" t="n">
        <v>15313.88650113</v>
      </c>
      <c r="P129" s="1341" t="n">
        <v>18512.745854265</v>
      </c>
      <c r="Q129" s="1213" t="n">
        <v>10965.363484455</v>
      </c>
      <c r="R129" s="1343" t="n">
        <v>26279.249985585</v>
      </c>
      <c r="S129" s="1344" t="n">
        <v>29478.10933872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70</v>
      </c>
      <c r="C130" s="1337" t="s">
        <v>496</v>
      </c>
      <c r="D130" s="1337" t="n">
        <f aca="false">K130</f>
        <v>260</v>
      </c>
      <c r="E130" s="1337" t="s">
        <v>496</v>
      </c>
      <c r="F130" s="1326" t="n">
        <f aca="false">L130</f>
        <v>1400</v>
      </c>
      <c r="G130" s="1337" t="s">
        <v>496</v>
      </c>
      <c r="H130" s="1325" t="n">
        <v>2</v>
      </c>
      <c r="I130" s="1327" t="s">
        <v>497</v>
      </c>
      <c r="J130" s="1338" t="n">
        <v>70</v>
      </c>
      <c r="K130" s="1339" t="n">
        <v>260</v>
      </c>
      <c r="L130" s="1339" t="n">
        <v>1400</v>
      </c>
      <c r="M130" s="1340" t="n">
        <v>10.6611567246493</v>
      </c>
      <c r="N130" s="1209" t="n">
        <v>337.166392362236</v>
      </c>
      <c r="O130" s="1341" t="n">
        <v>15706.5185824313</v>
      </c>
      <c r="P130" s="1341" t="n">
        <v>19006.3590761588</v>
      </c>
      <c r="Q130" s="1213" t="n">
        <v>11369.1975127875</v>
      </c>
      <c r="R130" s="1343" t="n">
        <v>27075.7160952188</v>
      </c>
      <c r="S130" s="1344" t="n">
        <v>30375.5565889463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70</v>
      </c>
      <c r="C131" s="1337" t="s">
        <v>496</v>
      </c>
      <c r="D131" s="1337" t="n">
        <f aca="false">K131</f>
        <v>260</v>
      </c>
      <c r="E131" s="1337" t="s">
        <v>496</v>
      </c>
      <c r="F131" s="1326" t="n">
        <f aca="false">L131</f>
        <v>1450</v>
      </c>
      <c r="G131" s="1337" t="s">
        <v>496</v>
      </c>
      <c r="H131" s="1325" t="n">
        <v>2</v>
      </c>
      <c r="I131" s="1327" t="s">
        <v>497</v>
      </c>
      <c r="J131" s="1338" t="n">
        <v>70</v>
      </c>
      <c r="K131" s="1339" t="n">
        <v>260</v>
      </c>
      <c r="L131" s="1339" t="n">
        <v>1450</v>
      </c>
      <c r="M131" s="1340" t="n">
        <v>11.0159928116721</v>
      </c>
      <c r="N131" s="1209" t="n">
        <v>353.221934855676</v>
      </c>
      <c r="O131" s="1341" t="n">
        <v>16099.1507949413</v>
      </c>
      <c r="P131" s="1341" t="n">
        <v>19499.9721668438</v>
      </c>
      <c r="Q131" s="1213" t="n">
        <v>11773.0314099113</v>
      </c>
      <c r="R131" s="1343" t="n">
        <v>27872.1822048525</v>
      </c>
      <c r="S131" s="1344" t="n">
        <v>31273.003576755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70</v>
      </c>
      <c r="C132" s="1337" t="s">
        <v>496</v>
      </c>
      <c r="D132" s="1337" t="n">
        <f aca="false">K132</f>
        <v>260</v>
      </c>
      <c r="E132" s="1337" t="s">
        <v>496</v>
      </c>
      <c r="F132" s="1326" t="n">
        <f aca="false">L132</f>
        <v>1500</v>
      </c>
      <c r="G132" s="1337" t="s">
        <v>496</v>
      </c>
      <c r="H132" s="1325" t="n">
        <v>2</v>
      </c>
      <c r="I132" s="1327" t="s">
        <v>497</v>
      </c>
      <c r="J132" s="1338" t="n">
        <v>70</v>
      </c>
      <c r="K132" s="1339" t="n">
        <v>260</v>
      </c>
      <c r="L132" s="1339" t="n">
        <v>1500</v>
      </c>
      <c r="M132" s="1340" t="n">
        <v>11.494593087495</v>
      </c>
      <c r="N132" s="1209" t="n">
        <v>369.277477349115</v>
      </c>
      <c r="O132" s="1341" t="n">
        <v>17042.6307981825</v>
      </c>
      <c r="P132" s="1341" t="n">
        <v>20475.95152779</v>
      </c>
      <c r="Q132" s="1213" t="n">
        <v>12176.8654382438</v>
      </c>
      <c r="R132" s="1343" t="n">
        <v>29219.4962364263</v>
      </c>
      <c r="S132" s="1344" t="n">
        <v>32652.8169660338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70</v>
      </c>
      <c r="C133" s="1337" t="s">
        <v>496</v>
      </c>
      <c r="D133" s="1337" t="n">
        <f aca="false">K133</f>
        <v>260</v>
      </c>
      <c r="E133" s="1337" t="s">
        <v>496</v>
      </c>
      <c r="F133" s="1326" t="n">
        <f aca="false">L133</f>
        <v>1550</v>
      </c>
      <c r="G133" s="1337" t="s">
        <v>496</v>
      </c>
      <c r="H133" s="1325" t="n">
        <v>2</v>
      </c>
      <c r="I133" s="1327" t="s">
        <v>497</v>
      </c>
      <c r="J133" s="1338" t="n">
        <v>70</v>
      </c>
      <c r="K133" s="1339" t="n">
        <v>260</v>
      </c>
      <c r="L133" s="1339" t="n">
        <v>1550</v>
      </c>
      <c r="M133" s="1340" t="n">
        <v>11.8494291745179</v>
      </c>
      <c r="N133" s="1209" t="n">
        <v>385.333019842555</v>
      </c>
      <c r="O133" s="1341" t="n">
        <v>17435.2630106925</v>
      </c>
      <c r="P133" s="1341" t="n">
        <v>20969.564618475</v>
      </c>
      <c r="Q133" s="1213" t="n">
        <v>12580.6993353675</v>
      </c>
      <c r="R133" s="1343" t="n">
        <v>30015.96234606</v>
      </c>
      <c r="S133" s="1344" t="n">
        <v>33550.2639538425</v>
      </c>
    </row>
    <row r="134" customFormat="false" ht="16.5" hidden="false" customHeight="false" outlineLevel="0" collapsed="false">
      <c r="A134" s="1324" t="s">
        <v>529</v>
      </c>
      <c r="B134" s="1325" t="n">
        <f aca="false">J134</f>
        <v>70</v>
      </c>
      <c r="C134" s="1325" t="s">
        <v>496</v>
      </c>
      <c r="D134" s="1325" t="n">
        <f aca="false">K134</f>
        <v>260</v>
      </c>
      <c r="E134" s="1325" t="s">
        <v>496</v>
      </c>
      <c r="F134" s="1326" t="n">
        <f aca="false">L134</f>
        <v>1600</v>
      </c>
      <c r="G134" s="1325" t="s">
        <v>496</v>
      </c>
      <c r="H134" s="1325" t="n">
        <v>2</v>
      </c>
      <c r="I134" s="1327" t="s">
        <v>497</v>
      </c>
      <c r="J134" s="1338" t="n">
        <v>70</v>
      </c>
      <c r="K134" s="1339" t="n">
        <v>260</v>
      </c>
      <c r="L134" s="1339" t="n">
        <v>1600</v>
      </c>
      <c r="M134" s="1340" t="n">
        <v>12.2042652615407</v>
      </c>
      <c r="N134" s="1209" t="n">
        <v>401.388562335995</v>
      </c>
      <c r="O134" s="1341" t="n">
        <v>17827.8950919938</v>
      </c>
      <c r="P134" s="1341" t="n">
        <v>21463.1778403688</v>
      </c>
      <c r="Q134" s="1213" t="n">
        <v>12984.5333637</v>
      </c>
      <c r="R134" s="1343" t="n">
        <v>30812.4284556938</v>
      </c>
      <c r="S134" s="1344" t="n">
        <v>34447.7112040688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70</v>
      </c>
      <c r="C135" s="1337" t="s">
        <v>496</v>
      </c>
      <c r="D135" s="1337" t="n">
        <f aca="false">K135</f>
        <v>260</v>
      </c>
      <c r="E135" s="1337" t="s">
        <v>496</v>
      </c>
      <c r="F135" s="1326" t="n">
        <f aca="false">L135</f>
        <v>1650</v>
      </c>
      <c r="G135" s="1337" t="s">
        <v>496</v>
      </c>
      <c r="H135" s="1325" t="n">
        <v>2</v>
      </c>
      <c r="I135" s="1327" t="s">
        <v>497</v>
      </c>
      <c r="J135" s="1338" t="n">
        <v>70</v>
      </c>
      <c r="K135" s="1339" t="n">
        <v>260</v>
      </c>
      <c r="L135" s="1339" t="n">
        <v>1650</v>
      </c>
      <c r="M135" s="1340" t="n">
        <v>12.5591013485636</v>
      </c>
      <c r="N135" s="1209" t="n">
        <v>417.444104829435</v>
      </c>
      <c r="O135" s="1341" t="n">
        <v>18220.527173295</v>
      </c>
      <c r="P135" s="1341" t="n">
        <v>21956.7909310538</v>
      </c>
      <c r="Q135" s="1213" t="n">
        <v>13388.3673920325</v>
      </c>
      <c r="R135" s="1343" t="n">
        <v>31608.8945653275</v>
      </c>
      <c r="S135" s="1344" t="n">
        <v>35345.1583230863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70</v>
      </c>
      <c r="C136" s="1337" t="s">
        <v>496</v>
      </c>
      <c r="D136" s="1337" t="n">
        <f aca="false">K136</f>
        <v>260</v>
      </c>
      <c r="E136" s="1337" t="s">
        <v>496</v>
      </c>
      <c r="F136" s="1326" t="n">
        <f aca="false">L136</f>
        <v>1700</v>
      </c>
      <c r="G136" s="1337" t="s">
        <v>496</v>
      </c>
      <c r="H136" s="1325" t="n">
        <v>2</v>
      </c>
      <c r="I136" s="1327" t="s">
        <v>497</v>
      </c>
      <c r="J136" s="1338" t="n">
        <v>70</v>
      </c>
      <c r="K136" s="1339" t="n">
        <v>260</v>
      </c>
      <c r="L136" s="1339" t="n">
        <v>1700</v>
      </c>
      <c r="M136" s="1340" t="n">
        <v>12.9139374355864</v>
      </c>
      <c r="N136" s="1209" t="n">
        <v>433.499647322875</v>
      </c>
      <c r="O136" s="1341" t="n">
        <v>18613.159385805</v>
      </c>
      <c r="P136" s="1341" t="n">
        <v>22450.4040217388</v>
      </c>
      <c r="Q136" s="1213" t="n">
        <v>13792.2012891563</v>
      </c>
      <c r="R136" s="1343" t="n">
        <v>32405.3606749613</v>
      </c>
      <c r="S136" s="1344" t="n">
        <v>36242.605310895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70</v>
      </c>
      <c r="C137" s="1337" t="s">
        <v>496</v>
      </c>
      <c r="D137" s="1337" t="n">
        <f aca="false">K137</f>
        <v>260</v>
      </c>
      <c r="E137" s="1337" t="s">
        <v>496</v>
      </c>
      <c r="F137" s="1326" t="n">
        <f aca="false">L137</f>
        <v>1750</v>
      </c>
      <c r="G137" s="1337" t="s">
        <v>496</v>
      </c>
      <c r="H137" s="1325" t="n">
        <v>2</v>
      </c>
      <c r="I137" s="1327" t="s">
        <v>497</v>
      </c>
      <c r="J137" s="1338" t="n">
        <v>70</v>
      </c>
      <c r="K137" s="1339" t="n">
        <v>260</v>
      </c>
      <c r="L137" s="1339" t="n">
        <v>1750</v>
      </c>
      <c r="M137" s="1340" t="n">
        <v>13.2687735226093</v>
      </c>
      <c r="N137" s="1209" t="n">
        <v>449.555189816315</v>
      </c>
      <c r="O137" s="1341" t="n">
        <v>19005.7914671063</v>
      </c>
      <c r="P137" s="1341" t="n">
        <v>22944.0171124238</v>
      </c>
      <c r="Q137" s="1213" t="n">
        <v>14196.0353174888</v>
      </c>
      <c r="R137" s="1343" t="n">
        <v>33201.826784595</v>
      </c>
      <c r="S137" s="1344" t="n">
        <v>37140.0524299125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70</v>
      </c>
      <c r="C138" s="1337" t="s">
        <v>496</v>
      </c>
      <c r="D138" s="1337" t="n">
        <f aca="false">K138</f>
        <v>260</v>
      </c>
      <c r="E138" s="1337" t="s">
        <v>496</v>
      </c>
      <c r="F138" s="1326" t="n">
        <f aca="false">L138</f>
        <v>1800</v>
      </c>
      <c r="G138" s="1337" t="s">
        <v>496</v>
      </c>
      <c r="H138" s="1325" t="n">
        <v>2</v>
      </c>
      <c r="I138" s="1327" t="s">
        <v>497</v>
      </c>
      <c r="J138" s="1338" t="n">
        <v>70</v>
      </c>
      <c r="K138" s="1339" t="n">
        <v>260</v>
      </c>
      <c r="L138" s="1339" t="n">
        <v>1800</v>
      </c>
      <c r="M138" s="1340" t="n">
        <v>13.6236096096321</v>
      </c>
      <c r="N138" s="1209" t="n">
        <v>465.610732309754</v>
      </c>
      <c r="O138" s="1341" t="n">
        <v>19398.4235484075</v>
      </c>
      <c r="P138" s="1341" t="n">
        <v>23437.6303343175</v>
      </c>
      <c r="Q138" s="1213" t="n">
        <v>14599.8692146125</v>
      </c>
      <c r="R138" s="1343" t="n">
        <v>33998.29276302</v>
      </c>
      <c r="S138" s="1344" t="n">
        <v>38037.49954893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70</v>
      </c>
      <c r="C139" s="1337" t="s">
        <v>496</v>
      </c>
      <c r="D139" s="1337" t="n">
        <f aca="false">K139</f>
        <v>260</v>
      </c>
      <c r="E139" s="1337" t="s">
        <v>496</v>
      </c>
      <c r="F139" s="1326" t="n">
        <f aca="false">L139</f>
        <v>1850</v>
      </c>
      <c r="G139" s="1337" t="s">
        <v>496</v>
      </c>
      <c r="H139" s="1325" t="n">
        <v>2</v>
      </c>
      <c r="I139" s="1327" t="s">
        <v>497</v>
      </c>
      <c r="J139" s="1338" t="n">
        <v>70</v>
      </c>
      <c r="K139" s="1339" t="n">
        <v>260</v>
      </c>
      <c r="L139" s="1339" t="n">
        <v>1850</v>
      </c>
      <c r="M139" s="1340" t="n">
        <v>13.978445696655</v>
      </c>
      <c r="N139" s="1209" t="n">
        <v>481.666274803194</v>
      </c>
      <c r="O139" s="1341" t="n">
        <v>19791.0557609175</v>
      </c>
      <c r="P139" s="1341" t="n">
        <v>23931.2434250025</v>
      </c>
      <c r="Q139" s="1213" t="n">
        <v>15003.703242945</v>
      </c>
      <c r="R139" s="1343" t="n">
        <v>34794.7590038625</v>
      </c>
      <c r="S139" s="1344" t="n">
        <v>38934.9466679475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70</v>
      </c>
      <c r="C140" s="1337" t="s">
        <v>496</v>
      </c>
      <c r="D140" s="1337" t="n">
        <f aca="false">K140</f>
        <v>260</v>
      </c>
      <c r="E140" s="1337" t="s">
        <v>496</v>
      </c>
      <c r="F140" s="1326" t="n">
        <f aca="false">L140</f>
        <v>1900</v>
      </c>
      <c r="G140" s="1337" t="s">
        <v>496</v>
      </c>
      <c r="H140" s="1325" t="n">
        <v>2</v>
      </c>
      <c r="I140" s="1327" t="s">
        <v>497</v>
      </c>
      <c r="J140" s="1338" t="n">
        <v>70</v>
      </c>
      <c r="K140" s="1339" t="n">
        <v>260</v>
      </c>
      <c r="L140" s="1339" t="n">
        <v>1900</v>
      </c>
      <c r="M140" s="1340" t="n">
        <v>14.3332817836779</v>
      </c>
      <c r="N140" s="1209" t="n">
        <v>497.721817296634</v>
      </c>
      <c r="O140" s="1341" t="n">
        <v>20183.6878422188</v>
      </c>
      <c r="P140" s="1341" t="n">
        <v>24424.8565156875</v>
      </c>
      <c r="Q140" s="1213" t="n">
        <v>15407.5372712775</v>
      </c>
      <c r="R140" s="1343" t="n">
        <v>35591.2251134963</v>
      </c>
      <c r="S140" s="1344" t="n">
        <v>39832.393786965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70</v>
      </c>
      <c r="C141" s="1337" t="s">
        <v>496</v>
      </c>
      <c r="D141" s="1337" t="n">
        <f aca="false">K141</f>
        <v>260</v>
      </c>
      <c r="E141" s="1337" t="s">
        <v>496</v>
      </c>
      <c r="F141" s="1326" t="n">
        <f aca="false">L141</f>
        <v>1950</v>
      </c>
      <c r="G141" s="1337" t="s">
        <v>496</v>
      </c>
      <c r="H141" s="1325" t="n">
        <v>2</v>
      </c>
      <c r="I141" s="1327" t="s">
        <v>497</v>
      </c>
      <c r="J141" s="1338" t="n">
        <v>70</v>
      </c>
      <c r="K141" s="1339" t="n">
        <v>260</v>
      </c>
      <c r="L141" s="1339" t="n">
        <v>1950</v>
      </c>
      <c r="M141" s="1340" t="n">
        <v>14.7273678707007</v>
      </c>
      <c r="N141" s="1209" t="n">
        <v>513.777359790074</v>
      </c>
      <c r="O141" s="1341" t="n">
        <v>20619.1908080775</v>
      </c>
      <c r="P141" s="1341" t="n">
        <v>24960.0337829888</v>
      </c>
      <c r="Q141" s="1213" t="n">
        <v>15811.3711684013</v>
      </c>
      <c r="R141" s="1343" t="n">
        <v>36430.5619764788</v>
      </c>
      <c r="S141" s="1344" t="n">
        <v>40771.40495139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70</v>
      </c>
      <c r="C142" s="1337" t="s">
        <v>496</v>
      </c>
      <c r="D142" s="1337" t="n">
        <f aca="false">K142</f>
        <v>260</v>
      </c>
      <c r="E142" s="1337" t="s">
        <v>496</v>
      </c>
      <c r="F142" s="1326" t="n">
        <f aca="false">L142</f>
        <v>2000</v>
      </c>
      <c r="G142" s="1337" t="s">
        <v>496</v>
      </c>
      <c r="H142" s="1325" t="n">
        <v>2</v>
      </c>
      <c r="I142" s="1327" t="s">
        <v>497</v>
      </c>
      <c r="J142" s="1338" t="n">
        <v>70</v>
      </c>
      <c r="K142" s="1339" t="n">
        <v>260</v>
      </c>
      <c r="L142" s="1339" t="n">
        <v>2000</v>
      </c>
      <c r="M142" s="1340" t="n">
        <v>15.1737663577236</v>
      </c>
      <c r="N142" s="1209" t="n">
        <v>529.832902283513</v>
      </c>
      <c r="O142" s="1341" t="n">
        <v>21227.2836643463</v>
      </c>
      <c r="P142" s="1341" t="n">
        <v>25735.2455184188</v>
      </c>
      <c r="Q142" s="1213" t="n">
        <v>16215.2051967338</v>
      </c>
      <c r="R142" s="1343" t="n">
        <v>37442.48886108</v>
      </c>
      <c r="S142" s="1344" t="n">
        <v>41950.4507151525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70</v>
      </c>
      <c r="C143" s="1337" t="s">
        <v>496</v>
      </c>
      <c r="D143" s="1337" t="n">
        <f aca="false">K143</f>
        <v>260</v>
      </c>
      <c r="E143" s="1337" t="s">
        <v>496</v>
      </c>
      <c r="F143" s="1326" t="n">
        <f aca="false">L143</f>
        <v>2050</v>
      </c>
      <c r="G143" s="1337" t="s">
        <v>496</v>
      </c>
      <c r="H143" s="1325" t="n">
        <v>2</v>
      </c>
      <c r="I143" s="1327" t="s">
        <v>497</v>
      </c>
      <c r="J143" s="1338" t="n">
        <v>70</v>
      </c>
      <c r="K143" s="1339" t="n">
        <v>260</v>
      </c>
      <c r="L143" s="1339" t="n">
        <v>2050</v>
      </c>
      <c r="M143" s="1340" t="n">
        <v>15.5286024447464</v>
      </c>
      <c r="N143" s="1209" t="n">
        <v>545.888444776953</v>
      </c>
      <c r="O143" s="1341" t="n">
        <v>21619.9158768563</v>
      </c>
      <c r="P143" s="1341" t="n">
        <v>26228.8586091038</v>
      </c>
      <c r="Q143" s="1213" t="n">
        <v>16619.0390938575</v>
      </c>
      <c r="R143" s="1343" t="n">
        <v>38238.9549707138</v>
      </c>
      <c r="S143" s="1344" t="n">
        <v>42847.8977029613</v>
      </c>
    </row>
    <row r="144" customFormat="false" ht="16.5" hidden="false" customHeight="false" outlineLevel="0" collapsed="false">
      <c r="A144" s="1324" t="s">
        <v>529</v>
      </c>
      <c r="B144" s="1325" t="n">
        <f aca="false">J144</f>
        <v>70</v>
      </c>
      <c r="C144" s="1325" t="s">
        <v>496</v>
      </c>
      <c r="D144" s="1325" t="n">
        <f aca="false">K144</f>
        <v>260</v>
      </c>
      <c r="E144" s="1325" t="s">
        <v>496</v>
      </c>
      <c r="F144" s="1326" t="n">
        <f aca="false">L144</f>
        <v>2100</v>
      </c>
      <c r="G144" s="1325" t="s">
        <v>496</v>
      </c>
      <c r="H144" s="1325" t="n">
        <v>2</v>
      </c>
      <c r="I144" s="1327" t="s">
        <v>497</v>
      </c>
      <c r="J144" s="1338" t="n">
        <v>70</v>
      </c>
      <c r="K144" s="1339" t="n">
        <v>260</v>
      </c>
      <c r="L144" s="1339" t="n">
        <v>2100</v>
      </c>
      <c r="M144" s="1340" t="n">
        <v>15.8834385317693</v>
      </c>
      <c r="N144" s="1209" t="n">
        <v>561.943987270393</v>
      </c>
      <c r="O144" s="1341" t="n">
        <v>22012.5479581575</v>
      </c>
      <c r="P144" s="1341" t="n">
        <v>26722.4716997888</v>
      </c>
      <c r="Q144" s="1213" t="n">
        <v>17022.87312219</v>
      </c>
      <c r="R144" s="1343" t="n">
        <v>39035.4210803475</v>
      </c>
      <c r="S144" s="1344" t="n">
        <v>43745.3448219788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70</v>
      </c>
      <c r="C145" s="1337" t="s">
        <v>496</v>
      </c>
      <c r="D145" s="1337" t="n">
        <f aca="false">K145</f>
        <v>260</v>
      </c>
      <c r="E145" s="1337" t="s">
        <v>496</v>
      </c>
      <c r="F145" s="1326" t="n">
        <f aca="false">L145</f>
        <v>2150</v>
      </c>
      <c r="G145" s="1337" t="s">
        <v>496</v>
      </c>
      <c r="H145" s="1325" t="n">
        <v>2</v>
      </c>
      <c r="I145" s="1327" t="s">
        <v>497</v>
      </c>
      <c r="J145" s="1338" t="n">
        <v>70</v>
      </c>
      <c r="K145" s="1339" t="n">
        <v>260</v>
      </c>
      <c r="L145" s="1339" t="n">
        <v>2150</v>
      </c>
      <c r="M145" s="1340" t="n">
        <v>16.2382746187921</v>
      </c>
      <c r="N145" s="1209" t="n">
        <v>577.999529763833</v>
      </c>
      <c r="O145" s="1341" t="n">
        <v>22405.1800394588</v>
      </c>
      <c r="P145" s="1341" t="n">
        <v>27216.0849216825</v>
      </c>
      <c r="Q145" s="1213" t="n">
        <v>17426.7070193138</v>
      </c>
      <c r="R145" s="1343" t="n">
        <v>39831.8870587725</v>
      </c>
      <c r="S145" s="1344" t="n">
        <v>44642.7919409963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70</v>
      </c>
      <c r="C146" s="1337" t="s">
        <v>496</v>
      </c>
      <c r="D146" s="1337" t="n">
        <f aca="false">K146</f>
        <v>260</v>
      </c>
      <c r="E146" s="1337" t="s">
        <v>496</v>
      </c>
      <c r="F146" s="1326" t="n">
        <f aca="false">L146</f>
        <v>2200</v>
      </c>
      <c r="G146" s="1337" t="s">
        <v>496</v>
      </c>
      <c r="H146" s="1325" t="n">
        <v>2</v>
      </c>
      <c r="I146" s="1327" t="s">
        <v>497</v>
      </c>
      <c r="J146" s="1338" t="n">
        <v>70</v>
      </c>
      <c r="K146" s="1339" t="n">
        <v>260</v>
      </c>
      <c r="L146" s="1339" t="n">
        <v>2200</v>
      </c>
      <c r="M146" s="1340" t="n">
        <v>16.593110705815</v>
      </c>
      <c r="N146" s="1209" t="n">
        <v>594.055072257273</v>
      </c>
      <c r="O146" s="1341" t="n">
        <v>22797.8122519688</v>
      </c>
      <c r="P146" s="1341" t="n">
        <v>27709.6980123675</v>
      </c>
      <c r="Q146" s="1213" t="n">
        <v>17830.5410476463</v>
      </c>
      <c r="R146" s="1343" t="n">
        <v>40628.353299615</v>
      </c>
      <c r="S146" s="1344" t="n">
        <v>45540.2390600138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70</v>
      </c>
      <c r="C147" s="1337" t="s">
        <v>496</v>
      </c>
      <c r="D147" s="1337" t="n">
        <f aca="false">K147</f>
        <v>260</v>
      </c>
      <c r="E147" s="1337" t="s">
        <v>496</v>
      </c>
      <c r="F147" s="1326" t="n">
        <f aca="false">L147</f>
        <v>2250</v>
      </c>
      <c r="G147" s="1337" t="s">
        <v>496</v>
      </c>
      <c r="H147" s="1325" t="n">
        <v>2</v>
      </c>
      <c r="I147" s="1327" t="s">
        <v>497</v>
      </c>
      <c r="J147" s="1338" t="n">
        <v>70</v>
      </c>
      <c r="K147" s="1339" t="n">
        <v>260</v>
      </c>
      <c r="L147" s="1339" t="n">
        <v>2250</v>
      </c>
      <c r="M147" s="1340" t="n">
        <v>16.9479467928379</v>
      </c>
      <c r="N147" s="1209" t="n">
        <v>610.110614750713</v>
      </c>
      <c r="O147" s="1341" t="n">
        <v>23190.44433327</v>
      </c>
      <c r="P147" s="1341" t="n">
        <v>28203.3111030525</v>
      </c>
      <c r="Q147" s="1213" t="n">
        <v>18234.3750759788</v>
      </c>
      <c r="R147" s="1343" t="n">
        <v>41424.8194092488</v>
      </c>
      <c r="S147" s="1344" t="n">
        <v>46437.6861790313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70</v>
      </c>
      <c r="C148" s="1337" t="s">
        <v>496</v>
      </c>
      <c r="D148" s="1337" t="n">
        <f aca="false">K148</f>
        <v>260</v>
      </c>
      <c r="E148" s="1337" t="s">
        <v>496</v>
      </c>
      <c r="F148" s="1326" t="n">
        <f aca="false">L148</f>
        <v>2300</v>
      </c>
      <c r="G148" s="1337" t="s">
        <v>496</v>
      </c>
      <c r="H148" s="1325" t="n">
        <v>2</v>
      </c>
      <c r="I148" s="1327" t="s">
        <v>497</v>
      </c>
      <c r="J148" s="1338" t="n">
        <v>70</v>
      </c>
      <c r="K148" s="1339" t="n">
        <v>260</v>
      </c>
      <c r="L148" s="1339" t="n">
        <v>2300</v>
      </c>
      <c r="M148" s="1340" t="n">
        <v>17.3027828798607</v>
      </c>
      <c r="N148" s="1209" t="n">
        <v>626.166157244152</v>
      </c>
      <c r="O148" s="1341" t="n">
        <v>23583.0764145711</v>
      </c>
      <c r="P148" s="1341" t="n">
        <v>28696.9243249463</v>
      </c>
      <c r="Q148" s="1213" t="n">
        <v>18638.2089731025</v>
      </c>
      <c r="R148" s="1343" t="n">
        <v>42221.2853876736</v>
      </c>
      <c r="S148" s="1344" t="n">
        <v>47335.1332980488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70</v>
      </c>
      <c r="C149" s="1337" t="s">
        <v>496</v>
      </c>
      <c r="D149" s="1337" t="n">
        <f aca="false">K149</f>
        <v>260</v>
      </c>
      <c r="E149" s="1337" t="s">
        <v>496</v>
      </c>
      <c r="F149" s="1326" t="n">
        <f aca="false">L149</f>
        <v>2350</v>
      </c>
      <c r="G149" s="1337" t="s">
        <v>496</v>
      </c>
      <c r="H149" s="1325" t="n">
        <v>2</v>
      </c>
      <c r="I149" s="1327" t="s">
        <v>497</v>
      </c>
      <c r="J149" s="1338" t="n">
        <v>70</v>
      </c>
      <c r="K149" s="1339" t="n">
        <v>260</v>
      </c>
      <c r="L149" s="1339" t="n">
        <v>2350</v>
      </c>
      <c r="M149" s="1340" t="n">
        <v>17.6576189668836</v>
      </c>
      <c r="N149" s="1209" t="n">
        <v>642.221699737592</v>
      </c>
      <c r="O149" s="1341" t="n">
        <v>23975.7086270813</v>
      </c>
      <c r="P149" s="1341" t="n">
        <v>29190.5374156313</v>
      </c>
      <c r="Q149" s="1213" t="n">
        <v>19042.043001435</v>
      </c>
      <c r="R149" s="1343" t="n">
        <v>43017.7516285163</v>
      </c>
      <c r="S149" s="1344" t="n">
        <v>48232.5804170663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70</v>
      </c>
      <c r="C150" s="1337" t="s">
        <v>496</v>
      </c>
      <c r="D150" s="1337" t="n">
        <f aca="false">K150</f>
        <v>260</v>
      </c>
      <c r="E150" s="1337" t="s">
        <v>496</v>
      </c>
      <c r="F150" s="1326" t="n">
        <f aca="false">L150</f>
        <v>2400</v>
      </c>
      <c r="G150" s="1337" t="s">
        <v>496</v>
      </c>
      <c r="H150" s="1325" t="n">
        <v>2</v>
      </c>
      <c r="I150" s="1327" t="s">
        <v>497</v>
      </c>
      <c r="J150" s="1338" t="n">
        <v>70</v>
      </c>
      <c r="K150" s="1339" t="n">
        <v>260</v>
      </c>
      <c r="L150" s="1339" t="n">
        <v>2400</v>
      </c>
      <c r="M150" s="1340" t="n">
        <v>18.0124550539064</v>
      </c>
      <c r="N150" s="1209" t="n">
        <v>658.277242231032</v>
      </c>
      <c r="O150" s="1341" t="n">
        <v>24368.3407083825</v>
      </c>
      <c r="P150" s="1341" t="n">
        <v>29684.1505063163</v>
      </c>
      <c r="Q150" s="1213" t="n">
        <v>19445.8768985588</v>
      </c>
      <c r="R150" s="1343" t="n">
        <v>43814.2176069413</v>
      </c>
      <c r="S150" s="1344" t="n">
        <v>49130.027404875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70</v>
      </c>
      <c r="C151" s="1337" t="s">
        <v>496</v>
      </c>
      <c r="D151" s="1337" t="n">
        <f aca="false">K151</f>
        <v>260</v>
      </c>
      <c r="E151" s="1337" t="s">
        <v>496</v>
      </c>
      <c r="F151" s="1326" t="n">
        <f aca="false">L151</f>
        <v>2450</v>
      </c>
      <c r="G151" s="1337" t="s">
        <v>496</v>
      </c>
      <c r="H151" s="1325" t="n">
        <v>2</v>
      </c>
      <c r="I151" s="1327" t="s">
        <v>497</v>
      </c>
      <c r="J151" s="1338" t="n">
        <v>70</v>
      </c>
      <c r="K151" s="1339" t="n">
        <v>260</v>
      </c>
      <c r="L151" s="1339" t="n">
        <v>2450</v>
      </c>
      <c r="M151" s="1340" t="n">
        <v>18.4910553297293</v>
      </c>
      <c r="N151" s="1209" t="n">
        <v>674.332784724472</v>
      </c>
      <c r="O151" s="1341" t="n">
        <v>25311.8208428325</v>
      </c>
      <c r="P151" s="1341" t="n">
        <v>30660.1298672625</v>
      </c>
      <c r="Q151" s="1213" t="n">
        <v>19849.7109268913</v>
      </c>
      <c r="R151" s="1343" t="n">
        <v>45161.5317697238</v>
      </c>
      <c r="S151" s="1344" t="n">
        <v>50509.8407941538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70</v>
      </c>
      <c r="C152" s="1337" t="s">
        <v>496</v>
      </c>
      <c r="D152" s="1337" t="n">
        <f aca="false">K152</f>
        <v>260</v>
      </c>
      <c r="E152" s="1337" t="s">
        <v>496</v>
      </c>
      <c r="F152" s="1326" t="n">
        <f aca="false">L152</f>
        <v>2500</v>
      </c>
      <c r="G152" s="1337" t="s">
        <v>496</v>
      </c>
      <c r="H152" s="1325" t="n">
        <v>2</v>
      </c>
      <c r="I152" s="1327" t="s">
        <v>497</v>
      </c>
      <c r="J152" s="1338" t="n">
        <v>70</v>
      </c>
      <c r="K152" s="1339" t="n">
        <v>260</v>
      </c>
      <c r="L152" s="1339" t="n">
        <v>2500</v>
      </c>
      <c r="M152" s="1340" t="n">
        <v>18.8458914167521</v>
      </c>
      <c r="N152" s="1209" t="n">
        <v>690.388327217912</v>
      </c>
      <c r="O152" s="1341" t="n">
        <v>25704.4529241338</v>
      </c>
      <c r="P152" s="1341" t="n">
        <v>31153.7429579475</v>
      </c>
      <c r="Q152" s="1213" t="n">
        <v>20253.5449552238</v>
      </c>
      <c r="R152" s="1343" t="n">
        <v>45957.9978793575</v>
      </c>
      <c r="S152" s="1344" t="n">
        <v>51407.2879131713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70</v>
      </c>
      <c r="C153" s="1337" t="s">
        <v>496</v>
      </c>
      <c r="D153" s="1337" t="n">
        <f aca="false">K153</f>
        <v>260</v>
      </c>
      <c r="E153" s="1337" t="s">
        <v>496</v>
      </c>
      <c r="F153" s="1326" t="n">
        <f aca="false">L153</f>
        <v>2550</v>
      </c>
      <c r="G153" s="1337" t="s">
        <v>496</v>
      </c>
      <c r="H153" s="1325" t="n">
        <v>2</v>
      </c>
      <c r="I153" s="1327" t="s">
        <v>497</v>
      </c>
      <c r="J153" s="1338" t="n">
        <v>70</v>
      </c>
      <c r="K153" s="1339" t="n">
        <v>260</v>
      </c>
      <c r="L153" s="1339" t="n">
        <v>2550</v>
      </c>
      <c r="M153" s="1340" t="n">
        <v>19.200727503775</v>
      </c>
      <c r="N153" s="1209" t="n">
        <v>706.443869711351</v>
      </c>
      <c r="O153" s="1341" t="n">
        <v>26097.085005435</v>
      </c>
      <c r="P153" s="1341" t="n">
        <v>31647.3561798413</v>
      </c>
      <c r="Q153" s="1213" t="n">
        <v>20657.3788523475</v>
      </c>
      <c r="R153" s="1343" t="n">
        <v>46754.4638577825</v>
      </c>
      <c r="S153" s="1344" t="n">
        <v>52304.7350321888</v>
      </c>
    </row>
    <row r="154" customFormat="false" ht="16.5" hidden="false" customHeight="false" outlineLevel="0" collapsed="false">
      <c r="A154" s="1324" t="s">
        <v>529</v>
      </c>
      <c r="B154" s="1325" t="n">
        <f aca="false">J154</f>
        <v>70</v>
      </c>
      <c r="C154" s="1325" t="s">
        <v>496</v>
      </c>
      <c r="D154" s="1325" t="n">
        <f aca="false">K154</f>
        <v>260</v>
      </c>
      <c r="E154" s="1325" t="s">
        <v>496</v>
      </c>
      <c r="F154" s="1326" t="n">
        <f aca="false">L154</f>
        <v>2600</v>
      </c>
      <c r="G154" s="1325" t="s">
        <v>496</v>
      </c>
      <c r="H154" s="1325" t="n">
        <v>2</v>
      </c>
      <c r="I154" s="1327" t="s">
        <v>497</v>
      </c>
      <c r="J154" s="1338" t="n">
        <v>70</v>
      </c>
      <c r="K154" s="1339" t="n">
        <v>260</v>
      </c>
      <c r="L154" s="1339" t="n">
        <v>2600</v>
      </c>
      <c r="M154" s="1340" t="n">
        <v>19.5555635907979</v>
      </c>
      <c r="N154" s="1209" t="n">
        <v>722.499412204791</v>
      </c>
      <c r="O154" s="1341" t="n">
        <v>26489.717217945</v>
      </c>
      <c r="P154" s="1341" t="n">
        <v>32140.9692705263</v>
      </c>
      <c r="Q154" s="1213" t="n">
        <v>21061.21288068</v>
      </c>
      <c r="R154" s="1343" t="n">
        <v>47550.930098625</v>
      </c>
      <c r="S154" s="1344" t="n">
        <v>53202.1821512063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70</v>
      </c>
      <c r="C155" s="1337" t="s">
        <v>496</v>
      </c>
      <c r="D155" s="1337" t="n">
        <f aca="false">K155</f>
        <v>260</v>
      </c>
      <c r="E155" s="1337" t="s">
        <v>496</v>
      </c>
      <c r="F155" s="1326" t="n">
        <f aca="false">L155</f>
        <v>2650</v>
      </c>
      <c r="G155" s="1337" t="s">
        <v>496</v>
      </c>
      <c r="H155" s="1325" t="n">
        <v>2</v>
      </c>
      <c r="I155" s="1327" t="s">
        <v>497</v>
      </c>
      <c r="J155" s="1338" t="n">
        <v>70</v>
      </c>
      <c r="K155" s="1339" t="n">
        <v>260</v>
      </c>
      <c r="L155" s="1339" t="n">
        <v>2650</v>
      </c>
      <c r="M155" s="1340" t="n">
        <v>19.9103996778207</v>
      </c>
      <c r="N155" s="1209" t="n">
        <v>738.554954698231</v>
      </c>
      <c r="O155" s="1341" t="n">
        <v>26882.3492992463</v>
      </c>
      <c r="P155" s="1341" t="n">
        <v>32634.5823612113</v>
      </c>
      <c r="Q155" s="1213" t="n">
        <v>21465.0467778038</v>
      </c>
      <c r="R155" s="1343" t="n">
        <v>48347.39607705</v>
      </c>
      <c r="S155" s="1344" t="n">
        <v>54099.629139015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70</v>
      </c>
      <c r="C156" s="1337" t="s">
        <v>496</v>
      </c>
      <c r="D156" s="1337" t="n">
        <f aca="false">K156</f>
        <v>260</v>
      </c>
      <c r="E156" s="1337" t="s">
        <v>496</v>
      </c>
      <c r="F156" s="1326" t="n">
        <f aca="false">L156</f>
        <v>2700</v>
      </c>
      <c r="G156" s="1337" t="s">
        <v>496</v>
      </c>
      <c r="H156" s="1325" t="n">
        <v>2</v>
      </c>
      <c r="I156" s="1327" t="s">
        <v>497</v>
      </c>
      <c r="J156" s="1338" t="n">
        <v>70</v>
      </c>
      <c r="K156" s="1339" t="n">
        <v>260</v>
      </c>
      <c r="L156" s="1339" t="n">
        <v>2700</v>
      </c>
      <c r="M156" s="1340" t="n">
        <v>20.3044857648436</v>
      </c>
      <c r="N156" s="1209" t="n">
        <v>754.610497191671</v>
      </c>
      <c r="O156" s="1341" t="n">
        <v>27317.852265105</v>
      </c>
      <c r="P156" s="1341" t="n">
        <v>33169.7596285125</v>
      </c>
      <c r="Q156" s="1213" t="n">
        <v>21868.8808061363</v>
      </c>
      <c r="R156" s="1343" t="n">
        <v>49186.7330712413</v>
      </c>
      <c r="S156" s="1344" t="n">
        <v>55038.6404346488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70</v>
      </c>
      <c r="C157" s="1337" t="s">
        <v>496</v>
      </c>
      <c r="D157" s="1337" t="n">
        <f aca="false">K157</f>
        <v>260</v>
      </c>
      <c r="E157" s="1337" t="s">
        <v>496</v>
      </c>
      <c r="F157" s="1326" t="n">
        <f aca="false">L157</f>
        <v>2750</v>
      </c>
      <c r="G157" s="1337" t="s">
        <v>496</v>
      </c>
      <c r="H157" s="1325" t="n">
        <v>2</v>
      </c>
      <c r="I157" s="1327" t="s">
        <v>497</v>
      </c>
      <c r="J157" s="1338" t="n">
        <v>70</v>
      </c>
      <c r="K157" s="1339" t="n">
        <v>260</v>
      </c>
      <c r="L157" s="1339" t="n">
        <v>2750</v>
      </c>
      <c r="M157" s="1340" t="n">
        <v>20.6593218518664</v>
      </c>
      <c r="N157" s="1209" t="n">
        <v>770.666039685111</v>
      </c>
      <c r="O157" s="1341" t="n">
        <v>27710.4843464063</v>
      </c>
      <c r="P157" s="1341" t="n">
        <v>33663.3727191975</v>
      </c>
      <c r="Q157" s="1213" t="n">
        <v>22272.7148344688</v>
      </c>
      <c r="R157" s="1343" t="n">
        <v>49983.199180875</v>
      </c>
      <c r="S157" s="1344" t="n">
        <v>55936.0875536663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70</v>
      </c>
      <c r="C158" s="1337" t="s">
        <v>496</v>
      </c>
      <c r="D158" s="1337" t="n">
        <f aca="false">K158</f>
        <v>260</v>
      </c>
      <c r="E158" s="1337" t="s">
        <v>496</v>
      </c>
      <c r="F158" s="1326" t="n">
        <f aca="false">L158</f>
        <v>2800</v>
      </c>
      <c r="G158" s="1337" t="s">
        <v>496</v>
      </c>
      <c r="H158" s="1325" t="n">
        <v>2</v>
      </c>
      <c r="I158" s="1327" t="s">
        <v>497</v>
      </c>
      <c r="J158" s="1338" t="n">
        <v>70</v>
      </c>
      <c r="K158" s="1339" t="n">
        <v>260</v>
      </c>
      <c r="L158" s="1339" t="n">
        <v>2800</v>
      </c>
      <c r="M158" s="1340" t="n">
        <v>21.0141579388893</v>
      </c>
      <c r="N158" s="1209" t="n">
        <v>786.721582178551</v>
      </c>
      <c r="O158" s="1341" t="n">
        <v>28103.1164277075</v>
      </c>
      <c r="P158" s="1341" t="n">
        <v>34156.9858098825</v>
      </c>
      <c r="Q158" s="1213" t="n">
        <v>22676.5487315925</v>
      </c>
      <c r="R158" s="1343" t="n">
        <v>50779.6651593</v>
      </c>
      <c r="S158" s="1344" t="n">
        <v>56833.534541475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70</v>
      </c>
      <c r="C159" s="1337" t="s">
        <v>496</v>
      </c>
      <c r="D159" s="1337" t="n">
        <f aca="false">K159</f>
        <v>260</v>
      </c>
      <c r="E159" s="1337" t="s">
        <v>496</v>
      </c>
      <c r="F159" s="1326" t="n">
        <f aca="false">L159</f>
        <v>2850</v>
      </c>
      <c r="G159" s="1337" t="s">
        <v>496</v>
      </c>
      <c r="H159" s="1325" t="n">
        <v>2</v>
      </c>
      <c r="I159" s="1327" t="s">
        <v>497</v>
      </c>
      <c r="J159" s="1338" t="n">
        <v>70</v>
      </c>
      <c r="K159" s="1339" t="n">
        <v>260</v>
      </c>
      <c r="L159" s="1339" t="n">
        <v>2850</v>
      </c>
      <c r="M159" s="1340" t="n">
        <v>21.3689940259121</v>
      </c>
      <c r="N159" s="1209" t="n">
        <v>802.77712467199</v>
      </c>
      <c r="O159" s="1341" t="n">
        <v>28495.7486402175</v>
      </c>
      <c r="P159" s="1341" t="n">
        <v>34650.5990317763</v>
      </c>
      <c r="Q159" s="1213" t="n">
        <v>23080.382759925</v>
      </c>
      <c r="R159" s="1343" t="n">
        <v>51576.1314001425</v>
      </c>
      <c r="S159" s="1344" t="n">
        <v>57730.9817917013</v>
      </c>
    </row>
    <row r="160" customFormat="false" ht="16.5" hidden="false" customHeight="false" outlineLevel="0" collapsed="false">
      <c r="A160" s="1336" t="s">
        <v>529</v>
      </c>
      <c r="B160" s="1337" t="n">
        <f aca="false">J160</f>
        <v>70</v>
      </c>
      <c r="C160" s="1337" t="s">
        <v>496</v>
      </c>
      <c r="D160" s="1337" t="n">
        <f aca="false">K160</f>
        <v>260</v>
      </c>
      <c r="E160" s="1337" t="s">
        <v>496</v>
      </c>
      <c r="F160" s="1326" t="n">
        <f aca="false">L160</f>
        <v>2900</v>
      </c>
      <c r="G160" s="1337" t="s">
        <v>496</v>
      </c>
      <c r="H160" s="1325" t="n">
        <v>2</v>
      </c>
      <c r="I160" s="1327" t="s">
        <v>497</v>
      </c>
      <c r="J160" s="1338" t="n">
        <v>70</v>
      </c>
      <c r="K160" s="1339" t="n">
        <v>260</v>
      </c>
      <c r="L160" s="1339" t="n">
        <v>2900</v>
      </c>
      <c r="M160" s="1340" t="n">
        <v>21.723830112935</v>
      </c>
      <c r="N160" s="1209" t="n">
        <v>818.83266716543</v>
      </c>
      <c r="O160" s="1341" t="n">
        <v>28888.3807215188</v>
      </c>
      <c r="P160" s="1341" t="n">
        <v>35144.2121224613</v>
      </c>
      <c r="Q160" s="1213" t="n">
        <v>23484.2166570488</v>
      </c>
      <c r="R160" s="1343" t="n">
        <v>52372.5973785675</v>
      </c>
      <c r="S160" s="1344" t="n">
        <v>58628.42877951</v>
      </c>
    </row>
    <row r="161" customFormat="false" ht="16.5" hidden="false" customHeight="false" outlineLevel="0" collapsed="false">
      <c r="A161" s="1336" t="s">
        <v>529</v>
      </c>
      <c r="B161" s="1337" t="n">
        <f aca="false">J161</f>
        <v>70</v>
      </c>
      <c r="C161" s="1337" t="s">
        <v>496</v>
      </c>
      <c r="D161" s="1337" t="n">
        <f aca="false">K161</f>
        <v>260</v>
      </c>
      <c r="E161" s="1337" t="s">
        <v>496</v>
      </c>
      <c r="F161" s="1326" t="n">
        <f aca="false">L161</f>
        <v>2950</v>
      </c>
      <c r="G161" s="1337" t="s">
        <v>496</v>
      </c>
      <c r="H161" s="1325" t="n">
        <v>2</v>
      </c>
      <c r="I161" s="1327" t="s">
        <v>497</v>
      </c>
      <c r="J161" s="1338" t="n">
        <v>70</v>
      </c>
      <c r="K161" s="1339" t="n">
        <v>260</v>
      </c>
      <c r="L161" s="1339" t="n">
        <v>2950</v>
      </c>
      <c r="M161" s="1340" t="n">
        <v>22.0786661999579</v>
      </c>
      <c r="N161" s="1209" t="n">
        <v>834.88820965887</v>
      </c>
      <c r="O161" s="1341" t="n">
        <v>29281.01280282</v>
      </c>
      <c r="P161" s="1341" t="n">
        <v>35637.8252131463</v>
      </c>
      <c r="Q161" s="1213" t="n">
        <v>23888.0506853813</v>
      </c>
      <c r="R161" s="1343" t="n">
        <v>53169.0634882013</v>
      </c>
      <c r="S161" s="1344" t="n">
        <v>59525.8758985275</v>
      </c>
    </row>
    <row r="162" customFormat="false" ht="16.5" hidden="false" customHeight="false" outlineLevel="0" collapsed="false">
      <c r="A162" s="1345" t="s">
        <v>529</v>
      </c>
      <c r="B162" s="1346" t="n">
        <f aca="false">J162</f>
        <v>70</v>
      </c>
      <c r="C162" s="1346" t="s">
        <v>496</v>
      </c>
      <c r="D162" s="1346" t="n">
        <f aca="false">K162</f>
        <v>260</v>
      </c>
      <c r="E162" s="1346" t="s">
        <v>496</v>
      </c>
      <c r="F162" s="1347" t="n">
        <f aca="false">L162</f>
        <v>3000</v>
      </c>
      <c r="G162" s="1346" t="s">
        <v>496</v>
      </c>
      <c r="H162" s="1348" t="n">
        <v>2</v>
      </c>
      <c r="I162" s="1349" t="s">
        <v>497</v>
      </c>
      <c r="J162" s="1338" t="n">
        <v>70</v>
      </c>
      <c r="K162" s="1350" t="n">
        <v>260</v>
      </c>
      <c r="L162" s="1350" t="n">
        <v>3000</v>
      </c>
      <c r="M162" s="1351" t="n">
        <v>22.4335022869807</v>
      </c>
      <c r="N162" s="1232" t="n">
        <v>850.94375215231</v>
      </c>
      <c r="O162" s="1352" t="n">
        <v>29673.64501533</v>
      </c>
      <c r="P162" s="1352" t="n">
        <v>36131.4383038313</v>
      </c>
      <c r="Q162" s="1236" t="n">
        <v>24291.8847137138</v>
      </c>
      <c r="R162" s="1354" t="n">
        <v>53965.5297290438</v>
      </c>
      <c r="S162" s="1355" t="n">
        <v>60423.323017545</v>
      </c>
    </row>
    <row r="163" customFormat="false" ht="22.5" hidden="false" customHeight="true" outlineLevel="0" collapsed="false">
      <c r="A163" s="1241" t="s">
        <v>498</v>
      </c>
      <c r="B163" s="1241"/>
      <c r="C163" s="1241"/>
      <c r="D163" s="1241"/>
      <c r="E163" s="1241"/>
      <c r="F163" s="1241"/>
      <c r="G163" s="1241"/>
      <c r="H163" s="1241"/>
      <c r="I163" s="1241"/>
      <c r="J163" s="1241"/>
      <c r="K163" s="1241"/>
      <c r="L163" s="1241"/>
      <c r="M163" s="1241"/>
      <c r="N163" s="1241"/>
      <c r="O163" s="1241"/>
      <c r="P163" s="1241"/>
      <c r="Q163" s="1241"/>
      <c r="R163" s="1241"/>
      <c r="S163" s="1241"/>
    </row>
    <row r="164" customFormat="false" ht="22.5" hidden="false" customHeight="true" outlineLevel="0" collapsed="false">
      <c r="A164" s="1246" t="s">
        <v>527</v>
      </c>
      <c r="B164" s="1246"/>
      <c r="C164" s="1246"/>
      <c r="D164" s="1246"/>
      <c r="E164" s="1246"/>
      <c r="F164" s="1246"/>
      <c r="G164" s="1246"/>
      <c r="H164" s="1246"/>
      <c r="I164" s="1246"/>
      <c r="J164" s="1246"/>
      <c r="K164" s="1246"/>
      <c r="L164" s="1246"/>
      <c r="M164" s="1246"/>
      <c r="N164" s="1246"/>
      <c r="O164" s="1246"/>
      <c r="P164" s="1246"/>
      <c r="Q164" s="1246"/>
      <c r="R164" s="1246"/>
      <c r="S164" s="1246"/>
    </row>
    <row r="165" customFormat="false" ht="16.5" hidden="false" customHeight="false" outlineLevel="0" collapsed="false">
      <c r="A165" s="1202" t="s">
        <v>495</v>
      </c>
      <c r="B165" s="1202"/>
      <c r="C165" s="1202"/>
      <c r="D165" s="1202"/>
      <c r="E165" s="1202"/>
      <c r="F165" s="1202"/>
      <c r="G165" s="1202"/>
      <c r="H165" s="1202"/>
      <c r="I165" s="1202"/>
      <c r="J165" s="1202"/>
      <c r="K165" s="1202"/>
      <c r="L165" s="1202"/>
      <c r="M165" s="1202"/>
      <c r="N165" s="1202"/>
      <c r="O165" s="1202"/>
      <c r="P165" s="1202"/>
      <c r="Q165" s="1202"/>
      <c r="R165" s="1202"/>
      <c r="S165" s="1202"/>
    </row>
    <row r="166" customFormat="false" ht="16.5" hidden="false" customHeight="false" outlineLevel="0" collapsed="false">
      <c r="A166" s="1324" t="s">
        <v>529</v>
      </c>
      <c r="B166" s="1325" t="n">
        <f aca="false">J166</f>
        <v>70</v>
      </c>
      <c r="C166" s="1325" t="s">
        <v>496</v>
      </c>
      <c r="D166" s="1325" t="n">
        <f aca="false">K166</f>
        <v>300</v>
      </c>
      <c r="E166" s="1325" t="s">
        <v>496</v>
      </c>
      <c r="F166" s="1326" t="n">
        <f aca="false">L166</f>
        <v>600</v>
      </c>
      <c r="G166" s="1325" t="s">
        <v>496</v>
      </c>
      <c r="H166" s="1325" t="n">
        <v>2</v>
      </c>
      <c r="I166" s="1327" t="s">
        <v>497</v>
      </c>
      <c r="J166" s="1328" t="n">
        <v>70</v>
      </c>
      <c r="K166" s="1329" t="n">
        <v>300</v>
      </c>
      <c r="L166" s="1329" t="n">
        <v>600</v>
      </c>
      <c r="M166" s="1330" t="n">
        <v>5.43824935971214</v>
      </c>
      <c r="N166" s="1259" t="n">
        <v>85.9883807351278</v>
      </c>
      <c r="O166" s="1332" t="n">
        <v>9830.61471315375</v>
      </c>
      <c r="P166" s="1332" t="n">
        <v>11680.1534593013</v>
      </c>
      <c r="Q166" s="1262" t="n">
        <v>5502.233158065</v>
      </c>
      <c r="R166" s="1334" t="n">
        <v>15332.8478712188</v>
      </c>
      <c r="S166" s="1335" t="n">
        <v>17182.3866173663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70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650</v>
      </c>
      <c r="G167" s="1337" t="s">
        <v>496</v>
      </c>
      <c r="H167" s="1325" t="n">
        <v>2</v>
      </c>
      <c r="I167" s="1327" t="s">
        <v>497</v>
      </c>
      <c r="J167" s="1338" t="n">
        <v>70</v>
      </c>
      <c r="K167" s="1339" t="n">
        <v>300</v>
      </c>
      <c r="L167" s="1339" t="n">
        <v>650</v>
      </c>
      <c r="M167" s="1340" t="n">
        <v>5.82501885387786</v>
      </c>
      <c r="N167" s="1209" t="n">
        <v>103.186056882153</v>
      </c>
      <c r="O167" s="1342" t="n">
        <v>10240.7664427988</v>
      </c>
      <c r="P167" s="1342" t="n">
        <v>12203.3354914688</v>
      </c>
      <c r="Q167" s="1213" t="n">
        <v>5954.84049657375</v>
      </c>
      <c r="R167" s="1343" t="n">
        <v>16195.6069393725</v>
      </c>
      <c r="S167" s="1344" t="n">
        <v>18158.1759880425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70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700</v>
      </c>
      <c r="G168" s="1337" t="s">
        <v>496</v>
      </c>
      <c r="H168" s="1325" t="n">
        <v>2</v>
      </c>
      <c r="I168" s="1327" t="s">
        <v>497</v>
      </c>
      <c r="J168" s="1338" t="n">
        <v>70</v>
      </c>
      <c r="K168" s="1339" t="n">
        <v>300</v>
      </c>
      <c r="L168" s="1339" t="n">
        <v>700</v>
      </c>
      <c r="M168" s="1340" t="n">
        <v>6.21178834804357</v>
      </c>
      <c r="N168" s="1209" t="n">
        <v>120.383733029179</v>
      </c>
      <c r="O168" s="1342" t="n">
        <v>10650.9181724438</v>
      </c>
      <c r="P168" s="1342" t="n">
        <v>12726.5175236363</v>
      </c>
      <c r="Q168" s="1213" t="n">
        <v>6407.44770387375</v>
      </c>
      <c r="R168" s="1343" t="n">
        <v>17058.3658763175</v>
      </c>
      <c r="S168" s="1344" t="n">
        <v>19133.96522751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70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750</v>
      </c>
      <c r="G169" s="1337" t="s">
        <v>496</v>
      </c>
      <c r="H169" s="1325" t="n">
        <v>2</v>
      </c>
      <c r="I169" s="1327" t="s">
        <v>497</v>
      </c>
      <c r="J169" s="1338" t="n">
        <v>70</v>
      </c>
      <c r="K169" s="1339" t="n">
        <v>300</v>
      </c>
      <c r="L169" s="1339" t="n">
        <v>750</v>
      </c>
      <c r="M169" s="1340" t="n">
        <v>6.59855784220929</v>
      </c>
      <c r="N169" s="1209" t="n">
        <v>137.581409176205</v>
      </c>
      <c r="O169" s="1342" t="n">
        <v>11061.0699020888</v>
      </c>
      <c r="P169" s="1342" t="n">
        <v>13249.699424595</v>
      </c>
      <c r="Q169" s="1213" t="n">
        <v>6860.0550423825</v>
      </c>
      <c r="R169" s="1343" t="n">
        <v>17921.1249444713</v>
      </c>
      <c r="S169" s="1344" t="n">
        <v>20109.7544669775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70</v>
      </c>
      <c r="C170" s="1337" t="s">
        <v>496</v>
      </c>
      <c r="D170" s="1337" t="n">
        <f aca="false">K170</f>
        <v>300</v>
      </c>
      <c r="E170" s="1337" t="s">
        <v>496</v>
      </c>
      <c r="F170" s="1326" t="n">
        <f aca="false">L170</f>
        <v>800</v>
      </c>
      <c r="G170" s="1337" t="s">
        <v>496</v>
      </c>
      <c r="H170" s="1325" t="n">
        <v>2</v>
      </c>
      <c r="I170" s="1327" t="s">
        <v>497</v>
      </c>
      <c r="J170" s="1338" t="n">
        <v>70</v>
      </c>
      <c r="K170" s="1339" t="n">
        <v>300</v>
      </c>
      <c r="L170" s="1339" t="n">
        <v>800</v>
      </c>
      <c r="M170" s="1340" t="n">
        <v>6.985327336375</v>
      </c>
      <c r="N170" s="1209" t="n">
        <v>154.77908532323</v>
      </c>
      <c r="O170" s="1342" t="n">
        <v>11471.2216317338</v>
      </c>
      <c r="P170" s="1342" t="n">
        <v>13772.8814567625</v>
      </c>
      <c r="Q170" s="1213" t="n">
        <v>7312.6622496825</v>
      </c>
      <c r="R170" s="1343" t="n">
        <v>18783.8838814163</v>
      </c>
      <c r="S170" s="1344" t="n">
        <v>21085.543706445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70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850</v>
      </c>
      <c r="G171" s="1337" t="s">
        <v>496</v>
      </c>
      <c r="H171" s="1325" t="n">
        <v>2</v>
      </c>
      <c r="I171" s="1327" t="s">
        <v>497</v>
      </c>
      <c r="J171" s="1338" t="n">
        <v>70</v>
      </c>
      <c r="K171" s="1339" t="n">
        <v>300</v>
      </c>
      <c r="L171" s="1339" t="n">
        <v>850</v>
      </c>
      <c r="M171" s="1340" t="n">
        <v>7.37209683054071</v>
      </c>
      <c r="N171" s="1209" t="n">
        <v>171.976761470256</v>
      </c>
      <c r="O171" s="1342" t="n">
        <v>11881.3733613788</v>
      </c>
      <c r="P171" s="1342" t="n">
        <v>14296.06348893</v>
      </c>
      <c r="Q171" s="1213" t="n">
        <v>7765.26958819125</v>
      </c>
      <c r="R171" s="1343" t="n">
        <v>19646.64294957</v>
      </c>
      <c r="S171" s="1344" t="n">
        <v>22061.3330771213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70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900</v>
      </c>
      <c r="G172" s="1337" t="s">
        <v>496</v>
      </c>
      <c r="H172" s="1325" t="n">
        <v>2</v>
      </c>
      <c r="I172" s="1327" t="s">
        <v>497</v>
      </c>
      <c r="J172" s="1338" t="n">
        <v>70</v>
      </c>
      <c r="K172" s="1339" t="n">
        <v>300</v>
      </c>
      <c r="L172" s="1339" t="n">
        <v>900</v>
      </c>
      <c r="M172" s="1340" t="n">
        <v>7.75886632470643</v>
      </c>
      <c r="N172" s="1209" t="n">
        <v>189.174437617281</v>
      </c>
      <c r="O172" s="1342" t="n">
        <v>12291.5250910238</v>
      </c>
      <c r="P172" s="1342" t="n">
        <v>14819.2453898888</v>
      </c>
      <c r="Q172" s="1213" t="n">
        <v>8217.87679549125</v>
      </c>
      <c r="R172" s="1343" t="n">
        <v>20509.401886515</v>
      </c>
      <c r="S172" s="1344" t="n">
        <v>23037.12218538</v>
      </c>
    </row>
    <row r="173" customFormat="false" ht="16.5" hidden="false" customHeight="false" outlineLevel="0" collapsed="false">
      <c r="A173" s="1336" t="s">
        <v>529</v>
      </c>
      <c r="B173" s="1337" t="n">
        <f aca="false">J173</f>
        <v>70</v>
      </c>
      <c r="C173" s="1337" t="s">
        <v>496</v>
      </c>
      <c r="D173" s="1337" t="n">
        <f aca="false">K173</f>
        <v>300</v>
      </c>
      <c r="E173" s="1337" t="s">
        <v>496</v>
      </c>
      <c r="F173" s="1326" t="n">
        <f aca="false">L173</f>
        <v>950</v>
      </c>
      <c r="G173" s="1337" t="s">
        <v>496</v>
      </c>
      <c r="H173" s="1325" t="n">
        <v>2</v>
      </c>
      <c r="I173" s="1327" t="s">
        <v>497</v>
      </c>
      <c r="J173" s="1338" t="n">
        <v>70</v>
      </c>
      <c r="K173" s="1339" t="n">
        <v>300</v>
      </c>
      <c r="L173" s="1339" t="n">
        <v>950</v>
      </c>
      <c r="M173" s="1340" t="n">
        <v>8.14563581887214</v>
      </c>
      <c r="N173" s="1209" t="n">
        <v>206.372113764307</v>
      </c>
      <c r="O173" s="1342" t="n">
        <v>12701.6768206688</v>
      </c>
      <c r="P173" s="1342" t="n">
        <v>15342.4274220563</v>
      </c>
      <c r="Q173" s="1213" t="n">
        <v>8670.484134</v>
      </c>
      <c r="R173" s="1343" t="n">
        <v>21372.1609546688</v>
      </c>
      <c r="S173" s="1344" t="n">
        <v>24012.9115560563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70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1000</v>
      </c>
      <c r="G174" s="1337" t="s">
        <v>496</v>
      </c>
      <c r="H174" s="1325" t="n">
        <v>2</v>
      </c>
      <c r="I174" s="1327" t="s">
        <v>497</v>
      </c>
      <c r="J174" s="1338" t="n">
        <v>70</v>
      </c>
      <c r="K174" s="1339" t="n">
        <v>300</v>
      </c>
      <c r="L174" s="1339" t="n">
        <v>1000</v>
      </c>
      <c r="M174" s="1340" t="n">
        <v>8.53240531303786</v>
      </c>
      <c r="N174" s="1209" t="n">
        <v>223.569789911332</v>
      </c>
      <c r="O174" s="1342" t="n">
        <v>13111.8285503138</v>
      </c>
      <c r="P174" s="1342" t="n">
        <v>15865.6094542238</v>
      </c>
      <c r="Q174" s="1213" t="n">
        <v>9123.0913413</v>
      </c>
      <c r="R174" s="1343" t="n">
        <v>22234.9198916138</v>
      </c>
      <c r="S174" s="1344" t="n">
        <v>24988.7007955238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70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1050</v>
      </c>
      <c r="G175" s="1337" t="s">
        <v>496</v>
      </c>
      <c r="H175" s="1325" t="n">
        <v>2</v>
      </c>
      <c r="I175" s="1327" t="s">
        <v>497</v>
      </c>
      <c r="J175" s="1338" t="n">
        <v>70</v>
      </c>
      <c r="K175" s="1339" t="n">
        <v>300</v>
      </c>
      <c r="L175" s="1339" t="n">
        <v>1050</v>
      </c>
      <c r="M175" s="1340" t="n">
        <v>8.91917480720357</v>
      </c>
      <c r="N175" s="1209" t="n">
        <v>240.767466058358</v>
      </c>
      <c r="O175" s="1342" t="n">
        <v>13521.9802799588</v>
      </c>
      <c r="P175" s="1342" t="n">
        <v>16388.7913551825</v>
      </c>
      <c r="Q175" s="1213" t="n">
        <v>9575.69867980875</v>
      </c>
      <c r="R175" s="1343" t="n">
        <v>23097.6789597675</v>
      </c>
      <c r="S175" s="1344" t="n">
        <v>25964.4900349913</v>
      </c>
    </row>
    <row r="176" customFormat="false" ht="16.5" hidden="false" customHeight="false" outlineLevel="0" collapsed="false">
      <c r="A176" s="1324" t="s">
        <v>529</v>
      </c>
      <c r="B176" s="1325" t="n">
        <f aca="false">J176</f>
        <v>70</v>
      </c>
      <c r="C176" s="1325" t="s">
        <v>496</v>
      </c>
      <c r="D176" s="1325" t="n">
        <f aca="false">K176</f>
        <v>300</v>
      </c>
      <c r="E176" s="1325" t="s">
        <v>496</v>
      </c>
      <c r="F176" s="1326" t="n">
        <f aca="false">L176</f>
        <v>1100</v>
      </c>
      <c r="G176" s="1325" t="s">
        <v>496</v>
      </c>
      <c r="H176" s="1325" t="n">
        <v>2</v>
      </c>
      <c r="I176" s="1327" t="s">
        <v>497</v>
      </c>
      <c r="J176" s="1338" t="n">
        <v>70</v>
      </c>
      <c r="K176" s="1339" t="n">
        <v>300</v>
      </c>
      <c r="L176" s="1339" t="n">
        <v>1100</v>
      </c>
      <c r="M176" s="1340" t="n">
        <v>9.30594430136929</v>
      </c>
      <c r="N176" s="1209" t="n">
        <v>257.965142205383</v>
      </c>
      <c r="O176" s="1342" t="n">
        <v>13932.1320096038</v>
      </c>
      <c r="P176" s="1342" t="n">
        <v>16911.97338735</v>
      </c>
      <c r="Q176" s="1213" t="n">
        <v>10028.3058871088</v>
      </c>
      <c r="R176" s="1343" t="n">
        <v>23960.4378967125</v>
      </c>
      <c r="S176" s="1344" t="n">
        <v>26940.2792744588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70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1150</v>
      </c>
      <c r="G177" s="1337" t="s">
        <v>496</v>
      </c>
      <c r="H177" s="1325" t="n">
        <v>2</v>
      </c>
      <c r="I177" s="1327" t="s">
        <v>497</v>
      </c>
      <c r="J177" s="1338" t="n">
        <v>70</v>
      </c>
      <c r="K177" s="1339" t="n">
        <v>300</v>
      </c>
      <c r="L177" s="1339" t="n">
        <v>1150</v>
      </c>
      <c r="M177" s="1340" t="n">
        <v>9.692713795535</v>
      </c>
      <c r="N177" s="1209" t="n">
        <v>275.162818352409</v>
      </c>
      <c r="O177" s="1342" t="n">
        <v>14342.2837392488</v>
      </c>
      <c r="P177" s="1342" t="n">
        <v>17435.1554195175</v>
      </c>
      <c r="Q177" s="1213" t="n">
        <v>10480.9132256175</v>
      </c>
      <c r="R177" s="1343" t="n">
        <v>24823.1969648663</v>
      </c>
      <c r="S177" s="1344" t="n">
        <v>27916.068645135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70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1200</v>
      </c>
      <c r="G178" s="1337" t="s">
        <v>496</v>
      </c>
      <c r="H178" s="1325" t="n">
        <v>2</v>
      </c>
      <c r="I178" s="1327" t="s">
        <v>497</v>
      </c>
      <c r="J178" s="1338" t="n">
        <v>70</v>
      </c>
      <c r="K178" s="1339" t="n">
        <v>300</v>
      </c>
      <c r="L178" s="1339" t="n">
        <v>1200</v>
      </c>
      <c r="M178" s="1340" t="n">
        <v>10.1187332897007</v>
      </c>
      <c r="N178" s="1209" t="n">
        <v>292.360494499435</v>
      </c>
      <c r="O178" s="1342" t="n">
        <v>14795.3063534513</v>
      </c>
      <c r="P178" s="1342" t="n">
        <v>17999.9014970925</v>
      </c>
      <c r="Q178" s="1213" t="n">
        <v>10933.5204329175</v>
      </c>
      <c r="R178" s="1343" t="n">
        <v>25728.8267863688</v>
      </c>
      <c r="S178" s="1344" t="n">
        <v>28933.42193001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70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1250</v>
      </c>
      <c r="G179" s="1337" t="s">
        <v>496</v>
      </c>
      <c r="H179" s="1325" t="n">
        <v>2</v>
      </c>
      <c r="I179" s="1327" t="s">
        <v>497</v>
      </c>
      <c r="J179" s="1338" t="n">
        <v>70</v>
      </c>
      <c r="K179" s="1339" t="n">
        <v>300</v>
      </c>
      <c r="L179" s="1339" t="n">
        <v>1250</v>
      </c>
      <c r="M179" s="1340" t="n">
        <v>10.5055027838664</v>
      </c>
      <c r="N179" s="1209" t="n">
        <v>309.55817064646</v>
      </c>
      <c r="O179" s="1342" t="n">
        <v>15205.4580830963</v>
      </c>
      <c r="P179" s="1342" t="n">
        <v>18523.0833980513</v>
      </c>
      <c r="Q179" s="1213" t="n">
        <v>11386.1277714263</v>
      </c>
      <c r="R179" s="1343" t="n">
        <v>26591.5858545225</v>
      </c>
      <c r="S179" s="1344" t="n">
        <v>29909.2111694775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70</v>
      </c>
      <c r="C180" s="1337" t="s">
        <v>496</v>
      </c>
      <c r="D180" s="1337" t="n">
        <f aca="false">K180</f>
        <v>300</v>
      </c>
      <c r="E180" s="1337" t="s">
        <v>496</v>
      </c>
      <c r="F180" s="1326" t="n">
        <f aca="false">L180</f>
        <v>1300</v>
      </c>
      <c r="G180" s="1337" t="s">
        <v>496</v>
      </c>
      <c r="H180" s="1325" t="n">
        <v>2</v>
      </c>
      <c r="I180" s="1327" t="s">
        <v>497</v>
      </c>
      <c r="J180" s="1338" t="n">
        <v>70</v>
      </c>
      <c r="K180" s="1339" t="n">
        <v>300</v>
      </c>
      <c r="L180" s="1339" t="n">
        <v>1300</v>
      </c>
      <c r="M180" s="1340" t="n">
        <v>10.8922722780321</v>
      </c>
      <c r="N180" s="1209" t="n">
        <v>326.755846793486</v>
      </c>
      <c r="O180" s="1342" t="n">
        <v>15615.6098127413</v>
      </c>
      <c r="P180" s="1342" t="n">
        <v>19046.2654302188</v>
      </c>
      <c r="Q180" s="1213" t="n">
        <v>11838.7349787263</v>
      </c>
      <c r="R180" s="1343" t="n">
        <v>27454.3447914675</v>
      </c>
      <c r="S180" s="1344" t="n">
        <v>30885.000408945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70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1350</v>
      </c>
      <c r="G181" s="1337" t="s">
        <v>496</v>
      </c>
      <c r="H181" s="1325" t="n">
        <v>2</v>
      </c>
      <c r="I181" s="1327" t="s">
        <v>497</v>
      </c>
      <c r="J181" s="1338" t="n">
        <v>70</v>
      </c>
      <c r="K181" s="1339" t="n">
        <v>300</v>
      </c>
      <c r="L181" s="1339" t="n">
        <v>1350</v>
      </c>
      <c r="M181" s="1340" t="n">
        <v>11.2790417721979</v>
      </c>
      <c r="N181" s="1209" t="n">
        <v>343.953522940511</v>
      </c>
      <c r="O181" s="1342" t="n">
        <v>16025.7615423863</v>
      </c>
      <c r="P181" s="1342" t="n">
        <v>19569.4474623863</v>
      </c>
      <c r="Q181" s="1213" t="n">
        <v>12291.342317235</v>
      </c>
      <c r="R181" s="1343" t="n">
        <v>28317.1038596213</v>
      </c>
      <c r="S181" s="1344" t="n">
        <v>31860.7897796213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70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1400</v>
      </c>
      <c r="G182" s="1337" t="s">
        <v>496</v>
      </c>
      <c r="H182" s="1325" t="n">
        <v>2</v>
      </c>
      <c r="I182" s="1327" t="s">
        <v>497</v>
      </c>
      <c r="J182" s="1338" t="n">
        <v>70</v>
      </c>
      <c r="K182" s="1339" t="n">
        <v>300</v>
      </c>
      <c r="L182" s="1339" t="n">
        <v>1400</v>
      </c>
      <c r="M182" s="1340" t="n">
        <v>11.6658112663636</v>
      </c>
      <c r="N182" s="1209" t="n">
        <v>361.151199087537</v>
      </c>
      <c r="O182" s="1342" t="n">
        <v>16435.9132720313</v>
      </c>
      <c r="P182" s="1342" t="n">
        <v>20092.629363345</v>
      </c>
      <c r="Q182" s="1213" t="n">
        <v>12743.949524535</v>
      </c>
      <c r="R182" s="1343" t="n">
        <v>29179.8627965663</v>
      </c>
      <c r="S182" s="1344" t="n">
        <v>32836.57888788</v>
      </c>
    </row>
    <row r="183" customFormat="false" ht="16.5" hidden="false" customHeight="false" outlineLevel="0" collapsed="false">
      <c r="A183" s="1336" t="s">
        <v>529</v>
      </c>
      <c r="B183" s="1337" t="n">
        <f aca="false">J183</f>
        <v>70</v>
      </c>
      <c r="C183" s="1337" t="s">
        <v>496</v>
      </c>
      <c r="D183" s="1337" t="n">
        <f aca="false">K183</f>
        <v>300</v>
      </c>
      <c r="E183" s="1337" t="s">
        <v>496</v>
      </c>
      <c r="F183" s="1326" t="n">
        <f aca="false">L183</f>
        <v>1450</v>
      </c>
      <c r="G183" s="1337" t="s">
        <v>496</v>
      </c>
      <c r="H183" s="1325" t="n">
        <v>2</v>
      </c>
      <c r="I183" s="1327" t="s">
        <v>497</v>
      </c>
      <c r="J183" s="1338" t="n">
        <v>70</v>
      </c>
      <c r="K183" s="1339" t="n">
        <v>300</v>
      </c>
      <c r="L183" s="1339" t="n">
        <v>1450</v>
      </c>
      <c r="M183" s="1340" t="n">
        <v>12.0525807605293</v>
      </c>
      <c r="N183" s="1209" t="n">
        <v>378.348875234562</v>
      </c>
      <c r="O183" s="1342" t="n">
        <v>16846.0650016763</v>
      </c>
      <c r="P183" s="1342" t="n">
        <v>20615.8113955125</v>
      </c>
      <c r="Q183" s="1213" t="n">
        <v>13196.5568630438</v>
      </c>
      <c r="R183" s="1343" t="n">
        <v>30042.62186472</v>
      </c>
      <c r="S183" s="1344" t="n">
        <v>33812.3682585563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70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1500</v>
      </c>
      <c r="G184" s="1337" t="s">
        <v>496</v>
      </c>
      <c r="H184" s="1325" t="n">
        <v>2</v>
      </c>
      <c r="I184" s="1327" t="s">
        <v>497</v>
      </c>
      <c r="J184" s="1338" t="n">
        <v>70</v>
      </c>
      <c r="K184" s="1339" t="n">
        <v>300</v>
      </c>
      <c r="L184" s="1339" t="n">
        <v>1500</v>
      </c>
      <c r="M184" s="1340" t="n">
        <v>12.583915147495</v>
      </c>
      <c r="N184" s="1209" t="n">
        <v>395.546551381588</v>
      </c>
      <c r="O184" s="1342" t="n">
        <v>17890.4665767375</v>
      </c>
      <c r="P184" s="1342" t="n">
        <v>21694.5314063888</v>
      </c>
      <c r="Q184" s="1213" t="n">
        <v>13649.1640703438</v>
      </c>
      <c r="R184" s="1343" t="n">
        <v>31539.6306470813</v>
      </c>
      <c r="S184" s="1344" t="n">
        <v>35343.6954767325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70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1550</v>
      </c>
      <c r="G185" s="1337" t="s">
        <v>496</v>
      </c>
      <c r="H185" s="1325" t="n">
        <v>2</v>
      </c>
      <c r="I185" s="1327" t="s">
        <v>497</v>
      </c>
      <c r="J185" s="1338" t="n">
        <v>70</v>
      </c>
      <c r="K185" s="1339" t="n">
        <v>300</v>
      </c>
      <c r="L185" s="1339" t="n">
        <v>1550</v>
      </c>
      <c r="M185" s="1340" t="n">
        <v>12.9706846416607</v>
      </c>
      <c r="N185" s="1209" t="n">
        <v>412.744227528614</v>
      </c>
      <c r="O185" s="1342" t="n">
        <v>18300.6183063825</v>
      </c>
      <c r="P185" s="1342" t="n">
        <v>22217.7134385563</v>
      </c>
      <c r="Q185" s="1213" t="n">
        <v>14101.7714088525</v>
      </c>
      <c r="R185" s="1343" t="n">
        <v>32402.389715235</v>
      </c>
      <c r="S185" s="1344" t="n">
        <v>36319.4848474088</v>
      </c>
    </row>
    <row r="186" customFormat="false" ht="16.5" hidden="false" customHeight="false" outlineLevel="0" collapsed="false">
      <c r="A186" s="1324" t="s">
        <v>529</v>
      </c>
      <c r="B186" s="1325" t="n">
        <f aca="false">J186</f>
        <v>70</v>
      </c>
      <c r="C186" s="1325" t="s">
        <v>496</v>
      </c>
      <c r="D186" s="1325" t="n">
        <f aca="false">K186</f>
        <v>300</v>
      </c>
      <c r="E186" s="1325" t="s">
        <v>496</v>
      </c>
      <c r="F186" s="1326" t="n">
        <f aca="false">L186</f>
        <v>1600</v>
      </c>
      <c r="G186" s="1325" t="s">
        <v>496</v>
      </c>
      <c r="H186" s="1325" t="n">
        <v>2</v>
      </c>
      <c r="I186" s="1327" t="s">
        <v>497</v>
      </c>
      <c r="J186" s="1338" t="n">
        <v>70</v>
      </c>
      <c r="K186" s="1339" t="n">
        <v>300</v>
      </c>
      <c r="L186" s="1339" t="n">
        <v>1600</v>
      </c>
      <c r="M186" s="1340" t="n">
        <v>13.3574541358264</v>
      </c>
      <c r="N186" s="1209" t="n">
        <v>429.941903675639</v>
      </c>
      <c r="O186" s="1342" t="n">
        <v>18710.7700360275</v>
      </c>
      <c r="P186" s="1342" t="n">
        <v>22740.8954707238</v>
      </c>
      <c r="Q186" s="1213" t="n">
        <v>14554.3786161525</v>
      </c>
      <c r="R186" s="1343" t="n">
        <v>33265.14865218</v>
      </c>
      <c r="S186" s="1344" t="n">
        <v>37295.2740868763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70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1650</v>
      </c>
      <c r="G187" s="1337" t="s">
        <v>496</v>
      </c>
      <c r="H187" s="1325" t="n">
        <v>2</v>
      </c>
      <c r="I187" s="1327" t="s">
        <v>497</v>
      </c>
      <c r="J187" s="1338" t="n">
        <v>70</v>
      </c>
      <c r="K187" s="1339" t="n">
        <v>300</v>
      </c>
      <c r="L187" s="1339" t="n">
        <v>1650</v>
      </c>
      <c r="M187" s="1340" t="n">
        <v>13.7442236299921</v>
      </c>
      <c r="N187" s="1209" t="n">
        <v>447.139579822665</v>
      </c>
      <c r="O187" s="1342" t="n">
        <v>19120.9217656725</v>
      </c>
      <c r="P187" s="1342" t="n">
        <v>23264.0773716825</v>
      </c>
      <c r="Q187" s="1213" t="n">
        <v>15006.9859546613</v>
      </c>
      <c r="R187" s="1343" t="n">
        <v>34127.9077203338</v>
      </c>
      <c r="S187" s="1344" t="n">
        <v>38271.0633263438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70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1700</v>
      </c>
      <c r="G188" s="1337" t="s">
        <v>496</v>
      </c>
      <c r="H188" s="1325" t="n">
        <v>2</v>
      </c>
      <c r="I188" s="1327" t="s">
        <v>497</v>
      </c>
      <c r="J188" s="1338" t="n">
        <v>70</v>
      </c>
      <c r="K188" s="1339" t="n">
        <v>300</v>
      </c>
      <c r="L188" s="1339" t="n">
        <v>1700</v>
      </c>
      <c r="M188" s="1340" t="n">
        <v>14.1309931241579</v>
      </c>
      <c r="N188" s="1209" t="n">
        <v>464.33725596969</v>
      </c>
      <c r="O188" s="1342" t="n">
        <v>19531.0734953175</v>
      </c>
      <c r="P188" s="1342" t="n">
        <v>23787.25940385</v>
      </c>
      <c r="Q188" s="1213" t="n">
        <v>15459.5931619613</v>
      </c>
      <c r="R188" s="1343" t="n">
        <v>34990.6666572788</v>
      </c>
      <c r="S188" s="1344" t="n">
        <v>39246.8525658113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70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1750</v>
      </c>
      <c r="G189" s="1337" t="s">
        <v>496</v>
      </c>
      <c r="H189" s="1325" t="n">
        <v>2</v>
      </c>
      <c r="I189" s="1327" t="s">
        <v>497</v>
      </c>
      <c r="J189" s="1338" t="n">
        <v>70</v>
      </c>
      <c r="K189" s="1339" t="n">
        <v>300</v>
      </c>
      <c r="L189" s="1339" t="n">
        <v>1750</v>
      </c>
      <c r="M189" s="1340" t="n">
        <v>14.5177626183236</v>
      </c>
      <c r="N189" s="1209" t="n">
        <v>481.534932116716</v>
      </c>
      <c r="O189" s="1342" t="n">
        <v>19941.2252249625</v>
      </c>
      <c r="P189" s="1342" t="n">
        <v>24310.4414360175</v>
      </c>
      <c r="Q189" s="1213" t="n">
        <v>15912.20050047</v>
      </c>
      <c r="R189" s="1343" t="n">
        <v>35853.4257254325</v>
      </c>
      <c r="S189" s="1344" t="n">
        <v>40222.6419364875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70</v>
      </c>
      <c r="C190" s="1337" t="s">
        <v>496</v>
      </c>
      <c r="D190" s="1337" t="n">
        <f aca="false">K190</f>
        <v>300</v>
      </c>
      <c r="E190" s="1337" t="s">
        <v>496</v>
      </c>
      <c r="F190" s="1326" t="n">
        <f aca="false">L190</f>
        <v>1800</v>
      </c>
      <c r="G190" s="1337" t="s">
        <v>496</v>
      </c>
      <c r="H190" s="1325" t="n">
        <v>2</v>
      </c>
      <c r="I190" s="1327" t="s">
        <v>497</v>
      </c>
      <c r="J190" s="1338" t="n">
        <v>70</v>
      </c>
      <c r="K190" s="1339" t="n">
        <v>300</v>
      </c>
      <c r="L190" s="1339" t="n">
        <v>1800</v>
      </c>
      <c r="M190" s="1340" t="n">
        <v>14.9045321124893</v>
      </c>
      <c r="N190" s="1209" t="n">
        <v>498.732608263741</v>
      </c>
      <c r="O190" s="1342" t="n">
        <v>20351.3769546075</v>
      </c>
      <c r="P190" s="1342" t="n">
        <v>24833.6233369763</v>
      </c>
      <c r="Q190" s="1213" t="n">
        <v>16364.80770777</v>
      </c>
      <c r="R190" s="1343" t="n">
        <v>36716.1846623775</v>
      </c>
      <c r="S190" s="1344" t="n">
        <v>41198.4310447463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70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1850</v>
      </c>
      <c r="G191" s="1337" t="s">
        <v>496</v>
      </c>
      <c r="H191" s="1325" t="n">
        <v>2</v>
      </c>
      <c r="I191" s="1327" t="s">
        <v>497</v>
      </c>
      <c r="J191" s="1338" t="n">
        <v>70</v>
      </c>
      <c r="K191" s="1339" t="n">
        <v>300</v>
      </c>
      <c r="L191" s="1339" t="n">
        <v>1850</v>
      </c>
      <c r="M191" s="1340" t="n">
        <v>15.291301606655</v>
      </c>
      <c r="N191" s="1209" t="n">
        <v>515.930284410767</v>
      </c>
      <c r="O191" s="1342" t="n">
        <v>20761.5286842525</v>
      </c>
      <c r="P191" s="1342" t="n">
        <v>25356.8053691438</v>
      </c>
      <c r="Q191" s="1213" t="n">
        <v>16817.4150462788</v>
      </c>
      <c r="R191" s="1343" t="n">
        <v>37578.9437305313</v>
      </c>
      <c r="S191" s="1344" t="n">
        <v>42174.2204154225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70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1900</v>
      </c>
      <c r="G192" s="1337" t="s">
        <v>496</v>
      </c>
      <c r="H192" s="1325" t="n">
        <v>2</v>
      </c>
      <c r="I192" s="1327" t="s">
        <v>497</v>
      </c>
      <c r="J192" s="1338" t="n">
        <v>70</v>
      </c>
      <c r="K192" s="1339" t="n">
        <v>300</v>
      </c>
      <c r="L192" s="1339" t="n">
        <v>1900</v>
      </c>
      <c r="M192" s="1340" t="n">
        <v>15.6780711008207</v>
      </c>
      <c r="N192" s="1209" t="n">
        <v>533.127960557792</v>
      </c>
      <c r="O192" s="1342" t="n">
        <v>21171.6804138975</v>
      </c>
      <c r="P192" s="1342" t="n">
        <v>25879.9874013113</v>
      </c>
      <c r="Q192" s="1213" t="n">
        <v>17270.0222535788</v>
      </c>
      <c r="R192" s="1343" t="n">
        <v>38441.7026674763</v>
      </c>
      <c r="S192" s="1344" t="n">
        <v>43150.00965489</v>
      </c>
    </row>
    <row r="193" customFormat="false" ht="16.5" hidden="false" customHeight="false" outlineLevel="0" collapsed="false">
      <c r="A193" s="1336" t="s">
        <v>529</v>
      </c>
      <c r="B193" s="1337" t="n">
        <f aca="false">J193</f>
        <v>70</v>
      </c>
      <c r="C193" s="1337" t="s">
        <v>496</v>
      </c>
      <c r="D193" s="1337" t="n">
        <f aca="false">K193</f>
        <v>300</v>
      </c>
      <c r="E193" s="1337" t="s">
        <v>496</v>
      </c>
      <c r="F193" s="1326" t="n">
        <f aca="false">L193</f>
        <v>1950</v>
      </c>
      <c r="G193" s="1337" t="s">
        <v>496</v>
      </c>
      <c r="H193" s="1325" t="n">
        <v>2</v>
      </c>
      <c r="I193" s="1327" t="s">
        <v>497</v>
      </c>
      <c r="J193" s="1338" t="n">
        <v>70</v>
      </c>
      <c r="K193" s="1339" t="n">
        <v>300</v>
      </c>
      <c r="L193" s="1339" t="n">
        <v>1950</v>
      </c>
      <c r="M193" s="1340" t="n">
        <v>16.1040905949864</v>
      </c>
      <c r="N193" s="1209" t="n">
        <v>550.325636704818</v>
      </c>
      <c r="O193" s="1342" t="n">
        <v>21624.7030281</v>
      </c>
      <c r="P193" s="1342" t="n">
        <v>26444.7334788863</v>
      </c>
      <c r="Q193" s="1213" t="n">
        <v>17722.6295920875</v>
      </c>
      <c r="R193" s="1343" t="n">
        <v>39347.3326201875</v>
      </c>
      <c r="S193" s="1344" t="n">
        <v>44167.3630709738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70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2000</v>
      </c>
      <c r="G194" s="1337" t="s">
        <v>496</v>
      </c>
      <c r="H194" s="1325" t="n">
        <v>2</v>
      </c>
      <c r="I194" s="1327" t="s">
        <v>497</v>
      </c>
      <c r="J194" s="1338" t="n">
        <v>70</v>
      </c>
      <c r="K194" s="1339" t="n">
        <v>300</v>
      </c>
      <c r="L194" s="1339" t="n">
        <v>2000</v>
      </c>
      <c r="M194" s="1340" t="n">
        <v>16.5824224891521</v>
      </c>
      <c r="N194" s="1209" t="n">
        <v>567.523312851844</v>
      </c>
      <c r="O194" s="1342" t="n">
        <v>22250.3155327125</v>
      </c>
      <c r="P194" s="1342" t="n">
        <v>27249.51402459</v>
      </c>
      <c r="Q194" s="1213" t="n">
        <v>18175.2367993875</v>
      </c>
      <c r="R194" s="1343" t="n">
        <v>40425.5523321</v>
      </c>
      <c r="S194" s="1344" t="n">
        <v>45424.7508239775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70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2050</v>
      </c>
      <c r="G195" s="1337" t="s">
        <v>496</v>
      </c>
      <c r="H195" s="1325" t="n">
        <v>2</v>
      </c>
      <c r="I195" s="1327" t="s">
        <v>497</v>
      </c>
      <c r="J195" s="1338" t="n">
        <v>70</v>
      </c>
      <c r="K195" s="1339" t="n">
        <v>300</v>
      </c>
      <c r="L195" s="1339" t="n">
        <v>2050</v>
      </c>
      <c r="M195" s="1340" t="n">
        <v>16.9691919833179</v>
      </c>
      <c r="N195" s="1209" t="n">
        <v>584.720988998869</v>
      </c>
      <c r="O195" s="1342" t="n">
        <v>22660.4672623575</v>
      </c>
      <c r="P195" s="1342" t="n">
        <v>27772.6960567575</v>
      </c>
      <c r="Q195" s="1213" t="n">
        <v>18627.8441378963</v>
      </c>
      <c r="R195" s="1343" t="n">
        <v>41288.3114002538</v>
      </c>
      <c r="S195" s="1344" t="n">
        <v>46400.5401946538</v>
      </c>
    </row>
    <row r="196" customFormat="false" ht="16.5" hidden="false" customHeight="false" outlineLevel="0" collapsed="false">
      <c r="A196" s="1324" t="s">
        <v>529</v>
      </c>
      <c r="B196" s="1325" t="n">
        <f aca="false">J196</f>
        <v>70</v>
      </c>
      <c r="C196" s="1325" t="s">
        <v>496</v>
      </c>
      <c r="D196" s="1325" t="n">
        <f aca="false">K196</f>
        <v>300</v>
      </c>
      <c r="E196" s="1325" t="s">
        <v>496</v>
      </c>
      <c r="F196" s="1326" t="n">
        <f aca="false">L196</f>
        <v>2100</v>
      </c>
      <c r="G196" s="1325" t="s">
        <v>496</v>
      </c>
      <c r="H196" s="1325" t="n">
        <v>2</v>
      </c>
      <c r="I196" s="1327" t="s">
        <v>497</v>
      </c>
      <c r="J196" s="1338" t="n">
        <v>70</v>
      </c>
      <c r="K196" s="1339" t="n">
        <v>300</v>
      </c>
      <c r="L196" s="1339" t="n">
        <v>2100</v>
      </c>
      <c r="M196" s="1340" t="n">
        <v>17.3559614774836</v>
      </c>
      <c r="N196" s="1209" t="n">
        <v>601.918665145895</v>
      </c>
      <c r="O196" s="1342" t="n">
        <v>23070.6189920025</v>
      </c>
      <c r="P196" s="1342" t="n">
        <v>28295.878088925</v>
      </c>
      <c r="Q196" s="1213" t="n">
        <v>19080.4513451963</v>
      </c>
      <c r="R196" s="1343" t="n">
        <v>42151.0703371988</v>
      </c>
      <c r="S196" s="1344" t="n">
        <v>47376.3294341213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70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2150</v>
      </c>
      <c r="G197" s="1337" t="s">
        <v>496</v>
      </c>
      <c r="H197" s="1325" t="n">
        <v>2</v>
      </c>
      <c r="I197" s="1327" t="s">
        <v>497</v>
      </c>
      <c r="J197" s="1338" t="n">
        <v>70</v>
      </c>
      <c r="K197" s="1339" t="n">
        <v>300</v>
      </c>
      <c r="L197" s="1339" t="n">
        <v>2150</v>
      </c>
      <c r="M197" s="1340" t="n">
        <v>17.7427309716493</v>
      </c>
      <c r="N197" s="1209" t="n">
        <v>619.11634129292</v>
      </c>
      <c r="O197" s="1342" t="n">
        <v>23480.7707216475</v>
      </c>
      <c r="P197" s="1342" t="n">
        <v>28819.0599898838</v>
      </c>
      <c r="Q197" s="1213" t="n">
        <v>19533.058683705</v>
      </c>
      <c r="R197" s="1343" t="n">
        <v>43013.8294053525</v>
      </c>
      <c r="S197" s="1344" t="n">
        <v>48352.1186735888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70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2200</v>
      </c>
      <c r="G198" s="1337" t="s">
        <v>496</v>
      </c>
      <c r="H198" s="1325" t="n">
        <v>2</v>
      </c>
      <c r="I198" s="1327" t="s">
        <v>497</v>
      </c>
      <c r="J198" s="1338" t="n">
        <v>70</v>
      </c>
      <c r="K198" s="1339" t="n">
        <v>300</v>
      </c>
      <c r="L198" s="1339" t="n">
        <v>2200</v>
      </c>
      <c r="M198" s="1340" t="n">
        <v>18.129500465815</v>
      </c>
      <c r="N198" s="1209" t="n">
        <v>636.314017439946</v>
      </c>
      <c r="O198" s="1342" t="n">
        <v>23890.9224512925</v>
      </c>
      <c r="P198" s="1342" t="n">
        <v>29342.2420220513</v>
      </c>
      <c r="Q198" s="1213" t="n">
        <v>19985.665891005</v>
      </c>
      <c r="R198" s="1343" t="n">
        <v>43876.5883422975</v>
      </c>
      <c r="S198" s="1344" t="n">
        <v>49327.9079130563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70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2250</v>
      </c>
      <c r="G199" s="1337" t="s">
        <v>496</v>
      </c>
      <c r="H199" s="1325" t="n">
        <v>2</v>
      </c>
      <c r="I199" s="1327" t="s">
        <v>497</v>
      </c>
      <c r="J199" s="1338" t="n">
        <v>70</v>
      </c>
      <c r="K199" s="1339" t="n">
        <v>300</v>
      </c>
      <c r="L199" s="1339" t="n">
        <v>2250</v>
      </c>
      <c r="M199" s="1340" t="n">
        <v>18.5162699599807</v>
      </c>
      <c r="N199" s="1209" t="n">
        <v>653.511693586971</v>
      </c>
      <c r="O199" s="1342" t="n">
        <v>24301.0741809375</v>
      </c>
      <c r="P199" s="1342" t="n">
        <v>29865.42392301</v>
      </c>
      <c r="Q199" s="1213" t="n">
        <v>20438.2732295138</v>
      </c>
      <c r="R199" s="1343" t="n">
        <v>44739.3474104513</v>
      </c>
      <c r="S199" s="1344" t="n">
        <v>50303.6971525238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70</v>
      </c>
      <c r="C200" s="1337" t="s">
        <v>496</v>
      </c>
      <c r="D200" s="1337" t="n">
        <f aca="false">K200</f>
        <v>300</v>
      </c>
      <c r="E200" s="1337" t="s">
        <v>496</v>
      </c>
      <c r="F200" s="1326" t="n">
        <f aca="false">L200</f>
        <v>2300</v>
      </c>
      <c r="G200" s="1337" t="s">
        <v>496</v>
      </c>
      <c r="H200" s="1325" t="n">
        <v>2</v>
      </c>
      <c r="I200" s="1327" t="s">
        <v>497</v>
      </c>
      <c r="J200" s="1338" t="n">
        <v>70</v>
      </c>
      <c r="K200" s="1339" t="n">
        <v>300</v>
      </c>
      <c r="L200" s="1339" t="n">
        <v>2300</v>
      </c>
      <c r="M200" s="1340" t="n">
        <v>18.9030394541464</v>
      </c>
      <c r="N200" s="1209" t="n">
        <v>670.709369733997</v>
      </c>
      <c r="O200" s="1342" t="n">
        <v>24711.2259105825</v>
      </c>
      <c r="P200" s="1342" t="n">
        <v>30388.6059551775</v>
      </c>
      <c r="Q200" s="1213" t="n">
        <v>20890.8804368138</v>
      </c>
      <c r="R200" s="1343" t="n">
        <v>45602.1063473963</v>
      </c>
      <c r="S200" s="1344" t="n">
        <v>51279.4863919913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70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2350</v>
      </c>
      <c r="G201" s="1337" t="s">
        <v>496</v>
      </c>
      <c r="H201" s="1325" t="n">
        <v>2</v>
      </c>
      <c r="I201" s="1327" t="s">
        <v>497</v>
      </c>
      <c r="J201" s="1338" t="n">
        <v>70</v>
      </c>
      <c r="K201" s="1339" t="n">
        <v>300</v>
      </c>
      <c r="L201" s="1339" t="n">
        <v>2350</v>
      </c>
      <c r="M201" s="1340" t="n">
        <v>19.2898089483121</v>
      </c>
      <c r="N201" s="1209" t="n">
        <v>687.907045881023</v>
      </c>
      <c r="O201" s="1342" t="n">
        <v>25121.3776402275</v>
      </c>
      <c r="P201" s="1342" t="n">
        <v>30911.787987345</v>
      </c>
      <c r="Q201" s="1213" t="n">
        <v>21343.4877753225</v>
      </c>
      <c r="R201" s="1343" t="n">
        <v>46464.86541555</v>
      </c>
      <c r="S201" s="1344" t="n">
        <v>52255.2757626675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70</v>
      </c>
      <c r="C202" s="1337" t="s">
        <v>496</v>
      </c>
      <c r="D202" s="1337" t="n">
        <f aca="false">K202</f>
        <v>300</v>
      </c>
      <c r="E202" s="1337" t="s">
        <v>496</v>
      </c>
      <c r="F202" s="1326" t="n">
        <f aca="false">L202</f>
        <v>2400</v>
      </c>
      <c r="G202" s="1337" t="s">
        <v>496</v>
      </c>
      <c r="H202" s="1325" t="n">
        <v>2</v>
      </c>
      <c r="I202" s="1327" t="s">
        <v>497</v>
      </c>
      <c r="J202" s="1338" t="n">
        <v>70</v>
      </c>
      <c r="K202" s="1339" t="n">
        <v>300</v>
      </c>
      <c r="L202" s="1339" t="n">
        <v>2400</v>
      </c>
      <c r="M202" s="1340" t="n">
        <v>19.6765784424779</v>
      </c>
      <c r="N202" s="1209" t="n">
        <v>705.104722028048</v>
      </c>
      <c r="O202" s="1342" t="n">
        <v>25531.5293698725</v>
      </c>
      <c r="P202" s="1342" t="n">
        <v>31434.9698883038</v>
      </c>
      <c r="Q202" s="1213" t="n">
        <v>21796.0949826225</v>
      </c>
      <c r="R202" s="1343" t="n">
        <v>47327.624352495</v>
      </c>
      <c r="S202" s="1344" t="n">
        <v>53231.0648709263</v>
      </c>
    </row>
    <row r="203" customFormat="false" ht="16.5" hidden="false" customHeight="false" outlineLevel="0" collapsed="false">
      <c r="A203" s="1336" t="s">
        <v>529</v>
      </c>
      <c r="B203" s="1337" t="n">
        <f aca="false">J203</f>
        <v>70</v>
      </c>
      <c r="C203" s="1337" t="s">
        <v>496</v>
      </c>
      <c r="D203" s="1337" t="n">
        <f aca="false">K203</f>
        <v>300</v>
      </c>
      <c r="E203" s="1337" t="s">
        <v>496</v>
      </c>
      <c r="F203" s="1326" t="n">
        <f aca="false">L203</f>
        <v>2450</v>
      </c>
      <c r="G203" s="1337" t="s">
        <v>496</v>
      </c>
      <c r="H203" s="1325" t="n">
        <v>2</v>
      </c>
      <c r="I203" s="1327" t="s">
        <v>497</v>
      </c>
      <c r="J203" s="1338" t="n">
        <v>70</v>
      </c>
      <c r="K203" s="1339" t="n">
        <v>300</v>
      </c>
      <c r="L203" s="1339" t="n">
        <v>2450</v>
      </c>
      <c r="M203" s="1340" t="n">
        <v>20.2079128294436</v>
      </c>
      <c r="N203" s="1209" t="n">
        <v>722.302398175074</v>
      </c>
      <c r="O203" s="1342" t="n">
        <v>26575.9309449338</v>
      </c>
      <c r="P203" s="1342" t="n">
        <v>32513.6900303888</v>
      </c>
      <c r="Q203" s="1213" t="n">
        <v>22248.7023211313</v>
      </c>
      <c r="R203" s="1343" t="n">
        <v>48824.633266065</v>
      </c>
      <c r="S203" s="1344" t="n">
        <v>54762.39235152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70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2500</v>
      </c>
      <c r="G204" s="1337" t="s">
        <v>496</v>
      </c>
      <c r="H204" s="1325" t="n">
        <v>2</v>
      </c>
      <c r="I204" s="1327" t="s">
        <v>497</v>
      </c>
      <c r="J204" s="1338" t="n">
        <v>70</v>
      </c>
      <c r="K204" s="1339" t="n">
        <v>300</v>
      </c>
      <c r="L204" s="1339" t="n">
        <v>2500</v>
      </c>
      <c r="M204" s="1340" t="n">
        <v>20.5946823236093</v>
      </c>
      <c r="N204" s="1209" t="n">
        <v>739.500074322099</v>
      </c>
      <c r="O204" s="1342" t="n">
        <v>26986.0826745788</v>
      </c>
      <c r="P204" s="1342" t="n">
        <v>33036.8719313475</v>
      </c>
      <c r="Q204" s="1213" t="n">
        <v>22701.3095284313</v>
      </c>
      <c r="R204" s="1343" t="n">
        <v>49687.39220301</v>
      </c>
      <c r="S204" s="1344" t="n">
        <v>55738.1814597788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70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2550</v>
      </c>
      <c r="G205" s="1337" t="s">
        <v>496</v>
      </c>
      <c r="H205" s="1325" t="n">
        <v>2</v>
      </c>
      <c r="I205" s="1327" t="s">
        <v>497</v>
      </c>
      <c r="J205" s="1338" t="n">
        <v>70</v>
      </c>
      <c r="K205" s="1339" t="n">
        <v>300</v>
      </c>
      <c r="L205" s="1339" t="n">
        <v>2550</v>
      </c>
      <c r="M205" s="1340" t="n">
        <v>20.981451817775</v>
      </c>
      <c r="N205" s="1209" t="n">
        <v>756.697750469125</v>
      </c>
      <c r="O205" s="1342" t="n">
        <v>27396.2344042238</v>
      </c>
      <c r="P205" s="1342" t="n">
        <v>33560.053963515</v>
      </c>
      <c r="Q205" s="1213" t="n">
        <v>23153.91686694</v>
      </c>
      <c r="R205" s="1343" t="n">
        <v>50550.1512711638</v>
      </c>
      <c r="S205" s="1344" t="n">
        <v>56713.970830455</v>
      </c>
    </row>
    <row r="206" customFormat="false" ht="16.5" hidden="false" customHeight="false" outlineLevel="0" collapsed="false">
      <c r="A206" s="1324" t="s">
        <v>529</v>
      </c>
      <c r="B206" s="1325" t="n">
        <f aca="false">J206</f>
        <v>70</v>
      </c>
      <c r="C206" s="1325" t="s">
        <v>496</v>
      </c>
      <c r="D206" s="1325" t="n">
        <f aca="false">K206</f>
        <v>300</v>
      </c>
      <c r="E206" s="1325" t="s">
        <v>496</v>
      </c>
      <c r="F206" s="1326" t="n">
        <f aca="false">L206</f>
        <v>2600</v>
      </c>
      <c r="G206" s="1325" t="s">
        <v>496</v>
      </c>
      <c r="H206" s="1325" t="n">
        <v>2</v>
      </c>
      <c r="I206" s="1327" t="s">
        <v>497</v>
      </c>
      <c r="J206" s="1338" t="n">
        <v>70</v>
      </c>
      <c r="K206" s="1339" t="n">
        <v>300</v>
      </c>
      <c r="L206" s="1339" t="n">
        <v>2600</v>
      </c>
      <c r="M206" s="1340" t="n">
        <v>21.3682213119407</v>
      </c>
      <c r="N206" s="1209" t="n">
        <v>773.89542661615</v>
      </c>
      <c r="O206" s="1342" t="n">
        <v>27806.3861338688</v>
      </c>
      <c r="P206" s="1342" t="n">
        <v>34083.2359956825</v>
      </c>
      <c r="Q206" s="1213" t="n">
        <v>23606.52407424</v>
      </c>
      <c r="R206" s="1343" t="n">
        <v>51412.9102081088</v>
      </c>
      <c r="S206" s="1344" t="n">
        <v>57689.7600699225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70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2650</v>
      </c>
      <c r="G207" s="1337" t="s">
        <v>496</v>
      </c>
      <c r="H207" s="1325" t="n">
        <v>2</v>
      </c>
      <c r="I207" s="1327" t="s">
        <v>497</v>
      </c>
      <c r="J207" s="1338" t="n">
        <v>70</v>
      </c>
      <c r="K207" s="1339" t="n">
        <v>300</v>
      </c>
      <c r="L207" s="1339" t="n">
        <v>2650</v>
      </c>
      <c r="M207" s="1340" t="n">
        <v>21.7549908061064</v>
      </c>
      <c r="N207" s="1209" t="n">
        <v>791.093102763176</v>
      </c>
      <c r="O207" s="1342" t="n">
        <v>28216.5378635138</v>
      </c>
      <c r="P207" s="1342" t="n">
        <v>34606.4178966413</v>
      </c>
      <c r="Q207" s="1213" t="n">
        <v>24059.1314127488</v>
      </c>
      <c r="R207" s="1343" t="n">
        <v>52275.6692762625</v>
      </c>
      <c r="S207" s="1344" t="n">
        <v>58665.54930939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70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2700</v>
      </c>
      <c r="G208" s="1337" t="s">
        <v>496</v>
      </c>
      <c r="H208" s="1325" t="n">
        <v>2</v>
      </c>
      <c r="I208" s="1327" t="s">
        <v>497</v>
      </c>
      <c r="J208" s="1338" t="n">
        <v>70</v>
      </c>
      <c r="K208" s="1339" t="n">
        <v>300</v>
      </c>
      <c r="L208" s="1339" t="n">
        <v>2700</v>
      </c>
      <c r="M208" s="1340" t="n">
        <v>22.1810103002721</v>
      </c>
      <c r="N208" s="1209" t="n">
        <v>808.290778910202</v>
      </c>
      <c r="O208" s="1342" t="n">
        <v>28669.5604777163</v>
      </c>
      <c r="P208" s="1342" t="n">
        <v>35171.1639742163</v>
      </c>
      <c r="Q208" s="1213" t="n">
        <v>24511.7386200488</v>
      </c>
      <c r="R208" s="1343" t="n">
        <v>53181.299097765</v>
      </c>
      <c r="S208" s="1344" t="n">
        <v>59682.902594265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70</v>
      </c>
      <c r="C209" s="1337" t="s">
        <v>496</v>
      </c>
      <c r="D209" s="1337" t="n">
        <f aca="false">K209</f>
        <v>300</v>
      </c>
      <c r="E209" s="1337" t="s">
        <v>496</v>
      </c>
      <c r="F209" s="1326" t="n">
        <f aca="false">L209</f>
        <v>2750</v>
      </c>
      <c r="G209" s="1337" t="s">
        <v>496</v>
      </c>
      <c r="H209" s="1325" t="n">
        <v>2</v>
      </c>
      <c r="I209" s="1327" t="s">
        <v>497</v>
      </c>
      <c r="J209" s="1338" t="n">
        <v>70</v>
      </c>
      <c r="K209" s="1339" t="n">
        <v>300</v>
      </c>
      <c r="L209" s="1339" t="n">
        <v>2750</v>
      </c>
      <c r="M209" s="1340" t="n">
        <v>22.5677797944379</v>
      </c>
      <c r="N209" s="1209" t="n">
        <v>825.488455057227</v>
      </c>
      <c r="O209" s="1342" t="n">
        <v>29079.7122073613</v>
      </c>
      <c r="P209" s="1342" t="n">
        <v>35694.3460063838</v>
      </c>
      <c r="Q209" s="1213" t="n">
        <v>24964.3459585574</v>
      </c>
      <c r="R209" s="1343" t="n">
        <v>54044.0581659186</v>
      </c>
      <c r="S209" s="1344" t="n">
        <v>60658.6919649411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70</v>
      </c>
      <c r="C210" s="1337" t="s">
        <v>496</v>
      </c>
      <c r="D210" s="1337" t="n">
        <f aca="false">K210</f>
        <v>300</v>
      </c>
      <c r="E210" s="1337" t="s">
        <v>496</v>
      </c>
      <c r="F210" s="1326" t="n">
        <f aca="false">L210</f>
        <v>2800</v>
      </c>
      <c r="G210" s="1337" t="s">
        <v>496</v>
      </c>
      <c r="H210" s="1325" t="n">
        <v>2</v>
      </c>
      <c r="I210" s="1327" t="s">
        <v>497</v>
      </c>
      <c r="J210" s="1338" t="n">
        <v>70</v>
      </c>
      <c r="K210" s="1339" t="n">
        <v>300</v>
      </c>
      <c r="L210" s="1339" t="n">
        <v>2800</v>
      </c>
      <c r="M210" s="1340" t="n">
        <v>22.9545492886036</v>
      </c>
      <c r="N210" s="1209" t="n">
        <v>842.686131204253</v>
      </c>
      <c r="O210" s="1342" t="n">
        <v>29489.8639370063</v>
      </c>
      <c r="P210" s="1342" t="n">
        <v>36217.5280385513</v>
      </c>
      <c r="Q210" s="1213" t="n">
        <v>25416.9532970663</v>
      </c>
      <c r="R210" s="1343" t="n">
        <v>54906.8172340725</v>
      </c>
      <c r="S210" s="1344" t="n">
        <v>61634.4813356175</v>
      </c>
    </row>
    <row r="211" customFormat="false" ht="16.5" hidden="false" customHeight="false" outlineLevel="0" collapsed="false">
      <c r="A211" s="1336" t="s">
        <v>529</v>
      </c>
      <c r="B211" s="1337" t="n">
        <f aca="false">J211</f>
        <v>70</v>
      </c>
      <c r="C211" s="1337" t="s">
        <v>496</v>
      </c>
      <c r="D211" s="1337" t="n">
        <f aca="false">K211</f>
        <v>300</v>
      </c>
      <c r="E211" s="1337" t="s">
        <v>496</v>
      </c>
      <c r="F211" s="1326" t="n">
        <f aca="false">L211</f>
        <v>2850</v>
      </c>
      <c r="G211" s="1337" t="s">
        <v>496</v>
      </c>
      <c r="H211" s="1325" t="n">
        <v>2</v>
      </c>
      <c r="I211" s="1327" t="s">
        <v>497</v>
      </c>
      <c r="J211" s="1338" t="n">
        <v>70</v>
      </c>
      <c r="K211" s="1339" t="n">
        <v>300</v>
      </c>
      <c r="L211" s="1339" t="n">
        <v>2850</v>
      </c>
      <c r="M211" s="1340" t="n">
        <v>23.3413187827693</v>
      </c>
      <c r="N211" s="1209" t="n">
        <v>859.883807351278</v>
      </c>
      <c r="O211" s="1342" t="n">
        <v>29900.0156666513</v>
      </c>
      <c r="P211" s="1342" t="n">
        <v>36740.70993951</v>
      </c>
      <c r="Q211" s="1213" t="n">
        <v>25869.5605043663</v>
      </c>
      <c r="R211" s="1343" t="n">
        <v>55769.5761710175</v>
      </c>
      <c r="S211" s="1344" t="n">
        <v>62610.2704438763</v>
      </c>
    </row>
    <row r="212" customFormat="false" ht="16.5" hidden="false" customHeight="false" outlineLevel="0" collapsed="false">
      <c r="A212" s="1336" t="s">
        <v>529</v>
      </c>
      <c r="B212" s="1337" t="n">
        <f aca="false">J212</f>
        <v>70</v>
      </c>
      <c r="C212" s="1337" t="s">
        <v>496</v>
      </c>
      <c r="D212" s="1337" t="n">
        <f aca="false">K212</f>
        <v>300</v>
      </c>
      <c r="E212" s="1337" t="s">
        <v>496</v>
      </c>
      <c r="F212" s="1326" t="n">
        <f aca="false">L212</f>
        <v>2900</v>
      </c>
      <c r="G212" s="1337" t="s">
        <v>496</v>
      </c>
      <c r="H212" s="1325" t="n">
        <v>2</v>
      </c>
      <c r="I212" s="1327" t="s">
        <v>497</v>
      </c>
      <c r="J212" s="1338" t="n">
        <v>70</v>
      </c>
      <c r="K212" s="1339" t="n">
        <v>300</v>
      </c>
      <c r="L212" s="1339" t="n">
        <v>2900</v>
      </c>
      <c r="M212" s="1340" t="n">
        <v>23.728088276935</v>
      </c>
      <c r="N212" s="1209" t="n">
        <v>877.081483498304</v>
      </c>
      <c r="O212" s="1342" t="n">
        <v>30310.1673962963</v>
      </c>
      <c r="P212" s="1342" t="n">
        <v>37263.8919716775</v>
      </c>
      <c r="Q212" s="1213" t="n">
        <v>26322.167842875</v>
      </c>
      <c r="R212" s="1343" t="n">
        <v>56632.3352391713</v>
      </c>
      <c r="S212" s="1344" t="n">
        <v>63586.0598145525</v>
      </c>
    </row>
    <row r="213" customFormat="false" ht="16.5" hidden="false" customHeight="false" outlineLevel="0" collapsed="false">
      <c r="A213" s="1336" t="s">
        <v>529</v>
      </c>
      <c r="B213" s="1337" t="n">
        <f aca="false">J213</f>
        <v>70</v>
      </c>
      <c r="C213" s="1337" t="s">
        <v>496</v>
      </c>
      <c r="D213" s="1337" t="n">
        <f aca="false">K213</f>
        <v>300</v>
      </c>
      <c r="E213" s="1337" t="s">
        <v>496</v>
      </c>
      <c r="F213" s="1326" t="n">
        <f aca="false">L213</f>
        <v>2950</v>
      </c>
      <c r="G213" s="1337" t="s">
        <v>496</v>
      </c>
      <c r="H213" s="1325" t="n">
        <v>2</v>
      </c>
      <c r="I213" s="1327" t="s">
        <v>497</v>
      </c>
      <c r="J213" s="1338" t="n">
        <v>70</v>
      </c>
      <c r="K213" s="1339" t="n">
        <v>300</v>
      </c>
      <c r="L213" s="1339" t="n">
        <v>2950</v>
      </c>
      <c r="M213" s="1340" t="n">
        <v>24.1148577711007</v>
      </c>
      <c r="N213" s="1209" t="n">
        <v>894.279159645329</v>
      </c>
      <c r="O213" s="1342" t="n">
        <v>30720.3191259413</v>
      </c>
      <c r="P213" s="1342" t="n">
        <v>37787.074003845</v>
      </c>
      <c r="Q213" s="1213" t="n">
        <v>26774.775050175</v>
      </c>
      <c r="R213" s="1343" t="n">
        <v>57495.0941761163</v>
      </c>
      <c r="S213" s="1344" t="n">
        <v>64561.84905402</v>
      </c>
    </row>
    <row r="214" customFormat="false" ht="16.5" hidden="false" customHeight="false" outlineLevel="0" collapsed="false">
      <c r="A214" s="1345" t="s">
        <v>529</v>
      </c>
      <c r="B214" s="1346" t="n">
        <f aca="false">J214</f>
        <v>70</v>
      </c>
      <c r="C214" s="1346" t="s">
        <v>496</v>
      </c>
      <c r="D214" s="1346" t="n">
        <f aca="false">K214</f>
        <v>300</v>
      </c>
      <c r="E214" s="1346" t="s">
        <v>496</v>
      </c>
      <c r="F214" s="1347" t="n">
        <f aca="false">L214</f>
        <v>3000</v>
      </c>
      <c r="G214" s="1346" t="s">
        <v>496</v>
      </c>
      <c r="H214" s="1348" t="n">
        <v>2</v>
      </c>
      <c r="I214" s="1349" t="s">
        <v>497</v>
      </c>
      <c r="J214" s="1338" t="n">
        <v>70</v>
      </c>
      <c r="K214" s="1350" t="n">
        <v>300</v>
      </c>
      <c r="L214" s="1350" t="n">
        <v>3000</v>
      </c>
      <c r="M214" s="1351" t="n">
        <v>24.5016272652664</v>
      </c>
      <c r="N214" s="1232" t="n">
        <v>911.476835792355</v>
      </c>
      <c r="O214" s="1353" t="n">
        <v>31130.4708555863</v>
      </c>
      <c r="P214" s="1353" t="n">
        <v>38310.2559048038</v>
      </c>
      <c r="Q214" s="1236" t="n">
        <v>27227.3823886838</v>
      </c>
      <c r="R214" s="1354" t="n">
        <v>58357.85324427</v>
      </c>
      <c r="S214" s="1355" t="n">
        <v>65537.6382934875</v>
      </c>
    </row>
    <row r="215" customFormat="false" ht="16.5" hidden="false" customHeight="false" outlineLevel="0" collapsed="false">
      <c r="A215" s="1202" t="s">
        <v>505</v>
      </c>
      <c r="B215" s="1202"/>
      <c r="C215" s="1202"/>
      <c r="D215" s="1202"/>
      <c r="E215" s="1202"/>
      <c r="F215" s="1202"/>
      <c r="G215" s="1202"/>
      <c r="H215" s="1202"/>
      <c r="I215" s="1202"/>
      <c r="J215" s="1202"/>
      <c r="K215" s="1202"/>
      <c r="L215" s="1202"/>
      <c r="M215" s="1202"/>
      <c r="N215" s="1202"/>
      <c r="O215" s="1202"/>
      <c r="P215" s="1202"/>
      <c r="Q215" s="1202"/>
      <c r="R215" s="1202"/>
      <c r="S215" s="1202"/>
    </row>
    <row r="216" customFormat="false" ht="16.5" hidden="false" customHeight="false" outlineLevel="0" collapsed="false">
      <c r="A216" s="1324" t="s">
        <v>529</v>
      </c>
      <c r="B216" s="1325" t="n">
        <f aca="false">J216</f>
        <v>70</v>
      </c>
      <c r="C216" s="1325" t="s">
        <v>496</v>
      </c>
      <c r="D216" s="1325" t="n">
        <f aca="false">K216</f>
        <v>300</v>
      </c>
      <c r="E216" s="1325" t="s">
        <v>496</v>
      </c>
      <c r="F216" s="1326" t="n">
        <f aca="false">L216</f>
        <v>600</v>
      </c>
      <c r="G216" s="1325" t="s">
        <v>496</v>
      </c>
      <c r="H216" s="1325" t="n">
        <v>4</v>
      </c>
      <c r="I216" s="1327" t="s">
        <v>497</v>
      </c>
      <c r="J216" s="1328" t="n">
        <v>70</v>
      </c>
      <c r="K216" s="1329" t="n">
        <v>300</v>
      </c>
      <c r="L216" s="1329" t="n">
        <v>600</v>
      </c>
      <c r="M216" s="1330" t="n">
        <v>5.94576314736714</v>
      </c>
      <c r="N216" s="1259" t="n">
        <v>109.374411836676</v>
      </c>
      <c r="O216" s="1332" t="n">
        <v>12026.84279679</v>
      </c>
      <c r="P216" s="1332" t="n">
        <v>13830.0071223375</v>
      </c>
      <c r="Q216" s="1262" t="n">
        <v>5502.233158065</v>
      </c>
      <c r="R216" s="1334" t="n">
        <v>17529.075954855</v>
      </c>
      <c r="S216" s="1335" t="n">
        <v>19332.2402804025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70</v>
      </c>
      <c r="C217" s="1337" t="s">
        <v>496</v>
      </c>
      <c r="D217" s="1337" t="n">
        <f aca="false">K217</f>
        <v>300</v>
      </c>
      <c r="E217" s="1337" t="s">
        <v>496</v>
      </c>
      <c r="F217" s="1326" t="n">
        <f aca="false">L217</f>
        <v>650</v>
      </c>
      <c r="G217" s="1337" t="s">
        <v>496</v>
      </c>
      <c r="H217" s="1325" t="n">
        <v>4</v>
      </c>
      <c r="I217" s="1327" t="s">
        <v>497</v>
      </c>
      <c r="J217" s="1338" t="n">
        <v>70</v>
      </c>
      <c r="K217" s="1339" t="n">
        <v>300</v>
      </c>
      <c r="L217" s="1339" t="n">
        <v>650</v>
      </c>
      <c r="M217" s="1340" t="n">
        <v>6.39915503141286</v>
      </c>
      <c r="N217" s="1209" t="n">
        <v>131.249294204011</v>
      </c>
      <c r="O217" s="1342" t="n">
        <v>12631.2838511288</v>
      </c>
      <c r="P217" s="1342" t="n">
        <v>14543.2703521688</v>
      </c>
      <c r="Q217" s="1213" t="n">
        <v>5954.84049657375</v>
      </c>
      <c r="R217" s="1343" t="n">
        <v>18586.1243477025</v>
      </c>
      <c r="S217" s="1344" t="n">
        <v>20498.1108487425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70</v>
      </c>
      <c r="C218" s="1337" t="s">
        <v>496</v>
      </c>
      <c r="D218" s="1337" t="n">
        <f aca="false">K218</f>
        <v>300</v>
      </c>
      <c r="E218" s="1337" t="s">
        <v>496</v>
      </c>
      <c r="F218" s="1326" t="n">
        <f aca="false">L218</f>
        <v>700</v>
      </c>
      <c r="G218" s="1337" t="s">
        <v>496</v>
      </c>
      <c r="H218" s="1325" t="n">
        <v>4</v>
      </c>
      <c r="I218" s="1327" t="s">
        <v>497</v>
      </c>
      <c r="J218" s="1338" t="n">
        <v>70</v>
      </c>
      <c r="K218" s="1339" t="n">
        <v>300</v>
      </c>
      <c r="L218" s="1339" t="n">
        <v>700</v>
      </c>
      <c r="M218" s="1340" t="n">
        <v>6.85254691545857</v>
      </c>
      <c r="N218" s="1209" t="n">
        <v>153.124176571346</v>
      </c>
      <c r="O218" s="1342" t="n">
        <v>13235.7247742588</v>
      </c>
      <c r="P218" s="1342" t="n">
        <v>15256.533582</v>
      </c>
      <c r="Q218" s="1213" t="n">
        <v>6407.44770387375</v>
      </c>
      <c r="R218" s="1343" t="n">
        <v>19643.1724781325</v>
      </c>
      <c r="S218" s="1344" t="n">
        <v>21663.9812858738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70</v>
      </c>
      <c r="C219" s="1337" t="s">
        <v>496</v>
      </c>
      <c r="D219" s="1337" t="n">
        <f aca="false">K219</f>
        <v>300</v>
      </c>
      <c r="E219" s="1337" t="s">
        <v>496</v>
      </c>
      <c r="F219" s="1326" t="n">
        <f aca="false">L219</f>
        <v>750</v>
      </c>
      <c r="G219" s="1337" t="s">
        <v>496</v>
      </c>
      <c r="H219" s="1325" t="n">
        <v>4</v>
      </c>
      <c r="I219" s="1327" t="s">
        <v>497</v>
      </c>
      <c r="J219" s="1338" t="n">
        <v>70</v>
      </c>
      <c r="K219" s="1339" t="n">
        <v>300</v>
      </c>
      <c r="L219" s="1339" t="n">
        <v>750</v>
      </c>
      <c r="M219" s="1340" t="n">
        <v>7.30593879950428</v>
      </c>
      <c r="N219" s="1209" t="n">
        <v>174.999058938682</v>
      </c>
      <c r="O219" s="1342" t="n">
        <v>13840.1658285975</v>
      </c>
      <c r="P219" s="1342" t="n">
        <v>15969.7966806225</v>
      </c>
      <c r="Q219" s="1213" t="n">
        <v>6860.0550423825</v>
      </c>
      <c r="R219" s="1343" t="n">
        <v>20700.22087098</v>
      </c>
      <c r="S219" s="1344" t="n">
        <v>22829.851723005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70</v>
      </c>
      <c r="C220" s="1337" t="s">
        <v>496</v>
      </c>
      <c r="D220" s="1337" t="n">
        <f aca="false">K220</f>
        <v>300</v>
      </c>
      <c r="E220" s="1337" t="s">
        <v>496</v>
      </c>
      <c r="F220" s="1326" t="n">
        <f aca="false">L220</f>
        <v>800</v>
      </c>
      <c r="G220" s="1337" t="s">
        <v>496</v>
      </c>
      <c r="H220" s="1325" t="n">
        <v>4</v>
      </c>
      <c r="I220" s="1327" t="s">
        <v>497</v>
      </c>
      <c r="J220" s="1338" t="n">
        <v>70</v>
      </c>
      <c r="K220" s="1339" t="n">
        <v>300</v>
      </c>
      <c r="L220" s="1339" t="n">
        <v>800</v>
      </c>
      <c r="M220" s="1340" t="n">
        <v>7.75933068355</v>
      </c>
      <c r="N220" s="1209" t="n">
        <v>196.873941306017</v>
      </c>
      <c r="O220" s="1342" t="n">
        <v>14444.6068829363</v>
      </c>
      <c r="P220" s="1342" t="n">
        <v>16683.0599104538</v>
      </c>
      <c r="Q220" s="1213" t="n">
        <v>7312.6622496825</v>
      </c>
      <c r="R220" s="1343" t="n">
        <v>21757.2691326188</v>
      </c>
      <c r="S220" s="1344" t="n">
        <v>23995.7221601363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70</v>
      </c>
      <c r="C221" s="1337" t="s">
        <v>496</v>
      </c>
      <c r="D221" s="1337" t="n">
        <f aca="false">K221</f>
        <v>300</v>
      </c>
      <c r="E221" s="1337" t="s">
        <v>496</v>
      </c>
      <c r="F221" s="1326" t="n">
        <f aca="false">L221</f>
        <v>850</v>
      </c>
      <c r="G221" s="1337" t="s">
        <v>496</v>
      </c>
      <c r="H221" s="1325" t="n">
        <v>4</v>
      </c>
      <c r="I221" s="1327" t="s">
        <v>497</v>
      </c>
      <c r="J221" s="1338" t="n">
        <v>70</v>
      </c>
      <c r="K221" s="1339" t="n">
        <v>300</v>
      </c>
      <c r="L221" s="1339" t="n">
        <v>850</v>
      </c>
      <c r="M221" s="1340" t="n">
        <v>8.21272256759571</v>
      </c>
      <c r="N221" s="1209" t="n">
        <v>218.748823673352</v>
      </c>
      <c r="O221" s="1342" t="n">
        <v>15049.047937275</v>
      </c>
      <c r="P221" s="1342" t="n">
        <v>17396.323140285</v>
      </c>
      <c r="Q221" s="1213" t="n">
        <v>7765.26958819125</v>
      </c>
      <c r="R221" s="1343" t="n">
        <v>22814.3175254663</v>
      </c>
      <c r="S221" s="1344" t="n">
        <v>25161.5927284763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70</v>
      </c>
      <c r="C222" s="1337" t="s">
        <v>496</v>
      </c>
      <c r="D222" s="1337" t="n">
        <f aca="false">K222</f>
        <v>300</v>
      </c>
      <c r="E222" s="1337" t="s">
        <v>496</v>
      </c>
      <c r="F222" s="1326" t="n">
        <f aca="false">L222</f>
        <v>900</v>
      </c>
      <c r="G222" s="1337" t="s">
        <v>496</v>
      </c>
      <c r="H222" s="1325" t="n">
        <v>4</v>
      </c>
      <c r="I222" s="1327" t="s">
        <v>497</v>
      </c>
      <c r="J222" s="1338" t="n">
        <v>70</v>
      </c>
      <c r="K222" s="1339" t="n">
        <v>300</v>
      </c>
      <c r="L222" s="1339" t="n">
        <v>900</v>
      </c>
      <c r="M222" s="1340" t="n">
        <v>8.66611445164143</v>
      </c>
      <c r="N222" s="1209" t="n">
        <v>240.623706040687</v>
      </c>
      <c r="O222" s="1342" t="n">
        <v>15653.488860405</v>
      </c>
      <c r="P222" s="1342" t="n">
        <v>18109.5863701163</v>
      </c>
      <c r="Q222" s="1213" t="n">
        <v>8217.87679549125</v>
      </c>
      <c r="R222" s="1343" t="n">
        <v>23871.3656558963</v>
      </c>
      <c r="S222" s="1344" t="n">
        <v>26327.4631656075</v>
      </c>
    </row>
    <row r="223" customFormat="false" ht="16.5" hidden="false" customHeight="false" outlineLevel="0" collapsed="false">
      <c r="A223" s="1336" t="s">
        <v>529</v>
      </c>
      <c r="B223" s="1337" t="n">
        <f aca="false">J223</f>
        <v>70</v>
      </c>
      <c r="C223" s="1337" t="s">
        <v>496</v>
      </c>
      <c r="D223" s="1337" t="n">
        <f aca="false">K223</f>
        <v>300</v>
      </c>
      <c r="E223" s="1337" t="s">
        <v>496</v>
      </c>
      <c r="F223" s="1326" t="n">
        <f aca="false">L223</f>
        <v>950</v>
      </c>
      <c r="G223" s="1337" t="s">
        <v>496</v>
      </c>
      <c r="H223" s="1325" t="n">
        <v>4</v>
      </c>
      <c r="I223" s="1327" t="s">
        <v>497</v>
      </c>
      <c r="J223" s="1338" t="n">
        <v>70</v>
      </c>
      <c r="K223" s="1339" t="n">
        <v>300</v>
      </c>
      <c r="L223" s="1339" t="n">
        <v>950</v>
      </c>
      <c r="M223" s="1340" t="n">
        <v>9.11950633568714</v>
      </c>
      <c r="N223" s="1209" t="n">
        <v>262.498588408022</v>
      </c>
      <c r="O223" s="1342" t="n">
        <v>16257.9299147438</v>
      </c>
      <c r="P223" s="1342" t="n">
        <v>18822.8495999475</v>
      </c>
      <c r="Q223" s="1213" t="n">
        <v>8670.484134</v>
      </c>
      <c r="R223" s="1343" t="n">
        <v>24928.4140487438</v>
      </c>
      <c r="S223" s="1344" t="n">
        <v>27493.3337339475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70</v>
      </c>
      <c r="C224" s="1337" t="s">
        <v>496</v>
      </c>
      <c r="D224" s="1337" t="n">
        <f aca="false">K224</f>
        <v>300</v>
      </c>
      <c r="E224" s="1337" t="s">
        <v>496</v>
      </c>
      <c r="F224" s="1326" t="n">
        <f aca="false">L224</f>
        <v>1000</v>
      </c>
      <c r="G224" s="1337" t="s">
        <v>496</v>
      </c>
      <c r="H224" s="1325" t="n">
        <v>4</v>
      </c>
      <c r="I224" s="1327" t="s">
        <v>497</v>
      </c>
      <c r="J224" s="1338" t="n">
        <v>70</v>
      </c>
      <c r="K224" s="1339" t="n">
        <v>300</v>
      </c>
      <c r="L224" s="1339" t="n">
        <v>1000</v>
      </c>
      <c r="M224" s="1340" t="n">
        <v>9.57289821973286</v>
      </c>
      <c r="N224" s="1209" t="n">
        <v>284.373470775358</v>
      </c>
      <c r="O224" s="1342" t="n">
        <v>16862.3709690825</v>
      </c>
      <c r="P224" s="1342" t="n">
        <v>19536.1128297788</v>
      </c>
      <c r="Q224" s="1213" t="n">
        <v>9123.0913413</v>
      </c>
      <c r="R224" s="1343" t="n">
        <v>25985.4623103825</v>
      </c>
      <c r="S224" s="1344" t="n">
        <v>28659.2041710788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70</v>
      </c>
      <c r="C225" s="1337" t="s">
        <v>496</v>
      </c>
      <c r="D225" s="1337" t="n">
        <f aca="false">K225</f>
        <v>300</v>
      </c>
      <c r="E225" s="1337" t="s">
        <v>496</v>
      </c>
      <c r="F225" s="1326" t="n">
        <f aca="false">L225</f>
        <v>1050</v>
      </c>
      <c r="G225" s="1337" t="s">
        <v>496</v>
      </c>
      <c r="H225" s="1325" t="n">
        <v>4</v>
      </c>
      <c r="I225" s="1327" t="s">
        <v>497</v>
      </c>
      <c r="J225" s="1338" t="n">
        <v>70</v>
      </c>
      <c r="K225" s="1339" t="n">
        <v>300</v>
      </c>
      <c r="L225" s="1339" t="n">
        <v>1050</v>
      </c>
      <c r="M225" s="1340" t="n">
        <v>10.0262901037786</v>
      </c>
      <c r="N225" s="1209" t="n">
        <v>306.248353142693</v>
      </c>
      <c r="O225" s="1342" t="n">
        <v>17466.8120234213</v>
      </c>
      <c r="P225" s="1342" t="n">
        <v>20249.37605961</v>
      </c>
      <c r="Q225" s="1213" t="n">
        <v>9575.69867980875</v>
      </c>
      <c r="R225" s="1343" t="n">
        <v>27042.51070323</v>
      </c>
      <c r="S225" s="1344" t="n">
        <v>29825.0747394188</v>
      </c>
    </row>
    <row r="226" customFormat="false" ht="16.5" hidden="false" customHeight="false" outlineLevel="0" collapsed="false">
      <c r="A226" s="1324" t="s">
        <v>529</v>
      </c>
      <c r="B226" s="1325" t="n">
        <f aca="false">J226</f>
        <v>70</v>
      </c>
      <c r="C226" s="1325" t="s">
        <v>496</v>
      </c>
      <c r="D226" s="1325" t="n">
        <f aca="false">K226</f>
        <v>300</v>
      </c>
      <c r="E226" s="1325" t="s">
        <v>496</v>
      </c>
      <c r="F226" s="1326" t="n">
        <f aca="false">L226</f>
        <v>1100</v>
      </c>
      <c r="G226" s="1325" t="s">
        <v>496</v>
      </c>
      <c r="H226" s="1325" t="n">
        <v>4</v>
      </c>
      <c r="I226" s="1327" t="s">
        <v>497</v>
      </c>
      <c r="J226" s="1338" t="n">
        <v>70</v>
      </c>
      <c r="K226" s="1339" t="n">
        <v>300</v>
      </c>
      <c r="L226" s="1339" t="n">
        <v>1100</v>
      </c>
      <c r="M226" s="1340" t="n">
        <v>10.4796819878243</v>
      </c>
      <c r="N226" s="1209" t="n">
        <v>328.123235510028</v>
      </c>
      <c r="O226" s="1342" t="n">
        <v>18071.25307776</v>
      </c>
      <c r="P226" s="1342" t="n">
        <v>20962.6391582325</v>
      </c>
      <c r="Q226" s="1213" t="n">
        <v>10028.3058871088</v>
      </c>
      <c r="R226" s="1343" t="n">
        <v>28099.5589648688</v>
      </c>
      <c r="S226" s="1344" t="n">
        <v>30990.9450453413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70</v>
      </c>
      <c r="C227" s="1337" t="s">
        <v>496</v>
      </c>
      <c r="D227" s="1337" t="n">
        <f aca="false">K227</f>
        <v>300</v>
      </c>
      <c r="E227" s="1337" t="s">
        <v>496</v>
      </c>
      <c r="F227" s="1326" t="n">
        <f aca="false">L227</f>
        <v>1150</v>
      </c>
      <c r="G227" s="1337" t="s">
        <v>496</v>
      </c>
      <c r="H227" s="1325" t="n">
        <v>4</v>
      </c>
      <c r="I227" s="1327" t="s">
        <v>497</v>
      </c>
      <c r="J227" s="1338" t="n">
        <v>70</v>
      </c>
      <c r="K227" s="1339" t="n">
        <v>300</v>
      </c>
      <c r="L227" s="1339" t="n">
        <v>1150</v>
      </c>
      <c r="M227" s="1340" t="n">
        <v>10.93307387187</v>
      </c>
      <c r="N227" s="1209" t="n">
        <v>349.998117877363</v>
      </c>
      <c r="O227" s="1342" t="n">
        <v>18675.69400089</v>
      </c>
      <c r="P227" s="1342" t="n">
        <v>21675.9023880638</v>
      </c>
      <c r="Q227" s="1213" t="n">
        <v>10480.9132256175</v>
      </c>
      <c r="R227" s="1343" t="n">
        <v>29156.6072265075</v>
      </c>
      <c r="S227" s="1344" t="n">
        <v>32156.8156136813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70</v>
      </c>
      <c r="C228" s="1337" t="s">
        <v>496</v>
      </c>
      <c r="D228" s="1337" t="n">
        <f aca="false">K228</f>
        <v>300</v>
      </c>
      <c r="E228" s="1337" t="s">
        <v>496</v>
      </c>
      <c r="F228" s="1326" t="n">
        <f aca="false">L228</f>
        <v>1200</v>
      </c>
      <c r="G228" s="1337" t="s">
        <v>496</v>
      </c>
      <c r="H228" s="1325" t="n">
        <v>4</v>
      </c>
      <c r="I228" s="1327" t="s">
        <v>497</v>
      </c>
      <c r="J228" s="1338" t="n">
        <v>70</v>
      </c>
      <c r="K228" s="1339" t="n">
        <v>300</v>
      </c>
      <c r="L228" s="1339" t="n">
        <v>1200</v>
      </c>
      <c r="M228" s="1340" t="n">
        <v>11.4649657559157</v>
      </c>
      <c r="N228" s="1209" t="n">
        <v>371.873000244698</v>
      </c>
      <c r="O228" s="1342" t="n">
        <v>19352.24200467</v>
      </c>
      <c r="P228" s="1342" t="n">
        <v>22459.074689565</v>
      </c>
      <c r="Q228" s="1213" t="n">
        <v>10933.5204329175</v>
      </c>
      <c r="R228" s="1343" t="n">
        <v>30285.7624375875</v>
      </c>
      <c r="S228" s="1344" t="n">
        <v>33392.5951224825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70</v>
      </c>
      <c r="C229" s="1337" t="s">
        <v>496</v>
      </c>
      <c r="D229" s="1337" t="n">
        <f aca="false">K229</f>
        <v>300</v>
      </c>
      <c r="E229" s="1337" t="s">
        <v>496</v>
      </c>
      <c r="F229" s="1326" t="n">
        <f aca="false">L229</f>
        <v>1250</v>
      </c>
      <c r="G229" s="1337" t="s">
        <v>496</v>
      </c>
      <c r="H229" s="1325" t="n">
        <v>4</v>
      </c>
      <c r="I229" s="1327" t="s">
        <v>497</v>
      </c>
      <c r="J229" s="1338" t="n">
        <v>70</v>
      </c>
      <c r="K229" s="1339" t="n">
        <v>300</v>
      </c>
      <c r="L229" s="1339" t="n">
        <v>1250</v>
      </c>
      <c r="M229" s="1340" t="n">
        <v>11.9183576399614</v>
      </c>
      <c r="N229" s="1209" t="n">
        <v>393.747882612034</v>
      </c>
      <c r="O229" s="1342" t="n">
        <v>19956.6830590088</v>
      </c>
      <c r="P229" s="1342" t="n">
        <v>23172.3379193963</v>
      </c>
      <c r="Q229" s="1213" t="n">
        <v>11386.1277714263</v>
      </c>
      <c r="R229" s="1343" t="n">
        <v>31342.810830435</v>
      </c>
      <c r="S229" s="1344" t="n">
        <v>34558.4656908225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70</v>
      </c>
      <c r="C230" s="1337" t="s">
        <v>496</v>
      </c>
      <c r="D230" s="1337" t="n">
        <f aca="false">K230</f>
        <v>300</v>
      </c>
      <c r="E230" s="1337" t="s">
        <v>496</v>
      </c>
      <c r="F230" s="1326" t="n">
        <f aca="false">L230</f>
        <v>1300</v>
      </c>
      <c r="G230" s="1337" t="s">
        <v>496</v>
      </c>
      <c r="H230" s="1325" t="n">
        <v>4</v>
      </c>
      <c r="I230" s="1327" t="s">
        <v>497</v>
      </c>
      <c r="J230" s="1338" t="n">
        <v>70</v>
      </c>
      <c r="K230" s="1339" t="n">
        <v>300</v>
      </c>
      <c r="L230" s="1339" t="n">
        <v>1300</v>
      </c>
      <c r="M230" s="1340" t="n">
        <v>12.3717495240071</v>
      </c>
      <c r="N230" s="1209" t="n">
        <v>415.622764979369</v>
      </c>
      <c r="O230" s="1342" t="n">
        <v>20561.1239821388</v>
      </c>
      <c r="P230" s="1342" t="n">
        <v>23885.6010180188</v>
      </c>
      <c r="Q230" s="1213" t="n">
        <v>11838.7349787263</v>
      </c>
      <c r="R230" s="1343" t="n">
        <v>32399.858960865</v>
      </c>
      <c r="S230" s="1344" t="n">
        <v>35724.335996745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70</v>
      </c>
      <c r="C231" s="1337" t="s">
        <v>496</v>
      </c>
      <c r="D231" s="1337" t="n">
        <f aca="false">K231</f>
        <v>300</v>
      </c>
      <c r="E231" s="1337" t="s">
        <v>496</v>
      </c>
      <c r="F231" s="1326" t="n">
        <f aca="false">L231</f>
        <v>1350</v>
      </c>
      <c r="G231" s="1337" t="s">
        <v>496</v>
      </c>
      <c r="H231" s="1325" t="n">
        <v>4</v>
      </c>
      <c r="I231" s="1327" t="s">
        <v>497</v>
      </c>
      <c r="J231" s="1338" t="n">
        <v>70</v>
      </c>
      <c r="K231" s="1339" t="n">
        <v>300</v>
      </c>
      <c r="L231" s="1339" t="n">
        <v>1350</v>
      </c>
      <c r="M231" s="1340" t="n">
        <v>12.8251414080529</v>
      </c>
      <c r="N231" s="1209" t="n">
        <v>437.497647346704</v>
      </c>
      <c r="O231" s="1342" t="n">
        <v>21165.5650364775</v>
      </c>
      <c r="P231" s="1342" t="n">
        <v>24598.86424785</v>
      </c>
      <c r="Q231" s="1213" t="n">
        <v>12291.342317235</v>
      </c>
      <c r="R231" s="1343" t="n">
        <v>33456.9073537125</v>
      </c>
      <c r="S231" s="1344" t="n">
        <v>36890.206565085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70</v>
      </c>
      <c r="C232" s="1337" t="s">
        <v>496</v>
      </c>
      <c r="D232" s="1337" t="n">
        <f aca="false">K232</f>
        <v>300</v>
      </c>
      <c r="E232" s="1337" t="s">
        <v>496</v>
      </c>
      <c r="F232" s="1326" t="n">
        <f aca="false">L232</f>
        <v>1400</v>
      </c>
      <c r="G232" s="1337" t="s">
        <v>496</v>
      </c>
      <c r="H232" s="1325" t="n">
        <v>4</v>
      </c>
      <c r="I232" s="1327" t="s">
        <v>497</v>
      </c>
      <c r="J232" s="1338" t="n">
        <v>70</v>
      </c>
      <c r="K232" s="1339" t="n">
        <v>300</v>
      </c>
      <c r="L232" s="1339" t="n">
        <v>1400</v>
      </c>
      <c r="M232" s="1340" t="n">
        <v>13.2785332920986</v>
      </c>
      <c r="N232" s="1209" t="n">
        <v>459.372529714039</v>
      </c>
      <c r="O232" s="1342" t="n">
        <v>21770.0060908163</v>
      </c>
      <c r="P232" s="1342" t="n">
        <v>25312.1274776813</v>
      </c>
      <c r="Q232" s="1213" t="n">
        <v>12743.949524535</v>
      </c>
      <c r="R232" s="1343" t="n">
        <v>34513.9556153513</v>
      </c>
      <c r="S232" s="1344" t="n">
        <v>38056.0770022163</v>
      </c>
    </row>
    <row r="233" customFormat="false" ht="16.5" hidden="false" customHeight="false" outlineLevel="0" collapsed="false">
      <c r="A233" s="1336" t="s">
        <v>529</v>
      </c>
      <c r="B233" s="1337" t="n">
        <f aca="false">J233</f>
        <v>70</v>
      </c>
      <c r="C233" s="1337" t="s">
        <v>496</v>
      </c>
      <c r="D233" s="1337" t="n">
        <f aca="false">K233</f>
        <v>300</v>
      </c>
      <c r="E233" s="1337" t="s">
        <v>496</v>
      </c>
      <c r="F233" s="1326" t="n">
        <f aca="false">L233</f>
        <v>1450</v>
      </c>
      <c r="G233" s="1337" t="s">
        <v>496</v>
      </c>
      <c r="H233" s="1325" t="n">
        <v>4</v>
      </c>
      <c r="I233" s="1327" t="s">
        <v>497</v>
      </c>
      <c r="J233" s="1338" t="n">
        <v>70</v>
      </c>
      <c r="K233" s="1339" t="n">
        <v>300</v>
      </c>
      <c r="L233" s="1339" t="n">
        <v>1450</v>
      </c>
      <c r="M233" s="1340" t="n">
        <v>13.7319251761443</v>
      </c>
      <c r="N233" s="1209" t="n">
        <v>481.247412081374</v>
      </c>
      <c r="O233" s="1342" t="n">
        <v>22374.447145155</v>
      </c>
      <c r="P233" s="1342" t="n">
        <v>26025.3907075125</v>
      </c>
      <c r="Q233" s="1213" t="n">
        <v>13196.5568630438</v>
      </c>
      <c r="R233" s="1343" t="n">
        <v>35571.0040081988</v>
      </c>
      <c r="S233" s="1344" t="n">
        <v>39221.9475705563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70</v>
      </c>
      <c r="C234" s="1337" t="s">
        <v>496</v>
      </c>
      <c r="D234" s="1337" t="n">
        <f aca="false">K234</f>
        <v>300</v>
      </c>
      <c r="E234" s="1337" t="s">
        <v>496</v>
      </c>
      <c r="F234" s="1326" t="n">
        <f aca="false">L234</f>
        <v>1500</v>
      </c>
      <c r="G234" s="1337" t="s">
        <v>496</v>
      </c>
      <c r="H234" s="1325" t="n">
        <v>4</v>
      </c>
      <c r="I234" s="1327" t="s">
        <v>497</v>
      </c>
      <c r="J234" s="1338" t="n">
        <v>70</v>
      </c>
      <c r="K234" s="1339" t="n">
        <v>300</v>
      </c>
      <c r="L234" s="1339" t="n">
        <v>1500</v>
      </c>
      <c r="M234" s="1340" t="n">
        <v>14.32988195299</v>
      </c>
      <c r="N234" s="1209" t="n">
        <v>503.12229444871</v>
      </c>
      <c r="O234" s="1342" t="n">
        <v>23613.1379137012</v>
      </c>
      <c r="P234" s="1342" t="n">
        <v>27294.1920472613</v>
      </c>
      <c r="Q234" s="1213" t="n">
        <v>13649.1640703438</v>
      </c>
      <c r="R234" s="1343" t="n">
        <v>37262.301984045</v>
      </c>
      <c r="S234" s="1344" t="n">
        <v>40943.356117605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70</v>
      </c>
      <c r="C235" s="1337" t="s">
        <v>496</v>
      </c>
      <c r="D235" s="1337" t="n">
        <f aca="false">K235</f>
        <v>300</v>
      </c>
      <c r="E235" s="1337" t="s">
        <v>496</v>
      </c>
      <c r="F235" s="1326" t="n">
        <f aca="false">L235</f>
        <v>1550</v>
      </c>
      <c r="G235" s="1337" t="s">
        <v>496</v>
      </c>
      <c r="H235" s="1325" t="n">
        <v>4</v>
      </c>
      <c r="I235" s="1327" t="s">
        <v>497</v>
      </c>
      <c r="J235" s="1338" t="n">
        <v>70</v>
      </c>
      <c r="K235" s="1339" t="n">
        <v>300</v>
      </c>
      <c r="L235" s="1339" t="n">
        <v>1550</v>
      </c>
      <c r="M235" s="1340" t="n">
        <v>14.7832738370357</v>
      </c>
      <c r="N235" s="1209" t="n">
        <v>524.997176816045</v>
      </c>
      <c r="O235" s="1342" t="n">
        <v>24217.57896804</v>
      </c>
      <c r="P235" s="1342" t="n">
        <v>28007.4551458838</v>
      </c>
      <c r="Q235" s="1213" t="n">
        <v>14101.7714088525</v>
      </c>
      <c r="R235" s="1343" t="n">
        <v>38319.3503768925</v>
      </c>
      <c r="S235" s="1344" t="n">
        <v>42109.2265547363</v>
      </c>
    </row>
    <row r="236" customFormat="false" ht="16.5" hidden="false" customHeight="false" outlineLevel="0" collapsed="false">
      <c r="A236" s="1324" t="s">
        <v>529</v>
      </c>
      <c r="B236" s="1325" t="n">
        <f aca="false">J236</f>
        <v>70</v>
      </c>
      <c r="C236" s="1325" t="s">
        <v>496</v>
      </c>
      <c r="D236" s="1325" t="n">
        <f aca="false">K236</f>
        <v>300</v>
      </c>
      <c r="E236" s="1325" t="s">
        <v>496</v>
      </c>
      <c r="F236" s="1326" t="n">
        <f aca="false">L236</f>
        <v>1600</v>
      </c>
      <c r="G236" s="1325" t="s">
        <v>496</v>
      </c>
      <c r="H236" s="1325" t="n">
        <v>4</v>
      </c>
      <c r="I236" s="1327" t="s">
        <v>497</v>
      </c>
      <c r="J236" s="1338" t="n">
        <v>70</v>
      </c>
      <c r="K236" s="1339" t="n">
        <v>300</v>
      </c>
      <c r="L236" s="1339" t="n">
        <v>1600</v>
      </c>
      <c r="M236" s="1340" t="n">
        <v>15.2366657210814</v>
      </c>
      <c r="N236" s="1209" t="n">
        <v>546.87205918338</v>
      </c>
      <c r="O236" s="1342" t="n">
        <v>24822.0200223788</v>
      </c>
      <c r="P236" s="1342" t="n">
        <v>28720.718375715</v>
      </c>
      <c r="Q236" s="1213" t="n">
        <v>14554.3786161525</v>
      </c>
      <c r="R236" s="1343" t="n">
        <v>39376.3986385313</v>
      </c>
      <c r="S236" s="1344" t="n">
        <v>43275.0969918675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70</v>
      </c>
      <c r="C237" s="1337" t="s">
        <v>496</v>
      </c>
      <c r="D237" s="1337" t="n">
        <f aca="false">K237</f>
        <v>300</v>
      </c>
      <c r="E237" s="1337" t="s">
        <v>496</v>
      </c>
      <c r="F237" s="1326" t="n">
        <f aca="false">L237</f>
        <v>1650</v>
      </c>
      <c r="G237" s="1337" t="s">
        <v>496</v>
      </c>
      <c r="H237" s="1325" t="n">
        <v>4</v>
      </c>
      <c r="I237" s="1327" t="s">
        <v>497</v>
      </c>
      <c r="J237" s="1338" t="n">
        <v>70</v>
      </c>
      <c r="K237" s="1339" t="n">
        <v>300</v>
      </c>
      <c r="L237" s="1339" t="n">
        <v>1650</v>
      </c>
      <c r="M237" s="1340" t="n">
        <v>15.6900576051271</v>
      </c>
      <c r="N237" s="1209" t="n">
        <v>568.746941550715</v>
      </c>
      <c r="O237" s="1342" t="n">
        <v>25426.4609455088</v>
      </c>
      <c r="P237" s="1342" t="n">
        <v>29433.9816055463</v>
      </c>
      <c r="Q237" s="1213" t="n">
        <v>15006.9859546613</v>
      </c>
      <c r="R237" s="1343" t="n">
        <v>40433.44690017</v>
      </c>
      <c r="S237" s="1344" t="n">
        <v>44440.9675602075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70</v>
      </c>
      <c r="C238" s="1337" t="s">
        <v>496</v>
      </c>
      <c r="D238" s="1337" t="n">
        <f aca="false">K238</f>
        <v>300</v>
      </c>
      <c r="E238" s="1337" t="s">
        <v>496</v>
      </c>
      <c r="F238" s="1326" t="n">
        <f aca="false">L238</f>
        <v>1700</v>
      </c>
      <c r="G238" s="1337" t="s">
        <v>496</v>
      </c>
      <c r="H238" s="1325" t="n">
        <v>4</v>
      </c>
      <c r="I238" s="1327" t="s">
        <v>497</v>
      </c>
      <c r="J238" s="1338" t="n">
        <v>70</v>
      </c>
      <c r="K238" s="1339" t="n">
        <v>300</v>
      </c>
      <c r="L238" s="1339" t="n">
        <v>1700</v>
      </c>
      <c r="M238" s="1340" t="n">
        <v>16.1434494891729</v>
      </c>
      <c r="N238" s="1209" t="n">
        <v>590.62182391805</v>
      </c>
      <c r="O238" s="1342" t="n">
        <v>26030.9019998475</v>
      </c>
      <c r="P238" s="1342" t="n">
        <v>30147.2448353775</v>
      </c>
      <c r="Q238" s="1213" t="n">
        <v>15459.5931619613</v>
      </c>
      <c r="R238" s="1343" t="n">
        <v>41490.4951618088</v>
      </c>
      <c r="S238" s="1344" t="n">
        <v>45606.8379973388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70</v>
      </c>
      <c r="C239" s="1337" t="s">
        <v>496</v>
      </c>
      <c r="D239" s="1337" t="n">
        <f aca="false">K239</f>
        <v>300</v>
      </c>
      <c r="E239" s="1337" t="s">
        <v>496</v>
      </c>
      <c r="F239" s="1326" t="n">
        <f aca="false">L239</f>
        <v>1750</v>
      </c>
      <c r="G239" s="1337" t="s">
        <v>496</v>
      </c>
      <c r="H239" s="1325" t="n">
        <v>4</v>
      </c>
      <c r="I239" s="1327" t="s">
        <v>497</v>
      </c>
      <c r="J239" s="1338" t="n">
        <v>70</v>
      </c>
      <c r="K239" s="1339" t="n">
        <v>300</v>
      </c>
      <c r="L239" s="1339" t="n">
        <v>1750</v>
      </c>
      <c r="M239" s="1340" t="n">
        <v>16.5968413732186</v>
      </c>
      <c r="N239" s="1209" t="n">
        <v>612.496706285385</v>
      </c>
      <c r="O239" s="1342" t="n">
        <v>26635.3430541863</v>
      </c>
      <c r="P239" s="1342" t="n">
        <v>30860.5080652088</v>
      </c>
      <c r="Q239" s="1213" t="n">
        <v>15912.20050047</v>
      </c>
      <c r="R239" s="1343" t="n">
        <v>42547.5435546563</v>
      </c>
      <c r="S239" s="1344" t="n">
        <v>46772.7085656788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70</v>
      </c>
      <c r="C240" s="1337" t="s">
        <v>496</v>
      </c>
      <c r="D240" s="1337" t="n">
        <f aca="false">K240</f>
        <v>300</v>
      </c>
      <c r="E240" s="1337" t="s">
        <v>496</v>
      </c>
      <c r="F240" s="1326" t="n">
        <f aca="false">L240</f>
        <v>1800</v>
      </c>
      <c r="G240" s="1337" t="s">
        <v>496</v>
      </c>
      <c r="H240" s="1325" t="n">
        <v>4</v>
      </c>
      <c r="I240" s="1327" t="s">
        <v>497</v>
      </c>
      <c r="J240" s="1338" t="n">
        <v>70</v>
      </c>
      <c r="K240" s="1339" t="n">
        <v>300</v>
      </c>
      <c r="L240" s="1339" t="n">
        <v>1800</v>
      </c>
      <c r="M240" s="1340" t="n">
        <v>17.0502332572643</v>
      </c>
      <c r="N240" s="1209" t="n">
        <v>634.371588652721</v>
      </c>
      <c r="O240" s="1342" t="n">
        <v>27239.784108525</v>
      </c>
      <c r="P240" s="1342" t="n">
        <v>31573.7712950399</v>
      </c>
      <c r="Q240" s="1213" t="n">
        <v>16364.80770777</v>
      </c>
      <c r="R240" s="1343" t="n">
        <v>43604.591816295</v>
      </c>
      <c r="S240" s="1344" t="n">
        <v>47938.5790028099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70</v>
      </c>
      <c r="C241" s="1337" t="s">
        <v>496</v>
      </c>
      <c r="D241" s="1337" t="n">
        <f aca="false">K241</f>
        <v>300</v>
      </c>
      <c r="E241" s="1337" t="s">
        <v>496</v>
      </c>
      <c r="F241" s="1326" t="n">
        <f aca="false">L241</f>
        <v>1850</v>
      </c>
      <c r="G241" s="1337" t="s">
        <v>496</v>
      </c>
      <c r="H241" s="1325" t="n">
        <v>4</v>
      </c>
      <c r="I241" s="1327" t="s">
        <v>497</v>
      </c>
      <c r="J241" s="1338" t="n">
        <v>70</v>
      </c>
      <c r="K241" s="1339" t="n">
        <v>300</v>
      </c>
      <c r="L241" s="1339" t="n">
        <v>1850</v>
      </c>
      <c r="M241" s="1340" t="n">
        <v>17.50362514131</v>
      </c>
      <c r="N241" s="1209" t="n">
        <v>656.246471020056</v>
      </c>
      <c r="O241" s="1342" t="n">
        <v>27844.2251628638</v>
      </c>
      <c r="P241" s="1342" t="n">
        <v>32287.0343936625</v>
      </c>
      <c r="Q241" s="1213" t="n">
        <v>16817.4150462788</v>
      </c>
      <c r="R241" s="1343" t="n">
        <v>44661.6402091425</v>
      </c>
      <c r="S241" s="1344" t="n">
        <v>49104.4494399413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70</v>
      </c>
      <c r="C242" s="1337" t="s">
        <v>496</v>
      </c>
      <c r="D242" s="1337" t="n">
        <f aca="false">K242</f>
        <v>300</v>
      </c>
      <c r="E242" s="1337" t="s">
        <v>496</v>
      </c>
      <c r="F242" s="1326" t="n">
        <f aca="false">L242</f>
        <v>1900</v>
      </c>
      <c r="G242" s="1337" t="s">
        <v>496</v>
      </c>
      <c r="H242" s="1325" t="n">
        <v>4</v>
      </c>
      <c r="I242" s="1327" t="s">
        <v>497</v>
      </c>
      <c r="J242" s="1338" t="n">
        <v>70</v>
      </c>
      <c r="K242" s="1339" t="n">
        <v>300</v>
      </c>
      <c r="L242" s="1339" t="n">
        <v>1900</v>
      </c>
      <c r="M242" s="1340" t="n">
        <v>17.9570170253557</v>
      </c>
      <c r="N242" s="1209" t="n">
        <v>678.121353387391</v>
      </c>
      <c r="O242" s="1342" t="n">
        <v>28448.6660859938</v>
      </c>
      <c r="P242" s="1342" t="n">
        <v>33000.2976234938</v>
      </c>
      <c r="Q242" s="1213" t="n">
        <v>17270.0222535788</v>
      </c>
      <c r="R242" s="1343" t="n">
        <v>45718.6883395725</v>
      </c>
      <c r="S242" s="1344" t="n">
        <v>50270.3198770725</v>
      </c>
    </row>
    <row r="243" customFormat="false" ht="16.5" hidden="false" customHeight="false" outlineLevel="0" collapsed="false">
      <c r="A243" s="1336" t="s">
        <v>529</v>
      </c>
      <c r="B243" s="1337" t="n">
        <f aca="false">J243</f>
        <v>70</v>
      </c>
      <c r="C243" s="1337" t="s">
        <v>496</v>
      </c>
      <c r="D243" s="1337" t="n">
        <f aca="false">K243</f>
        <v>300</v>
      </c>
      <c r="E243" s="1337" t="s">
        <v>496</v>
      </c>
      <c r="F243" s="1326" t="n">
        <f aca="false">L243</f>
        <v>1950</v>
      </c>
      <c r="G243" s="1337" t="s">
        <v>496</v>
      </c>
      <c r="H243" s="1325" t="n">
        <v>4</v>
      </c>
      <c r="I243" s="1327" t="s">
        <v>497</v>
      </c>
      <c r="J243" s="1338" t="n">
        <v>70</v>
      </c>
      <c r="K243" s="1339" t="n">
        <v>300</v>
      </c>
      <c r="L243" s="1339" t="n">
        <v>1950</v>
      </c>
      <c r="M243" s="1340" t="n">
        <v>18.4889089094014</v>
      </c>
      <c r="N243" s="1209" t="n">
        <v>699.996235754726</v>
      </c>
      <c r="O243" s="1342" t="n">
        <v>29125.2140897738</v>
      </c>
      <c r="P243" s="1342" t="n">
        <v>33783.469924995</v>
      </c>
      <c r="Q243" s="1213" t="n">
        <v>17722.6295920875</v>
      </c>
      <c r="R243" s="1343" t="n">
        <v>46847.8436818613</v>
      </c>
      <c r="S243" s="1344" t="n">
        <v>51506.0995170825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70</v>
      </c>
      <c r="C244" s="1337" t="s">
        <v>496</v>
      </c>
      <c r="D244" s="1337" t="n">
        <f aca="false">K244</f>
        <v>300</v>
      </c>
      <c r="E244" s="1337" t="s">
        <v>496</v>
      </c>
      <c r="F244" s="1326" t="n">
        <f aca="false">L244</f>
        <v>2000</v>
      </c>
      <c r="G244" s="1337" t="s">
        <v>496</v>
      </c>
      <c r="H244" s="1325" t="n">
        <v>4</v>
      </c>
      <c r="I244" s="1327" t="s">
        <v>497</v>
      </c>
      <c r="J244" s="1338" t="n">
        <v>70</v>
      </c>
      <c r="K244" s="1339" t="n">
        <v>300</v>
      </c>
      <c r="L244" s="1339" t="n">
        <v>2000</v>
      </c>
      <c r="M244" s="1340" t="n">
        <v>19.0338631934471</v>
      </c>
      <c r="N244" s="1209" t="n">
        <v>721.871118122062</v>
      </c>
      <c r="O244" s="1342" t="n">
        <v>29945.1157878713</v>
      </c>
      <c r="P244" s="1342" t="n">
        <v>34778.3317995713</v>
      </c>
      <c r="Q244" s="1213" t="n">
        <v>18175.2367993875</v>
      </c>
      <c r="R244" s="1343" t="n">
        <v>48120.3525872588</v>
      </c>
      <c r="S244" s="1344" t="n">
        <v>52953.5685989588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70</v>
      </c>
      <c r="C245" s="1337" t="s">
        <v>496</v>
      </c>
      <c r="D245" s="1337" t="n">
        <f aca="false">K245</f>
        <v>300</v>
      </c>
      <c r="E245" s="1337" t="s">
        <v>496</v>
      </c>
      <c r="F245" s="1326" t="n">
        <f aca="false">L245</f>
        <v>2050</v>
      </c>
      <c r="G245" s="1337" t="s">
        <v>496</v>
      </c>
      <c r="H245" s="1325" t="n">
        <v>4</v>
      </c>
      <c r="I245" s="1327" t="s">
        <v>497</v>
      </c>
      <c r="J245" s="1338" t="n">
        <v>70</v>
      </c>
      <c r="K245" s="1339" t="n">
        <v>300</v>
      </c>
      <c r="L245" s="1339" t="n">
        <v>2050</v>
      </c>
      <c r="M245" s="1340" t="n">
        <v>19.4872550774929</v>
      </c>
      <c r="N245" s="1209" t="n">
        <v>743.746000489397</v>
      </c>
      <c r="O245" s="1342" t="n">
        <v>30549.55684221</v>
      </c>
      <c r="P245" s="1342" t="n">
        <v>35491.5950294025</v>
      </c>
      <c r="Q245" s="1213" t="n">
        <v>18627.8441378963</v>
      </c>
      <c r="R245" s="1343" t="n">
        <v>49177.4009801063</v>
      </c>
      <c r="S245" s="1344" t="n">
        <v>54119.4391672988</v>
      </c>
    </row>
    <row r="246" customFormat="false" ht="16.5" hidden="false" customHeight="false" outlineLevel="0" collapsed="false">
      <c r="A246" s="1324" t="s">
        <v>529</v>
      </c>
      <c r="B246" s="1325" t="n">
        <f aca="false">J246</f>
        <v>70</v>
      </c>
      <c r="C246" s="1325" t="s">
        <v>496</v>
      </c>
      <c r="D246" s="1325" t="n">
        <f aca="false">K246</f>
        <v>300</v>
      </c>
      <c r="E246" s="1325" t="s">
        <v>496</v>
      </c>
      <c r="F246" s="1326" t="n">
        <f aca="false">L246</f>
        <v>2100</v>
      </c>
      <c r="G246" s="1325" t="s">
        <v>496</v>
      </c>
      <c r="H246" s="1325" t="n">
        <v>4</v>
      </c>
      <c r="I246" s="1327" t="s">
        <v>497</v>
      </c>
      <c r="J246" s="1338" t="n">
        <v>70</v>
      </c>
      <c r="K246" s="1339" t="n">
        <v>300</v>
      </c>
      <c r="L246" s="1339" t="n">
        <v>2100</v>
      </c>
      <c r="M246" s="1340" t="n">
        <v>19.9406469615386</v>
      </c>
      <c r="N246" s="1209" t="n">
        <v>765.620882856732</v>
      </c>
      <c r="O246" s="1342" t="n">
        <v>31153.9978965488</v>
      </c>
      <c r="P246" s="1342" t="n">
        <v>36204.858128025</v>
      </c>
      <c r="Q246" s="1213" t="n">
        <v>19080.4513451963</v>
      </c>
      <c r="R246" s="1343" t="n">
        <v>50234.449241745</v>
      </c>
      <c r="S246" s="1344" t="n">
        <v>55285.3094732213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70</v>
      </c>
      <c r="C247" s="1337" t="s">
        <v>496</v>
      </c>
      <c r="D247" s="1337" t="n">
        <f aca="false">K247</f>
        <v>300</v>
      </c>
      <c r="E247" s="1337" t="s">
        <v>496</v>
      </c>
      <c r="F247" s="1326" t="n">
        <f aca="false">L247</f>
        <v>2150</v>
      </c>
      <c r="G247" s="1337" t="s">
        <v>496</v>
      </c>
      <c r="H247" s="1325" t="n">
        <v>4</v>
      </c>
      <c r="I247" s="1327" t="s">
        <v>497</v>
      </c>
      <c r="J247" s="1338" t="n">
        <v>70</v>
      </c>
      <c r="K247" s="1339" t="n">
        <v>300</v>
      </c>
      <c r="L247" s="1339" t="n">
        <v>2150</v>
      </c>
      <c r="M247" s="1340" t="n">
        <v>20.3940388455843</v>
      </c>
      <c r="N247" s="1209" t="n">
        <v>787.495765224067</v>
      </c>
      <c r="O247" s="1342" t="n">
        <v>31758.4389508875</v>
      </c>
      <c r="P247" s="1342" t="n">
        <v>36918.1213578563</v>
      </c>
      <c r="Q247" s="1213" t="n">
        <v>19533.058683705</v>
      </c>
      <c r="R247" s="1343" t="n">
        <v>51291.4976345925</v>
      </c>
      <c r="S247" s="1344" t="n">
        <v>56451.1800415613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70</v>
      </c>
      <c r="C248" s="1337" t="s">
        <v>496</v>
      </c>
      <c r="D248" s="1337" t="n">
        <f aca="false">K248</f>
        <v>300</v>
      </c>
      <c r="E248" s="1337" t="s">
        <v>496</v>
      </c>
      <c r="F248" s="1326" t="n">
        <f aca="false">L248</f>
        <v>2200</v>
      </c>
      <c r="G248" s="1337" t="s">
        <v>496</v>
      </c>
      <c r="H248" s="1325" t="n">
        <v>4</v>
      </c>
      <c r="I248" s="1327" t="s">
        <v>497</v>
      </c>
      <c r="J248" s="1338" t="n">
        <v>70</v>
      </c>
      <c r="K248" s="1339" t="n">
        <v>300</v>
      </c>
      <c r="L248" s="1339" t="n">
        <v>2200</v>
      </c>
      <c r="M248" s="1340" t="n">
        <v>20.84743072963</v>
      </c>
      <c r="N248" s="1209" t="n">
        <v>809.370647591402</v>
      </c>
      <c r="O248" s="1342" t="n">
        <v>32362.8800052263</v>
      </c>
      <c r="P248" s="1342" t="n">
        <v>37631.3845876875</v>
      </c>
      <c r="Q248" s="1213" t="n">
        <v>19985.665891005</v>
      </c>
      <c r="R248" s="1343" t="n">
        <v>52348.5458962313</v>
      </c>
      <c r="S248" s="1344" t="n">
        <v>57617.0504786925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70</v>
      </c>
      <c r="C249" s="1337" t="s">
        <v>496</v>
      </c>
      <c r="D249" s="1337" t="n">
        <f aca="false">K249</f>
        <v>300</v>
      </c>
      <c r="E249" s="1337" t="s">
        <v>496</v>
      </c>
      <c r="F249" s="1326" t="n">
        <f aca="false">L249</f>
        <v>2250</v>
      </c>
      <c r="G249" s="1337" t="s">
        <v>496</v>
      </c>
      <c r="H249" s="1325" t="n">
        <v>4</v>
      </c>
      <c r="I249" s="1327" t="s">
        <v>497</v>
      </c>
      <c r="J249" s="1338" t="n">
        <v>70</v>
      </c>
      <c r="K249" s="1339" t="n">
        <v>300</v>
      </c>
      <c r="L249" s="1339" t="n">
        <v>2250</v>
      </c>
      <c r="M249" s="1340" t="n">
        <v>21.3008226136757</v>
      </c>
      <c r="N249" s="1209" t="n">
        <v>831.245529958738</v>
      </c>
      <c r="O249" s="1342" t="n">
        <v>32967.3209283563</v>
      </c>
      <c r="P249" s="1342" t="n">
        <v>38344.6478175188</v>
      </c>
      <c r="Q249" s="1213" t="n">
        <v>20438.2732295138</v>
      </c>
      <c r="R249" s="1343" t="n">
        <v>53405.59415787</v>
      </c>
      <c r="S249" s="1344" t="n">
        <v>58782.9210470325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70</v>
      </c>
      <c r="C250" s="1337" t="s">
        <v>496</v>
      </c>
      <c r="D250" s="1337" t="n">
        <f aca="false">K250</f>
        <v>300</v>
      </c>
      <c r="E250" s="1337" t="s">
        <v>496</v>
      </c>
      <c r="F250" s="1326" t="n">
        <f aca="false">L250</f>
        <v>2300</v>
      </c>
      <c r="G250" s="1337" t="s">
        <v>496</v>
      </c>
      <c r="H250" s="1325" t="n">
        <v>4</v>
      </c>
      <c r="I250" s="1327" t="s">
        <v>497</v>
      </c>
      <c r="J250" s="1338" t="n">
        <v>70</v>
      </c>
      <c r="K250" s="1339" t="n">
        <v>300</v>
      </c>
      <c r="L250" s="1339" t="n">
        <v>2300</v>
      </c>
      <c r="M250" s="1340" t="n">
        <v>21.7542144977214</v>
      </c>
      <c r="N250" s="1209" t="n">
        <v>853.120412326073</v>
      </c>
      <c r="O250" s="1342" t="n">
        <v>33571.761982695</v>
      </c>
      <c r="P250" s="1342" t="n">
        <v>39057.91104735</v>
      </c>
      <c r="Q250" s="1213" t="n">
        <v>20890.8804368138</v>
      </c>
      <c r="R250" s="1343" t="n">
        <v>54462.6424195088</v>
      </c>
      <c r="S250" s="1344" t="n">
        <v>59948.7914841638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70</v>
      </c>
      <c r="C251" s="1337" t="s">
        <v>496</v>
      </c>
      <c r="D251" s="1337" t="n">
        <f aca="false">K251</f>
        <v>300</v>
      </c>
      <c r="E251" s="1337" t="s">
        <v>496</v>
      </c>
      <c r="F251" s="1326" t="n">
        <f aca="false">L251</f>
        <v>2350</v>
      </c>
      <c r="G251" s="1337" t="s">
        <v>496</v>
      </c>
      <c r="H251" s="1325" t="n">
        <v>4</v>
      </c>
      <c r="I251" s="1327" t="s">
        <v>497</v>
      </c>
      <c r="J251" s="1338" t="n">
        <v>70</v>
      </c>
      <c r="K251" s="1339" t="n">
        <v>300</v>
      </c>
      <c r="L251" s="1339" t="n">
        <v>2350</v>
      </c>
      <c r="M251" s="1340" t="n">
        <v>22.2076063817671</v>
      </c>
      <c r="N251" s="1209" t="n">
        <v>874.995294693408</v>
      </c>
      <c r="O251" s="1342" t="n">
        <v>34176.2030370338</v>
      </c>
      <c r="P251" s="1342" t="n">
        <v>39771.1742771813</v>
      </c>
      <c r="Q251" s="1213" t="n">
        <v>21343.4877753225</v>
      </c>
      <c r="R251" s="1343" t="n">
        <v>55519.6908123563</v>
      </c>
      <c r="S251" s="1344" t="n">
        <v>61114.6620525038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70</v>
      </c>
      <c r="C252" s="1337" t="s">
        <v>496</v>
      </c>
      <c r="D252" s="1337" t="n">
        <f aca="false">K252</f>
        <v>300</v>
      </c>
      <c r="E252" s="1337" t="s">
        <v>496</v>
      </c>
      <c r="F252" s="1326" t="n">
        <f aca="false">L252</f>
        <v>2400</v>
      </c>
      <c r="G252" s="1337" t="s">
        <v>496</v>
      </c>
      <c r="H252" s="1325" t="n">
        <v>4</v>
      </c>
      <c r="I252" s="1327" t="s">
        <v>497</v>
      </c>
      <c r="J252" s="1338" t="n">
        <v>70</v>
      </c>
      <c r="K252" s="1339" t="n">
        <v>300</v>
      </c>
      <c r="L252" s="1339" t="n">
        <v>2400</v>
      </c>
      <c r="M252" s="1340" t="n">
        <v>22.6609982658129</v>
      </c>
      <c r="N252" s="1209" t="n">
        <v>896.870177060743</v>
      </c>
      <c r="O252" s="1342" t="n">
        <v>34780.6440913725</v>
      </c>
      <c r="P252" s="1342" t="n">
        <v>40484.4373758038</v>
      </c>
      <c r="Q252" s="1213" t="n">
        <v>21796.0949826225</v>
      </c>
      <c r="R252" s="1343" t="n">
        <v>56576.739073995</v>
      </c>
      <c r="S252" s="1344" t="n">
        <v>62280.5323584263</v>
      </c>
    </row>
    <row r="253" customFormat="false" ht="16.5" hidden="false" customHeight="false" outlineLevel="0" collapsed="false">
      <c r="A253" s="1336" t="s">
        <v>529</v>
      </c>
      <c r="B253" s="1337" t="n">
        <f aca="false">J253</f>
        <v>70</v>
      </c>
      <c r="C253" s="1337" t="s">
        <v>496</v>
      </c>
      <c r="D253" s="1337" t="n">
        <f aca="false">K253</f>
        <v>300</v>
      </c>
      <c r="E253" s="1337" t="s">
        <v>496</v>
      </c>
      <c r="F253" s="1326" t="n">
        <f aca="false">L253</f>
        <v>2450</v>
      </c>
      <c r="G253" s="1337" t="s">
        <v>496</v>
      </c>
      <c r="H253" s="1325" t="n">
        <v>4</v>
      </c>
      <c r="I253" s="1327" t="s">
        <v>497</v>
      </c>
      <c r="J253" s="1338" t="n">
        <v>70</v>
      </c>
      <c r="K253" s="1339" t="n">
        <v>300</v>
      </c>
      <c r="L253" s="1339" t="n">
        <v>2450</v>
      </c>
      <c r="M253" s="1340" t="n">
        <v>23.2589550426586</v>
      </c>
      <c r="N253" s="1209" t="n">
        <v>918.745059428078</v>
      </c>
      <c r="O253" s="1342" t="n">
        <v>36019.3348599188</v>
      </c>
      <c r="P253" s="1342" t="n">
        <v>41753.2387155525</v>
      </c>
      <c r="Q253" s="1213" t="n">
        <v>22248.7023211313</v>
      </c>
      <c r="R253" s="1343" t="n">
        <v>58268.03718105</v>
      </c>
      <c r="S253" s="1344" t="n">
        <v>64001.9410366838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70</v>
      </c>
      <c r="C254" s="1337" t="s">
        <v>496</v>
      </c>
      <c r="D254" s="1337" t="n">
        <f aca="false">K254</f>
        <v>300</v>
      </c>
      <c r="E254" s="1337" t="s">
        <v>496</v>
      </c>
      <c r="F254" s="1326" t="n">
        <f aca="false">L254</f>
        <v>2500</v>
      </c>
      <c r="G254" s="1337" t="s">
        <v>496</v>
      </c>
      <c r="H254" s="1325" t="n">
        <v>4</v>
      </c>
      <c r="I254" s="1327" t="s">
        <v>497</v>
      </c>
      <c r="J254" s="1338" t="n">
        <v>70</v>
      </c>
      <c r="K254" s="1339" t="n">
        <v>300</v>
      </c>
      <c r="L254" s="1339" t="n">
        <v>2500</v>
      </c>
      <c r="M254" s="1340" t="n">
        <v>23.7123469267043</v>
      </c>
      <c r="N254" s="1209" t="n">
        <v>940.619941795413</v>
      </c>
      <c r="O254" s="1342" t="n">
        <v>36623.7759142575</v>
      </c>
      <c r="P254" s="1342" t="n">
        <v>42466.5019453838</v>
      </c>
      <c r="Q254" s="1213" t="n">
        <v>22701.3095284313</v>
      </c>
      <c r="R254" s="1343" t="n">
        <v>59325.0854426888</v>
      </c>
      <c r="S254" s="1344" t="n">
        <v>65167.811473815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70</v>
      </c>
      <c r="C255" s="1337" t="s">
        <v>496</v>
      </c>
      <c r="D255" s="1337" t="n">
        <f aca="false">K255</f>
        <v>300</v>
      </c>
      <c r="E255" s="1337" t="s">
        <v>496</v>
      </c>
      <c r="F255" s="1326" t="n">
        <f aca="false">L255</f>
        <v>2550</v>
      </c>
      <c r="G255" s="1337" t="s">
        <v>496</v>
      </c>
      <c r="H255" s="1325" t="n">
        <v>4</v>
      </c>
      <c r="I255" s="1327" t="s">
        <v>497</v>
      </c>
      <c r="J255" s="1338" t="n">
        <v>70</v>
      </c>
      <c r="K255" s="1339" t="n">
        <v>300</v>
      </c>
      <c r="L255" s="1339" t="n">
        <v>2550</v>
      </c>
      <c r="M255" s="1340" t="n">
        <v>24.16573881075</v>
      </c>
      <c r="N255" s="1209" t="n">
        <v>962.494824162749</v>
      </c>
      <c r="O255" s="1342" t="n">
        <v>37228.2169685963</v>
      </c>
      <c r="P255" s="1342" t="n">
        <v>43179.765175215</v>
      </c>
      <c r="Q255" s="1213" t="n">
        <v>23153.91686694</v>
      </c>
      <c r="R255" s="1343" t="n">
        <v>60382.1338355363</v>
      </c>
      <c r="S255" s="1344" t="n">
        <v>66333.682042155</v>
      </c>
    </row>
    <row r="256" customFormat="false" ht="16.5" hidden="false" customHeight="false" outlineLevel="0" collapsed="false">
      <c r="A256" s="1324" t="s">
        <v>529</v>
      </c>
      <c r="B256" s="1325" t="n">
        <f aca="false">J256</f>
        <v>70</v>
      </c>
      <c r="C256" s="1325" t="s">
        <v>496</v>
      </c>
      <c r="D256" s="1325" t="n">
        <f aca="false">K256</f>
        <v>300</v>
      </c>
      <c r="E256" s="1325" t="s">
        <v>496</v>
      </c>
      <c r="F256" s="1326" t="n">
        <f aca="false">L256</f>
        <v>2600</v>
      </c>
      <c r="G256" s="1325" t="s">
        <v>496</v>
      </c>
      <c r="H256" s="1325" t="n">
        <v>4</v>
      </c>
      <c r="I256" s="1327" t="s">
        <v>497</v>
      </c>
      <c r="J256" s="1338" t="n">
        <v>70</v>
      </c>
      <c r="K256" s="1339" t="n">
        <v>300</v>
      </c>
      <c r="L256" s="1339" t="n">
        <v>2600</v>
      </c>
      <c r="M256" s="1340" t="n">
        <v>24.6191306947957</v>
      </c>
      <c r="N256" s="1209" t="n">
        <v>984.369706530084</v>
      </c>
      <c r="O256" s="1342" t="n">
        <v>37832.6578917263</v>
      </c>
      <c r="P256" s="1342" t="n">
        <v>43893.0284050463</v>
      </c>
      <c r="Q256" s="1213" t="n">
        <v>23606.52407424</v>
      </c>
      <c r="R256" s="1343" t="n">
        <v>61439.1819659663</v>
      </c>
      <c r="S256" s="1344" t="n">
        <v>67499.5524792863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70</v>
      </c>
      <c r="C257" s="1337" t="s">
        <v>496</v>
      </c>
      <c r="D257" s="1337" t="n">
        <f aca="false">K257</f>
        <v>300</v>
      </c>
      <c r="E257" s="1337" t="s">
        <v>496</v>
      </c>
      <c r="F257" s="1326" t="n">
        <f aca="false">L257</f>
        <v>2650</v>
      </c>
      <c r="G257" s="1337" t="s">
        <v>496</v>
      </c>
      <c r="H257" s="1325" t="n">
        <v>4</v>
      </c>
      <c r="I257" s="1327" t="s">
        <v>497</v>
      </c>
      <c r="J257" s="1338" t="n">
        <v>70</v>
      </c>
      <c r="K257" s="1339" t="n">
        <v>300</v>
      </c>
      <c r="L257" s="1339" t="n">
        <v>2650</v>
      </c>
      <c r="M257" s="1340" t="n">
        <v>25.0725225788414</v>
      </c>
      <c r="N257" s="1209" t="n">
        <v>1006.24458889742</v>
      </c>
      <c r="O257" s="1342" t="n">
        <v>38437.098946065</v>
      </c>
      <c r="P257" s="1342" t="n">
        <v>44606.2915036688</v>
      </c>
      <c r="Q257" s="1213" t="n">
        <v>24059.1314127488</v>
      </c>
      <c r="R257" s="1343" t="n">
        <v>62496.2303588138</v>
      </c>
      <c r="S257" s="1344" t="n">
        <v>68665.4229164175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70</v>
      </c>
      <c r="C258" s="1337" t="s">
        <v>496</v>
      </c>
      <c r="D258" s="1337" t="n">
        <f aca="false">K258</f>
        <v>300</v>
      </c>
      <c r="E258" s="1337" t="s">
        <v>496</v>
      </c>
      <c r="F258" s="1326" t="n">
        <f aca="false">L258</f>
        <v>2700</v>
      </c>
      <c r="G258" s="1337" t="s">
        <v>496</v>
      </c>
      <c r="H258" s="1325" t="n">
        <v>4</v>
      </c>
      <c r="I258" s="1327" t="s">
        <v>497</v>
      </c>
      <c r="J258" s="1338" t="n">
        <v>70</v>
      </c>
      <c r="K258" s="1339" t="n">
        <v>300</v>
      </c>
      <c r="L258" s="1339" t="n">
        <v>2700</v>
      </c>
      <c r="M258" s="1340" t="n">
        <v>25.6044144628871</v>
      </c>
      <c r="N258" s="1209" t="n">
        <v>1028.11947126475</v>
      </c>
      <c r="O258" s="1342" t="n">
        <v>39113.646949845</v>
      </c>
      <c r="P258" s="1342" t="n">
        <v>45389.46380517</v>
      </c>
      <c r="Q258" s="1213" t="n">
        <v>24511.7386200488</v>
      </c>
      <c r="R258" s="1343" t="n">
        <v>63625.3855698938</v>
      </c>
      <c r="S258" s="1344" t="n">
        <v>69901.2024252188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70</v>
      </c>
      <c r="C259" s="1337" t="s">
        <v>496</v>
      </c>
      <c r="D259" s="1337" t="n">
        <f aca="false">K259</f>
        <v>300</v>
      </c>
      <c r="E259" s="1337" t="s">
        <v>496</v>
      </c>
      <c r="F259" s="1326" t="n">
        <f aca="false">L259</f>
        <v>2750</v>
      </c>
      <c r="G259" s="1337" t="s">
        <v>496</v>
      </c>
      <c r="H259" s="1325" t="n">
        <v>4</v>
      </c>
      <c r="I259" s="1327" t="s">
        <v>497</v>
      </c>
      <c r="J259" s="1338" t="n">
        <v>70</v>
      </c>
      <c r="K259" s="1339" t="n">
        <v>300</v>
      </c>
      <c r="L259" s="1339" t="n">
        <v>2750</v>
      </c>
      <c r="M259" s="1340" t="n">
        <v>26.0578063469329</v>
      </c>
      <c r="N259" s="1209" t="n">
        <v>1049.99435363209</v>
      </c>
      <c r="O259" s="1342" t="n">
        <v>39718.087872975</v>
      </c>
      <c r="P259" s="1342" t="n">
        <v>46102.7270350013</v>
      </c>
      <c r="Q259" s="1213" t="n">
        <v>24964.3459585574</v>
      </c>
      <c r="R259" s="1343" t="n">
        <v>64682.4338315324</v>
      </c>
      <c r="S259" s="1344" t="n">
        <v>71067.0729935586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70</v>
      </c>
      <c r="C260" s="1337" t="s">
        <v>496</v>
      </c>
      <c r="D260" s="1337" t="n">
        <f aca="false">K260</f>
        <v>300</v>
      </c>
      <c r="E260" s="1337" t="s">
        <v>496</v>
      </c>
      <c r="F260" s="1326" t="n">
        <f aca="false">L260</f>
        <v>2800</v>
      </c>
      <c r="G260" s="1337" t="s">
        <v>496</v>
      </c>
      <c r="H260" s="1325" t="n">
        <v>4</v>
      </c>
      <c r="I260" s="1327" t="s">
        <v>497</v>
      </c>
      <c r="J260" s="1338" t="n">
        <v>70</v>
      </c>
      <c r="K260" s="1339" t="n">
        <v>300</v>
      </c>
      <c r="L260" s="1339" t="n">
        <v>2800</v>
      </c>
      <c r="M260" s="1340" t="n">
        <v>26.5111982309786</v>
      </c>
      <c r="N260" s="1209" t="n">
        <v>1071.86923599942</v>
      </c>
      <c r="O260" s="1342" t="n">
        <v>40322.5289273138</v>
      </c>
      <c r="P260" s="1342" t="n">
        <v>46815.9902648325</v>
      </c>
      <c r="Q260" s="1213" t="n">
        <v>25416.9532970663</v>
      </c>
      <c r="R260" s="1343" t="n">
        <v>65739.48222438</v>
      </c>
      <c r="S260" s="1344" t="n">
        <v>72232.9435618988</v>
      </c>
    </row>
    <row r="261" customFormat="false" ht="16.5" hidden="false" customHeight="false" outlineLevel="0" collapsed="false">
      <c r="A261" s="1336" t="s">
        <v>529</v>
      </c>
      <c r="B261" s="1337" t="n">
        <f aca="false">J261</f>
        <v>70</v>
      </c>
      <c r="C261" s="1337" t="s">
        <v>496</v>
      </c>
      <c r="D261" s="1337" t="n">
        <f aca="false">K261</f>
        <v>300</v>
      </c>
      <c r="E261" s="1337" t="s">
        <v>496</v>
      </c>
      <c r="F261" s="1326" t="n">
        <f aca="false">L261</f>
        <v>2850</v>
      </c>
      <c r="G261" s="1337" t="s">
        <v>496</v>
      </c>
      <c r="H261" s="1325" t="n">
        <v>4</v>
      </c>
      <c r="I261" s="1327" t="s">
        <v>497</v>
      </c>
      <c r="J261" s="1338" t="n">
        <v>70</v>
      </c>
      <c r="K261" s="1339" t="n">
        <v>300</v>
      </c>
      <c r="L261" s="1339" t="n">
        <v>2850</v>
      </c>
      <c r="M261" s="1340" t="n">
        <v>26.9645901150243</v>
      </c>
      <c r="N261" s="1209" t="n">
        <v>1093.74411836676</v>
      </c>
      <c r="O261" s="1342" t="n">
        <v>40926.9699816525</v>
      </c>
      <c r="P261" s="1342" t="n">
        <v>47529.2534946638</v>
      </c>
      <c r="Q261" s="1213" t="n">
        <v>25869.5605043663</v>
      </c>
      <c r="R261" s="1343" t="n">
        <v>66796.5304860188</v>
      </c>
      <c r="S261" s="1344" t="n">
        <v>73398.81399903</v>
      </c>
    </row>
    <row r="262" customFormat="false" ht="16.5" hidden="false" customHeight="false" outlineLevel="0" collapsed="false">
      <c r="A262" s="1336" t="s">
        <v>529</v>
      </c>
      <c r="B262" s="1337" t="n">
        <f aca="false">J262</f>
        <v>70</v>
      </c>
      <c r="C262" s="1337" t="s">
        <v>496</v>
      </c>
      <c r="D262" s="1337" t="n">
        <f aca="false">K262</f>
        <v>300</v>
      </c>
      <c r="E262" s="1337" t="s">
        <v>496</v>
      </c>
      <c r="F262" s="1326" t="n">
        <f aca="false">L262</f>
        <v>2900</v>
      </c>
      <c r="G262" s="1337" t="s">
        <v>496</v>
      </c>
      <c r="H262" s="1325" t="n">
        <v>4</v>
      </c>
      <c r="I262" s="1327" t="s">
        <v>497</v>
      </c>
      <c r="J262" s="1338" t="n">
        <v>70</v>
      </c>
      <c r="K262" s="1339" t="n">
        <v>300</v>
      </c>
      <c r="L262" s="1339" t="n">
        <v>2900</v>
      </c>
      <c r="M262" s="1340" t="n">
        <v>27.41798199907</v>
      </c>
      <c r="N262" s="1209" t="n">
        <v>1115.6190007341</v>
      </c>
      <c r="O262" s="1342" t="n">
        <v>41531.4110359913</v>
      </c>
      <c r="P262" s="1342" t="n">
        <v>48242.5165932863</v>
      </c>
      <c r="Q262" s="1213" t="n">
        <v>26322.167842875</v>
      </c>
      <c r="R262" s="1343" t="n">
        <v>67853.5788788663</v>
      </c>
      <c r="S262" s="1344" t="n">
        <v>74564.6844361613</v>
      </c>
    </row>
    <row r="263" customFormat="false" ht="16.5" hidden="false" customHeight="false" outlineLevel="0" collapsed="false">
      <c r="A263" s="1336" t="s">
        <v>529</v>
      </c>
      <c r="B263" s="1337" t="n">
        <f aca="false">J263</f>
        <v>70</v>
      </c>
      <c r="C263" s="1337" t="s">
        <v>496</v>
      </c>
      <c r="D263" s="1337" t="n">
        <f aca="false">K263</f>
        <v>300</v>
      </c>
      <c r="E263" s="1337" t="s">
        <v>496</v>
      </c>
      <c r="F263" s="1326" t="n">
        <f aca="false">L263</f>
        <v>2950</v>
      </c>
      <c r="G263" s="1337" t="s">
        <v>496</v>
      </c>
      <c r="H263" s="1325" t="n">
        <v>4</v>
      </c>
      <c r="I263" s="1327" t="s">
        <v>497</v>
      </c>
      <c r="J263" s="1338" t="n">
        <v>70</v>
      </c>
      <c r="K263" s="1339" t="n">
        <v>300</v>
      </c>
      <c r="L263" s="1339" t="n">
        <v>2950</v>
      </c>
      <c r="M263" s="1340" t="n">
        <v>27.8713738831157</v>
      </c>
      <c r="N263" s="1209" t="n">
        <v>1137.49388310143</v>
      </c>
      <c r="O263" s="1342" t="n">
        <v>42135.85209033</v>
      </c>
      <c r="P263" s="1342" t="n">
        <v>48955.7798231175</v>
      </c>
      <c r="Q263" s="1213" t="n">
        <v>26774.775050175</v>
      </c>
      <c r="R263" s="1343" t="n">
        <v>68910.627140505</v>
      </c>
      <c r="S263" s="1344" t="n">
        <v>75730.5548732925</v>
      </c>
    </row>
    <row r="264" customFormat="false" ht="16.5" hidden="false" customHeight="false" outlineLevel="0" collapsed="false">
      <c r="A264" s="1336" t="s">
        <v>529</v>
      </c>
      <c r="B264" s="1337" t="n">
        <f aca="false">J264</f>
        <v>70</v>
      </c>
      <c r="C264" s="1337" t="s">
        <v>496</v>
      </c>
      <c r="D264" s="1337" t="n">
        <f aca="false">K264</f>
        <v>300</v>
      </c>
      <c r="E264" s="1337" t="s">
        <v>496</v>
      </c>
      <c r="F264" s="1326" t="n">
        <f aca="false">L264</f>
        <v>3000</v>
      </c>
      <c r="G264" s="1337" t="s">
        <v>496</v>
      </c>
      <c r="H264" s="1325" t="n">
        <v>4</v>
      </c>
      <c r="I264" s="1327" t="s">
        <v>497</v>
      </c>
      <c r="J264" s="1356" t="n">
        <v>70</v>
      </c>
      <c r="K264" s="1350" t="n">
        <v>300</v>
      </c>
      <c r="L264" s="1350" t="n">
        <v>3000</v>
      </c>
      <c r="M264" s="1351" t="n">
        <v>28.3247657671614</v>
      </c>
      <c r="N264" s="1232" t="n">
        <v>1159.36876546877</v>
      </c>
      <c r="O264" s="1353" t="n">
        <v>42740.29301346</v>
      </c>
      <c r="P264" s="1353" t="n">
        <v>49669.0430529488</v>
      </c>
      <c r="Q264" s="1236" t="n">
        <v>27227.3823886838</v>
      </c>
      <c r="R264" s="1354" t="n">
        <v>69967.6754021438</v>
      </c>
      <c r="S264" s="1355" t="n">
        <v>76896.4254416325</v>
      </c>
    </row>
  </sheetData>
  <mergeCells count="22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61:S61"/>
    <mergeCell ref="A111:S111"/>
    <mergeCell ref="A112:S112"/>
    <mergeCell ref="A113:S113"/>
    <mergeCell ref="A163:S163"/>
    <mergeCell ref="A164:S164"/>
    <mergeCell ref="A165:S165"/>
    <mergeCell ref="A215:S215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26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N182" activeCellId="0" sqref="N182"/>
    </sheetView>
  </sheetViews>
  <sheetFormatPr defaultRowHeight="1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522</v>
      </c>
      <c r="P4" s="1192" t="s">
        <v>523</v>
      </c>
      <c r="Q4" s="1318" t="s">
        <v>488</v>
      </c>
      <c r="R4" s="1319" t="s">
        <v>524</v>
      </c>
      <c r="S4" s="1195" t="s">
        <v>525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65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65</v>
      </c>
      <c r="K10" s="1329" t="n">
        <v>160</v>
      </c>
      <c r="L10" s="1329" t="n">
        <v>600</v>
      </c>
      <c r="M10" s="1330" t="n">
        <v>3.65026473421214</v>
      </c>
      <c r="N10" s="1261" t="n">
        <v>45.595845</v>
      </c>
      <c r="O10" s="1331" t="n">
        <v>8840.8510857675</v>
      </c>
      <c r="P10" s="1332" t="n">
        <v>10217.3227193925</v>
      </c>
      <c r="Q10" s="1333" t="n">
        <v>3421.9055683575</v>
      </c>
      <c r="R10" s="1334" t="n">
        <v>12262.756654125</v>
      </c>
      <c r="S10" s="1335" t="n">
        <v>13639.22828775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65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65</v>
      </c>
      <c r="K11" s="1339" t="n">
        <v>160</v>
      </c>
      <c r="L11" s="1339" t="n">
        <v>650</v>
      </c>
      <c r="M11" s="1340" t="n">
        <v>3.92120466587786</v>
      </c>
      <c r="N11" s="1211" t="n">
        <v>54.715014</v>
      </c>
      <c r="O11" s="1341" t="n">
        <v>9207.20389136625</v>
      </c>
      <c r="P11" s="1342" t="n">
        <v>10666.2949194825</v>
      </c>
      <c r="Q11" s="1300" t="n">
        <v>3703.806255645</v>
      </c>
      <c r="R11" s="1343" t="n">
        <v>12911.0101470113</v>
      </c>
      <c r="S11" s="1344" t="n">
        <v>14370.1011751275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65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65</v>
      </c>
      <c r="K12" s="1339" t="n">
        <v>160</v>
      </c>
      <c r="L12" s="1339" t="n">
        <v>700</v>
      </c>
      <c r="M12" s="1340" t="n">
        <v>4.19214459754357</v>
      </c>
      <c r="N12" s="1211" t="n">
        <v>63.834183</v>
      </c>
      <c r="O12" s="1341" t="n">
        <v>9573.55656575625</v>
      </c>
      <c r="P12" s="1342" t="n">
        <v>11115.2672507813</v>
      </c>
      <c r="Q12" s="1300" t="n">
        <v>3985.7069429325</v>
      </c>
      <c r="R12" s="1343" t="n">
        <v>13559.2635086888</v>
      </c>
      <c r="S12" s="1344" t="n">
        <v>15100.9741937138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65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65</v>
      </c>
      <c r="K13" s="1339" t="n">
        <v>160</v>
      </c>
      <c r="L13" s="1339" t="n">
        <v>750</v>
      </c>
      <c r="M13" s="1340" t="n">
        <v>4.46308452920929</v>
      </c>
      <c r="N13" s="1211" t="n">
        <v>72.953352</v>
      </c>
      <c r="O13" s="1341" t="n">
        <v>9939.90924014625</v>
      </c>
      <c r="P13" s="1342" t="n">
        <v>11564.23958208</v>
      </c>
      <c r="Q13" s="1300" t="n">
        <v>4267.60776142875</v>
      </c>
      <c r="R13" s="1343" t="n">
        <v>14207.517001575</v>
      </c>
      <c r="S13" s="1344" t="n">
        <v>15831.8473435088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65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65</v>
      </c>
      <c r="K14" s="1339" t="n">
        <v>160</v>
      </c>
      <c r="L14" s="1339" t="n">
        <v>800</v>
      </c>
      <c r="M14" s="1340" t="n">
        <v>4.734024460875</v>
      </c>
      <c r="N14" s="1211" t="n">
        <v>82.072521</v>
      </c>
      <c r="O14" s="1341" t="n">
        <v>10306.262045745</v>
      </c>
      <c r="P14" s="1342" t="n">
        <v>12013.2119133788</v>
      </c>
      <c r="Q14" s="1300" t="n">
        <v>4549.50844871625</v>
      </c>
      <c r="R14" s="1343" t="n">
        <v>14855.7704944613</v>
      </c>
      <c r="S14" s="1344" t="n">
        <v>16562.720362095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65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65</v>
      </c>
      <c r="K15" s="1339" t="n">
        <v>160</v>
      </c>
      <c r="L15" s="1339" t="n">
        <v>850</v>
      </c>
      <c r="M15" s="1340" t="n">
        <v>5.00496439254071</v>
      </c>
      <c r="N15" s="1211" t="n">
        <v>91.19169</v>
      </c>
      <c r="O15" s="1341" t="n">
        <v>10672.614720135</v>
      </c>
      <c r="P15" s="1342" t="n">
        <v>12462.1842446775</v>
      </c>
      <c r="Q15" s="1300" t="n">
        <v>4831.40913600375</v>
      </c>
      <c r="R15" s="1343" t="n">
        <v>15504.0238561388</v>
      </c>
      <c r="S15" s="1344" t="n">
        <v>17293.5933806813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65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65</v>
      </c>
      <c r="K16" s="1339" t="n">
        <v>160</v>
      </c>
      <c r="L16" s="1339" t="n">
        <v>900</v>
      </c>
      <c r="M16" s="1340" t="n">
        <v>5.27590432420643</v>
      </c>
      <c r="N16" s="1211" t="n">
        <v>100.310859</v>
      </c>
      <c r="O16" s="1341" t="n">
        <v>11038.967394525</v>
      </c>
      <c r="P16" s="1342" t="n">
        <v>12911.1565759763</v>
      </c>
      <c r="Q16" s="1300" t="n">
        <v>5113.3099545</v>
      </c>
      <c r="R16" s="1343" t="n">
        <v>16152.277349025</v>
      </c>
      <c r="S16" s="1344" t="n">
        <v>18024.4665304763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65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65</v>
      </c>
      <c r="K17" s="1339" t="n">
        <v>160</v>
      </c>
      <c r="L17" s="1339" t="n">
        <v>950</v>
      </c>
      <c r="M17" s="1340" t="n">
        <v>5.54684425587214</v>
      </c>
      <c r="N17" s="1211" t="n">
        <v>109.430028</v>
      </c>
      <c r="O17" s="1341" t="n">
        <v>11405.320068915</v>
      </c>
      <c r="P17" s="1342" t="n">
        <v>13360.128907275</v>
      </c>
      <c r="Q17" s="1300" t="n">
        <v>5395.2106417875</v>
      </c>
      <c r="R17" s="1343" t="n">
        <v>16800.5307107025</v>
      </c>
      <c r="S17" s="1344" t="n">
        <v>18755.3395490625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65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65</v>
      </c>
      <c r="K18" s="1339" t="n">
        <v>160</v>
      </c>
      <c r="L18" s="1339" t="n">
        <v>1000</v>
      </c>
      <c r="M18" s="1340" t="n">
        <v>5.81778418753786</v>
      </c>
      <c r="N18" s="1211" t="n">
        <v>118.549197</v>
      </c>
      <c r="O18" s="1341" t="n">
        <v>11771.6728745138</v>
      </c>
      <c r="P18" s="1342" t="n">
        <v>13809.101107365</v>
      </c>
      <c r="Q18" s="1300" t="n">
        <v>5677.111329075</v>
      </c>
      <c r="R18" s="1343" t="n">
        <v>17448.7842035888</v>
      </c>
      <c r="S18" s="1344" t="n">
        <v>19486.21243644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65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65</v>
      </c>
      <c r="K19" s="1339" t="n">
        <v>160</v>
      </c>
      <c r="L19" s="1339" t="n">
        <v>1050</v>
      </c>
      <c r="M19" s="1340" t="n">
        <v>6.08872411920357</v>
      </c>
      <c r="N19" s="1211" t="n">
        <v>127.668366</v>
      </c>
      <c r="O19" s="1341" t="n">
        <v>12138.0255489038</v>
      </c>
      <c r="P19" s="1342" t="n">
        <v>14258.0734386638</v>
      </c>
      <c r="Q19" s="1300" t="n">
        <v>5959.01214757125</v>
      </c>
      <c r="R19" s="1343" t="n">
        <v>18097.037696475</v>
      </c>
      <c r="S19" s="1344" t="n">
        <v>20217.085586235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65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65</v>
      </c>
      <c r="K20" s="1339" t="n">
        <v>160</v>
      </c>
      <c r="L20" s="1339" t="n">
        <v>1100</v>
      </c>
      <c r="M20" s="1340" t="n">
        <v>6.35966405086929</v>
      </c>
      <c r="N20" s="1211" t="n">
        <v>136.787535</v>
      </c>
      <c r="O20" s="1341" t="n">
        <v>12504.3782232938</v>
      </c>
      <c r="P20" s="1342" t="n">
        <v>14707.0457699625</v>
      </c>
      <c r="Q20" s="1300" t="n">
        <v>6240.91283485875</v>
      </c>
      <c r="R20" s="1343" t="n">
        <v>18745.2910581525</v>
      </c>
      <c r="S20" s="1344" t="n">
        <v>20947.9586048212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65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65</v>
      </c>
      <c r="K21" s="1339" t="n">
        <v>160</v>
      </c>
      <c r="L21" s="1339" t="n">
        <v>1150</v>
      </c>
      <c r="M21" s="1340" t="n">
        <v>6.630603982535</v>
      </c>
      <c r="N21" s="1211" t="n">
        <v>145.906704</v>
      </c>
      <c r="O21" s="1341" t="n">
        <v>12870.7308976838</v>
      </c>
      <c r="P21" s="1342" t="n">
        <v>15156.0181012613</v>
      </c>
      <c r="Q21" s="1300" t="n">
        <v>6522.81352214625</v>
      </c>
      <c r="R21" s="1343" t="n">
        <v>19393.54441983</v>
      </c>
      <c r="S21" s="1344" t="n">
        <v>21678.8316234075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65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65</v>
      </c>
      <c r="K22" s="1339" t="n">
        <v>160</v>
      </c>
      <c r="L22" s="1339" t="n">
        <v>1200</v>
      </c>
      <c r="M22" s="1340" t="n">
        <v>6.94079391420071</v>
      </c>
      <c r="N22" s="1211" t="n">
        <v>155.025873</v>
      </c>
      <c r="O22" s="1341" t="n">
        <v>13279.9544566313</v>
      </c>
      <c r="P22" s="1342" t="n">
        <v>15646.5544779675</v>
      </c>
      <c r="Q22" s="1300" t="n">
        <v>6804.7143406425</v>
      </c>
      <c r="R22" s="1343" t="n">
        <v>20084.6687972738</v>
      </c>
      <c r="S22" s="1344" t="n">
        <v>22451.26881861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65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65</v>
      </c>
      <c r="K23" s="1339" t="n">
        <v>160</v>
      </c>
      <c r="L23" s="1339" t="n">
        <v>1250</v>
      </c>
      <c r="M23" s="1340" t="n">
        <v>7.21173384586643</v>
      </c>
      <c r="N23" s="1211" t="n">
        <v>164.145042</v>
      </c>
      <c r="O23" s="1341" t="n">
        <v>13646.3071310213</v>
      </c>
      <c r="P23" s="1342" t="n">
        <v>16095.5268092663</v>
      </c>
      <c r="Q23" s="1300" t="n">
        <v>7086.61502793</v>
      </c>
      <c r="R23" s="1343" t="n">
        <v>20732.9221589513</v>
      </c>
      <c r="S23" s="1344" t="n">
        <v>23182.1418371963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65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65</v>
      </c>
      <c r="K24" s="1339" t="n">
        <v>160</v>
      </c>
      <c r="L24" s="1339" t="n">
        <v>1300</v>
      </c>
      <c r="M24" s="1340" t="n">
        <v>7.48267377753214</v>
      </c>
      <c r="N24" s="1211" t="n">
        <v>173.264211</v>
      </c>
      <c r="O24" s="1341" t="n">
        <v>14012.65993662</v>
      </c>
      <c r="P24" s="1342" t="n">
        <v>16544.499140565</v>
      </c>
      <c r="Q24" s="1300" t="n">
        <v>7368.5157152175</v>
      </c>
      <c r="R24" s="1343" t="n">
        <v>21381.1756518375</v>
      </c>
      <c r="S24" s="1344" t="n">
        <v>23913.0148557825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65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65</v>
      </c>
      <c r="K25" s="1339" t="n">
        <v>160</v>
      </c>
      <c r="L25" s="1339" t="n">
        <v>1350</v>
      </c>
      <c r="M25" s="1340" t="n">
        <v>7.75361370919786</v>
      </c>
      <c r="N25" s="1211" t="n">
        <v>182.38338</v>
      </c>
      <c r="O25" s="1341" t="n">
        <v>14379.01261101</v>
      </c>
      <c r="P25" s="1342" t="n">
        <v>16993.4714718638</v>
      </c>
      <c r="Q25" s="1300" t="n">
        <v>7650.41653371375</v>
      </c>
      <c r="R25" s="1343" t="n">
        <v>22029.4291447238</v>
      </c>
      <c r="S25" s="1344" t="n">
        <v>24643.8880055775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65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65</v>
      </c>
      <c r="K26" s="1339" t="n">
        <v>160</v>
      </c>
      <c r="L26" s="1339" t="n">
        <v>1400</v>
      </c>
      <c r="M26" s="1340" t="n">
        <v>8.02455364086357</v>
      </c>
      <c r="N26" s="1211" t="n">
        <v>191.502549</v>
      </c>
      <c r="O26" s="1341" t="n">
        <v>14745.3652854</v>
      </c>
      <c r="P26" s="1342" t="n">
        <v>17442.4438031625</v>
      </c>
      <c r="Q26" s="1300" t="n">
        <v>7932.31722100125</v>
      </c>
      <c r="R26" s="1343" t="n">
        <v>22677.6825064013</v>
      </c>
      <c r="S26" s="1344" t="n">
        <v>25374.7610241638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65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65</v>
      </c>
      <c r="K27" s="1339" t="n">
        <v>160</v>
      </c>
      <c r="L27" s="1339" t="n">
        <v>1450</v>
      </c>
      <c r="M27" s="1340" t="n">
        <v>8.29549357252929</v>
      </c>
      <c r="N27" s="1211" t="n">
        <v>200.621718</v>
      </c>
      <c r="O27" s="1341" t="n">
        <v>15111.71795979</v>
      </c>
      <c r="P27" s="1342" t="n">
        <v>17891.4160032525</v>
      </c>
      <c r="Q27" s="1300" t="n">
        <v>8214.21790828875</v>
      </c>
      <c r="R27" s="1343" t="n">
        <v>23325.9358680788</v>
      </c>
      <c r="S27" s="1344" t="n">
        <v>26105.6339115413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65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65</v>
      </c>
      <c r="K28" s="1339" t="n">
        <v>160</v>
      </c>
      <c r="L28" s="1339" t="n">
        <v>1500</v>
      </c>
      <c r="M28" s="1340" t="n">
        <v>8.638195932995</v>
      </c>
      <c r="N28" s="1211" t="n">
        <v>209.740887</v>
      </c>
      <c r="O28" s="1341" t="n">
        <v>15982.2157200188</v>
      </c>
      <c r="P28" s="1342" t="n">
        <v>18758.6029730925</v>
      </c>
      <c r="Q28" s="1300" t="n">
        <v>8496.11859557625</v>
      </c>
      <c r="R28" s="1343" t="n">
        <v>24478.334315595</v>
      </c>
      <c r="S28" s="1344" t="n">
        <v>27254.7215686688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65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65</v>
      </c>
      <c r="K29" s="1339" t="n">
        <v>160</v>
      </c>
      <c r="L29" s="1339" t="n">
        <v>1550</v>
      </c>
      <c r="M29" s="1340" t="n">
        <v>8.90913586466072</v>
      </c>
      <c r="N29" s="1211" t="n">
        <v>218.860056</v>
      </c>
      <c r="O29" s="1341" t="n">
        <v>16348.5683944088</v>
      </c>
      <c r="P29" s="1342" t="n">
        <v>19207.5753043913</v>
      </c>
      <c r="Q29" s="1300" t="n">
        <v>8778.0194140725</v>
      </c>
      <c r="R29" s="1343" t="n">
        <v>25126.5878084813</v>
      </c>
      <c r="S29" s="1344" t="n">
        <v>27985.5947184638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65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65</v>
      </c>
      <c r="K30" s="1339" t="n">
        <v>160</v>
      </c>
      <c r="L30" s="1339" t="n">
        <v>1600</v>
      </c>
      <c r="M30" s="1340" t="n">
        <v>9.18007579632643</v>
      </c>
      <c r="N30" s="1211" t="n">
        <v>227.979225</v>
      </c>
      <c r="O30" s="1341" t="n">
        <v>16714.9210687988</v>
      </c>
      <c r="P30" s="1342" t="n">
        <v>19656.54763569</v>
      </c>
      <c r="Q30" s="1300" t="n">
        <v>9059.92010136</v>
      </c>
      <c r="R30" s="1343" t="n">
        <v>25774.8411701588</v>
      </c>
      <c r="S30" s="1344" t="n">
        <v>28716.46773705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65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65</v>
      </c>
      <c r="K31" s="1339" t="n">
        <v>160</v>
      </c>
      <c r="L31" s="1339" t="n">
        <v>1650</v>
      </c>
      <c r="M31" s="1340" t="n">
        <v>9.45101572799214</v>
      </c>
      <c r="N31" s="1211" t="n">
        <v>237.098394</v>
      </c>
      <c r="O31" s="1341" t="n">
        <v>17081.2737431888</v>
      </c>
      <c r="P31" s="1342" t="n">
        <v>20105.5199669888</v>
      </c>
      <c r="Q31" s="1300" t="n">
        <v>9341.8207886475</v>
      </c>
      <c r="R31" s="1343" t="n">
        <v>26423.0945318363</v>
      </c>
      <c r="S31" s="1344" t="n">
        <v>29447.3407556363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65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65</v>
      </c>
      <c r="K32" s="1339" t="n">
        <v>160</v>
      </c>
      <c r="L32" s="1339" t="n">
        <v>1700</v>
      </c>
      <c r="M32" s="1340" t="n">
        <v>9.72195565965786</v>
      </c>
      <c r="N32" s="1211" t="n">
        <v>246.217563</v>
      </c>
      <c r="O32" s="1341" t="n">
        <v>17447.6265487875</v>
      </c>
      <c r="P32" s="1342" t="n">
        <v>20554.4921670788</v>
      </c>
      <c r="Q32" s="1300" t="n">
        <v>9623.72160714375</v>
      </c>
      <c r="R32" s="1343" t="n">
        <v>27071.3481559313</v>
      </c>
      <c r="S32" s="1344" t="n">
        <v>30178.2137742225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65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65</v>
      </c>
      <c r="K33" s="1339" t="n">
        <v>160</v>
      </c>
      <c r="L33" s="1339" t="n">
        <v>1750</v>
      </c>
      <c r="M33" s="1340" t="n">
        <v>9.99289559132357</v>
      </c>
      <c r="N33" s="1211" t="n">
        <v>255.336732</v>
      </c>
      <c r="O33" s="1341" t="n">
        <v>17813.9792231775</v>
      </c>
      <c r="P33" s="1342" t="n">
        <v>21003.4644983775</v>
      </c>
      <c r="Q33" s="1300" t="n">
        <v>9905.62229443125</v>
      </c>
      <c r="R33" s="1343" t="n">
        <v>27719.6015176088</v>
      </c>
      <c r="S33" s="1344" t="n">
        <v>30909.0867928088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65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65</v>
      </c>
      <c r="K34" s="1339" t="n">
        <v>160</v>
      </c>
      <c r="L34" s="1339" t="n">
        <v>1800</v>
      </c>
      <c r="M34" s="1340" t="n">
        <v>10.2638355229893</v>
      </c>
      <c r="N34" s="1211" t="n">
        <v>264.455901</v>
      </c>
      <c r="O34" s="1341" t="n">
        <v>18180.3318975675</v>
      </c>
      <c r="P34" s="1342" t="n">
        <v>21452.4368296763</v>
      </c>
      <c r="Q34" s="1300" t="n">
        <v>10187.5229817188</v>
      </c>
      <c r="R34" s="1343" t="n">
        <v>28367.8548792863</v>
      </c>
      <c r="S34" s="1344" t="n">
        <v>31639.959811395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65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65</v>
      </c>
      <c r="K35" s="1339" t="n">
        <v>160</v>
      </c>
      <c r="L35" s="1339" t="n">
        <v>1850</v>
      </c>
      <c r="M35" s="1340" t="n">
        <v>10.534775454655</v>
      </c>
      <c r="N35" s="1211" t="n">
        <v>273.57507</v>
      </c>
      <c r="O35" s="1341" t="n">
        <v>18546.6847031663</v>
      </c>
      <c r="P35" s="1342" t="n">
        <v>21901.409160975</v>
      </c>
      <c r="Q35" s="1300" t="n">
        <v>10469.423800215</v>
      </c>
      <c r="R35" s="1343" t="n">
        <v>29016.1085033813</v>
      </c>
      <c r="S35" s="1344" t="n">
        <v>32370.83296119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65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65</v>
      </c>
      <c r="K36" s="1339" t="n">
        <v>160</v>
      </c>
      <c r="L36" s="1339" t="n">
        <v>1900</v>
      </c>
      <c r="M36" s="1340" t="n">
        <v>10.8057153863207</v>
      </c>
      <c r="N36" s="1211" t="n">
        <v>282.694239</v>
      </c>
      <c r="O36" s="1341" t="n">
        <v>18913.0373775563</v>
      </c>
      <c r="P36" s="1342" t="n">
        <v>22350.3814922738</v>
      </c>
      <c r="Q36" s="1300" t="n">
        <v>10751.3244875025</v>
      </c>
      <c r="R36" s="1343" t="n">
        <v>29664.3618650588</v>
      </c>
      <c r="S36" s="1344" t="n">
        <v>33101.7059797763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65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65</v>
      </c>
      <c r="K37" s="1339" t="n">
        <v>160</v>
      </c>
      <c r="L37" s="1339" t="n">
        <v>1950</v>
      </c>
      <c r="M37" s="1340" t="n">
        <v>11.1159053179864</v>
      </c>
      <c r="N37" s="1211" t="n">
        <v>291.813408</v>
      </c>
      <c r="O37" s="1341" t="n">
        <v>19322.2609365038</v>
      </c>
      <c r="P37" s="1342" t="n">
        <v>22840.91786898</v>
      </c>
      <c r="Q37" s="1300" t="n">
        <v>11033.22517479</v>
      </c>
      <c r="R37" s="1343" t="n">
        <v>30355.4861112938</v>
      </c>
      <c r="S37" s="1344" t="n">
        <v>33874.14304377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65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65</v>
      </c>
      <c r="K38" s="1339" t="n">
        <v>160</v>
      </c>
      <c r="L38" s="1339" t="n">
        <v>2000</v>
      </c>
      <c r="M38" s="1340" t="n">
        <v>11.4784076496521</v>
      </c>
      <c r="N38" s="1211" t="n">
        <v>300.932577</v>
      </c>
      <c r="O38" s="1341" t="n">
        <v>19904.0743858613</v>
      </c>
      <c r="P38" s="1342" t="n">
        <v>23571.4888450238</v>
      </c>
      <c r="Q38" s="1300" t="n">
        <v>11315.1259932863</v>
      </c>
      <c r="R38" s="1343" t="n">
        <v>31219.2003791475</v>
      </c>
      <c r="S38" s="1344" t="n">
        <v>34886.61483831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65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65</v>
      </c>
      <c r="K39" s="1339" t="n">
        <v>160</v>
      </c>
      <c r="L39" s="1339" t="n">
        <v>2050</v>
      </c>
      <c r="M39" s="1340" t="n">
        <v>11.7493475813179</v>
      </c>
      <c r="N39" s="1211" t="n">
        <v>310.051746</v>
      </c>
      <c r="O39" s="1341" t="n">
        <v>20270.4270602513</v>
      </c>
      <c r="P39" s="1342" t="n">
        <v>24020.4611763225</v>
      </c>
      <c r="Q39" s="1300" t="n">
        <v>11597.0266805738</v>
      </c>
      <c r="R39" s="1343" t="n">
        <v>31867.453740825</v>
      </c>
      <c r="S39" s="1344" t="n">
        <v>35617.4878568963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65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65</v>
      </c>
      <c r="K40" s="1339" t="n">
        <v>160</v>
      </c>
      <c r="L40" s="1339" t="n">
        <v>2100</v>
      </c>
      <c r="M40" s="1340" t="n">
        <v>12.0202875129836</v>
      </c>
      <c r="N40" s="1211" t="n">
        <v>319.170915</v>
      </c>
      <c r="O40" s="1341" t="n">
        <v>20636.7797346413</v>
      </c>
      <c r="P40" s="1342" t="n">
        <v>24469.4335076213</v>
      </c>
      <c r="Q40" s="1300" t="n">
        <v>11878.9273678613</v>
      </c>
      <c r="R40" s="1343" t="n">
        <v>32515.7071025025</v>
      </c>
      <c r="S40" s="1344" t="n">
        <v>36348.3608754825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65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65</v>
      </c>
      <c r="K41" s="1339" t="n">
        <v>160</v>
      </c>
      <c r="L41" s="1339" t="n">
        <v>2150</v>
      </c>
      <c r="M41" s="1340" t="n">
        <v>12.2912274446493</v>
      </c>
      <c r="N41" s="1211" t="n">
        <v>328.290084</v>
      </c>
      <c r="O41" s="1341" t="n">
        <v>21003.1324090313</v>
      </c>
      <c r="P41" s="1342" t="n">
        <v>24918.4057077113</v>
      </c>
      <c r="Q41" s="1300" t="n">
        <v>12160.8280551488</v>
      </c>
      <c r="R41" s="1343" t="n">
        <v>33163.96046418</v>
      </c>
      <c r="S41" s="1344" t="n">
        <v>37079.23376286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65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65</v>
      </c>
      <c r="K42" s="1339" t="n">
        <v>160</v>
      </c>
      <c r="L42" s="1339" t="n">
        <v>2200</v>
      </c>
      <c r="M42" s="1340" t="n">
        <v>12.562167376315</v>
      </c>
      <c r="N42" s="1211" t="n">
        <v>337.409253</v>
      </c>
      <c r="O42" s="1341" t="n">
        <v>21369.48521463</v>
      </c>
      <c r="P42" s="1342" t="n">
        <v>25367.37803901</v>
      </c>
      <c r="Q42" s="1300" t="n">
        <v>12442.728873645</v>
      </c>
      <c r="R42" s="1343" t="n">
        <v>33812.214088275</v>
      </c>
      <c r="S42" s="1344" t="n">
        <v>37810.106912655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65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65</v>
      </c>
      <c r="K43" s="1339" t="n">
        <v>160</v>
      </c>
      <c r="L43" s="1339" t="n">
        <v>2250</v>
      </c>
      <c r="M43" s="1340" t="n">
        <v>12.8331073079807</v>
      </c>
      <c r="N43" s="1211" t="n">
        <v>346.528422</v>
      </c>
      <c r="O43" s="1341" t="n">
        <v>21735.83788902</v>
      </c>
      <c r="P43" s="1342" t="n">
        <v>25816.3503703088</v>
      </c>
      <c r="Q43" s="1300" t="n">
        <v>12724.6295609325</v>
      </c>
      <c r="R43" s="1343" t="n">
        <v>34460.4674499525</v>
      </c>
      <c r="S43" s="1344" t="n">
        <v>38540.9799312413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65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65</v>
      </c>
      <c r="K44" s="1339" t="n">
        <v>160</v>
      </c>
      <c r="L44" s="1339" t="n">
        <v>2300</v>
      </c>
      <c r="M44" s="1340" t="n">
        <v>13.1040472396464</v>
      </c>
      <c r="N44" s="1211" t="n">
        <v>355.647591</v>
      </c>
      <c r="O44" s="1341" t="n">
        <v>22102.19056341</v>
      </c>
      <c r="P44" s="1342" t="n">
        <v>26265.3227016075</v>
      </c>
      <c r="Q44" s="1300" t="n">
        <v>13006.53024822</v>
      </c>
      <c r="R44" s="1343" t="n">
        <v>35108.72081163</v>
      </c>
      <c r="S44" s="1344" t="n">
        <v>39271.8529498275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65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65</v>
      </c>
      <c r="K45" s="1339" t="n">
        <v>160</v>
      </c>
      <c r="L45" s="1339" t="n">
        <v>2350</v>
      </c>
      <c r="M45" s="1340" t="n">
        <v>13.3749871713121</v>
      </c>
      <c r="N45" s="1211" t="n">
        <v>364.76676</v>
      </c>
      <c r="O45" s="1341" t="n">
        <v>22468.5432378</v>
      </c>
      <c r="P45" s="1342" t="n">
        <v>26714.2950329063</v>
      </c>
      <c r="Q45" s="1300" t="n">
        <v>13288.4310667163</v>
      </c>
      <c r="R45" s="1343" t="n">
        <v>35756.9743045163</v>
      </c>
      <c r="S45" s="1344" t="n">
        <v>40002.7260996225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65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65</v>
      </c>
      <c r="K46" s="1339" t="n">
        <v>160</v>
      </c>
      <c r="L46" s="1339" t="n">
        <v>2400</v>
      </c>
      <c r="M46" s="1340" t="n">
        <v>13.6459271029779</v>
      </c>
      <c r="N46" s="1211" t="n">
        <v>373.885929</v>
      </c>
      <c r="O46" s="1341" t="n">
        <v>22834.8960433988</v>
      </c>
      <c r="P46" s="1342" t="n">
        <v>27163.267364205</v>
      </c>
      <c r="Q46" s="1300" t="n">
        <v>13570.3317540038</v>
      </c>
      <c r="R46" s="1343" t="n">
        <v>36405.2277974025</v>
      </c>
      <c r="S46" s="1344" t="n">
        <v>40733.5991182088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65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65</v>
      </c>
      <c r="K47" s="1339" t="n">
        <v>160</v>
      </c>
      <c r="L47" s="1339" t="n">
        <v>2450</v>
      </c>
      <c r="M47" s="1340" t="n">
        <v>13.9886294634436</v>
      </c>
      <c r="N47" s="1211" t="n">
        <v>383.005098</v>
      </c>
      <c r="O47" s="1341" t="n">
        <v>23705.3936724188</v>
      </c>
      <c r="P47" s="1342" t="n">
        <v>28030.4542028363</v>
      </c>
      <c r="Q47" s="1300" t="n">
        <v>13852.2324412913</v>
      </c>
      <c r="R47" s="1343" t="n">
        <v>37557.62611371</v>
      </c>
      <c r="S47" s="1344" t="n">
        <v>41882.6866441275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65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65</v>
      </c>
      <c r="K48" s="1339" t="n">
        <v>160</v>
      </c>
      <c r="L48" s="1339" t="n">
        <v>2500</v>
      </c>
      <c r="M48" s="1340" t="n">
        <v>14.2595693951093</v>
      </c>
      <c r="N48" s="1211" t="n">
        <v>392.124267</v>
      </c>
      <c r="O48" s="1341" t="n">
        <v>24071.7463468088</v>
      </c>
      <c r="P48" s="1342" t="n">
        <v>28479.426534135</v>
      </c>
      <c r="Q48" s="1300" t="n">
        <v>14134.1332597875</v>
      </c>
      <c r="R48" s="1343" t="n">
        <v>38205.8796065963</v>
      </c>
      <c r="S48" s="1344" t="n">
        <v>42613.5597939225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65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65</v>
      </c>
      <c r="K49" s="1339" t="n">
        <v>160</v>
      </c>
      <c r="L49" s="1339" t="n">
        <v>2550</v>
      </c>
      <c r="M49" s="1340" t="n">
        <v>14.530509326775</v>
      </c>
      <c r="N49" s="1211" t="n">
        <v>401.243436</v>
      </c>
      <c r="O49" s="1341" t="n">
        <v>24438.0990211988</v>
      </c>
      <c r="P49" s="1342" t="n">
        <v>28928.3988654338</v>
      </c>
      <c r="Q49" s="1300" t="n">
        <v>14416.033947075</v>
      </c>
      <c r="R49" s="1343" t="n">
        <v>38854.1329682738</v>
      </c>
      <c r="S49" s="1344" t="n">
        <v>43344.4328125088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65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65</v>
      </c>
      <c r="K50" s="1339" t="n">
        <v>160</v>
      </c>
      <c r="L50" s="1339" t="n">
        <v>2600</v>
      </c>
      <c r="M50" s="1340" t="n">
        <v>14.8014492584407</v>
      </c>
      <c r="N50" s="1211" t="n">
        <v>410.362605</v>
      </c>
      <c r="O50" s="1341" t="n">
        <v>24804.4518267975</v>
      </c>
      <c r="P50" s="1342" t="n">
        <v>29377.3711967325</v>
      </c>
      <c r="Q50" s="1300" t="n">
        <v>14697.9346343625</v>
      </c>
      <c r="R50" s="1343" t="n">
        <v>39502.38646116</v>
      </c>
      <c r="S50" s="1344" t="n">
        <v>44075.305831095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65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65</v>
      </c>
      <c r="K51" s="1339" t="n">
        <v>160</v>
      </c>
      <c r="L51" s="1339" t="n">
        <v>2650</v>
      </c>
      <c r="M51" s="1340" t="n">
        <v>15.0723891901064</v>
      </c>
      <c r="N51" s="1211" t="n">
        <v>419.481774</v>
      </c>
      <c r="O51" s="1341" t="n">
        <v>25170.8045011875</v>
      </c>
      <c r="P51" s="1342" t="n">
        <v>29826.3435280313</v>
      </c>
      <c r="Q51" s="1300" t="n">
        <v>14979.8354528588</v>
      </c>
      <c r="R51" s="1343" t="n">
        <v>40150.6399540463</v>
      </c>
      <c r="S51" s="1344" t="n">
        <v>44806.17898089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65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65</v>
      </c>
      <c r="K52" s="1339" t="n">
        <v>160</v>
      </c>
      <c r="L52" s="1339" t="n">
        <v>2700</v>
      </c>
      <c r="M52" s="1340" t="n">
        <v>15.3825791217721</v>
      </c>
      <c r="N52" s="1211" t="n">
        <v>428.600943</v>
      </c>
      <c r="O52" s="1341" t="n">
        <v>25580.028060135</v>
      </c>
      <c r="P52" s="1342" t="n">
        <v>30316.8799047375</v>
      </c>
      <c r="Q52" s="1300" t="n">
        <v>15261.7361401463</v>
      </c>
      <c r="R52" s="1343" t="n">
        <v>40841.7642002813</v>
      </c>
      <c r="S52" s="1344" t="n">
        <v>45578.6160448838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65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65</v>
      </c>
      <c r="K53" s="1339" t="n">
        <v>160</v>
      </c>
      <c r="L53" s="1339" t="n">
        <v>2750</v>
      </c>
      <c r="M53" s="1340" t="n">
        <v>15.6535190534379</v>
      </c>
      <c r="N53" s="1211" t="n">
        <v>437.720112</v>
      </c>
      <c r="O53" s="1341" t="n">
        <v>25946.380734525</v>
      </c>
      <c r="P53" s="1342" t="n">
        <v>30765.8522360363</v>
      </c>
      <c r="Q53" s="1300" t="n">
        <v>15543.6368274338</v>
      </c>
      <c r="R53" s="1343" t="n">
        <v>41490.0175619588</v>
      </c>
      <c r="S53" s="1344" t="n">
        <v>46309.48906347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65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65</v>
      </c>
      <c r="K54" s="1339" t="n">
        <v>160</v>
      </c>
      <c r="L54" s="1339" t="n">
        <v>2800</v>
      </c>
      <c r="M54" s="1340" t="n">
        <v>15.9244589851036</v>
      </c>
      <c r="N54" s="1211" t="n">
        <v>446.839281</v>
      </c>
      <c r="O54" s="1341" t="n">
        <v>26312.733408915</v>
      </c>
      <c r="P54" s="1342" t="n">
        <v>31214.824567335</v>
      </c>
      <c r="Q54" s="1300" t="n">
        <v>15825.5375147213</v>
      </c>
      <c r="R54" s="1343" t="n">
        <v>42138.2709236363</v>
      </c>
      <c r="S54" s="1344" t="n">
        <v>47040.3620820563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65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65</v>
      </c>
      <c r="K55" s="1339" t="n">
        <v>160</v>
      </c>
      <c r="L55" s="1339" t="n">
        <v>2850</v>
      </c>
      <c r="M55" s="1340" t="n">
        <v>16.1953989167693</v>
      </c>
      <c r="N55" s="1211" t="n">
        <v>455.95845</v>
      </c>
      <c r="O55" s="1341" t="n">
        <v>26679.0862145138</v>
      </c>
      <c r="P55" s="1342" t="n">
        <v>31663.796767425</v>
      </c>
      <c r="Q55" s="1300" t="n">
        <v>16107.4383332175</v>
      </c>
      <c r="R55" s="1343" t="n">
        <v>42786.5245477313</v>
      </c>
      <c r="S55" s="1344" t="n">
        <v>47771.2351006425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65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65</v>
      </c>
      <c r="K56" s="1339" t="n">
        <v>160</v>
      </c>
      <c r="L56" s="1339" t="n">
        <v>2900</v>
      </c>
      <c r="M56" s="1340" t="n">
        <v>16.466338848435</v>
      </c>
      <c r="N56" s="1211" t="n">
        <v>465.077619</v>
      </c>
      <c r="O56" s="1341" t="n">
        <v>27045.4388889038</v>
      </c>
      <c r="P56" s="1342" t="n">
        <v>32112.7690987238</v>
      </c>
      <c r="Q56" s="1300" t="n">
        <v>16389.339020505</v>
      </c>
      <c r="R56" s="1343" t="n">
        <v>43434.7779094088</v>
      </c>
      <c r="S56" s="1344" t="n">
        <v>48502.1081192288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65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65</v>
      </c>
      <c r="K57" s="1339" t="n">
        <v>160</v>
      </c>
      <c r="L57" s="1339" t="n">
        <v>2950</v>
      </c>
      <c r="M57" s="1340" t="n">
        <v>16.7372787801007</v>
      </c>
      <c r="N57" s="1211" t="n">
        <v>474.196788</v>
      </c>
      <c r="O57" s="1341" t="n">
        <v>27411.7915632938</v>
      </c>
      <c r="P57" s="1342" t="n">
        <v>32561.7414300225</v>
      </c>
      <c r="Q57" s="1300" t="n">
        <v>16671.2397077925</v>
      </c>
      <c r="R57" s="1343" t="n">
        <v>44083.0312710863</v>
      </c>
      <c r="S57" s="1344" t="n">
        <v>49232.981137815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65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38" t="n">
        <v>65</v>
      </c>
      <c r="K58" s="1350" t="n">
        <v>160</v>
      </c>
      <c r="L58" s="1350" t="n">
        <v>3000</v>
      </c>
      <c r="M58" s="1351" t="n">
        <v>17.0082187117664</v>
      </c>
      <c r="N58" s="1234" t="n">
        <v>483.315957</v>
      </c>
      <c r="O58" s="1352" t="n">
        <v>27778.1442376838</v>
      </c>
      <c r="P58" s="1353" t="n">
        <v>33010.7137613213</v>
      </c>
      <c r="Q58" s="1306" t="n">
        <v>16953.1405262888</v>
      </c>
      <c r="R58" s="1354" t="n">
        <v>44731.2847639725</v>
      </c>
      <c r="S58" s="1355" t="n">
        <v>49963.85428761</v>
      </c>
    </row>
    <row r="59" customFormat="false" ht="22.5" hidden="false" customHeight="true" outlineLevel="0" collapsed="false">
      <c r="A59" s="1201" t="s">
        <v>510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22.5" hidden="false" customHeight="true" outlineLevel="0" collapsed="false">
      <c r="A60" s="1246" t="s">
        <v>527</v>
      </c>
      <c r="B60" s="1246"/>
      <c r="C60" s="1246"/>
      <c r="D60" s="1246"/>
      <c r="E60" s="1246"/>
      <c r="F60" s="1246"/>
      <c r="G60" s="1246"/>
      <c r="H60" s="1246"/>
      <c r="I60" s="1246"/>
      <c r="J60" s="1246"/>
      <c r="K60" s="1246"/>
      <c r="L60" s="1246"/>
      <c r="M60" s="1246"/>
      <c r="N60" s="1246"/>
      <c r="O60" s="1246"/>
      <c r="P60" s="1246"/>
      <c r="Q60" s="1246"/>
      <c r="R60" s="1246"/>
      <c r="S60" s="1246"/>
    </row>
    <row r="61" customFormat="false" ht="16.5" hidden="false" customHeight="true" outlineLevel="0" collapsed="false">
      <c r="A61" s="1202" t="s">
        <v>495</v>
      </c>
      <c r="B61" s="1202"/>
      <c r="C61" s="1202"/>
      <c r="D61" s="1202"/>
      <c r="E61" s="1202"/>
      <c r="F61" s="1202"/>
      <c r="G61" s="1202"/>
      <c r="H61" s="1202"/>
      <c r="I61" s="1202"/>
      <c r="J61" s="1202"/>
      <c r="K61" s="1202"/>
      <c r="L61" s="1202"/>
      <c r="M61" s="1202"/>
      <c r="N61" s="1202"/>
      <c r="O61" s="1202"/>
      <c r="P61" s="1202"/>
      <c r="Q61" s="1202"/>
      <c r="R61" s="1202"/>
      <c r="S61" s="1202"/>
    </row>
    <row r="62" customFormat="false" ht="16.5" hidden="false" customHeight="true" outlineLevel="0" collapsed="false">
      <c r="A62" s="1324" t="s">
        <v>529</v>
      </c>
      <c r="B62" s="1325" t="n">
        <f aca="false">J62</f>
        <v>65</v>
      </c>
      <c r="C62" s="1325" t="s">
        <v>496</v>
      </c>
      <c r="D62" s="1325" t="n">
        <f aca="false">K62</f>
        <v>200</v>
      </c>
      <c r="E62" s="1325" t="s">
        <v>496</v>
      </c>
      <c r="F62" s="1326" t="n">
        <f aca="false">L62</f>
        <v>600</v>
      </c>
      <c r="G62" s="1325" t="s">
        <v>496</v>
      </c>
      <c r="H62" s="1325" t="n">
        <v>2</v>
      </c>
      <c r="I62" s="1327" t="s">
        <v>497</v>
      </c>
      <c r="J62" s="1328" t="n">
        <v>65</v>
      </c>
      <c r="K62" s="1329" t="n">
        <v>200</v>
      </c>
      <c r="L62" s="1329" t="n">
        <v>600</v>
      </c>
      <c r="M62" s="1330" t="n">
        <v>4.14073465164071</v>
      </c>
      <c r="N62" s="1261" t="n">
        <v>50.66205</v>
      </c>
      <c r="O62" s="1332" t="n">
        <v>9071.78543983125</v>
      </c>
      <c r="P62" s="1331" t="n">
        <v>10224.564130305</v>
      </c>
      <c r="Q62" s="1262" t="n">
        <v>4016.2848797025</v>
      </c>
      <c r="R62" s="1334" t="n">
        <v>13088.0703195338</v>
      </c>
      <c r="S62" s="1335" t="n">
        <v>14240.8490100075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65</v>
      </c>
      <c r="C63" s="1337" t="s">
        <v>496</v>
      </c>
      <c r="D63" s="1337" t="n">
        <f aca="false">K63</f>
        <v>200</v>
      </c>
      <c r="E63" s="1337" t="s">
        <v>496</v>
      </c>
      <c r="F63" s="1326" t="n">
        <f aca="false">L63</f>
        <v>650</v>
      </c>
      <c r="G63" s="1337" t="s">
        <v>496</v>
      </c>
      <c r="H63" s="1325" t="n">
        <v>2</v>
      </c>
      <c r="I63" s="1327" t="s">
        <v>497</v>
      </c>
      <c r="J63" s="1338" t="n">
        <v>65</v>
      </c>
      <c r="K63" s="1339" t="n">
        <v>200</v>
      </c>
      <c r="L63" s="1339" t="n">
        <v>650</v>
      </c>
      <c r="M63" s="1340" t="n">
        <v>4.44360799044929</v>
      </c>
      <c r="N63" s="1211" t="n">
        <v>60.79446</v>
      </c>
      <c r="O63" s="1342" t="n">
        <v>9437.84158244625</v>
      </c>
      <c r="P63" s="1341" t="n">
        <v>10673.823939975</v>
      </c>
      <c r="Q63" s="1213" t="n">
        <v>4346.95887716625</v>
      </c>
      <c r="R63" s="1343" t="n">
        <v>13784.8004596125</v>
      </c>
      <c r="S63" s="1344" t="n">
        <v>15020.7828171413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65</v>
      </c>
      <c r="C64" s="1337" t="s">
        <v>496</v>
      </c>
      <c r="D64" s="1337" t="n">
        <f aca="false">K64</f>
        <v>200</v>
      </c>
      <c r="E64" s="1337" t="s">
        <v>496</v>
      </c>
      <c r="F64" s="1326" t="n">
        <f aca="false">L64</f>
        <v>700</v>
      </c>
      <c r="G64" s="1337" t="s">
        <v>496</v>
      </c>
      <c r="H64" s="1325" t="n">
        <v>2</v>
      </c>
      <c r="I64" s="1327" t="s">
        <v>497</v>
      </c>
      <c r="J64" s="1338" t="n">
        <v>65</v>
      </c>
      <c r="K64" s="1339" t="n">
        <v>200</v>
      </c>
      <c r="L64" s="1339" t="n">
        <v>700</v>
      </c>
      <c r="M64" s="1340" t="n">
        <v>4.74648132925786</v>
      </c>
      <c r="N64" s="1211" t="n">
        <v>70.92687</v>
      </c>
      <c r="O64" s="1342" t="n">
        <v>9803.89772506125</v>
      </c>
      <c r="P64" s="1341" t="n">
        <v>11123.083749645</v>
      </c>
      <c r="Q64" s="1213" t="n">
        <v>4677.63287463</v>
      </c>
      <c r="R64" s="1343" t="n">
        <v>14481.5305996913</v>
      </c>
      <c r="S64" s="1344" t="n">
        <v>15800.716624275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65</v>
      </c>
      <c r="C65" s="1337" t="s">
        <v>496</v>
      </c>
      <c r="D65" s="1337" t="n">
        <f aca="false">K65</f>
        <v>200</v>
      </c>
      <c r="E65" s="1337" t="s">
        <v>496</v>
      </c>
      <c r="F65" s="1326" t="n">
        <f aca="false">L65</f>
        <v>750</v>
      </c>
      <c r="G65" s="1337" t="s">
        <v>496</v>
      </c>
      <c r="H65" s="1325" t="n">
        <v>2</v>
      </c>
      <c r="I65" s="1327" t="s">
        <v>497</v>
      </c>
      <c r="J65" s="1338" t="n">
        <v>65</v>
      </c>
      <c r="K65" s="1339" t="n">
        <v>200</v>
      </c>
      <c r="L65" s="1339" t="n">
        <v>750</v>
      </c>
      <c r="M65" s="1340" t="n">
        <v>5.04935466806643</v>
      </c>
      <c r="N65" s="1211" t="n">
        <v>81.05928</v>
      </c>
      <c r="O65" s="1342" t="n">
        <v>10169.9538676763</v>
      </c>
      <c r="P65" s="1341" t="n">
        <v>11572.343559315</v>
      </c>
      <c r="Q65" s="1213" t="n">
        <v>5008.3070033025</v>
      </c>
      <c r="R65" s="1343" t="n">
        <v>15178.2608709788</v>
      </c>
      <c r="S65" s="1344" t="n">
        <v>16580.6505626175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65</v>
      </c>
      <c r="C66" s="1337" t="s">
        <v>496</v>
      </c>
      <c r="D66" s="1337" t="n">
        <f aca="false">K66</f>
        <v>200</v>
      </c>
      <c r="E66" s="1337" t="s">
        <v>496</v>
      </c>
      <c r="F66" s="1326" t="n">
        <f aca="false">L66</f>
        <v>800</v>
      </c>
      <c r="G66" s="1337" t="s">
        <v>496</v>
      </c>
      <c r="H66" s="1325" t="n">
        <v>2</v>
      </c>
      <c r="I66" s="1327" t="s">
        <v>497</v>
      </c>
      <c r="J66" s="1338" t="n">
        <v>65</v>
      </c>
      <c r="K66" s="1339" t="n">
        <v>200</v>
      </c>
      <c r="L66" s="1339" t="n">
        <v>800</v>
      </c>
      <c r="M66" s="1340" t="n">
        <v>5.352228006875</v>
      </c>
      <c r="N66" s="1211" t="n">
        <v>91.19169</v>
      </c>
      <c r="O66" s="1342" t="n">
        <v>10536.0100102913</v>
      </c>
      <c r="P66" s="1341" t="n">
        <v>12021.603368985</v>
      </c>
      <c r="Q66" s="1213" t="n">
        <v>5338.98100076625</v>
      </c>
      <c r="R66" s="1343" t="n">
        <v>15874.9910110575</v>
      </c>
      <c r="S66" s="1344" t="n">
        <v>17360.5843697513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65</v>
      </c>
      <c r="C67" s="1337" t="s">
        <v>496</v>
      </c>
      <c r="D67" s="1337" t="n">
        <f aca="false">K67</f>
        <v>200</v>
      </c>
      <c r="E67" s="1337" t="s">
        <v>496</v>
      </c>
      <c r="F67" s="1326" t="n">
        <f aca="false">L67</f>
        <v>850</v>
      </c>
      <c r="G67" s="1337" t="s">
        <v>496</v>
      </c>
      <c r="H67" s="1325" t="n">
        <v>2</v>
      </c>
      <c r="I67" s="1327" t="s">
        <v>497</v>
      </c>
      <c r="J67" s="1338" t="n">
        <v>65</v>
      </c>
      <c r="K67" s="1339" t="n">
        <v>200</v>
      </c>
      <c r="L67" s="1339" t="n">
        <v>850</v>
      </c>
      <c r="M67" s="1340" t="n">
        <v>5.65510134568357</v>
      </c>
      <c r="N67" s="1211" t="n">
        <v>101.3241</v>
      </c>
      <c r="O67" s="1342" t="n">
        <v>10902.0661529063</v>
      </c>
      <c r="P67" s="1341" t="n">
        <v>12470.8633098638</v>
      </c>
      <c r="Q67" s="1213" t="n">
        <v>5669.65499823</v>
      </c>
      <c r="R67" s="1343" t="n">
        <v>16571.7211511363</v>
      </c>
      <c r="S67" s="1344" t="n">
        <v>18140.5183080938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65</v>
      </c>
      <c r="C68" s="1337" t="s">
        <v>496</v>
      </c>
      <c r="D68" s="1337" t="n">
        <f aca="false">K68</f>
        <v>200</v>
      </c>
      <c r="E68" s="1337" t="s">
        <v>496</v>
      </c>
      <c r="F68" s="1326" t="n">
        <f aca="false">L68</f>
        <v>900</v>
      </c>
      <c r="G68" s="1337" t="s">
        <v>496</v>
      </c>
      <c r="H68" s="1325" t="n">
        <v>2</v>
      </c>
      <c r="I68" s="1327" t="s">
        <v>497</v>
      </c>
      <c r="J68" s="1338" t="n">
        <v>65</v>
      </c>
      <c r="K68" s="1339" t="n">
        <v>200</v>
      </c>
      <c r="L68" s="1339" t="n">
        <v>900</v>
      </c>
      <c r="M68" s="1340" t="n">
        <v>5.95797468449215</v>
      </c>
      <c r="N68" s="1211" t="n">
        <v>111.45651</v>
      </c>
      <c r="O68" s="1342" t="n">
        <v>11268.1222955213</v>
      </c>
      <c r="P68" s="1341" t="n">
        <v>12920.1231195338</v>
      </c>
      <c r="Q68" s="1213" t="n">
        <v>6000.32899569375</v>
      </c>
      <c r="R68" s="1343" t="n">
        <v>17268.451291215</v>
      </c>
      <c r="S68" s="1344" t="n">
        <v>18920.4521152275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65</v>
      </c>
      <c r="C69" s="1337" t="s">
        <v>496</v>
      </c>
      <c r="D69" s="1337" t="n">
        <f aca="false">K69</f>
        <v>200</v>
      </c>
      <c r="E69" s="1337" t="s">
        <v>496</v>
      </c>
      <c r="F69" s="1326" t="n">
        <f aca="false">L69</f>
        <v>950</v>
      </c>
      <c r="G69" s="1337" t="s">
        <v>496</v>
      </c>
      <c r="H69" s="1325" t="n">
        <v>2</v>
      </c>
      <c r="I69" s="1327" t="s">
        <v>497</v>
      </c>
      <c r="J69" s="1338" t="n">
        <v>65</v>
      </c>
      <c r="K69" s="1339" t="n">
        <v>200</v>
      </c>
      <c r="L69" s="1339" t="n">
        <v>950</v>
      </c>
      <c r="M69" s="1340" t="n">
        <v>6.26084802330071</v>
      </c>
      <c r="N69" s="1211" t="n">
        <v>121.58892</v>
      </c>
      <c r="O69" s="1342" t="n">
        <v>11634.1784381363</v>
      </c>
      <c r="P69" s="1341" t="n">
        <v>13369.3829292038</v>
      </c>
      <c r="Q69" s="1213" t="n">
        <v>6331.00312436625</v>
      </c>
      <c r="R69" s="1343" t="n">
        <v>17965.1815625025</v>
      </c>
      <c r="S69" s="1344" t="n">
        <v>19700.38605357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65</v>
      </c>
      <c r="C70" s="1337" t="s">
        <v>496</v>
      </c>
      <c r="D70" s="1337" t="n">
        <f aca="false">K70</f>
        <v>200</v>
      </c>
      <c r="E70" s="1337" t="s">
        <v>496</v>
      </c>
      <c r="F70" s="1326" t="n">
        <f aca="false">L70</f>
        <v>1000</v>
      </c>
      <c r="G70" s="1337" t="s">
        <v>496</v>
      </c>
      <c r="H70" s="1325" t="n">
        <v>2</v>
      </c>
      <c r="I70" s="1327" t="s">
        <v>497</v>
      </c>
      <c r="J70" s="1338" t="n">
        <v>65</v>
      </c>
      <c r="K70" s="1339" t="n">
        <v>200</v>
      </c>
      <c r="L70" s="1339" t="n">
        <v>1000</v>
      </c>
      <c r="M70" s="1340" t="n">
        <v>6.56372136210929</v>
      </c>
      <c r="N70" s="1211" t="n">
        <v>131.72133</v>
      </c>
      <c r="O70" s="1342" t="n">
        <v>12000.2345807513</v>
      </c>
      <c r="P70" s="1341" t="n">
        <v>13818.6427388738</v>
      </c>
      <c r="Q70" s="1213" t="n">
        <v>6661.67712183</v>
      </c>
      <c r="R70" s="1343" t="n">
        <v>18661.9117025813</v>
      </c>
      <c r="S70" s="1344" t="n">
        <v>20480.3198607038</v>
      </c>
    </row>
    <row r="71" customFormat="false" ht="16.5" hidden="false" customHeight="true" outlineLevel="0" collapsed="false">
      <c r="A71" s="1336" t="s">
        <v>529</v>
      </c>
      <c r="B71" s="1337" t="n">
        <f aca="false">J71</f>
        <v>65</v>
      </c>
      <c r="C71" s="1337" t="s">
        <v>496</v>
      </c>
      <c r="D71" s="1337" t="n">
        <f aca="false">K71</f>
        <v>200</v>
      </c>
      <c r="E71" s="1337" t="s">
        <v>496</v>
      </c>
      <c r="F71" s="1326" t="n">
        <f aca="false">L71</f>
        <v>1050</v>
      </c>
      <c r="G71" s="1337" t="s">
        <v>496</v>
      </c>
      <c r="H71" s="1325" t="n">
        <v>2</v>
      </c>
      <c r="I71" s="1327" t="s">
        <v>497</v>
      </c>
      <c r="J71" s="1338" t="n">
        <v>65</v>
      </c>
      <c r="K71" s="1339" t="n">
        <v>200</v>
      </c>
      <c r="L71" s="1339" t="n">
        <v>1050</v>
      </c>
      <c r="M71" s="1340" t="n">
        <v>6.86659470091786</v>
      </c>
      <c r="N71" s="1211" t="n">
        <v>141.85374</v>
      </c>
      <c r="O71" s="1342" t="n">
        <v>12366.2907233663</v>
      </c>
      <c r="P71" s="1341" t="n">
        <v>14267.9025485438</v>
      </c>
      <c r="Q71" s="1213" t="n">
        <v>6992.35111929375</v>
      </c>
      <c r="R71" s="1343" t="n">
        <v>19358.64184266</v>
      </c>
      <c r="S71" s="1344" t="n">
        <v>21260.2536678375</v>
      </c>
    </row>
    <row r="72" customFormat="false" ht="16.5" hidden="false" customHeight="true" outlineLevel="0" collapsed="false">
      <c r="A72" s="1324" t="s">
        <v>529</v>
      </c>
      <c r="B72" s="1325" t="n">
        <f aca="false">J72</f>
        <v>65</v>
      </c>
      <c r="C72" s="1325" t="s">
        <v>496</v>
      </c>
      <c r="D72" s="1325" t="n">
        <f aca="false">K72</f>
        <v>200</v>
      </c>
      <c r="E72" s="1325" t="s">
        <v>496</v>
      </c>
      <c r="F72" s="1326" t="n">
        <f aca="false">L72</f>
        <v>1100</v>
      </c>
      <c r="G72" s="1325" t="s">
        <v>496</v>
      </c>
      <c r="H72" s="1325" t="n">
        <v>2</v>
      </c>
      <c r="I72" s="1327" t="s">
        <v>497</v>
      </c>
      <c r="J72" s="1338" t="n">
        <v>65</v>
      </c>
      <c r="K72" s="1339" t="n">
        <v>200</v>
      </c>
      <c r="L72" s="1339" t="n">
        <v>1100</v>
      </c>
      <c r="M72" s="1340" t="n">
        <v>7.16946803972643</v>
      </c>
      <c r="N72" s="1211" t="n">
        <v>151.98615</v>
      </c>
      <c r="O72" s="1342" t="n">
        <v>12732.3468659813</v>
      </c>
      <c r="P72" s="1341" t="n">
        <v>14717.1623582138</v>
      </c>
      <c r="Q72" s="1213" t="n">
        <v>7323.0251167575</v>
      </c>
      <c r="R72" s="1343" t="n">
        <v>20055.3719827388</v>
      </c>
      <c r="S72" s="1344" t="n">
        <v>22040.1874749713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65</v>
      </c>
      <c r="C73" s="1337" t="s">
        <v>496</v>
      </c>
      <c r="D73" s="1337" t="n">
        <f aca="false">K73</f>
        <v>200</v>
      </c>
      <c r="E73" s="1337" t="s">
        <v>496</v>
      </c>
      <c r="F73" s="1326" t="n">
        <f aca="false">L73</f>
        <v>1150</v>
      </c>
      <c r="G73" s="1337" t="s">
        <v>496</v>
      </c>
      <c r="H73" s="1325" t="n">
        <v>2</v>
      </c>
      <c r="I73" s="1327" t="s">
        <v>497</v>
      </c>
      <c r="J73" s="1338" t="n">
        <v>65</v>
      </c>
      <c r="K73" s="1339" t="n">
        <v>200</v>
      </c>
      <c r="L73" s="1339" t="n">
        <v>1150</v>
      </c>
      <c r="M73" s="1340" t="n">
        <v>7.472341378535</v>
      </c>
      <c r="N73" s="1211" t="n">
        <v>162.11856</v>
      </c>
      <c r="O73" s="1342" t="n">
        <v>13098.403139805</v>
      </c>
      <c r="P73" s="1341" t="n">
        <v>15166.4221678838</v>
      </c>
      <c r="Q73" s="1213" t="n">
        <v>7653.69911422125</v>
      </c>
      <c r="R73" s="1343" t="n">
        <v>20752.1022540263</v>
      </c>
      <c r="S73" s="1344" t="n">
        <v>22820.121282105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65</v>
      </c>
      <c r="C74" s="1337" t="s">
        <v>496</v>
      </c>
      <c r="D74" s="1337" t="n">
        <f aca="false">K74</f>
        <v>200</v>
      </c>
      <c r="E74" s="1337" t="s">
        <v>496</v>
      </c>
      <c r="F74" s="1326" t="n">
        <f aca="false">L74</f>
        <v>1200</v>
      </c>
      <c r="G74" s="1337" t="s">
        <v>496</v>
      </c>
      <c r="H74" s="1325" t="n">
        <v>2</v>
      </c>
      <c r="I74" s="1327" t="s">
        <v>497</v>
      </c>
      <c r="J74" s="1338" t="n">
        <v>65</v>
      </c>
      <c r="K74" s="1339" t="n">
        <v>200</v>
      </c>
      <c r="L74" s="1339" t="n">
        <v>1200</v>
      </c>
      <c r="M74" s="1340" t="n">
        <v>7.81446471734357</v>
      </c>
      <c r="N74" s="1211" t="n">
        <v>172.25097</v>
      </c>
      <c r="O74" s="1342" t="n">
        <v>13507.3300357688</v>
      </c>
      <c r="P74" s="1341" t="n">
        <v>15657.24615417</v>
      </c>
      <c r="Q74" s="1213" t="n">
        <v>7984.37324289375</v>
      </c>
      <c r="R74" s="1343" t="n">
        <v>21491.7032786625</v>
      </c>
      <c r="S74" s="1344" t="n">
        <v>23641.6193970638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65</v>
      </c>
      <c r="C75" s="1337" t="s">
        <v>496</v>
      </c>
      <c r="D75" s="1337" t="n">
        <f aca="false">K75</f>
        <v>200</v>
      </c>
      <c r="E75" s="1337" t="s">
        <v>496</v>
      </c>
      <c r="F75" s="1326" t="n">
        <f aca="false">L75</f>
        <v>1250</v>
      </c>
      <c r="G75" s="1337" t="s">
        <v>496</v>
      </c>
      <c r="H75" s="1325" t="n">
        <v>2</v>
      </c>
      <c r="I75" s="1327" t="s">
        <v>497</v>
      </c>
      <c r="J75" s="1338" t="n">
        <v>65</v>
      </c>
      <c r="K75" s="1339" t="n">
        <v>200</v>
      </c>
      <c r="L75" s="1339" t="n">
        <v>1250</v>
      </c>
      <c r="M75" s="1340" t="n">
        <v>8.11733805615214</v>
      </c>
      <c r="N75" s="1211" t="n">
        <v>182.38338</v>
      </c>
      <c r="O75" s="1342" t="n">
        <v>13873.3861783838</v>
      </c>
      <c r="P75" s="1341" t="n">
        <v>16106.50596384</v>
      </c>
      <c r="Q75" s="1213" t="n">
        <v>8315.0472403575</v>
      </c>
      <c r="R75" s="1343" t="n">
        <v>22188.4334187413</v>
      </c>
      <c r="S75" s="1344" t="n">
        <v>24421.5532041975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65</v>
      </c>
      <c r="C76" s="1337" t="s">
        <v>496</v>
      </c>
      <c r="D76" s="1337" t="n">
        <f aca="false">K76</f>
        <v>200</v>
      </c>
      <c r="E76" s="1337" t="s">
        <v>496</v>
      </c>
      <c r="F76" s="1326" t="n">
        <f aca="false">L76</f>
        <v>1300</v>
      </c>
      <c r="G76" s="1337" t="s">
        <v>496</v>
      </c>
      <c r="H76" s="1325" t="n">
        <v>2</v>
      </c>
      <c r="I76" s="1327" t="s">
        <v>497</v>
      </c>
      <c r="J76" s="1338" t="n">
        <v>65</v>
      </c>
      <c r="K76" s="1339" t="n">
        <v>200</v>
      </c>
      <c r="L76" s="1339" t="n">
        <v>1300</v>
      </c>
      <c r="M76" s="1340" t="n">
        <v>8.42021139496071</v>
      </c>
      <c r="N76" s="1211" t="n">
        <v>192.51579</v>
      </c>
      <c r="O76" s="1342" t="n">
        <v>14239.4423209988</v>
      </c>
      <c r="P76" s="1341" t="n">
        <v>16555.76577351</v>
      </c>
      <c r="Q76" s="1213" t="n">
        <v>8645.72123782125</v>
      </c>
      <c r="R76" s="1343" t="n">
        <v>22885.16355882</v>
      </c>
      <c r="S76" s="1344" t="n">
        <v>25201.4870113313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65</v>
      </c>
      <c r="C77" s="1337" t="s">
        <v>496</v>
      </c>
      <c r="D77" s="1337" t="n">
        <f aca="false">K77</f>
        <v>200</v>
      </c>
      <c r="E77" s="1337" t="s">
        <v>496</v>
      </c>
      <c r="F77" s="1326" t="n">
        <f aca="false">L77</f>
        <v>1350</v>
      </c>
      <c r="G77" s="1337" t="s">
        <v>496</v>
      </c>
      <c r="H77" s="1325" t="n">
        <v>2</v>
      </c>
      <c r="I77" s="1327" t="s">
        <v>497</v>
      </c>
      <c r="J77" s="1338" t="n">
        <v>65</v>
      </c>
      <c r="K77" s="1339" t="n">
        <v>200</v>
      </c>
      <c r="L77" s="1339" t="n">
        <v>1350</v>
      </c>
      <c r="M77" s="1340" t="n">
        <v>8.72308473376929</v>
      </c>
      <c r="N77" s="1211" t="n">
        <v>202.6482</v>
      </c>
      <c r="O77" s="1342" t="n">
        <v>14605.4984636138</v>
      </c>
      <c r="P77" s="1341" t="n">
        <v>17005.02558318</v>
      </c>
      <c r="Q77" s="1213" t="n">
        <v>8976.395235285</v>
      </c>
      <c r="R77" s="1343" t="n">
        <v>23581.8936988988</v>
      </c>
      <c r="S77" s="1344" t="n">
        <v>25981.420818465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65</v>
      </c>
      <c r="C78" s="1337" t="s">
        <v>496</v>
      </c>
      <c r="D78" s="1337" t="n">
        <f aca="false">K78</f>
        <v>200</v>
      </c>
      <c r="E78" s="1337" t="s">
        <v>496</v>
      </c>
      <c r="F78" s="1326" t="n">
        <f aca="false">L78</f>
        <v>1400</v>
      </c>
      <c r="G78" s="1337" t="s">
        <v>496</v>
      </c>
      <c r="H78" s="1325" t="n">
        <v>2</v>
      </c>
      <c r="I78" s="1327" t="s">
        <v>497</v>
      </c>
      <c r="J78" s="1338" t="n">
        <v>65</v>
      </c>
      <c r="K78" s="1339" t="n">
        <v>200</v>
      </c>
      <c r="L78" s="1339" t="n">
        <v>1400</v>
      </c>
      <c r="M78" s="1340" t="n">
        <v>9.02595807257786</v>
      </c>
      <c r="N78" s="1211" t="n">
        <v>212.78061</v>
      </c>
      <c r="O78" s="1342" t="n">
        <v>14971.5546062288</v>
      </c>
      <c r="P78" s="1341" t="n">
        <v>17454.28539285</v>
      </c>
      <c r="Q78" s="1213" t="n">
        <v>9307.0693639575</v>
      </c>
      <c r="R78" s="1343" t="n">
        <v>24278.6239701863</v>
      </c>
      <c r="S78" s="1344" t="n">
        <v>26761.3547568075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65</v>
      </c>
      <c r="C79" s="1337" t="s">
        <v>496</v>
      </c>
      <c r="D79" s="1337" t="n">
        <f aca="false">K79</f>
        <v>200</v>
      </c>
      <c r="E79" s="1337" t="s">
        <v>496</v>
      </c>
      <c r="F79" s="1326" t="n">
        <f aca="false">L79</f>
        <v>1450</v>
      </c>
      <c r="G79" s="1337" t="s">
        <v>496</v>
      </c>
      <c r="H79" s="1325" t="n">
        <v>2</v>
      </c>
      <c r="I79" s="1327" t="s">
        <v>497</v>
      </c>
      <c r="J79" s="1338" t="n">
        <v>65</v>
      </c>
      <c r="K79" s="1339" t="n">
        <v>200</v>
      </c>
      <c r="L79" s="1339" t="n">
        <v>1450</v>
      </c>
      <c r="M79" s="1340" t="n">
        <v>9.32883141138643</v>
      </c>
      <c r="N79" s="1211" t="n">
        <v>222.91302</v>
      </c>
      <c r="O79" s="1342" t="n">
        <v>15337.6108800525</v>
      </c>
      <c r="P79" s="1341" t="n">
        <v>17903.5453337288</v>
      </c>
      <c r="Q79" s="1213" t="n">
        <v>9637.74336142125</v>
      </c>
      <c r="R79" s="1343" t="n">
        <v>24975.3542414738</v>
      </c>
      <c r="S79" s="1344" t="n">
        <v>27541.28869515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65</v>
      </c>
      <c r="C80" s="1337" t="s">
        <v>496</v>
      </c>
      <c r="D80" s="1337" t="n">
        <f aca="false">K80</f>
        <v>200</v>
      </c>
      <c r="E80" s="1337" t="s">
        <v>496</v>
      </c>
      <c r="F80" s="1326" t="n">
        <f aca="false">L80</f>
        <v>1500</v>
      </c>
      <c r="G80" s="1337" t="s">
        <v>496</v>
      </c>
      <c r="H80" s="1325" t="n">
        <v>2</v>
      </c>
      <c r="I80" s="1327" t="s">
        <v>497</v>
      </c>
      <c r="J80" s="1338" t="n">
        <v>65</v>
      </c>
      <c r="K80" s="1339" t="n">
        <v>200</v>
      </c>
      <c r="L80" s="1339" t="n">
        <v>1500</v>
      </c>
      <c r="M80" s="1340" t="n">
        <v>9.724267882995</v>
      </c>
      <c r="N80" s="1211" t="n">
        <v>233.04543</v>
      </c>
      <c r="O80" s="1342" t="n">
        <v>16207.8119772975</v>
      </c>
      <c r="P80" s="1341" t="n">
        <v>18771.0196507313</v>
      </c>
      <c r="Q80" s="1213" t="n">
        <v>9968.417358885</v>
      </c>
      <c r="R80" s="1343" t="n">
        <v>26176.2293361825</v>
      </c>
      <c r="S80" s="1344" t="n">
        <v>28739.4370096163</v>
      </c>
    </row>
    <row r="81" customFormat="false" ht="16.5" hidden="false" customHeight="true" outlineLevel="0" collapsed="false">
      <c r="A81" s="1336" t="s">
        <v>529</v>
      </c>
      <c r="B81" s="1337" t="n">
        <f aca="false">J81</f>
        <v>65</v>
      </c>
      <c r="C81" s="1337" t="s">
        <v>496</v>
      </c>
      <c r="D81" s="1337" t="n">
        <f aca="false">K81</f>
        <v>200</v>
      </c>
      <c r="E81" s="1337" t="s">
        <v>496</v>
      </c>
      <c r="F81" s="1326" t="n">
        <f aca="false">L81</f>
        <v>1550</v>
      </c>
      <c r="G81" s="1337" t="s">
        <v>496</v>
      </c>
      <c r="H81" s="1325" t="n">
        <v>2</v>
      </c>
      <c r="I81" s="1327" t="s">
        <v>497</v>
      </c>
      <c r="J81" s="1338" t="n">
        <v>65</v>
      </c>
      <c r="K81" s="1339" t="n">
        <v>200</v>
      </c>
      <c r="L81" s="1339" t="n">
        <v>1550</v>
      </c>
      <c r="M81" s="1340" t="n">
        <v>10.0271412218036</v>
      </c>
      <c r="N81" s="1211" t="n">
        <v>243.17784</v>
      </c>
      <c r="O81" s="1342" t="n">
        <v>16573.8681199125</v>
      </c>
      <c r="P81" s="1341" t="n">
        <v>19220.27959161</v>
      </c>
      <c r="Q81" s="1213" t="n">
        <v>10299.0913563488</v>
      </c>
      <c r="R81" s="1343" t="n">
        <v>26872.9594762613</v>
      </c>
      <c r="S81" s="1344" t="n">
        <v>29519.3709479588</v>
      </c>
    </row>
    <row r="82" customFormat="false" ht="16.5" hidden="false" customHeight="true" outlineLevel="0" collapsed="false">
      <c r="A82" s="1324" t="s">
        <v>529</v>
      </c>
      <c r="B82" s="1325" t="n">
        <f aca="false">J82</f>
        <v>65</v>
      </c>
      <c r="C82" s="1325" t="s">
        <v>496</v>
      </c>
      <c r="D82" s="1325" t="n">
        <f aca="false">K82</f>
        <v>200</v>
      </c>
      <c r="E82" s="1325" t="s">
        <v>496</v>
      </c>
      <c r="F82" s="1326" t="n">
        <f aca="false">L82</f>
        <v>1600</v>
      </c>
      <c r="G82" s="1325" t="s">
        <v>496</v>
      </c>
      <c r="H82" s="1325" t="n">
        <v>2</v>
      </c>
      <c r="I82" s="1327" t="s">
        <v>497</v>
      </c>
      <c r="J82" s="1338" t="n">
        <v>65</v>
      </c>
      <c r="K82" s="1339" t="n">
        <v>200</v>
      </c>
      <c r="L82" s="1339" t="n">
        <v>1600</v>
      </c>
      <c r="M82" s="1340" t="n">
        <v>10.3300145606121</v>
      </c>
      <c r="N82" s="1211" t="n">
        <v>253.31025</v>
      </c>
      <c r="O82" s="1342" t="n">
        <v>16939.9242625275</v>
      </c>
      <c r="P82" s="1341" t="n">
        <v>19669.53940128</v>
      </c>
      <c r="Q82" s="1213" t="n">
        <v>10629.7653538125</v>
      </c>
      <c r="R82" s="1343" t="n">
        <v>27569.68961634</v>
      </c>
      <c r="S82" s="1344" t="n">
        <v>30299.3047550925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65</v>
      </c>
      <c r="C83" s="1337" t="s">
        <v>496</v>
      </c>
      <c r="D83" s="1337" t="n">
        <f aca="false">K83</f>
        <v>200</v>
      </c>
      <c r="E83" s="1337" t="s">
        <v>496</v>
      </c>
      <c r="F83" s="1326" t="n">
        <f aca="false">L83</f>
        <v>1650</v>
      </c>
      <c r="G83" s="1337" t="s">
        <v>496</v>
      </c>
      <c r="H83" s="1325" t="n">
        <v>2</v>
      </c>
      <c r="I83" s="1327" t="s">
        <v>497</v>
      </c>
      <c r="J83" s="1338" t="n">
        <v>65</v>
      </c>
      <c r="K83" s="1339" t="n">
        <v>200</v>
      </c>
      <c r="L83" s="1339" t="n">
        <v>1650</v>
      </c>
      <c r="M83" s="1340" t="n">
        <v>10.6328878994207</v>
      </c>
      <c r="N83" s="1211" t="n">
        <v>263.44266</v>
      </c>
      <c r="O83" s="1342" t="n">
        <v>17305.9804051425</v>
      </c>
      <c r="P83" s="1341" t="n">
        <v>20118.79921095</v>
      </c>
      <c r="Q83" s="1213" t="n">
        <v>10960.439482485</v>
      </c>
      <c r="R83" s="1343" t="n">
        <v>28266.4198876275</v>
      </c>
      <c r="S83" s="1344" t="n">
        <v>31079.238693435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65</v>
      </c>
      <c r="C84" s="1337" t="s">
        <v>496</v>
      </c>
      <c r="D84" s="1337" t="n">
        <f aca="false">K84</f>
        <v>200</v>
      </c>
      <c r="E84" s="1337" t="s">
        <v>496</v>
      </c>
      <c r="F84" s="1326" t="n">
        <f aca="false">L84</f>
        <v>1700</v>
      </c>
      <c r="G84" s="1337" t="s">
        <v>496</v>
      </c>
      <c r="H84" s="1325" t="n">
        <v>2</v>
      </c>
      <c r="I84" s="1327" t="s">
        <v>497</v>
      </c>
      <c r="J84" s="1338" t="n">
        <v>65</v>
      </c>
      <c r="K84" s="1339" t="n">
        <v>200</v>
      </c>
      <c r="L84" s="1339" t="n">
        <v>1700</v>
      </c>
      <c r="M84" s="1340" t="n">
        <v>10.9357612382293</v>
      </c>
      <c r="N84" s="1211" t="n">
        <v>273.57507</v>
      </c>
      <c r="O84" s="1342" t="n">
        <v>17672.0365477575</v>
      </c>
      <c r="P84" s="1341" t="n">
        <v>20568.05902062</v>
      </c>
      <c r="Q84" s="1213" t="n">
        <v>11291.1134799488</v>
      </c>
      <c r="R84" s="1343" t="n">
        <v>28963.1500277063</v>
      </c>
      <c r="S84" s="1344" t="n">
        <v>31859.1725005688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65</v>
      </c>
      <c r="C85" s="1337" t="s">
        <v>496</v>
      </c>
      <c r="D85" s="1337" t="n">
        <f aca="false">K85</f>
        <v>200</v>
      </c>
      <c r="E85" s="1337" t="s">
        <v>496</v>
      </c>
      <c r="F85" s="1326" t="n">
        <f aca="false">L85</f>
        <v>1750</v>
      </c>
      <c r="G85" s="1337" t="s">
        <v>496</v>
      </c>
      <c r="H85" s="1325" t="n">
        <v>2</v>
      </c>
      <c r="I85" s="1327" t="s">
        <v>497</v>
      </c>
      <c r="J85" s="1338" t="n">
        <v>65</v>
      </c>
      <c r="K85" s="1339" t="n">
        <v>200</v>
      </c>
      <c r="L85" s="1339" t="n">
        <v>1750</v>
      </c>
      <c r="M85" s="1340" t="n">
        <v>11.2386345770379</v>
      </c>
      <c r="N85" s="1211" t="n">
        <v>283.70748</v>
      </c>
      <c r="O85" s="1342" t="n">
        <v>18038.0926903725</v>
      </c>
      <c r="P85" s="1341" t="n">
        <v>21017.31883029</v>
      </c>
      <c r="Q85" s="1213" t="n">
        <v>11621.7874774125</v>
      </c>
      <c r="R85" s="1343" t="n">
        <v>29659.880167785</v>
      </c>
      <c r="S85" s="1344" t="n">
        <v>32639.1063077025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65</v>
      </c>
      <c r="C86" s="1337" t="s">
        <v>496</v>
      </c>
      <c r="D86" s="1337" t="n">
        <f aca="false">K86</f>
        <v>200</v>
      </c>
      <c r="E86" s="1337" t="s">
        <v>496</v>
      </c>
      <c r="F86" s="1326" t="n">
        <f aca="false">L86</f>
        <v>1800</v>
      </c>
      <c r="G86" s="1337" t="s">
        <v>496</v>
      </c>
      <c r="H86" s="1325" t="n">
        <v>2</v>
      </c>
      <c r="I86" s="1327" t="s">
        <v>497</v>
      </c>
      <c r="J86" s="1338" t="n">
        <v>65</v>
      </c>
      <c r="K86" s="1339" t="n">
        <v>200</v>
      </c>
      <c r="L86" s="1339" t="n">
        <v>1800</v>
      </c>
      <c r="M86" s="1340" t="n">
        <v>11.5415079158464</v>
      </c>
      <c r="N86" s="1211" t="n">
        <v>293.83989</v>
      </c>
      <c r="O86" s="1342" t="n">
        <v>18404.1488329875</v>
      </c>
      <c r="P86" s="1341" t="n">
        <v>21466.57863996</v>
      </c>
      <c r="Q86" s="1213" t="n">
        <v>11952.4614748763</v>
      </c>
      <c r="R86" s="1343" t="n">
        <v>30356.6103078638</v>
      </c>
      <c r="S86" s="1344" t="n">
        <v>33419.0401148363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65</v>
      </c>
      <c r="C87" s="1337" t="s">
        <v>496</v>
      </c>
      <c r="D87" s="1337" t="n">
        <f aca="false">K87</f>
        <v>200</v>
      </c>
      <c r="E87" s="1337" t="s">
        <v>496</v>
      </c>
      <c r="F87" s="1326" t="n">
        <f aca="false">L87</f>
        <v>1850</v>
      </c>
      <c r="G87" s="1337" t="s">
        <v>496</v>
      </c>
      <c r="H87" s="1325" t="n">
        <v>2</v>
      </c>
      <c r="I87" s="1327" t="s">
        <v>497</v>
      </c>
      <c r="J87" s="1338" t="n">
        <v>65</v>
      </c>
      <c r="K87" s="1339" t="n">
        <v>200</v>
      </c>
      <c r="L87" s="1339" t="n">
        <v>1850</v>
      </c>
      <c r="M87" s="1340" t="n">
        <v>11.844381254655</v>
      </c>
      <c r="N87" s="1211" t="n">
        <v>303.9723</v>
      </c>
      <c r="O87" s="1342" t="n">
        <v>18770.2049756025</v>
      </c>
      <c r="P87" s="1341" t="n">
        <v>21915.83844963</v>
      </c>
      <c r="Q87" s="1213" t="n">
        <v>12283.1356035488</v>
      </c>
      <c r="R87" s="1343" t="n">
        <v>31053.3405791513</v>
      </c>
      <c r="S87" s="1344" t="n">
        <v>34198.9740531788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65</v>
      </c>
      <c r="C88" s="1337" t="s">
        <v>496</v>
      </c>
      <c r="D88" s="1337" t="n">
        <f aca="false">K88</f>
        <v>200</v>
      </c>
      <c r="E88" s="1337" t="s">
        <v>496</v>
      </c>
      <c r="F88" s="1326" t="n">
        <f aca="false">L88</f>
        <v>1900</v>
      </c>
      <c r="G88" s="1337" t="s">
        <v>496</v>
      </c>
      <c r="H88" s="1325" t="n">
        <v>2</v>
      </c>
      <c r="I88" s="1327" t="s">
        <v>497</v>
      </c>
      <c r="J88" s="1338" t="n">
        <v>65</v>
      </c>
      <c r="K88" s="1339" t="n">
        <v>200</v>
      </c>
      <c r="L88" s="1339" t="n">
        <v>1900</v>
      </c>
      <c r="M88" s="1340" t="n">
        <v>12.1472545934636</v>
      </c>
      <c r="N88" s="1211" t="n">
        <v>314.10471</v>
      </c>
      <c r="O88" s="1342" t="n">
        <v>19136.2611182175</v>
      </c>
      <c r="P88" s="1341" t="n">
        <v>22365.0983905088</v>
      </c>
      <c r="Q88" s="1213" t="n">
        <v>12613.8096010125</v>
      </c>
      <c r="R88" s="1343" t="n">
        <v>31750.07071923</v>
      </c>
      <c r="S88" s="1344" t="n">
        <v>34978.9079915213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65</v>
      </c>
      <c r="C89" s="1337" t="s">
        <v>496</v>
      </c>
      <c r="D89" s="1337" t="n">
        <f aca="false">K89</f>
        <v>200</v>
      </c>
      <c r="E89" s="1337" t="s">
        <v>496</v>
      </c>
      <c r="F89" s="1326" t="n">
        <f aca="false">L89</f>
        <v>1950</v>
      </c>
      <c r="G89" s="1337" t="s">
        <v>496</v>
      </c>
      <c r="H89" s="1325" t="n">
        <v>2</v>
      </c>
      <c r="I89" s="1327" t="s">
        <v>497</v>
      </c>
      <c r="J89" s="1338" t="n">
        <v>65</v>
      </c>
      <c r="K89" s="1339" t="n">
        <v>200</v>
      </c>
      <c r="L89" s="1339" t="n">
        <v>1950</v>
      </c>
      <c r="M89" s="1340" t="n">
        <v>12.4893779322721</v>
      </c>
      <c r="N89" s="1211" t="n">
        <v>324.23712</v>
      </c>
      <c r="O89" s="1342" t="n">
        <v>19545.18814539</v>
      </c>
      <c r="P89" s="1341" t="n">
        <v>22855.9222455863</v>
      </c>
      <c r="Q89" s="1213" t="n">
        <v>12944.4835984763</v>
      </c>
      <c r="R89" s="1343" t="n">
        <v>32489.6717438663</v>
      </c>
      <c r="S89" s="1344" t="n">
        <v>35800.4058440625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65</v>
      </c>
      <c r="C90" s="1337" t="s">
        <v>496</v>
      </c>
      <c r="D90" s="1337" t="n">
        <f aca="false">K90</f>
        <v>200</v>
      </c>
      <c r="E90" s="1337" t="s">
        <v>496</v>
      </c>
      <c r="F90" s="1326" t="n">
        <f aca="false">L90</f>
        <v>2000</v>
      </c>
      <c r="G90" s="1337" t="s">
        <v>496</v>
      </c>
      <c r="H90" s="1325" t="n">
        <v>2</v>
      </c>
      <c r="I90" s="1327" t="s">
        <v>497</v>
      </c>
      <c r="J90" s="1338" t="n">
        <v>65</v>
      </c>
      <c r="K90" s="1339" t="n">
        <v>200</v>
      </c>
      <c r="L90" s="1339" t="n">
        <v>2000</v>
      </c>
      <c r="M90" s="1340" t="n">
        <v>12.8838136710807</v>
      </c>
      <c r="N90" s="1211" t="n">
        <v>334.36953</v>
      </c>
      <c r="O90" s="1342" t="n">
        <v>20126.7050629725</v>
      </c>
      <c r="P90" s="1341" t="n">
        <v>23586.7807000013</v>
      </c>
      <c r="Q90" s="1213" t="n">
        <v>13275.15759594</v>
      </c>
      <c r="R90" s="1343" t="n">
        <v>33401.8626589125</v>
      </c>
      <c r="S90" s="1344" t="n">
        <v>36861.9382959413</v>
      </c>
    </row>
    <row r="91" customFormat="false" ht="16.5" hidden="false" customHeight="true" outlineLevel="0" collapsed="false">
      <c r="A91" s="1336" t="s">
        <v>529</v>
      </c>
      <c r="B91" s="1337" t="n">
        <f aca="false">J91</f>
        <v>65</v>
      </c>
      <c r="C91" s="1337" t="s">
        <v>496</v>
      </c>
      <c r="D91" s="1337" t="n">
        <f aca="false">K91</f>
        <v>200</v>
      </c>
      <c r="E91" s="1337" t="s">
        <v>496</v>
      </c>
      <c r="F91" s="1326" t="n">
        <f aca="false">L91</f>
        <v>2050</v>
      </c>
      <c r="G91" s="1337" t="s">
        <v>496</v>
      </c>
      <c r="H91" s="1325" t="n">
        <v>2</v>
      </c>
      <c r="I91" s="1327" t="s">
        <v>497</v>
      </c>
      <c r="J91" s="1338" t="n">
        <v>65</v>
      </c>
      <c r="K91" s="1339" t="n">
        <v>200</v>
      </c>
      <c r="L91" s="1339" t="n">
        <v>2050</v>
      </c>
      <c r="M91" s="1340" t="n">
        <v>13.1866870098893</v>
      </c>
      <c r="N91" s="1211" t="n">
        <v>344.50194</v>
      </c>
      <c r="O91" s="1342" t="n">
        <v>20492.7612055875</v>
      </c>
      <c r="P91" s="1341" t="n">
        <v>24036.0405096713</v>
      </c>
      <c r="Q91" s="1213" t="n">
        <v>13605.8315934038</v>
      </c>
      <c r="R91" s="1343" t="n">
        <v>34098.5927989913</v>
      </c>
      <c r="S91" s="1344" t="n">
        <v>37641.872103075</v>
      </c>
    </row>
    <row r="92" customFormat="false" ht="16.5" hidden="false" customHeight="true" outlineLevel="0" collapsed="false">
      <c r="A92" s="1324" t="s">
        <v>529</v>
      </c>
      <c r="B92" s="1325" t="n">
        <f aca="false">J92</f>
        <v>65</v>
      </c>
      <c r="C92" s="1325" t="s">
        <v>496</v>
      </c>
      <c r="D92" s="1325" t="n">
        <f aca="false">K92</f>
        <v>200</v>
      </c>
      <c r="E92" s="1325" t="s">
        <v>496</v>
      </c>
      <c r="F92" s="1326" t="n">
        <f aca="false">L92</f>
        <v>2100</v>
      </c>
      <c r="G92" s="1325" t="s">
        <v>496</v>
      </c>
      <c r="H92" s="1325" t="n">
        <v>2</v>
      </c>
      <c r="I92" s="1327" t="s">
        <v>497</v>
      </c>
      <c r="J92" s="1338" t="n">
        <v>65</v>
      </c>
      <c r="K92" s="1339" t="n">
        <v>200</v>
      </c>
      <c r="L92" s="1339" t="n">
        <v>2100</v>
      </c>
      <c r="M92" s="1340" t="n">
        <v>13.4895603486979</v>
      </c>
      <c r="N92" s="1211" t="n">
        <v>354.63435</v>
      </c>
      <c r="O92" s="1342" t="n">
        <v>20858.8173482025</v>
      </c>
      <c r="P92" s="1341" t="n">
        <v>24485.3003193413</v>
      </c>
      <c r="Q92" s="1213" t="n">
        <v>13936.5057220763</v>
      </c>
      <c r="R92" s="1343" t="n">
        <v>34795.3230702788</v>
      </c>
      <c r="S92" s="1344" t="n">
        <v>38421.8060414175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65</v>
      </c>
      <c r="C93" s="1337" t="s">
        <v>496</v>
      </c>
      <c r="D93" s="1337" t="n">
        <f aca="false">K93</f>
        <v>200</v>
      </c>
      <c r="E93" s="1337" t="s">
        <v>496</v>
      </c>
      <c r="F93" s="1326" t="n">
        <f aca="false">L93</f>
        <v>2150</v>
      </c>
      <c r="G93" s="1337" t="s">
        <v>496</v>
      </c>
      <c r="H93" s="1325" t="n">
        <v>2</v>
      </c>
      <c r="I93" s="1327" t="s">
        <v>497</v>
      </c>
      <c r="J93" s="1338" t="n">
        <v>65</v>
      </c>
      <c r="K93" s="1339" t="n">
        <v>200</v>
      </c>
      <c r="L93" s="1339" t="n">
        <v>2150</v>
      </c>
      <c r="M93" s="1340" t="n">
        <v>13.7924336875064</v>
      </c>
      <c r="N93" s="1211" t="n">
        <v>364.76676</v>
      </c>
      <c r="O93" s="1342" t="n">
        <v>21224.8734908175</v>
      </c>
      <c r="P93" s="1341" t="n">
        <v>24934.56026022</v>
      </c>
      <c r="Q93" s="1213" t="n">
        <v>14267.17971954</v>
      </c>
      <c r="R93" s="1343" t="n">
        <v>35492.0532103575</v>
      </c>
      <c r="S93" s="1344" t="n">
        <v>39201.73997976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65</v>
      </c>
      <c r="C94" s="1337" t="s">
        <v>496</v>
      </c>
      <c r="D94" s="1337" t="n">
        <f aca="false">K94</f>
        <v>200</v>
      </c>
      <c r="E94" s="1337" t="s">
        <v>496</v>
      </c>
      <c r="F94" s="1326" t="n">
        <f aca="false">L94</f>
        <v>2200</v>
      </c>
      <c r="G94" s="1337" t="s">
        <v>496</v>
      </c>
      <c r="H94" s="1325" t="n">
        <v>2</v>
      </c>
      <c r="I94" s="1327" t="s">
        <v>497</v>
      </c>
      <c r="J94" s="1338" t="n">
        <v>65</v>
      </c>
      <c r="K94" s="1339" t="n">
        <v>200</v>
      </c>
      <c r="L94" s="1339" t="n">
        <v>2200</v>
      </c>
      <c r="M94" s="1340" t="n">
        <v>14.095307026315</v>
      </c>
      <c r="N94" s="1211" t="n">
        <v>374.89917</v>
      </c>
      <c r="O94" s="1342" t="n">
        <v>21590.9296334325</v>
      </c>
      <c r="P94" s="1341" t="n">
        <v>25383.82006989</v>
      </c>
      <c r="Q94" s="1213" t="n">
        <v>14597.8537170038</v>
      </c>
      <c r="R94" s="1343" t="n">
        <v>36188.7833504363</v>
      </c>
      <c r="S94" s="1344" t="n">
        <v>39981.6737868938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65</v>
      </c>
      <c r="C95" s="1337" t="s">
        <v>496</v>
      </c>
      <c r="D95" s="1337" t="n">
        <f aca="false">K95</f>
        <v>200</v>
      </c>
      <c r="E95" s="1337" t="s">
        <v>496</v>
      </c>
      <c r="F95" s="1326" t="n">
        <f aca="false">L95</f>
        <v>2250</v>
      </c>
      <c r="G95" s="1337" t="s">
        <v>496</v>
      </c>
      <c r="H95" s="1325" t="n">
        <v>2</v>
      </c>
      <c r="I95" s="1327" t="s">
        <v>497</v>
      </c>
      <c r="J95" s="1338" t="n">
        <v>65</v>
      </c>
      <c r="K95" s="1339" t="n">
        <v>200</v>
      </c>
      <c r="L95" s="1339" t="n">
        <v>2250</v>
      </c>
      <c r="M95" s="1340" t="n">
        <v>14.3981803651236</v>
      </c>
      <c r="N95" s="1211" t="n">
        <v>385.03158</v>
      </c>
      <c r="O95" s="1342" t="n">
        <v>21956.9857760475</v>
      </c>
      <c r="P95" s="1341" t="n">
        <v>25833.07987956</v>
      </c>
      <c r="Q95" s="1213" t="n">
        <v>14928.5277144675</v>
      </c>
      <c r="R95" s="1343" t="n">
        <v>36885.513490515</v>
      </c>
      <c r="S95" s="1344" t="n">
        <v>40761.6075940275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65</v>
      </c>
      <c r="C96" s="1337" t="s">
        <v>496</v>
      </c>
      <c r="D96" s="1337" t="n">
        <f aca="false">K96</f>
        <v>200</v>
      </c>
      <c r="E96" s="1337" t="s">
        <v>496</v>
      </c>
      <c r="F96" s="1326" t="n">
        <f aca="false">L96</f>
        <v>2300</v>
      </c>
      <c r="G96" s="1337" t="s">
        <v>496</v>
      </c>
      <c r="H96" s="1325" t="n">
        <v>2</v>
      </c>
      <c r="I96" s="1327" t="s">
        <v>497</v>
      </c>
      <c r="J96" s="1338" t="n">
        <v>65</v>
      </c>
      <c r="K96" s="1339" t="n">
        <v>200</v>
      </c>
      <c r="L96" s="1339" t="n">
        <v>2300</v>
      </c>
      <c r="M96" s="1340" t="n">
        <v>14.7010537039321</v>
      </c>
      <c r="N96" s="1211" t="n">
        <v>395.16399</v>
      </c>
      <c r="O96" s="1342" t="n">
        <v>22323.0419186625</v>
      </c>
      <c r="P96" s="1341" t="n">
        <v>26282.33968923</v>
      </c>
      <c r="Q96" s="1213" t="n">
        <v>15259.20184314</v>
      </c>
      <c r="R96" s="1343" t="n">
        <v>37582.2437618025</v>
      </c>
      <c r="S96" s="1344" t="n">
        <v>41541.54153237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65</v>
      </c>
      <c r="C97" s="1337" t="s">
        <v>496</v>
      </c>
      <c r="D97" s="1337" t="n">
        <f aca="false">K97</f>
        <v>200</v>
      </c>
      <c r="E97" s="1337" t="s">
        <v>496</v>
      </c>
      <c r="F97" s="1326" t="n">
        <f aca="false">L97</f>
        <v>2350</v>
      </c>
      <c r="G97" s="1337" t="s">
        <v>496</v>
      </c>
      <c r="H97" s="1325" t="n">
        <v>2</v>
      </c>
      <c r="I97" s="1327" t="s">
        <v>497</v>
      </c>
      <c r="J97" s="1338" t="n">
        <v>65</v>
      </c>
      <c r="K97" s="1339" t="n">
        <v>200</v>
      </c>
      <c r="L97" s="1339" t="n">
        <v>2350</v>
      </c>
      <c r="M97" s="1340" t="n">
        <v>15.0039270427407</v>
      </c>
      <c r="N97" s="1211" t="n">
        <v>405.2964</v>
      </c>
      <c r="O97" s="1342" t="n">
        <v>22689.0980612775</v>
      </c>
      <c r="P97" s="1341" t="n">
        <v>26731.5994989</v>
      </c>
      <c r="Q97" s="1213" t="n">
        <v>15589.8758406038</v>
      </c>
      <c r="R97" s="1343" t="n">
        <v>38278.9739018813</v>
      </c>
      <c r="S97" s="1344" t="n">
        <v>42321.4753395038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65</v>
      </c>
      <c r="C98" s="1337" t="s">
        <v>496</v>
      </c>
      <c r="D98" s="1337" t="n">
        <f aca="false">K98</f>
        <v>200</v>
      </c>
      <c r="E98" s="1337" t="s">
        <v>496</v>
      </c>
      <c r="F98" s="1326" t="n">
        <f aca="false">L98</f>
        <v>2400</v>
      </c>
      <c r="G98" s="1337" t="s">
        <v>496</v>
      </c>
      <c r="H98" s="1325" t="n">
        <v>2</v>
      </c>
      <c r="I98" s="1327" t="s">
        <v>497</v>
      </c>
      <c r="J98" s="1338" t="n">
        <v>65</v>
      </c>
      <c r="K98" s="1339" t="n">
        <v>200</v>
      </c>
      <c r="L98" s="1339" t="n">
        <v>2400</v>
      </c>
      <c r="M98" s="1340" t="n">
        <v>15.3068003815493</v>
      </c>
      <c r="N98" s="1211" t="n">
        <v>415.42881</v>
      </c>
      <c r="O98" s="1342" t="n">
        <v>23055.1542038925</v>
      </c>
      <c r="P98" s="1341" t="n">
        <v>27180.85930857</v>
      </c>
      <c r="Q98" s="1213" t="n">
        <v>15920.5498380675</v>
      </c>
      <c r="R98" s="1343" t="n">
        <v>38975.70404196</v>
      </c>
      <c r="S98" s="1344" t="n">
        <v>43101.4091466375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65</v>
      </c>
      <c r="C99" s="1337" t="s">
        <v>496</v>
      </c>
      <c r="D99" s="1337" t="n">
        <f aca="false">K99</f>
        <v>200</v>
      </c>
      <c r="E99" s="1337" t="s">
        <v>496</v>
      </c>
      <c r="F99" s="1326" t="n">
        <f aca="false">L99</f>
        <v>2450</v>
      </c>
      <c r="G99" s="1337" t="s">
        <v>496</v>
      </c>
      <c r="H99" s="1325" t="n">
        <v>2</v>
      </c>
      <c r="I99" s="1327" t="s">
        <v>497</v>
      </c>
      <c r="J99" s="1338" t="n">
        <v>65</v>
      </c>
      <c r="K99" s="1339" t="n">
        <v>200</v>
      </c>
      <c r="L99" s="1339" t="n">
        <v>2450</v>
      </c>
      <c r="M99" s="1340" t="n">
        <v>15.7022368531579</v>
      </c>
      <c r="N99" s="1211" t="n">
        <v>425.56122</v>
      </c>
      <c r="O99" s="1342" t="n">
        <v>23925.3553011375</v>
      </c>
      <c r="P99" s="1341" t="n">
        <v>28048.3337567813</v>
      </c>
      <c r="Q99" s="1213" t="n">
        <v>16251.2238355313</v>
      </c>
      <c r="R99" s="1343" t="n">
        <v>40176.5791366688</v>
      </c>
      <c r="S99" s="1344" t="n">
        <v>44299.5575923125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65</v>
      </c>
      <c r="C100" s="1337" t="s">
        <v>496</v>
      </c>
      <c r="D100" s="1337" t="n">
        <f aca="false">K100</f>
        <v>200</v>
      </c>
      <c r="E100" s="1337" t="s">
        <v>496</v>
      </c>
      <c r="F100" s="1326" t="n">
        <f aca="false">L100</f>
        <v>2500</v>
      </c>
      <c r="G100" s="1337" t="s">
        <v>496</v>
      </c>
      <c r="H100" s="1325" t="n">
        <v>2</v>
      </c>
      <c r="I100" s="1327" t="s">
        <v>497</v>
      </c>
      <c r="J100" s="1338" t="n">
        <v>65</v>
      </c>
      <c r="K100" s="1339" t="n">
        <v>200</v>
      </c>
      <c r="L100" s="1339" t="n">
        <v>2500</v>
      </c>
      <c r="M100" s="1340" t="n">
        <v>16.0051101919664</v>
      </c>
      <c r="N100" s="1211" t="n">
        <v>435.69363</v>
      </c>
      <c r="O100" s="1342" t="n">
        <v>24291.4115749613</v>
      </c>
      <c r="P100" s="1341" t="n">
        <v>28497.5935664513</v>
      </c>
      <c r="Q100" s="1213" t="n">
        <v>16581.897832995</v>
      </c>
      <c r="R100" s="1343" t="n">
        <v>40873.3094079563</v>
      </c>
      <c r="S100" s="1344" t="n">
        <v>45079.4913994463</v>
      </c>
    </row>
    <row r="101" customFormat="false" ht="16.5" hidden="false" customHeight="true" outlineLevel="0" collapsed="false">
      <c r="A101" s="1336" t="s">
        <v>529</v>
      </c>
      <c r="B101" s="1337" t="n">
        <f aca="false">J101</f>
        <v>65</v>
      </c>
      <c r="C101" s="1337" t="s">
        <v>496</v>
      </c>
      <c r="D101" s="1337" t="n">
        <f aca="false">K101</f>
        <v>200</v>
      </c>
      <c r="E101" s="1337" t="s">
        <v>496</v>
      </c>
      <c r="F101" s="1326" t="n">
        <f aca="false">L101</f>
        <v>2550</v>
      </c>
      <c r="G101" s="1337" t="s">
        <v>496</v>
      </c>
      <c r="H101" s="1325" t="n">
        <v>2</v>
      </c>
      <c r="I101" s="1327" t="s">
        <v>497</v>
      </c>
      <c r="J101" s="1338" t="n">
        <v>65</v>
      </c>
      <c r="K101" s="1339" t="n">
        <v>200</v>
      </c>
      <c r="L101" s="1339" t="n">
        <v>2550</v>
      </c>
      <c r="M101" s="1340" t="n">
        <v>16.307983530775</v>
      </c>
      <c r="N101" s="1211" t="n">
        <v>445.82604</v>
      </c>
      <c r="O101" s="1342" t="n">
        <v>24657.4677175763</v>
      </c>
      <c r="P101" s="1341" t="n">
        <v>28946.8533761213</v>
      </c>
      <c r="Q101" s="1213" t="n">
        <v>16912.5719616675</v>
      </c>
      <c r="R101" s="1343" t="n">
        <v>41570.0396792438</v>
      </c>
      <c r="S101" s="1344" t="n">
        <v>45859.4253377888</v>
      </c>
    </row>
    <row r="102" customFormat="false" ht="16.5" hidden="false" customHeight="true" outlineLevel="0" collapsed="false">
      <c r="A102" s="1324" t="s">
        <v>529</v>
      </c>
      <c r="B102" s="1325" t="n">
        <f aca="false">J102</f>
        <v>65</v>
      </c>
      <c r="C102" s="1325" t="s">
        <v>496</v>
      </c>
      <c r="D102" s="1325" t="n">
        <f aca="false">K102</f>
        <v>200</v>
      </c>
      <c r="E102" s="1325" t="s">
        <v>496</v>
      </c>
      <c r="F102" s="1326" t="n">
        <f aca="false">L102</f>
        <v>2600</v>
      </c>
      <c r="G102" s="1325" t="s">
        <v>496</v>
      </c>
      <c r="H102" s="1325" t="n">
        <v>2</v>
      </c>
      <c r="I102" s="1327" t="s">
        <v>497</v>
      </c>
      <c r="J102" s="1338" t="n">
        <v>65</v>
      </c>
      <c r="K102" s="1339" t="n">
        <v>200</v>
      </c>
      <c r="L102" s="1339" t="n">
        <v>2600</v>
      </c>
      <c r="M102" s="1340" t="n">
        <v>16.6108568695836</v>
      </c>
      <c r="N102" s="1211" t="n">
        <v>455.95845</v>
      </c>
      <c r="O102" s="1342" t="n">
        <v>25023.5238601913</v>
      </c>
      <c r="P102" s="1341" t="n">
        <v>29396.113317</v>
      </c>
      <c r="Q102" s="1213" t="n">
        <v>17243.2459591313</v>
      </c>
      <c r="R102" s="1343" t="n">
        <v>42266.7698193225</v>
      </c>
      <c r="S102" s="1344" t="n">
        <v>46639.3592761313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65</v>
      </c>
      <c r="C103" s="1337" t="s">
        <v>496</v>
      </c>
      <c r="D103" s="1337" t="n">
        <f aca="false">K103</f>
        <v>200</v>
      </c>
      <c r="E103" s="1337" t="s">
        <v>496</v>
      </c>
      <c r="F103" s="1326" t="n">
        <f aca="false">L103</f>
        <v>2650</v>
      </c>
      <c r="G103" s="1337" t="s">
        <v>496</v>
      </c>
      <c r="H103" s="1325" t="n">
        <v>2</v>
      </c>
      <c r="I103" s="1327" t="s">
        <v>497</v>
      </c>
      <c r="J103" s="1338" t="n">
        <v>65</v>
      </c>
      <c r="K103" s="1339" t="n">
        <v>200</v>
      </c>
      <c r="L103" s="1339" t="n">
        <v>2650</v>
      </c>
      <c r="M103" s="1340" t="n">
        <v>16.9137302083921</v>
      </c>
      <c r="N103" s="1211" t="n">
        <v>466.09086</v>
      </c>
      <c r="O103" s="1342" t="n">
        <v>25389.5800028063</v>
      </c>
      <c r="P103" s="1341" t="n">
        <v>29845.37312667</v>
      </c>
      <c r="Q103" s="1213" t="n">
        <v>17573.919956595</v>
      </c>
      <c r="R103" s="1343" t="n">
        <v>42963.4999594013</v>
      </c>
      <c r="S103" s="1344" t="n">
        <v>47419.293083265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65</v>
      </c>
      <c r="C104" s="1337" t="s">
        <v>496</v>
      </c>
      <c r="D104" s="1337" t="n">
        <f aca="false">K104</f>
        <v>200</v>
      </c>
      <c r="E104" s="1337" t="s">
        <v>496</v>
      </c>
      <c r="F104" s="1326" t="n">
        <f aca="false">L104</f>
        <v>2700</v>
      </c>
      <c r="G104" s="1337" t="s">
        <v>496</v>
      </c>
      <c r="H104" s="1325" t="n">
        <v>2</v>
      </c>
      <c r="I104" s="1327" t="s">
        <v>497</v>
      </c>
      <c r="J104" s="1338" t="n">
        <v>65</v>
      </c>
      <c r="K104" s="1339" t="n">
        <v>200</v>
      </c>
      <c r="L104" s="1339" t="n">
        <v>2700</v>
      </c>
      <c r="M104" s="1340" t="n">
        <v>17.2558535472007</v>
      </c>
      <c r="N104" s="1211" t="n">
        <v>476.22327</v>
      </c>
      <c r="O104" s="1342" t="n">
        <v>25798.50689877</v>
      </c>
      <c r="P104" s="1341" t="n">
        <v>30336.1969817475</v>
      </c>
      <c r="Q104" s="1213" t="n">
        <v>17904.5939540588</v>
      </c>
      <c r="R104" s="1343" t="n">
        <v>43703.1008528288</v>
      </c>
      <c r="S104" s="1344" t="n">
        <v>48240.7909358063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65</v>
      </c>
      <c r="C105" s="1337" t="s">
        <v>496</v>
      </c>
      <c r="D105" s="1337" t="n">
        <f aca="false">K105</f>
        <v>200</v>
      </c>
      <c r="E105" s="1337" t="s">
        <v>496</v>
      </c>
      <c r="F105" s="1326" t="n">
        <f aca="false">L105</f>
        <v>2750</v>
      </c>
      <c r="G105" s="1337" t="s">
        <v>496</v>
      </c>
      <c r="H105" s="1325" t="n">
        <v>2</v>
      </c>
      <c r="I105" s="1327" t="s">
        <v>497</v>
      </c>
      <c r="J105" s="1338" t="n">
        <v>65</v>
      </c>
      <c r="K105" s="1339" t="n">
        <v>200</v>
      </c>
      <c r="L105" s="1339" t="n">
        <v>2750</v>
      </c>
      <c r="M105" s="1340" t="n">
        <v>17.5587268860093</v>
      </c>
      <c r="N105" s="1211" t="n">
        <v>486.35568</v>
      </c>
      <c r="O105" s="1342" t="n">
        <v>26164.563041385</v>
      </c>
      <c r="P105" s="1341" t="n">
        <v>30785.4567914175</v>
      </c>
      <c r="Q105" s="1213" t="n">
        <v>18235.2680827313</v>
      </c>
      <c r="R105" s="1343" t="n">
        <v>44399.8311241163</v>
      </c>
      <c r="S105" s="1344" t="n">
        <v>49020.7248741488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65</v>
      </c>
      <c r="C106" s="1337" t="s">
        <v>496</v>
      </c>
      <c r="D106" s="1337" t="n">
        <f aca="false">K106</f>
        <v>200</v>
      </c>
      <c r="E106" s="1337" t="s">
        <v>496</v>
      </c>
      <c r="F106" s="1326" t="n">
        <f aca="false">L106</f>
        <v>2800</v>
      </c>
      <c r="G106" s="1337" t="s">
        <v>496</v>
      </c>
      <c r="H106" s="1325" t="n">
        <v>2</v>
      </c>
      <c r="I106" s="1327" t="s">
        <v>497</v>
      </c>
      <c r="J106" s="1338" t="n">
        <v>65</v>
      </c>
      <c r="K106" s="1339" t="n">
        <v>200</v>
      </c>
      <c r="L106" s="1339" t="n">
        <v>2800</v>
      </c>
      <c r="M106" s="1340" t="n">
        <v>17.8616002248179</v>
      </c>
      <c r="N106" s="1211" t="n">
        <v>496.48809</v>
      </c>
      <c r="O106" s="1342" t="n">
        <v>26530.6193152088</v>
      </c>
      <c r="P106" s="1341" t="n">
        <v>31234.7167322963</v>
      </c>
      <c r="Q106" s="1213" t="n">
        <v>18565.942080195</v>
      </c>
      <c r="R106" s="1343" t="n">
        <v>45096.5613954038</v>
      </c>
      <c r="S106" s="1344" t="n">
        <v>49800.6588124913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65</v>
      </c>
      <c r="C107" s="1337" t="s">
        <v>496</v>
      </c>
      <c r="D107" s="1337" t="n">
        <f aca="false">K107</f>
        <v>200</v>
      </c>
      <c r="E107" s="1337" t="s">
        <v>496</v>
      </c>
      <c r="F107" s="1326" t="n">
        <f aca="false">L107</f>
        <v>2850</v>
      </c>
      <c r="G107" s="1337" t="s">
        <v>496</v>
      </c>
      <c r="H107" s="1325" t="n">
        <v>2</v>
      </c>
      <c r="I107" s="1327" t="s">
        <v>497</v>
      </c>
      <c r="J107" s="1338" t="n">
        <v>65</v>
      </c>
      <c r="K107" s="1339" t="n">
        <v>200</v>
      </c>
      <c r="L107" s="1339" t="n">
        <v>2850</v>
      </c>
      <c r="M107" s="1340" t="n">
        <v>18.1644735636264</v>
      </c>
      <c r="N107" s="1211" t="n">
        <v>506.6205</v>
      </c>
      <c r="O107" s="1342" t="n">
        <v>26896.6754578238</v>
      </c>
      <c r="P107" s="1341" t="n">
        <v>31683.9765419663</v>
      </c>
      <c r="Q107" s="1213" t="n">
        <v>18896.6160776588</v>
      </c>
      <c r="R107" s="1343" t="n">
        <v>45793.2915354825</v>
      </c>
      <c r="S107" s="1344" t="n">
        <v>50580.592619625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65</v>
      </c>
      <c r="C108" s="1337" t="s">
        <v>496</v>
      </c>
      <c r="D108" s="1337" t="n">
        <f aca="false">K108</f>
        <v>200</v>
      </c>
      <c r="E108" s="1337" t="s">
        <v>496</v>
      </c>
      <c r="F108" s="1326" t="n">
        <f aca="false">L108</f>
        <v>2900</v>
      </c>
      <c r="G108" s="1337" t="s">
        <v>496</v>
      </c>
      <c r="H108" s="1325" t="n">
        <v>2</v>
      </c>
      <c r="I108" s="1327" t="s">
        <v>497</v>
      </c>
      <c r="J108" s="1338" t="n">
        <v>65</v>
      </c>
      <c r="K108" s="1339" t="n">
        <v>200</v>
      </c>
      <c r="L108" s="1339" t="n">
        <v>2900</v>
      </c>
      <c r="M108" s="1340" t="n">
        <v>18.467346902435</v>
      </c>
      <c r="N108" s="1211" t="n">
        <v>516.75291</v>
      </c>
      <c r="O108" s="1342" t="n">
        <v>27262.7316004388</v>
      </c>
      <c r="P108" s="1341" t="n">
        <v>32133.2363516363</v>
      </c>
      <c r="Q108" s="1213" t="n">
        <v>19227.2900751225</v>
      </c>
      <c r="R108" s="1343" t="n">
        <v>46490.0216755613</v>
      </c>
      <c r="S108" s="1344" t="n">
        <v>51360.5264267588</v>
      </c>
    </row>
    <row r="109" customFormat="false" ht="16.5" hidden="false" customHeight="true" outlineLevel="0" collapsed="false">
      <c r="A109" s="1336" t="s">
        <v>529</v>
      </c>
      <c r="B109" s="1337" t="n">
        <f aca="false">J109</f>
        <v>65</v>
      </c>
      <c r="C109" s="1337" t="s">
        <v>496</v>
      </c>
      <c r="D109" s="1337" t="n">
        <f aca="false">K109</f>
        <v>200</v>
      </c>
      <c r="E109" s="1337" t="s">
        <v>496</v>
      </c>
      <c r="F109" s="1326" t="n">
        <f aca="false">L109</f>
        <v>2950</v>
      </c>
      <c r="G109" s="1337" t="s">
        <v>496</v>
      </c>
      <c r="H109" s="1325" t="n">
        <v>2</v>
      </c>
      <c r="I109" s="1327" t="s">
        <v>497</v>
      </c>
      <c r="J109" s="1338" t="n">
        <v>65</v>
      </c>
      <c r="K109" s="1339" t="n">
        <v>200</v>
      </c>
      <c r="L109" s="1339" t="n">
        <v>2950</v>
      </c>
      <c r="M109" s="1340" t="n">
        <v>18.7702202412436</v>
      </c>
      <c r="N109" s="1211" t="n">
        <v>526.88532</v>
      </c>
      <c r="O109" s="1342" t="n">
        <v>27628.7877430538</v>
      </c>
      <c r="P109" s="1341" t="n">
        <v>32582.4961613063</v>
      </c>
      <c r="Q109" s="1213" t="n">
        <v>19557.9640725863</v>
      </c>
      <c r="R109" s="1343" t="n">
        <v>47186.75181564</v>
      </c>
      <c r="S109" s="1344" t="n">
        <v>52140.4602338925</v>
      </c>
    </row>
    <row r="110" customFormat="false" ht="16.5" hidden="false" customHeight="true" outlineLevel="0" collapsed="false">
      <c r="A110" s="1345" t="s">
        <v>529</v>
      </c>
      <c r="B110" s="1346" t="n">
        <f aca="false">J110</f>
        <v>65</v>
      </c>
      <c r="C110" s="1346" t="s">
        <v>496</v>
      </c>
      <c r="D110" s="1346" t="n">
        <f aca="false">K110</f>
        <v>200</v>
      </c>
      <c r="E110" s="1346" t="s">
        <v>496</v>
      </c>
      <c r="F110" s="1347" t="n">
        <f aca="false">L110</f>
        <v>3000</v>
      </c>
      <c r="G110" s="1346" t="s">
        <v>496</v>
      </c>
      <c r="H110" s="1348" t="n">
        <v>2</v>
      </c>
      <c r="I110" s="1349" t="s">
        <v>497</v>
      </c>
      <c r="J110" s="1338" t="n">
        <v>65</v>
      </c>
      <c r="K110" s="1350" t="n">
        <v>200</v>
      </c>
      <c r="L110" s="1350" t="n">
        <v>3000</v>
      </c>
      <c r="M110" s="1351" t="n">
        <v>19.0730935800521</v>
      </c>
      <c r="N110" s="1234" t="n">
        <v>537.01773</v>
      </c>
      <c r="O110" s="1353" t="n">
        <v>29093.1217416113</v>
      </c>
      <c r="P110" s="1352" t="n">
        <v>33031.7559709763</v>
      </c>
      <c r="Q110" s="1236" t="n">
        <v>19888.6382012588</v>
      </c>
      <c r="R110" s="1354" t="n">
        <v>48981.75994287</v>
      </c>
      <c r="S110" s="1355" t="n">
        <v>52920.394172235</v>
      </c>
    </row>
    <row r="111" customFormat="false" ht="22.5" hidden="false" customHeight="true" outlineLevel="0" collapsed="false">
      <c r="A111" s="1241" t="s">
        <v>512</v>
      </c>
      <c r="B111" s="1241"/>
      <c r="C111" s="1241"/>
      <c r="D111" s="1241"/>
      <c r="E111" s="1241"/>
      <c r="F111" s="1241"/>
      <c r="G111" s="1241"/>
      <c r="H111" s="1241"/>
      <c r="I111" s="1241"/>
      <c r="J111" s="1241"/>
      <c r="K111" s="1241"/>
      <c r="L111" s="1241"/>
      <c r="M111" s="1241"/>
      <c r="N111" s="1241"/>
      <c r="O111" s="1241"/>
      <c r="P111" s="1241"/>
      <c r="Q111" s="1241"/>
      <c r="R111" s="1241"/>
      <c r="S111" s="1241"/>
    </row>
    <row r="112" customFormat="false" ht="22.5" hidden="false" customHeight="true" outlineLevel="0" collapsed="false">
      <c r="A112" s="1246" t="s">
        <v>527</v>
      </c>
      <c r="B112" s="1246"/>
      <c r="C112" s="1246"/>
      <c r="D112" s="1246"/>
      <c r="E112" s="1246"/>
      <c r="F112" s="1246"/>
      <c r="G112" s="1246"/>
      <c r="H112" s="1246"/>
      <c r="I112" s="1246"/>
      <c r="J112" s="1246"/>
      <c r="K112" s="1246"/>
      <c r="L112" s="1246"/>
      <c r="M112" s="1246"/>
      <c r="N112" s="1246"/>
      <c r="O112" s="1246"/>
      <c r="P112" s="1246"/>
      <c r="Q112" s="1246"/>
      <c r="R112" s="1246"/>
      <c r="S112" s="1246"/>
    </row>
    <row r="113" customFormat="false" ht="16.5" hidden="false" customHeight="true" outlineLevel="0" collapsed="false">
      <c r="A113" s="1202" t="s">
        <v>495</v>
      </c>
      <c r="B113" s="1202"/>
      <c r="C113" s="1202"/>
      <c r="D113" s="1202"/>
      <c r="E113" s="1202"/>
      <c r="F113" s="1202"/>
      <c r="G113" s="1202"/>
      <c r="H113" s="1202"/>
      <c r="I113" s="1202"/>
      <c r="J113" s="1202"/>
      <c r="K113" s="1202"/>
      <c r="L113" s="1202"/>
      <c r="M113" s="1202"/>
      <c r="N113" s="1202"/>
      <c r="O113" s="1202"/>
      <c r="P113" s="1202"/>
      <c r="Q113" s="1202"/>
      <c r="R113" s="1202"/>
      <c r="S113" s="1202"/>
    </row>
    <row r="114" customFormat="false" ht="16.5" hidden="false" customHeight="false" outlineLevel="0" collapsed="false">
      <c r="A114" s="1324" t="s">
        <v>529</v>
      </c>
      <c r="B114" s="1325" t="n">
        <f aca="false">J114</f>
        <v>65</v>
      </c>
      <c r="C114" s="1325" t="s">
        <v>496</v>
      </c>
      <c r="D114" s="1325" t="n">
        <f aca="false">K114</f>
        <v>260</v>
      </c>
      <c r="E114" s="1325" t="s">
        <v>496</v>
      </c>
      <c r="F114" s="1326" t="n">
        <f aca="false">L114</f>
        <v>600</v>
      </c>
      <c r="G114" s="1325" t="s">
        <v>496</v>
      </c>
      <c r="H114" s="1325" t="n">
        <v>2</v>
      </c>
      <c r="I114" s="1327" t="s">
        <v>497</v>
      </c>
      <c r="J114" s="1328" t="n">
        <v>65</v>
      </c>
      <c r="K114" s="1329" t="n">
        <v>260</v>
      </c>
      <c r="L114" s="1329" t="n">
        <v>600</v>
      </c>
      <c r="M114" s="1330" t="n">
        <v>4.87643952778357</v>
      </c>
      <c r="N114" s="1259" t="n">
        <v>65.25468</v>
      </c>
      <c r="O114" s="1331" t="n">
        <v>9381.53374101</v>
      </c>
      <c r="P114" s="1331" t="n">
        <v>11066.9849237475</v>
      </c>
      <c r="Q114" s="1262" t="n">
        <v>4907.85384672</v>
      </c>
      <c r="R114" s="1334" t="n">
        <v>14289.38758773</v>
      </c>
      <c r="S114" s="1335" t="n">
        <v>15974.8387704675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65</v>
      </c>
      <c r="C115" s="1337" t="s">
        <v>496</v>
      </c>
      <c r="D115" s="1337" t="n">
        <f aca="false">K115</f>
        <v>260</v>
      </c>
      <c r="E115" s="1337" t="s">
        <v>496</v>
      </c>
      <c r="F115" s="1326" t="n">
        <f aca="false">L115</f>
        <v>650</v>
      </c>
      <c r="G115" s="1337" t="s">
        <v>496</v>
      </c>
      <c r="H115" s="1325" t="n">
        <v>2</v>
      </c>
      <c r="I115" s="1327" t="s">
        <v>497</v>
      </c>
      <c r="J115" s="1338" t="n">
        <v>65</v>
      </c>
      <c r="K115" s="1339" t="n">
        <v>260</v>
      </c>
      <c r="L115" s="1339" t="n">
        <v>650</v>
      </c>
      <c r="M115" s="1340" t="n">
        <v>5.22721297730643</v>
      </c>
      <c r="N115" s="1209" t="n">
        <v>78.305616</v>
      </c>
      <c r="O115" s="1341" t="n">
        <v>9774.16595352</v>
      </c>
      <c r="P115" s="1341" t="n">
        <v>11560.5981456413</v>
      </c>
      <c r="Q115" s="1213" t="n">
        <v>5311.6878750525</v>
      </c>
      <c r="R115" s="1343" t="n">
        <v>15085.8538285725</v>
      </c>
      <c r="S115" s="1344" t="n">
        <v>16872.2860206938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65</v>
      </c>
      <c r="C116" s="1337" t="s">
        <v>496</v>
      </c>
      <c r="D116" s="1337" t="n">
        <f aca="false">K116</f>
        <v>260</v>
      </c>
      <c r="E116" s="1337" t="s">
        <v>496</v>
      </c>
      <c r="F116" s="1326" t="n">
        <f aca="false">L116</f>
        <v>700</v>
      </c>
      <c r="G116" s="1337" t="s">
        <v>496</v>
      </c>
      <c r="H116" s="1325" t="n">
        <v>2</v>
      </c>
      <c r="I116" s="1327" t="s">
        <v>497</v>
      </c>
      <c r="J116" s="1338" t="n">
        <v>65</v>
      </c>
      <c r="K116" s="1339" t="n">
        <v>260</v>
      </c>
      <c r="L116" s="1339" t="n">
        <v>700</v>
      </c>
      <c r="M116" s="1340" t="n">
        <v>5.57798642682929</v>
      </c>
      <c r="N116" s="1209" t="n">
        <v>91.356552</v>
      </c>
      <c r="O116" s="1341" t="n">
        <v>10166.7980348213</v>
      </c>
      <c r="P116" s="1341" t="n">
        <v>12054.2112363263</v>
      </c>
      <c r="Q116" s="1213" t="n">
        <v>5715.52177217625</v>
      </c>
      <c r="R116" s="1343" t="n">
        <v>15882.3198069975</v>
      </c>
      <c r="S116" s="1344" t="n">
        <v>17769.7330085025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65</v>
      </c>
      <c r="C117" s="1337" t="s">
        <v>496</v>
      </c>
      <c r="D117" s="1337" t="n">
        <f aca="false">K117</f>
        <v>260</v>
      </c>
      <c r="E117" s="1337" t="s">
        <v>496</v>
      </c>
      <c r="F117" s="1326" t="n">
        <f aca="false">L117</f>
        <v>750</v>
      </c>
      <c r="G117" s="1337" t="s">
        <v>496</v>
      </c>
      <c r="H117" s="1325" t="n">
        <v>2</v>
      </c>
      <c r="I117" s="1327" t="s">
        <v>497</v>
      </c>
      <c r="J117" s="1338" t="n">
        <v>65</v>
      </c>
      <c r="K117" s="1339" t="n">
        <v>260</v>
      </c>
      <c r="L117" s="1339" t="n">
        <v>750</v>
      </c>
      <c r="M117" s="1340" t="n">
        <v>5.92875987635214</v>
      </c>
      <c r="N117" s="1209" t="n">
        <v>104.407488</v>
      </c>
      <c r="O117" s="1341" t="n">
        <v>10559.4301161225</v>
      </c>
      <c r="P117" s="1341" t="n">
        <v>12547.8243270113</v>
      </c>
      <c r="Q117" s="1213" t="n">
        <v>6119.35580050874</v>
      </c>
      <c r="R117" s="1343" t="n">
        <v>16678.7859166312</v>
      </c>
      <c r="S117" s="1344" t="n">
        <v>18667.18012752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65</v>
      </c>
      <c r="C118" s="1337" t="s">
        <v>496</v>
      </c>
      <c r="D118" s="1337" t="n">
        <f aca="false">K118</f>
        <v>260</v>
      </c>
      <c r="E118" s="1337" t="s">
        <v>496</v>
      </c>
      <c r="F118" s="1326" t="n">
        <f aca="false">L118</f>
        <v>800</v>
      </c>
      <c r="G118" s="1337" t="s">
        <v>496</v>
      </c>
      <c r="H118" s="1325" t="n">
        <v>2</v>
      </c>
      <c r="I118" s="1327" t="s">
        <v>497</v>
      </c>
      <c r="J118" s="1338" t="n">
        <v>65</v>
      </c>
      <c r="K118" s="1339" t="n">
        <v>260</v>
      </c>
      <c r="L118" s="1339" t="n">
        <v>800</v>
      </c>
      <c r="M118" s="1340" t="n">
        <v>6.279533325875</v>
      </c>
      <c r="N118" s="1209" t="n">
        <v>117.458424</v>
      </c>
      <c r="O118" s="1341" t="n">
        <v>10952.0623286325</v>
      </c>
      <c r="P118" s="1341" t="n">
        <v>13041.4374176962</v>
      </c>
      <c r="Q118" s="1213" t="n">
        <v>6523.1896976325</v>
      </c>
      <c r="R118" s="1343" t="n">
        <v>17475.252026265</v>
      </c>
      <c r="S118" s="1344" t="n">
        <v>19564.6271153287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65</v>
      </c>
      <c r="C119" s="1337" t="s">
        <v>496</v>
      </c>
      <c r="D119" s="1337" t="n">
        <f aca="false">K119</f>
        <v>260</v>
      </c>
      <c r="E119" s="1337" t="s">
        <v>496</v>
      </c>
      <c r="F119" s="1326" t="n">
        <f aca="false">L119</f>
        <v>850</v>
      </c>
      <c r="G119" s="1337" t="s">
        <v>496</v>
      </c>
      <c r="H119" s="1325" t="n">
        <v>2</v>
      </c>
      <c r="I119" s="1327" t="s">
        <v>497</v>
      </c>
      <c r="J119" s="1338" t="n">
        <v>65</v>
      </c>
      <c r="K119" s="1339" t="n">
        <v>260</v>
      </c>
      <c r="L119" s="1339" t="n">
        <v>850</v>
      </c>
      <c r="M119" s="1340" t="n">
        <v>6.63030677539786</v>
      </c>
      <c r="N119" s="1209" t="n">
        <v>130.50936</v>
      </c>
      <c r="O119" s="1341" t="n">
        <v>11344.6944099338</v>
      </c>
      <c r="P119" s="1341" t="n">
        <v>13535.05063959</v>
      </c>
      <c r="Q119" s="1213" t="n">
        <v>6927.023725965</v>
      </c>
      <c r="R119" s="1343" t="n">
        <v>18271.7181358988</v>
      </c>
      <c r="S119" s="1344" t="n">
        <v>20462.074365555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65</v>
      </c>
      <c r="C120" s="1337" t="s">
        <v>496</v>
      </c>
      <c r="D120" s="1337" t="n">
        <f aca="false">K120</f>
        <v>260</v>
      </c>
      <c r="E120" s="1337" t="s">
        <v>496</v>
      </c>
      <c r="F120" s="1326" t="n">
        <f aca="false">L120</f>
        <v>900</v>
      </c>
      <c r="G120" s="1337" t="s">
        <v>496</v>
      </c>
      <c r="H120" s="1325" t="n">
        <v>2</v>
      </c>
      <c r="I120" s="1327" t="s">
        <v>497</v>
      </c>
      <c r="J120" s="1338" t="n">
        <v>65</v>
      </c>
      <c r="K120" s="1339" t="n">
        <v>260</v>
      </c>
      <c r="L120" s="1339" t="n">
        <v>900</v>
      </c>
      <c r="M120" s="1340" t="n">
        <v>6.98108022492072</v>
      </c>
      <c r="N120" s="1209" t="n">
        <v>143.560296</v>
      </c>
      <c r="O120" s="1341" t="n">
        <v>11737.326491235</v>
      </c>
      <c r="P120" s="1341" t="n">
        <v>14028.663730275</v>
      </c>
      <c r="Q120" s="1213" t="n">
        <v>7330.8577542975</v>
      </c>
      <c r="R120" s="1343" t="n">
        <v>19068.1842455325</v>
      </c>
      <c r="S120" s="1344" t="n">
        <v>21359.5214845725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65</v>
      </c>
      <c r="C121" s="1337" t="s">
        <v>496</v>
      </c>
      <c r="D121" s="1337" t="n">
        <f aca="false">K121</f>
        <v>260</v>
      </c>
      <c r="E121" s="1337" t="s">
        <v>496</v>
      </c>
      <c r="F121" s="1326" t="n">
        <f aca="false">L121</f>
        <v>950</v>
      </c>
      <c r="G121" s="1337" t="s">
        <v>496</v>
      </c>
      <c r="H121" s="1325" t="n">
        <v>2</v>
      </c>
      <c r="I121" s="1327" t="s">
        <v>497</v>
      </c>
      <c r="J121" s="1338" t="n">
        <v>65</v>
      </c>
      <c r="K121" s="1339" t="n">
        <v>260</v>
      </c>
      <c r="L121" s="1339" t="n">
        <v>950</v>
      </c>
      <c r="M121" s="1340" t="n">
        <v>7.33185367444357</v>
      </c>
      <c r="N121" s="1209" t="n">
        <v>156.611232</v>
      </c>
      <c r="O121" s="1341" t="n">
        <v>12129.958703745</v>
      </c>
      <c r="P121" s="1341" t="n">
        <v>14522.27682096</v>
      </c>
      <c r="Q121" s="1213" t="n">
        <v>7734.69165142125</v>
      </c>
      <c r="R121" s="1343" t="n">
        <v>19864.6503551663</v>
      </c>
      <c r="S121" s="1344" t="n">
        <v>22256.9684723813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65</v>
      </c>
      <c r="C122" s="1337" t="s">
        <v>496</v>
      </c>
      <c r="D122" s="1337" t="n">
        <f aca="false">K122</f>
        <v>260</v>
      </c>
      <c r="E122" s="1337" t="s">
        <v>496</v>
      </c>
      <c r="F122" s="1326" t="n">
        <f aca="false">L122</f>
        <v>1000</v>
      </c>
      <c r="G122" s="1337" t="s">
        <v>496</v>
      </c>
      <c r="H122" s="1325" t="n">
        <v>2</v>
      </c>
      <c r="I122" s="1327" t="s">
        <v>497</v>
      </c>
      <c r="J122" s="1338" t="n">
        <v>65</v>
      </c>
      <c r="K122" s="1339" t="n">
        <v>260</v>
      </c>
      <c r="L122" s="1339" t="n">
        <v>1000</v>
      </c>
      <c r="M122" s="1340" t="n">
        <v>7.68262712396643</v>
      </c>
      <c r="N122" s="1209" t="n">
        <v>169.662168</v>
      </c>
      <c r="O122" s="1341" t="n">
        <v>12522.5907850463</v>
      </c>
      <c r="P122" s="1341" t="n">
        <v>15015.889911645</v>
      </c>
      <c r="Q122" s="1213" t="n">
        <v>8138.52567975375</v>
      </c>
      <c r="R122" s="1343" t="n">
        <v>20661.1164648</v>
      </c>
      <c r="S122" s="1344" t="n">
        <v>23154.4155913988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65</v>
      </c>
      <c r="C123" s="1337" t="s">
        <v>496</v>
      </c>
      <c r="D123" s="1337" t="n">
        <f aca="false">K123</f>
        <v>260</v>
      </c>
      <c r="E123" s="1337" t="s">
        <v>496</v>
      </c>
      <c r="F123" s="1326" t="n">
        <f aca="false">L123</f>
        <v>1050</v>
      </c>
      <c r="G123" s="1337" t="s">
        <v>496</v>
      </c>
      <c r="H123" s="1325" t="n">
        <v>2</v>
      </c>
      <c r="I123" s="1327" t="s">
        <v>497</v>
      </c>
      <c r="J123" s="1338" t="n">
        <v>65</v>
      </c>
      <c r="K123" s="1339" t="n">
        <v>260</v>
      </c>
      <c r="L123" s="1339" t="n">
        <v>1050</v>
      </c>
      <c r="M123" s="1340" t="n">
        <v>8.03340057348929</v>
      </c>
      <c r="N123" s="1209" t="n">
        <v>182.713104</v>
      </c>
      <c r="O123" s="1341" t="n">
        <v>12915.2229975563</v>
      </c>
      <c r="P123" s="1341" t="n">
        <v>15509.5031335388</v>
      </c>
      <c r="Q123" s="1213" t="n">
        <v>8542.3595768775</v>
      </c>
      <c r="R123" s="1343" t="n">
        <v>21457.5825744338</v>
      </c>
      <c r="S123" s="1344" t="n">
        <v>24051.8627104163</v>
      </c>
    </row>
    <row r="124" customFormat="false" ht="16.5" hidden="false" customHeight="false" outlineLevel="0" collapsed="false">
      <c r="A124" s="1324" t="s">
        <v>529</v>
      </c>
      <c r="B124" s="1325" t="n">
        <f aca="false">J124</f>
        <v>65</v>
      </c>
      <c r="C124" s="1325" t="s">
        <v>496</v>
      </c>
      <c r="D124" s="1325" t="n">
        <f aca="false">K124</f>
        <v>260</v>
      </c>
      <c r="E124" s="1325" t="s">
        <v>496</v>
      </c>
      <c r="F124" s="1326" t="n">
        <f aca="false">L124</f>
        <v>1100</v>
      </c>
      <c r="G124" s="1325" t="s">
        <v>496</v>
      </c>
      <c r="H124" s="1325" t="n">
        <v>2</v>
      </c>
      <c r="I124" s="1327" t="s">
        <v>497</v>
      </c>
      <c r="J124" s="1338" t="n">
        <v>65</v>
      </c>
      <c r="K124" s="1339" t="n">
        <v>260</v>
      </c>
      <c r="L124" s="1339" t="n">
        <v>1100</v>
      </c>
      <c r="M124" s="1340" t="n">
        <v>8.38417402301214</v>
      </c>
      <c r="N124" s="1209" t="n">
        <v>195.76404</v>
      </c>
      <c r="O124" s="1341" t="n">
        <v>13307.8550788575</v>
      </c>
      <c r="P124" s="1341" t="n">
        <v>16003.1162242238</v>
      </c>
      <c r="Q124" s="1213" t="n">
        <v>8946.19360521</v>
      </c>
      <c r="R124" s="1343" t="n">
        <v>22254.0486840675</v>
      </c>
      <c r="S124" s="1344" t="n">
        <v>24949.3098294338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65</v>
      </c>
      <c r="C125" s="1337" t="s">
        <v>496</v>
      </c>
      <c r="D125" s="1337" t="n">
        <f aca="false">K125</f>
        <v>260</v>
      </c>
      <c r="E125" s="1337" t="s">
        <v>496</v>
      </c>
      <c r="F125" s="1326" t="n">
        <f aca="false">L125</f>
        <v>1150</v>
      </c>
      <c r="G125" s="1337" t="s">
        <v>496</v>
      </c>
      <c r="H125" s="1325" t="n">
        <v>2</v>
      </c>
      <c r="I125" s="1327" t="s">
        <v>497</v>
      </c>
      <c r="J125" s="1338" t="n">
        <v>65</v>
      </c>
      <c r="K125" s="1339" t="n">
        <v>260</v>
      </c>
      <c r="L125" s="1339" t="n">
        <v>1150</v>
      </c>
      <c r="M125" s="1340" t="n">
        <v>8.734947472535</v>
      </c>
      <c r="N125" s="1209" t="n">
        <v>208.814976</v>
      </c>
      <c r="O125" s="1341" t="n">
        <v>13700.4871601588</v>
      </c>
      <c r="P125" s="1341" t="n">
        <v>16496.7293149088</v>
      </c>
      <c r="Q125" s="1213" t="n">
        <v>9350.0276335425</v>
      </c>
      <c r="R125" s="1343" t="n">
        <v>23050.5147937013</v>
      </c>
      <c r="S125" s="1344" t="n">
        <v>25846.7569484513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65</v>
      </c>
      <c r="C126" s="1337" t="s">
        <v>496</v>
      </c>
      <c r="D126" s="1337" t="n">
        <f aca="false">K126</f>
        <v>260</v>
      </c>
      <c r="E126" s="1337" t="s">
        <v>496</v>
      </c>
      <c r="F126" s="1326" t="n">
        <f aca="false">L126</f>
        <v>1200</v>
      </c>
      <c r="G126" s="1337" t="s">
        <v>496</v>
      </c>
      <c r="H126" s="1325" t="n">
        <v>2</v>
      </c>
      <c r="I126" s="1327" t="s">
        <v>497</v>
      </c>
      <c r="J126" s="1338" t="n">
        <v>65</v>
      </c>
      <c r="K126" s="1339" t="n">
        <v>260</v>
      </c>
      <c r="L126" s="1339" t="n">
        <v>1200</v>
      </c>
      <c r="M126" s="1340" t="n">
        <v>9.12497092205786</v>
      </c>
      <c r="N126" s="1209" t="n">
        <v>221.865912</v>
      </c>
      <c r="O126" s="1341" t="n">
        <v>14135.9901260174</v>
      </c>
      <c r="P126" s="1341" t="n">
        <v>17031.90658221</v>
      </c>
      <c r="Q126" s="1213" t="n">
        <v>9753.86153066625</v>
      </c>
      <c r="R126" s="1343" t="n">
        <v>23889.8516566836</v>
      </c>
      <c r="S126" s="1344" t="n">
        <v>26785.7681128763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65</v>
      </c>
      <c r="C127" s="1337" t="s">
        <v>496</v>
      </c>
      <c r="D127" s="1337" t="n">
        <f aca="false">K127</f>
        <v>260</v>
      </c>
      <c r="E127" s="1337" t="s">
        <v>496</v>
      </c>
      <c r="F127" s="1326" t="n">
        <f aca="false">L127</f>
        <v>1250</v>
      </c>
      <c r="G127" s="1337" t="s">
        <v>496</v>
      </c>
      <c r="H127" s="1325" t="n">
        <v>2</v>
      </c>
      <c r="I127" s="1327" t="s">
        <v>497</v>
      </c>
      <c r="J127" s="1338" t="n">
        <v>65</v>
      </c>
      <c r="K127" s="1339" t="n">
        <v>260</v>
      </c>
      <c r="L127" s="1339" t="n">
        <v>1250</v>
      </c>
      <c r="M127" s="1340" t="n">
        <v>9.47574437158071</v>
      </c>
      <c r="N127" s="1209" t="n">
        <v>234.916848</v>
      </c>
      <c r="O127" s="1341" t="n">
        <v>14528.6222073188</v>
      </c>
      <c r="P127" s="1341" t="n">
        <v>17525.519672895</v>
      </c>
      <c r="Q127" s="1213" t="n">
        <v>10157.6955589988</v>
      </c>
      <c r="R127" s="1343" t="n">
        <v>24686.3177663175</v>
      </c>
      <c r="S127" s="1344" t="n">
        <v>27683.2152318938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65</v>
      </c>
      <c r="C128" s="1337" t="s">
        <v>496</v>
      </c>
      <c r="D128" s="1337" t="n">
        <f aca="false">K128</f>
        <v>260</v>
      </c>
      <c r="E128" s="1337" t="s">
        <v>496</v>
      </c>
      <c r="F128" s="1326" t="n">
        <f aca="false">L128</f>
        <v>1300</v>
      </c>
      <c r="G128" s="1337" t="s">
        <v>496</v>
      </c>
      <c r="H128" s="1325" t="n">
        <v>2</v>
      </c>
      <c r="I128" s="1327" t="s">
        <v>497</v>
      </c>
      <c r="J128" s="1338" t="n">
        <v>65</v>
      </c>
      <c r="K128" s="1339" t="n">
        <v>260</v>
      </c>
      <c r="L128" s="1339" t="n">
        <v>1300</v>
      </c>
      <c r="M128" s="1340" t="n">
        <v>9.82651782110357</v>
      </c>
      <c r="N128" s="1209" t="n">
        <v>247.967784</v>
      </c>
      <c r="O128" s="1341" t="n">
        <v>14921.2544198288</v>
      </c>
      <c r="P128" s="1341" t="n">
        <v>18019.13276358</v>
      </c>
      <c r="Q128" s="1213" t="n">
        <v>10561.5294561225</v>
      </c>
      <c r="R128" s="1343" t="n">
        <v>25482.7838759513</v>
      </c>
      <c r="S128" s="1344" t="n">
        <v>28580.6622197025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65</v>
      </c>
      <c r="C129" s="1337" t="s">
        <v>496</v>
      </c>
      <c r="D129" s="1337" t="n">
        <f aca="false">K129</f>
        <v>260</v>
      </c>
      <c r="E129" s="1337" t="s">
        <v>496</v>
      </c>
      <c r="F129" s="1326" t="n">
        <f aca="false">L129</f>
        <v>1350</v>
      </c>
      <c r="G129" s="1337" t="s">
        <v>496</v>
      </c>
      <c r="H129" s="1325" t="n">
        <v>2</v>
      </c>
      <c r="I129" s="1327" t="s">
        <v>497</v>
      </c>
      <c r="J129" s="1338" t="n">
        <v>65</v>
      </c>
      <c r="K129" s="1339" t="n">
        <v>260</v>
      </c>
      <c r="L129" s="1339" t="n">
        <v>1350</v>
      </c>
      <c r="M129" s="1340" t="n">
        <v>10.1772912706264</v>
      </c>
      <c r="N129" s="1209" t="n">
        <v>261.01872</v>
      </c>
      <c r="O129" s="1341" t="n">
        <v>15313.88650113</v>
      </c>
      <c r="P129" s="1341" t="n">
        <v>18512.745854265</v>
      </c>
      <c r="Q129" s="1213" t="n">
        <v>10965.363484455</v>
      </c>
      <c r="R129" s="1343" t="n">
        <v>26279.249985585</v>
      </c>
      <c r="S129" s="1344" t="n">
        <v>29478.10933872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65</v>
      </c>
      <c r="C130" s="1337" t="s">
        <v>496</v>
      </c>
      <c r="D130" s="1337" t="n">
        <f aca="false">K130</f>
        <v>260</v>
      </c>
      <c r="E130" s="1337" t="s">
        <v>496</v>
      </c>
      <c r="F130" s="1326" t="n">
        <f aca="false">L130</f>
        <v>1400</v>
      </c>
      <c r="G130" s="1337" t="s">
        <v>496</v>
      </c>
      <c r="H130" s="1325" t="n">
        <v>2</v>
      </c>
      <c r="I130" s="1327" t="s">
        <v>497</v>
      </c>
      <c r="J130" s="1338" t="n">
        <v>65</v>
      </c>
      <c r="K130" s="1339" t="n">
        <v>260</v>
      </c>
      <c r="L130" s="1339" t="n">
        <v>1400</v>
      </c>
      <c r="M130" s="1340" t="n">
        <v>10.5280647201493</v>
      </c>
      <c r="N130" s="1209" t="n">
        <v>274.069656</v>
      </c>
      <c r="O130" s="1341" t="n">
        <v>15706.5185824313</v>
      </c>
      <c r="P130" s="1341" t="n">
        <v>19006.3590761588</v>
      </c>
      <c r="Q130" s="1213" t="n">
        <v>11369.1975127875</v>
      </c>
      <c r="R130" s="1343" t="n">
        <v>27075.7160952188</v>
      </c>
      <c r="S130" s="1344" t="n">
        <v>30375.5565889463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65</v>
      </c>
      <c r="C131" s="1337" t="s">
        <v>496</v>
      </c>
      <c r="D131" s="1337" t="n">
        <f aca="false">K131</f>
        <v>260</v>
      </c>
      <c r="E131" s="1337" t="s">
        <v>496</v>
      </c>
      <c r="F131" s="1326" t="n">
        <f aca="false">L131</f>
        <v>1450</v>
      </c>
      <c r="G131" s="1337" t="s">
        <v>496</v>
      </c>
      <c r="H131" s="1325" t="n">
        <v>2</v>
      </c>
      <c r="I131" s="1327" t="s">
        <v>497</v>
      </c>
      <c r="J131" s="1338" t="n">
        <v>65</v>
      </c>
      <c r="K131" s="1339" t="n">
        <v>260</v>
      </c>
      <c r="L131" s="1339" t="n">
        <v>1450</v>
      </c>
      <c r="M131" s="1340" t="n">
        <v>10.8788381696721</v>
      </c>
      <c r="N131" s="1209" t="n">
        <v>287.120592</v>
      </c>
      <c r="O131" s="1341" t="n">
        <v>16099.1507949413</v>
      </c>
      <c r="P131" s="1341" t="n">
        <v>19499.9721668438</v>
      </c>
      <c r="Q131" s="1213" t="n">
        <v>11773.0314099113</v>
      </c>
      <c r="R131" s="1343" t="n">
        <v>27872.1822048525</v>
      </c>
      <c r="S131" s="1344" t="n">
        <v>31273.003576755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65</v>
      </c>
      <c r="C132" s="1337" t="s">
        <v>496</v>
      </c>
      <c r="D132" s="1337" t="n">
        <f aca="false">K132</f>
        <v>260</v>
      </c>
      <c r="E132" s="1337" t="s">
        <v>496</v>
      </c>
      <c r="F132" s="1326" t="n">
        <f aca="false">L132</f>
        <v>1500</v>
      </c>
      <c r="G132" s="1337" t="s">
        <v>496</v>
      </c>
      <c r="H132" s="1325" t="n">
        <v>2</v>
      </c>
      <c r="I132" s="1327" t="s">
        <v>497</v>
      </c>
      <c r="J132" s="1338" t="n">
        <v>65</v>
      </c>
      <c r="K132" s="1339" t="n">
        <v>260</v>
      </c>
      <c r="L132" s="1339" t="n">
        <v>1500</v>
      </c>
      <c r="M132" s="1340" t="n">
        <v>11.353375807995</v>
      </c>
      <c r="N132" s="1209" t="n">
        <v>300.171528</v>
      </c>
      <c r="O132" s="1341" t="n">
        <v>17042.6307981825</v>
      </c>
      <c r="P132" s="1341" t="n">
        <v>20475.95152779</v>
      </c>
      <c r="Q132" s="1213" t="n">
        <v>12176.8654382438</v>
      </c>
      <c r="R132" s="1343" t="n">
        <v>29219.4962364263</v>
      </c>
      <c r="S132" s="1344" t="n">
        <v>32652.8169660338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65</v>
      </c>
      <c r="C133" s="1337" t="s">
        <v>496</v>
      </c>
      <c r="D133" s="1337" t="n">
        <f aca="false">K133</f>
        <v>260</v>
      </c>
      <c r="E133" s="1337" t="s">
        <v>496</v>
      </c>
      <c r="F133" s="1326" t="n">
        <f aca="false">L133</f>
        <v>1550</v>
      </c>
      <c r="G133" s="1337" t="s">
        <v>496</v>
      </c>
      <c r="H133" s="1325" t="n">
        <v>2</v>
      </c>
      <c r="I133" s="1327" t="s">
        <v>497</v>
      </c>
      <c r="J133" s="1338" t="n">
        <v>65</v>
      </c>
      <c r="K133" s="1339" t="n">
        <v>260</v>
      </c>
      <c r="L133" s="1339" t="n">
        <v>1550</v>
      </c>
      <c r="M133" s="1340" t="n">
        <v>11.7041492575179</v>
      </c>
      <c r="N133" s="1209" t="n">
        <v>313.222464</v>
      </c>
      <c r="O133" s="1341" t="n">
        <v>17435.2630106925</v>
      </c>
      <c r="P133" s="1341" t="n">
        <v>20969.564618475</v>
      </c>
      <c r="Q133" s="1213" t="n">
        <v>12580.6993353675</v>
      </c>
      <c r="R133" s="1343" t="n">
        <v>30015.96234606</v>
      </c>
      <c r="S133" s="1344" t="n">
        <v>33550.2639538425</v>
      </c>
    </row>
    <row r="134" customFormat="false" ht="16.5" hidden="false" customHeight="false" outlineLevel="0" collapsed="false">
      <c r="A134" s="1324" t="s">
        <v>529</v>
      </c>
      <c r="B134" s="1325" t="n">
        <f aca="false">J134</f>
        <v>65</v>
      </c>
      <c r="C134" s="1325" t="s">
        <v>496</v>
      </c>
      <c r="D134" s="1325" t="n">
        <f aca="false">K134</f>
        <v>260</v>
      </c>
      <c r="E134" s="1325" t="s">
        <v>496</v>
      </c>
      <c r="F134" s="1326" t="n">
        <f aca="false">L134</f>
        <v>1600</v>
      </c>
      <c r="G134" s="1325" t="s">
        <v>496</v>
      </c>
      <c r="H134" s="1325" t="n">
        <v>2</v>
      </c>
      <c r="I134" s="1327" t="s">
        <v>497</v>
      </c>
      <c r="J134" s="1338" t="n">
        <v>65</v>
      </c>
      <c r="K134" s="1339" t="n">
        <v>260</v>
      </c>
      <c r="L134" s="1339" t="n">
        <v>1600</v>
      </c>
      <c r="M134" s="1340" t="n">
        <v>12.0549227070407</v>
      </c>
      <c r="N134" s="1209" t="n">
        <v>326.2734</v>
      </c>
      <c r="O134" s="1341" t="n">
        <v>17827.8950919938</v>
      </c>
      <c r="P134" s="1341" t="n">
        <v>21463.1778403688</v>
      </c>
      <c r="Q134" s="1213" t="n">
        <v>12984.5333637</v>
      </c>
      <c r="R134" s="1343" t="n">
        <v>30812.4284556938</v>
      </c>
      <c r="S134" s="1344" t="n">
        <v>34447.7112040688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65</v>
      </c>
      <c r="C135" s="1337" t="s">
        <v>496</v>
      </c>
      <c r="D135" s="1337" t="n">
        <f aca="false">K135</f>
        <v>260</v>
      </c>
      <c r="E135" s="1337" t="s">
        <v>496</v>
      </c>
      <c r="F135" s="1326" t="n">
        <f aca="false">L135</f>
        <v>1650</v>
      </c>
      <c r="G135" s="1337" t="s">
        <v>496</v>
      </c>
      <c r="H135" s="1325" t="n">
        <v>2</v>
      </c>
      <c r="I135" s="1327" t="s">
        <v>497</v>
      </c>
      <c r="J135" s="1338" t="n">
        <v>65</v>
      </c>
      <c r="K135" s="1339" t="n">
        <v>260</v>
      </c>
      <c r="L135" s="1339" t="n">
        <v>1650</v>
      </c>
      <c r="M135" s="1340" t="n">
        <v>12.4056961565636</v>
      </c>
      <c r="N135" s="1209" t="n">
        <v>339.324336</v>
      </c>
      <c r="O135" s="1341" t="n">
        <v>18220.527173295</v>
      </c>
      <c r="P135" s="1341" t="n">
        <v>21956.7909310538</v>
      </c>
      <c r="Q135" s="1213" t="n">
        <v>13388.3673920325</v>
      </c>
      <c r="R135" s="1343" t="n">
        <v>31608.8945653275</v>
      </c>
      <c r="S135" s="1344" t="n">
        <v>35345.1583230863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65</v>
      </c>
      <c r="C136" s="1337" t="s">
        <v>496</v>
      </c>
      <c r="D136" s="1337" t="n">
        <f aca="false">K136</f>
        <v>260</v>
      </c>
      <c r="E136" s="1337" t="s">
        <v>496</v>
      </c>
      <c r="F136" s="1326" t="n">
        <f aca="false">L136</f>
        <v>1700</v>
      </c>
      <c r="G136" s="1337" t="s">
        <v>496</v>
      </c>
      <c r="H136" s="1325" t="n">
        <v>2</v>
      </c>
      <c r="I136" s="1327" t="s">
        <v>497</v>
      </c>
      <c r="J136" s="1338" t="n">
        <v>65</v>
      </c>
      <c r="K136" s="1339" t="n">
        <v>260</v>
      </c>
      <c r="L136" s="1339" t="n">
        <v>1700</v>
      </c>
      <c r="M136" s="1340" t="n">
        <v>12.7564696060864</v>
      </c>
      <c r="N136" s="1209" t="n">
        <v>352.375272</v>
      </c>
      <c r="O136" s="1341" t="n">
        <v>18613.159385805</v>
      </c>
      <c r="P136" s="1341" t="n">
        <v>22450.4040217388</v>
      </c>
      <c r="Q136" s="1213" t="n">
        <v>13792.2012891563</v>
      </c>
      <c r="R136" s="1343" t="n">
        <v>32405.3606749613</v>
      </c>
      <c r="S136" s="1344" t="n">
        <v>36242.605310895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65</v>
      </c>
      <c r="C137" s="1337" t="s">
        <v>496</v>
      </c>
      <c r="D137" s="1337" t="n">
        <f aca="false">K137</f>
        <v>260</v>
      </c>
      <c r="E137" s="1337" t="s">
        <v>496</v>
      </c>
      <c r="F137" s="1326" t="n">
        <f aca="false">L137</f>
        <v>1750</v>
      </c>
      <c r="G137" s="1337" t="s">
        <v>496</v>
      </c>
      <c r="H137" s="1325" t="n">
        <v>2</v>
      </c>
      <c r="I137" s="1327" t="s">
        <v>497</v>
      </c>
      <c r="J137" s="1338" t="n">
        <v>65</v>
      </c>
      <c r="K137" s="1339" t="n">
        <v>260</v>
      </c>
      <c r="L137" s="1339" t="n">
        <v>1750</v>
      </c>
      <c r="M137" s="1340" t="n">
        <v>13.1072430556093</v>
      </c>
      <c r="N137" s="1209" t="n">
        <v>365.426208</v>
      </c>
      <c r="O137" s="1341" t="n">
        <v>19005.7914671063</v>
      </c>
      <c r="P137" s="1341" t="n">
        <v>22944.0171124238</v>
      </c>
      <c r="Q137" s="1213" t="n">
        <v>14196.0353174888</v>
      </c>
      <c r="R137" s="1343" t="n">
        <v>33201.826784595</v>
      </c>
      <c r="S137" s="1344" t="n">
        <v>37140.0524299125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65</v>
      </c>
      <c r="C138" s="1337" t="s">
        <v>496</v>
      </c>
      <c r="D138" s="1337" t="n">
        <f aca="false">K138</f>
        <v>260</v>
      </c>
      <c r="E138" s="1337" t="s">
        <v>496</v>
      </c>
      <c r="F138" s="1326" t="n">
        <f aca="false">L138</f>
        <v>1800</v>
      </c>
      <c r="G138" s="1337" t="s">
        <v>496</v>
      </c>
      <c r="H138" s="1325" t="n">
        <v>2</v>
      </c>
      <c r="I138" s="1327" t="s">
        <v>497</v>
      </c>
      <c r="J138" s="1338" t="n">
        <v>65</v>
      </c>
      <c r="K138" s="1339" t="n">
        <v>260</v>
      </c>
      <c r="L138" s="1339" t="n">
        <v>1800</v>
      </c>
      <c r="M138" s="1340" t="n">
        <v>13.4580165051321</v>
      </c>
      <c r="N138" s="1209" t="n">
        <v>378.477144</v>
      </c>
      <c r="O138" s="1341" t="n">
        <v>19398.4235484075</v>
      </c>
      <c r="P138" s="1341" t="n">
        <v>23437.6303343175</v>
      </c>
      <c r="Q138" s="1213" t="n">
        <v>14599.8692146125</v>
      </c>
      <c r="R138" s="1343" t="n">
        <v>33998.29276302</v>
      </c>
      <c r="S138" s="1344" t="n">
        <v>38037.49954893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65</v>
      </c>
      <c r="C139" s="1337" t="s">
        <v>496</v>
      </c>
      <c r="D139" s="1337" t="n">
        <f aca="false">K139</f>
        <v>260</v>
      </c>
      <c r="E139" s="1337" t="s">
        <v>496</v>
      </c>
      <c r="F139" s="1326" t="n">
        <f aca="false">L139</f>
        <v>1850</v>
      </c>
      <c r="G139" s="1337" t="s">
        <v>496</v>
      </c>
      <c r="H139" s="1325" t="n">
        <v>2</v>
      </c>
      <c r="I139" s="1327" t="s">
        <v>497</v>
      </c>
      <c r="J139" s="1338" t="n">
        <v>65</v>
      </c>
      <c r="K139" s="1339" t="n">
        <v>260</v>
      </c>
      <c r="L139" s="1339" t="n">
        <v>1850</v>
      </c>
      <c r="M139" s="1340" t="n">
        <v>13.808789954655</v>
      </c>
      <c r="N139" s="1209" t="n">
        <v>391.52808</v>
      </c>
      <c r="O139" s="1341" t="n">
        <v>19791.0557609175</v>
      </c>
      <c r="P139" s="1341" t="n">
        <v>23931.2434250025</v>
      </c>
      <c r="Q139" s="1213" t="n">
        <v>15003.703242945</v>
      </c>
      <c r="R139" s="1343" t="n">
        <v>34794.7590038625</v>
      </c>
      <c r="S139" s="1344" t="n">
        <v>38934.9466679475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65</v>
      </c>
      <c r="C140" s="1337" t="s">
        <v>496</v>
      </c>
      <c r="D140" s="1337" t="n">
        <f aca="false">K140</f>
        <v>260</v>
      </c>
      <c r="E140" s="1337" t="s">
        <v>496</v>
      </c>
      <c r="F140" s="1326" t="n">
        <f aca="false">L140</f>
        <v>1900</v>
      </c>
      <c r="G140" s="1337" t="s">
        <v>496</v>
      </c>
      <c r="H140" s="1325" t="n">
        <v>2</v>
      </c>
      <c r="I140" s="1327" t="s">
        <v>497</v>
      </c>
      <c r="J140" s="1338" t="n">
        <v>65</v>
      </c>
      <c r="K140" s="1339" t="n">
        <v>260</v>
      </c>
      <c r="L140" s="1339" t="n">
        <v>1900</v>
      </c>
      <c r="M140" s="1340" t="n">
        <v>14.1595634041779</v>
      </c>
      <c r="N140" s="1209" t="n">
        <v>404.579016</v>
      </c>
      <c r="O140" s="1341" t="n">
        <v>20183.6878422188</v>
      </c>
      <c r="P140" s="1341" t="n">
        <v>24424.8565156875</v>
      </c>
      <c r="Q140" s="1213" t="n">
        <v>15407.5372712775</v>
      </c>
      <c r="R140" s="1343" t="n">
        <v>35591.2251134963</v>
      </c>
      <c r="S140" s="1344" t="n">
        <v>39832.393786965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65</v>
      </c>
      <c r="C141" s="1337" t="s">
        <v>496</v>
      </c>
      <c r="D141" s="1337" t="n">
        <f aca="false">K141</f>
        <v>260</v>
      </c>
      <c r="E141" s="1337" t="s">
        <v>496</v>
      </c>
      <c r="F141" s="1326" t="n">
        <f aca="false">L141</f>
        <v>1950</v>
      </c>
      <c r="G141" s="1337" t="s">
        <v>496</v>
      </c>
      <c r="H141" s="1325" t="n">
        <v>2</v>
      </c>
      <c r="I141" s="1327" t="s">
        <v>497</v>
      </c>
      <c r="J141" s="1338" t="n">
        <v>65</v>
      </c>
      <c r="K141" s="1339" t="n">
        <v>260</v>
      </c>
      <c r="L141" s="1339" t="n">
        <v>1950</v>
      </c>
      <c r="M141" s="1340" t="n">
        <v>14.5495868537007</v>
      </c>
      <c r="N141" s="1209" t="n">
        <v>417.629952</v>
      </c>
      <c r="O141" s="1341" t="n">
        <v>20619.1908080775</v>
      </c>
      <c r="P141" s="1341" t="n">
        <v>24960.0337829888</v>
      </c>
      <c r="Q141" s="1213" t="n">
        <v>15811.3711684013</v>
      </c>
      <c r="R141" s="1343" t="n">
        <v>36430.5619764788</v>
      </c>
      <c r="S141" s="1344" t="n">
        <v>40771.40495139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65</v>
      </c>
      <c r="C142" s="1337" t="s">
        <v>496</v>
      </c>
      <c r="D142" s="1337" t="n">
        <f aca="false">K142</f>
        <v>260</v>
      </c>
      <c r="E142" s="1337" t="s">
        <v>496</v>
      </c>
      <c r="F142" s="1326" t="n">
        <f aca="false">L142</f>
        <v>2000</v>
      </c>
      <c r="G142" s="1337" t="s">
        <v>496</v>
      </c>
      <c r="H142" s="1325" t="n">
        <v>2</v>
      </c>
      <c r="I142" s="1327" t="s">
        <v>497</v>
      </c>
      <c r="J142" s="1338" t="n">
        <v>65</v>
      </c>
      <c r="K142" s="1339" t="n">
        <v>260</v>
      </c>
      <c r="L142" s="1339" t="n">
        <v>2000</v>
      </c>
      <c r="M142" s="1340" t="n">
        <v>14.9919227032236</v>
      </c>
      <c r="N142" s="1209" t="n">
        <v>430.680888</v>
      </c>
      <c r="O142" s="1341" t="n">
        <v>21227.2836643463</v>
      </c>
      <c r="P142" s="1341" t="n">
        <v>25735.2455184188</v>
      </c>
      <c r="Q142" s="1213" t="n">
        <v>16215.2051967338</v>
      </c>
      <c r="R142" s="1343" t="n">
        <v>37442.48886108</v>
      </c>
      <c r="S142" s="1344" t="n">
        <v>41950.4507151525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65</v>
      </c>
      <c r="C143" s="1337" t="s">
        <v>496</v>
      </c>
      <c r="D143" s="1337" t="n">
        <f aca="false">K143</f>
        <v>260</v>
      </c>
      <c r="E143" s="1337" t="s">
        <v>496</v>
      </c>
      <c r="F143" s="1326" t="n">
        <f aca="false">L143</f>
        <v>2050</v>
      </c>
      <c r="G143" s="1337" t="s">
        <v>496</v>
      </c>
      <c r="H143" s="1325" t="n">
        <v>2</v>
      </c>
      <c r="I143" s="1327" t="s">
        <v>497</v>
      </c>
      <c r="J143" s="1338" t="n">
        <v>65</v>
      </c>
      <c r="K143" s="1339" t="n">
        <v>260</v>
      </c>
      <c r="L143" s="1339" t="n">
        <v>2050</v>
      </c>
      <c r="M143" s="1340" t="n">
        <v>15.3426961527464</v>
      </c>
      <c r="N143" s="1209" t="n">
        <v>443.731824</v>
      </c>
      <c r="O143" s="1341" t="n">
        <v>21619.9158768563</v>
      </c>
      <c r="P143" s="1341" t="n">
        <v>26228.8586091038</v>
      </c>
      <c r="Q143" s="1213" t="n">
        <v>16619.0390938575</v>
      </c>
      <c r="R143" s="1343" t="n">
        <v>38238.9549707138</v>
      </c>
      <c r="S143" s="1344" t="n">
        <v>42847.8977029613</v>
      </c>
    </row>
    <row r="144" customFormat="false" ht="16.5" hidden="false" customHeight="false" outlineLevel="0" collapsed="false">
      <c r="A144" s="1324" t="s">
        <v>529</v>
      </c>
      <c r="B144" s="1325" t="n">
        <f aca="false">J144</f>
        <v>65</v>
      </c>
      <c r="C144" s="1325" t="s">
        <v>496</v>
      </c>
      <c r="D144" s="1325" t="n">
        <f aca="false">K144</f>
        <v>260</v>
      </c>
      <c r="E144" s="1325" t="s">
        <v>496</v>
      </c>
      <c r="F144" s="1326" t="n">
        <f aca="false">L144</f>
        <v>2100</v>
      </c>
      <c r="G144" s="1325" t="s">
        <v>496</v>
      </c>
      <c r="H144" s="1325" t="n">
        <v>2</v>
      </c>
      <c r="I144" s="1327" t="s">
        <v>497</v>
      </c>
      <c r="J144" s="1338" t="n">
        <v>65</v>
      </c>
      <c r="K144" s="1339" t="n">
        <v>260</v>
      </c>
      <c r="L144" s="1339" t="n">
        <v>2100</v>
      </c>
      <c r="M144" s="1340" t="n">
        <v>15.6934696022693</v>
      </c>
      <c r="N144" s="1209" t="n">
        <v>456.78276</v>
      </c>
      <c r="O144" s="1341" t="n">
        <v>22012.5479581575</v>
      </c>
      <c r="P144" s="1341" t="n">
        <v>26722.4716997888</v>
      </c>
      <c r="Q144" s="1213" t="n">
        <v>17022.87312219</v>
      </c>
      <c r="R144" s="1343" t="n">
        <v>39035.4210803475</v>
      </c>
      <c r="S144" s="1344" t="n">
        <v>43745.3448219788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65</v>
      </c>
      <c r="C145" s="1337" t="s">
        <v>496</v>
      </c>
      <c r="D145" s="1337" t="n">
        <f aca="false">K145</f>
        <v>260</v>
      </c>
      <c r="E145" s="1337" t="s">
        <v>496</v>
      </c>
      <c r="F145" s="1326" t="n">
        <f aca="false">L145</f>
        <v>2150</v>
      </c>
      <c r="G145" s="1337" t="s">
        <v>496</v>
      </c>
      <c r="H145" s="1325" t="n">
        <v>2</v>
      </c>
      <c r="I145" s="1327" t="s">
        <v>497</v>
      </c>
      <c r="J145" s="1338" t="n">
        <v>65</v>
      </c>
      <c r="K145" s="1339" t="n">
        <v>260</v>
      </c>
      <c r="L145" s="1339" t="n">
        <v>2150</v>
      </c>
      <c r="M145" s="1340" t="n">
        <v>16.0442430517921</v>
      </c>
      <c r="N145" s="1209" t="n">
        <v>469.833696</v>
      </c>
      <c r="O145" s="1341" t="n">
        <v>22405.1800394588</v>
      </c>
      <c r="P145" s="1341" t="n">
        <v>27216.0849216825</v>
      </c>
      <c r="Q145" s="1213" t="n">
        <v>17426.7070193138</v>
      </c>
      <c r="R145" s="1343" t="n">
        <v>39831.8870587725</v>
      </c>
      <c r="S145" s="1344" t="n">
        <v>44642.7919409963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65</v>
      </c>
      <c r="C146" s="1337" t="s">
        <v>496</v>
      </c>
      <c r="D146" s="1337" t="n">
        <f aca="false">K146</f>
        <v>260</v>
      </c>
      <c r="E146" s="1337" t="s">
        <v>496</v>
      </c>
      <c r="F146" s="1326" t="n">
        <f aca="false">L146</f>
        <v>2200</v>
      </c>
      <c r="G146" s="1337" t="s">
        <v>496</v>
      </c>
      <c r="H146" s="1325" t="n">
        <v>2</v>
      </c>
      <c r="I146" s="1327" t="s">
        <v>497</v>
      </c>
      <c r="J146" s="1338" t="n">
        <v>65</v>
      </c>
      <c r="K146" s="1339" t="n">
        <v>260</v>
      </c>
      <c r="L146" s="1339" t="n">
        <v>2200</v>
      </c>
      <c r="M146" s="1340" t="n">
        <v>16.395016501315</v>
      </c>
      <c r="N146" s="1209" t="n">
        <v>482.884632</v>
      </c>
      <c r="O146" s="1341" t="n">
        <v>22797.8122519688</v>
      </c>
      <c r="P146" s="1341" t="n">
        <v>27709.6980123675</v>
      </c>
      <c r="Q146" s="1213" t="n">
        <v>17830.5410476463</v>
      </c>
      <c r="R146" s="1343" t="n">
        <v>40628.353299615</v>
      </c>
      <c r="S146" s="1344" t="n">
        <v>45540.2390600138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65</v>
      </c>
      <c r="C147" s="1337" t="s">
        <v>496</v>
      </c>
      <c r="D147" s="1337" t="n">
        <f aca="false">K147</f>
        <v>260</v>
      </c>
      <c r="E147" s="1337" t="s">
        <v>496</v>
      </c>
      <c r="F147" s="1326" t="n">
        <f aca="false">L147</f>
        <v>2250</v>
      </c>
      <c r="G147" s="1337" t="s">
        <v>496</v>
      </c>
      <c r="H147" s="1325" t="n">
        <v>2</v>
      </c>
      <c r="I147" s="1327" t="s">
        <v>497</v>
      </c>
      <c r="J147" s="1338" t="n">
        <v>65</v>
      </c>
      <c r="K147" s="1339" t="n">
        <v>260</v>
      </c>
      <c r="L147" s="1339" t="n">
        <v>2250</v>
      </c>
      <c r="M147" s="1340" t="n">
        <v>16.7457899508379</v>
      </c>
      <c r="N147" s="1209" t="n">
        <v>495.935568</v>
      </c>
      <c r="O147" s="1341" t="n">
        <v>23190.44433327</v>
      </c>
      <c r="P147" s="1341" t="n">
        <v>28203.3111030525</v>
      </c>
      <c r="Q147" s="1213" t="n">
        <v>18234.3750759788</v>
      </c>
      <c r="R147" s="1343" t="n">
        <v>41424.8194092488</v>
      </c>
      <c r="S147" s="1344" t="n">
        <v>46437.6861790313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65</v>
      </c>
      <c r="C148" s="1337" t="s">
        <v>496</v>
      </c>
      <c r="D148" s="1337" t="n">
        <f aca="false">K148</f>
        <v>260</v>
      </c>
      <c r="E148" s="1337" t="s">
        <v>496</v>
      </c>
      <c r="F148" s="1326" t="n">
        <f aca="false">L148</f>
        <v>2300</v>
      </c>
      <c r="G148" s="1337" t="s">
        <v>496</v>
      </c>
      <c r="H148" s="1325" t="n">
        <v>2</v>
      </c>
      <c r="I148" s="1327" t="s">
        <v>497</v>
      </c>
      <c r="J148" s="1338" t="n">
        <v>65</v>
      </c>
      <c r="K148" s="1339" t="n">
        <v>260</v>
      </c>
      <c r="L148" s="1339" t="n">
        <v>2300</v>
      </c>
      <c r="M148" s="1340" t="n">
        <v>17.0965634003607</v>
      </c>
      <c r="N148" s="1209" t="n">
        <v>508.986504</v>
      </c>
      <c r="O148" s="1341" t="n">
        <v>23583.0764145711</v>
      </c>
      <c r="P148" s="1341" t="n">
        <v>28696.9243249463</v>
      </c>
      <c r="Q148" s="1213" t="n">
        <v>18638.2089731025</v>
      </c>
      <c r="R148" s="1343" t="n">
        <v>42221.2853876736</v>
      </c>
      <c r="S148" s="1344" t="n">
        <v>47335.1332980488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65</v>
      </c>
      <c r="C149" s="1337" t="s">
        <v>496</v>
      </c>
      <c r="D149" s="1337" t="n">
        <f aca="false">K149</f>
        <v>260</v>
      </c>
      <c r="E149" s="1337" t="s">
        <v>496</v>
      </c>
      <c r="F149" s="1326" t="n">
        <f aca="false">L149</f>
        <v>2350</v>
      </c>
      <c r="G149" s="1337" t="s">
        <v>496</v>
      </c>
      <c r="H149" s="1325" t="n">
        <v>2</v>
      </c>
      <c r="I149" s="1327" t="s">
        <v>497</v>
      </c>
      <c r="J149" s="1338" t="n">
        <v>65</v>
      </c>
      <c r="K149" s="1339" t="n">
        <v>260</v>
      </c>
      <c r="L149" s="1339" t="n">
        <v>2350</v>
      </c>
      <c r="M149" s="1340" t="n">
        <v>17.4473368498836</v>
      </c>
      <c r="N149" s="1209" t="n">
        <v>522.03744</v>
      </c>
      <c r="O149" s="1341" t="n">
        <v>23975.7086270813</v>
      </c>
      <c r="P149" s="1341" t="n">
        <v>29190.5374156313</v>
      </c>
      <c r="Q149" s="1213" t="n">
        <v>19042.043001435</v>
      </c>
      <c r="R149" s="1343" t="n">
        <v>43017.7516285163</v>
      </c>
      <c r="S149" s="1344" t="n">
        <v>48232.5804170663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65</v>
      </c>
      <c r="C150" s="1337" t="s">
        <v>496</v>
      </c>
      <c r="D150" s="1337" t="n">
        <f aca="false">K150</f>
        <v>260</v>
      </c>
      <c r="E150" s="1337" t="s">
        <v>496</v>
      </c>
      <c r="F150" s="1326" t="n">
        <f aca="false">L150</f>
        <v>2400</v>
      </c>
      <c r="G150" s="1337" t="s">
        <v>496</v>
      </c>
      <c r="H150" s="1325" t="n">
        <v>2</v>
      </c>
      <c r="I150" s="1327" t="s">
        <v>497</v>
      </c>
      <c r="J150" s="1338" t="n">
        <v>65</v>
      </c>
      <c r="K150" s="1339" t="n">
        <v>260</v>
      </c>
      <c r="L150" s="1339" t="n">
        <v>2400</v>
      </c>
      <c r="M150" s="1340" t="n">
        <v>17.7981102994064</v>
      </c>
      <c r="N150" s="1209" t="n">
        <v>535.088376</v>
      </c>
      <c r="O150" s="1341" t="n">
        <v>24368.3407083825</v>
      </c>
      <c r="P150" s="1341" t="n">
        <v>29684.1505063163</v>
      </c>
      <c r="Q150" s="1213" t="n">
        <v>19445.8768985588</v>
      </c>
      <c r="R150" s="1343" t="n">
        <v>43814.2176069413</v>
      </c>
      <c r="S150" s="1344" t="n">
        <v>49130.027404875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65</v>
      </c>
      <c r="C151" s="1337" t="s">
        <v>496</v>
      </c>
      <c r="D151" s="1337" t="n">
        <f aca="false">K151</f>
        <v>260</v>
      </c>
      <c r="E151" s="1337" t="s">
        <v>496</v>
      </c>
      <c r="F151" s="1326" t="n">
        <f aca="false">L151</f>
        <v>2450</v>
      </c>
      <c r="G151" s="1337" t="s">
        <v>496</v>
      </c>
      <c r="H151" s="1325" t="n">
        <v>2</v>
      </c>
      <c r="I151" s="1327" t="s">
        <v>497</v>
      </c>
      <c r="J151" s="1338" t="n">
        <v>65</v>
      </c>
      <c r="K151" s="1339" t="n">
        <v>260</v>
      </c>
      <c r="L151" s="1339" t="n">
        <v>2450</v>
      </c>
      <c r="M151" s="1340" t="n">
        <v>18.2726479377293</v>
      </c>
      <c r="N151" s="1209" t="n">
        <v>548.139312</v>
      </c>
      <c r="O151" s="1341" t="n">
        <v>25311.8208428325</v>
      </c>
      <c r="P151" s="1341" t="n">
        <v>30660.1298672625</v>
      </c>
      <c r="Q151" s="1213" t="n">
        <v>19849.7109268913</v>
      </c>
      <c r="R151" s="1343" t="n">
        <v>45161.5317697238</v>
      </c>
      <c r="S151" s="1344" t="n">
        <v>50509.8407941538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65</v>
      </c>
      <c r="C152" s="1337" t="s">
        <v>496</v>
      </c>
      <c r="D152" s="1337" t="n">
        <f aca="false">K152</f>
        <v>260</v>
      </c>
      <c r="E152" s="1337" t="s">
        <v>496</v>
      </c>
      <c r="F152" s="1326" t="n">
        <f aca="false">L152</f>
        <v>2500</v>
      </c>
      <c r="G152" s="1337" t="s">
        <v>496</v>
      </c>
      <c r="H152" s="1325" t="n">
        <v>2</v>
      </c>
      <c r="I152" s="1327" t="s">
        <v>497</v>
      </c>
      <c r="J152" s="1338" t="n">
        <v>65</v>
      </c>
      <c r="K152" s="1339" t="n">
        <v>260</v>
      </c>
      <c r="L152" s="1339" t="n">
        <v>2500</v>
      </c>
      <c r="M152" s="1340" t="n">
        <v>18.6234213872521</v>
      </c>
      <c r="N152" s="1209" t="n">
        <v>561.190248</v>
      </c>
      <c r="O152" s="1341" t="n">
        <v>25704.4529241338</v>
      </c>
      <c r="P152" s="1341" t="n">
        <v>31153.7429579475</v>
      </c>
      <c r="Q152" s="1213" t="n">
        <v>20253.5449552238</v>
      </c>
      <c r="R152" s="1343" t="n">
        <v>45957.9978793575</v>
      </c>
      <c r="S152" s="1344" t="n">
        <v>51407.2879131713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65</v>
      </c>
      <c r="C153" s="1337" t="s">
        <v>496</v>
      </c>
      <c r="D153" s="1337" t="n">
        <f aca="false">K153</f>
        <v>260</v>
      </c>
      <c r="E153" s="1337" t="s">
        <v>496</v>
      </c>
      <c r="F153" s="1326" t="n">
        <f aca="false">L153</f>
        <v>2550</v>
      </c>
      <c r="G153" s="1337" t="s">
        <v>496</v>
      </c>
      <c r="H153" s="1325" t="n">
        <v>2</v>
      </c>
      <c r="I153" s="1327" t="s">
        <v>497</v>
      </c>
      <c r="J153" s="1338" t="n">
        <v>65</v>
      </c>
      <c r="K153" s="1339" t="n">
        <v>260</v>
      </c>
      <c r="L153" s="1339" t="n">
        <v>2550</v>
      </c>
      <c r="M153" s="1340" t="n">
        <v>18.974194836775</v>
      </c>
      <c r="N153" s="1209" t="n">
        <v>574.241184</v>
      </c>
      <c r="O153" s="1341" t="n">
        <v>26097.085005435</v>
      </c>
      <c r="P153" s="1341" t="n">
        <v>31647.3561798413</v>
      </c>
      <c r="Q153" s="1213" t="n">
        <v>20657.3788523475</v>
      </c>
      <c r="R153" s="1343" t="n">
        <v>46754.4638577825</v>
      </c>
      <c r="S153" s="1344" t="n">
        <v>52304.7350321888</v>
      </c>
    </row>
    <row r="154" customFormat="false" ht="16.5" hidden="false" customHeight="false" outlineLevel="0" collapsed="false">
      <c r="A154" s="1324" t="s">
        <v>529</v>
      </c>
      <c r="B154" s="1325" t="n">
        <f aca="false">J154</f>
        <v>65</v>
      </c>
      <c r="C154" s="1325" t="s">
        <v>496</v>
      </c>
      <c r="D154" s="1325" t="n">
        <f aca="false">K154</f>
        <v>260</v>
      </c>
      <c r="E154" s="1325" t="s">
        <v>496</v>
      </c>
      <c r="F154" s="1326" t="n">
        <f aca="false">L154</f>
        <v>2600</v>
      </c>
      <c r="G154" s="1325" t="s">
        <v>496</v>
      </c>
      <c r="H154" s="1325" t="n">
        <v>2</v>
      </c>
      <c r="I154" s="1327" t="s">
        <v>497</v>
      </c>
      <c r="J154" s="1338" t="n">
        <v>65</v>
      </c>
      <c r="K154" s="1339" t="n">
        <v>260</v>
      </c>
      <c r="L154" s="1339" t="n">
        <v>2600</v>
      </c>
      <c r="M154" s="1340" t="n">
        <v>19.3249682862979</v>
      </c>
      <c r="N154" s="1209" t="n">
        <v>587.29212</v>
      </c>
      <c r="O154" s="1341" t="n">
        <v>26489.717217945</v>
      </c>
      <c r="P154" s="1341" t="n">
        <v>32140.9692705263</v>
      </c>
      <c r="Q154" s="1213" t="n">
        <v>21061.21288068</v>
      </c>
      <c r="R154" s="1343" t="n">
        <v>47550.930098625</v>
      </c>
      <c r="S154" s="1344" t="n">
        <v>53202.1821512063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65</v>
      </c>
      <c r="C155" s="1337" t="s">
        <v>496</v>
      </c>
      <c r="D155" s="1337" t="n">
        <f aca="false">K155</f>
        <v>260</v>
      </c>
      <c r="E155" s="1337" t="s">
        <v>496</v>
      </c>
      <c r="F155" s="1326" t="n">
        <f aca="false">L155</f>
        <v>2650</v>
      </c>
      <c r="G155" s="1337" t="s">
        <v>496</v>
      </c>
      <c r="H155" s="1325" t="n">
        <v>2</v>
      </c>
      <c r="I155" s="1327" t="s">
        <v>497</v>
      </c>
      <c r="J155" s="1338" t="n">
        <v>65</v>
      </c>
      <c r="K155" s="1339" t="n">
        <v>260</v>
      </c>
      <c r="L155" s="1339" t="n">
        <v>2650</v>
      </c>
      <c r="M155" s="1340" t="n">
        <v>19.6757417358207</v>
      </c>
      <c r="N155" s="1209" t="n">
        <v>600.343056</v>
      </c>
      <c r="O155" s="1341" t="n">
        <v>26882.3492992463</v>
      </c>
      <c r="P155" s="1341" t="n">
        <v>32634.5823612113</v>
      </c>
      <c r="Q155" s="1213" t="n">
        <v>21465.0467778038</v>
      </c>
      <c r="R155" s="1343" t="n">
        <v>48347.39607705</v>
      </c>
      <c r="S155" s="1344" t="n">
        <v>54099.629139015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65</v>
      </c>
      <c r="C156" s="1337" t="s">
        <v>496</v>
      </c>
      <c r="D156" s="1337" t="n">
        <f aca="false">K156</f>
        <v>260</v>
      </c>
      <c r="E156" s="1337" t="s">
        <v>496</v>
      </c>
      <c r="F156" s="1326" t="n">
        <f aca="false">L156</f>
        <v>2700</v>
      </c>
      <c r="G156" s="1337" t="s">
        <v>496</v>
      </c>
      <c r="H156" s="1325" t="n">
        <v>2</v>
      </c>
      <c r="I156" s="1327" t="s">
        <v>497</v>
      </c>
      <c r="J156" s="1338" t="n">
        <v>65</v>
      </c>
      <c r="K156" s="1339" t="n">
        <v>260</v>
      </c>
      <c r="L156" s="1339" t="n">
        <v>2700</v>
      </c>
      <c r="M156" s="1340" t="n">
        <v>20.0657651853436</v>
      </c>
      <c r="N156" s="1209" t="n">
        <v>613.393992</v>
      </c>
      <c r="O156" s="1341" t="n">
        <v>27317.852265105</v>
      </c>
      <c r="P156" s="1341" t="n">
        <v>33169.7596285125</v>
      </c>
      <c r="Q156" s="1213" t="n">
        <v>21868.8808061363</v>
      </c>
      <c r="R156" s="1343" t="n">
        <v>49186.7330712413</v>
      </c>
      <c r="S156" s="1344" t="n">
        <v>55038.6404346488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65</v>
      </c>
      <c r="C157" s="1337" t="s">
        <v>496</v>
      </c>
      <c r="D157" s="1337" t="n">
        <f aca="false">K157</f>
        <v>260</v>
      </c>
      <c r="E157" s="1337" t="s">
        <v>496</v>
      </c>
      <c r="F157" s="1326" t="n">
        <f aca="false">L157</f>
        <v>2750</v>
      </c>
      <c r="G157" s="1337" t="s">
        <v>496</v>
      </c>
      <c r="H157" s="1325" t="n">
        <v>2</v>
      </c>
      <c r="I157" s="1327" t="s">
        <v>497</v>
      </c>
      <c r="J157" s="1338" t="n">
        <v>65</v>
      </c>
      <c r="K157" s="1339" t="n">
        <v>260</v>
      </c>
      <c r="L157" s="1339" t="n">
        <v>2750</v>
      </c>
      <c r="M157" s="1340" t="n">
        <v>20.4165386348664</v>
      </c>
      <c r="N157" s="1209" t="n">
        <v>626.444928</v>
      </c>
      <c r="O157" s="1341" t="n">
        <v>27710.4843464063</v>
      </c>
      <c r="P157" s="1341" t="n">
        <v>33663.3727191975</v>
      </c>
      <c r="Q157" s="1213" t="n">
        <v>22272.7148344688</v>
      </c>
      <c r="R157" s="1343" t="n">
        <v>49983.199180875</v>
      </c>
      <c r="S157" s="1344" t="n">
        <v>55936.0875536663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65</v>
      </c>
      <c r="C158" s="1337" t="s">
        <v>496</v>
      </c>
      <c r="D158" s="1337" t="n">
        <f aca="false">K158</f>
        <v>260</v>
      </c>
      <c r="E158" s="1337" t="s">
        <v>496</v>
      </c>
      <c r="F158" s="1326" t="n">
        <f aca="false">L158</f>
        <v>2800</v>
      </c>
      <c r="G158" s="1337" t="s">
        <v>496</v>
      </c>
      <c r="H158" s="1325" t="n">
        <v>2</v>
      </c>
      <c r="I158" s="1327" t="s">
        <v>497</v>
      </c>
      <c r="J158" s="1338" t="n">
        <v>65</v>
      </c>
      <c r="K158" s="1339" t="n">
        <v>260</v>
      </c>
      <c r="L158" s="1339" t="n">
        <v>2800</v>
      </c>
      <c r="M158" s="1340" t="n">
        <v>20.7673120843893</v>
      </c>
      <c r="N158" s="1209" t="n">
        <v>639.495864</v>
      </c>
      <c r="O158" s="1341" t="n">
        <v>28103.1164277075</v>
      </c>
      <c r="P158" s="1341" t="n">
        <v>34156.9858098825</v>
      </c>
      <c r="Q158" s="1213" t="n">
        <v>22676.5487315925</v>
      </c>
      <c r="R158" s="1343" t="n">
        <v>50779.6651593</v>
      </c>
      <c r="S158" s="1344" t="n">
        <v>56833.534541475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65</v>
      </c>
      <c r="C159" s="1337" t="s">
        <v>496</v>
      </c>
      <c r="D159" s="1337" t="n">
        <f aca="false">K159</f>
        <v>260</v>
      </c>
      <c r="E159" s="1337" t="s">
        <v>496</v>
      </c>
      <c r="F159" s="1326" t="n">
        <f aca="false">L159</f>
        <v>2850</v>
      </c>
      <c r="G159" s="1337" t="s">
        <v>496</v>
      </c>
      <c r="H159" s="1325" t="n">
        <v>2</v>
      </c>
      <c r="I159" s="1327" t="s">
        <v>497</v>
      </c>
      <c r="J159" s="1338" t="n">
        <v>65</v>
      </c>
      <c r="K159" s="1339" t="n">
        <v>260</v>
      </c>
      <c r="L159" s="1339" t="n">
        <v>2850</v>
      </c>
      <c r="M159" s="1340" t="n">
        <v>21.1180855339121</v>
      </c>
      <c r="N159" s="1209" t="n">
        <v>652.5468</v>
      </c>
      <c r="O159" s="1341" t="n">
        <v>28495.7486402175</v>
      </c>
      <c r="P159" s="1341" t="n">
        <v>34650.5990317763</v>
      </c>
      <c r="Q159" s="1213" t="n">
        <v>23080.382759925</v>
      </c>
      <c r="R159" s="1343" t="n">
        <v>51576.1314001425</v>
      </c>
      <c r="S159" s="1344" t="n">
        <v>57730.9817917013</v>
      </c>
    </row>
    <row r="160" customFormat="false" ht="16.5" hidden="false" customHeight="false" outlineLevel="0" collapsed="false">
      <c r="A160" s="1336" t="s">
        <v>529</v>
      </c>
      <c r="B160" s="1337" t="n">
        <f aca="false">J160</f>
        <v>65</v>
      </c>
      <c r="C160" s="1337" t="s">
        <v>496</v>
      </c>
      <c r="D160" s="1337" t="n">
        <f aca="false">K160</f>
        <v>260</v>
      </c>
      <c r="E160" s="1337" t="s">
        <v>496</v>
      </c>
      <c r="F160" s="1326" t="n">
        <f aca="false">L160</f>
        <v>2900</v>
      </c>
      <c r="G160" s="1337" t="s">
        <v>496</v>
      </c>
      <c r="H160" s="1325" t="n">
        <v>2</v>
      </c>
      <c r="I160" s="1327" t="s">
        <v>497</v>
      </c>
      <c r="J160" s="1338" t="n">
        <v>65</v>
      </c>
      <c r="K160" s="1339" t="n">
        <v>260</v>
      </c>
      <c r="L160" s="1339" t="n">
        <v>2900</v>
      </c>
      <c r="M160" s="1340" t="n">
        <v>21.468858983435</v>
      </c>
      <c r="N160" s="1209" t="n">
        <v>665.597736</v>
      </c>
      <c r="O160" s="1341" t="n">
        <v>28888.3807215188</v>
      </c>
      <c r="P160" s="1341" t="n">
        <v>35144.2121224613</v>
      </c>
      <c r="Q160" s="1213" t="n">
        <v>23484.2166570488</v>
      </c>
      <c r="R160" s="1343" t="n">
        <v>52372.5973785675</v>
      </c>
      <c r="S160" s="1344" t="n">
        <v>58628.42877951</v>
      </c>
    </row>
    <row r="161" customFormat="false" ht="16.5" hidden="false" customHeight="false" outlineLevel="0" collapsed="false">
      <c r="A161" s="1336" t="s">
        <v>529</v>
      </c>
      <c r="B161" s="1337" t="n">
        <f aca="false">J161</f>
        <v>65</v>
      </c>
      <c r="C161" s="1337" t="s">
        <v>496</v>
      </c>
      <c r="D161" s="1337" t="n">
        <f aca="false">K161</f>
        <v>260</v>
      </c>
      <c r="E161" s="1337" t="s">
        <v>496</v>
      </c>
      <c r="F161" s="1326" t="n">
        <f aca="false">L161</f>
        <v>2950</v>
      </c>
      <c r="G161" s="1337" t="s">
        <v>496</v>
      </c>
      <c r="H161" s="1325" t="n">
        <v>2</v>
      </c>
      <c r="I161" s="1327" t="s">
        <v>497</v>
      </c>
      <c r="J161" s="1338" t="n">
        <v>65</v>
      </c>
      <c r="K161" s="1339" t="n">
        <v>260</v>
      </c>
      <c r="L161" s="1339" t="n">
        <v>2950</v>
      </c>
      <c r="M161" s="1340" t="n">
        <v>21.8196324329579</v>
      </c>
      <c r="N161" s="1209" t="n">
        <v>678.648672</v>
      </c>
      <c r="O161" s="1341" t="n">
        <v>29281.01280282</v>
      </c>
      <c r="P161" s="1341" t="n">
        <v>35637.8252131463</v>
      </c>
      <c r="Q161" s="1213" t="n">
        <v>23888.0506853813</v>
      </c>
      <c r="R161" s="1343" t="n">
        <v>53169.0634882013</v>
      </c>
      <c r="S161" s="1344" t="n">
        <v>59525.8758985275</v>
      </c>
    </row>
    <row r="162" customFormat="false" ht="16.5" hidden="false" customHeight="false" outlineLevel="0" collapsed="false">
      <c r="A162" s="1345" t="s">
        <v>529</v>
      </c>
      <c r="B162" s="1346" t="n">
        <f aca="false">J162</f>
        <v>65</v>
      </c>
      <c r="C162" s="1346" t="s">
        <v>496</v>
      </c>
      <c r="D162" s="1346" t="n">
        <f aca="false">K162</f>
        <v>260</v>
      </c>
      <c r="E162" s="1346" t="s">
        <v>496</v>
      </c>
      <c r="F162" s="1347" t="n">
        <f aca="false">L162</f>
        <v>3000</v>
      </c>
      <c r="G162" s="1346" t="s">
        <v>496</v>
      </c>
      <c r="H162" s="1348" t="n">
        <v>2</v>
      </c>
      <c r="I162" s="1349" t="s">
        <v>497</v>
      </c>
      <c r="J162" s="1338" t="n">
        <v>65</v>
      </c>
      <c r="K162" s="1350" t="n">
        <v>260</v>
      </c>
      <c r="L162" s="1350" t="n">
        <v>3000</v>
      </c>
      <c r="M162" s="1351" t="n">
        <v>22.1704058824807</v>
      </c>
      <c r="N162" s="1232" t="n">
        <v>691.699608</v>
      </c>
      <c r="O162" s="1352" t="n">
        <v>29673.64501533</v>
      </c>
      <c r="P162" s="1352" t="n">
        <v>36131.4383038313</v>
      </c>
      <c r="Q162" s="1236" t="n">
        <v>24291.8847137138</v>
      </c>
      <c r="R162" s="1354" t="n">
        <v>53965.5297290438</v>
      </c>
      <c r="S162" s="1355" t="n">
        <v>60423.323017545</v>
      </c>
    </row>
    <row r="163" customFormat="false" ht="22.5" hidden="false" customHeight="true" outlineLevel="0" collapsed="false">
      <c r="A163" s="1241" t="s">
        <v>498</v>
      </c>
      <c r="B163" s="1241"/>
      <c r="C163" s="1241"/>
      <c r="D163" s="1241"/>
      <c r="E163" s="1241"/>
      <c r="F163" s="1241"/>
      <c r="G163" s="1241"/>
      <c r="H163" s="1241"/>
      <c r="I163" s="1241"/>
      <c r="J163" s="1241"/>
      <c r="K163" s="1241"/>
      <c r="L163" s="1241"/>
      <c r="M163" s="1241"/>
      <c r="N163" s="1241"/>
      <c r="O163" s="1241"/>
      <c r="P163" s="1241"/>
      <c r="Q163" s="1241"/>
      <c r="R163" s="1241"/>
      <c r="S163" s="1241"/>
    </row>
    <row r="164" customFormat="false" ht="22.5" hidden="false" customHeight="true" outlineLevel="0" collapsed="false">
      <c r="A164" s="1246" t="s">
        <v>527</v>
      </c>
      <c r="B164" s="1246"/>
      <c r="C164" s="1246"/>
      <c r="D164" s="1246"/>
      <c r="E164" s="1246"/>
      <c r="F164" s="1246"/>
      <c r="G164" s="1246"/>
      <c r="H164" s="1246"/>
      <c r="I164" s="1246"/>
      <c r="J164" s="1246"/>
      <c r="K164" s="1246"/>
      <c r="L164" s="1246"/>
      <c r="M164" s="1246"/>
      <c r="N164" s="1246"/>
      <c r="O164" s="1246"/>
      <c r="P164" s="1246"/>
      <c r="Q164" s="1246"/>
      <c r="R164" s="1246"/>
      <c r="S164" s="1246"/>
    </row>
    <row r="165" customFormat="false" ht="16.5" hidden="false" customHeight="false" outlineLevel="0" collapsed="false">
      <c r="A165" s="1202" t="s">
        <v>495</v>
      </c>
      <c r="B165" s="1202"/>
      <c r="C165" s="1202"/>
      <c r="D165" s="1202"/>
      <c r="E165" s="1202"/>
      <c r="F165" s="1202"/>
      <c r="G165" s="1202"/>
      <c r="H165" s="1202"/>
      <c r="I165" s="1202"/>
      <c r="J165" s="1202"/>
      <c r="K165" s="1202"/>
      <c r="L165" s="1202"/>
      <c r="M165" s="1202"/>
      <c r="N165" s="1202"/>
      <c r="O165" s="1202"/>
      <c r="P165" s="1202"/>
      <c r="Q165" s="1202"/>
      <c r="R165" s="1202"/>
      <c r="S165" s="1202"/>
    </row>
    <row r="166" customFormat="false" ht="16.5" hidden="false" customHeight="false" outlineLevel="0" collapsed="false">
      <c r="A166" s="1324" t="s">
        <v>529</v>
      </c>
      <c r="B166" s="1325" t="n">
        <f aca="false">J166</f>
        <v>65</v>
      </c>
      <c r="C166" s="1325" t="s">
        <v>496</v>
      </c>
      <c r="D166" s="1325" t="n">
        <f aca="false">K166</f>
        <v>300</v>
      </c>
      <c r="E166" s="1325" t="s">
        <v>496</v>
      </c>
      <c r="F166" s="1326" t="n">
        <f aca="false">L166</f>
        <v>600</v>
      </c>
      <c r="G166" s="1325" t="s">
        <v>496</v>
      </c>
      <c r="H166" s="1325" t="n">
        <v>2</v>
      </c>
      <c r="I166" s="1327" t="s">
        <v>497</v>
      </c>
      <c r="J166" s="1328" t="n">
        <v>65</v>
      </c>
      <c r="K166" s="1329" t="n">
        <v>300</v>
      </c>
      <c r="L166" s="1329" t="n">
        <v>600</v>
      </c>
      <c r="M166" s="1330" t="n">
        <v>5.36690944521214</v>
      </c>
      <c r="N166" s="1259" t="n">
        <v>70.1084563881768</v>
      </c>
      <c r="O166" s="1332" t="n">
        <v>9830.61467002147</v>
      </c>
      <c r="P166" s="1332" t="n">
        <v>11680.1534593013</v>
      </c>
      <c r="Q166" s="1262" t="n">
        <v>5502.233158065</v>
      </c>
      <c r="R166" s="1334" t="n">
        <v>15333</v>
      </c>
      <c r="S166" s="1335" t="n">
        <v>17182.3866173663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65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650</v>
      </c>
      <c r="G167" s="1337" t="s">
        <v>496</v>
      </c>
      <c r="H167" s="1325" t="n">
        <v>2</v>
      </c>
      <c r="I167" s="1327" t="s">
        <v>497</v>
      </c>
      <c r="J167" s="1338" t="n">
        <v>65</v>
      </c>
      <c r="K167" s="1339" t="n">
        <v>300</v>
      </c>
      <c r="L167" s="1339" t="n">
        <v>650</v>
      </c>
      <c r="M167" s="1340" t="n">
        <v>5.74961630187786</v>
      </c>
      <c r="N167" s="1209" t="n">
        <v>84.1301476658122</v>
      </c>
      <c r="O167" s="1342" t="n">
        <v>10240.7664427988</v>
      </c>
      <c r="P167" s="1342" t="n">
        <v>12203.3354914688</v>
      </c>
      <c r="Q167" s="1213" t="n">
        <v>5954.84049657375</v>
      </c>
      <c r="R167" s="1343" t="n">
        <v>16195.6069393725</v>
      </c>
      <c r="S167" s="1344" t="n">
        <v>18158.1759880425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65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700</v>
      </c>
      <c r="G168" s="1337" t="s">
        <v>496</v>
      </c>
      <c r="H168" s="1325" t="n">
        <v>2</v>
      </c>
      <c r="I168" s="1327" t="s">
        <v>497</v>
      </c>
      <c r="J168" s="1338" t="n">
        <v>65</v>
      </c>
      <c r="K168" s="1339" t="n">
        <v>300</v>
      </c>
      <c r="L168" s="1339" t="n">
        <v>700</v>
      </c>
      <c r="M168" s="1340" t="n">
        <v>6.13232315854357</v>
      </c>
      <c r="N168" s="1209" t="n">
        <v>98.1518389434475</v>
      </c>
      <c r="O168" s="1342" t="n">
        <v>10650.9181724438</v>
      </c>
      <c r="P168" s="1342" t="n">
        <v>12726.5175236363</v>
      </c>
      <c r="Q168" s="1213" t="n">
        <v>6407.44770387375</v>
      </c>
      <c r="R168" s="1343" t="n">
        <v>17058.3658763175</v>
      </c>
      <c r="S168" s="1344" t="n">
        <v>19133.96522751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65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750</v>
      </c>
      <c r="G169" s="1337" t="s">
        <v>496</v>
      </c>
      <c r="H169" s="1325" t="n">
        <v>2</v>
      </c>
      <c r="I169" s="1327" t="s">
        <v>497</v>
      </c>
      <c r="J169" s="1338" t="n">
        <v>65</v>
      </c>
      <c r="K169" s="1339" t="n">
        <v>300</v>
      </c>
      <c r="L169" s="1339" t="n">
        <v>750</v>
      </c>
      <c r="M169" s="1340" t="n">
        <v>6.51503001520929</v>
      </c>
      <c r="N169" s="1209" t="n">
        <v>112.173530221083</v>
      </c>
      <c r="O169" s="1342" t="n">
        <v>11061.0699020888</v>
      </c>
      <c r="P169" s="1342" t="n">
        <v>13249.699424595</v>
      </c>
      <c r="Q169" s="1213" t="n">
        <v>6860.0550423825</v>
      </c>
      <c r="R169" s="1343" t="n">
        <v>17921.1249444713</v>
      </c>
      <c r="S169" s="1344" t="n">
        <v>20109.7544669775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65</v>
      </c>
      <c r="C170" s="1337" t="s">
        <v>496</v>
      </c>
      <c r="D170" s="1337" t="n">
        <f aca="false">K170</f>
        <v>300</v>
      </c>
      <c r="E170" s="1337" t="s">
        <v>496</v>
      </c>
      <c r="F170" s="1326" t="n">
        <f aca="false">L170</f>
        <v>800</v>
      </c>
      <c r="G170" s="1337" t="s">
        <v>496</v>
      </c>
      <c r="H170" s="1325" t="n">
        <v>2</v>
      </c>
      <c r="I170" s="1327" t="s">
        <v>497</v>
      </c>
      <c r="J170" s="1338" t="n">
        <v>65</v>
      </c>
      <c r="K170" s="1339" t="n">
        <v>300</v>
      </c>
      <c r="L170" s="1339" t="n">
        <v>800</v>
      </c>
      <c r="M170" s="1340" t="n">
        <v>6.897736871875</v>
      </c>
      <c r="N170" s="1209" t="n">
        <v>126.195221498718</v>
      </c>
      <c r="O170" s="1342" t="n">
        <v>11471.2216317338</v>
      </c>
      <c r="P170" s="1342" t="n">
        <v>13772.8814567625</v>
      </c>
      <c r="Q170" s="1213" t="n">
        <v>7312.6622496825</v>
      </c>
      <c r="R170" s="1343" t="n">
        <v>18783.8838814163</v>
      </c>
      <c r="S170" s="1344" t="n">
        <v>21085.543706445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65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850</v>
      </c>
      <c r="G171" s="1337" t="s">
        <v>496</v>
      </c>
      <c r="H171" s="1325" t="n">
        <v>2</v>
      </c>
      <c r="I171" s="1327" t="s">
        <v>497</v>
      </c>
      <c r="J171" s="1338" t="n">
        <v>65</v>
      </c>
      <c r="K171" s="1339" t="n">
        <v>300</v>
      </c>
      <c r="L171" s="1339" t="n">
        <v>850</v>
      </c>
      <c r="M171" s="1340" t="n">
        <v>7.28044372854071</v>
      </c>
      <c r="N171" s="1209" t="n">
        <v>140.216912776354</v>
      </c>
      <c r="O171" s="1342" t="n">
        <v>11881.3733613788</v>
      </c>
      <c r="P171" s="1342" t="n">
        <v>14296.06348893</v>
      </c>
      <c r="Q171" s="1213" t="n">
        <v>7765.26958819125</v>
      </c>
      <c r="R171" s="1343" t="n">
        <v>19646.64294957</v>
      </c>
      <c r="S171" s="1344" t="n">
        <v>22061.3330771213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65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900</v>
      </c>
      <c r="G172" s="1337" t="s">
        <v>496</v>
      </c>
      <c r="H172" s="1325" t="n">
        <v>2</v>
      </c>
      <c r="I172" s="1327" t="s">
        <v>497</v>
      </c>
      <c r="J172" s="1338" t="n">
        <v>65</v>
      </c>
      <c r="K172" s="1339" t="n">
        <v>300</v>
      </c>
      <c r="L172" s="1339" t="n">
        <v>900</v>
      </c>
      <c r="M172" s="1340" t="n">
        <v>7.66315058520643</v>
      </c>
      <c r="N172" s="1209" t="n">
        <v>154.238604053989</v>
      </c>
      <c r="O172" s="1342" t="n">
        <v>12291.5250910238</v>
      </c>
      <c r="P172" s="1342" t="n">
        <v>14819.2453898888</v>
      </c>
      <c r="Q172" s="1213" t="n">
        <v>8217.87679549125</v>
      </c>
      <c r="R172" s="1343" t="n">
        <v>20509.401886515</v>
      </c>
      <c r="S172" s="1344" t="n">
        <v>23037.12218538</v>
      </c>
    </row>
    <row r="173" customFormat="false" ht="16.5" hidden="false" customHeight="false" outlineLevel="0" collapsed="false">
      <c r="A173" s="1336" t="s">
        <v>529</v>
      </c>
      <c r="B173" s="1337" t="n">
        <f aca="false">J173</f>
        <v>65</v>
      </c>
      <c r="C173" s="1337" t="s">
        <v>496</v>
      </c>
      <c r="D173" s="1337" t="n">
        <f aca="false">K173</f>
        <v>300</v>
      </c>
      <c r="E173" s="1337" t="s">
        <v>496</v>
      </c>
      <c r="F173" s="1326" t="n">
        <f aca="false">L173</f>
        <v>950</v>
      </c>
      <c r="G173" s="1337" t="s">
        <v>496</v>
      </c>
      <c r="H173" s="1325" t="n">
        <v>2</v>
      </c>
      <c r="I173" s="1327" t="s">
        <v>497</v>
      </c>
      <c r="J173" s="1338" t="n">
        <v>65</v>
      </c>
      <c r="K173" s="1339" t="n">
        <v>300</v>
      </c>
      <c r="L173" s="1339" t="n">
        <v>950</v>
      </c>
      <c r="M173" s="1340" t="n">
        <v>8.04585744187214</v>
      </c>
      <c r="N173" s="1209" t="n">
        <v>168.260295331624</v>
      </c>
      <c r="O173" s="1342" t="n">
        <v>12701.6768206688</v>
      </c>
      <c r="P173" s="1342" t="n">
        <v>15342.4274220563</v>
      </c>
      <c r="Q173" s="1213" t="n">
        <v>8670.484134</v>
      </c>
      <c r="R173" s="1343" t="n">
        <v>21372.1609546688</v>
      </c>
      <c r="S173" s="1344" t="n">
        <v>24012.9115560563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65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1000</v>
      </c>
      <c r="G174" s="1337" t="s">
        <v>496</v>
      </c>
      <c r="H174" s="1325" t="n">
        <v>2</v>
      </c>
      <c r="I174" s="1327" t="s">
        <v>497</v>
      </c>
      <c r="J174" s="1338" t="n">
        <v>65</v>
      </c>
      <c r="K174" s="1339" t="n">
        <v>300</v>
      </c>
      <c r="L174" s="1339" t="n">
        <v>1000</v>
      </c>
      <c r="M174" s="1340" t="n">
        <v>8.42856429853786</v>
      </c>
      <c r="N174" s="1209" t="n">
        <v>182.28198660926</v>
      </c>
      <c r="O174" s="1342" t="n">
        <v>13111.8285503138</v>
      </c>
      <c r="P174" s="1342" t="n">
        <v>15865.6094542238</v>
      </c>
      <c r="Q174" s="1213" t="n">
        <v>9123.0913413</v>
      </c>
      <c r="R174" s="1343" t="n">
        <v>22234.9198916138</v>
      </c>
      <c r="S174" s="1344" t="n">
        <v>24988.7007955238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65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1050</v>
      </c>
      <c r="G175" s="1337" t="s">
        <v>496</v>
      </c>
      <c r="H175" s="1325" t="n">
        <v>2</v>
      </c>
      <c r="I175" s="1327" t="s">
        <v>497</v>
      </c>
      <c r="J175" s="1338" t="n">
        <v>65</v>
      </c>
      <c r="K175" s="1339" t="n">
        <v>300</v>
      </c>
      <c r="L175" s="1339" t="n">
        <v>1050</v>
      </c>
      <c r="M175" s="1340" t="n">
        <v>8.81127115520357</v>
      </c>
      <c r="N175" s="1209" t="n">
        <v>196.303677886895</v>
      </c>
      <c r="O175" s="1342" t="n">
        <v>13521.9802799588</v>
      </c>
      <c r="P175" s="1342" t="n">
        <v>16388.7913551825</v>
      </c>
      <c r="Q175" s="1213" t="n">
        <v>9575.69867980875</v>
      </c>
      <c r="R175" s="1343" t="n">
        <v>23097.6789597675</v>
      </c>
      <c r="S175" s="1344" t="n">
        <v>25964.4900349913</v>
      </c>
    </row>
    <row r="176" customFormat="false" ht="16.5" hidden="false" customHeight="false" outlineLevel="0" collapsed="false">
      <c r="A176" s="1324" t="s">
        <v>529</v>
      </c>
      <c r="B176" s="1325" t="n">
        <f aca="false">J176</f>
        <v>65</v>
      </c>
      <c r="C176" s="1325" t="s">
        <v>496</v>
      </c>
      <c r="D176" s="1325" t="n">
        <f aca="false">K176</f>
        <v>300</v>
      </c>
      <c r="E176" s="1325" t="s">
        <v>496</v>
      </c>
      <c r="F176" s="1326" t="n">
        <f aca="false">L176</f>
        <v>1100</v>
      </c>
      <c r="G176" s="1325" t="s">
        <v>496</v>
      </c>
      <c r="H176" s="1325" t="n">
        <v>2</v>
      </c>
      <c r="I176" s="1327" t="s">
        <v>497</v>
      </c>
      <c r="J176" s="1338" t="n">
        <v>65</v>
      </c>
      <c r="K176" s="1339" t="n">
        <v>300</v>
      </c>
      <c r="L176" s="1339" t="n">
        <v>1100</v>
      </c>
      <c r="M176" s="1340" t="n">
        <v>9.19397801186929</v>
      </c>
      <c r="N176" s="1209" t="n">
        <v>210.32536916453</v>
      </c>
      <c r="O176" s="1342" t="n">
        <v>13932.1320096038</v>
      </c>
      <c r="P176" s="1342" t="n">
        <v>16911.97338735</v>
      </c>
      <c r="Q176" s="1213" t="n">
        <v>10028.3058871088</v>
      </c>
      <c r="R176" s="1343" t="n">
        <v>23960.4378967125</v>
      </c>
      <c r="S176" s="1344" t="n">
        <v>26940.2792744588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65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1150</v>
      </c>
      <c r="G177" s="1337" t="s">
        <v>496</v>
      </c>
      <c r="H177" s="1325" t="n">
        <v>2</v>
      </c>
      <c r="I177" s="1327" t="s">
        <v>497</v>
      </c>
      <c r="J177" s="1338" t="n">
        <v>65</v>
      </c>
      <c r="K177" s="1339" t="n">
        <v>300</v>
      </c>
      <c r="L177" s="1339" t="n">
        <v>1150</v>
      </c>
      <c r="M177" s="1340" t="n">
        <v>9.576684868535</v>
      </c>
      <c r="N177" s="1209" t="n">
        <v>224.347060442166</v>
      </c>
      <c r="O177" s="1342" t="n">
        <v>14342.2837392488</v>
      </c>
      <c r="P177" s="1342" t="n">
        <v>17435.1554195175</v>
      </c>
      <c r="Q177" s="1213" t="n">
        <v>10480.9132256175</v>
      </c>
      <c r="R177" s="1343" t="n">
        <v>24823.1969648663</v>
      </c>
      <c r="S177" s="1344" t="n">
        <v>27916.068645135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65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1200</v>
      </c>
      <c r="G178" s="1337" t="s">
        <v>496</v>
      </c>
      <c r="H178" s="1325" t="n">
        <v>2</v>
      </c>
      <c r="I178" s="1327" t="s">
        <v>497</v>
      </c>
      <c r="J178" s="1338" t="n">
        <v>65</v>
      </c>
      <c r="K178" s="1339" t="n">
        <v>300</v>
      </c>
      <c r="L178" s="1339" t="n">
        <v>1200</v>
      </c>
      <c r="M178" s="1340" t="n">
        <v>9.99864172520071</v>
      </c>
      <c r="N178" s="1209" t="n">
        <v>238.368751719801</v>
      </c>
      <c r="O178" s="1342" t="n">
        <v>14795.3063534513</v>
      </c>
      <c r="P178" s="1342" t="n">
        <v>17999.9014970925</v>
      </c>
      <c r="Q178" s="1213" t="n">
        <v>10933.5204329175</v>
      </c>
      <c r="R178" s="1343" t="n">
        <v>25728.8267863688</v>
      </c>
      <c r="S178" s="1344" t="n">
        <v>28933.42193001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65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1250</v>
      </c>
      <c r="G179" s="1337" t="s">
        <v>496</v>
      </c>
      <c r="H179" s="1325" t="n">
        <v>2</v>
      </c>
      <c r="I179" s="1327" t="s">
        <v>497</v>
      </c>
      <c r="J179" s="1338" t="n">
        <v>65</v>
      </c>
      <c r="K179" s="1339" t="n">
        <v>300</v>
      </c>
      <c r="L179" s="1339" t="n">
        <v>1250</v>
      </c>
      <c r="M179" s="1340" t="n">
        <v>10.3813485818664</v>
      </c>
      <c r="N179" s="1209" t="n">
        <v>252.390442997436</v>
      </c>
      <c r="O179" s="1342" t="n">
        <v>15205.4580830963</v>
      </c>
      <c r="P179" s="1342" t="n">
        <v>18523.0833980513</v>
      </c>
      <c r="Q179" s="1213" t="n">
        <v>11386.1277714263</v>
      </c>
      <c r="R179" s="1343" t="n">
        <v>26591.5858545225</v>
      </c>
      <c r="S179" s="1344" t="n">
        <v>29909.2111694775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65</v>
      </c>
      <c r="C180" s="1337" t="s">
        <v>496</v>
      </c>
      <c r="D180" s="1337" t="n">
        <f aca="false">K180</f>
        <v>300</v>
      </c>
      <c r="E180" s="1337" t="s">
        <v>496</v>
      </c>
      <c r="F180" s="1326" t="n">
        <f aca="false">L180</f>
        <v>1300</v>
      </c>
      <c r="G180" s="1337" t="s">
        <v>496</v>
      </c>
      <c r="H180" s="1325" t="n">
        <v>2</v>
      </c>
      <c r="I180" s="1327" t="s">
        <v>497</v>
      </c>
      <c r="J180" s="1338" t="n">
        <v>65</v>
      </c>
      <c r="K180" s="1339" t="n">
        <v>300</v>
      </c>
      <c r="L180" s="1339" t="n">
        <v>1300</v>
      </c>
      <c r="M180" s="1340" t="n">
        <v>10.7640554385321</v>
      </c>
      <c r="N180" s="1209" t="n">
        <v>266.412134275072</v>
      </c>
      <c r="O180" s="1342" t="n">
        <v>15615.6098127413</v>
      </c>
      <c r="P180" s="1342" t="n">
        <v>19046.2654302188</v>
      </c>
      <c r="Q180" s="1213" t="n">
        <v>11838.7349787263</v>
      </c>
      <c r="R180" s="1343" t="n">
        <v>27454.3447914675</v>
      </c>
      <c r="S180" s="1344" t="n">
        <v>30885.000408945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65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1350</v>
      </c>
      <c r="G181" s="1337" t="s">
        <v>496</v>
      </c>
      <c r="H181" s="1325" t="n">
        <v>2</v>
      </c>
      <c r="I181" s="1327" t="s">
        <v>497</v>
      </c>
      <c r="J181" s="1338" t="n">
        <v>65</v>
      </c>
      <c r="K181" s="1339" t="n">
        <v>300</v>
      </c>
      <c r="L181" s="1339" t="n">
        <v>1350</v>
      </c>
      <c r="M181" s="1340" t="n">
        <v>11.1467622951979</v>
      </c>
      <c r="N181" s="1209" t="n">
        <v>280.433825552707</v>
      </c>
      <c r="O181" s="1342" t="n">
        <v>16025.7615423863</v>
      </c>
      <c r="P181" s="1342" t="n">
        <v>19569.4474623863</v>
      </c>
      <c r="Q181" s="1213" t="n">
        <v>12291.342317235</v>
      </c>
      <c r="R181" s="1343" t="n">
        <v>28317.1038596213</v>
      </c>
      <c r="S181" s="1344" t="n">
        <v>31860.7897796213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65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1400</v>
      </c>
      <c r="G182" s="1337" t="s">
        <v>496</v>
      </c>
      <c r="H182" s="1325" t="n">
        <v>2</v>
      </c>
      <c r="I182" s="1327" t="s">
        <v>497</v>
      </c>
      <c r="J182" s="1338" t="n">
        <v>65</v>
      </c>
      <c r="K182" s="1339" t="n">
        <v>300</v>
      </c>
      <c r="L182" s="1339" t="n">
        <v>1400</v>
      </c>
      <c r="M182" s="1340" t="n">
        <v>11.5294691518636</v>
      </c>
      <c r="N182" s="1209" t="n">
        <v>294.455516830343</v>
      </c>
      <c r="O182" s="1342" t="n">
        <v>16435.9132720313</v>
      </c>
      <c r="P182" s="1342" t="n">
        <v>20092.629363345</v>
      </c>
      <c r="Q182" s="1213" t="n">
        <v>12743.949524535</v>
      </c>
      <c r="R182" s="1343" t="n">
        <v>29179.8627965663</v>
      </c>
      <c r="S182" s="1344" t="n">
        <v>32836.57888788</v>
      </c>
    </row>
    <row r="183" customFormat="false" ht="16.5" hidden="false" customHeight="false" outlineLevel="0" collapsed="false">
      <c r="A183" s="1336" t="s">
        <v>529</v>
      </c>
      <c r="B183" s="1337" t="n">
        <f aca="false">J183</f>
        <v>65</v>
      </c>
      <c r="C183" s="1337" t="s">
        <v>496</v>
      </c>
      <c r="D183" s="1337" t="n">
        <f aca="false">K183</f>
        <v>300</v>
      </c>
      <c r="E183" s="1337" t="s">
        <v>496</v>
      </c>
      <c r="F183" s="1326" t="n">
        <f aca="false">L183</f>
        <v>1450</v>
      </c>
      <c r="G183" s="1337" t="s">
        <v>496</v>
      </c>
      <c r="H183" s="1325" t="n">
        <v>2</v>
      </c>
      <c r="I183" s="1327" t="s">
        <v>497</v>
      </c>
      <c r="J183" s="1338" t="n">
        <v>65</v>
      </c>
      <c r="K183" s="1339" t="n">
        <v>300</v>
      </c>
      <c r="L183" s="1339" t="n">
        <v>1450</v>
      </c>
      <c r="M183" s="1340" t="n">
        <v>11.9121760085293</v>
      </c>
      <c r="N183" s="1209" t="n">
        <v>308.477208107978</v>
      </c>
      <c r="O183" s="1342" t="n">
        <v>16846.0650016763</v>
      </c>
      <c r="P183" s="1342" t="n">
        <v>20615.8113955125</v>
      </c>
      <c r="Q183" s="1213" t="n">
        <v>13196.5568630438</v>
      </c>
      <c r="R183" s="1343" t="n">
        <v>30042.62186472</v>
      </c>
      <c r="S183" s="1344" t="n">
        <v>33812.3682585563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65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1500</v>
      </c>
      <c r="G184" s="1337" t="s">
        <v>496</v>
      </c>
      <c r="H184" s="1325" t="n">
        <v>2</v>
      </c>
      <c r="I184" s="1327" t="s">
        <v>497</v>
      </c>
      <c r="J184" s="1338" t="n">
        <v>65</v>
      </c>
      <c r="K184" s="1339" t="n">
        <v>300</v>
      </c>
      <c r="L184" s="1339" t="n">
        <v>1500</v>
      </c>
      <c r="M184" s="1340" t="n">
        <v>12.439447757995</v>
      </c>
      <c r="N184" s="1209" t="n">
        <v>322.498899385613</v>
      </c>
      <c r="O184" s="1342" t="n">
        <v>17890.4665767375</v>
      </c>
      <c r="P184" s="1342" t="n">
        <v>21694.5314063888</v>
      </c>
      <c r="Q184" s="1213" t="n">
        <v>13649.1640703438</v>
      </c>
      <c r="R184" s="1343" t="n">
        <v>31539.6306470813</v>
      </c>
      <c r="S184" s="1344" t="n">
        <v>35343.6954767325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65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1550</v>
      </c>
      <c r="G185" s="1337" t="s">
        <v>496</v>
      </c>
      <c r="H185" s="1325" t="n">
        <v>2</v>
      </c>
      <c r="I185" s="1327" t="s">
        <v>497</v>
      </c>
      <c r="J185" s="1338" t="n">
        <v>65</v>
      </c>
      <c r="K185" s="1339" t="n">
        <v>300</v>
      </c>
      <c r="L185" s="1339" t="n">
        <v>1550</v>
      </c>
      <c r="M185" s="1340" t="n">
        <v>12.8221546146607</v>
      </c>
      <c r="N185" s="1209" t="n">
        <v>336.520590663249</v>
      </c>
      <c r="O185" s="1342" t="n">
        <v>18300.6183063825</v>
      </c>
      <c r="P185" s="1342" t="n">
        <v>22217.7134385563</v>
      </c>
      <c r="Q185" s="1213" t="n">
        <v>14101.7714088525</v>
      </c>
      <c r="R185" s="1343" t="n">
        <v>32402.389715235</v>
      </c>
      <c r="S185" s="1344" t="n">
        <v>36319.4848474088</v>
      </c>
    </row>
    <row r="186" customFormat="false" ht="16.5" hidden="false" customHeight="false" outlineLevel="0" collapsed="false">
      <c r="A186" s="1324" t="s">
        <v>529</v>
      </c>
      <c r="B186" s="1325" t="n">
        <f aca="false">J186</f>
        <v>65</v>
      </c>
      <c r="C186" s="1325" t="s">
        <v>496</v>
      </c>
      <c r="D186" s="1325" t="n">
        <f aca="false">K186</f>
        <v>300</v>
      </c>
      <c r="E186" s="1325" t="s">
        <v>496</v>
      </c>
      <c r="F186" s="1326" t="n">
        <f aca="false">L186</f>
        <v>1600</v>
      </c>
      <c r="G186" s="1325" t="s">
        <v>496</v>
      </c>
      <c r="H186" s="1325" t="n">
        <v>2</v>
      </c>
      <c r="I186" s="1327" t="s">
        <v>497</v>
      </c>
      <c r="J186" s="1338" t="n">
        <v>65</v>
      </c>
      <c r="K186" s="1339" t="n">
        <v>300</v>
      </c>
      <c r="L186" s="1339" t="n">
        <v>1600</v>
      </c>
      <c r="M186" s="1340" t="n">
        <v>13.2048614713264</v>
      </c>
      <c r="N186" s="1209" t="n">
        <v>350.542281940884</v>
      </c>
      <c r="O186" s="1342" t="n">
        <v>18710.7700360275</v>
      </c>
      <c r="P186" s="1342" t="n">
        <v>22740.8954707238</v>
      </c>
      <c r="Q186" s="1213" t="n">
        <v>14554.3786161525</v>
      </c>
      <c r="R186" s="1343" t="n">
        <v>33265.14865218</v>
      </c>
      <c r="S186" s="1344" t="n">
        <v>37295.2740868763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65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1650</v>
      </c>
      <c r="G187" s="1337" t="s">
        <v>496</v>
      </c>
      <c r="H187" s="1325" t="n">
        <v>2</v>
      </c>
      <c r="I187" s="1327" t="s">
        <v>497</v>
      </c>
      <c r="J187" s="1338" t="n">
        <v>65</v>
      </c>
      <c r="K187" s="1339" t="n">
        <v>300</v>
      </c>
      <c r="L187" s="1339" t="n">
        <v>1650</v>
      </c>
      <c r="M187" s="1340" t="n">
        <v>13.5875683279921</v>
      </c>
      <c r="N187" s="1209" t="n">
        <v>364.563973218519</v>
      </c>
      <c r="O187" s="1342" t="n">
        <v>19120.9217656725</v>
      </c>
      <c r="P187" s="1342" t="n">
        <v>23264.0773716825</v>
      </c>
      <c r="Q187" s="1213" t="n">
        <v>15006.9859546613</v>
      </c>
      <c r="R187" s="1343" t="n">
        <v>34127.9077203338</v>
      </c>
      <c r="S187" s="1344" t="n">
        <v>38271.0633263438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65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1700</v>
      </c>
      <c r="G188" s="1337" t="s">
        <v>496</v>
      </c>
      <c r="H188" s="1325" t="n">
        <v>2</v>
      </c>
      <c r="I188" s="1327" t="s">
        <v>497</v>
      </c>
      <c r="J188" s="1338" t="n">
        <v>65</v>
      </c>
      <c r="K188" s="1339" t="n">
        <v>300</v>
      </c>
      <c r="L188" s="1339" t="n">
        <v>1700</v>
      </c>
      <c r="M188" s="1340" t="n">
        <v>13.9702751846579</v>
      </c>
      <c r="N188" s="1209" t="n">
        <v>378.585664496155</v>
      </c>
      <c r="O188" s="1342" t="n">
        <v>19531.0734953175</v>
      </c>
      <c r="P188" s="1342" t="n">
        <v>23787.25940385</v>
      </c>
      <c r="Q188" s="1213" t="n">
        <v>15459.5931619613</v>
      </c>
      <c r="R188" s="1343" t="n">
        <v>34990.6666572788</v>
      </c>
      <c r="S188" s="1344" t="n">
        <v>39246.8525658113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65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1750</v>
      </c>
      <c r="G189" s="1337" t="s">
        <v>496</v>
      </c>
      <c r="H189" s="1325" t="n">
        <v>2</v>
      </c>
      <c r="I189" s="1327" t="s">
        <v>497</v>
      </c>
      <c r="J189" s="1338" t="n">
        <v>65</v>
      </c>
      <c r="K189" s="1339" t="n">
        <v>300</v>
      </c>
      <c r="L189" s="1339" t="n">
        <v>1750</v>
      </c>
      <c r="M189" s="1340" t="n">
        <v>14.3529820413236</v>
      </c>
      <c r="N189" s="1209" t="n">
        <v>392.60735577379</v>
      </c>
      <c r="O189" s="1342" t="n">
        <v>19941.2252249625</v>
      </c>
      <c r="P189" s="1342" t="n">
        <v>24310.4414360175</v>
      </c>
      <c r="Q189" s="1213" t="n">
        <v>15912.20050047</v>
      </c>
      <c r="R189" s="1343" t="n">
        <v>35853.4257254325</v>
      </c>
      <c r="S189" s="1344" t="n">
        <v>40222.6419364875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65</v>
      </c>
      <c r="C190" s="1337" t="s">
        <v>496</v>
      </c>
      <c r="D190" s="1337" t="n">
        <f aca="false">K190</f>
        <v>300</v>
      </c>
      <c r="E190" s="1337" t="s">
        <v>496</v>
      </c>
      <c r="F190" s="1326" t="n">
        <f aca="false">L190</f>
        <v>1800</v>
      </c>
      <c r="G190" s="1337" t="s">
        <v>496</v>
      </c>
      <c r="H190" s="1325" t="n">
        <v>2</v>
      </c>
      <c r="I190" s="1327" t="s">
        <v>497</v>
      </c>
      <c r="J190" s="1338" t="n">
        <v>65</v>
      </c>
      <c r="K190" s="1339" t="n">
        <v>300</v>
      </c>
      <c r="L190" s="1339" t="n">
        <v>1800</v>
      </c>
      <c r="M190" s="1340" t="n">
        <v>14.7356888979893</v>
      </c>
      <c r="N190" s="1209" t="n">
        <v>406.629047051425</v>
      </c>
      <c r="O190" s="1342" t="n">
        <v>20351.3769546075</v>
      </c>
      <c r="P190" s="1342" t="n">
        <v>24833.6233369763</v>
      </c>
      <c r="Q190" s="1213" t="n">
        <v>16364.80770777</v>
      </c>
      <c r="R190" s="1343" t="n">
        <v>36716.1846623775</v>
      </c>
      <c r="S190" s="1344" t="n">
        <v>41198.4310447463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65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1850</v>
      </c>
      <c r="G191" s="1337" t="s">
        <v>496</v>
      </c>
      <c r="H191" s="1325" t="n">
        <v>2</v>
      </c>
      <c r="I191" s="1327" t="s">
        <v>497</v>
      </c>
      <c r="J191" s="1338" t="n">
        <v>65</v>
      </c>
      <c r="K191" s="1339" t="n">
        <v>300</v>
      </c>
      <c r="L191" s="1339" t="n">
        <v>1850</v>
      </c>
      <c r="M191" s="1340" t="n">
        <v>15.118395754655</v>
      </c>
      <c r="N191" s="1209" t="n">
        <v>420.650738329061</v>
      </c>
      <c r="O191" s="1342" t="n">
        <v>20761.5286842525</v>
      </c>
      <c r="P191" s="1342" t="n">
        <v>25356.8053691438</v>
      </c>
      <c r="Q191" s="1213" t="n">
        <v>16817.4150462788</v>
      </c>
      <c r="R191" s="1343" t="n">
        <v>37578.9437305313</v>
      </c>
      <c r="S191" s="1344" t="n">
        <v>42174.2204154225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65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1900</v>
      </c>
      <c r="G192" s="1337" t="s">
        <v>496</v>
      </c>
      <c r="H192" s="1325" t="n">
        <v>2</v>
      </c>
      <c r="I192" s="1327" t="s">
        <v>497</v>
      </c>
      <c r="J192" s="1338" t="n">
        <v>65</v>
      </c>
      <c r="K192" s="1339" t="n">
        <v>300</v>
      </c>
      <c r="L192" s="1339" t="n">
        <v>1900</v>
      </c>
      <c r="M192" s="1340" t="n">
        <v>15.5011026113207</v>
      </c>
      <c r="N192" s="1209" t="n">
        <v>434.672429606696</v>
      </c>
      <c r="O192" s="1342" t="n">
        <v>21171.6804138975</v>
      </c>
      <c r="P192" s="1342" t="n">
        <v>25879.9874013113</v>
      </c>
      <c r="Q192" s="1213" t="n">
        <v>17270.0222535788</v>
      </c>
      <c r="R192" s="1343" t="n">
        <v>38441.7026674763</v>
      </c>
      <c r="S192" s="1344" t="n">
        <v>43150.00965489</v>
      </c>
    </row>
    <row r="193" customFormat="false" ht="16.5" hidden="false" customHeight="false" outlineLevel="0" collapsed="false">
      <c r="A193" s="1336" t="s">
        <v>529</v>
      </c>
      <c r="B193" s="1337" t="n">
        <f aca="false">J193</f>
        <v>65</v>
      </c>
      <c r="C193" s="1337" t="s">
        <v>496</v>
      </c>
      <c r="D193" s="1337" t="n">
        <f aca="false">K193</f>
        <v>300</v>
      </c>
      <c r="E193" s="1337" t="s">
        <v>496</v>
      </c>
      <c r="F193" s="1326" t="n">
        <f aca="false">L193</f>
        <v>1950</v>
      </c>
      <c r="G193" s="1337" t="s">
        <v>496</v>
      </c>
      <c r="H193" s="1325" t="n">
        <v>2</v>
      </c>
      <c r="I193" s="1327" t="s">
        <v>497</v>
      </c>
      <c r="J193" s="1338" t="n">
        <v>65</v>
      </c>
      <c r="K193" s="1339" t="n">
        <v>300</v>
      </c>
      <c r="L193" s="1339" t="n">
        <v>1950</v>
      </c>
      <c r="M193" s="1340" t="n">
        <v>15.9230594679864</v>
      </c>
      <c r="N193" s="1209" t="n">
        <v>448.694120884332</v>
      </c>
      <c r="O193" s="1342" t="n">
        <v>21624.7030281</v>
      </c>
      <c r="P193" s="1342" t="n">
        <v>26444.7334788863</v>
      </c>
      <c r="Q193" s="1213" t="n">
        <v>17722.6295920875</v>
      </c>
      <c r="R193" s="1343" t="n">
        <v>39347.3326201875</v>
      </c>
      <c r="S193" s="1344" t="n">
        <v>44167.3630709738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65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2000</v>
      </c>
      <c r="G194" s="1337" t="s">
        <v>496</v>
      </c>
      <c r="H194" s="1325" t="n">
        <v>2</v>
      </c>
      <c r="I194" s="1327" t="s">
        <v>497</v>
      </c>
      <c r="J194" s="1338" t="n">
        <v>65</v>
      </c>
      <c r="K194" s="1339" t="n">
        <v>300</v>
      </c>
      <c r="L194" s="1339" t="n">
        <v>2000</v>
      </c>
      <c r="M194" s="1340" t="n">
        <v>16.3973287246521</v>
      </c>
      <c r="N194" s="1209" t="n">
        <v>462.715812161967</v>
      </c>
      <c r="O194" s="1342" t="n">
        <v>22250.3155327125</v>
      </c>
      <c r="P194" s="1342" t="n">
        <v>27249.51402459</v>
      </c>
      <c r="Q194" s="1213" t="n">
        <v>18175.2367993875</v>
      </c>
      <c r="R194" s="1343" t="n">
        <v>40425.5523321</v>
      </c>
      <c r="S194" s="1344" t="n">
        <v>45424.7508239775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65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2050</v>
      </c>
      <c r="G195" s="1337" t="s">
        <v>496</v>
      </c>
      <c r="H195" s="1325" t="n">
        <v>2</v>
      </c>
      <c r="I195" s="1327" t="s">
        <v>497</v>
      </c>
      <c r="J195" s="1338" t="n">
        <v>65</v>
      </c>
      <c r="K195" s="1339" t="n">
        <v>300</v>
      </c>
      <c r="L195" s="1339" t="n">
        <v>2050</v>
      </c>
      <c r="M195" s="1340" t="n">
        <v>16.7800355813179</v>
      </c>
      <c r="N195" s="1209" t="n">
        <v>476.737503439602</v>
      </c>
      <c r="O195" s="1342" t="n">
        <v>22660.4672623575</v>
      </c>
      <c r="P195" s="1342" t="n">
        <v>27772.6960567575</v>
      </c>
      <c r="Q195" s="1213" t="n">
        <v>18627.8441378963</v>
      </c>
      <c r="R195" s="1343" t="n">
        <v>41288.3114002538</v>
      </c>
      <c r="S195" s="1344" t="n">
        <v>46400.5401946538</v>
      </c>
    </row>
    <row r="196" customFormat="false" ht="16.5" hidden="false" customHeight="false" outlineLevel="0" collapsed="false">
      <c r="A196" s="1324" t="s">
        <v>529</v>
      </c>
      <c r="B196" s="1325" t="n">
        <f aca="false">J196</f>
        <v>65</v>
      </c>
      <c r="C196" s="1325" t="s">
        <v>496</v>
      </c>
      <c r="D196" s="1325" t="n">
        <f aca="false">K196</f>
        <v>300</v>
      </c>
      <c r="E196" s="1325" t="s">
        <v>496</v>
      </c>
      <c r="F196" s="1326" t="n">
        <f aca="false">L196</f>
        <v>2100</v>
      </c>
      <c r="G196" s="1325" t="s">
        <v>496</v>
      </c>
      <c r="H196" s="1325" t="n">
        <v>2</v>
      </c>
      <c r="I196" s="1327" t="s">
        <v>497</v>
      </c>
      <c r="J196" s="1338" t="n">
        <v>65</v>
      </c>
      <c r="K196" s="1339" t="n">
        <v>300</v>
      </c>
      <c r="L196" s="1339" t="n">
        <v>2100</v>
      </c>
      <c r="M196" s="1340" t="n">
        <v>17.1627424379836</v>
      </c>
      <c r="N196" s="1209" t="n">
        <v>490.759194717238</v>
      </c>
      <c r="O196" s="1342" t="n">
        <v>23070.6189920025</v>
      </c>
      <c r="P196" s="1342" t="n">
        <v>28295.878088925</v>
      </c>
      <c r="Q196" s="1213" t="n">
        <v>19080.4513451963</v>
      </c>
      <c r="R196" s="1343" t="n">
        <v>42151.0703371988</v>
      </c>
      <c r="S196" s="1344" t="n">
        <v>47376.3294341213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65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2150</v>
      </c>
      <c r="G197" s="1337" t="s">
        <v>496</v>
      </c>
      <c r="H197" s="1325" t="n">
        <v>2</v>
      </c>
      <c r="I197" s="1327" t="s">
        <v>497</v>
      </c>
      <c r="J197" s="1338" t="n">
        <v>65</v>
      </c>
      <c r="K197" s="1339" t="n">
        <v>300</v>
      </c>
      <c r="L197" s="1339" t="n">
        <v>2150</v>
      </c>
      <c r="M197" s="1340" t="n">
        <v>17.5454492946493</v>
      </c>
      <c r="N197" s="1209" t="n">
        <v>504.780885994873</v>
      </c>
      <c r="O197" s="1342" t="n">
        <v>23480.7707216475</v>
      </c>
      <c r="P197" s="1342" t="n">
        <v>28819.0599898838</v>
      </c>
      <c r="Q197" s="1213" t="n">
        <v>19533.058683705</v>
      </c>
      <c r="R197" s="1343" t="n">
        <v>43013.8294053525</v>
      </c>
      <c r="S197" s="1344" t="n">
        <v>48352.1186735888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65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2200</v>
      </c>
      <c r="G198" s="1337" t="s">
        <v>496</v>
      </c>
      <c r="H198" s="1325" t="n">
        <v>2</v>
      </c>
      <c r="I198" s="1327" t="s">
        <v>497</v>
      </c>
      <c r="J198" s="1338" t="n">
        <v>65</v>
      </c>
      <c r="K198" s="1339" t="n">
        <v>300</v>
      </c>
      <c r="L198" s="1339" t="n">
        <v>2200</v>
      </c>
      <c r="M198" s="1340" t="n">
        <v>17.928156151315</v>
      </c>
      <c r="N198" s="1209" t="n">
        <v>518.802577272508</v>
      </c>
      <c r="O198" s="1342" t="n">
        <v>23890.9224512925</v>
      </c>
      <c r="P198" s="1342" t="n">
        <v>29342.2420220513</v>
      </c>
      <c r="Q198" s="1213" t="n">
        <v>19985.665891005</v>
      </c>
      <c r="R198" s="1343" t="n">
        <v>43876.5883422975</v>
      </c>
      <c r="S198" s="1344" t="n">
        <v>49327.9079130563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65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2250</v>
      </c>
      <c r="G199" s="1337" t="s">
        <v>496</v>
      </c>
      <c r="H199" s="1325" t="n">
        <v>2</v>
      </c>
      <c r="I199" s="1327" t="s">
        <v>497</v>
      </c>
      <c r="J199" s="1338" t="n">
        <v>65</v>
      </c>
      <c r="K199" s="1339" t="n">
        <v>300</v>
      </c>
      <c r="L199" s="1339" t="n">
        <v>2250</v>
      </c>
      <c r="M199" s="1340" t="n">
        <v>18.3108630079807</v>
      </c>
      <c r="N199" s="1209" t="n">
        <v>532.824268550144</v>
      </c>
      <c r="O199" s="1342" t="n">
        <v>24301.0741809375</v>
      </c>
      <c r="P199" s="1342" t="n">
        <v>29865.42392301</v>
      </c>
      <c r="Q199" s="1213" t="n">
        <v>20438.2732295138</v>
      </c>
      <c r="R199" s="1343" t="n">
        <v>44739.3474104513</v>
      </c>
      <c r="S199" s="1344" t="n">
        <v>50303.6971525238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65</v>
      </c>
      <c r="C200" s="1337" t="s">
        <v>496</v>
      </c>
      <c r="D200" s="1337" t="n">
        <f aca="false">K200</f>
        <v>300</v>
      </c>
      <c r="E200" s="1337" t="s">
        <v>496</v>
      </c>
      <c r="F200" s="1326" t="n">
        <f aca="false">L200</f>
        <v>2300</v>
      </c>
      <c r="G200" s="1337" t="s">
        <v>496</v>
      </c>
      <c r="H200" s="1325" t="n">
        <v>2</v>
      </c>
      <c r="I200" s="1327" t="s">
        <v>497</v>
      </c>
      <c r="J200" s="1338" t="n">
        <v>65</v>
      </c>
      <c r="K200" s="1339" t="n">
        <v>300</v>
      </c>
      <c r="L200" s="1339" t="n">
        <v>2300</v>
      </c>
      <c r="M200" s="1340" t="n">
        <v>18.6935698646464</v>
      </c>
      <c r="N200" s="1209" t="n">
        <v>546.845959827779</v>
      </c>
      <c r="O200" s="1342" t="n">
        <v>24711.2259105825</v>
      </c>
      <c r="P200" s="1342" t="n">
        <v>30388.6059551775</v>
      </c>
      <c r="Q200" s="1213" t="n">
        <v>20890.8804368138</v>
      </c>
      <c r="R200" s="1343" t="n">
        <v>45602.1063473963</v>
      </c>
      <c r="S200" s="1344" t="n">
        <v>51279.4863919913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65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2350</v>
      </c>
      <c r="G201" s="1337" t="s">
        <v>496</v>
      </c>
      <c r="H201" s="1325" t="n">
        <v>2</v>
      </c>
      <c r="I201" s="1327" t="s">
        <v>497</v>
      </c>
      <c r="J201" s="1338" t="n">
        <v>65</v>
      </c>
      <c r="K201" s="1339" t="n">
        <v>300</v>
      </c>
      <c r="L201" s="1339" t="n">
        <v>2350</v>
      </c>
      <c r="M201" s="1340" t="n">
        <v>19.0762767213121</v>
      </c>
      <c r="N201" s="1209" t="n">
        <v>560.867651105415</v>
      </c>
      <c r="O201" s="1342" t="n">
        <v>25121.3776402275</v>
      </c>
      <c r="P201" s="1342" t="n">
        <v>30911.787987345</v>
      </c>
      <c r="Q201" s="1213" t="n">
        <v>21343.4877753225</v>
      </c>
      <c r="R201" s="1343" t="n">
        <v>46464.86541555</v>
      </c>
      <c r="S201" s="1344" t="n">
        <v>52255.2757626675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65</v>
      </c>
      <c r="C202" s="1337" t="s">
        <v>496</v>
      </c>
      <c r="D202" s="1337" t="n">
        <f aca="false">K202</f>
        <v>300</v>
      </c>
      <c r="E202" s="1337" t="s">
        <v>496</v>
      </c>
      <c r="F202" s="1326" t="n">
        <f aca="false">L202</f>
        <v>2400</v>
      </c>
      <c r="G202" s="1337" t="s">
        <v>496</v>
      </c>
      <c r="H202" s="1325" t="n">
        <v>2</v>
      </c>
      <c r="I202" s="1327" t="s">
        <v>497</v>
      </c>
      <c r="J202" s="1338" t="n">
        <v>65</v>
      </c>
      <c r="K202" s="1339" t="n">
        <v>300</v>
      </c>
      <c r="L202" s="1339" t="n">
        <v>2400</v>
      </c>
      <c r="M202" s="1340" t="n">
        <v>19.4589835779779</v>
      </c>
      <c r="N202" s="1209" t="n">
        <v>574.88934238305</v>
      </c>
      <c r="O202" s="1342" t="n">
        <v>25531.5293698725</v>
      </c>
      <c r="P202" s="1342" t="n">
        <v>31434.9698883038</v>
      </c>
      <c r="Q202" s="1213" t="n">
        <v>21796.0949826225</v>
      </c>
      <c r="R202" s="1343" t="n">
        <v>47327.624352495</v>
      </c>
      <c r="S202" s="1344" t="n">
        <v>53231.0648709263</v>
      </c>
    </row>
    <row r="203" customFormat="false" ht="16.5" hidden="false" customHeight="false" outlineLevel="0" collapsed="false">
      <c r="A203" s="1336" t="s">
        <v>529</v>
      </c>
      <c r="B203" s="1337" t="n">
        <f aca="false">J203</f>
        <v>65</v>
      </c>
      <c r="C203" s="1337" t="s">
        <v>496</v>
      </c>
      <c r="D203" s="1337" t="n">
        <f aca="false">K203</f>
        <v>300</v>
      </c>
      <c r="E203" s="1337" t="s">
        <v>496</v>
      </c>
      <c r="F203" s="1326" t="n">
        <f aca="false">L203</f>
        <v>2450</v>
      </c>
      <c r="G203" s="1337" t="s">
        <v>496</v>
      </c>
      <c r="H203" s="1325" t="n">
        <v>2</v>
      </c>
      <c r="I203" s="1327" t="s">
        <v>497</v>
      </c>
      <c r="J203" s="1338" t="n">
        <v>65</v>
      </c>
      <c r="K203" s="1339" t="n">
        <v>300</v>
      </c>
      <c r="L203" s="1339" t="n">
        <v>2450</v>
      </c>
      <c r="M203" s="1340" t="n">
        <v>19.9862553274436</v>
      </c>
      <c r="N203" s="1209" t="n">
        <v>588.911033660685</v>
      </c>
      <c r="O203" s="1342" t="n">
        <v>26575.9309449338</v>
      </c>
      <c r="P203" s="1342" t="n">
        <v>32513.6900303888</v>
      </c>
      <c r="Q203" s="1213" t="n">
        <v>22248.7023211313</v>
      </c>
      <c r="R203" s="1343" t="n">
        <v>48824.633266065</v>
      </c>
      <c r="S203" s="1344" t="n">
        <v>54762.39235152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65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2500</v>
      </c>
      <c r="G204" s="1337" t="s">
        <v>496</v>
      </c>
      <c r="H204" s="1325" t="n">
        <v>2</v>
      </c>
      <c r="I204" s="1327" t="s">
        <v>497</v>
      </c>
      <c r="J204" s="1338" t="n">
        <v>65</v>
      </c>
      <c r="K204" s="1339" t="n">
        <v>300</v>
      </c>
      <c r="L204" s="1339" t="n">
        <v>2500</v>
      </c>
      <c r="M204" s="1340" t="n">
        <v>20.3689621841093</v>
      </c>
      <c r="N204" s="1209" t="n">
        <v>602.93272493832</v>
      </c>
      <c r="O204" s="1342" t="n">
        <v>26986.0826745788</v>
      </c>
      <c r="P204" s="1342" t="n">
        <v>33036.8719313475</v>
      </c>
      <c r="Q204" s="1213" t="n">
        <v>22701.3095284313</v>
      </c>
      <c r="R204" s="1343" t="n">
        <v>49687.39220301</v>
      </c>
      <c r="S204" s="1344" t="n">
        <v>55738.1814597788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65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2550</v>
      </c>
      <c r="G205" s="1337" t="s">
        <v>496</v>
      </c>
      <c r="H205" s="1325" t="n">
        <v>2</v>
      </c>
      <c r="I205" s="1327" t="s">
        <v>497</v>
      </c>
      <c r="J205" s="1338" t="n">
        <v>65</v>
      </c>
      <c r="K205" s="1339" t="n">
        <v>300</v>
      </c>
      <c r="L205" s="1339" t="n">
        <v>2550</v>
      </c>
      <c r="M205" s="1340" t="n">
        <v>20.751669040775</v>
      </c>
      <c r="N205" s="1209" t="n">
        <v>616.954416215956</v>
      </c>
      <c r="O205" s="1342" t="n">
        <v>27396.2344042238</v>
      </c>
      <c r="P205" s="1342" t="n">
        <v>33560.053963515</v>
      </c>
      <c r="Q205" s="1213" t="n">
        <v>23153.91686694</v>
      </c>
      <c r="R205" s="1343" t="n">
        <v>50550.1512711638</v>
      </c>
      <c r="S205" s="1344" t="n">
        <v>56713.970830455</v>
      </c>
    </row>
    <row r="206" customFormat="false" ht="16.5" hidden="false" customHeight="false" outlineLevel="0" collapsed="false">
      <c r="A206" s="1324" t="s">
        <v>529</v>
      </c>
      <c r="B206" s="1325" t="n">
        <f aca="false">J206</f>
        <v>65</v>
      </c>
      <c r="C206" s="1325" t="s">
        <v>496</v>
      </c>
      <c r="D206" s="1325" t="n">
        <f aca="false">K206</f>
        <v>300</v>
      </c>
      <c r="E206" s="1325" t="s">
        <v>496</v>
      </c>
      <c r="F206" s="1326" t="n">
        <f aca="false">L206</f>
        <v>2600</v>
      </c>
      <c r="G206" s="1325" t="s">
        <v>496</v>
      </c>
      <c r="H206" s="1325" t="n">
        <v>2</v>
      </c>
      <c r="I206" s="1327" t="s">
        <v>497</v>
      </c>
      <c r="J206" s="1338" t="n">
        <v>65</v>
      </c>
      <c r="K206" s="1339" t="n">
        <v>300</v>
      </c>
      <c r="L206" s="1339" t="n">
        <v>2600</v>
      </c>
      <c r="M206" s="1340" t="n">
        <v>21.1343758974407</v>
      </c>
      <c r="N206" s="1209" t="n">
        <v>630.976107493591</v>
      </c>
      <c r="O206" s="1342" t="n">
        <v>27806.3861338688</v>
      </c>
      <c r="P206" s="1342" t="n">
        <v>34083.2359956825</v>
      </c>
      <c r="Q206" s="1213" t="n">
        <v>23606.52407424</v>
      </c>
      <c r="R206" s="1343" t="n">
        <v>51412.9102081088</v>
      </c>
      <c r="S206" s="1344" t="n">
        <v>57689.7600699225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65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2650</v>
      </c>
      <c r="G207" s="1337" t="s">
        <v>496</v>
      </c>
      <c r="H207" s="1325" t="n">
        <v>2</v>
      </c>
      <c r="I207" s="1327" t="s">
        <v>497</v>
      </c>
      <c r="J207" s="1338" t="n">
        <v>65</v>
      </c>
      <c r="K207" s="1339" t="n">
        <v>300</v>
      </c>
      <c r="L207" s="1339" t="n">
        <v>2650</v>
      </c>
      <c r="M207" s="1340" t="n">
        <v>21.5170827541064</v>
      </c>
      <c r="N207" s="1209" t="n">
        <v>644.997798771227</v>
      </c>
      <c r="O207" s="1342" t="n">
        <v>28216.5378635138</v>
      </c>
      <c r="P207" s="1342" t="n">
        <v>34606.4178966413</v>
      </c>
      <c r="Q207" s="1213" t="n">
        <v>24059.1314127488</v>
      </c>
      <c r="R207" s="1343" t="n">
        <v>52275.6692762625</v>
      </c>
      <c r="S207" s="1344" t="n">
        <v>58665.54930939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65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2700</v>
      </c>
      <c r="G208" s="1337" t="s">
        <v>496</v>
      </c>
      <c r="H208" s="1325" t="n">
        <v>2</v>
      </c>
      <c r="I208" s="1327" t="s">
        <v>497</v>
      </c>
      <c r="J208" s="1338" t="n">
        <v>65</v>
      </c>
      <c r="K208" s="1339" t="n">
        <v>300</v>
      </c>
      <c r="L208" s="1339" t="n">
        <v>2700</v>
      </c>
      <c r="M208" s="1340" t="n">
        <v>21.9390396107721</v>
      </c>
      <c r="N208" s="1209" t="n">
        <v>659.019490048862</v>
      </c>
      <c r="O208" s="1342" t="n">
        <v>28669.5604777163</v>
      </c>
      <c r="P208" s="1342" t="n">
        <v>35171.1639742163</v>
      </c>
      <c r="Q208" s="1213" t="n">
        <v>24511.7386200488</v>
      </c>
      <c r="R208" s="1343" t="n">
        <v>53181.299097765</v>
      </c>
      <c r="S208" s="1344" t="n">
        <v>59682.902594265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65</v>
      </c>
      <c r="C209" s="1337" t="s">
        <v>496</v>
      </c>
      <c r="D209" s="1337" t="n">
        <f aca="false">K209</f>
        <v>300</v>
      </c>
      <c r="E209" s="1337" t="s">
        <v>496</v>
      </c>
      <c r="F209" s="1326" t="n">
        <f aca="false">L209</f>
        <v>2750</v>
      </c>
      <c r="G209" s="1337" t="s">
        <v>496</v>
      </c>
      <c r="H209" s="1325" t="n">
        <v>2</v>
      </c>
      <c r="I209" s="1327" t="s">
        <v>497</v>
      </c>
      <c r="J209" s="1338" t="n">
        <v>65</v>
      </c>
      <c r="K209" s="1339" t="n">
        <v>300</v>
      </c>
      <c r="L209" s="1339" t="n">
        <v>2750</v>
      </c>
      <c r="M209" s="1340" t="n">
        <v>22.3217464674379</v>
      </c>
      <c r="N209" s="1209" t="n">
        <v>673.041181326497</v>
      </c>
      <c r="O209" s="1342" t="n">
        <v>29079.7122073613</v>
      </c>
      <c r="P209" s="1342" t="n">
        <v>35694.3460063838</v>
      </c>
      <c r="Q209" s="1213" t="n">
        <v>24964.3459585574</v>
      </c>
      <c r="R209" s="1343" t="n">
        <v>54044.0581659186</v>
      </c>
      <c r="S209" s="1344" t="n">
        <v>60658.6919649411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65</v>
      </c>
      <c r="C210" s="1337" t="s">
        <v>496</v>
      </c>
      <c r="D210" s="1337" t="n">
        <f aca="false">K210</f>
        <v>300</v>
      </c>
      <c r="E210" s="1337" t="s">
        <v>496</v>
      </c>
      <c r="F210" s="1326" t="n">
        <f aca="false">L210</f>
        <v>2800</v>
      </c>
      <c r="G210" s="1337" t="s">
        <v>496</v>
      </c>
      <c r="H210" s="1325" t="n">
        <v>2</v>
      </c>
      <c r="I210" s="1327" t="s">
        <v>497</v>
      </c>
      <c r="J210" s="1338" t="n">
        <v>65</v>
      </c>
      <c r="K210" s="1339" t="n">
        <v>300</v>
      </c>
      <c r="L210" s="1339" t="n">
        <v>2800</v>
      </c>
      <c r="M210" s="1340" t="n">
        <v>22.7044533241036</v>
      </c>
      <c r="N210" s="1209" t="n">
        <v>687.062872604133</v>
      </c>
      <c r="O210" s="1342" t="n">
        <v>29489.8639370063</v>
      </c>
      <c r="P210" s="1342" t="n">
        <v>36217.5280385513</v>
      </c>
      <c r="Q210" s="1213" t="n">
        <v>25416.9532970663</v>
      </c>
      <c r="R210" s="1343" t="n">
        <v>54906.8172340725</v>
      </c>
      <c r="S210" s="1344" t="n">
        <v>61634.4813356175</v>
      </c>
    </row>
    <row r="211" customFormat="false" ht="16.5" hidden="false" customHeight="false" outlineLevel="0" collapsed="false">
      <c r="A211" s="1336" t="s">
        <v>529</v>
      </c>
      <c r="B211" s="1337" t="n">
        <f aca="false">J211</f>
        <v>65</v>
      </c>
      <c r="C211" s="1337" t="s">
        <v>496</v>
      </c>
      <c r="D211" s="1337" t="n">
        <f aca="false">K211</f>
        <v>300</v>
      </c>
      <c r="E211" s="1337" t="s">
        <v>496</v>
      </c>
      <c r="F211" s="1326" t="n">
        <f aca="false">L211</f>
        <v>2850</v>
      </c>
      <c r="G211" s="1337" t="s">
        <v>496</v>
      </c>
      <c r="H211" s="1325" t="n">
        <v>2</v>
      </c>
      <c r="I211" s="1327" t="s">
        <v>497</v>
      </c>
      <c r="J211" s="1338" t="n">
        <v>65</v>
      </c>
      <c r="K211" s="1339" t="n">
        <v>300</v>
      </c>
      <c r="L211" s="1339" t="n">
        <v>2850</v>
      </c>
      <c r="M211" s="1340" t="n">
        <v>23.0871601807693</v>
      </c>
      <c r="N211" s="1209" t="n">
        <v>701.084563881768</v>
      </c>
      <c r="O211" s="1342" t="n">
        <v>29900.0156666513</v>
      </c>
      <c r="P211" s="1342" t="n">
        <v>36740.70993951</v>
      </c>
      <c r="Q211" s="1213" t="n">
        <v>25869.5605043663</v>
      </c>
      <c r="R211" s="1343" t="n">
        <v>55769.5761710175</v>
      </c>
      <c r="S211" s="1344" t="n">
        <v>62610.2704438763</v>
      </c>
    </row>
    <row r="212" customFormat="false" ht="16.5" hidden="false" customHeight="false" outlineLevel="0" collapsed="false">
      <c r="A212" s="1336" t="s">
        <v>529</v>
      </c>
      <c r="B212" s="1337" t="n">
        <f aca="false">J212</f>
        <v>65</v>
      </c>
      <c r="C212" s="1337" t="s">
        <v>496</v>
      </c>
      <c r="D212" s="1337" t="n">
        <f aca="false">K212</f>
        <v>300</v>
      </c>
      <c r="E212" s="1337" t="s">
        <v>496</v>
      </c>
      <c r="F212" s="1326" t="n">
        <f aca="false">L212</f>
        <v>2900</v>
      </c>
      <c r="G212" s="1337" t="s">
        <v>496</v>
      </c>
      <c r="H212" s="1325" t="n">
        <v>2</v>
      </c>
      <c r="I212" s="1327" t="s">
        <v>497</v>
      </c>
      <c r="J212" s="1338" t="n">
        <v>65</v>
      </c>
      <c r="K212" s="1339" t="n">
        <v>300</v>
      </c>
      <c r="L212" s="1339" t="n">
        <v>2900</v>
      </c>
      <c r="M212" s="1340" t="n">
        <v>23.469867037435</v>
      </c>
      <c r="N212" s="1209" t="n">
        <v>715.106255159403</v>
      </c>
      <c r="O212" s="1342" t="n">
        <v>30310.1673962963</v>
      </c>
      <c r="P212" s="1342" t="n">
        <v>37263.8919716775</v>
      </c>
      <c r="Q212" s="1213" t="n">
        <v>26322.167842875</v>
      </c>
      <c r="R212" s="1343" t="n">
        <v>56632.3352391713</v>
      </c>
      <c r="S212" s="1344" t="n">
        <v>63586.0598145525</v>
      </c>
    </row>
    <row r="213" customFormat="false" ht="16.5" hidden="false" customHeight="false" outlineLevel="0" collapsed="false">
      <c r="A213" s="1336" t="s">
        <v>529</v>
      </c>
      <c r="B213" s="1337" t="n">
        <f aca="false">J213</f>
        <v>65</v>
      </c>
      <c r="C213" s="1337" t="s">
        <v>496</v>
      </c>
      <c r="D213" s="1337" t="n">
        <f aca="false">K213</f>
        <v>300</v>
      </c>
      <c r="E213" s="1337" t="s">
        <v>496</v>
      </c>
      <c r="F213" s="1326" t="n">
        <f aca="false">L213</f>
        <v>2950</v>
      </c>
      <c r="G213" s="1337" t="s">
        <v>496</v>
      </c>
      <c r="H213" s="1325" t="n">
        <v>2</v>
      </c>
      <c r="I213" s="1327" t="s">
        <v>497</v>
      </c>
      <c r="J213" s="1338" t="n">
        <v>65</v>
      </c>
      <c r="K213" s="1339" t="n">
        <v>300</v>
      </c>
      <c r="L213" s="1339" t="n">
        <v>2950</v>
      </c>
      <c r="M213" s="1340" t="n">
        <v>23.8525738941007</v>
      </c>
      <c r="N213" s="1209" t="n">
        <v>729.127946437039</v>
      </c>
      <c r="O213" s="1342" t="n">
        <v>30720.3191259413</v>
      </c>
      <c r="P213" s="1342" t="n">
        <v>37787.074003845</v>
      </c>
      <c r="Q213" s="1213" t="n">
        <v>26774.775050175</v>
      </c>
      <c r="R213" s="1343" t="n">
        <v>57495.0941761163</v>
      </c>
      <c r="S213" s="1344" t="n">
        <v>64561.84905402</v>
      </c>
    </row>
    <row r="214" customFormat="false" ht="16.5" hidden="false" customHeight="false" outlineLevel="0" collapsed="false">
      <c r="A214" s="1345" t="s">
        <v>529</v>
      </c>
      <c r="B214" s="1346" t="n">
        <f aca="false">J214</f>
        <v>65</v>
      </c>
      <c r="C214" s="1346" t="s">
        <v>496</v>
      </c>
      <c r="D214" s="1346" t="n">
        <f aca="false">K214</f>
        <v>300</v>
      </c>
      <c r="E214" s="1346" t="s">
        <v>496</v>
      </c>
      <c r="F214" s="1347" t="n">
        <f aca="false">L214</f>
        <v>3000</v>
      </c>
      <c r="G214" s="1346" t="s">
        <v>496</v>
      </c>
      <c r="H214" s="1348" t="n">
        <v>2</v>
      </c>
      <c r="I214" s="1349" t="s">
        <v>497</v>
      </c>
      <c r="J214" s="1338" t="n">
        <v>65</v>
      </c>
      <c r="K214" s="1350" t="n">
        <v>300</v>
      </c>
      <c r="L214" s="1350" t="n">
        <v>3000</v>
      </c>
      <c r="M214" s="1351" t="n">
        <v>24.2352807507664</v>
      </c>
      <c r="N214" s="1232" t="n">
        <v>743.149637714674</v>
      </c>
      <c r="O214" s="1353" t="n">
        <v>31130.4708555863</v>
      </c>
      <c r="P214" s="1353" t="n">
        <v>38310.2559048038</v>
      </c>
      <c r="Q214" s="1236" t="n">
        <v>27227.3823886838</v>
      </c>
      <c r="R214" s="1354" t="n">
        <v>58357.85324427</v>
      </c>
      <c r="S214" s="1355" t="n">
        <v>65537.6382934875</v>
      </c>
    </row>
    <row r="215" customFormat="false" ht="16.5" hidden="false" customHeight="false" outlineLevel="0" collapsed="false">
      <c r="A215" s="1202" t="s">
        <v>505</v>
      </c>
      <c r="B215" s="1202"/>
      <c r="C215" s="1202"/>
      <c r="D215" s="1202"/>
      <c r="E215" s="1202"/>
      <c r="F215" s="1202"/>
      <c r="G215" s="1202"/>
      <c r="H215" s="1202"/>
      <c r="I215" s="1202"/>
      <c r="J215" s="1202"/>
      <c r="K215" s="1202"/>
      <c r="L215" s="1202"/>
      <c r="M215" s="1202"/>
      <c r="N215" s="1202"/>
      <c r="O215" s="1202"/>
      <c r="P215" s="1202"/>
      <c r="Q215" s="1202"/>
      <c r="R215" s="1202"/>
      <c r="S215" s="1202"/>
    </row>
    <row r="216" customFormat="false" ht="16.5" hidden="false" customHeight="false" outlineLevel="0" collapsed="false">
      <c r="A216" s="1324" t="s">
        <v>529</v>
      </c>
      <c r="B216" s="1325" t="n">
        <f aca="false">J216</f>
        <v>65</v>
      </c>
      <c r="C216" s="1325" t="s">
        <v>496</v>
      </c>
      <c r="D216" s="1325" t="n">
        <f aca="false">K216</f>
        <v>300</v>
      </c>
      <c r="E216" s="1325" t="s">
        <v>496</v>
      </c>
      <c r="F216" s="1326" t="n">
        <f aca="false">L216</f>
        <v>600</v>
      </c>
      <c r="G216" s="1325" t="s">
        <v>496</v>
      </c>
      <c r="H216" s="1325" t="n">
        <v>4</v>
      </c>
      <c r="I216" s="1327" t="s">
        <v>497</v>
      </c>
      <c r="J216" s="1328" t="n">
        <v>65</v>
      </c>
      <c r="K216" s="1329" t="n">
        <v>300</v>
      </c>
      <c r="L216" s="1329" t="n">
        <v>600</v>
      </c>
      <c r="M216" s="1330" t="n">
        <v>5.87442323286714</v>
      </c>
      <c r="N216" s="1259" t="n">
        <v>93.8904</v>
      </c>
      <c r="O216" s="1332" t="n">
        <v>12026.84279679</v>
      </c>
      <c r="P216" s="1332" t="n">
        <v>13830.0071223375</v>
      </c>
      <c r="Q216" s="1262" t="n">
        <v>5502.233158065</v>
      </c>
      <c r="R216" s="1334" t="n">
        <v>17529.075954855</v>
      </c>
      <c r="S216" s="1335" t="n">
        <v>19332.2402804025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65</v>
      </c>
      <c r="C217" s="1337" t="s">
        <v>496</v>
      </c>
      <c r="D217" s="1337" t="n">
        <f aca="false">K217</f>
        <v>300</v>
      </c>
      <c r="E217" s="1337" t="s">
        <v>496</v>
      </c>
      <c r="F217" s="1326" t="n">
        <f aca="false">L217</f>
        <v>650</v>
      </c>
      <c r="G217" s="1337" t="s">
        <v>496</v>
      </c>
      <c r="H217" s="1325" t="n">
        <v>4</v>
      </c>
      <c r="I217" s="1327" t="s">
        <v>497</v>
      </c>
      <c r="J217" s="1338" t="n">
        <v>65</v>
      </c>
      <c r="K217" s="1339" t="n">
        <v>300</v>
      </c>
      <c r="L217" s="1339" t="n">
        <v>650</v>
      </c>
      <c r="M217" s="1340" t="n">
        <v>6.32375247941286</v>
      </c>
      <c r="N217" s="1209" t="n">
        <v>112.66848</v>
      </c>
      <c r="O217" s="1342" t="n">
        <v>12631.2838511288</v>
      </c>
      <c r="P217" s="1342" t="n">
        <v>14543.2703521688</v>
      </c>
      <c r="Q217" s="1213" t="n">
        <v>5954.84049657375</v>
      </c>
      <c r="R217" s="1343" t="n">
        <v>18586.1243477025</v>
      </c>
      <c r="S217" s="1344" t="n">
        <v>20498.1108487425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65</v>
      </c>
      <c r="C218" s="1337" t="s">
        <v>496</v>
      </c>
      <c r="D218" s="1337" t="n">
        <f aca="false">K218</f>
        <v>300</v>
      </c>
      <c r="E218" s="1337" t="s">
        <v>496</v>
      </c>
      <c r="F218" s="1326" t="n">
        <f aca="false">L218</f>
        <v>700</v>
      </c>
      <c r="G218" s="1337" t="s">
        <v>496</v>
      </c>
      <c r="H218" s="1325" t="n">
        <v>4</v>
      </c>
      <c r="I218" s="1327" t="s">
        <v>497</v>
      </c>
      <c r="J218" s="1338" t="n">
        <v>65</v>
      </c>
      <c r="K218" s="1339" t="n">
        <v>300</v>
      </c>
      <c r="L218" s="1339" t="n">
        <v>700</v>
      </c>
      <c r="M218" s="1340" t="n">
        <v>6.77308172595857</v>
      </c>
      <c r="N218" s="1209" t="n">
        <v>131.44656</v>
      </c>
      <c r="O218" s="1342" t="n">
        <v>13235.7247742588</v>
      </c>
      <c r="P218" s="1342" t="n">
        <v>15256.533582</v>
      </c>
      <c r="Q218" s="1213" t="n">
        <v>6407.44770387375</v>
      </c>
      <c r="R218" s="1343" t="n">
        <v>19643.1724781325</v>
      </c>
      <c r="S218" s="1344" t="n">
        <v>21663.9812858738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65</v>
      </c>
      <c r="C219" s="1337" t="s">
        <v>496</v>
      </c>
      <c r="D219" s="1337" t="n">
        <f aca="false">K219</f>
        <v>300</v>
      </c>
      <c r="E219" s="1337" t="s">
        <v>496</v>
      </c>
      <c r="F219" s="1326" t="n">
        <f aca="false">L219</f>
        <v>750</v>
      </c>
      <c r="G219" s="1337" t="s">
        <v>496</v>
      </c>
      <c r="H219" s="1325" t="n">
        <v>4</v>
      </c>
      <c r="I219" s="1327" t="s">
        <v>497</v>
      </c>
      <c r="J219" s="1338" t="n">
        <v>65</v>
      </c>
      <c r="K219" s="1339" t="n">
        <v>300</v>
      </c>
      <c r="L219" s="1339" t="n">
        <v>750</v>
      </c>
      <c r="M219" s="1340" t="n">
        <v>7.22241097250429</v>
      </c>
      <c r="N219" s="1209" t="n">
        <v>150.22464</v>
      </c>
      <c r="O219" s="1342" t="n">
        <v>13840.1658285975</v>
      </c>
      <c r="P219" s="1342" t="n">
        <v>15969.7966806225</v>
      </c>
      <c r="Q219" s="1213" t="n">
        <v>6860.0550423825</v>
      </c>
      <c r="R219" s="1343" t="n">
        <v>20700.22087098</v>
      </c>
      <c r="S219" s="1344" t="n">
        <v>22829.851723005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65</v>
      </c>
      <c r="C220" s="1337" t="s">
        <v>496</v>
      </c>
      <c r="D220" s="1337" t="n">
        <f aca="false">K220</f>
        <v>300</v>
      </c>
      <c r="E220" s="1337" t="s">
        <v>496</v>
      </c>
      <c r="F220" s="1326" t="n">
        <f aca="false">L220</f>
        <v>800</v>
      </c>
      <c r="G220" s="1337" t="s">
        <v>496</v>
      </c>
      <c r="H220" s="1325" t="n">
        <v>4</v>
      </c>
      <c r="I220" s="1327" t="s">
        <v>497</v>
      </c>
      <c r="J220" s="1338" t="n">
        <v>65</v>
      </c>
      <c r="K220" s="1339" t="n">
        <v>300</v>
      </c>
      <c r="L220" s="1339" t="n">
        <v>800</v>
      </c>
      <c r="M220" s="1340" t="n">
        <v>7.67174021905</v>
      </c>
      <c r="N220" s="1209" t="n">
        <v>169.00272</v>
      </c>
      <c r="O220" s="1342" t="n">
        <v>14444.6068829363</v>
      </c>
      <c r="P220" s="1342" t="n">
        <v>16683.0599104538</v>
      </c>
      <c r="Q220" s="1213" t="n">
        <v>7312.6622496825</v>
      </c>
      <c r="R220" s="1343" t="n">
        <v>21757.2691326188</v>
      </c>
      <c r="S220" s="1344" t="n">
        <v>23995.7221601363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65</v>
      </c>
      <c r="C221" s="1337" t="s">
        <v>496</v>
      </c>
      <c r="D221" s="1337" t="n">
        <f aca="false">K221</f>
        <v>300</v>
      </c>
      <c r="E221" s="1337" t="s">
        <v>496</v>
      </c>
      <c r="F221" s="1326" t="n">
        <f aca="false">L221</f>
        <v>850</v>
      </c>
      <c r="G221" s="1337" t="s">
        <v>496</v>
      </c>
      <c r="H221" s="1325" t="n">
        <v>4</v>
      </c>
      <c r="I221" s="1327" t="s">
        <v>497</v>
      </c>
      <c r="J221" s="1338" t="n">
        <v>65</v>
      </c>
      <c r="K221" s="1339" t="n">
        <v>300</v>
      </c>
      <c r="L221" s="1339" t="n">
        <v>850</v>
      </c>
      <c r="M221" s="1340" t="n">
        <v>8.12106946559571</v>
      </c>
      <c r="N221" s="1209" t="n">
        <v>187.7808</v>
      </c>
      <c r="O221" s="1342" t="n">
        <v>15049.047937275</v>
      </c>
      <c r="P221" s="1342" t="n">
        <v>17396.323140285</v>
      </c>
      <c r="Q221" s="1213" t="n">
        <v>7765.26958819125</v>
      </c>
      <c r="R221" s="1343" t="n">
        <v>22814.3175254663</v>
      </c>
      <c r="S221" s="1344" t="n">
        <v>25161.5927284763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65</v>
      </c>
      <c r="C222" s="1337" t="s">
        <v>496</v>
      </c>
      <c r="D222" s="1337" t="n">
        <f aca="false">K222</f>
        <v>300</v>
      </c>
      <c r="E222" s="1337" t="s">
        <v>496</v>
      </c>
      <c r="F222" s="1326" t="n">
        <f aca="false">L222</f>
        <v>900</v>
      </c>
      <c r="G222" s="1337" t="s">
        <v>496</v>
      </c>
      <c r="H222" s="1325" t="n">
        <v>4</v>
      </c>
      <c r="I222" s="1327" t="s">
        <v>497</v>
      </c>
      <c r="J222" s="1338" t="n">
        <v>65</v>
      </c>
      <c r="K222" s="1339" t="n">
        <v>300</v>
      </c>
      <c r="L222" s="1339" t="n">
        <v>900</v>
      </c>
      <c r="M222" s="1340" t="n">
        <v>8.57039871214143</v>
      </c>
      <c r="N222" s="1209" t="n">
        <v>206.55888</v>
      </c>
      <c r="O222" s="1342" t="n">
        <v>15653.488860405</v>
      </c>
      <c r="P222" s="1342" t="n">
        <v>18109.5863701163</v>
      </c>
      <c r="Q222" s="1213" t="n">
        <v>8217.87679549125</v>
      </c>
      <c r="R222" s="1343" t="n">
        <v>23871.3656558963</v>
      </c>
      <c r="S222" s="1344" t="n">
        <v>26327.4631656075</v>
      </c>
    </row>
    <row r="223" customFormat="false" ht="16.5" hidden="false" customHeight="false" outlineLevel="0" collapsed="false">
      <c r="A223" s="1336" t="s">
        <v>529</v>
      </c>
      <c r="B223" s="1337" t="n">
        <f aca="false">J223</f>
        <v>65</v>
      </c>
      <c r="C223" s="1337" t="s">
        <v>496</v>
      </c>
      <c r="D223" s="1337" t="n">
        <f aca="false">K223</f>
        <v>300</v>
      </c>
      <c r="E223" s="1337" t="s">
        <v>496</v>
      </c>
      <c r="F223" s="1326" t="n">
        <f aca="false">L223</f>
        <v>950</v>
      </c>
      <c r="G223" s="1337" t="s">
        <v>496</v>
      </c>
      <c r="H223" s="1325" t="n">
        <v>4</v>
      </c>
      <c r="I223" s="1327" t="s">
        <v>497</v>
      </c>
      <c r="J223" s="1338" t="n">
        <v>65</v>
      </c>
      <c r="K223" s="1339" t="n">
        <v>300</v>
      </c>
      <c r="L223" s="1339" t="n">
        <v>950</v>
      </c>
      <c r="M223" s="1340" t="n">
        <v>9.01972795868714</v>
      </c>
      <c r="N223" s="1209" t="n">
        <v>225.33696</v>
      </c>
      <c r="O223" s="1342" t="n">
        <v>16257.9299147438</v>
      </c>
      <c r="P223" s="1342" t="n">
        <v>18822.8495999475</v>
      </c>
      <c r="Q223" s="1213" t="n">
        <v>8670.484134</v>
      </c>
      <c r="R223" s="1343" t="n">
        <v>24928.4140487438</v>
      </c>
      <c r="S223" s="1344" t="n">
        <v>27493.3337339475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65</v>
      </c>
      <c r="C224" s="1337" t="s">
        <v>496</v>
      </c>
      <c r="D224" s="1337" t="n">
        <f aca="false">K224</f>
        <v>300</v>
      </c>
      <c r="E224" s="1337" t="s">
        <v>496</v>
      </c>
      <c r="F224" s="1326" t="n">
        <f aca="false">L224</f>
        <v>1000</v>
      </c>
      <c r="G224" s="1337" t="s">
        <v>496</v>
      </c>
      <c r="H224" s="1325" t="n">
        <v>4</v>
      </c>
      <c r="I224" s="1327" t="s">
        <v>497</v>
      </c>
      <c r="J224" s="1338" t="n">
        <v>65</v>
      </c>
      <c r="K224" s="1339" t="n">
        <v>300</v>
      </c>
      <c r="L224" s="1339" t="n">
        <v>1000</v>
      </c>
      <c r="M224" s="1340" t="n">
        <v>9.46905720523286</v>
      </c>
      <c r="N224" s="1209" t="n">
        <v>244.11504</v>
      </c>
      <c r="O224" s="1342" t="n">
        <v>16862.3709690825</v>
      </c>
      <c r="P224" s="1342" t="n">
        <v>19536.1128297788</v>
      </c>
      <c r="Q224" s="1213" t="n">
        <v>9123.0913413</v>
      </c>
      <c r="R224" s="1343" t="n">
        <v>25985.4623103825</v>
      </c>
      <c r="S224" s="1344" t="n">
        <v>28659.2041710788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65</v>
      </c>
      <c r="C225" s="1337" t="s">
        <v>496</v>
      </c>
      <c r="D225" s="1337" t="n">
        <f aca="false">K225</f>
        <v>300</v>
      </c>
      <c r="E225" s="1337" t="s">
        <v>496</v>
      </c>
      <c r="F225" s="1326" t="n">
        <f aca="false">L225</f>
        <v>1050</v>
      </c>
      <c r="G225" s="1337" t="s">
        <v>496</v>
      </c>
      <c r="H225" s="1325" t="n">
        <v>4</v>
      </c>
      <c r="I225" s="1327" t="s">
        <v>497</v>
      </c>
      <c r="J225" s="1338" t="n">
        <v>65</v>
      </c>
      <c r="K225" s="1339" t="n">
        <v>300</v>
      </c>
      <c r="L225" s="1339" t="n">
        <v>1050</v>
      </c>
      <c r="M225" s="1340" t="n">
        <v>9.91838645177857</v>
      </c>
      <c r="N225" s="1209" t="n">
        <v>262.89312</v>
      </c>
      <c r="O225" s="1342" t="n">
        <v>17466.8120234213</v>
      </c>
      <c r="P225" s="1342" t="n">
        <v>20249.37605961</v>
      </c>
      <c r="Q225" s="1213" t="n">
        <v>9575.69867980875</v>
      </c>
      <c r="R225" s="1343" t="n">
        <v>27042.51070323</v>
      </c>
      <c r="S225" s="1344" t="n">
        <v>29825.0747394188</v>
      </c>
    </row>
    <row r="226" customFormat="false" ht="16.5" hidden="false" customHeight="false" outlineLevel="0" collapsed="false">
      <c r="A226" s="1324" t="s">
        <v>529</v>
      </c>
      <c r="B226" s="1325" t="n">
        <f aca="false">J226</f>
        <v>65</v>
      </c>
      <c r="C226" s="1325" t="s">
        <v>496</v>
      </c>
      <c r="D226" s="1325" t="n">
        <f aca="false">K226</f>
        <v>300</v>
      </c>
      <c r="E226" s="1325" t="s">
        <v>496</v>
      </c>
      <c r="F226" s="1326" t="n">
        <f aca="false">L226</f>
        <v>1100</v>
      </c>
      <c r="G226" s="1325" t="s">
        <v>496</v>
      </c>
      <c r="H226" s="1325" t="n">
        <v>4</v>
      </c>
      <c r="I226" s="1327" t="s">
        <v>497</v>
      </c>
      <c r="J226" s="1338" t="n">
        <v>65</v>
      </c>
      <c r="K226" s="1339" t="n">
        <v>300</v>
      </c>
      <c r="L226" s="1339" t="n">
        <v>1100</v>
      </c>
      <c r="M226" s="1340" t="n">
        <v>10.3677156983243</v>
      </c>
      <c r="N226" s="1209" t="n">
        <v>281.6712</v>
      </c>
      <c r="O226" s="1342" t="n">
        <v>18071.25307776</v>
      </c>
      <c r="P226" s="1342" t="n">
        <v>20962.6391582325</v>
      </c>
      <c r="Q226" s="1213" t="n">
        <v>10028.3058871088</v>
      </c>
      <c r="R226" s="1343" t="n">
        <v>28099.5589648688</v>
      </c>
      <c r="S226" s="1344" t="n">
        <v>30990.9450453413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65</v>
      </c>
      <c r="C227" s="1337" t="s">
        <v>496</v>
      </c>
      <c r="D227" s="1337" t="n">
        <f aca="false">K227</f>
        <v>300</v>
      </c>
      <c r="E227" s="1337" t="s">
        <v>496</v>
      </c>
      <c r="F227" s="1326" t="n">
        <f aca="false">L227</f>
        <v>1150</v>
      </c>
      <c r="G227" s="1337" t="s">
        <v>496</v>
      </c>
      <c r="H227" s="1325" t="n">
        <v>4</v>
      </c>
      <c r="I227" s="1327" t="s">
        <v>497</v>
      </c>
      <c r="J227" s="1338" t="n">
        <v>65</v>
      </c>
      <c r="K227" s="1339" t="n">
        <v>300</v>
      </c>
      <c r="L227" s="1339" t="n">
        <v>1150</v>
      </c>
      <c r="M227" s="1340" t="n">
        <v>10.81704494487</v>
      </c>
      <c r="N227" s="1209" t="n">
        <v>300.44928</v>
      </c>
      <c r="O227" s="1342" t="n">
        <v>18675.69400089</v>
      </c>
      <c r="P227" s="1342" t="n">
        <v>21675.9023880638</v>
      </c>
      <c r="Q227" s="1213" t="n">
        <v>10480.9132256175</v>
      </c>
      <c r="R227" s="1343" t="n">
        <v>29156.6072265075</v>
      </c>
      <c r="S227" s="1344" t="n">
        <v>32156.8156136813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65</v>
      </c>
      <c r="C228" s="1337" t="s">
        <v>496</v>
      </c>
      <c r="D228" s="1337" t="n">
        <f aca="false">K228</f>
        <v>300</v>
      </c>
      <c r="E228" s="1337" t="s">
        <v>496</v>
      </c>
      <c r="F228" s="1326" t="n">
        <f aca="false">L228</f>
        <v>1200</v>
      </c>
      <c r="G228" s="1337" t="s">
        <v>496</v>
      </c>
      <c r="H228" s="1325" t="n">
        <v>4</v>
      </c>
      <c r="I228" s="1327" t="s">
        <v>497</v>
      </c>
      <c r="J228" s="1338" t="n">
        <v>65</v>
      </c>
      <c r="K228" s="1339" t="n">
        <v>300</v>
      </c>
      <c r="L228" s="1339" t="n">
        <v>1200</v>
      </c>
      <c r="M228" s="1340" t="n">
        <v>11.3448741914157</v>
      </c>
      <c r="N228" s="1209" t="n">
        <v>319.22736</v>
      </c>
      <c r="O228" s="1342" t="n">
        <v>19352.24200467</v>
      </c>
      <c r="P228" s="1342" t="n">
        <v>22459.074689565</v>
      </c>
      <c r="Q228" s="1213" t="n">
        <v>10933.5204329175</v>
      </c>
      <c r="R228" s="1343" t="n">
        <v>30285.7624375875</v>
      </c>
      <c r="S228" s="1344" t="n">
        <v>33392.5951224825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65</v>
      </c>
      <c r="C229" s="1337" t="s">
        <v>496</v>
      </c>
      <c r="D229" s="1337" t="n">
        <f aca="false">K229</f>
        <v>300</v>
      </c>
      <c r="E229" s="1337" t="s">
        <v>496</v>
      </c>
      <c r="F229" s="1326" t="n">
        <f aca="false">L229</f>
        <v>1250</v>
      </c>
      <c r="G229" s="1337" t="s">
        <v>496</v>
      </c>
      <c r="H229" s="1325" t="n">
        <v>4</v>
      </c>
      <c r="I229" s="1327" t="s">
        <v>497</v>
      </c>
      <c r="J229" s="1338" t="n">
        <v>65</v>
      </c>
      <c r="K229" s="1339" t="n">
        <v>300</v>
      </c>
      <c r="L229" s="1339" t="n">
        <v>1250</v>
      </c>
      <c r="M229" s="1340" t="n">
        <v>11.7942034379614</v>
      </c>
      <c r="N229" s="1209" t="n">
        <v>338.00544</v>
      </c>
      <c r="O229" s="1342" t="n">
        <v>19956.6830590088</v>
      </c>
      <c r="P229" s="1342" t="n">
        <v>23172.3379193963</v>
      </c>
      <c r="Q229" s="1213" t="n">
        <v>11386.1277714263</v>
      </c>
      <c r="R229" s="1343" t="n">
        <v>31342.810830435</v>
      </c>
      <c r="S229" s="1344" t="n">
        <v>34558.4656908225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65</v>
      </c>
      <c r="C230" s="1337" t="s">
        <v>496</v>
      </c>
      <c r="D230" s="1337" t="n">
        <f aca="false">K230</f>
        <v>300</v>
      </c>
      <c r="E230" s="1337" t="s">
        <v>496</v>
      </c>
      <c r="F230" s="1326" t="n">
        <f aca="false">L230</f>
        <v>1300</v>
      </c>
      <c r="G230" s="1337" t="s">
        <v>496</v>
      </c>
      <c r="H230" s="1325" t="n">
        <v>4</v>
      </c>
      <c r="I230" s="1327" t="s">
        <v>497</v>
      </c>
      <c r="J230" s="1338" t="n">
        <v>65</v>
      </c>
      <c r="K230" s="1339" t="n">
        <v>300</v>
      </c>
      <c r="L230" s="1339" t="n">
        <v>1300</v>
      </c>
      <c r="M230" s="1340" t="n">
        <v>12.2435326845071</v>
      </c>
      <c r="N230" s="1209" t="n">
        <v>356.78352</v>
      </c>
      <c r="O230" s="1342" t="n">
        <v>20561.1239821388</v>
      </c>
      <c r="P230" s="1342" t="n">
        <v>23885.6010180188</v>
      </c>
      <c r="Q230" s="1213" t="n">
        <v>11838.7349787263</v>
      </c>
      <c r="R230" s="1343" t="n">
        <v>32399.858960865</v>
      </c>
      <c r="S230" s="1344" t="n">
        <v>35724.335996745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65</v>
      </c>
      <c r="C231" s="1337" t="s">
        <v>496</v>
      </c>
      <c r="D231" s="1337" t="n">
        <f aca="false">K231</f>
        <v>300</v>
      </c>
      <c r="E231" s="1337" t="s">
        <v>496</v>
      </c>
      <c r="F231" s="1326" t="n">
        <f aca="false">L231</f>
        <v>1350</v>
      </c>
      <c r="G231" s="1337" t="s">
        <v>496</v>
      </c>
      <c r="H231" s="1325" t="n">
        <v>4</v>
      </c>
      <c r="I231" s="1327" t="s">
        <v>497</v>
      </c>
      <c r="J231" s="1338" t="n">
        <v>65</v>
      </c>
      <c r="K231" s="1339" t="n">
        <v>300</v>
      </c>
      <c r="L231" s="1339" t="n">
        <v>1350</v>
      </c>
      <c r="M231" s="1340" t="n">
        <v>12.6928619310529</v>
      </c>
      <c r="N231" s="1209" t="n">
        <v>375.5616</v>
      </c>
      <c r="O231" s="1342" t="n">
        <v>21165.5650364775</v>
      </c>
      <c r="P231" s="1342" t="n">
        <v>24598.86424785</v>
      </c>
      <c r="Q231" s="1213" t="n">
        <v>12291.342317235</v>
      </c>
      <c r="R231" s="1343" t="n">
        <v>33456.9073537125</v>
      </c>
      <c r="S231" s="1344" t="n">
        <v>36890.206565085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65</v>
      </c>
      <c r="C232" s="1337" t="s">
        <v>496</v>
      </c>
      <c r="D232" s="1337" t="n">
        <f aca="false">K232</f>
        <v>300</v>
      </c>
      <c r="E232" s="1337" t="s">
        <v>496</v>
      </c>
      <c r="F232" s="1326" t="n">
        <f aca="false">L232</f>
        <v>1400</v>
      </c>
      <c r="G232" s="1337" t="s">
        <v>496</v>
      </c>
      <c r="H232" s="1325" t="n">
        <v>4</v>
      </c>
      <c r="I232" s="1327" t="s">
        <v>497</v>
      </c>
      <c r="J232" s="1338" t="n">
        <v>65</v>
      </c>
      <c r="K232" s="1339" t="n">
        <v>300</v>
      </c>
      <c r="L232" s="1339" t="n">
        <v>1400</v>
      </c>
      <c r="M232" s="1340" t="n">
        <v>13.1421911775986</v>
      </c>
      <c r="N232" s="1209" t="n">
        <v>394.33968</v>
      </c>
      <c r="O232" s="1342" t="n">
        <v>21770.0060908163</v>
      </c>
      <c r="P232" s="1342" t="n">
        <v>25312.1274776813</v>
      </c>
      <c r="Q232" s="1213" t="n">
        <v>12743.949524535</v>
      </c>
      <c r="R232" s="1343" t="n">
        <v>34513.9556153513</v>
      </c>
      <c r="S232" s="1344" t="n">
        <v>38056.0770022163</v>
      </c>
    </row>
    <row r="233" customFormat="false" ht="16.5" hidden="false" customHeight="false" outlineLevel="0" collapsed="false">
      <c r="A233" s="1336" t="s">
        <v>529</v>
      </c>
      <c r="B233" s="1337" t="n">
        <f aca="false">J233</f>
        <v>65</v>
      </c>
      <c r="C233" s="1337" t="s">
        <v>496</v>
      </c>
      <c r="D233" s="1337" t="n">
        <f aca="false">K233</f>
        <v>300</v>
      </c>
      <c r="E233" s="1337" t="s">
        <v>496</v>
      </c>
      <c r="F233" s="1326" t="n">
        <f aca="false">L233</f>
        <v>1450</v>
      </c>
      <c r="G233" s="1337" t="s">
        <v>496</v>
      </c>
      <c r="H233" s="1325" t="n">
        <v>4</v>
      </c>
      <c r="I233" s="1327" t="s">
        <v>497</v>
      </c>
      <c r="J233" s="1338" t="n">
        <v>65</v>
      </c>
      <c r="K233" s="1339" t="n">
        <v>300</v>
      </c>
      <c r="L233" s="1339" t="n">
        <v>1450</v>
      </c>
      <c r="M233" s="1340" t="n">
        <v>13.5915204241443</v>
      </c>
      <c r="N233" s="1209" t="n">
        <v>413.11776</v>
      </c>
      <c r="O233" s="1342" t="n">
        <v>22374.447145155</v>
      </c>
      <c r="P233" s="1342" t="n">
        <v>26025.3907075125</v>
      </c>
      <c r="Q233" s="1213" t="n">
        <v>13196.5568630438</v>
      </c>
      <c r="R233" s="1343" t="n">
        <v>35571.0040081988</v>
      </c>
      <c r="S233" s="1344" t="n">
        <v>39221.9475705563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65</v>
      </c>
      <c r="C234" s="1337" t="s">
        <v>496</v>
      </c>
      <c r="D234" s="1337" t="n">
        <f aca="false">K234</f>
        <v>300</v>
      </c>
      <c r="E234" s="1337" t="s">
        <v>496</v>
      </c>
      <c r="F234" s="1326" t="n">
        <f aca="false">L234</f>
        <v>1500</v>
      </c>
      <c r="G234" s="1337" t="s">
        <v>496</v>
      </c>
      <c r="H234" s="1325" t="n">
        <v>4</v>
      </c>
      <c r="I234" s="1327" t="s">
        <v>497</v>
      </c>
      <c r="J234" s="1338" t="n">
        <v>65</v>
      </c>
      <c r="K234" s="1339" t="n">
        <v>300</v>
      </c>
      <c r="L234" s="1339" t="n">
        <v>1500</v>
      </c>
      <c r="M234" s="1340" t="n">
        <v>14.18541456349</v>
      </c>
      <c r="N234" s="1209" t="n">
        <v>431.89584</v>
      </c>
      <c r="O234" s="1342" t="n">
        <v>23613.1379137012</v>
      </c>
      <c r="P234" s="1342" t="n">
        <v>27294.1920472613</v>
      </c>
      <c r="Q234" s="1213" t="n">
        <v>13649.1640703438</v>
      </c>
      <c r="R234" s="1343" t="n">
        <v>37262.301984045</v>
      </c>
      <c r="S234" s="1344" t="n">
        <v>40943.356117605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65</v>
      </c>
      <c r="C235" s="1337" t="s">
        <v>496</v>
      </c>
      <c r="D235" s="1337" t="n">
        <f aca="false">K235</f>
        <v>300</v>
      </c>
      <c r="E235" s="1337" t="s">
        <v>496</v>
      </c>
      <c r="F235" s="1326" t="n">
        <f aca="false">L235</f>
        <v>1550</v>
      </c>
      <c r="G235" s="1337" t="s">
        <v>496</v>
      </c>
      <c r="H235" s="1325" t="n">
        <v>4</v>
      </c>
      <c r="I235" s="1327" t="s">
        <v>497</v>
      </c>
      <c r="J235" s="1338" t="n">
        <v>65</v>
      </c>
      <c r="K235" s="1339" t="n">
        <v>300</v>
      </c>
      <c r="L235" s="1339" t="n">
        <v>1550</v>
      </c>
      <c r="M235" s="1340" t="n">
        <v>14.6347438100357</v>
      </c>
      <c r="N235" s="1209" t="n">
        <v>450.67392</v>
      </c>
      <c r="O235" s="1342" t="n">
        <v>24217.57896804</v>
      </c>
      <c r="P235" s="1342" t="n">
        <v>28007.4551458838</v>
      </c>
      <c r="Q235" s="1213" t="n">
        <v>14101.7714088525</v>
      </c>
      <c r="R235" s="1343" t="n">
        <v>38319.3503768925</v>
      </c>
      <c r="S235" s="1344" t="n">
        <v>42109.2265547363</v>
      </c>
    </row>
    <row r="236" customFormat="false" ht="16.5" hidden="false" customHeight="false" outlineLevel="0" collapsed="false">
      <c r="A236" s="1324" t="s">
        <v>529</v>
      </c>
      <c r="B236" s="1325" t="n">
        <f aca="false">J236</f>
        <v>65</v>
      </c>
      <c r="C236" s="1325" t="s">
        <v>496</v>
      </c>
      <c r="D236" s="1325" t="n">
        <f aca="false">K236</f>
        <v>300</v>
      </c>
      <c r="E236" s="1325" t="s">
        <v>496</v>
      </c>
      <c r="F236" s="1326" t="n">
        <f aca="false">L236</f>
        <v>1600</v>
      </c>
      <c r="G236" s="1325" t="s">
        <v>496</v>
      </c>
      <c r="H236" s="1325" t="n">
        <v>4</v>
      </c>
      <c r="I236" s="1327" t="s">
        <v>497</v>
      </c>
      <c r="J236" s="1338" t="n">
        <v>65</v>
      </c>
      <c r="K236" s="1339" t="n">
        <v>300</v>
      </c>
      <c r="L236" s="1339" t="n">
        <v>1600</v>
      </c>
      <c r="M236" s="1340" t="n">
        <v>15.0840730565814</v>
      </c>
      <c r="N236" s="1209" t="n">
        <v>469.452</v>
      </c>
      <c r="O236" s="1342" t="n">
        <v>24822.0200223788</v>
      </c>
      <c r="P236" s="1342" t="n">
        <v>28720.718375715</v>
      </c>
      <c r="Q236" s="1213" t="n">
        <v>14554.3786161525</v>
      </c>
      <c r="R236" s="1343" t="n">
        <v>39376.3986385313</v>
      </c>
      <c r="S236" s="1344" t="n">
        <v>43275.0969918675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65</v>
      </c>
      <c r="C237" s="1337" t="s">
        <v>496</v>
      </c>
      <c r="D237" s="1337" t="n">
        <f aca="false">K237</f>
        <v>300</v>
      </c>
      <c r="E237" s="1337" t="s">
        <v>496</v>
      </c>
      <c r="F237" s="1326" t="n">
        <f aca="false">L237</f>
        <v>1650</v>
      </c>
      <c r="G237" s="1337" t="s">
        <v>496</v>
      </c>
      <c r="H237" s="1325" t="n">
        <v>4</v>
      </c>
      <c r="I237" s="1327" t="s">
        <v>497</v>
      </c>
      <c r="J237" s="1338" t="n">
        <v>65</v>
      </c>
      <c r="K237" s="1339" t="n">
        <v>300</v>
      </c>
      <c r="L237" s="1339" t="n">
        <v>1650</v>
      </c>
      <c r="M237" s="1340" t="n">
        <v>15.5334023031271</v>
      </c>
      <c r="N237" s="1209" t="n">
        <v>488.23008</v>
      </c>
      <c r="O237" s="1342" t="n">
        <v>25426.4609455088</v>
      </c>
      <c r="P237" s="1342" t="n">
        <v>29433.9816055463</v>
      </c>
      <c r="Q237" s="1213" t="n">
        <v>15006.9859546613</v>
      </c>
      <c r="R237" s="1343" t="n">
        <v>40433.44690017</v>
      </c>
      <c r="S237" s="1344" t="n">
        <v>44440.9675602075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65</v>
      </c>
      <c r="C238" s="1337" t="s">
        <v>496</v>
      </c>
      <c r="D238" s="1337" t="n">
        <f aca="false">K238</f>
        <v>300</v>
      </c>
      <c r="E238" s="1337" t="s">
        <v>496</v>
      </c>
      <c r="F238" s="1326" t="n">
        <f aca="false">L238</f>
        <v>1700</v>
      </c>
      <c r="G238" s="1337" t="s">
        <v>496</v>
      </c>
      <c r="H238" s="1325" t="n">
        <v>4</v>
      </c>
      <c r="I238" s="1327" t="s">
        <v>497</v>
      </c>
      <c r="J238" s="1338" t="n">
        <v>65</v>
      </c>
      <c r="K238" s="1339" t="n">
        <v>300</v>
      </c>
      <c r="L238" s="1339" t="n">
        <v>1700</v>
      </c>
      <c r="M238" s="1340" t="n">
        <v>15.9827315496729</v>
      </c>
      <c r="N238" s="1209" t="n">
        <v>507.00816</v>
      </c>
      <c r="O238" s="1342" t="n">
        <v>26030.9019998475</v>
      </c>
      <c r="P238" s="1342" t="n">
        <v>30147.2448353775</v>
      </c>
      <c r="Q238" s="1213" t="n">
        <v>15459.5931619613</v>
      </c>
      <c r="R238" s="1343" t="n">
        <v>41490.4951618088</v>
      </c>
      <c r="S238" s="1344" t="n">
        <v>45606.8379973388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65</v>
      </c>
      <c r="C239" s="1337" t="s">
        <v>496</v>
      </c>
      <c r="D239" s="1337" t="n">
        <f aca="false">K239</f>
        <v>300</v>
      </c>
      <c r="E239" s="1337" t="s">
        <v>496</v>
      </c>
      <c r="F239" s="1326" t="n">
        <f aca="false">L239</f>
        <v>1750</v>
      </c>
      <c r="G239" s="1337" t="s">
        <v>496</v>
      </c>
      <c r="H239" s="1325" t="n">
        <v>4</v>
      </c>
      <c r="I239" s="1327" t="s">
        <v>497</v>
      </c>
      <c r="J239" s="1338" t="n">
        <v>65</v>
      </c>
      <c r="K239" s="1339" t="n">
        <v>300</v>
      </c>
      <c r="L239" s="1339" t="n">
        <v>1750</v>
      </c>
      <c r="M239" s="1340" t="n">
        <v>16.4320607962186</v>
      </c>
      <c r="N239" s="1209" t="n">
        <v>525.78624</v>
      </c>
      <c r="O239" s="1342" t="n">
        <v>26635.3430541863</v>
      </c>
      <c r="P239" s="1342" t="n">
        <v>30860.5080652088</v>
      </c>
      <c r="Q239" s="1213" t="n">
        <v>15912.20050047</v>
      </c>
      <c r="R239" s="1343" t="n">
        <v>42547.5435546563</v>
      </c>
      <c r="S239" s="1344" t="n">
        <v>46772.7085656788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65</v>
      </c>
      <c r="C240" s="1337" t="s">
        <v>496</v>
      </c>
      <c r="D240" s="1337" t="n">
        <f aca="false">K240</f>
        <v>300</v>
      </c>
      <c r="E240" s="1337" t="s">
        <v>496</v>
      </c>
      <c r="F240" s="1326" t="n">
        <f aca="false">L240</f>
        <v>1800</v>
      </c>
      <c r="G240" s="1337" t="s">
        <v>496</v>
      </c>
      <c r="H240" s="1325" t="n">
        <v>4</v>
      </c>
      <c r="I240" s="1327" t="s">
        <v>497</v>
      </c>
      <c r="J240" s="1338" t="n">
        <v>65</v>
      </c>
      <c r="K240" s="1339" t="n">
        <v>300</v>
      </c>
      <c r="L240" s="1339" t="n">
        <v>1800</v>
      </c>
      <c r="M240" s="1340" t="n">
        <v>16.8813900427643</v>
      </c>
      <c r="N240" s="1209" t="n">
        <v>544.56432</v>
      </c>
      <c r="O240" s="1342" t="n">
        <v>27239.784108525</v>
      </c>
      <c r="P240" s="1342" t="n">
        <v>31573.7712950399</v>
      </c>
      <c r="Q240" s="1213" t="n">
        <v>16364.80770777</v>
      </c>
      <c r="R240" s="1343" t="n">
        <v>43604.591816295</v>
      </c>
      <c r="S240" s="1344" t="n">
        <v>47938.5790028099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65</v>
      </c>
      <c r="C241" s="1337" t="s">
        <v>496</v>
      </c>
      <c r="D241" s="1337" t="n">
        <f aca="false">K241</f>
        <v>300</v>
      </c>
      <c r="E241" s="1337" t="s">
        <v>496</v>
      </c>
      <c r="F241" s="1326" t="n">
        <f aca="false">L241</f>
        <v>1850</v>
      </c>
      <c r="G241" s="1337" t="s">
        <v>496</v>
      </c>
      <c r="H241" s="1325" t="n">
        <v>4</v>
      </c>
      <c r="I241" s="1327" t="s">
        <v>497</v>
      </c>
      <c r="J241" s="1338" t="n">
        <v>65</v>
      </c>
      <c r="K241" s="1339" t="n">
        <v>300</v>
      </c>
      <c r="L241" s="1339" t="n">
        <v>1850</v>
      </c>
      <c r="M241" s="1340" t="n">
        <v>17.33071928931</v>
      </c>
      <c r="N241" s="1209" t="n">
        <v>563.3424</v>
      </c>
      <c r="O241" s="1342" t="n">
        <v>27844.2251628638</v>
      </c>
      <c r="P241" s="1342" t="n">
        <v>32287.0343936625</v>
      </c>
      <c r="Q241" s="1213" t="n">
        <v>16817.4150462788</v>
      </c>
      <c r="R241" s="1343" t="n">
        <v>44661.6402091425</v>
      </c>
      <c r="S241" s="1344" t="n">
        <v>49104.4494399413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65</v>
      </c>
      <c r="C242" s="1337" t="s">
        <v>496</v>
      </c>
      <c r="D242" s="1337" t="n">
        <f aca="false">K242</f>
        <v>300</v>
      </c>
      <c r="E242" s="1337" t="s">
        <v>496</v>
      </c>
      <c r="F242" s="1326" t="n">
        <f aca="false">L242</f>
        <v>1900</v>
      </c>
      <c r="G242" s="1337" t="s">
        <v>496</v>
      </c>
      <c r="H242" s="1325" t="n">
        <v>4</v>
      </c>
      <c r="I242" s="1327" t="s">
        <v>497</v>
      </c>
      <c r="J242" s="1338" t="n">
        <v>65</v>
      </c>
      <c r="K242" s="1339" t="n">
        <v>300</v>
      </c>
      <c r="L242" s="1339" t="n">
        <v>1900</v>
      </c>
      <c r="M242" s="1340" t="n">
        <v>17.7800485358557</v>
      </c>
      <c r="N242" s="1209" t="n">
        <v>582.12048</v>
      </c>
      <c r="O242" s="1342" t="n">
        <v>28448.6660859938</v>
      </c>
      <c r="P242" s="1342" t="n">
        <v>33000.2976234938</v>
      </c>
      <c r="Q242" s="1213" t="n">
        <v>17270.0222535788</v>
      </c>
      <c r="R242" s="1343" t="n">
        <v>45718.6883395725</v>
      </c>
      <c r="S242" s="1344" t="n">
        <v>50270.3198770725</v>
      </c>
    </row>
    <row r="243" customFormat="false" ht="16.5" hidden="false" customHeight="false" outlineLevel="0" collapsed="false">
      <c r="A243" s="1336" t="s">
        <v>529</v>
      </c>
      <c r="B243" s="1337" t="n">
        <f aca="false">J243</f>
        <v>65</v>
      </c>
      <c r="C243" s="1337" t="s">
        <v>496</v>
      </c>
      <c r="D243" s="1337" t="n">
        <f aca="false">K243</f>
        <v>300</v>
      </c>
      <c r="E243" s="1337" t="s">
        <v>496</v>
      </c>
      <c r="F243" s="1326" t="n">
        <f aca="false">L243</f>
        <v>1950</v>
      </c>
      <c r="G243" s="1337" t="s">
        <v>496</v>
      </c>
      <c r="H243" s="1325" t="n">
        <v>4</v>
      </c>
      <c r="I243" s="1327" t="s">
        <v>497</v>
      </c>
      <c r="J243" s="1338" t="n">
        <v>65</v>
      </c>
      <c r="K243" s="1339" t="n">
        <v>300</v>
      </c>
      <c r="L243" s="1339" t="n">
        <v>1950</v>
      </c>
      <c r="M243" s="1340" t="n">
        <v>18.3078777824014</v>
      </c>
      <c r="N243" s="1209" t="n">
        <v>600.89856</v>
      </c>
      <c r="O243" s="1342" t="n">
        <v>29125.2140897738</v>
      </c>
      <c r="P243" s="1342" t="n">
        <v>33783.469924995</v>
      </c>
      <c r="Q243" s="1213" t="n">
        <v>17722.6295920875</v>
      </c>
      <c r="R243" s="1343" t="n">
        <v>46847.8436818613</v>
      </c>
      <c r="S243" s="1344" t="n">
        <v>51506.0995170825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65</v>
      </c>
      <c r="C244" s="1337" t="s">
        <v>496</v>
      </c>
      <c r="D244" s="1337" t="n">
        <f aca="false">K244</f>
        <v>300</v>
      </c>
      <c r="E244" s="1337" t="s">
        <v>496</v>
      </c>
      <c r="F244" s="1326" t="n">
        <f aca="false">L244</f>
        <v>2000</v>
      </c>
      <c r="G244" s="1337" t="s">
        <v>496</v>
      </c>
      <c r="H244" s="1325" t="n">
        <v>4</v>
      </c>
      <c r="I244" s="1327" t="s">
        <v>497</v>
      </c>
      <c r="J244" s="1338" t="n">
        <v>65</v>
      </c>
      <c r="K244" s="1339" t="n">
        <v>300</v>
      </c>
      <c r="L244" s="1339" t="n">
        <v>2000</v>
      </c>
      <c r="M244" s="1340" t="n">
        <v>18.8487694289471</v>
      </c>
      <c r="N244" s="1209" t="n">
        <v>619.67664</v>
      </c>
      <c r="O244" s="1342" t="n">
        <v>29945.1157878713</v>
      </c>
      <c r="P244" s="1342" t="n">
        <v>34778.3317995713</v>
      </c>
      <c r="Q244" s="1213" t="n">
        <v>18175.2367993875</v>
      </c>
      <c r="R244" s="1343" t="n">
        <v>48120.3525872588</v>
      </c>
      <c r="S244" s="1344" t="n">
        <v>52953.5685989588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65</v>
      </c>
      <c r="C245" s="1337" t="s">
        <v>496</v>
      </c>
      <c r="D245" s="1337" t="n">
        <f aca="false">K245</f>
        <v>300</v>
      </c>
      <c r="E245" s="1337" t="s">
        <v>496</v>
      </c>
      <c r="F245" s="1326" t="n">
        <f aca="false">L245</f>
        <v>2050</v>
      </c>
      <c r="G245" s="1337" t="s">
        <v>496</v>
      </c>
      <c r="H245" s="1325" t="n">
        <v>4</v>
      </c>
      <c r="I245" s="1327" t="s">
        <v>497</v>
      </c>
      <c r="J245" s="1338" t="n">
        <v>65</v>
      </c>
      <c r="K245" s="1339" t="n">
        <v>300</v>
      </c>
      <c r="L245" s="1339" t="n">
        <v>2050</v>
      </c>
      <c r="M245" s="1340" t="n">
        <v>19.2980986754929</v>
      </c>
      <c r="N245" s="1209" t="n">
        <v>638.45472</v>
      </c>
      <c r="O245" s="1342" t="n">
        <v>30549.55684221</v>
      </c>
      <c r="P245" s="1342" t="n">
        <v>35491.5950294025</v>
      </c>
      <c r="Q245" s="1213" t="n">
        <v>18627.8441378963</v>
      </c>
      <c r="R245" s="1343" t="n">
        <v>49177.4009801063</v>
      </c>
      <c r="S245" s="1344" t="n">
        <v>54119.4391672988</v>
      </c>
    </row>
    <row r="246" customFormat="false" ht="16.5" hidden="false" customHeight="false" outlineLevel="0" collapsed="false">
      <c r="A246" s="1324" t="s">
        <v>529</v>
      </c>
      <c r="B246" s="1325" t="n">
        <f aca="false">J246</f>
        <v>65</v>
      </c>
      <c r="C246" s="1325" t="s">
        <v>496</v>
      </c>
      <c r="D246" s="1325" t="n">
        <f aca="false">K246</f>
        <v>300</v>
      </c>
      <c r="E246" s="1325" t="s">
        <v>496</v>
      </c>
      <c r="F246" s="1326" t="n">
        <f aca="false">L246</f>
        <v>2100</v>
      </c>
      <c r="G246" s="1325" t="s">
        <v>496</v>
      </c>
      <c r="H246" s="1325" t="n">
        <v>4</v>
      </c>
      <c r="I246" s="1327" t="s">
        <v>497</v>
      </c>
      <c r="J246" s="1338" t="n">
        <v>65</v>
      </c>
      <c r="K246" s="1339" t="n">
        <v>300</v>
      </c>
      <c r="L246" s="1339" t="n">
        <v>2100</v>
      </c>
      <c r="M246" s="1340" t="n">
        <v>19.7474279220386</v>
      </c>
      <c r="N246" s="1209" t="n">
        <v>657.2328</v>
      </c>
      <c r="O246" s="1342" t="n">
        <v>31153.9978965488</v>
      </c>
      <c r="P246" s="1342" t="n">
        <v>36204.858128025</v>
      </c>
      <c r="Q246" s="1213" t="n">
        <v>19080.4513451963</v>
      </c>
      <c r="R246" s="1343" t="n">
        <v>50234.449241745</v>
      </c>
      <c r="S246" s="1344" t="n">
        <v>55285.3094732213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65</v>
      </c>
      <c r="C247" s="1337" t="s">
        <v>496</v>
      </c>
      <c r="D247" s="1337" t="n">
        <f aca="false">K247</f>
        <v>300</v>
      </c>
      <c r="E247" s="1337" t="s">
        <v>496</v>
      </c>
      <c r="F247" s="1326" t="n">
        <f aca="false">L247</f>
        <v>2150</v>
      </c>
      <c r="G247" s="1337" t="s">
        <v>496</v>
      </c>
      <c r="H247" s="1325" t="n">
        <v>4</v>
      </c>
      <c r="I247" s="1327" t="s">
        <v>497</v>
      </c>
      <c r="J247" s="1338" t="n">
        <v>65</v>
      </c>
      <c r="K247" s="1339" t="n">
        <v>300</v>
      </c>
      <c r="L247" s="1339" t="n">
        <v>2150</v>
      </c>
      <c r="M247" s="1340" t="n">
        <v>20.1967571685843</v>
      </c>
      <c r="N247" s="1209" t="n">
        <v>676.01088</v>
      </c>
      <c r="O247" s="1342" t="n">
        <v>31758.4389508875</v>
      </c>
      <c r="P247" s="1342" t="n">
        <v>36918.1213578563</v>
      </c>
      <c r="Q247" s="1213" t="n">
        <v>19533.058683705</v>
      </c>
      <c r="R247" s="1343" t="n">
        <v>51291.4976345925</v>
      </c>
      <c r="S247" s="1344" t="n">
        <v>56451.1800415613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65</v>
      </c>
      <c r="C248" s="1337" t="s">
        <v>496</v>
      </c>
      <c r="D248" s="1337" t="n">
        <f aca="false">K248</f>
        <v>300</v>
      </c>
      <c r="E248" s="1337" t="s">
        <v>496</v>
      </c>
      <c r="F248" s="1326" t="n">
        <f aca="false">L248</f>
        <v>2200</v>
      </c>
      <c r="G248" s="1337" t="s">
        <v>496</v>
      </c>
      <c r="H248" s="1325" t="n">
        <v>4</v>
      </c>
      <c r="I248" s="1327" t="s">
        <v>497</v>
      </c>
      <c r="J248" s="1338" t="n">
        <v>65</v>
      </c>
      <c r="K248" s="1339" t="n">
        <v>300</v>
      </c>
      <c r="L248" s="1339" t="n">
        <v>2200</v>
      </c>
      <c r="M248" s="1340" t="n">
        <v>20.64608641513</v>
      </c>
      <c r="N248" s="1209" t="n">
        <v>694.78896</v>
      </c>
      <c r="O248" s="1342" t="n">
        <v>32362.8800052263</v>
      </c>
      <c r="P248" s="1342" t="n">
        <v>37631.3845876875</v>
      </c>
      <c r="Q248" s="1213" t="n">
        <v>19985.665891005</v>
      </c>
      <c r="R248" s="1343" t="n">
        <v>52348.5458962313</v>
      </c>
      <c r="S248" s="1344" t="n">
        <v>57617.0504786925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65</v>
      </c>
      <c r="C249" s="1337" t="s">
        <v>496</v>
      </c>
      <c r="D249" s="1337" t="n">
        <f aca="false">K249</f>
        <v>300</v>
      </c>
      <c r="E249" s="1337" t="s">
        <v>496</v>
      </c>
      <c r="F249" s="1326" t="n">
        <f aca="false">L249</f>
        <v>2250</v>
      </c>
      <c r="G249" s="1337" t="s">
        <v>496</v>
      </c>
      <c r="H249" s="1325" t="n">
        <v>4</v>
      </c>
      <c r="I249" s="1327" t="s">
        <v>497</v>
      </c>
      <c r="J249" s="1338" t="n">
        <v>65</v>
      </c>
      <c r="K249" s="1339" t="n">
        <v>300</v>
      </c>
      <c r="L249" s="1339" t="n">
        <v>2250</v>
      </c>
      <c r="M249" s="1340" t="n">
        <v>21.0954156616757</v>
      </c>
      <c r="N249" s="1209" t="n">
        <v>713.56704</v>
      </c>
      <c r="O249" s="1342" t="n">
        <v>32967.3209283563</v>
      </c>
      <c r="P249" s="1342" t="n">
        <v>38344.6478175188</v>
      </c>
      <c r="Q249" s="1213" t="n">
        <v>20438.2732295138</v>
      </c>
      <c r="R249" s="1343" t="n">
        <v>53405.59415787</v>
      </c>
      <c r="S249" s="1344" t="n">
        <v>58782.9210470325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65</v>
      </c>
      <c r="C250" s="1337" t="s">
        <v>496</v>
      </c>
      <c r="D250" s="1337" t="n">
        <f aca="false">K250</f>
        <v>300</v>
      </c>
      <c r="E250" s="1337" t="s">
        <v>496</v>
      </c>
      <c r="F250" s="1326" t="n">
        <f aca="false">L250</f>
        <v>2300</v>
      </c>
      <c r="G250" s="1337" t="s">
        <v>496</v>
      </c>
      <c r="H250" s="1325" t="n">
        <v>4</v>
      </c>
      <c r="I250" s="1327" t="s">
        <v>497</v>
      </c>
      <c r="J250" s="1338" t="n">
        <v>65</v>
      </c>
      <c r="K250" s="1339" t="n">
        <v>300</v>
      </c>
      <c r="L250" s="1339" t="n">
        <v>2300</v>
      </c>
      <c r="M250" s="1340" t="n">
        <v>21.5447449082214</v>
      </c>
      <c r="N250" s="1209" t="n">
        <v>732.34512</v>
      </c>
      <c r="O250" s="1342" t="n">
        <v>33571.761982695</v>
      </c>
      <c r="P250" s="1342" t="n">
        <v>39057.91104735</v>
      </c>
      <c r="Q250" s="1213" t="n">
        <v>20890.8804368138</v>
      </c>
      <c r="R250" s="1343" t="n">
        <v>54462.6424195088</v>
      </c>
      <c r="S250" s="1344" t="n">
        <v>59948.7914841638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65</v>
      </c>
      <c r="C251" s="1337" t="s">
        <v>496</v>
      </c>
      <c r="D251" s="1337" t="n">
        <f aca="false">K251</f>
        <v>300</v>
      </c>
      <c r="E251" s="1337" t="s">
        <v>496</v>
      </c>
      <c r="F251" s="1326" t="n">
        <f aca="false">L251</f>
        <v>2350</v>
      </c>
      <c r="G251" s="1337" t="s">
        <v>496</v>
      </c>
      <c r="H251" s="1325" t="n">
        <v>4</v>
      </c>
      <c r="I251" s="1327" t="s">
        <v>497</v>
      </c>
      <c r="J251" s="1338" t="n">
        <v>65</v>
      </c>
      <c r="K251" s="1339" t="n">
        <v>300</v>
      </c>
      <c r="L251" s="1339" t="n">
        <v>2350</v>
      </c>
      <c r="M251" s="1340" t="n">
        <v>21.9940741547671</v>
      </c>
      <c r="N251" s="1209" t="n">
        <v>751.1232</v>
      </c>
      <c r="O251" s="1342" t="n">
        <v>34176.2030370338</v>
      </c>
      <c r="P251" s="1342" t="n">
        <v>39771.1742771813</v>
      </c>
      <c r="Q251" s="1213" t="n">
        <v>21343.4877753225</v>
      </c>
      <c r="R251" s="1343" t="n">
        <v>55519.6908123563</v>
      </c>
      <c r="S251" s="1344" t="n">
        <v>61114.6620525038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65</v>
      </c>
      <c r="C252" s="1337" t="s">
        <v>496</v>
      </c>
      <c r="D252" s="1337" t="n">
        <f aca="false">K252</f>
        <v>300</v>
      </c>
      <c r="E252" s="1337" t="s">
        <v>496</v>
      </c>
      <c r="F252" s="1326" t="n">
        <f aca="false">L252</f>
        <v>2400</v>
      </c>
      <c r="G252" s="1337" t="s">
        <v>496</v>
      </c>
      <c r="H252" s="1325" t="n">
        <v>4</v>
      </c>
      <c r="I252" s="1327" t="s">
        <v>497</v>
      </c>
      <c r="J252" s="1338" t="n">
        <v>65</v>
      </c>
      <c r="K252" s="1339" t="n">
        <v>300</v>
      </c>
      <c r="L252" s="1339" t="n">
        <v>2400</v>
      </c>
      <c r="M252" s="1340" t="n">
        <v>22.4434034013129</v>
      </c>
      <c r="N252" s="1209" t="n">
        <v>769.90128</v>
      </c>
      <c r="O252" s="1342" t="n">
        <v>34780.6440913725</v>
      </c>
      <c r="P252" s="1342" t="n">
        <v>40484.4373758038</v>
      </c>
      <c r="Q252" s="1213" t="n">
        <v>21796.0949826225</v>
      </c>
      <c r="R252" s="1343" t="n">
        <v>56576.739073995</v>
      </c>
      <c r="S252" s="1344" t="n">
        <v>62280.5323584263</v>
      </c>
    </row>
    <row r="253" customFormat="false" ht="16.5" hidden="false" customHeight="false" outlineLevel="0" collapsed="false">
      <c r="A253" s="1336" t="s">
        <v>529</v>
      </c>
      <c r="B253" s="1337" t="n">
        <f aca="false">J253</f>
        <v>65</v>
      </c>
      <c r="C253" s="1337" t="s">
        <v>496</v>
      </c>
      <c r="D253" s="1337" t="n">
        <f aca="false">K253</f>
        <v>300</v>
      </c>
      <c r="E253" s="1337" t="s">
        <v>496</v>
      </c>
      <c r="F253" s="1326" t="n">
        <f aca="false">L253</f>
        <v>2450</v>
      </c>
      <c r="G253" s="1337" t="s">
        <v>496</v>
      </c>
      <c r="H253" s="1325" t="n">
        <v>4</v>
      </c>
      <c r="I253" s="1327" t="s">
        <v>497</v>
      </c>
      <c r="J253" s="1338" t="n">
        <v>65</v>
      </c>
      <c r="K253" s="1339" t="n">
        <v>300</v>
      </c>
      <c r="L253" s="1339" t="n">
        <v>2450</v>
      </c>
      <c r="M253" s="1340" t="n">
        <v>23.0372975406586</v>
      </c>
      <c r="N253" s="1209" t="n">
        <v>788.67936</v>
      </c>
      <c r="O253" s="1342" t="n">
        <v>36019.3348599188</v>
      </c>
      <c r="P253" s="1342" t="n">
        <v>41753.2387155525</v>
      </c>
      <c r="Q253" s="1213" t="n">
        <v>22248.7023211313</v>
      </c>
      <c r="R253" s="1343" t="n">
        <v>58268.03718105</v>
      </c>
      <c r="S253" s="1344" t="n">
        <v>64001.9410366838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65</v>
      </c>
      <c r="C254" s="1337" t="s">
        <v>496</v>
      </c>
      <c r="D254" s="1337" t="n">
        <f aca="false">K254</f>
        <v>300</v>
      </c>
      <c r="E254" s="1337" t="s">
        <v>496</v>
      </c>
      <c r="F254" s="1326" t="n">
        <f aca="false">L254</f>
        <v>2500</v>
      </c>
      <c r="G254" s="1337" t="s">
        <v>496</v>
      </c>
      <c r="H254" s="1325" t="n">
        <v>4</v>
      </c>
      <c r="I254" s="1327" t="s">
        <v>497</v>
      </c>
      <c r="J254" s="1338" t="n">
        <v>65</v>
      </c>
      <c r="K254" s="1339" t="n">
        <v>300</v>
      </c>
      <c r="L254" s="1339" t="n">
        <v>2500</v>
      </c>
      <c r="M254" s="1340" t="n">
        <v>23.4866267872043</v>
      </c>
      <c r="N254" s="1209" t="n">
        <v>807.45744</v>
      </c>
      <c r="O254" s="1342" t="n">
        <v>36623.7759142575</v>
      </c>
      <c r="P254" s="1342" t="n">
        <v>42466.5019453838</v>
      </c>
      <c r="Q254" s="1213" t="n">
        <v>22701.3095284313</v>
      </c>
      <c r="R254" s="1343" t="n">
        <v>59325.0854426888</v>
      </c>
      <c r="S254" s="1344" t="n">
        <v>65167.811473815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65</v>
      </c>
      <c r="C255" s="1337" t="s">
        <v>496</v>
      </c>
      <c r="D255" s="1337" t="n">
        <f aca="false">K255</f>
        <v>300</v>
      </c>
      <c r="E255" s="1337" t="s">
        <v>496</v>
      </c>
      <c r="F255" s="1326" t="n">
        <f aca="false">L255</f>
        <v>2550</v>
      </c>
      <c r="G255" s="1337" t="s">
        <v>496</v>
      </c>
      <c r="H255" s="1325" t="n">
        <v>4</v>
      </c>
      <c r="I255" s="1327" t="s">
        <v>497</v>
      </c>
      <c r="J255" s="1338" t="n">
        <v>65</v>
      </c>
      <c r="K255" s="1339" t="n">
        <v>300</v>
      </c>
      <c r="L255" s="1339" t="n">
        <v>2550</v>
      </c>
      <c r="M255" s="1340" t="n">
        <v>23.93595603375</v>
      </c>
      <c r="N255" s="1209" t="n">
        <v>826.23552</v>
      </c>
      <c r="O255" s="1342" t="n">
        <v>37228.2169685963</v>
      </c>
      <c r="P255" s="1342" t="n">
        <v>43179.765175215</v>
      </c>
      <c r="Q255" s="1213" t="n">
        <v>23153.91686694</v>
      </c>
      <c r="R255" s="1343" t="n">
        <v>60382.1338355363</v>
      </c>
      <c r="S255" s="1344" t="n">
        <v>66333.682042155</v>
      </c>
    </row>
    <row r="256" customFormat="false" ht="16.5" hidden="false" customHeight="false" outlineLevel="0" collapsed="false">
      <c r="A256" s="1324" t="s">
        <v>529</v>
      </c>
      <c r="B256" s="1325" t="n">
        <f aca="false">J256</f>
        <v>65</v>
      </c>
      <c r="C256" s="1325" t="s">
        <v>496</v>
      </c>
      <c r="D256" s="1325" t="n">
        <f aca="false">K256</f>
        <v>300</v>
      </c>
      <c r="E256" s="1325" t="s">
        <v>496</v>
      </c>
      <c r="F256" s="1326" t="n">
        <f aca="false">L256</f>
        <v>2600</v>
      </c>
      <c r="G256" s="1325" t="s">
        <v>496</v>
      </c>
      <c r="H256" s="1325" t="n">
        <v>4</v>
      </c>
      <c r="I256" s="1327" t="s">
        <v>497</v>
      </c>
      <c r="J256" s="1338" t="n">
        <v>65</v>
      </c>
      <c r="K256" s="1339" t="n">
        <v>300</v>
      </c>
      <c r="L256" s="1339" t="n">
        <v>2600</v>
      </c>
      <c r="M256" s="1340" t="n">
        <v>24.3852852802957</v>
      </c>
      <c r="N256" s="1209" t="n">
        <v>845.0136</v>
      </c>
      <c r="O256" s="1342" t="n">
        <v>37832.6578917263</v>
      </c>
      <c r="P256" s="1342" t="n">
        <v>43893.0284050463</v>
      </c>
      <c r="Q256" s="1213" t="n">
        <v>23606.52407424</v>
      </c>
      <c r="R256" s="1343" t="n">
        <v>61439.1819659663</v>
      </c>
      <c r="S256" s="1344" t="n">
        <v>67499.5524792863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65</v>
      </c>
      <c r="C257" s="1337" t="s">
        <v>496</v>
      </c>
      <c r="D257" s="1337" t="n">
        <f aca="false">K257</f>
        <v>300</v>
      </c>
      <c r="E257" s="1337" t="s">
        <v>496</v>
      </c>
      <c r="F257" s="1326" t="n">
        <f aca="false">L257</f>
        <v>2650</v>
      </c>
      <c r="G257" s="1337" t="s">
        <v>496</v>
      </c>
      <c r="H257" s="1325" t="n">
        <v>4</v>
      </c>
      <c r="I257" s="1327" t="s">
        <v>497</v>
      </c>
      <c r="J257" s="1338" t="n">
        <v>65</v>
      </c>
      <c r="K257" s="1339" t="n">
        <v>300</v>
      </c>
      <c r="L257" s="1339" t="n">
        <v>2650</v>
      </c>
      <c r="M257" s="1340" t="n">
        <v>24.8346145268414</v>
      </c>
      <c r="N257" s="1209" t="n">
        <v>863.79168</v>
      </c>
      <c r="O257" s="1342" t="n">
        <v>38437.098946065</v>
      </c>
      <c r="P257" s="1342" t="n">
        <v>44606.2915036688</v>
      </c>
      <c r="Q257" s="1213" t="n">
        <v>24059.1314127488</v>
      </c>
      <c r="R257" s="1343" t="n">
        <v>62496.2303588138</v>
      </c>
      <c r="S257" s="1344" t="n">
        <v>68665.4229164175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65</v>
      </c>
      <c r="C258" s="1337" t="s">
        <v>496</v>
      </c>
      <c r="D258" s="1337" t="n">
        <f aca="false">K258</f>
        <v>300</v>
      </c>
      <c r="E258" s="1337" t="s">
        <v>496</v>
      </c>
      <c r="F258" s="1326" t="n">
        <f aca="false">L258</f>
        <v>2700</v>
      </c>
      <c r="G258" s="1337" t="s">
        <v>496</v>
      </c>
      <c r="H258" s="1325" t="n">
        <v>4</v>
      </c>
      <c r="I258" s="1327" t="s">
        <v>497</v>
      </c>
      <c r="J258" s="1338" t="n">
        <v>65</v>
      </c>
      <c r="K258" s="1339" t="n">
        <v>300</v>
      </c>
      <c r="L258" s="1339" t="n">
        <v>2700</v>
      </c>
      <c r="M258" s="1340" t="n">
        <v>25.3624437733871</v>
      </c>
      <c r="N258" s="1209" t="n">
        <v>882.56976</v>
      </c>
      <c r="O258" s="1342" t="n">
        <v>39113.646949845</v>
      </c>
      <c r="P258" s="1342" t="n">
        <v>45389.46380517</v>
      </c>
      <c r="Q258" s="1213" t="n">
        <v>24511.7386200488</v>
      </c>
      <c r="R258" s="1343" t="n">
        <v>63625.3855698938</v>
      </c>
      <c r="S258" s="1344" t="n">
        <v>69901.2024252188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65</v>
      </c>
      <c r="C259" s="1337" t="s">
        <v>496</v>
      </c>
      <c r="D259" s="1337" t="n">
        <f aca="false">K259</f>
        <v>300</v>
      </c>
      <c r="E259" s="1337" t="s">
        <v>496</v>
      </c>
      <c r="F259" s="1326" t="n">
        <f aca="false">L259</f>
        <v>2750</v>
      </c>
      <c r="G259" s="1337" t="s">
        <v>496</v>
      </c>
      <c r="H259" s="1325" t="n">
        <v>4</v>
      </c>
      <c r="I259" s="1327" t="s">
        <v>497</v>
      </c>
      <c r="J259" s="1338" t="n">
        <v>65</v>
      </c>
      <c r="K259" s="1339" t="n">
        <v>300</v>
      </c>
      <c r="L259" s="1339" t="n">
        <v>2750</v>
      </c>
      <c r="M259" s="1340" t="n">
        <v>25.8117730199329</v>
      </c>
      <c r="N259" s="1209" t="n">
        <v>901.34784</v>
      </c>
      <c r="O259" s="1342" t="n">
        <v>39718.087872975</v>
      </c>
      <c r="P259" s="1342" t="n">
        <v>46102.7270350013</v>
      </c>
      <c r="Q259" s="1213" t="n">
        <v>24964.3459585574</v>
      </c>
      <c r="R259" s="1343" t="n">
        <v>64682.4338315324</v>
      </c>
      <c r="S259" s="1344" t="n">
        <v>71067.0729935586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65</v>
      </c>
      <c r="C260" s="1337" t="s">
        <v>496</v>
      </c>
      <c r="D260" s="1337" t="n">
        <f aca="false">K260</f>
        <v>300</v>
      </c>
      <c r="E260" s="1337" t="s">
        <v>496</v>
      </c>
      <c r="F260" s="1326" t="n">
        <f aca="false">L260</f>
        <v>2800</v>
      </c>
      <c r="G260" s="1337" t="s">
        <v>496</v>
      </c>
      <c r="H260" s="1325" t="n">
        <v>4</v>
      </c>
      <c r="I260" s="1327" t="s">
        <v>497</v>
      </c>
      <c r="J260" s="1338" t="n">
        <v>65</v>
      </c>
      <c r="K260" s="1339" t="n">
        <v>300</v>
      </c>
      <c r="L260" s="1339" t="n">
        <v>2800</v>
      </c>
      <c r="M260" s="1340" t="n">
        <v>26.2611022664786</v>
      </c>
      <c r="N260" s="1209" t="n">
        <v>920.12592</v>
      </c>
      <c r="O260" s="1342" t="n">
        <v>40322.5289273138</v>
      </c>
      <c r="P260" s="1342" t="n">
        <v>46815.9902648325</v>
      </c>
      <c r="Q260" s="1213" t="n">
        <v>25416.9532970663</v>
      </c>
      <c r="R260" s="1343" t="n">
        <v>65739.48222438</v>
      </c>
      <c r="S260" s="1344" t="n">
        <v>72232.9435618988</v>
      </c>
    </row>
    <row r="261" customFormat="false" ht="16.5" hidden="false" customHeight="false" outlineLevel="0" collapsed="false">
      <c r="A261" s="1336" t="s">
        <v>529</v>
      </c>
      <c r="B261" s="1337" t="n">
        <f aca="false">J261</f>
        <v>65</v>
      </c>
      <c r="C261" s="1337" t="s">
        <v>496</v>
      </c>
      <c r="D261" s="1337" t="n">
        <f aca="false">K261</f>
        <v>300</v>
      </c>
      <c r="E261" s="1337" t="s">
        <v>496</v>
      </c>
      <c r="F261" s="1326" t="n">
        <f aca="false">L261</f>
        <v>2850</v>
      </c>
      <c r="G261" s="1337" t="s">
        <v>496</v>
      </c>
      <c r="H261" s="1325" t="n">
        <v>4</v>
      </c>
      <c r="I261" s="1327" t="s">
        <v>497</v>
      </c>
      <c r="J261" s="1338" t="n">
        <v>65</v>
      </c>
      <c r="K261" s="1339" t="n">
        <v>300</v>
      </c>
      <c r="L261" s="1339" t="n">
        <v>2850</v>
      </c>
      <c r="M261" s="1340" t="n">
        <v>26.7104315130243</v>
      </c>
      <c r="N261" s="1209" t="n">
        <v>938.904</v>
      </c>
      <c r="O261" s="1342" t="n">
        <v>40926.9699816525</v>
      </c>
      <c r="P261" s="1342" t="n">
        <v>47529.2534946638</v>
      </c>
      <c r="Q261" s="1213" t="n">
        <v>25869.5605043663</v>
      </c>
      <c r="R261" s="1343" t="n">
        <v>66796.5304860188</v>
      </c>
      <c r="S261" s="1344" t="n">
        <v>73398.81399903</v>
      </c>
    </row>
    <row r="262" customFormat="false" ht="16.5" hidden="false" customHeight="false" outlineLevel="0" collapsed="false">
      <c r="A262" s="1336" t="s">
        <v>529</v>
      </c>
      <c r="B262" s="1337" t="n">
        <f aca="false">J262</f>
        <v>65</v>
      </c>
      <c r="C262" s="1337" t="s">
        <v>496</v>
      </c>
      <c r="D262" s="1337" t="n">
        <f aca="false">K262</f>
        <v>300</v>
      </c>
      <c r="E262" s="1337" t="s">
        <v>496</v>
      </c>
      <c r="F262" s="1326" t="n">
        <f aca="false">L262</f>
        <v>2900</v>
      </c>
      <c r="G262" s="1337" t="s">
        <v>496</v>
      </c>
      <c r="H262" s="1325" t="n">
        <v>4</v>
      </c>
      <c r="I262" s="1327" t="s">
        <v>497</v>
      </c>
      <c r="J262" s="1338" t="n">
        <v>65</v>
      </c>
      <c r="K262" s="1339" t="n">
        <v>300</v>
      </c>
      <c r="L262" s="1339" t="n">
        <v>2900</v>
      </c>
      <c r="M262" s="1340" t="n">
        <v>27.15976075957</v>
      </c>
      <c r="N262" s="1209" t="n">
        <v>957.68208</v>
      </c>
      <c r="O262" s="1342" t="n">
        <v>41531.4110359913</v>
      </c>
      <c r="P262" s="1342" t="n">
        <v>48242.5165932863</v>
      </c>
      <c r="Q262" s="1213" t="n">
        <v>26322.167842875</v>
      </c>
      <c r="R262" s="1343" t="n">
        <v>67853.5788788663</v>
      </c>
      <c r="S262" s="1344" t="n">
        <v>74564.6844361613</v>
      </c>
    </row>
    <row r="263" customFormat="false" ht="16.5" hidden="false" customHeight="false" outlineLevel="0" collapsed="false">
      <c r="A263" s="1336" t="s">
        <v>529</v>
      </c>
      <c r="B263" s="1337" t="n">
        <f aca="false">J263</f>
        <v>65</v>
      </c>
      <c r="C263" s="1337" t="s">
        <v>496</v>
      </c>
      <c r="D263" s="1337" t="n">
        <f aca="false">K263</f>
        <v>300</v>
      </c>
      <c r="E263" s="1337" t="s">
        <v>496</v>
      </c>
      <c r="F263" s="1326" t="n">
        <f aca="false">L263</f>
        <v>2950</v>
      </c>
      <c r="G263" s="1337" t="s">
        <v>496</v>
      </c>
      <c r="H263" s="1325" t="n">
        <v>4</v>
      </c>
      <c r="I263" s="1327" t="s">
        <v>497</v>
      </c>
      <c r="J263" s="1338" t="n">
        <v>65</v>
      </c>
      <c r="K263" s="1339" t="n">
        <v>300</v>
      </c>
      <c r="L263" s="1339" t="n">
        <v>2950</v>
      </c>
      <c r="M263" s="1340" t="n">
        <v>27.6090900061157</v>
      </c>
      <c r="N263" s="1209" t="n">
        <v>976.46016</v>
      </c>
      <c r="O263" s="1342" t="n">
        <v>42135.85209033</v>
      </c>
      <c r="P263" s="1342" t="n">
        <v>48955.7798231175</v>
      </c>
      <c r="Q263" s="1213" t="n">
        <v>26774.775050175</v>
      </c>
      <c r="R263" s="1343" t="n">
        <v>68910.627140505</v>
      </c>
      <c r="S263" s="1344" t="n">
        <v>75730.5548732925</v>
      </c>
    </row>
    <row r="264" customFormat="false" ht="16.5" hidden="false" customHeight="false" outlineLevel="0" collapsed="false">
      <c r="A264" s="1336" t="s">
        <v>529</v>
      </c>
      <c r="B264" s="1337" t="n">
        <f aca="false">J264</f>
        <v>65</v>
      </c>
      <c r="C264" s="1337" t="s">
        <v>496</v>
      </c>
      <c r="D264" s="1337" t="n">
        <f aca="false">K264</f>
        <v>300</v>
      </c>
      <c r="E264" s="1337" t="s">
        <v>496</v>
      </c>
      <c r="F264" s="1326" t="n">
        <f aca="false">L264</f>
        <v>3000</v>
      </c>
      <c r="G264" s="1337" t="s">
        <v>496</v>
      </c>
      <c r="H264" s="1325" t="n">
        <v>4</v>
      </c>
      <c r="I264" s="1327" t="s">
        <v>497</v>
      </c>
      <c r="J264" s="1356" t="n">
        <v>65</v>
      </c>
      <c r="K264" s="1350" t="n">
        <v>300</v>
      </c>
      <c r="L264" s="1350" t="n">
        <v>3000</v>
      </c>
      <c r="M264" s="1351" t="n">
        <v>28.0584192526614</v>
      </c>
      <c r="N264" s="1232" t="n">
        <v>995.23824</v>
      </c>
      <c r="O264" s="1353" t="n">
        <v>42740.29301346</v>
      </c>
      <c r="P264" s="1353" t="n">
        <v>49669.0430529488</v>
      </c>
      <c r="Q264" s="1236" t="n">
        <v>27227.3823886838</v>
      </c>
      <c r="R264" s="1354" t="n">
        <v>69967.6754021438</v>
      </c>
      <c r="S264" s="1355" t="n">
        <v>76896.4254416325</v>
      </c>
    </row>
  </sheetData>
  <mergeCells count="22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61:S61"/>
    <mergeCell ref="A111:S111"/>
    <mergeCell ref="A112:S112"/>
    <mergeCell ref="A113:S113"/>
    <mergeCell ref="A163:S163"/>
    <mergeCell ref="A164:S164"/>
    <mergeCell ref="A165:S165"/>
    <mergeCell ref="A215:S215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1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1" ySplit="6" topLeftCell="B7" activePane="bottomRight" state="frozen"/>
      <selection pane="topLeft" activeCell="A1" activeCellId="0" sqref="A1"/>
      <selection pane="topRight" activeCell="B1" activeCellId="0" sqref="B1"/>
      <selection pane="bottomLeft" activeCell="A7" activeCellId="0" sqref="A7"/>
      <selection pane="bottomRight" activeCell="U122" activeCellId="0" sqref="U122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6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6" width="11.3"/>
    <col collapsed="false" customWidth="true" hidden="false" outlineLevel="0" max="13" min="13" style="1181" width="15.57"/>
    <col collapsed="false" customWidth="true" hidden="false" outlineLevel="0" max="14" min="14" style="1179" width="19.14"/>
    <col collapsed="false" customWidth="true" hidden="false" outlineLevel="0" max="16" min="15" style="1187" width="27.71"/>
    <col collapsed="false" customWidth="true" hidden="false" outlineLevel="0" max="17" min="17" style="1182" width="26.29"/>
    <col collapsed="false" customWidth="true" hidden="false" outlineLevel="0" max="19" min="18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K1" s="1180"/>
      <c r="L1" s="1180"/>
      <c r="O1" s="1182"/>
      <c r="P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K2" s="1180"/>
      <c r="L2" s="1180"/>
      <c r="O2" s="1182"/>
      <c r="P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75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75</v>
      </c>
      <c r="K10" s="1329" t="n">
        <v>160</v>
      </c>
      <c r="L10" s="1329" t="n">
        <v>600</v>
      </c>
      <c r="M10" s="1330" t="n">
        <v>4.28031044403921</v>
      </c>
      <c r="N10" s="1261" t="n">
        <v>64.2195</v>
      </c>
      <c r="O10" s="1331" t="n">
        <v>8840.8510857675</v>
      </c>
      <c r="P10" s="1332" t="n">
        <v>10217.3227193925</v>
      </c>
      <c r="Q10" s="1333" t="n">
        <v>5483.834542305</v>
      </c>
      <c r="R10" s="1334" t="n">
        <v>14324.6856280725</v>
      </c>
      <c r="S10" s="1335" t="n">
        <v>15701.1572616975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75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75</v>
      </c>
      <c r="K11" s="1339" t="n">
        <v>160</v>
      </c>
      <c r="L11" s="1339" t="n">
        <v>650</v>
      </c>
      <c r="M11" s="1340" t="n">
        <v>4.53793658484026</v>
      </c>
      <c r="N11" s="1211" t="n">
        <v>77.0634</v>
      </c>
      <c r="O11" s="1341" t="n">
        <v>9207.20389136625</v>
      </c>
      <c r="P11" s="1342" t="n">
        <v>10666.2949194825</v>
      </c>
      <c r="Q11" s="1300" t="n">
        <v>5773.20284439</v>
      </c>
      <c r="R11" s="1343" t="n">
        <v>14980.4067357563</v>
      </c>
      <c r="S11" s="1344" t="n">
        <v>16439.4977638725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75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75</v>
      </c>
      <c r="K12" s="1339" t="n">
        <v>160</v>
      </c>
      <c r="L12" s="1339" t="n">
        <v>700</v>
      </c>
      <c r="M12" s="1340" t="n">
        <v>4.85608102458868</v>
      </c>
      <c r="N12" s="1211" t="n">
        <v>89.9073</v>
      </c>
      <c r="O12" s="1341" t="n">
        <v>9573.55656575625</v>
      </c>
      <c r="P12" s="1342" t="n">
        <v>11115.2672507813</v>
      </c>
      <c r="Q12" s="1300" t="n">
        <v>6278.06800384875</v>
      </c>
      <c r="R12" s="1343" t="n">
        <v>15851.624569605</v>
      </c>
      <c r="S12" s="1344" t="n">
        <v>17393.33525463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75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75</v>
      </c>
      <c r="K13" s="1339" t="n">
        <v>160</v>
      </c>
      <c r="L13" s="1339" t="n">
        <v>750</v>
      </c>
      <c r="M13" s="1340" t="n">
        <v>5.15718546433711</v>
      </c>
      <c r="N13" s="1211" t="n">
        <v>102.7512</v>
      </c>
      <c r="O13" s="1341" t="n">
        <v>9939.90924014625</v>
      </c>
      <c r="P13" s="1342" t="n">
        <v>11564.23958208</v>
      </c>
      <c r="Q13" s="1300" t="n">
        <v>6567.43630593375</v>
      </c>
      <c r="R13" s="1343" t="n">
        <v>16507.34554608</v>
      </c>
      <c r="S13" s="1344" t="n">
        <v>18131.6758880138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75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75</v>
      </c>
      <c r="K14" s="1339" t="n">
        <v>160</v>
      </c>
      <c r="L14" s="1339" t="n">
        <v>800</v>
      </c>
      <c r="M14" s="1340" t="n">
        <v>5.45828990408553</v>
      </c>
      <c r="N14" s="1211" t="n">
        <v>115.5951</v>
      </c>
      <c r="O14" s="1341" t="n">
        <v>10306.262045745</v>
      </c>
      <c r="P14" s="1342" t="n">
        <v>12013.2119133788</v>
      </c>
      <c r="Q14" s="1300" t="n">
        <v>6856.80460801875</v>
      </c>
      <c r="R14" s="1343" t="n">
        <v>17163.0666537638</v>
      </c>
      <c r="S14" s="1344" t="n">
        <v>18870.0165213975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75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75</v>
      </c>
      <c r="K15" s="1339" t="n">
        <v>160</v>
      </c>
      <c r="L15" s="1339" t="n">
        <v>850</v>
      </c>
      <c r="M15" s="1340" t="n">
        <v>5.77643434383395</v>
      </c>
      <c r="N15" s="1211" t="n">
        <v>128.439</v>
      </c>
      <c r="O15" s="1341" t="n">
        <v>10672.614720135</v>
      </c>
      <c r="P15" s="1342" t="n">
        <v>12462.1842446775</v>
      </c>
      <c r="Q15" s="1300" t="n">
        <v>7361.66989868625</v>
      </c>
      <c r="R15" s="1343" t="n">
        <v>18034.2846188213</v>
      </c>
      <c r="S15" s="1344" t="n">
        <v>19823.8541433638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75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75</v>
      </c>
      <c r="K16" s="1339" t="n">
        <v>160</v>
      </c>
      <c r="L16" s="1339" t="n">
        <v>900</v>
      </c>
      <c r="M16" s="1340" t="n">
        <v>6.07753878358237</v>
      </c>
      <c r="N16" s="1211" t="n">
        <v>141.2829</v>
      </c>
      <c r="O16" s="1341" t="n">
        <v>11038.967394525</v>
      </c>
      <c r="P16" s="1342" t="n">
        <v>12911.1565759763</v>
      </c>
      <c r="Q16" s="1300" t="n">
        <v>7651.0380695625</v>
      </c>
      <c r="R16" s="1343" t="n">
        <v>18690.0054640875</v>
      </c>
      <c r="S16" s="1344" t="n">
        <v>20562.1946455388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75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75</v>
      </c>
      <c r="K17" s="1339" t="n">
        <v>160</v>
      </c>
      <c r="L17" s="1339" t="n">
        <v>950</v>
      </c>
      <c r="M17" s="1340" t="n">
        <v>6.39568322333079</v>
      </c>
      <c r="N17" s="1211" t="n">
        <v>154.1268</v>
      </c>
      <c r="O17" s="1341" t="n">
        <v>11405.320068915</v>
      </c>
      <c r="P17" s="1342" t="n">
        <v>13360.128907275</v>
      </c>
      <c r="Q17" s="1300" t="n">
        <v>8155.90336023</v>
      </c>
      <c r="R17" s="1343" t="n">
        <v>19561.223429145</v>
      </c>
      <c r="S17" s="1344" t="n">
        <v>21516.032267505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75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75</v>
      </c>
      <c r="K18" s="1339" t="n">
        <v>160</v>
      </c>
      <c r="L18" s="1339" t="n">
        <v>1000</v>
      </c>
      <c r="M18" s="1340" t="n">
        <v>6.69678766307921</v>
      </c>
      <c r="N18" s="1211" t="n">
        <v>166.9707</v>
      </c>
      <c r="O18" s="1341" t="n">
        <v>11771.6728745138</v>
      </c>
      <c r="P18" s="1342" t="n">
        <v>13809.101107365</v>
      </c>
      <c r="Q18" s="1300" t="n">
        <v>8445.271662315</v>
      </c>
      <c r="R18" s="1343" t="n">
        <v>20216.9445368288</v>
      </c>
      <c r="S18" s="1344" t="n">
        <v>22254.37276968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75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75</v>
      </c>
      <c r="K19" s="1339" t="n">
        <v>160</v>
      </c>
      <c r="L19" s="1339" t="n">
        <v>1050</v>
      </c>
      <c r="M19" s="1340" t="n">
        <v>7.01493210282763</v>
      </c>
      <c r="N19" s="1211" t="n">
        <v>179.8146</v>
      </c>
      <c r="O19" s="1341" t="n">
        <v>12138.0255489038</v>
      </c>
      <c r="P19" s="1342" t="n">
        <v>14258.0734386638</v>
      </c>
      <c r="Q19" s="1300" t="n">
        <v>8950.1369529825</v>
      </c>
      <c r="R19" s="1343" t="n">
        <v>21088.1625018863</v>
      </c>
      <c r="S19" s="1344" t="n">
        <v>23208.2103916463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75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75</v>
      </c>
      <c r="K20" s="1339" t="n">
        <v>160</v>
      </c>
      <c r="L20" s="1339" t="n">
        <v>1100</v>
      </c>
      <c r="M20" s="1340" t="n">
        <v>7.31603654257605</v>
      </c>
      <c r="N20" s="1211" t="n">
        <v>192.6585</v>
      </c>
      <c r="O20" s="1341" t="n">
        <v>12504.3782232938</v>
      </c>
      <c r="P20" s="1342" t="n">
        <v>14707.0457699625</v>
      </c>
      <c r="Q20" s="1300" t="n">
        <v>9239.50512385875</v>
      </c>
      <c r="R20" s="1343" t="n">
        <v>21743.8833471525</v>
      </c>
      <c r="S20" s="1344" t="n">
        <v>23946.5508938213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75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75</v>
      </c>
      <c r="K21" s="1339" t="n">
        <v>160</v>
      </c>
      <c r="L21" s="1339" t="n">
        <v>1150</v>
      </c>
      <c r="M21" s="1340" t="n">
        <v>7.61714098232447</v>
      </c>
      <c r="N21" s="1211" t="n">
        <v>205.5024</v>
      </c>
      <c r="O21" s="1341" t="n">
        <v>12870.7308976838</v>
      </c>
      <c r="P21" s="1342" t="n">
        <v>15156.0181012613</v>
      </c>
      <c r="Q21" s="1300" t="n">
        <v>9528.87342594375</v>
      </c>
      <c r="R21" s="1343" t="n">
        <v>22399.6043236275</v>
      </c>
      <c r="S21" s="1344" t="n">
        <v>24684.891527205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75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75</v>
      </c>
      <c r="K22" s="1339" t="n">
        <v>160</v>
      </c>
      <c r="L22" s="1339" t="n">
        <v>1200</v>
      </c>
      <c r="M22" s="1340" t="n">
        <v>7.9745354220729</v>
      </c>
      <c r="N22" s="1211" t="n">
        <v>218.3463</v>
      </c>
      <c r="O22" s="1341" t="n">
        <v>13279.9544566313</v>
      </c>
      <c r="P22" s="1342" t="n">
        <v>15646.5544779675</v>
      </c>
      <c r="Q22" s="1300" t="n">
        <v>10033.7387166113</v>
      </c>
      <c r="R22" s="1343" t="n">
        <v>23313.6931732425</v>
      </c>
      <c r="S22" s="1344" t="n">
        <v>25680.2931945788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75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75</v>
      </c>
      <c r="K23" s="1339" t="n">
        <v>160</v>
      </c>
      <c r="L23" s="1339" t="n">
        <v>1250</v>
      </c>
      <c r="M23" s="1340" t="n">
        <v>8.27563986182132</v>
      </c>
      <c r="N23" s="1211" t="n">
        <v>231.1902</v>
      </c>
      <c r="O23" s="1341" t="n">
        <v>13646.3071310213</v>
      </c>
      <c r="P23" s="1342" t="n">
        <v>16095.5268092663</v>
      </c>
      <c r="Q23" s="1300" t="n">
        <v>10323.1070186963</v>
      </c>
      <c r="R23" s="1343" t="n">
        <v>23969.4141497175</v>
      </c>
      <c r="S23" s="1344" t="n">
        <v>26418.6338279625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75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75</v>
      </c>
      <c r="K24" s="1339" t="n">
        <v>160</v>
      </c>
      <c r="L24" s="1339" t="n">
        <v>1300</v>
      </c>
      <c r="M24" s="1340" t="n">
        <v>8.59378430156974</v>
      </c>
      <c r="N24" s="1211" t="n">
        <v>244.0341</v>
      </c>
      <c r="O24" s="1341" t="n">
        <v>14012.65993662</v>
      </c>
      <c r="P24" s="1342" t="n">
        <v>16544.499140565</v>
      </c>
      <c r="Q24" s="1300" t="n">
        <v>10827.972178155</v>
      </c>
      <c r="R24" s="1343" t="n">
        <v>24840.632114775</v>
      </c>
      <c r="S24" s="1344" t="n">
        <v>27372.47131872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75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75</v>
      </c>
      <c r="K25" s="1339" t="n">
        <v>160</v>
      </c>
      <c r="L25" s="1339" t="n">
        <v>1350</v>
      </c>
      <c r="M25" s="1340" t="n">
        <v>8.89488874131816</v>
      </c>
      <c r="N25" s="1211" t="n">
        <v>256.878</v>
      </c>
      <c r="O25" s="1341" t="n">
        <v>14379.01261101</v>
      </c>
      <c r="P25" s="1342" t="n">
        <v>16993.4714718638</v>
      </c>
      <c r="Q25" s="1300" t="n">
        <v>11117.34048024</v>
      </c>
      <c r="R25" s="1343" t="n">
        <v>25496.35309125</v>
      </c>
      <c r="S25" s="1344" t="n">
        <v>28110.8119521038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75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75</v>
      </c>
      <c r="K26" s="1339" t="n">
        <v>160</v>
      </c>
      <c r="L26" s="1339" t="n">
        <v>1400</v>
      </c>
      <c r="M26" s="1340" t="n">
        <v>9.21303318106658</v>
      </c>
      <c r="N26" s="1211" t="n">
        <v>269.7219</v>
      </c>
      <c r="O26" s="1341" t="n">
        <v>14745.3652854</v>
      </c>
      <c r="P26" s="1342" t="n">
        <v>17442.4438031625</v>
      </c>
      <c r="Q26" s="1300" t="n">
        <v>11622.2057709075</v>
      </c>
      <c r="R26" s="1343" t="n">
        <v>26367.5710563075</v>
      </c>
      <c r="S26" s="1344" t="n">
        <v>29064.64957407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75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75</v>
      </c>
      <c r="K27" s="1339" t="n">
        <v>160</v>
      </c>
      <c r="L27" s="1339" t="n">
        <v>1450</v>
      </c>
      <c r="M27" s="1340" t="n">
        <v>9.514137620815</v>
      </c>
      <c r="N27" s="1211" t="n">
        <v>282.5658</v>
      </c>
      <c r="O27" s="1341" t="n">
        <v>15111.71795979</v>
      </c>
      <c r="P27" s="1342" t="n">
        <v>17891.4160032525</v>
      </c>
      <c r="Q27" s="1300" t="n">
        <v>11911.5740729925</v>
      </c>
      <c r="R27" s="1343" t="n">
        <v>27023.2920327825</v>
      </c>
      <c r="S27" s="1344" t="n">
        <v>29802.990076245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75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75</v>
      </c>
      <c r="K28" s="1339" t="n">
        <v>160</v>
      </c>
      <c r="L28" s="1339" t="n">
        <v>1500</v>
      </c>
      <c r="M28" s="1340" t="n">
        <v>9.90404448936342</v>
      </c>
      <c r="N28" s="1211" t="n">
        <v>295.4097</v>
      </c>
      <c r="O28" s="1341" t="n">
        <v>15982.2157200188</v>
      </c>
      <c r="P28" s="1342" t="n">
        <v>18758.6029730925</v>
      </c>
      <c r="Q28" s="1300" t="n">
        <v>12416.4392324513</v>
      </c>
      <c r="R28" s="1343" t="n">
        <v>28398.65495247</v>
      </c>
      <c r="S28" s="1344" t="n">
        <v>31175.0422055438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75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75</v>
      </c>
      <c r="K29" s="1339" t="n">
        <v>160</v>
      </c>
      <c r="L29" s="1339" t="n">
        <v>1550</v>
      </c>
      <c r="M29" s="1340" t="n">
        <v>10.2051489291118</v>
      </c>
      <c r="N29" s="1211" t="n">
        <v>308.2536</v>
      </c>
      <c r="O29" s="1341" t="n">
        <v>16348.5683944088</v>
      </c>
      <c r="P29" s="1342" t="n">
        <v>19207.5753043913</v>
      </c>
      <c r="Q29" s="1300" t="n">
        <v>12705.8075345363</v>
      </c>
      <c r="R29" s="1343" t="n">
        <v>29054.375928945</v>
      </c>
      <c r="S29" s="1344" t="n">
        <v>31913.3828389275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75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75</v>
      </c>
      <c r="K30" s="1339" t="n">
        <v>160</v>
      </c>
      <c r="L30" s="1339" t="n">
        <v>1600</v>
      </c>
      <c r="M30" s="1340" t="n">
        <v>10.5062533688603</v>
      </c>
      <c r="N30" s="1211" t="n">
        <v>321.0975</v>
      </c>
      <c r="O30" s="1341" t="n">
        <v>16714.9210687988</v>
      </c>
      <c r="P30" s="1342" t="n">
        <v>19656.54763569</v>
      </c>
      <c r="Q30" s="1300" t="n">
        <v>12995.1758366213</v>
      </c>
      <c r="R30" s="1343" t="n">
        <v>29710.09690542</v>
      </c>
      <c r="S30" s="1344" t="n">
        <v>32651.7234723113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75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75</v>
      </c>
      <c r="K31" s="1339" t="n">
        <v>160</v>
      </c>
      <c r="L31" s="1339" t="n">
        <v>1650</v>
      </c>
      <c r="M31" s="1340" t="n">
        <v>10.8243978086087</v>
      </c>
      <c r="N31" s="1211" t="n">
        <v>333.9414</v>
      </c>
      <c r="O31" s="1341" t="n">
        <v>17081.2737431888</v>
      </c>
      <c r="P31" s="1342" t="n">
        <v>20105.5199669888</v>
      </c>
      <c r="Q31" s="1300" t="n">
        <v>13500.0411272888</v>
      </c>
      <c r="R31" s="1343" t="n">
        <v>30581.3148704775</v>
      </c>
      <c r="S31" s="1344" t="n">
        <v>33605.5610942775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75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75</v>
      </c>
      <c r="K32" s="1339" t="n">
        <v>160</v>
      </c>
      <c r="L32" s="1339" t="n">
        <v>1700</v>
      </c>
      <c r="M32" s="1340" t="n">
        <v>11.1255022483571</v>
      </c>
      <c r="N32" s="1211" t="n">
        <v>346.7853</v>
      </c>
      <c r="O32" s="1341" t="n">
        <v>17447.6265487875</v>
      </c>
      <c r="P32" s="1342" t="n">
        <v>20554.4921670788</v>
      </c>
      <c r="Q32" s="1300" t="n">
        <v>13789.4092981649</v>
      </c>
      <c r="R32" s="1343" t="n">
        <v>31237.0358469524</v>
      </c>
      <c r="S32" s="1344" t="n">
        <v>34343.9014652436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75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75</v>
      </c>
      <c r="K33" s="1339" t="n">
        <v>160</v>
      </c>
      <c r="L33" s="1339" t="n">
        <v>1750</v>
      </c>
      <c r="M33" s="1340" t="n">
        <v>11.4436466881055</v>
      </c>
      <c r="N33" s="1211" t="n">
        <v>359.6292</v>
      </c>
      <c r="O33" s="1341" t="n">
        <v>17813.9792231775</v>
      </c>
      <c r="P33" s="1342" t="n">
        <v>21003.4644983775</v>
      </c>
      <c r="Q33" s="1300" t="n">
        <v>14294.2745888325</v>
      </c>
      <c r="R33" s="1343" t="n">
        <v>32108.25381201</v>
      </c>
      <c r="S33" s="1344" t="n">
        <v>35297.73908721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75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75</v>
      </c>
      <c r="K34" s="1339" t="n">
        <v>160</v>
      </c>
      <c r="L34" s="1339" t="n">
        <v>1800</v>
      </c>
      <c r="M34" s="1340" t="n">
        <v>11.7447511278539</v>
      </c>
      <c r="N34" s="1211" t="n">
        <v>372.4731</v>
      </c>
      <c r="O34" s="1341" t="n">
        <v>18180.3318975675</v>
      </c>
      <c r="P34" s="1342" t="n">
        <v>21452.4368296763</v>
      </c>
      <c r="Q34" s="1300" t="n">
        <v>14583.6428909175</v>
      </c>
      <c r="R34" s="1343" t="n">
        <v>32763.974788485</v>
      </c>
      <c r="S34" s="1344" t="n">
        <v>36036.0797205938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75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75</v>
      </c>
      <c r="K35" s="1339" t="n">
        <v>160</v>
      </c>
      <c r="L35" s="1339" t="n">
        <v>1850</v>
      </c>
      <c r="M35" s="1340" t="n">
        <v>12.0628955676024</v>
      </c>
      <c r="N35" s="1211" t="n">
        <v>385.317</v>
      </c>
      <c r="O35" s="1341" t="n">
        <v>18546.6847031663</v>
      </c>
      <c r="P35" s="1342" t="n">
        <v>21901.409160975</v>
      </c>
      <c r="Q35" s="1300" t="n">
        <v>15088.508181585</v>
      </c>
      <c r="R35" s="1343" t="n">
        <v>33635.1928847513</v>
      </c>
      <c r="S35" s="1344" t="n">
        <v>36989.91734256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75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75</v>
      </c>
      <c r="K36" s="1339" t="n">
        <v>160</v>
      </c>
      <c r="L36" s="1339" t="n">
        <v>1900</v>
      </c>
      <c r="M36" s="1340" t="n">
        <v>12.3640000073508</v>
      </c>
      <c r="N36" s="1211" t="n">
        <v>398.1609</v>
      </c>
      <c r="O36" s="1341" t="n">
        <v>18913.0373775563</v>
      </c>
      <c r="P36" s="1342" t="n">
        <v>22350.3814922738</v>
      </c>
      <c r="Q36" s="1300" t="n">
        <v>15377.8763524613</v>
      </c>
      <c r="R36" s="1343" t="n">
        <v>34290.9137300175</v>
      </c>
      <c r="S36" s="1344" t="n">
        <v>37728.257844735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75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75</v>
      </c>
      <c r="K37" s="1339" t="n">
        <v>160</v>
      </c>
      <c r="L37" s="1339" t="n">
        <v>1950</v>
      </c>
      <c r="M37" s="1340" t="n">
        <v>12.7043544470992</v>
      </c>
      <c r="N37" s="1211" t="n">
        <v>411.0048</v>
      </c>
      <c r="O37" s="1341" t="n">
        <v>19322.2609365038</v>
      </c>
      <c r="P37" s="1342" t="n">
        <v>22840.91786898</v>
      </c>
      <c r="Q37" s="1300" t="n">
        <v>15667.2446545463</v>
      </c>
      <c r="R37" s="1343" t="n">
        <v>34989.50559105</v>
      </c>
      <c r="S37" s="1344" t="n">
        <v>38508.1625235263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75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75</v>
      </c>
      <c r="K38" s="1339" t="n">
        <v>160</v>
      </c>
      <c r="L38" s="1339" t="n">
        <v>2000</v>
      </c>
      <c r="M38" s="1340" t="n">
        <v>13.1140612868476</v>
      </c>
      <c r="N38" s="1211" t="n">
        <v>423.8487</v>
      </c>
      <c r="O38" s="1341" t="n">
        <v>19904.0743858613</v>
      </c>
      <c r="P38" s="1342" t="n">
        <v>23571.4888450238</v>
      </c>
      <c r="Q38" s="1300" t="n">
        <v>16172.1099452138</v>
      </c>
      <c r="R38" s="1343" t="n">
        <v>36076.184331075</v>
      </c>
      <c r="S38" s="1344" t="n">
        <v>39743.5987902375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75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75</v>
      </c>
      <c r="K39" s="1339" t="n">
        <v>160</v>
      </c>
      <c r="L39" s="1339" t="n">
        <v>2050</v>
      </c>
      <c r="M39" s="1340" t="n">
        <v>13.4151657265961</v>
      </c>
      <c r="N39" s="1211" t="n">
        <v>436.6926</v>
      </c>
      <c r="O39" s="1341" t="n">
        <v>20270.4270602513</v>
      </c>
      <c r="P39" s="1342" t="n">
        <v>24020.4611763225</v>
      </c>
      <c r="Q39" s="1300" t="n">
        <v>16461.4782472988</v>
      </c>
      <c r="R39" s="1343" t="n">
        <v>36731.90530755</v>
      </c>
      <c r="S39" s="1344" t="n">
        <v>40481.9394236213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75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75</v>
      </c>
      <c r="K40" s="1339" t="n">
        <v>160</v>
      </c>
      <c r="L40" s="1339" t="n">
        <v>2100</v>
      </c>
      <c r="M40" s="1340" t="n">
        <v>13.7333101663445</v>
      </c>
      <c r="N40" s="1211" t="n">
        <v>449.5365</v>
      </c>
      <c r="O40" s="1341" t="n">
        <v>20636.7797346413</v>
      </c>
      <c r="P40" s="1342" t="n">
        <v>24469.4335076213</v>
      </c>
      <c r="Q40" s="1300" t="n">
        <v>16966.3435379663</v>
      </c>
      <c r="R40" s="1343" t="n">
        <v>37603.1232726075</v>
      </c>
      <c r="S40" s="1344" t="n">
        <v>41435.7770455875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75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75</v>
      </c>
      <c r="K41" s="1339" t="n">
        <v>160</v>
      </c>
      <c r="L41" s="1339" t="n">
        <v>2150</v>
      </c>
      <c r="M41" s="1340" t="n">
        <v>14.0344146060929</v>
      </c>
      <c r="N41" s="1211" t="n">
        <v>462.3804</v>
      </c>
      <c r="O41" s="1341" t="n">
        <v>21003.1324090313</v>
      </c>
      <c r="P41" s="1342" t="n">
        <v>24918.4057077113</v>
      </c>
      <c r="Q41" s="1300" t="n">
        <v>17255.7117088425</v>
      </c>
      <c r="R41" s="1343" t="n">
        <v>38258.8441178738</v>
      </c>
      <c r="S41" s="1344" t="n">
        <v>42174.1174165538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75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75</v>
      </c>
      <c r="K42" s="1339" t="n">
        <v>160</v>
      </c>
      <c r="L42" s="1339" t="n">
        <v>2200</v>
      </c>
      <c r="M42" s="1340" t="n">
        <v>14.3525590458413</v>
      </c>
      <c r="N42" s="1211" t="n">
        <v>475.2243</v>
      </c>
      <c r="O42" s="1341" t="n">
        <v>21369.48521463</v>
      </c>
      <c r="P42" s="1342" t="n">
        <v>25367.37803901</v>
      </c>
      <c r="Q42" s="1300" t="n">
        <v>17760.57699951</v>
      </c>
      <c r="R42" s="1343" t="n">
        <v>39130.06221414</v>
      </c>
      <c r="S42" s="1344" t="n">
        <v>43127.95503852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75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75</v>
      </c>
      <c r="K43" s="1339" t="n">
        <v>160</v>
      </c>
      <c r="L43" s="1339" t="n">
        <v>2250</v>
      </c>
      <c r="M43" s="1340" t="n">
        <v>14.6536634855897</v>
      </c>
      <c r="N43" s="1211" t="n">
        <v>488.0682</v>
      </c>
      <c r="O43" s="1341" t="n">
        <v>21735.83788902</v>
      </c>
      <c r="P43" s="1342" t="n">
        <v>25816.3503703088</v>
      </c>
      <c r="Q43" s="1300" t="n">
        <v>18049.945301595</v>
      </c>
      <c r="R43" s="1343" t="n">
        <v>39785.783190615</v>
      </c>
      <c r="S43" s="1344" t="n">
        <v>43866.2956719038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75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75</v>
      </c>
      <c r="K44" s="1339" t="n">
        <v>160</v>
      </c>
      <c r="L44" s="1339" t="n">
        <v>2300</v>
      </c>
      <c r="M44" s="1340" t="n">
        <v>14.9547679253382</v>
      </c>
      <c r="N44" s="1211" t="n">
        <v>500.9121</v>
      </c>
      <c r="O44" s="1341" t="n">
        <v>22102.19056341</v>
      </c>
      <c r="P44" s="1342" t="n">
        <v>26265.3227016075</v>
      </c>
      <c r="Q44" s="1300" t="n">
        <v>18339.3134724713</v>
      </c>
      <c r="R44" s="1343" t="n">
        <v>40441.5040358813</v>
      </c>
      <c r="S44" s="1344" t="n">
        <v>44604.6361740788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75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75</v>
      </c>
      <c r="K45" s="1339" t="n">
        <v>160</v>
      </c>
      <c r="L45" s="1339" t="n">
        <v>2350</v>
      </c>
      <c r="M45" s="1340" t="n">
        <v>15.2729123650866</v>
      </c>
      <c r="N45" s="1211" t="n">
        <v>513.756</v>
      </c>
      <c r="O45" s="1341" t="n">
        <v>22468.5432378</v>
      </c>
      <c r="P45" s="1342" t="n">
        <v>26714.2950329063</v>
      </c>
      <c r="Q45" s="1300" t="n">
        <v>18844.1787631388</v>
      </c>
      <c r="R45" s="1343" t="n">
        <v>41312.7220009388</v>
      </c>
      <c r="S45" s="1344" t="n">
        <v>45558.473796045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75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75</v>
      </c>
      <c r="K46" s="1339" t="n">
        <v>160</v>
      </c>
      <c r="L46" s="1339" t="n">
        <v>2400</v>
      </c>
      <c r="M46" s="1340" t="n">
        <v>15.574016804835</v>
      </c>
      <c r="N46" s="1211" t="n">
        <v>526.5999</v>
      </c>
      <c r="O46" s="1341" t="n">
        <v>22834.8960433988</v>
      </c>
      <c r="P46" s="1342" t="n">
        <v>27163.267364205</v>
      </c>
      <c r="Q46" s="1300" t="n">
        <v>19133.5470652238</v>
      </c>
      <c r="R46" s="1343" t="n">
        <v>41968.4431086225</v>
      </c>
      <c r="S46" s="1344" t="n">
        <v>46296.8144294288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75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75</v>
      </c>
      <c r="K47" s="1339" t="n">
        <v>160</v>
      </c>
      <c r="L47" s="1339" t="n">
        <v>2450</v>
      </c>
      <c r="M47" s="1340" t="n">
        <v>15.9639236733834</v>
      </c>
      <c r="N47" s="1211" t="n">
        <v>539.4438</v>
      </c>
      <c r="O47" s="1341" t="n">
        <v>23705.3936724188</v>
      </c>
      <c r="P47" s="1342" t="n">
        <v>28030.4542028363</v>
      </c>
      <c r="Q47" s="1300" t="n">
        <v>19638.4123558913</v>
      </c>
      <c r="R47" s="1343" t="n">
        <v>43343.80602831</v>
      </c>
      <c r="S47" s="1344" t="n">
        <v>47668.8665587275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75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75</v>
      </c>
      <c r="K48" s="1339" t="n">
        <v>160</v>
      </c>
      <c r="L48" s="1339" t="n">
        <v>2500</v>
      </c>
      <c r="M48" s="1340" t="n">
        <v>16.2650281131318</v>
      </c>
      <c r="N48" s="1211" t="n">
        <v>552.2877</v>
      </c>
      <c r="O48" s="1341" t="n">
        <v>24071.7463468088</v>
      </c>
      <c r="P48" s="1342" t="n">
        <v>28479.426534135</v>
      </c>
      <c r="Q48" s="1300" t="n">
        <v>19927.7806579763</v>
      </c>
      <c r="R48" s="1343" t="n">
        <v>43999.527004785</v>
      </c>
      <c r="S48" s="1344" t="n">
        <v>48407.2071921113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75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75</v>
      </c>
      <c r="K49" s="1339" t="n">
        <v>160</v>
      </c>
      <c r="L49" s="1339" t="n">
        <v>2550</v>
      </c>
      <c r="M49" s="1340" t="n">
        <v>16.5831725528803</v>
      </c>
      <c r="N49" s="1211" t="n">
        <v>565.1316</v>
      </c>
      <c r="O49" s="1341" t="n">
        <v>24438.0990211988</v>
      </c>
      <c r="P49" s="1342" t="n">
        <v>28928.3988654338</v>
      </c>
      <c r="Q49" s="1300" t="n">
        <v>20432.645817435</v>
      </c>
      <c r="R49" s="1343" t="n">
        <v>44870.7448386338</v>
      </c>
      <c r="S49" s="1344" t="n">
        <v>49361.0446828688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75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75</v>
      </c>
      <c r="K50" s="1339" t="n">
        <v>160</v>
      </c>
      <c r="L50" s="1339" t="n">
        <v>2600</v>
      </c>
      <c r="M50" s="1340" t="n">
        <v>16.8842769926287</v>
      </c>
      <c r="N50" s="1211" t="n">
        <v>577.9755</v>
      </c>
      <c r="O50" s="1341" t="n">
        <v>24804.4518267975</v>
      </c>
      <c r="P50" s="1342" t="n">
        <v>29377.3711967325</v>
      </c>
      <c r="Q50" s="1300" t="n">
        <v>20722.01411952</v>
      </c>
      <c r="R50" s="1343" t="n">
        <v>45526.4659463175</v>
      </c>
      <c r="S50" s="1344" t="n">
        <v>50099.3853162525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75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75</v>
      </c>
      <c r="K51" s="1339" t="n">
        <v>160</v>
      </c>
      <c r="L51" s="1339" t="n">
        <v>2650</v>
      </c>
      <c r="M51" s="1340" t="n">
        <v>17.2024214323771</v>
      </c>
      <c r="N51" s="1211" t="n">
        <v>590.8194</v>
      </c>
      <c r="O51" s="1341" t="n">
        <v>25170.8045011875</v>
      </c>
      <c r="P51" s="1342" t="n">
        <v>29826.3435280313</v>
      </c>
      <c r="Q51" s="1300" t="n">
        <v>21226.8794101875</v>
      </c>
      <c r="R51" s="1343" t="n">
        <v>46397.683911375</v>
      </c>
      <c r="S51" s="1344" t="n">
        <v>51053.2229382188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75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75</v>
      </c>
      <c r="K52" s="1339" t="n">
        <v>160</v>
      </c>
      <c r="L52" s="1339" t="n">
        <v>2700</v>
      </c>
      <c r="M52" s="1340" t="n">
        <v>17.5427758721255</v>
      </c>
      <c r="N52" s="1211" t="n">
        <v>603.6633</v>
      </c>
      <c r="O52" s="1341" t="n">
        <v>25580.028060135</v>
      </c>
      <c r="P52" s="1342" t="n">
        <v>30316.8799047375</v>
      </c>
      <c r="Q52" s="1300" t="n">
        <v>21516.2477122725</v>
      </c>
      <c r="R52" s="1343" t="n">
        <v>47096.2757724075</v>
      </c>
      <c r="S52" s="1344" t="n">
        <v>51833.12761701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75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75</v>
      </c>
      <c r="K53" s="1339" t="n">
        <v>160</v>
      </c>
      <c r="L53" s="1339" t="n">
        <v>2750</v>
      </c>
      <c r="M53" s="1340" t="n">
        <v>17.843880311874</v>
      </c>
      <c r="N53" s="1211" t="n">
        <v>616.5072</v>
      </c>
      <c r="O53" s="1341" t="n">
        <v>25946.380734525</v>
      </c>
      <c r="P53" s="1342" t="n">
        <v>30765.8522360363</v>
      </c>
      <c r="Q53" s="1300" t="n">
        <v>21805.6158831487</v>
      </c>
      <c r="R53" s="1343" t="n">
        <v>47751.9966176738</v>
      </c>
      <c r="S53" s="1344" t="n">
        <v>52571.468119185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75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75</v>
      </c>
      <c r="K54" s="1339" t="n">
        <v>160</v>
      </c>
      <c r="L54" s="1339" t="n">
        <v>2800</v>
      </c>
      <c r="M54" s="1340" t="n">
        <v>18.1620247516224</v>
      </c>
      <c r="N54" s="1211" t="n">
        <v>629.3511</v>
      </c>
      <c r="O54" s="1341" t="n">
        <v>26312.733408915</v>
      </c>
      <c r="P54" s="1342" t="n">
        <v>31214.824567335</v>
      </c>
      <c r="Q54" s="1300" t="n">
        <v>22310.4811738163</v>
      </c>
      <c r="R54" s="1343" t="n">
        <v>48623.2145827313</v>
      </c>
      <c r="S54" s="1344" t="n">
        <v>53525.3057411513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75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75</v>
      </c>
      <c r="K55" s="1339" t="n">
        <v>160</v>
      </c>
      <c r="L55" s="1339" t="n">
        <v>2850</v>
      </c>
      <c r="M55" s="1340" t="n">
        <v>18.4631291913708</v>
      </c>
      <c r="N55" s="1211" t="n">
        <v>642.195</v>
      </c>
      <c r="O55" s="1341" t="n">
        <v>26679.0862145138</v>
      </c>
      <c r="P55" s="1342" t="n">
        <v>31663.796767425</v>
      </c>
      <c r="Q55" s="1300" t="n">
        <v>22599.8494759013</v>
      </c>
      <c r="R55" s="1343" t="n">
        <v>49278.935690415</v>
      </c>
      <c r="S55" s="1344" t="n">
        <v>54263.6462433263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75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75</v>
      </c>
      <c r="K56" s="1339" t="n">
        <v>160</v>
      </c>
      <c r="L56" s="1339" t="n">
        <v>2900</v>
      </c>
      <c r="M56" s="1340" t="n">
        <v>18.7812736311192</v>
      </c>
      <c r="N56" s="1211" t="n">
        <v>655.0389</v>
      </c>
      <c r="O56" s="1341" t="n">
        <v>27045.4388889038</v>
      </c>
      <c r="P56" s="1342" t="n">
        <v>32112.7690987238</v>
      </c>
      <c r="Q56" s="1300" t="n">
        <v>23104.7147665687</v>
      </c>
      <c r="R56" s="1343" t="n">
        <v>50150.1536554725</v>
      </c>
      <c r="S56" s="1344" t="n">
        <v>55217.4838652925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75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75</v>
      </c>
      <c r="K57" s="1339" t="n">
        <v>160</v>
      </c>
      <c r="L57" s="1339" t="n">
        <v>2950</v>
      </c>
      <c r="M57" s="1340" t="n">
        <v>19.0823780708676</v>
      </c>
      <c r="N57" s="1211" t="n">
        <v>667.8828</v>
      </c>
      <c r="O57" s="1341" t="n">
        <v>27411.7915632938</v>
      </c>
      <c r="P57" s="1342" t="n">
        <v>32561.7414300225</v>
      </c>
      <c r="Q57" s="1300" t="n">
        <v>23394.082937445</v>
      </c>
      <c r="R57" s="1343" t="n">
        <v>50805.8745007388</v>
      </c>
      <c r="S57" s="1344" t="n">
        <v>55955.8243674675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75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56" t="n">
        <v>75</v>
      </c>
      <c r="K58" s="1350" t="n">
        <v>160</v>
      </c>
      <c r="L58" s="1350" t="n">
        <v>3000</v>
      </c>
      <c r="M58" s="1351" t="n">
        <v>19.4005225106161</v>
      </c>
      <c r="N58" s="1234" t="n">
        <v>680.7267</v>
      </c>
      <c r="O58" s="1352" t="n">
        <v>27778.1442376838</v>
      </c>
      <c r="P58" s="1353" t="n">
        <v>33010.7137613213</v>
      </c>
      <c r="Q58" s="1306" t="n">
        <v>23898.9482281125</v>
      </c>
      <c r="R58" s="1354" t="n">
        <v>51677.0924657963</v>
      </c>
      <c r="S58" s="1355" t="n">
        <v>56909.6619894338</v>
      </c>
    </row>
    <row r="59" customFormat="false" ht="22.5" hidden="false" customHeight="true" outlineLevel="0" collapsed="false">
      <c r="A59" s="1241" t="s">
        <v>510</v>
      </c>
      <c r="B59" s="1241"/>
      <c r="C59" s="1241"/>
      <c r="D59" s="1241"/>
      <c r="E59" s="1241"/>
      <c r="F59" s="1241"/>
      <c r="G59" s="1241"/>
      <c r="H59" s="1241"/>
      <c r="I59" s="1241"/>
      <c r="J59" s="1241"/>
      <c r="K59" s="1241"/>
      <c r="L59" s="1241"/>
      <c r="M59" s="1241"/>
      <c r="N59" s="1241"/>
      <c r="O59" s="1241"/>
      <c r="P59" s="1241"/>
      <c r="Q59" s="1241"/>
      <c r="R59" s="1241"/>
      <c r="S59" s="1241"/>
    </row>
    <row r="60" customFormat="false" ht="16.5" hidden="false" customHeight="true" outlineLevel="0" collapsed="false">
      <c r="A60" s="1202" t="s">
        <v>495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75</v>
      </c>
      <c r="C61" s="1325" t="s">
        <v>496</v>
      </c>
      <c r="D61" s="1325" t="n">
        <f aca="false">K61</f>
        <v>200</v>
      </c>
      <c r="E61" s="1325" t="s">
        <v>496</v>
      </c>
      <c r="F61" s="1326" t="n">
        <f aca="false">L61</f>
        <v>600</v>
      </c>
      <c r="G61" s="1325" t="s">
        <v>496</v>
      </c>
      <c r="H61" s="1325" t="n">
        <v>2</v>
      </c>
      <c r="I61" s="1327" t="s">
        <v>497</v>
      </c>
      <c r="J61" s="1258" t="n">
        <v>75</v>
      </c>
      <c r="K61" s="1329" t="n">
        <v>200</v>
      </c>
      <c r="L61" s="1329" t="n">
        <v>600</v>
      </c>
      <c r="M61" s="1330" t="n">
        <v>4.75666002688132</v>
      </c>
      <c r="N61" s="1261" t="n">
        <v>71.355</v>
      </c>
      <c r="O61" s="1332" t="n">
        <v>9071.78543983125</v>
      </c>
      <c r="P61" s="1331" t="n">
        <v>10224.564130305</v>
      </c>
      <c r="Q61" s="1262" t="n">
        <v>6107.51014335</v>
      </c>
      <c r="R61" s="1334" t="n">
        <v>15179.2955831813</v>
      </c>
      <c r="S61" s="1335" t="n">
        <v>16332.074273655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75</v>
      </c>
      <c r="C62" s="1337" t="s">
        <v>496</v>
      </c>
      <c r="D62" s="1337" t="n">
        <f aca="false">K62</f>
        <v>200</v>
      </c>
      <c r="E62" s="1337" t="s">
        <v>496</v>
      </c>
      <c r="F62" s="1326" t="n">
        <f aca="false">L62</f>
        <v>650</v>
      </c>
      <c r="G62" s="1337" t="s">
        <v>496</v>
      </c>
      <c r="H62" s="1325" t="n">
        <v>2</v>
      </c>
      <c r="I62" s="1327" t="s">
        <v>497</v>
      </c>
      <c r="J62" s="1208" t="n">
        <v>75</v>
      </c>
      <c r="K62" s="1339" t="n">
        <v>200</v>
      </c>
      <c r="L62" s="1339" t="n">
        <v>650</v>
      </c>
      <c r="M62" s="1340" t="n">
        <v>5.08961817452447</v>
      </c>
      <c r="N62" s="1211" t="n">
        <v>85.626</v>
      </c>
      <c r="O62" s="1342" t="n">
        <v>9437.84158244625</v>
      </c>
      <c r="P62" s="1341" t="n">
        <v>10673.823939975</v>
      </c>
      <c r="Q62" s="1213" t="n">
        <v>6442.48096495875</v>
      </c>
      <c r="R62" s="1343" t="n">
        <v>15880.322547405</v>
      </c>
      <c r="S62" s="1344" t="n">
        <v>17116.3049049338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75</v>
      </c>
      <c r="C63" s="1337" t="s">
        <v>496</v>
      </c>
      <c r="D63" s="1337" t="n">
        <f aca="false">K63</f>
        <v>200</v>
      </c>
      <c r="E63" s="1337" t="s">
        <v>496</v>
      </c>
      <c r="F63" s="1326" t="n">
        <f aca="false">L63</f>
        <v>700</v>
      </c>
      <c r="G63" s="1337" t="s">
        <v>496</v>
      </c>
      <c r="H63" s="1325" t="n">
        <v>2</v>
      </c>
      <c r="I63" s="1327" t="s">
        <v>497</v>
      </c>
      <c r="J63" s="1208" t="n">
        <v>75</v>
      </c>
      <c r="K63" s="1339" t="n">
        <v>200</v>
      </c>
      <c r="L63" s="1339" t="n">
        <v>700</v>
      </c>
      <c r="M63" s="1340" t="n">
        <v>5.43961632216763</v>
      </c>
      <c r="N63" s="1211" t="n">
        <v>99.897</v>
      </c>
      <c r="O63" s="1342" t="n">
        <v>9803.89772506125</v>
      </c>
      <c r="P63" s="1341" t="n">
        <v>11123.083749645</v>
      </c>
      <c r="Q63" s="1213" t="n">
        <v>6992.94864394125</v>
      </c>
      <c r="R63" s="1343" t="n">
        <v>16796.8463690025</v>
      </c>
      <c r="S63" s="1344" t="n">
        <v>18116.0323935863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75</v>
      </c>
      <c r="C64" s="1337" t="s">
        <v>496</v>
      </c>
      <c r="D64" s="1337" t="n">
        <f aca="false">K64</f>
        <v>200</v>
      </c>
      <c r="E64" s="1337" t="s">
        <v>496</v>
      </c>
      <c r="F64" s="1326" t="n">
        <f aca="false">L64</f>
        <v>750</v>
      </c>
      <c r="G64" s="1337" t="s">
        <v>496</v>
      </c>
      <c r="H64" s="1325" t="n">
        <v>2</v>
      </c>
      <c r="I64" s="1327" t="s">
        <v>497</v>
      </c>
      <c r="J64" s="1208" t="n">
        <v>75</v>
      </c>
      <c r="K64" s="1339" t="n">
        <v>200</v>
      </c>
      <c r="L64" s="1339" t="n">
        <v>750</v>
      </c>
      <c r="M64" s="1340" t="n">
        <v>5.77257446981079</v>
      </c>
      <c r="N64" s="1211" t="n">
        <v>114.168</v>
      </c>
      <c r="O64" s="1342" t="n">
        <v>10169.9538676763</v>
      </c>
      <c r="P64" s="1341" t="n">
        <v>11572.343559315</v>
      </c>
      <c r="Q64" s="1213" t="n">
        <v>7327.91933434125</v>
      </c>
      <c r="R64" s="1343" t="n">
        <v>17497.8732020175</v>
      </c>
      <c r="S64" s="1344" t="n">
        <v>18900.2628936563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75</v>
      </c>
      <c r="C65" s="1337" t="s">
        <v>496</v>
      </c>
      <c r="D65" s="1337" t="n">
        <f aca="false">K65</f>
        <v>200</v>
      </c>
      <c r="E65" s="1337" t="s">
        <v>496</v>
      </c>
      <c r="F65" s="1326" t="n">
        <f aca="false">L65</f>
        <v>800</v>
      </c>
      <c r="G65" s="1337" t="s">
        <v>496</v>
      </c>
      <c r="H65" s="1325" t="n">
        <v>2</v>
      </c>
      <c r="I65" s="1327" t="s">
        <v>497</v>
      </c>
      <c r="J65" s="1208" t="n">
        <v>75</v>
      </c>
      <c r="K65" s="1339" t="n">
        <v>200</v>
      </c>
      <c r="L65" s="1339" t="n">
        <v>800</v>
      </c>
      <c r="M65" s="1340" t="n">
        <v>6.10553261745395</v>
      </c>
      <c r="N65" s="1211" t="n">
        <v>128.439</v>
      </c>
      <c r="O65" s="1342" t="n">
        <v>10536.0100102913</v>
      </c>
      <c r="P65" s="1341" t="n">
        <v>12021.603368985</v>
      </c>
      <c r="Q65" s="1213" t="n">
        <v>7662.89002474125</v>
      </c>
      <c r="R65" s="1343" t="n">
        <v>18198.9000350325</v>
      </c>
      <c r="S65" s="1344" t="n">
        <v>19684.4933937263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75</v>
      </c>
      <c r="C66" s="1337" t="s">
        <v>496</v>
      </c>
      <c r="D66" s="1337" t="n">
        <f aca="false">K66</f>
        <v>200</v>
      </c>
      <c r="E66" s="1337" t="s">
        <v>496</v>
      </c>
      <c r="F66" s="1326" t="n">
        <f aca="false">L66</f>
        <v>850</v>
      </c>
      <c r="G66" s="1337" t="s">
        <v>496</v>
      </c>
      <c r="H66" s="1325" t="n">
        <v>2</v>
      </c>
      <c r="I66" s="1327" t="s">
        <v>497</v>
      </c>
      <c r="J66" s="1208" t="n">
        <v>75</v>
      </c>
      <c r="K66" s="1339" t="n">
        <v>200</v>
      </c>
      <c r="L66" s="1339" t="n">
        <v>850</v>
      </c>
      <c r="M66" s="1340" t="n">
        <v>6.45553076509711</v>
      </c>
      <c r="N66" s="1211" t="n">
        <v>142.71</v>
      </c>
      <c r="O66" s="1342" t="n">
        <v>10902.0661529063</v>
      </c>
      <c r="P66" s="1341" t="n">
        <v>12470.8633098638</v>
      </c>
      <c r="Q66" s="1213" t="n">
        <v>8213.35770372375</v>
      </c>
      <c r="R66" s="1343" t="n">
        <v>19115.42385663</v>
      </c>
      <c r="S66" s="1344" t="n">
        <v>20684.2210135875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75</v>
      </c>
      <c r="C67" s="1337" t="s">
        <v>496</v>
      </c>
      <c r="D67" s="1337" t="n">
        <f aca="false">K67</f>
        <v>200</v>
      </c>
      <c r="E67" s="1337" t="s">
        <v>496</v>
      </c>
      <c r="F67" s="1326" t="n">
        <f aca="false">L67</f>
        <v>900</v>
      </c>
      <c r="G67" s="1337" t="s">
        <v>496</v>
      </c>
      <c r="H67" s="1325" t="n">
        <v>2</v>
      </c>
      <c r="I67" s="1327" t="s">
        <v>497</v>
      </c>
      <c r="J67" s="1208" t="n">
        <v>75</v>
      </c>
      <c r="K67" s="1339" t="n">
        <v>200</v>
      </c>
      <c r="L67" s="1339" t="n">
        <v>900</v>
      </c>
      <c r="M67" s="1340" t="n">
        <v>6.78846399774026</v>
      </c>
      <c r="N67" s="1211" t="n">
        <v>156.981</v>
      </c>
      <c r="O67" s="1342" t="n">
        <v>11268.1222955213</v>
      </c>
      <c r="P67" s="1341" t="n">
        <v>12920.1231195338</v>
      </c>
      <c r="Q67" s="1213" t="n">
        <v>8548.3285253325</v>
      </c>
      <c r="R67" s="1343" t="n">
        <v>19816.4508208538</v>
      </c>
      <c r="S67" s="1344" t="n">
        <v>21468.4516448663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75</v>
      </c>
      <c r="C68" s="1337" t="s">
        <v>496</v>
      </c>
      <c r="D68" s="1337" t="n">
        <f aca="false">K68</f>
        <v>200</v>
      </c>
      <c r="E68" s="1337" t="s">
        <v>496</v>
      </c>
      <c r="F68" s="1326" t="n">
        <f aca="false">L68</f>
        <v>950</v>
      </c>
      <c r="G68" s="1337" t="s">
        <v>496</v>
      </c>
      <c r="H68" s="1325" t="n">
        <v>2</v>
      </c>
      <c r="I68" s="1327" t="s">
        <v>497</v>
      </c>
      <c r="J68" s="1208" t="n">
        <v>75</v>
      </c>
      <c r="K68" s="1339" t="n">
        <v>200</v>
      </c>
      <c r="L68" s="1339" t="n">
        <v>950</v>
      </c>
      <c r="M68" s="1340" t="n">
        <v>7.13848706038342</v>
      </c>
      <c r="N68" s="1211" t="n">
        <v>171.252</v>
      </c>
      <c r="O68" s="1342" t="n">
        <v>11634.1784381363</v>
      </c>
      <c r="P68" s="1341" t="n">
        <v>13369.3829292038</v>
      </c>
      <c r="Q68" s="1213" t="n">
        <v>9098.796204315</v>
      </c>
      <c r="R68" s="1343" t="n">
        <v>20732.9746424513</v>
      </c>
      <c r="S68" s="1344" t="n">
        <v>22468.1791335188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75</v>
      </c>
      <c r="C69" s="1337" t="s">
        <v>496</v>
      </c>
      <c r="D69" s="1337" t="n">
        <f aca="false">K69</f>
        <v>200</v>
      </c>
      <c r="E69" s="1337" t="s">
        <v>496</v>
      </c>
      <c r="F69" s="1326" t="n">
        <f aca="false">L69</f>
        <v>1000</v>
      </c>
      <c r="G69" s="1337" t="s">
        <v>496</v>
      </c>
      <c r="H69" s="1325" t="n">
        <v>2</v>
      </c>
      <c r="I69" s="1327" t="s">
        <v>497</v>
      </c>
      <c r="J69" s="1208" t="n">
        <v>75</v>
      </c>
      <c r="K69" s="1339" t="n">
        <v>200</v>
      </c>
      <c r="L69" s="1339" t="n">
        <v>1000</v>
      </c>
      <c r="M69" s="1340" t="n">
        <v>7.47144520802658</v>
      </c>
      <c r="N69" s="1211" t="n">
        <v>185.523</v>
      </c>
      <c r="O69" s="1342" t="n">
        <v>12000.2345807513</v>
      </c>
      <c r="P69" s="1341" t="n">
        <v>13818.6427388738</v>
      </c>
      <c r="Q69" s="1213" t="n">
        <v>9433.766894715</v>
      </c>
      <c r="R69" s="1343" t="n">
        <v>21434.0014754663</v>
      </c>
      <c r="S69" s="1344" t="n">
        <v>23252.4096335888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75</v>
      </c>
      <c r="C70" s="1337" t="s">
        <v>496</v>
      </c>
      <c r="D70" s="1337" t="n">
        <f aca="false">K70</f>
        <v>200</v>
      </c>
      <c r="E70" s="1337" t="s">
        <v>496</v>
      </c>
      <c r="F70" s="1326" t="n">
        <f aca="false">L70</f>
        <v>1050</v>
      </c>
      <c r="G70" s="1337" t="s">
        <v>496</v>
      </c>
      <c r="H70" s="1325" t="n">
        <v>2</v>
      </c>
      <c r="I70" s="1327" t="s">
        <v>497</v>
      </c>
      <c r="J70" s="1208" t="n">
        <v>75</v>
      </c>
      <c r="K70" s="1339" t="n">
        <v>200</v>
      </c>
      <c r="L70" s="1339" t="n">
        <v>1050</v>
      </c>
      <c r="M70" s="1340" t="n">
        <v>7.82144335566974</v>
      </c>
      <c r="N70" s="1211" t="n">
        <v>199.794</v>
      </c>
      <c r="O70" s="1342" t="n">
        <v>12366.2907233663</v>
      </c>
      <c r="P70" s="1341" t="n">
        <v>14267.9025485438</v>
      </c>
      <c r="Q70" s="1213" t="n">
        <v>9984.2345736975</v>
      </c>
      <c r="R70" s="1343" t="n">
        <v>22350.5252970638</v>
      </c>
      <c r="S70" s="1344" t="n">
        <v>24252.1371222413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75</v>
      </c>
      <c r="C71" s="1325" t="s">
        <v>496</v>
      </c>
      <c r="D71" s="1325" t="n">
        <f aca="false">K71</f>
        <v>200</v>
      </c>
      <c r="E71" s="1325" t="s">
        <v>496</v>
      </c>
      <c r="F71" s="1326" t="n">
        <f aca="false">L71</f>
        <v>1100</v>
      </c>
      <c r="G71" s="1325" t="s">
        <v>496</v>
      </c>
      <c r="H71" s="1325" t="n">
        <v>2</v>
      </c>
      <c r="I71" s="1327" t="s">
        <v>497</v>
      </c>
      <c r="J71" s="1208" t="n">
        <v>75</v>
      </c>
      <c r="K71" s="1339" t="n">
        <v>200</v>
      </c>
      <c r="L71" s="1339" t="n">
        <v>1100</v>
      </c>
      <c r="M71" s="1340" t="n">
        <v>8.1544015033129</v>
      </c>
      <c r="N71" s="1211" t="n">
        <v>214.065</v>
      </c>
      <c r="O71" s="1342" t="n">
        <v>12732.3468659813</v>
      </c>
      <c r="P71" s="1341" t="n">
        <v>14717.1623582138</v>
      </c>
      <c r="Q71" s="1213" t="n">
        <v>10319.2053953063</v>
      </c>
      <c r="R71" s="1343" t="n">
        <v>23051.5522612875</v>
      </c>
      <c r="S71" s="1344" t="n">
        <v>25036.36775352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75</v>
      </c>
      <c r="C72" s="1337" t="s">
        <v>496</v>
      </c>
      <c r="D72" s="1337" t="n">
        <f aca="false">K72</f>
        <v>200</v>
      </c>
      <c r="E72" s="1337" t="s">
        <v>496</v>
      </c>
      <c r="F72" s="1326" t="n">
        <f aca="false">L72</f>
        <v>1150</v>
      </c>
      <c r="G72" s="1337" t="s">
        <v>496</v>
      </c>
      <c r="H72" s="1325" t="n">
        <v>2</v>
      </c>
      <c r="I72" s="1327" t="s">
        <v>497</v>
      </c>
      <c r="J72" s="1208" t="n">
        <v>75</v>
      </c>
      <c r="K72" s="1339" t="n">
        <v>200</v>
      </c>
      <c r="L72" s="1339" t="n">
        <v>1150</v>
      </c>
      <c r="M72" s="1340" t="n">
        <v>8.48735965095605</v>
      </c>
      <c r="N72" s="1211" t="n">
        <v>228.336</v>
      </c>
      <c r="O72" s="1342" t="n">
        <v>13098.403139805</v>
      </c>
      <c r="P72" s="1341" t="n">
        <v>15166.4221678838</v>
      </c>
      <c r="Q72" s="1213" t="n">
        <v>10654.1760857063</v>
      </c>
      <c r="R72" s="1343" t="n">
        <v>23752.5792255113</v>
      </c>
      <c r="S72" s="1344" t="n">
        <v>25820.59825359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75</v>
      </c>
      <c r="C73" s="1337" t="s">
        <v>496</v>
      </c>
      <c r="D73" s="1337" t="n">
        <f aca="false">K73</f>
        <v>200</v>
      </c>
      <c r="E73" s="1337" t="s">
        <v>496</v>
      </c>
      <c r="F73" s="1326" t="n">
        <f aca="false">L73</f>
        <v>1200</v>
      </c>
      <c r="G73" s="1337" t="s">
        <v>496</v>
      </c>
      <c r="H73" s="1325" t="n">
        <v>2</v>
      </c>
      <c r="I73" s="1327" t="s">
        <v>497</v>
      </c>
      <c r="J73" s="1208" t="n">
        <v>75</v>
      </c>
      <c r="K73" s="1339" t="n">
        <v>200</v>
      </c>
      <c r="L73" s="1339" t="n">
        <v>1200</v>
      </c>
      <c r="M73" s="1340" t="n">
        <v>8.87660779859921</v>
      </c>
      <c r="N73" s="1211" t="n">
        <v>242.607</v>
      </c>
      <c r="O73" s="1342" t="n">
        <v>13507.3300357688</v>
      </c>
      <c r="P73" s="1341" t="n">
        <v>15657.24615417</v>
      </c>
      <c r="Q73" s="1213" t="n">
        <v>11204.6437646888</v>
      </c>
      <c r="R73" s="1343" t="n">
        <v>24711.9738004575</v>
      </c>
      <c r="S73" s="1344" t="n">
        <v>26861.8899188588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75</v>
      </c>
      <c r="C74" s="1337" t="s">
        <v>496</v>
      </c>
      <c r="D74" s="1337" t="n">
        <f aca="false">K74</f>
        <v>200</v>
      </c>
      <c r="E74" s="1337" t="s">
        <v>496</v>
      </c>
      <c r="F74" s="1326" t="n">
        <f aca="false">L74</f>
        <v>1250</v>
      </c>
      <c r="G74" s="1337" t="s">
        <v>496</v>
      </c>
      <c r="H74" s="1325" t="n">
        <v>2</v>
      </c>
      <c r="I74" s="1327" t="s">
        <v>497</v>
      </c>
      <c r="J74" s="1208" t="n">
        <v>75</v>
      </c>
      <c r="K74" s="1339" t="n">
        <v>200</v>
      </c>
      <c r="L74" s="1339" t="n">
        <v>1250</v>
      </c>
      <c r="M74" s="1340" t="n">
        <v>9.20956594624237</v>
      </c>
      <c r="N74" s="1211" t="n">
        <v>256.878</v>
      </c>
      <c r="O74" s="1342" t="n">
        <v>13873.3861783838</v>
      </c>
      <c r="P74" s="1341" t="n">
        <v>16106.50596384</v>
      </c>
      <c r="Q74" s="1213" t="n">
        <v>11539.6144550888</v>
      </c>
      <c r="R74" s="1343" t="n">
        <v>25413.0006334725</v>
      </c>
      <c r="S74" s="1344" t="n">
        <v>27646.1204189288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75</v>
      </c>
      <c r="C75" s="1337" t="s">
        <v>496</v>
      </c>
      <c r="D75" s="1337" t="n">
        <f aca="false">K75</f>
        <v>200</v>
      </c>
      <c r="E75" s="1337" t="s">
        <v>496</v>
      </c>
      <c r="F75" s="1326" t="n">
        <f aca="false">L75</f>
        <v>1300</v>
      </c>
      <c r="G75" s="1337" t="s">
        <v>496</v>
      </c>
      <c r="H75" s="1325" t="n">
        <v>2</v>
      </c>
      <c r="I75" s="1327" t="s">
        <v>497</v>
      </c>
      <c r="J75" s="1208" t="n">
        <v>75</v>
      </c>
      <c r="K75" s="1339" t="n">
        <v>200</v>
      </c>
      <c r="L75" s="1339" t="n">
        <v>1300</v>
      </c>
      <c r="M75" s="1340" t="n">
        <v>9.55956409388553</v>
      </c>
      <c r="N75" s="1211" t="n">
        <v>271.149</v>
      </c>
      <c r="O75" s="1342" t="n">
        <v>14239.4423209988</v>
      </c>
      <c r="P75" s="1341" t="n">
        <v>16555.76577351</v>
      </c>
      <c r="Q75" s="1213" t="n">
        <v>12090.0821340713</v>
      </c>
      <c r="R75" s="1343" t="n">
        <v>26329.52445507</v>
      </c>
      <c r="S75" s="1344" t="n">
        <v>28645.8479075813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75</v>
      </c>
      <c r="C76" s="1337" t="s">
        <v>496</v>
      </c>
      <c r="D76" s="1337" t="n">
        <f aca="false">K76</f>
        <v>200</v>
      </c>
      <c r="E76" s="1337" t="s">
        <v>496</v>
      </c>
      <c r="F76" s="1326" t="n">
        <f aca="false">L76</f>
        <v>1350</v>
      </c>
      <c r="G76" s="1337" t="s">
        <v>496</v>
      </c>
      <c r="H76" s="1325" t="n">
        <v>2</v>
      </c>
      <c r="I76" s="1327" t="s">
        <v>497</v>
      </c>
      <c r="J76" s="1208" t="n">
        <v>75</v>
      </c>
      <c r="K76" s="1339" t="n">
        <v>200</v>
      </c>
      <c r="L76" s="1339" t="n">
        <v>1350</v>
      </c>
      <c r="M76" s="1340" t="n">
        <v>9.89252224152868</v>
      </c>
      <c r="N76" s="1211" t="n">
        <v>285.42</v>
      </c>
      <c r="O76" s="1342" t="n">
        <v>14605.4984636138</v>
      </c>
      <c r="P76" s="1341" t="n">
        <v>17005.02558318</v>
      </c>
      <c r="Q76" s="1213" t="n">
        <v>12425.05295568</v>
      </c>
      <c r="R76" s="1343" t="n">
        <v>27030.5514192938</v>
      </c>
      <c r="S76" s="1344" t="n">
        <v>29430.07853886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75</v>
      </c>
      <c r="C77" s="1337" t="s">
        <v>496</v>
      </c>
      <c r="D77" s="1337" t="n">
        <f aca="false">K77</f>
        <v>200</v>
      </c>
      <c r="E77" s="1337" t="s">
        <v>496</v>
      </c>
      <c r="F77" s="1326" t="n">
        <f aca="false">L77</f>
        <v>1400</v>
      </c>
      <c r="G77" s="1337" t="s">
        <v>496</v>
      </c>
      <c r="H77" s="1325" t="n">
        <v>2</v>
      </c>
      <c r="I77" s="1327" t="s">
        <v>497</v>
      </c>
      <c r="J77" s="1208" t="n">
        <v>75</v>
      </c>
      <c r="K77" s="1339" t="n">
        <v>200</v>
      </c>
      <c r="L77" s="1339" t="n">
        <v>1400</v>
      </c>
      <c r="M77" s="1340" t="n">
        <v>10.2425203891718</v>
      </c>
      <c r="N77" s="1211" t="n">
        <v>299.691</v>
      </c>
      <c r="O77" s="1342" t="n">
        <v>14971.5546062288</v>
      </c>
      <c r="P77" s="1341" t="n">
        <v>17454.28539285</v>
      </c>
      <c r="Q77" s="1213" t="n">
        <v>12975.5206346625</v>
      </c>
      <c r="R77" s="1343" t="n">
        <v>27947.0752408913</v>
      </c>
      <c r="S77" s="1344" t="n">
        <v>30429.8060275125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75</v>
      </c>
      <c r="C78" s="1337" t="s">
        <v>496</v>
      </c>
      <c r="D78" s="1337" t="n">
        <f aca="false">K78</f>
        <v>200</v>
      </c>
      <c r="E78" s="1337" t="s">
        <v>496</v>
      </c>
      <c r="F78" s="1326" t="n">
        <f aca="false">L78</f>
        <v>1450</v>
      </c>
      <c r="G78" s="1337" t="s">
        <v>496</v>
      </c>
      <c r="H78" s="1325" t="n">
        <v>2</v>
      </c>
      <c r="I78" s="1327" t="s">
        <v>497</v>
      </c>
      <c r="J78" s="1208" t="n">
        <v>75</v>
      </c>
      <c r="K78" s="1339" t="n">
        <v>200</v>
      </c>
      <c r="L78" s="1339" t="n">
        <v>1450</v>
      </c>
      <c r="M78" s="1340" t="n">
        <v>10.575478536815</v>
      </c>
      <c r="N78" s="1211" t="n">
        <v>313.962</v>
      </c>
      <c r="O78" s="1342" t="n">
        <v>15337.6108800525</v>
      </c>
      <c r="P78" s="1341" t="n">
        <v>17903.5453337288</v>
      </c>
      <c r="Q78" s="1213" t="n">
        <v>13310.4913250625</v>
      </c>
      <c r="R78" s="1343" t="n">
        <v>28648.102205115</v>
      </c>
      <c r="S78" s="1344" t="n">
        <v>31214.0366587913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75</v>
      </c>
      <c r="C79" s="1337" t="s">
        <v>496</v>
      </c>
      <c r="D79" s="1337" t="n">
        <f aca="false">K79</f>
        <v>200</v>
      </c>
      <c r="E79" s="1337" t="s">
        <v>496</v>
      </c>
      <c r="F79" s="1326" t="n">
        <f aca="false">L79</f>
        <v>1500</v>
      </c>
      <c r="G79" s="1337" t="s">
        <v>496</v>
      </c>
      <c r="H79" s="1325" t="n">
        <v>2</v>
      </c>
      <c r="I79" s="1327" t="s">
        <v>497</v>
      </c>
      <c r="J79" s="1208" t="n">
        <v>75</v>
      </c>
      <c r="K79" s="1339" t="n">
        <v>200</v>
      </c>
      <c r="L79" s="1339" t="n">
        <v>1500</v>
      </c>
      <c r="M79" s="1340" t="n">
        <v>11.0180398172582</v>
      </c>
      <c r="N79" s="1211" t="n">
        <v>328.233</v>
      </c>
      <c r="O79" s="1342" t="n">
        <v>16207.8119772975</v>
      </c>
      <c r="P79" s="1341" t="n">
        <v>18771.0196507313</v>
      </c>
      <c r="Q79" s="1213" t="n">
        <v>13860.959004045</v>
      </c>
      <c r="R79" s="1343" t="n">
        <v>30068.7709813425</v>
      </c>
      <c r="S79" s="1344" t="n">
        <v>32631.9786547763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75</v>
      </c>
      <c r="C80" s="1337" t="s">
        <v>496</v>
      </c>
      <c r="D80" s="1337" t="n">
        <f aca="false">K80</f>
        <v>200</v>
      </c>
      <c r="E80" s="1337" t="s">
        <v>496</v>
      </c>
      <c r="F80" s="1326" t="n">
        <f aca="false">L80</f>
        <v>1550</v>
      </c>
      <c r="G80" s="1337" t="s">
        <v>496</v>
      </c>
      <c r="H80" s="1325" t="n">
        <v>2</v>
      </c>
      <c r="I80" s="1327" t="s">
        <v>497</v>
      </c>
      <c r="J80" s="1208" t="n">
        <v>75</v>
      </c>
      <c r="K80" s="1339" t="n">
        <v>200</v>
      </c>
      <c r="L80" s="1339" t="n">
        <v>1550</v>
      </c>
      <c r="M80" s="1340" t="n">
        <v>11.3509979649013</v>
      </c>
      <c r="N80" s="1211" t="n">
        <v>342.504</v>
      </c>
      <c r="O80" s="1342" t="n">
        <v>16573.8681199125</v>
      </c>
      <c r="P80" s="1341" t="n">
        <v>19220.27959161</v>
      </c>
      <c r="Q80" s="1213" t="n">
        <v>14195.9298256538</v>
      </c>
      <c r="R80" s="1343" t="n">
        <v>30769.7979455663</v>
      </c>
      <c r="S80" s="1344" t="n">
        <v>33416.2094172638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75</v>
      </c>
      <c r="C81" s="1325" t="s">
        <v>496</v>
      </c>
      <c r="D81" s="1325" t="n">
        <f aca="false">K81</f>
        <v>200</v>
      </c>
      <c r="E81" s="1325" t="s">
        <v>496</v>
      </c>
      <c r="F81" s="1326" t="n">
        <f aca="false">L81</f>
        <v>1600</v>
      </c>
      <c r="G81" s="1325" t="s">
        <v>496</v>
      </c>
      <c r="H81" s="1325" t="n">
        <v>2</v>
      </c>
      <c r="I81" s="1327" t="s">
        <v>497</v>
      </c>
      <c r="J81" s="1208" t="n">
        <v>75</v>
      </c>
      <c r="K81" s="1339" t="n">
        <v>200</v>
      </c>
      <c r="L81" s="1339" t="n">
        <v>1600</v>
      </c>
      <c r="M81" s="1340" t="n">
        <v>11.6839561125445</v>
      </c>
      <c r="N81" s="1211" t="n">
        <v>356.775</v>
      </c>
      <c r="O81" s="1342" t="n">
        <v>16939.9242625275</v>
      </c>
      <c r="P81" s="1341" t="n">
        <v>19669.53940128</v>
      </c>
      <c r="Q81" s="1213" t="n">
        <v>14530.9005160538</v>
      </c>
      <c r="R81" s="1343" t="n">
        <v>31470.8247785813</v>
      </c>
      <c r="S81" s="1344" t="n">
        <v>34200.4399173338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75</v>
      </c>
      <c r="C82" s="1337" t="s">
        <v>496</v>
      </c>
      <c r="D82" s="1337" t="n">
        <f aca="false">K82</f>
        <v>200</v>
      </c>
      <c r="E82" s="1337" t="s">
        <v>496</v>
      </c>
      <c r="F82" s="1326" t="n">
        <f aca="false">L82</f>
        <v>1650</v>
      </c>
      <c r="G82" s="1337" t="s">
        <v>496</v>
      </c>
      <c r="H82" s="1325" t="n">
        <v>2</v>
      </c>
      <c r="I82" s="1327" t="s">
        <v>497</v>
      </c>
      <c r="J82" s="1208" t="n">
        <v>75</v>
      </c>
      <c r="K82" s="1339" t="n">
        <v>200</v>
      </c>
      <c r="L82" s="1339" t="n">
        <v>1650</v>
      </c>
      <c r="M82" s="1340" t="n">
        <v>12.0339542601876</v>
      </c>
      <c r="N82" s="1211" t="n">
        <v>371.046</v>
      </c>
      <c r="O82" s="1342" t="n">
        <v>17305.9804051425</v>
      </c>
      <c r="P82" s="1341" t="n">
        <v>20118.79921095</v>
      </c>
      <c r="Q82" s="1213" t="n">
        <v>15081.3681950363</v>
      </c>
      <c r="R82" s="1343" t="n">
        <v>32387.3486001788</v>
      </c>
      <c r="S82" s="1344" t="n">
        <v>35200.1674059863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75</v>
      </c>
      <c r="C83" s="1337" t="s">
        <v>496</v>
      </c>
      <c r="D83" s="1337" t="n">
        <f aca="false">K83</f>
        <v>200</v>
      </c>
      <c r="E83" s="1337" t="s">
        <v>496</v>
      </c>
      <c r="F83" s="1326" t="n">
        <f aca="false">L83</f>
        <v>1700</v>
      </c>
      <c r="G83" s="1337" t="s">
        <v>496</v>
      </c>
      <c r="H83" s="1325" t="n">
        <v>2</v>
      </c>
      <c r="I83" s="1327" t="s">
        <v>497</v>
      </c>
      <c r="J83" s="1208" t="n">
        <v>75</v>
      </c>
      <c r="K83" s="1339" t="n">
        <v>200</v>
      </c>
      <c r="L83" s="1339" t="n">
        <v>1700</v>
      </c>
      <c r="M83" s="1340" t="n">
        <v>12.3669124078308</v>
      </c>
      <c r="N83" s="1211" t="n">
        <v>385.317</v>
      </c>
      <c r="O83" s="1342" t="n">
        <v>17672.0365477575</v>
      </c>
      <c r="P83" s="1341" t="n">
        <v>20568.05902062</v>
      </c>
      <c r="Q83" s="1213" t="n">
        <v>15416.3388854363</v>
      </c>
      <c r="R83" s="1343" t="n">
        <v>33088.3754331938</v>
      </c>
      <c r="S83" s="1344" t="n">
        <v>35984.3979060563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75</v>
      </c>
      <c r="C84" s="1337" t="s">
        <v>496</v>
      </c>
      <c r="D84" s="1337" t="n">
        <f aca="false">K84</f>
        <v>200</v>
      </c>
      <c r="E84" s="1337" t="s">
        <v>496</v>
      </c>
      <c r="F84" s="1326" t="n">
        <f aca="false">L84</f>
        <v>1750</v>
      </c>
      <c r="G84" s="1337" t="s">
        <v>496</v>
      </c>
      <c r="H84" s="1325" t="n">
        <v>2</v>
      </c>
      <c r="I84" s="1327" t="s">
        <v>497</v>
      </c>
      <c r="J84" s="1208" t="n">
        <v>75</v>
      </c>
      <c r="K84" s="1339" t="n">
        <v>200</v>
      </c>
      <c r="L84" s="1339" t="n">
        <v>1750</v>
      </c>
      <c r="M84" s="1340" t="n">
        <v>12.7169105554739</v>
      </c>
      <c r="N84" s="1211" t="n">
        <v>399.588</v>
      </c>
      <c r="O84" s="1342" t="n">
        <v>18038.0926903725</v>
      </c>
      <c r="P84" s="1341" t="n">
        <v>21017.31883029</v>
      </c>
      <c r="Q84" s="1213" t="n">
        <v>15966.8065644188</v>
      </c>
      <c r="R84" s="1343" t="n">
        <v>34004.8992547913</v>
      </c>
      <c r="S84" s="1344" t="n">
        <v>36984.1253947088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75</v>
      </c>
      <c r="C85" s="1337" t="s">
        <v>496</v>
      </c>
      <c r="D85" s="1337" t="n">
        <f aca="false">K85</f>
        <v>200</v>
      </c>
      <c r="E85" s="1337" t="s">
        <v>496</v>
      </c>
      <c r="F85" s="1326" t="n">
        <f aca="false">L85</f>
        <v>1800</v>
      </c>
      <c r="G85" s="1337" t="s">
        <v>496</v>
      </c>
      <c r="H85" s="1325" t="n">
        <v>2</v>
      </c>
      <c r="I85" s="1327" t="s">
        <v>497</v>
      </c>
      <c r="J85" s="1208" t="n">
        <v>75</v>
      </c>
      <c r="K85" s="1339" t="n">
        <v>200</v>
      </c>
      <c r="L85" s="1339" t="n">
        <v>1800</v>
      </c>
      <c r="M85" s="1340" t="n">
        <v>13.0498687031171</v>
      </c>
      <c r="N85" s="1211" t="n">
        <v>413.859</v>
      </c>
      <c r="O85" s="1342" t="n">
        <v>18404.1488329875</v>
      </c>
      <c r="P85" s="1341" t="n">
        <v>21466.57863996</v>
      </c>
      <c r="Q85" s="1213" t="n">
        <v>16301.7773860275</v>
      </c>
      <c r="R85" s="1343" t="n">
        <v>34705.926219015</v>
      </c>
      <c r="S85" s="1344" t="n">
        <v>37768.3560259875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75</v>
      </c>
      <c r="C86" s="1337" t="s">
        <v>496</v>
      </c>
      <c r="D86" s="1337" t="n">
        <f aca="false">K86</f>
        <v>200</v>
      </c>
      <c r="E86" s="1337" t="s">
        <v>496</v>
      </c>
      <c r="F86" s="1326" t="n">
        <f aca="false">L86</f>
        <v>1850</v>
      </c>
      <c r="G86" s="1337" t="s">
        <v>496</v>
      </c>
      <c r="H86" s="1325" t="n">
        <v>2</v>
      </c>
      <c r="I86" s="1327" t="s">
        <v>497</v>
      </c>
      <c r="J86" s="1208" t="n">
        <v>75</v>
      </c>
      <c r="K86" s="1339" t="n">
        <v>200</v>
      </c>
      <c r="L86" s="1339" t="n">
        <v>1850</v>
      </c>
      <c r="M86" s="1340" t="n">
        <v>13.3998668507603</v>
      </c>
      <c r="N86" s="1211" t="n">
        <v>428.13</v>
      </c>
      <c r="O86" s="1342" t="n">
        <v>18770.2049756025</v>
      </c>
      <c r="P86" s="1341" t="n">
        <v>21915.83844963</v>
      </c>
      <c r="Q86" s="1213" t="n">
        <v>16852.24506501</v>
      </c>
      <c r="R86" s="1343" t="n">
        <v>35622.4500406125</v>
      </c>
      <c r="S86" s="1344" t="n">
        <v>38768.08351464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75</v>
      </c>
      <c r="C87" s="1337" t="s">
        <v>496</v>
      </c>
      <c r="D87" s="1337" t="n">
        <f aca="false">K87</f>
        <v>200</v>
      </c>
      <c r="E87" s="1337" t="s">
        <v>496</v>
      </c>
      <c r="F87" s="1326" t="n">
        <f aca="false">L87</f>
        <v>1900</v>
      </c>
      <c r="G87" s="1337" t="s">
        <v>496</v>
      </c>
      <c r="H87" s="1325" t="n">
        <v>2</v>
      </c>
      <c r="I87" s="1327" t="s">
        <v>497</v>
      </c>
      <c r="J87" s="1208" t="n">
        <v>75</v>
      </c>
      <c r="K87" s="1339" t="n">
        <v>200</v>
      </c>
      <c r="L87" s="1339" t="n">
        <v>1900</v>
      </c>
      <c r="M87" s="1340" t="n">
        <v>13.7328249984034</v>
      </c>
      <c r="N87" s="1211" t="n">
        <v>442.401</v>
      </c>
      <c r="O87" s="1342" t="n">
        <v>19136.2611182175</v>
      </c>
      <c r="P87" s="1341" t="n">
        <v>22365.0983905088</v>
      </c>
      <c r="Q87" s="1213" t="n">
        <v>17187.21575541</v>
      </c>
      <c r="R87" s="1343" t="n">
        <v>36323.4768736275</v>
      </c>
      <c r="S87" s="1344" t="n">
        <v>39552.3141459188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75</v>
      </c>
      <c r="C88" s="1337" t="s">
        <v>496</v>
      </c>
      <c r="D88" s="1337" t="n">
        <f aca="false">K88</f>
        <v>200</v>
      </c>
      <c r="E88" s="1337" t="s">
        <v>496</v>
      </c>
      <c r="F88" s="1326" t="n">
        <f aca="false">L88</f>
        <v>1950</v>
      </c>
      <c r="G88" s="1337" t="s">
        <v>496</v>
      </c>
      <c r="H88" s="1325" t="n">
        <v>2</v>
      </c>
      <c r="I88" s="1327" t="s">
        <v>497</v>
      </c>
      <c r="J88" s="1208" t="n">
        <v>75</v>
      </c>
      <c r="K88" s="1339" t="n">
        <v>200</v>
      </c>
      <c r="L88" s="1339" t="n">
        <v>1950</v>
      </c>
      <c r="M88" s="1340" t="n">
        <v>14.1050331460466</v>
      </c>
      <c r="N88" s="1211" t="n">
        <v>456.672</v>
      </c>
      <c r="O88" s="1342" t="n">
        <v>19545.18814539</v>
      </c>
      <c r="P88" s="1341" t="n">
        <v>22855.9222455863</v>
      </c>
      <c r="Q88" s="1213" t="n">
        <v>17522.18644581</v>
      </c>
      <c r="R88" s="1343" t="n">
        <v>37067.3745912</v>
      </c>
      <c r="S88" s="1344" t="n">
        <v>40378.1086913963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75</v>
      </c>
      <c r="C89" s="1337" t="s">
        <v>496</v>
      </c>
      <c r="D89" s="1337" t="n">
        <f aca="false">K89</f>
        <v>200</v>
      </c>
      <c r="E89" s="1337" t="s">
        <v>496</v>
      </c>
      <c r="F89" s="1326" t="n">
        <f aca="false">L89</f>
        <v>2000</v>
      </c>
      <c r="G89" s="1337" t="s">
        <v>496</v>
      </c>
      <c r="H89" s="1325" t="n">
        <v>2</v>
      </c>
      <c r="I89" s="1327" t="s">
        <v>497</v>
      </c>
      <c r="J89" s="1208" t="n">
        <v>75</v>
      </c>
      <c r="K89" s="1339" t="n">
        <v>200</v>
      </c>
      <c r="L89" s="1339" t="n">
        <v>2000</v>
      </c>
      <c r="M89" s="1340" t="n">
        <v>14.5465936936897</v>
      </c>
      <c r="N89" s="1211" t="n">
        <v>470.943</v>
      </c>
      <c r="O89" s="1342" t="n">
        <v>20126.7050629725</v>
      </c>
      <c r="P89" s="1341" t="n">
        <v>23586.7807000013</v>
      </c>
      <c r="Q89" s="1213" t="n">
        <v>18072.6542560013</v>
      </c>
      <c r="R89" s="1343" t="n">
        <v>38199.3593189738</v>
      </c>
      <c r="S89" s="1344" t="n">
        <v>41659.4349560025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75</v>
      </c>
      <c r="C90" s="1337" t="s">
        <v>496</v>
      </c>
      <c r="D90" s="1337" t="n">
        <f aca="false">K90</f>
        <v>200</v>
      </c>
      <c r="E90" s="1337" t="s">
        <v>496</v>
      </c>
      <c r="F90" s="1326" t="n">
        <f aca="false">L90</f>
        <v>2050</v>
      </c>
      <c r="G90" s="1337" t="s">
        <v>496</v>
      </c>
      <c r="H90" s="1325" t="n">
        <v>2</v>
      </c>
      <c r="I90" s="1327" t="s">
        <v>497</v>
      </c>
      <c r="J90" s="1208" t="n">
        <v>75</v>
      </c>
      <c r="K90" s="1339" t="n">
        <v>200</v>
      </c>
      <c r="L90" s="1339" t="n">
        <v>2050</v>
      </c>
      <c r="M90" s="1340" t="n">
        <v>14.8795518413329</v>
      </c>
      <c r="N90" s="1211" t="n">
        <v>485.214</v>
      </c>
      <c r="O90" s="1342" t="n">
        <v>20492.7612055875</v>
      </c>
      <c r="P90" s="1341" t="n">
        <v>24036.0405096713</v>
      </c>
      <c r="Q90" s="1213" t="n">
        <v>18407.6249464013</v>
      </c>
      <c r="R90" s="1343" t="n">
        <v>38900.3861519888</v>
      </c>
      <c r="S90" s="1344" t="n">
        <v>42443.6654560725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75</v>
      </c>
      <c r="C91" s="1325" t="s">
        <v>496</v>
      </c>
      <c r="D91" s="1325" t="n">
        <f aca="false">K91</f>
        <v>200</v>
      </c>
      <c r="E91" s="1325" t="s">
        <v>496</v>
      </c>
      <c r="F91" s="1326" t="n">
        <f aca="false">L91</f>
        <v>2100</v>
      </c>
      <c r="G91" s="1325" t="s">
        <v>496</v>
      </c>
      <c r="H91" s="1325" t="n">
        <v>2</v>
      </c>
      <c r="I91" s="1327" t="s">
        <v>497</v>
      </c>
      <c r="J91" s="1208" t="n">
        <v>75</v>
      </c>
      <c r="K91" s="1339" t="n">
        <v>200</v>
      </c>
      <c r="L91" s="1339" t="n">
        <v>2100</v>
      </c>
      <c r="M91" s="1340" t="n">
        <v>15.2295499889761</v>
      </c>
      <c r="N91" s="1211" t="n">
        <v>499.485</v>
      </c>
      <c r="O91" s="1342" t="n">
        <v>20858.8173482025</v>
      </c>
      <c r="P91" s="1341" t="n">
        <v>24485.3003193413</v>
      </c>
      <c r="Q91" s="1213" t="n">
        <v>18958.0926253838</v>
      </c>
      <c r="R91" s="1343" t="n">
        <v>39816.9099735863</v>
      </c>
      <c r="S91" s="1344" t="n">
        <v>43443.392944725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75</v>
      </c>
      <c r="C92" s="1337" t="s">
        <v>496</v>
      </c>
      <c r="D92" s="1337" t="n">
        <f aca="false">K92</f>
        <v>200</v>
      </c>
      <c r="E92" s="1337" t="s">
        <v>496</v>
      </c>
      <c r="F92" s="1326" t="n">
        <f aca="false">L92</f>
        <v>2150</v>
      </c>
      <c r="G92" s="1337" t="s">
        <v>496</v>
      </c>
      <c r="H92" s="1325" t="n">
        <v>2</v>
      </c>
      <c r="I92" s="1327" t="s">
        <v>497</v>
      </c>
      <c r="J92" s="1208" t="n">
        <v>75</v>
      </c>
      <c r="K92" s="1339" t="n">
        <v>200</v>
      </c>
      <c r="L92" s="1339" t="n">
        <v>2150</v>
      </c>
      <c r="M92" s="1340" t="n">
        <v>15.5625081366192</v>
      </c>
      <c r="N92" s="1211" t="n">
        <v>513.756</v>
      </c>
      <c r="O92" s="1342" t="n">
        <v>21224.8734908175</v>
      </c>
      <c r="P92" s="1341" t="n">
        <v>24934.56026022</v>
      </c>
      <c r="Q92" s="1213" t="n">
        <v>19293.0633157838</v>
      </c>
      <c r="R92" s="1343" t="n">
        <v>40517.9368066013</v>
      </c>
      <c r="S92" s="1344" t="n">
        <v>44227.6235760038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75</v>
      </c>
      <c r="C93" s="1337" t="s">
        <v>496</v>
      </c>
      <c r="D93" s="1337" t="n">
        <f aca="false">K93</f>
        <v>200</v>
      </c>
      <c r="E93" s="1337" t="s">
        <v>496</v>
      </c>
      <c r="F93" s="1326" t="n">
        <f aca="false">L93</f>
        <v>2200</v>
      </c>
      <c r="G93" s="1337" t="s">
        <v>496</v>
      </c>
      <c r="H93" s="1325" t="n">
        <v>2</v>
      </c>
      <c r="I93" s="1327" t="s">
        <v>497</v>
      </c>
      <c r="J93" s="1208" t="n">
        <v>75</v>
      </c>
      <c r="K93" s="1339" t="n">
        <v>200</v>
      </c>
      <c r="L93" s="1339" t="n">
        <v>2200</v>
      </c>
      <c r="M93" s="1340" t="n">
        <v>15.9125062842624</v>
      </c>
      <c r="N93" s="1211" t="n">
        <v>528.027</v>
      </c>
      <c r="O93" s="1342" t="n">
        <v>21590.9296334325</v>
      </c>
      <c r="P93" s="1341" t="n">
        <v>25383.82006989</v>
      </c>
      <c r="Q93" s="1213" t="n">
        <v>19843.5309947663</v>
      </c>
      <c r="R93" s="1343" t="n">
        <v>41434.4606281988</v>
      </c>
      <c r="S93" s="1344" t="n">
        <v>45227.3510646563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75</v>
      </c>
      <c r="C94" s="1337" t="s">
        <v>496</v>
      </c>
      <c r="D94" s="1337" t="n">
        <f aca="false">K94</f>
        <v>200</v>
      </c>
      <c r="E94" s="1337" t="s">
        <v>496</v>
      </c>
      <c r="F94" s="1326" t="n">
        <f aca="false">L94</f>
        <v>2250</v>
      </c>
      <c r="G94" s="1337" t="s">
        <v>496</v>
      </c>
      <c r="H94" s="1325" t="n">
        <v>2</v>
      </c>
      <c r="I94" s="1327" t="s">
        <v>497</v>
      </c>
      <c r="J94" s="1208" t="n">
        <v>75</v>
      </c>
      <c r="K94" s="1339" t="n">
        <v>200</v>
      </c>
      <c r="L94" s="1339" t="n">
        <v>2250</v>
      </c>
      <c r="M94" s="1340" t="n">
        <v>16.2454644319055</v>
      </c>
      <c r="N94" s="1211" t="n">
        <v>542.298</v>
      </c>
      <c r="O94" s="1342" t="n">
        <v>21956.9857760475</v>
      </c>
      <c r="P94" s="1341" t="n">
        <v>25833.07987956</v>
      </c>
      <c r="Q94" s="1213" t="n">
        <v>20178.501816375</v>
      </c>
      <c r="R94" s="1343" t="n">
        <v>42135.4875924225</v>
      </c>
      <c r="S94" s="1344" t="n">
        <v>46011.581695935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75</v>
      </c>
      <c r="C95" s="1337" t="s">
        <v>496</v>
      </c>
      <c r="D95" s="1337" t="n">
        <f aca="false">K95</f>
        <v>200</v>
      </c>
      <c r="E95" s="1337" t="s">
        <v>496</v>
      </c>
      <c r="F95" s="1326" t="n">
        <f aca="false">L95</f>
        <v>2300</v>
      </c>
      <c r="G95" s="1337" t="s">
        <v>496</v>
      </c>
      <c r="H95" s="1325" t="n">
        <v>2</v>
      </c>
      <c r="I95" s="1327" t="s">
        <v>497</v>
      </c>
      <c r="J95" s="1208" t="n">
        <v>75</v>
      </c>
      <c r="K95" s="1339" t="n">
        <v>200</v>
      </c>
      <c r="L95" s="1339" t="n">
        <v>2300</v>
      </c>
      <c r="M95" s="1340" t="n">
        <v>16.5784225795487</v>
      </c>
      <c r="N95" s="1211" t="n">
        <v>556.569</v>
      </c>
      <c r="O95" s="1342" t="n">
        <v>22323.0419186625</v>
      </c>
      <c r="P95" s="1341" t="n">
        <v>26282.33968923</v>
      </c>
      <c r="Q95" s="1213" t="n">
        <v>20513.472506775</v>
      </c>
      <c r="R95" s="1343" t="n">
        <v>42836.5144254375</v>
      </c>
      <c r="S95" s="1344" t="n">
        <v>46795.812196005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75</v>
      </c>
      <c r="C96" s="1337" t="s">
        <v>496</v>
      </c>
      <c r="D96" s="1337" t="n">
        <f aca="false">K96</f>
        <v>200</v>
      </c>
      <c r="E96" s="1337" t="s">
        <v>496</v>
      </c>
      <c r="F96" s="1326" t="n">
        <f aca="false">L96</f>
        <v>2350</v>
      </c>
      <c r="G96" s="1337" t="s">
        <v>496</v>
      </c>
      <c r="H96" s="1325" t="n">
        <v>2</v>
      </c>
      <c r="I96" s="1327" t="s">
        <v>497</v>
      </c>
      <c r="J96" s="1208" t="n">
        <v>75</v>
      </c>
      <c r="K96" s="1339" t="n">
        <v>200</v>
      </c>
      <c r="L96" s="1339" t="n">
        <v>2350</v>
      </c>
      <c r="M96" s="1340" t="n">
        <v>16.9284207271918</v>
      </c>
      <c r="N96" s="1211" t="n">
        <v>570.84</v>
      </c>
      <c r="O96" s="1342" t="n">
        <v>22689.0980612775</v>
      </c>
      <c r="P96" s="1341" t="n">
        <v>26731.5994989</v>
      </c>
      <c r="Q96" s="1213" t="n">
        <v>21063.9401857575</v>
      </c>
      <c r="R96" s="1343" t="n">
        <v>43753.038247035</v>
      </c>
      <c r="S96" s="1344" t="n">
        <v>47795.5396846575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75</v>
      </c>
      <c r="C97" s="1337" t="s">
        <v>496</v>
      </c>
      <c r="D97" s="1337" t="n">
        <f aca="false">K97</f>
        <v>200</v>
      </c>
      <c r="E97" s="1337" t="s">
        <v>496</v>
      </c>
      <c r="F97" s="1326" t="n">
        <f aca="false">L97</f>
        <v>2400</v>
      </c>
      <c r="G97" s="1337" t="s">
        <v>496</v>
      </c>
      <c r="H97" s="1325" t="n">
        <v>2</v>
      </c>
      <c r="I97" s="1327" t="s">
        <v>497</v>
      </c>
      <c r="J97" s="1208" t="n">
        <v>75</v>
      </c>
      <c r="K97" s="1339" t="n">
        <v>200</v>
      </c>
      <c r="L97" s="1339" t="n">
        <v>2400</v>
      </c>
      <c r="M97" s="1340" t="n">
        <v>17.261378874835</v>
      </c>
      <c r="N97" s="1211" t="n">
        <v>585.111</v>
      </c>
      <c r="O97" s="1342" t="n">
        <v>23055.1542038925</v>
      </c>
      <c r="P97" s="1341" t="n">
        <v>27180.85930857</v>
      </c>
      <c r="Q97" s="1213" t="n">
        <v>21398.9108761575</v>
      </c>
      <c r="R97" s="1343" t="n">
        <v>44454.06508005</v>
      </c>
      <c r="S97" s="1344" t="n">
        <v>48579.7701847275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75</v>
      </c>
      <c r="C98" s="1337" t="s">
        <v>496</v>
      </c>
      <c r="D98" s="1337" t="n">
        <f aca="false">K98</f>
        <v>200</v>
      </c>
      <c r="E98" s="1337" t="s">
        <v>496</v>
      </c>
      <c r="F98" s="1326" t="n">
        <f aca="false">L98</f>
        <v>2450</v>
      </c>
      <c r="G98" s="1337" t="s">
        <v>496</v>
      </c>
      <c r="H98" s="1325" t="n">
        <v>2</v>
      </c>
      <c r="I98" s="1327" t="s">
        <v>497</v>
      </c>
      <c r="J98" s="1208" t="n">
        <v>75</v>
      </c>
      <c r="K98" s="1339" t="n">
        <v>200</v>
      </c>
      <c r="L98" s="1339" t="n">
        <v>2450</v>
      </c>
      <c r="M98" s="1340" t="n">
        <v>17.7039401552782</v>
      </c>
      <c r="N98" s="1211" t="n">
        <v>599.382</v>
      </c>
      <c r="O98" s="1342" t="n">
        <v>23925.3553011375</v>
      </c>
      <c r="P98" s="1341" t="n">
        <v>28048.3337567813</v>
      </c>
      <c r="Q98" s="1213" t="n">
        <v>21949.3786863488</v>
      </c>
      <c r="R98" s="1343" t="n">
        <v>45874.7339874863</v>
      </c>
      <c r="S98" s="1344" t="n">
        <v>49997.71244313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75</v>
      </c>
      <c r="C99" s="1337" t="s">
        <v>496</v>
      </c>
      <c r="D99" s="1337" t="n">
        <f aca="false">K99</f>
        <v>200</v>
      </c>
      <c r="E99" s="1337" t="s">
        <v>496</v>
      </c>
      <c r="F99" s="1326" t="n">
        <f aca="false">L99</f>
        <v>2500</v>
      </c>
      <c r="G99" s="1337" t="s">
        <v>496</v>
      </c>
      <c r="H99" s="1325" t="n">
        <v>2</v>
      </c>
      <c r="I99" s="1327" t="s">
        <v>497</v>
      </c>
      <c r="J99" s="1208" t="n">
        <v>75</v>
      </c>
      <c r="K99" s="1339" t="n">
        <v>200</v>
      </c>
      <c r="L99" s="1339" t="n">
        <v>2500</v>
      </c>
      <c r="M99" s="1340" t="n">
        <v>18.0368983029213</v>
      </c>
      <c r="N99" s="1211" t="n">
        <v>613.653</v>
      </c>
      <c r="O99" s="1342" t="n">
        <v>24291.4115749613</v>
      </c>
      <c r="P99" s="1341" t="n">
        <v>28497.5935664513</v>
      </c>
      <c r="Q99" s="1213" t="n">
        <v>22284.3493767488</v>
      </c>
      <c r="R99" s="1343" t="n">
        <v>46575.76095171</v>
      </c>
      <c r="S99" s="1344" t="n">
        <v>50781.9429432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75</v>
      </c>
      <c r="C100" s="1337" t="s">
        <v>496</v>
      </c>
      <c r="D100" s="1337" t="n">
        <f aca="false">K100</f>
        <v>200</v>
      </c>
      <c r="E100" s="1337" t="s">
        <v>496</v>
      </c>
      <c r="F100" s="1326" t="n">
        <f aca="false">L100</f>
        <v>2550</v>
      </c>
      <c r="G100" s="1337" t="s">
        <v>496</v>
      </c>
      <c r="H100" s="1325" t="n">
        <v>2</v>
      </c>
      <c r="I100" s="1327" t="s">
        <v>497</v>
      </c>
      <c r="J100" s="1208" t="n">
        <v>75</v>
      </c>
      <c r="K100" s="1339" t="n">
        <v>200</v>
      </c>
      <c r="L100" s="1339" t="n">
        <v>2550</v>
      </c>
      <c r="M100" s="1340" t="n">
        <v>18.3868964505645</v>
      </c>
      <c r="N100" s="1211" t="n">
        <v>627.924</v>
      </c>
      <c r="O100" s="1342" t="n">
        <v>24657.4677175763</v>
      </c>
      <c r="P100" s="1341" t="n">
        <v>28946.8533761213</v>
      </c>
      <c r="Q100" s="1213" t="n">
        <v>22834.8170557313</v>
      </c>
      <c r="R100" s="1343" t="n">
        <v>47492.2847733075</v>
      </c>
      <c r="S100" s="1344" t="n">
        <v>51781.6704318525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75</v>
      </c>
      <c r="C101" s="1325" t="s">
        <v>496</v>
      </c>
      <c r="D101" s="1325" t="n">
        <f aca="false">K101</f>
        <v>200</v>
      </c>
      <c r="E101" s="1325" t="s">
        <v>496</v>
      </c>
      <c r="F101" s="1326" t="n">
        <f aca="false">L101</f>
        <v>2600</v>
      </c>
      <c r="G101" s="1325" t="s">
        <v>496</v>
      </c>
      <c r="H101" s="1325" t="n">
        <v>2</v>
      </c>
      <c r="I101" s="1327" t="s">
        <v>497</v>
      </c>
      <c r="J101" s="1208" t="n">
        <v>75</v>
      </c>
      <c r="K101" s="1339" t="n">
        <v>200</v>
      </c>
      <c r="L101" s="1339" t="n">
        <v>2600</v>
      </c>
      <c r="M101" s="1340" t="n">
        <v>18.7198545982076</v>
      </c>
      <c r="N101" s="1211" t="n">
        <v>642.195</v>
      </c>
      <c r="O101" s="1342" t="n">
        <v>25023.5238601913</v>
      </c>
      <c r="P101" s="1341" t="n">
        <v>29396.113317</v>
      </c>
      <c r="Q101" s="1213" t="n">
        <v>23169.7877461313</v>
      </c>
      <c r="R101" s="1343" t="n">
        <v>48193.3116063225</v>
      </c>
      <c r="S101" s="1344" t="n">
        <v>52565.9010631313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75</v>
      </c>
      <c r="C102" s="1337" t="s">
        <v>496</v>
      </c>
      <c r="D102" s="1337" t="n">
        <f aca="false">K102</f>
        <v>200</v>
      </c>
      <c r="E102" s="1337" t="s">
        <v>496</v>
      </c>
      <c r="F102" s="1326" t="n">
        <f aca="false">L102</f>
        <v>2650</v>
      </c>
      <c r="G102" s="1337" t="s">
        <v>496</v>
      </c>
      <c r="H102" s="1325" t="n">
        <v>2</v>
      </c>
      <c r="I102" s="1327" t="s">
        <v>497</v>
      </c>
      <c r="J102" s="1208" t="n">
        <v>75</v>
      </c>
      <c r="K102" s="1339" t="n">
        <v>200</v>
      </c>
      <c r="L102" s="1339" t="n">
        <v>2650</v>
      </c>
      <c r="M102" s="1340" t="n">
        <v>19.0698527458508</v>
      </c>
      <c r="N102" s="1211" t="n">
        <v>656.466</v>
      </c>
      <c r="O102" s="1342" t="n">
        <v>25389.5800028063</v>
      </c>
      <c r="P102" s="1341" t="n">
        <v>29845.37312667</v>
      </c>
      <c r="Q102" s="1213" t="n">
        <v>23720.2554251138</v>
      </c>
      <c r="R102" s="1343" t="n">
        <v>49109.83542792</v>
      </c>
      <c r="S102" s="1344" t="n">
        <v>53565.6285517838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75</v>
      </c>
      <c r="C103" s="1337" t="s">
        <v>496</v>
      </c>
      <c r="D103" s="1337" t="n">
        <f aca="false">K103</f>
        <v>200</v>
      </c>
      <c r="E103" s="1337" t="s">
        <v>496</v>
      </c>
      <c r="F103" s="1326" t="n">
        <f aca="false">L103</f>
        <v>2700</v>
      </c>
      <c r="G103" s="1337" t="s">
        <v>496</v>
      </c>
      <c r="H103" s="1325" t="n">
        <v>2</v>
      </c>
      <c r="I103" s="1327" t="s">
        <v>497</v>
      </c>
      <c r="J103" s="1208" t="n">
        <v>75</v>
      </c>
      <c r="K103" s="1339" t="n">
        <v>200</v>
      </c>
      <c r="L103" s="1339" t="n">
        <v>2700</v>
      </c>
      <c r="M103" s="1340" t="n">
        <v>19.442060893494</v>
      </c>
      <c r="N103" s="1211" t="n">
        <v>670.737</v>
      </c>
      <c r="O103" s="1342" t="n">
        <v>25798.50689877</v>
      </c>
      <c r="P103" s="1341" t="n">
        <v>30336.1969817475</v>
      </c>
      <c r="Q103" s="1213" t="n">
        <v>24055.2262467225</v>
      </c>
      <c r="R103" s="1343" t="n">
        <v>49853.7331454925</v>
      </c>
      <c r="S103" s="1344" t="n">
        <v>54391.42322847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75</v>
      </c>
      <c r="C104" s="1337" t="s">
        <v>496</v>
      </c>
      <c r="D104" s="1337" t="n">
        <f aca="false">K104</f>
        <v>200</v>
      </c>
      <c r="E104" s="1337" t="s">
        <v>496</v>
      </c>
      <c r="F104" s="1326" t="n">
        <f aca="false">L104</f>
        <v>2750</v>
      </c>
      <c r="G104" s="1337" t="s">
        <v>496</v>
      </c>
      <c r="H104" s="1325" t="n">
        <v>2</v>
      </c>
      <c r="I104" s="1327" t="s">
        <v>497</v>
      </c>
      <c r="J104" s="1208" t="n">
        <v>75</v>
      </c>
      <c r="K104" s="1339" t="n">
        <v>200</v>
      </c>
      <c r="L104" s="1339" t="n">
        <v>2750</v>
      </c>
      <c r="M104" s="1340" t="n">
        <v>19.7750190411371</v>
      </c>
      <c r="N104" s="1211" t="n">
        <v>685.008</v>
      </c>
      <c r="O104" s="1342" t="n">
        <v>26164.563041385</v>
      </c>
      <c r="P104" s="1341" t="n">
        <v>30785.4567914175</v>
      </c>
      <c r="Q104" s="1213" t="n">
        <v>24390.1969371225</v>
      </c>
      <c r="R104" s="1343" t="n">
        <v>50554.7599785075</v>
      </c>
      <c r="S104" s="1344" t="n">
        <v>55175.65372854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75</v>
      </c>
      <c r="C105" s="1337" t="s">
        <v>496</v>
      </c>
      <c r="D105" s="1337" t="n">
        <f aca="false">K105</f>
        <v>200</v>
      </c>
      <c r="E105" s="1337" t="s">
        <v>496</v>
      </c>
      <c r="F105" s="1326" t="n">
        <f aca="false">L105</f>
        <v>2800</v>
      </c>
      <c r="G105" s="1337" t="s">
        <v>496</v>
      </c>
      <c r="H105" s="1325" t="n">
        <v>2</v>
      </c>
      <c r="I105" s="1327" t="s">
        <v>497</v>
      </c>
      <c r="J105" s="1208" t="n">
        <v>75</v>
      </c>
      <c r="K105" s="1339" t="n">
        <v>200</v>
      </c>
      <c r="L105" s="1339" t="n">
        <v>2800</v>
      </c>
      <c r="M105" s="1340" t="n">
        <v>20.1250171887803</v>
      </c>
      <c r="N105" s="1211" t="n">
        <v>699.279</v>
      </c>
      <c r="O105" s="1342" t="n">
        <v>26530.6193152088</v>
      </c>
      <c r="P105" s="1341" t="n">
        <v>31234.7167322963</v>
      </c>
      <c r="Q105" s="1213" t="n">
        <v>24940.664616105</v>
      </c>
      <c r="R105" s="1343" t="n">
        <v>51471.2839313138</v>
      </c>
      <c r="S105" s="1344" t="n">
        <v>56175.3813484013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75</v>
      </c>
      <c r="C106" s="1337" t="s">
        <v>496</v>
      </c>
      <c r="D106" s="1337" t="n">
        <f aca="false">K106</f>
        <v>200</v>
      </c>
      <c r="E106" s="1337" t="s">
        <v>496</v>
      </c>
      <c r="F106" s="1326" t="n">
        <f aca="false">L106</f>
        <v>2850</v>
      </c>
      <c r="G106" s="1337" t="s">
        <v>496</v>
      </c>
      <c r="H106" s="1325" t="n">
        <v>2</v>
      </c>
      <c r="I106" s="1327" t="s">
        <v>497</v>
      </c>
      <c r="J106" s="1208" t="n">
        <v>75</v>
      </c>
      <c r="K106" s="1339" t="n">
        <v>200</v>
      </c>
      <c r="L106" s="1339" t="n">
        <v>2850</v>
      </c>
      <c r="M106" s="1340" t="n">
        <v>20.4579753364234</v>
      </c>
      <c r="N106" s="1211" t="n">
        <v>713.55</v>
      </c>
      <c r="O106" s="1342" t="n">
        <v>26896.6754578238</v>
      </c>
      <c r="P106" s="1341" t="n">
        <v>31683.9765419663</v>
      </c>
      <c r="Q106" s="1213" t="n">
        <v>25275.635306505</v>
      </c>
      <c r="R106" s="1343" t="n">
        <v>52172.3107643288</v>
      </c>
      <c r="S106" s="1344" t="n">
        <v>56959.6118484713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75</v>
      </c>
      <c r="C107" s="1337" t="s">
        <v>496</v>
      </c>
      <c r="D107" s="1337" t="n">
        <f aca="false">K107</f>
        <v>200</v>
      </c>
      <c r="E107" s="1337" t="s">
        <v>496</v>
      </c>
      <c r="F107" s="1326" t="n">
        <f aca="false">L107</f>
        <v>2900</v>
      </c>
      <c r="G107" s="1337" t="s">
        <v>496</v>
      </c>
      <c r="H107" s="1325" t="n">
        <v>2</v>
      </c>
      <c r="I107" s="1327" t="s">
        <v>497</v>
      </c>
      <c r="J107" s="1208" t="n">
        <v>75</v>
      </c>
      <c r="K107" s="1339" t="n">
        <v>200</v>
      </c>
      <c r="L107" s="1339" t="n">
        <v>2900</v>
      </c>
      <c r="M107" s="1340" t="n">
        <v>20.8079734840666</v>
      </c>
      <c r="N107" s="1211" t="n">
        <v>727.821</v>
      </c>
      <c r="O107" s="1342" t="n">
        <v>27262.7316004388</v>
      </c>
      <c r="P107" s="1341" t="n">
        <v>32133.2363516363</v>
      </c>
      <c r="Q107" s="1213" t="n">
        <v>25826.1029854875</v>
      </c>
      <c r="R107" s="1343" t="n">
        <v>53088.8345859263</v>
      </c>
      <c r="S107" s="1344" t="n">
        <v>57959.3393371238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75</v>
      </c>
      <c r="C108" s="1337" t="s">
        <v>496</v>
      </c>
      <c r="D108" s="1337" t="n">
        <f aca="false">K108</f>
        <v>200</v>
      </c>
      <c r="E108" s="1337" t="s">
        <v>496</v>
      </c>
      <c r="F108" s="1326" t="n">
        <f aca="false">L108</f>
        <v>2950</v>
      </c>
      <c r="G108" s="1337" t="s">
        <v>496</v>
      </c>
      <c r="H108" s="1325" t="n">
        <v>2</v>
      </c>
      <c r="I108" s="1327" t="s">
        <v>497</v>
      </c>
      <c r="J108" s="1208" t="n">
        <v>75</v>
      </c>
      <c r="K108" s="1339" t="n">
        <v>200</v>
      </c>
      <c r="L108" s="1339" t="n">
        <v>2950</v>
      </c>
      <c r="M108" s="1340" t="n">
        <v>21.1409316317097</v>
      </c>
      <c r="N108" s="1211" t="n">
        <v>742.092</v>
      </c>
      <c r="O108" s="1342" t="n">
        <v>27628.7877430538</v>
      </c>
      <c r="P108" s="1341" t="n">
        <v>32582.4961613063</v>
      </c>
      <c r="Q108" s="1213" t="n">
        <v>26161.0738070963</v>
      </c>
      <c r="R108" s="1343" t="n">
        <v>53789.86155015</v>
      </c>
      <c r="S108" s="1344" t="n">
        <v>58743.5699684025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75</v>
      </c>
      <c r="C109" s="1346" t="s">
        <v>496</v>
      </c>
      <c r="D109" s="1346" t="n">
        <f aca="false">K109</f>
        <v>200</v>
      </c>
      <c r="E109" s="1346" t="s">
        <v>496</v>
      </c>
      <c r="F109" s="1347" t="n">
        <f aca="false">L109</f>
        <v>3000</v>
      </c>
      <c r="G109" s="1346" t="s">
        <v>496</v>
      </c>
      <c r="H109" s="1348" t="n">
        <v>2</v>
      </c>
      <c r="I109" s="1349" t="s">
        <v>497</v>
      </c>
      <c r="J109" s="1231" t="n">
        <v>75</v>
      </c>
      <c r="K109" s="1350" t="n">
        <v>200</v>
      </c>
      <c r="L109" s="1350" t="n">
        <v>3000</v>
      </c>
      <c r="M109" s="1351" t="n">
        <v>21.4909297793529</v>
      </c>
      <c r="N109" s="1234" t="n">
        <v>756.363</v>
      </c>
      <c r="O109" s="1353" t="n">
        <v>29093.1217416113</v>
      </c>
      <c r="P109" s="1352" t="n">
        <v>33031.7559709763</v>
      </c>
      <c r="Q109" s="1236" t="n">
        <v>26711.5414860788</v>
      </c>
      <c r="R109" s="1354" t="n">
        <v>55804.66322769</v>
      </c>
      <c r="S109" s="1355" t="n">
        <v>59743.297457055</v>
      </c>
    </row>
    <row r="110" customFormat="false" ht="22.5" hidden="false" customHeight="true" outlineLevel="0" collapsed="false">
      <c r="A110" s="1241" t="s">
        <v>512</v>
      </c>
      <c r="B110" s="1241"/>
      <c r="C110" s="1241"/>
      <c r="D110" s="1241"/>
      <c r="E110" s="1241"/>
      <c r="F110" s="1241"/>
      <c r="G110" s="1241"/>
      <c r="H110" s="1241"/>
      <c r="I110" s="1241"/>
      <c r="J110" s="1241"/>
      <c r="K110" s="1241"/>
      <c r="L110" s="1241"/>
      <c r="M110" s="1241"/>
      <c r="N110" s="1241"/>
      <c r="O110" s="1241"/>
      <c r="P110" s="1241"/>
      <c r="Q110" s="1241"/>
      <c r="R110" s="1241"/>
      <c r="S110" s="1241"/>
    </row>
    <row r="111" customFormat="false" ht="16.5" hidden="false" customHeight="true" outlineLevel="0" collapsed="false">
      <c r="A111" s="1202" t="s">
        <v>495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75</v>
      </c>
      <c r="C112" s="1325" t="s">
        <v>496</v>
      </c>
      <c r="D112" s="1325" t="n">
        <f aca="false">K112</f>
        <v>260</v>
      </c>
      <c r="E112" s="1325" t="s">
        <v>496</v>
      </c>
      <c r="F112" s="1326" t="n">
        <f aca="false">L112</f>
        <v>600</v>
      </c>
      <c r="G112" s="1325" t="s">
        <v>496</v>
      </c>
      <c r="H112" s="1325" t="n">
        <v>2</v>
      </c>
      <c r="I112" s="1327" t="s">
        <v>497</v>
      </c>
      <c r="J112" s="1258" t="n">
        <v>75</v>
      </c>
      <c r="K112" s="1329" t="n">
        <v>260</v>
      </c>
      <c r="L112" s="1329" t="n">
        <v>600</v>
      </c>
      <c r="M112" s="1330" t="n">
        <v>5.53640184956553</v>
      </c>
      <c r="N112" s="1259" t="n">
        <v>91.908</v>
      </c>
      <c r="O112" s="1331" t="n">
        <v>9381.53374101</v>
      </c>
      <c r="P112" s="1331" t="n">
        <v>11066.9849237475</v>
      </c>
      <c r="Q112" s="1262" t="n">
        <v>7043.02367612625</v>
      </c>
      <c r="R112" s="1334" t="n">
        <v>16424.5574171363</v>
      </c>
      <c r="S112" s="1335" t="n">
        <v>18110.0085998738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75</v>
      </c>
      <c r="C113" s="1337" t="s">
        <v>496</v>
      </c>
      <c r="D113" s="1337" t="n">
        <f aca="false">K113</f>
        <v>260</v>
      </c>
      <c r="E113" s="1337" t="s">
        <v>496</v>
      </c>
      <c r="F113" s="1326" t="n">
        <f aca="false">L113</f>
        <v>650</v>
      </c>
      <c r="G113" s="1337" t="s">
        <v>496</v>
      </c>
      <c r="H113" s="1325" t="n">
        <v>2</v>
      </c>
      <c r="I113" s="1327" t="s">
        <v>497</v>
      </c>
      <c r="J113" s="1208" t="n">
        <v>75</v>
      </c>
      <c r="K113" s="1339" t="n">
        <v>260</v>
      </c>
      <c r="L113" s="1339" t="n">
        <v>650</v>
      </c>
      <c r="M113" s="1340" t="n">
        <v>5.91714055905079</v>
      </c>
      <c r="N113" s="1209" t="n">
        <v>110.2896</v>
      </c>
      <c r="O113" s="1341" t="n">
        <v>9774.16595352</v>
      </c>
      <c r="P113" s="1341" t="n">
        <v>11560.5981456413</v>
      </c>
      <c r="Q113" s="1213" t="n">
        <v>7446.3980802075</v>
      </c>
      <c r="R113" s="1343" t="n">
        <v>17220.5640337275</v>
      </c>
      <c r="S113" s="1344" t="n">
        <v>19006.9962258488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75</v>
      </c>
      <c r="C114" s="1337" t="s">
        <v>496</v>
      </c>
      <c r="D114" s="1337" t="n">
        <f aca="false">K114</f>
        <v>260</v>
      </c>
      <c r="E114" s="1337" t="s">
        <v>496</v>
      </c>
      <c r="F114" s="1326" t="n">
        <f aca="false">L114</f>
        <v>700</v>
      </c>
      <c r="G114" s="1337" t="s">
        <v>496</v>
      </c>
      <c r="H114" s="1325" t="n">
        <v>2</v>
      </c>
      <c r="I114" s="1327" t="s">
        <v>497</v>
      </c>
      <c r="J114" s="1208" t="n">
        <v>75</v>
      </c>
      <c r="K114" s="1339" t="n">
        <v>260</v>
      </c>
      <c r="L114" s="1339" t="n">
        <v>700</v>
      </c>
      <c r="M114" s="1340" t="n">
        <v>6.31491926853605</v>
      </c>
      <c r="N114" s="1209" t="n">
        <v>128.6712</v>
      </c>
      <c r="O114" s="1341" t="n">
        <v>10166.7980348213</v>
      </c>
      <c r="P114" s="1341" t="n">
        <v>12054.2112363263</v>
      </c>
      <c r="Q114" s="1213" t="n">
        <v>8065.26947287125</v>
      </c>
      <c r="R114" s="1343" t="n">
        <v>18232.0675076925</v>
      </c>
      <c r="S114" s="1344" t="n">
        <v>20119.4807091975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75</v>
      </c>
      <c r="C115" s="1337" t="s">
        <v>496</v>
      </c>
      <c r="D115" s="1337" t="n">
        <f aca="false">K115</f>
        <v>260</v>
      </c>
      <c r="E115" s="1337" t="s">
        <v>496</v>
      </c>
      <c r="F115" s="1326" t="n">
        <f aca="false">L115</f>
        <v>750</v>
      </c>
      <c r="G115" s="1337" t="s">
        <v>496</v>
      </c>
      <c r="H115" s="1325" t="n">
        <v>2</v>
      </c>
      <c r="I115" s="1327" t="s">
        <v>497</v>
      </c>
      <c r="J115" s="1208" t="n">
        <v>75</v>
      </c>
      <c r="K115" s="1339" t="n">
        <v>260</v>
      </c>
      <c r="L115" s="1339" t="n">
        <v>750</v>
      </c>
      <c r="M115" s="1340" t="n">
        <v>6.69565797802132</v>
      </c>
      <c r="N115" s="1209" t="n">
        <v>147.0528</v>
      </c>
      <c r="O115" s="1341" t="n">
        <v>10559.4301161225</v>
      </c>
      <c r="P115" s="1341" t="n">
        <v>12547.8243270113</v>
      </c>
      <c r="Q115" s="1213" t="n">
        <v>8468.6438769525</v>
      </c>
      <c r="R115" s="1343" t="n">
        <v>19028.073993075</v>
      </c>
      <c r="S115" s="1344" t="n">
        <v>21016.4682039638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75</v>
      </c>
      <c r="C116" s="1337" t="s">
        <v>496</v>
      </c>
      <c r="D116" s="1337" t="n">
        <f aca="false">K116</f>
        <v>260</v>
      </c>
      <c r="E116" s="1337" t="s">
        <v>496</v>
      </c>
      <c r="F116" s="1326" t="n">
        <f aca="false">L116</f>
        <v>800</v>
      </c>
      <c r="G116" s="1337" t="s">
        <v>496</v>
      </c>
      <c r="H116" s="1325" t="n">
        <v>2</v>
      </c>
      <c r="I116" s="1327" t="s">
        <v>497</v>
      </c>
      <c r="J116" s="1208" t="n">
        <v>75</v>
      </c>
      <c r="K116" s="1339" t="n">
        <v>260</v>
      </c>
      <c r="L116" s="1339" t="n">
        <v>800</v>
      </c>
      <c r="M116" s="1340" t="n">
        <v>7.07639668750658</v>
      </c>
      <c r="N116" s="1209" t="n">
        <v>165.4344</v>
      </c>
      <c r="O116" s="1341" t="n">
        <v>10952.0623286325</v>
      </c>
      <c r="P116" s="1341" t="n">
        <v>13041.4374176962</v>
      </c>
      <c r="Q116" s="1213" t="n">
        <v>8872.01828103375</v>
      </c>
      <c r="R116" s="1343" t="n">
        <v>19824.0806096663</v>
      </c>
      <c r="S116" s="1344" t="n">
        <v>21913.45569873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75</v>
      </c>
      <c r="C117" s="1337" t="s">
        <v>496</v>
      </c>
      <c r="D117" s="1337" t="n">
        <f aca="false">K117</f>
        <v>260</v>
      </c>
      <c r="E117" s="1337" t="s">
        <v>496</v>
      </c>
      <c r="F117" s="1326" t="n">
        <f aca="false">L117</f>
        <v>850</v>
      </c>
      <c r="G117" s="1337" t="s">
        <v>496</v>
      </c>
      <c r="H117" s="1325" t="n">
        <v>2</v>
      </c>
      <c r="I117" s="1327" t="s">
        <v>497</v>
      </c>
      <c r="J117" s="1208" t="n">
        <v>75</v>
      </c>
      <c r="K117" s="1339" t="n">
        <v>260</v>
      </c>
      <c r="L117" s="1339" t="n">
        <v>850</v>
      </c>
      <c r="M117" s="1340" t="n">
        <v>7.47417539699184</v>
      </c>
      <c r="N117" s="1209" t="n">
        <v>183.816</v>
      </c>
      <c r="O117" s="1341" t="n">
        <v>11344.6944099338</v>
      </c>
      <c r="P117" s="1341" t="n">
        <v>13535.05063959</v>
      </c>
      <c r="Q117" s="1213" t="n">
        <v>9490.8896736975</v>
      </c>
      <c r="R117" s="1343" t="n">
        <v>20835.5840836312</v>
      </c>
      <c r="S117" s="1344" t="n">
        <v>23025.9403132875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75</v>
      </c>
      <c r="C118" s="1337" t="s">
        <v>496</v>
      </c>
      <c r="D118" s="1337" t="n">
        <f aca="false">K118</f>
        <v>260</v>
      </c>
      <c r="E118" s="1337" t="s">
        <v>496</v>
      </c>
      <c r="F118" s="1326" t="n">
        <f aca="false">L118</f>
        <v>900</v>
      </c>
      <c r="G118" s="1337" t="s">
        <v>496</v>
      </c>
      <c r="H118" s="1325" t="n">
        <v>2</v>
      </c>
      <c r="I118" s="1327" t="s">
        <v>497</v>
      </c>
      <c r="J118" s="1208" t="n">
        <v>75</v>
      </c>
      <c r="K118" s="1339" t="n">
        <v>260</v>
      </c>
      <c r="L118" s="1339" t="n">
        <v>900</v>
      </c>
      <c r="M118" s="1340" t="n">
        <v>7.85491410647711</v>
      </c>
      <c r="N118" s="1209" t="n">
        <v>202.1976</v>
      </c>
      <c r="O118" s="1341" t="n">
        <v>11737.326491235</v>
      </c>
      <c r="P118" s="1341" t="n">
        <v>14028.663730275</v>
      </c>
      <c r="Q118" s="1213" t="n">
        <v>9894.26407777875</v>
      </c>
      <c r="R118" s="1343" t="n">
        <v>21631.5905690138</v>
      </c>
      <c r="S118" s="1344" t="n">
        <v>23922.9278080538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75</v>
      </c>
      <c r="C119" s="1337" t="s">
        <v>496</v>
      </c>
      <c r="D119" s="1337" t="n">
        <f aca="false">K119</f>
        <v>260</v>
      </c>
      <c r="E119" s="1337" t="s">
        <v>496</v>
      </c>
      <c r="F119" s="1326" t="n">
        <f aca="false">L119</f>
        <v>950</v>
      </c>
      <c r="G119" s="1337" t="s">
        <v>496</v>
      </c>
      <c r="H119" s="1325" t="n">
        <v>2</v>
      </c>
      <c r="I119" s="1327" t="s">
        <v>497</v>
      </c>
      <c r="J119" s="1208" t="n">
        <v>75</v>
      </c>
      <c r="K119" s="1339" t="n">
        <v>260</v>
      </c>
      <c r="L119" s="1339" t="n">
        <v>950</v>
      </c>
      <c r="M119" s="1340" t="n">
        <v>8.25269281596237</v>
      </c>
      <c r="N119" s="1209" t="n">
        <v>220.5792</v>
      </c>
      <c r="O119" s="1341" t="n">
        <v>12129.958703745</v>
      </c>
      <c r="P119" s="1341" t="n">
        <v>14522.27682096</v>
      </c>
      <c r="Q119" s="1213" t="n">
        <v>10513.1354704425</v>
      </c>
      <c r="R119" s="1343" t="n">
        <v>22643.0941741875</v>
      </c>
      <c r="S119" s="1344" t="n">
        <v>25035.4122914025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75</v>
      </c>
      <c r="C120" s="1337" t="s">
        <v>496</v>
      </c>
      <c r="D120" s="1337" t="n">
        <f aca="false">K120</f>
        <v>260</v>
      </c>
      <c r="E120" s="1337" t="s">
        <v>496</v>
      </c>
      <c r="F120" s="1326" t="n">
        <f aca="false">L120</f>
        <v>1000</v>
      </c>
      <c r="G120" s="1337" t="s">
        <v>496</v>
      </c>
      <c r="H120" s="1325" t="n">
        <v>2</v>
      </c>
      <c r="I120" s="1327" t="s">
        <v>497</v>
      </c>
      <c r="J120" s="1208" t="n">
        <v>75</v>
      </c>
      <c r="K120" s="1339" t="n">
        <v>260</v>
      </c>
      <c r="L120" s="1339" t="n">
        <v>1000</v>
      </c>
      <c r="M120" s="1340" t="n">
        <v>8.63343152544763</v>
      </c>
      <c r="N120" s="1209" t="n">
        <v>238.9608</v>
      </c>
      <c r="O120" s="1341" t="n">
        <v>12522.5907850463</v>
      </c>
      <c r="P120" s="1341" t="n">
        <v>15015.889911645</v>
      </c>
      <c r="Q120" s="1213" t="n">
        <v>10916.5098745238</v>
      </c>
      <c r="R120" s="1343" t="n">
        <v>23439.10065957</v>
      </c>
      <c r="S120" s="1344" t="n">
        <v>25932.3997861688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75</v>
      </c>
      <c r="C121" s="1337" t="s">
        <v>496</v>
      </c>
      <c r="D121" s="1337" t="n">
        <f aca="false">K121</f>
        <v>260</v>
      </c>
      <c r="E121" s="1337" t="s">
        <v>496</v>
      </c>
      <c r="F121" s="1326" t="n">
        <f aca="false">L121</f>
        <v>1050</v>
      </c>
      <c r="G121" s="1337" t="s">
        <v>496</v>
      </c>
      <c r="H121" s="1325" t="n">
        <v>2</v>
      </c>
      <c r="I121" s="1327" t="s">
        <v>497</v>
      </c>
      <c r="J121" s="1208" t="n">
        <v>75</v>
      </c>
      <c r="K121" s="1339" t="n">
        <v>260</v>
      </c>
      <c r="L121" s="1339" t="n">
        <v>1050</v>
      </c>
      <c r="M121" s="1340" t="n">
        <v>9.0312102349329</v>
      </c>
      <c r="N121" s="1209" t="n">
        <v>257.3424</v>
      </c>
      <c r="O121" s="1341" t="n">
        <v>12915.2229975563</v>
      </c>
      <c r="P121" s="1341" t="n">
        <v>15509.5031335388</v>
      </c>
      <c r="Q121" s="1213" t="n">
        <v>11535.3811359788</v>
      </c>
      <c r="R121" s="1343" t="n">
        <v>24450.604133535</v>
      </c>
      <c r="S121" s="1344" t="n">
        <v>27044.8842695175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75</v>
      </c>
      <c r="C122" s="1325" t="s">
        <v>496</v>
      </c>
      <c r="D122" s="1325" t="n">
        <f aca="false">K122</f>
        <v>260</v>
      </c>
      <c r="E122" s="1325" t="s">
        <v>496</v>
      </c>
      <c r="F122" s="1326" t="n">
        <f aca="false">L122</f>
        <v>1100</v>
      </c>
      <c r="G122" s="1325" t="s">
        <v>496</v>
      </c>
      <c r="H122" s="1325" t="n">
        <v>2</v>
      </c>
      <c r="I122" s="1327" t="s">
        <v>497</v>
      </c>
      <c r="J122" s="1208" t="n">
        <v>75</v>
      </c>
      <c r="K122" s="1339" t="n">
        <v>260</v>
      </c>
      <c r="L122" s="1339" t="n">
        <v>1100</v>
      </c>
      <c r="M122" s="1340" t="n">
        <v>9.41194894441816</v>
      </c>
      <c r="N122" s="1209" t="n">
        <v>275.724</v>
      </c>
      <c r="O122" s="1341" t="n">
        <v>13307.8550788575</v>
      </c>
      <c r="P122" s="1341" t="n">
        <v>16003.1162242238</v>
      </c>
      <c r="Q122" s="1213" t="n">
        <v>11938.75554006</v>
      </c>
      <c r="R122" s="1343" t="n">
        <v>25246.6106189175</v>
      </c>
      <c r="S122" s="1344" t="n">
        <v>27941.8717642838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75</v>
      </c>
      <c r="C123" s="1337" t="s">
        <v>496</v>
      </c>
      <c r="D123" s="1337" t="n">
        <f aca="false">K123</f>
        <v>260</v>
      </c>
      <c r="E123" s="1337" t="s">
        <v>496</v>
      </c>
      <c r="F123" s="1326" t="n">
        <f aca="false">L123</f>
        <v>1150</v>
      </c>
      <c r="G123" s="1337" t="s">
        <v>496</v>
      </c>
      <c r="H123" s="1325" t="n">
        <v>2</v>
      </c>
      <c r="I123" s="1327" t="s">
        <v>497</v>
      </c>
      <c r="J123" s="1208" t="n">
        <v>75</v>
      </c>
      <c r="K123" s="1339" t="n">
        <v>260</v>
      </c>
      <c r="L123" s="1339" t="n">
        <v>1150</v>
      </c>
      <c r="M123" s="1340" t="n">
        <v>9.79268765390342</v>
      </c>
      <c r="N123" s="1209" t="n">
        <v>294.1056</v>
      </c>
      <c r="O123" s="1341" t="n">
        <v>13700.4871601588</v>
      </c>
      <c r="P123" s="1341" t="n">
        <v>16496.7293149088</v>
      </c>
      <c r="Q123" s="1213" t="n">
        <v>12342.1299441413</v>
      </c>
      <c r="R123" s="1343" t="n">
        <v>26042.6171043</v>
      </c>
      <c r="S123" s="1344" t="n">
        <v>28838.85925905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75</v>
      </c>
      <c r="C124" s="1337" t="s">
        <v>496</v>
      </c>
      <c r="D124" s="1337" t="n">
        <f aca="false">K124</f>
        <v>260</v>
      </c>
      <c r="E124" s="1337" t="s">
        <v>496</v>
      </c>
      <c r="F124" s="1326" t="n">
        <f aca="false">L124</f>
        <v>1200</v>
      </c>
      <c r="G124" s="1337" t="s">
        <v>496</v>
      </c>
      <c r="H124" s="1325" t="n">
        <v>2</v>
      </c>
      <c r="I124" s="1327" t="s">
        <v>497</v>
      </c>
      <c r="J124" s="1208" t="n">
        <v>75</v>
      </c>
      <c r="K124" s="1339" t="n">
        <v>260</v>
      </c>
      <c r="L124" s="1339" t="n">
        <v>1200</v>
      </c>
      <c r="M124" s="1340" t="n">
        <v>10.2297163633887</v>
      </c>
      <c r="N124" s="1209" t="n">
        <v>312.4872</v>
      </c>
      <c r="O124" s="1341" t="n">
        <v>14135.9901260174</v>
      </c>
      <c r="P124" s="1341" t="n">
        <v>17031.90658221</v>
      </c>
      <c r="Q124" s="1213" t="n">
        <v>12961.001336805</v>
      </c>
      <c r="R124" s="1343" t="n">
        <v>27096.9914628224</v>
      </c>
      <c r="S124" s="1344" t="n">
        <v>29992.907919015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75</v>
      </c>
      <c r="C125" s="1337" t="s">
        <v>496</v>
      </c>
      <c r="D125" s="1337" t="n">
        <f aca="false">K125</f>
        <v>260</v>
      </c>
      <c r="E125" s="1337" t="s">
        <v>496</v>
      </c>
      <c r="F125" s="1326" t="n">
        <f aca="false">L125</f>
        <v>1250</v>
      </c>
      <c r="G125" s="1337" t="s">
        <v>496</v>
      </c>
      <c r="H125" s="1325" t="n">
        <v>2</v>
      </c>
      <c r="I125" s="1327" t="s">
        <v>497</v>
      </c>
      <c r="J125" s="1208" t="n">
        <v>75</v>
      </c>
      <c r="K125" s="1339" t="n">
        <v>260</v>
      </c>
      <c r="L125" s="1339" t="n">
        <v>1250</v>
      </c>
      <c r="M125" s="1340" t="n">
        <v>10.6104550728739</v>
      </c>
      <c r="N125" s="1209" t="n">
        <v>330.8688</v>
      </c>
      <c r="O125" s="1341" t="n">
        <v>14528.6222073188</v>
      </c>
      <c r="P125" s="1341" t="n">
        <v>17525.519672895</v>
      </c>
      <c r="Q125" s="1213" t="n">
        <v>13364.3757408863</v>
      </c>
      <c r="R125" s="1343" t="n">
        <v>27892.997948205</v>
      </c>
      <c r="S125" s="1344" t="n">
        <v>30889.8954137813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75</v>
      </c>
      <c r="C126" s="1337" t="s">
        <v>496</v>
      </c>
      <c r="D126" s="1337" t="n">
        <f aca="false">K126</f>
        <v>260</v>
      </c>
      <c r="E126" s="1337" t="s">
        <v>496</v>
      </c>
      <c r="F126" s="1326" t="n">
        <f aca="false">L126</f>
        <v>1300</v>
      </c>
      <c r="G126" s="1337" t="s">
        <v>496</v>
      </c>
      <c r="H126" s="1325" t="n">
        <v>2</v>
      </c>
      <c r="I126" s="1327" t="s">
        <v>497</v>
      </c>
      <c r="J126" s="1208" t="n">
        <v>75</v>
      </c>
      <c r="K126" s="1339" t="n">
        <v>260</v>
      </c>
      <c r="L126" s="1339" t="n">
        <v>1300</v>
      </c>
      <c r="M126" s="1340" t="n">
        <v>11.0082337823592</v>
      </c>
      <c r="N126" s="1209" t="n">
        <v>349.2504</v>
      </c>
      <c r="O126" s="1341" t="n">
        <v>14921.2544198288</v>
      </c>
      <c r="P126" s="1341" t="n">
        <v>18019.13276358</v>
      </c>
      <c r="Q126" s="1213" t="n">
        <v>13983.24713355</v>
      </c>
      <c r="R126" s="1343" t="n">
        <v>28904.5015533788</v>
      </c>
      <c r="S126" s="1344" t="n">
        <v>32002.37989713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75</v>
      </c>
      <c r="C127" s="1337" t="s">
        <v>496</v>
      </c>
      <c r="D127" s="1337" t="n">
        <f aca="false">K127</f>
        <v>260</v>
      </c>
      <c r="E127" s="1337" t="s">
        <v>496</v>
      </c>
      <c r="F127" s="1326" t="n">
        <f aca="false">L127</f>
        <v>1350</v>
      </c>
      <c r="G127" s="1337" t="s">
        <v>496</v>
      </c>
      <c r="H127" s="1325" t="n">
        <v>2</v>
      </c>
      <c r="I127" s="1327" t="s">
        <v>497</v>
      </c>
      <c r="J127" s="1208" t="n">
        <v>75</v>
      </c>
      <c r="K127" s="1339" t="n">
        <v>260</v>
      </c>
      <c r="L127" s="1339" t="n">
        <v>1350</v>
      </c>
      <c r="M127" s="1340" t="n">
        <v>11.3889724918445</v>
      </c>
      <c r="N127" s="1209" t="n">
        <v>367.632</v>
      </c>
      <c r="O127" s="1341" t="n">
        <v>15313.88650113</v>
      </c>
      <c r="P127" s="1341" t="n">
        <v>18512.745854265</v>
      </c>
      <c r="Q127" s="1213" t="n">
        <v>14386.6215376313</v>
      </c>
      <c r="R127" s="1343" t="n">
        <v>29700.5080387613</v>
      </c>
      <c r="S127" s="1344" t="n">
        <v>32899.3673918963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75</v>
      </c>
      <c r="C128" s="1337" t="s">
        <v>496</v>
      </c>
      <c r="D128" s="1337" t="n">
        <f aca="false">K128</f>
        <v>260</v>
      </c>
      <c r="E128" s="1337" t="s">
        <v>496</v>
      </c>
      <c r="F128" s="1326" t="n">
        <f aca="false">L128</f>
        <v>1400</v>
      </c>
      <c r="G128" s="1337" t="s">
        <v>496</v>
      </c>
      <c r="H128" s="1325" t="n">
        <v>2</v>
      </c>
      <c r="I128" s="1327" t="s">
        <v>497</v>
      </c>
      <c r="J128" s="1208" t="n">
        <v>75</v>
      </c>
      <c r="K128" s="1339" t="n">
        <v>260</v>
      </c>
      <c r="L128" s="1339" t="n">
        <v>1400</v>
      </c>
      <c r="M128" s="1340" t="n">
        <v>11.7867512013297</v>
      </c>
      <c r="N128" s="1209" t="n">
        <v>386.0136</v>
      </c>
      <c r="O128" s="1341" t="n">
        <v>15706.5185824313</v>
      </c>
      <c r="P128" s="1341" t="n">
        <v>19006.3590761588</v>
      </c>
      <c r="Q128" s="1213" t="n">
        <v>15005.492930295</v>
      </c>
      <c r="R128" s="1343" t="n">
        <v>30712.0115127263</v>
      </c>
      <c r="S128" s="1344" t="n">
        <v>34011.8520064538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75</v>
      </c>
      <c r="C129" s="1337" t="s">
        <v>496</v>
      </c>
      <c r="D129" s="1337" t="n">
        <f aca="false">K129</f>
        <v>260</v>
      </c>
      <c r="E129" s="1337" t="s">
        <v>496</v>
      </c>
      <c r="F129" s="1326" t="n">
        <f aca="false">L129</f>
        <v>1450</v>
      </c>
      <c r="G129" s="1337" t="s">
        <v>496</v>
      </c>
      <c r="H129" s="1325" t="n">
        <v>2</v>
      </c>
      <c r="I129" s="1327" t="s">
        <v>497</v>
      </c>
      <c r="J129" s="1208" t="n">
        <v>75</v>
      </c>
      <c r="K129" s="1339" t="n">
        <v>260</v>
      </c>
      <c r="L129" s="1339" t="n">
        <v>1450</v>
      </c>
      <c r="M129" s="1340" t="n">
        <v>12.167489910815</v>
      </c>
      <c r="N129" s="1209" t="n">
        <v>404.3952</v>
      </c>
      <c r="O129" s="1341" t="n">
        <v>16099.1507949413</v>
      </c>
      <c r="P129" s="1341" t="n">
        <v>19499.9721668438</v>
      </c>
      <c r="Q129" s="1213" t="n">
        <v>15408.8673343763</v>
      </c>
      <c r="R129" s="1343" t="n">
        <v>31508.0181293175</v>
      </c>
      <c r="S129" s="1344" t="n">
        <v>34908.83950122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75</v>
      </c>
      <c r="C130" s="1337" t="s">
        <v>496</v>
      </c>
      <c r="D130" s="1337" t="n">
        <f aca="false">K130</f>
        <v>260</v>
      </c>
      <c r="E130" s="1337" t="s">
        <v>496</v>
      </c>
      <c r="F130" s="1326" t="n">
        <f aca="false">L130</f>
        <v>1500</v>
      </c>
      <c r="G130" s="1337" t="s">
        <v>496</v>
      </c>
      <c r="H130" s="1325" t="n">
        <v>2</v>
      </c>
      <c r="I130" s="1327" t="s">
        <v>497</v>
      </c>
      <c r="J130" s="1208" t="n">
        <v>75</v>
      </c>
      <c r="K130" s="1339" t="n">
        <v>260</v>
      </c>
      <c r="L130" s="1339" t="n">
        <v>1500</v>
      </c>
      <c r="M130" s="1340" t="n">
        <v>12.6890328091003</v>
      </c>
      <c r="N130" s="1209" t="n">
        <v>422.7768</v>
      </c>
      <c r="O130" s="1341" t="n">
        <v>17042.6307981825</v>
      </c>
      <c r="P130" s="1341" t="n">
        <v>20475.95152779</v>
      </c>
      <c r="Q130" s="1213" t="n">
        <v>16027.73872704</v>
      </c>
      <c r="R130" s="1343" t="n">
        <v>33070.3695252225</v>
      </c>
      <c r="S130" s="1344" t="n">
        <v>36503.69025483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75</v>
      </c>
      <c r="C131" s="1337" t="s">
        <v>496</v>
      </c>
      <c r="D131" s="1337" t="n">
        <f aca="false">K131</f>
        <v>260</v>
      </c>
      <c r="E131" s="1337" t="s">
        <v>496</v>
      </c>
      <c r="F131" s="1326" t="n">
        <f aca="false">L131</f>
        <v>1550</v>
      </c>
      <c r="G131" s="1337" t="s">
        <v>496</v>
      </c>
      <c r="H131" s="1325" t="n">
        <v>2</v>
      </c>
      <c r="I131" s="1327" t="s">
        <v>497</v>
      </c>
      <c r="J131" s="1208" t="n">
        <v>75</v>
      </c>
      <c r="K131" s="1339" t="n">
        <v>260</v>
      </c>
      <c r="L131" s="1339" t="n">
        <v>1550</v>
      </c>
      <c r="M131" s="1340" t="n">
        <v>13.0697715185855</v>
      </c>
      <c r="N131" s="1209" t="n">
        <v>441.1584</v>
      </c>
      <c r="O131" s="1341" t="n">
        <v>17435.2630106925</v>
      </c>
      <c r="P131" s="1341" t="n">
        <v>20969.564618475</v>
      </c>
      <c r="Q131" s="1213" t="n">
        <v>16431.1131311213</v>
      </c>
      <c r="R131" s="1343" t="n">
        <v>33866.3761418138</v>
      </c>
      <c r="S131" s="1344" t="n">
        <v>37400.6777495963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75</v>
      </c>
      <c r="C132" s="1325" t="s">
        <v>496</v>
      </c>
      <c r="D132" s="1325" t="n">
        <f aca="false">K132</f>
        <v>260</v>
      </c>
      <c r="E132" s="1325" t="s">
        <v>496</v>
      </c>
      <c r="F132" s="1326" t="n">
        <f aca="false">L132</f>
        <v>1600</v>
      </c>
      <c r="G132" s="1325" t="s">
        <v>496</v>
      </c>
      <c r="H132" s="1325" t="n">
        <v>2</v>
      </c>
      <c r="I132" s="1327" t="s">
        <v>497</v>
      </c>
      <c r="J132" s="1208" t="n">
        <v>75</v>
      </c>
      <c r="K132" s="1339" t="n">
        <v>260</v>
      </c>
      <c r="L132" s="1339" t="n">
        <v>1600</v>
      </c>
      <c r="M132" s="1340" t="n">
        <v>13.4505102280708</v>
      </c>
      <c r="N132" s="1209" t="n">
        <v>459.54</v>
      </c>
      <c r="O132" s="1341" t="n">
        <v>17827.8950919938</v>
      </c>
      <c r="P132" s="1341" t="n">
        <v>21463.1778403688</v>
      </c>
      <c r="Q132" s="1213" t="n">
        <v>16834.4875352025</v>
      </c>
      <c r="R132" s="1343" t="n">
        <v>34662.3826271963</v>
      </c>
      <c r="S132" s="1344" t="n">
        <v>38297.6653755713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75</v>
      </c>
      <c r="C133" s="1337" t="s">
        <v>496</v>
      </c>
      <c r="D133" s="1337" t="n">
        <f aca="false">K133</f>
        <v>260</v>
      </c>
      <c r="E133" s="1337" t="s">
        <v>496</v>
      </c>
      <c r="F133" s="1326" t="n">
        <f aca="false">L133</f>
        <v>1650</v>
      </c>
      <c r="G133" s="1337" t="s">
        <v>496</v>
      </c>
      <c r="H133" s="1325" t="n">
        <v>2</v>
      </c>
      <c r="I133" s="1327" t="s">
        <v>497</v>
      </c>
      <c r="J133" s="1208" t="n">
        <v>75</v>
      </c>
      <c r="K133" s="1339" t="n">
        <v>260</v>
      </c>
      <c r="L133" s="1339" t="n">
        <v>1650</v>
      </c>
      <c r="M133" s="1340" t="n">
        <v>13.8482889375561</v>
      </c>
      <c r="N133" s="1209" t="n">
        <v>477.9216</v>
      </c>
      <c r="O133" s="1341" t="n">
        <v>18220.527173295</v>
      </c>
      <c r="P133" s="1341" t="n">
        <v>21956.7909310538</v>
      </c>
      <c r="Q133" s="1213" t="n">
        <v>17453.3587966575</v>
      </c>
      <c r="R133" s="1343" t="n">
        <v>35673.8859699525</v>
      </c>
      <c r="S133" s="1344" t="n">
        <v>39410.1497277113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75</v>
      </c>
      <c r="C134" s="1337" t="s">
        <v>496</v>
      </c>
      <c r="D134" s="1337" t="n">
        <f aca="false">K134</f>
        <v>260</v>
      </c>
      <c r="E134" s="1337" t="s">
        <v>496</v>
      </c>
      <c r="F134" s="1326" t="n">
        <f aca="false">L134</f>
        <v>1700</v>
      </c>
      <c r="G134" s="1337" t="s">
        <v>496</v>
      </c>
      <c r="H134" s="1325" t="n">
        <v>2</v>
      </c>
      <c r="I134" s="1327" t="s">
        <v>497</v>
      </c>
      <c r="J134" s="1208" t="n">
        <v>75</v>
      </c>
      <c r="K134" s="1339" t="n">
        <v>260</v>
      </c>
      <c r="L134" s="1339" t="n">
        <v>1700</v>
      </c>
      <c r="M134" s="1340" t="n">
        <v>14.2290276470413</v>
      </c>
      <c r="N134" s="1209" t="n">
        <v>496.3032</v>
      </c>
      <c r="O134" s="1341" t="n">
        <v>18613.159385805</v>
      </c>
      <c r="P134" s="1341" t="n">
        <v>22450.4040217388</v>
      </c>
      <c r="Q134" s="1213" t="n">
        <v>17856.7332007388</v>
      </c>
      <c r="R134" s="1343" t="n">
        <v>36469.8925865438</v>
      </c>
      <c r="S134" s="1344" t="n">
        <v>40307.1372224775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75</v>
      </c>
      <c r="C135" s="1337" t="s">
        <v>496</v>
      </c>
      <c r="D135" s="1337" t="n">
        <f aca="false">K135</f>
        <v>260</v>
      </c>
      <c r="E135" s="1337" t="s">
        <v>496</v>
      </c>
      <c r="F135" s="1326" t="n">
        <f aca="false">L135</f>
        <v>1750</v>
      </c>
      <c r="G135" s="1337" t="s">
        <v>496</v>
      </c>
      <c r="H135" s="1325" t="n">
        <v>2</v>
      </c>
      <c r="I135" s="1327" t="s">
        <v>497</v>
      </c>
      <c r="J135" s="1208" t="n">
        <v>75</v>
      </c>
      <c r="K135" s="1339" t="n">
        <v>260</v>
      </c>
      <c r="L135" s="1339" t="n">
        <v>1750</v>
      </c>
      <c r="M135" s="1340" t="n">
        <v>14.6268063565266</v>
      </c>
      <c r="N135" s="1209" t="n">
        <v>514.6848</v>
      </c>
      <c r="O135" s="1341" t="n">
        <v>19005.7914671063</v>
      </c>
      <c r="P135" s="1341" t="n">
        <v>22944.0171124238</v>
      </c>
      <c r="Q135" s="1213" t="n">
        <v>18475.6045934025</v>
      </c>
      <c r="R135" s="1343" t="n">
        <v>37481.3960605088</v>
      </c>
      <c r="S135" s="1344" t="n">
        <v>41419.6217058263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75</v>
      </c>
      <c r="C136" s="1337" t="s">
        <v>496</v>
      </c>
      <c r="D136" s="1337" t="n">
        <f aca="false">K136</f>
        <v>260</v>
      </c>
      <c r="E136" s="1337" t="s">
        <v>496</v>
      </c>
      <c r="F136" s="1326" t="n">
        <f aca="false">L136</f>
        <v>1800</v>
      </c>
      <c r="G136" s="1337" t="s">
        <v>496</v>
      </c>
      <c r="H136" s="1325" t="n">
        <v>2</v>
      </c>
      <c r="I136" s="1327" t="s">
        <v>497</v>
      </c>
      <c r="J136" s="1208" t="n">
        <v>75</v>
      </c>
      <c r="K136" s="1339" t="n">
        <v>260</v>
      </c>
      <c r="L136" s="1339" t="n">
        <v>1800</v>
      </c>
      <c r="M136" s="1340" t="n">
        <v>15.0075450660118</v>
      </c>
      <c r="N136" s="1209" t="n">
        <v>533.0664</v>
      </c>
      <c r="O136" s="1341" t="n">
        <v>19398.4235484075</v>
      </c>
      <c r="P136" s="1341" t="n">
        <v>23437.6303343175</v>
      </c>
      <c r="Q136" s="1213" t="n">
        <v>18878.9789974838</v>
      </c>
      <c r="R136" s="1343" t="n">
        <v>38277.4025458913</v>
      </c>
      <c r="S136" s="1344" t="n">
        <v>42316.6093318013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75</v>
      </c>
      <c r="C137" s="1337" t="s">
        <v>496</v>
      </c>
      <c r="D137" s="1337" t="n">
        <f aca="false">K137</f>
        <v>260</v>
      </c>
      <c r="E137" s="1337" t="s">
        <v>496</v>
      </c>
      <c r="F137" s="1326" t="n">
        <f aca="false">L137</f>
        <v>1850</v>
      </c>
      <c r="G137" s="1337" t="s">
        <v>496</v>
      </c>
      <c r="H137" s="1325" t="n">
        <v>2</v>
      </c>
      <c r="I137" s="1327" t="s">
        <v>497</v>
      </c>
      <c r="J137" s="1208" t="n">
        <v>75</v>
      </c>
      <c r="K137" s="1339" t="n">
        <v>260</v>
      </c>
      <c r="L137" s="1339" t="n">
        <v>1850</v>
      </c>
      <c r="M137" s="1340" t="n">
        <v>15.4053237754971</v>
      </c>
      <c r="N137" s="1209" t="n">
        <v>551.448</v>
      </c>
      <c r="O137" s="1341" t="n">
        <v>19791.0557609175</v>
      </c>
      <c r="P137" s="1341" t="n">
        <v>23931.2434250025</v>
      </c>
      <c r="Q137" s="1213" t="n">
        <v>19497.8503901475</v>
      </c>
      <c r="R137" s="1343" t="n">
        <v>39288.906151065</v>
      </c>
      <c r="S137" s="1344" t="n">
        <v>43429.09381515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75</v>
      </c>
      <c r="C138" s="1337" t="s">
        <v>496</v>
      </c>
      <c r="D138" s="1337" t="n">
        <f aca="false">K138</f>
        <v>260</v>
      </c>
      <c r="E138" s="1337" t="s">
        <v>496</v>
      </c>
      <c r="F138" s="1326" t="n">
        <f aca="false">L138</f>
        <v>1900</v>
      </c>
      <c r="G138" s="1337" t="s">
        <v>496</v>
      </c>
      <c r="H138" s="1325" t="n">
        <v>2</v>
      </c>
      <c r="I138" s="1327" t="s">
        <v>497</v>
      </c>
      <c r="J138" s="1208" t="n">
        <v>75</v>
      </c>
      <c r="K138" s="1339" t="n">
        <v>260</v>
      </c>
      <c r="L138" s="1339" t="n">
        <v>1900</v>
      </c>
      <c r="M138" s="1340" t="n">
        <v>15.7860624849824</v>
      </c>
      <c r="N138" s="1209" t="n">
        <v>569.8296</v>
      </c>
      <c r="O138" s="1341" t="n">
        <v>20183.6878422188</v>
      </c>
      <c r="P138" s="1341" t="n">
        <v>24424.8565156875</v>
      </c>
      <c r="Q138" s="1213" t="n">
        <v>19901.2247942288</v>
      </c>
      <c r="R138" s="1343" t="n">
        <v>40084.9126364475</v>
      </c>
      <c r="S138" s="1344" t="n">
        <v>44326.0813099163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75</v>
      </c>
      <c r="C139" s="1337" t="s">
        <v>496</v>
      </c>
      <c r="D139" s="1337" t="n">
        <f aca="false">K139</f>
        <v>260</v>
      </c>
      <c r="E139" s="1337" t="s">
        <v>496</v>
      </c>
      <c r="F139" s="1326" t="n">
        <f aca="false">L139</f>
        <v>1950</v>
      </c>
      <c r="G139" s="1337" t="s">
        <v>496</v>
      </c>
      <c r="H139" s="1325" t="n">
        <v>2</v>
      </c>
      <c r="I139" s="1327" t="s">
        <v>497</v>
      </c>
      <c r="J139" s="1208" t="n">
        <v>75</v>
      </c>
      <c r="K139" s="1339" t="n">
        <v>260</v>
      </c>
      <c r="L139" s="1339" t="n">
        <v>1950</v>
      </c>
      <c r="M139" s="1340" t="n">
        <v>16.2060511944676</v>
      </c>
      <c r="N139" s="1209" t="n">
        <v>588.2112</v>
      </c>
      <c r="O139" s="1341" t="n">
        <v>20619.1908080775</v>
      </c>
      <c r="P139" s="1341" t="n">
        <v>24960.0337829888</v>
      </c>
      <c r="Q139" s="1213" t="n">
        <v>20304.59919831</v>
      </c>
      <c r="R139" s="1343" t="n">
        <v>40923.7900063875</v>
      </c>
      <c r="S139" s="1344" t="n">
        <v>45264.6329812988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75</v>
      </c>
      <c r="C140" s="1337" t="s">
        <v>496</v>
      </c>
      <c r="D140" s="1337" t="n">
        <f aca="false">K140</f>
        <v>260</v>
      </c>
      <c r="E140" s="1337" t="s">
        <v>496</v>
      </c>
      <c r="F140" s="1326" t="n">
        <f aca="false">L140</f>
        <v>2000</v>
      </c>
      <c r="G140" s="1337" t="s">
        <v>496</v>
      </c>
      <c r="H140" s="1325" t="n">
        <v>2</v>
      </c>
      <c r="I140" s="1327" t="s">
        <v>497</v>
      </c>
      <c r="J140" s="1208" t="n">
        <v>75</v>
      </c>
      <c r="K140" s="1339" t="n">
        <v>260</v>
      </c>
      <c r="L140" s="1339" t="n">
        <v>2000</v>
      </c>
      <c r="M140" s="1340" t="n">
        <v>16.6953923039529</v>
      </c>
      <c r="N140" s="1209" t="n">
        <v>606.5928</v>
      </c>
      <c r="O140" s="1341" t="n">
        <v>21227.2836643463</v>
      </c>
      <c r="P140" s="1341" t="n">
        <v>25735.2455184188</v>
      </c>
      <c r="Q140" s="1213" t="n">
        <v>20923.4705909738</v>
      </c>
      <c r="R140" s="1343" t="n">
        <v>42150.75425532</v>
      </c>
      <c r="S140" s="1344" t="n">
        <v>46658.7161093925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75</v>
      </c>
      <c r="C141" s="1337" t="s">
        <v>496</v>
      </c>
      <c r="D141" s="1337" t="n">
        <f aca="false">K141</f>
        <v>260</v>
      </c>
      <c r="E141" s="1337" t="s">
        <v>496</v>
      </c>
      <c r="F141" s="1326" t="n">
        <f aca="false">L141</f>
        <v>2050</v>
      </c>
      <c r="G141" s="1337" t="s">
        <v>496</v>
      </c>
      <c r="H141" s="1325" t="n">
        <v>2</v>
      </c>
      <c r="I141" s="1327" t="s">
        <v>497</v>
      </c>
      <c r="J141" s="1208" t="n">
        <v>75</v>
      </c>
      <c r="K141" s="1339" t="n">
        <v>260</v>
      </c>
      <c r="L141" s="1339" t="n">
        <v>2050</v>
      </c>
      <c r="M141" s="1340" t="n">
        <v>17.0761310134382</v>
      </c>
      <c r="N141" s="1209" t="n">
        <v>624.9744</v>
      </c>
      <c r="O141" s="1341" t="n">
        <v>21619.9158768563</v>
      </c>
      <c r="P141" s="1341" t="n">
        <v>26228.8586091038</v>
      </c>
      <c r="Q141" s="1213" t="n">
        <v>21326.844995055</v>
      </c>
      <c r="R141" s="1343" t="n">
        <v>42946.7608719113</v>
      </c>
      <c r="S141" s="1344" t="n">
        <v>47555.7036041588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75</v>
      </c>
      <c r="C142" s="1325" t="s">
        <v>496</v>
      </c>
      <c r="D142" s="1325" t="n">
        <f aca="false">K142</f>
        <v>260</v>
      </c>
      <c r="E142" s="1325" t="s">
        <v>496</v>
      </c>
      <c r="F142" s="1326" t="n">
        <f aca="false">L142</f>
        <v>2100</v>
      </c>
      <c r="G142" s="1325" t="s">
        <v>496</v>
      </c>
      <c r="H142" s="1325" t="n">
        <v>2</v>
      </c>
      <c r="I142" s="1327" t="s">
        <v>497</v>
      </c>
      <c r="J142" s="1208" t="n">
        <v>75</v>
      </c>
      <c r="K142" s="1339" t="n">
        <v>260</v>
      </c>
      <c r="L142" s="1339" t="n">
        <v>2100</v>
      </c>
      <c r="M142" s="1340" t="n">
        <v>17.4739097229234</v>
      </c>
      <c r="N142" s="1209" t="n">
        <v>643.356</v>
      </c>
      <c r="O142" s="1341" t="n">
        <v>22012.5479581575</v>
      </c>
      <c r="P142" s="1341" t="n">
        <v>26722.4716997888</v>
      </c>
      <c r="Q142" s="1213" t="n">
        <v>21945.7163877188</v>
      </c>
      <c r="R142" s="1343" t="n">
        <v>43958.2643458763</v>
      </c>
      <c r="S142" s="1344" t="n">
        <v>48668.1880875075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75</v>
      </c>
      <c r="C143" s="1337" t="s">
        <v>496</v>
      </c>
      <c r="D143" s="1337" t="n">
        <f aca="false">K143</f>
        <v>260</v>
      </c>
      <c r="E143" s="1337" t="s">
        <v>496</v>
      </c>
      <c r="F143" s="1326" t="n">
        <f aca="false">L143</f>
        <v>2150</v>
      </c>
      <c r="G143" s="1337" t="s">
        <v>496</v>
      </c>
      <c r="H143" s="1325" t="n">
        <v>2</v>
      </c>
      <c r="I143" s="1327" t="s">
        <v>497</v>
      </c>
      <c r="J143" s="1208" t="n">
        <v>75</v>
      </c>
      <c r="K143" s="1339" t="n">
        <v>260</v>
      </c>
      <c r="L143" s="1339" t="n">
        <v>2150</v>
      </c>
      <c r="M143" s="1340" t="n">
        <v>17.8546484324087</v>
      </c>
      <c r="N143" s="1209" t="n">
        <v>661.7376</v>
      </c>
      <c r="O143" s="1341" t="n">
        <v>22405.1800394588</v>
      </c>
      <c r="P143" s="1341" t="n">
        <v>27216.0849216825</v>
      </c>
      <c r="Q143" s="1213" t="n">
        <v>22349.0907918</v>
      </c>
      <c r="R143" s="1343" t="n">
        <v>44754.2708312588</v>
      </c>
      <c r="S143" s="1344" t="n">
        <v>49565.1757134825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75</v>
      </c>
      <c r="C144" s="1337" t="s">
        <v>496</v>
      </c>
      <c r="D144" s="1337" t="n">
        <f aca="false">K144</f>
        <v>260</v>
      </c>
      <c r="E144" s="1337" t="s">
        <v>496</v>
      </c>
      <c r="F144" s="1326" t="n">
        <f aca="false">L144</f>
        <v>2200</v>
      </c>
      <c r="G144" s="1337" t="s">
        <v>496</v>
      </c>
      <c r="H144" s="1325" t="n">
        <v>2</v>
      </c>
      <c r="I144" s="1327" t="s">
        <v>497</v>
      </c>
      <c r="J144" s="1208" t="n">
        <v>75</v>
      </c>
      <c r="K144" s="1339" t="n">
        <v>260</v>
      </c>
      <c r="L144" s="1339" t="n">
        <v>2200</v>
      </c>
      <c r="M144" s="1340" t="n">
        <v>18.2524271418939</v>
      </c>
      <c r="N144" s="1209" t="n">
        <v>680.1192</v>
      </c>
      <c r="O144" s="1341" t="n">
        <v>22797.8122519688</v>
      </c>
      <c r="P144" s="1341" t="n">
        <v>27709.6980123675</v>
      </c>
      <c r="Q144" s="1213" t="n">
        <v>22967.9621844638</v>
      </c>
      <c r="R144" s="1343" t="n">
        <v>45765.7744364325</v>
      </c>
      <c r="S144" s="1344" t="n">
        <v>50677.6601968313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75</v>
      </c>
      <c r="C145" s="1337" t="s">
        <v>496</v>
      </c>
      <c r="D145" s="1337" t="n">
        <f aca="false">K145</f>
        <v>260</v>
      </c>
      <c r="E145" s="1337" t="s">
        <v>496</v>
      </c>
      <c r="F145" s="1326" t="n">
        <f aca="false">L145</f>
        <v>2250</v>
      </c>
      <c r="G145" s="1337" t="s">
        <v>496</v>
      </c>
      <c r="H145" s="1325" t="n">
        <v>2</v>
      </c>
      <c r="I145" s="1327" t="s">
        <v>497</v>
      </c>
      <c r="J145" s="1208" t="n">
        <v>75</v>
      </c>
      <c r="K145" s="1339" t="n">
        <v>260</v>
      </c>
      <c r="L145" s="1339" t="n">
        <v>2250</v>
      </c>
      <c r="M145" s="1340" t="n">
        <v>18.6331658513792</v>
      </c>
      <c r="N145" s="1209" t="n">
        <v>698.5008</v>
      </c>
      <c r="O145" s="1341" t="n">
        <v>23190.44433327</v>
      </c>
      <c r="P145" s="1341" t="n">
        <v>28203.3111030525</v>
      </c>
      <c r="Q145" s="1213" t="n">
        <v>23371.3364573363</v>
      </c>
      <c r="R145" s="1343" t="n">
        <v>46561.7807906063</v>
      </c>
      <c r="S145" s="1344" t="n">
        <v>51574.6475603888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75</v>
      </c>
      <c r="C146" s="1337" t="s">
        <v>496</v>
      </c>
      <c r="D146" s="1337" t="n">
        <f aca="false">K146</f>
        <v>260</v>
      </c>
      <c r="E146" s="1337" t="s">
        <v>496</v>
      </c>
      <c r="F146" s="1326" t="n">
        <f aca="false">L146</f>
        <v>2300</v>
      </c>
      <c r="G146" s="1337" t="s">
        <v>496</v>
      </c>
      <c r="H146" s="1325" t="n">
        <v>2</v>
      </c>
      <c r="I146" s="1327" t="s">
        <v>497</v>
      </c>
      <c r="J146" s="1208" t="n">
        <v>75</v>
      </c>
      <c r="K146" s="1339" t="n">
        <v>260</v>
      </c>
      <c r="L146" s="1339" t="n">
        <v>2300</v>
      </c>
      <c r="M146" s="1340" t="n">
        <v>19.0139045608645</v>
      </c>
      <c r="N146" s="1209" t="n">
        <v>716.8824</v>
      </c>
      <c r="O146" s="1341" t="n">
        <v>23583.0764145711</v>
      </c>
      <c r="P146" s="1341" t="n">
        <v>28696.9243249463</v>
      </c>
      <c r="Q146" s="1213" t="n">
        <v>23774.7108614175</v>
      </c>
      <c r="R146" s="1343" t="n">
        <v>47357.7872759886</v>
      </c>
      <c r="S146" s="1344" t="n">
        <v>52471.6351863638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75</v>
      </c>
      <c r="C147" s="1337" t="s">
        <v>496</v>
      </c>
      <c r="D147" s="1337" t="n">
        <f aca="false">K147</f>
        <v>260</v>
      </c>
      <c r="E147" s="1337" t="s">
        <v>496</v>
      </c>
      <c r="F147" s="1326" t="n">
        <f aca="false">L147</f>
        <v>2350</v>
      </c>
      <c r="G147" s="1337" t="s">
        <v>496</v>
      </c>
      <c r="H147" s="1325" t="n">
        <v>2</v>
      </c>
      <c r="I147" s="1327" t="s">
        <v>497</v>
      </c>
      <c r="J147" s="1208" t="n">
        <v>75</v>
      </c>
      <c r="K147" s="1339" t="n">
        <v>260</v>
      </c>
      <c r="L147" s="1339" t="n">
        <v>2350</v>
      </c>
      <c r="M147" s="1340" t="n">
        <v>19.4116832703497</v>
      </c>
      <c r="N147" s="1209" t="n">
        <v>735.264</v>
      </c>
      <c r="O147" s="1341" t="n">
        <v>23975.7086270813</v>
      </c>
      <c r="P147" s="1341" t="n">
        <v>29190.5374156313</v>
      </c>
      <c r="Q147" s="1213" t="n">
        <v>24393.5822540813</v>
      </c>
      <c r="R147" s="1343" t="n">
        <v>48369.2908811625</v>
      </c>
      <c r="S147" s="1344" t="n">
        <v>53584.1196697125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75</v>
      </c>
      <c r="C148" s="1337" t="s">
        <v>496</v>
      </c>
      <c r="D148" s="1337" t="n">
        <f aca="false">K148</f>
        <v>260</v>
      </c>
      <c r="E148" s="1337" t="s">
        <v>496</v>
      </c>
      <c r="F148" s="1326" t="n">
        <f aca="false">L148</f>
        <v>2400</v>
      </c>
      <c r="G148" s="1337" t="s">
        <v>496</v>
      </c>
      <c r="H148" s="1325" t="n">
        <v>2</v>
      </c>
      <c r="I148" s="1327" t="s">
        <v>497</v>
      </c>
      <c r="J148" s="1208" t="n">
        <v>75</v>
      </c>
      <c r="K148" s="1339" t="n">
        <v>260</v>
      </c>
      <c r="L148" s="1339" t="n">
        <v>2400</v>
      </c>
      <c r="M148" s="1340" t="n">
        <v>19.792421979835</v>
      </c>
      <c r="N148" s="1209" t="n">
        <v>753.6456</v>
      </c>
      <c r="O148" s="1341" t="n">
        <v>24368.3407083825</v>
      </c>
      <c r="P148" s="1341" t="n">
        <v>29684.1505063163</v>
      </c>
      <c r="Q148" s="1213" t="n">
        <v>24796.9566581625</v>
      </c>
      <c r="R148" s="1343" t="n">
        <v>49165.297366545</v>
      </c>
      <c r="S148" s="1344" t="n">
        <v>54481.1071644788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75</v>
      </c>
      <c r="C149" s="1337" t="s">
        <v>496</v>
      </c>
      <c r="D149" s="1337" t="n">
        <f aca="false">K149</f>
        <v>260</v>
      </c>
      <c r="E149" s="1337" t="s">
        <v>496</v>
      </c>
      <c r="F149" s="1326" t="n">
        <f aca="false">L149</f>
        <v>2450</v>
      </c>
      <c r="G149" s="1337" t="s">
        <v>496</v>
      </c>
      <c r="H149" s="1325" t="n">
        <v>2</v>
      </c>
      <c r="I149" s="1327" t="s">
        <v>497</v>
      </c>
      <c r="J149" s="1208" t="n">
        <v>75</v>
      </c>
      <c r="K149" s="1339" t="n">
        <v>260</v>
      </c>
      <c r="L149" s="1339" t="n">
        <v>2450</v>
      </c>
      <c r="M149" s="1340" t="n">
        <v>20.3139648781203</v>
      </c>
      <c r="N149" s="1209" t="n">
        <v>772.0272</v>
      </c>
      <c r="O149" s="1341" t="n">
        <v>25311.8208428325</v>
      </c>
      <c r="P149" s="1341" t="n">
        <v>30660.1298672625</v>
      </c>
      <c r="Q149" s="1213" t="n">
        <v>25415.8280508263</v>
      </c>
      <c r="R149" s="1343" t="n">
        <v>50727.6488936588</v>
      </c>
      <c r="S149" s="1344" t="n">
        <v>56075.9579180888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75</v>
      </c>
      <c r="C150" s="1337" t="s">
        <v>496</v>
      </c>
      <c r="D150" s="1337" t="n">
        <f aca="false">K150</f>
        <v>260</v>
      </c>
      <c r="E150" s="1337" t="s">
        <v>496</v>
      </c>
      <c r="F150" s="1326" t="n">
        <f aca="false">L150</f>
        <v>2500</v>
      </c>
      <c r="G150" s="1337" t="s">
        <v>496</v>
      </c>
      <c r="H150" s="1325" t="n">
        <v>2</v>
      </c>
      <c r="I150" s="1327" t="s">
        <v>497</v>
      </c>
      <c r="J150" s="1208" t="n">
        <v>75</v>
      </c>
      <c r="K150" s="1339" t="n">
        <v>260</v>
      </c>
      <c r="L150" s="1339" t="n">
        <v>2500</v>
      </c>
      <c r="M150" s="1340" t="n">
        <v>20.6947035876055</v>
      </c>
      <c r="N150" s="1209" t="n">
        <v>790.4088</v>
      </c>
      <c r="O150" s="1341" t="n">
        <v>25704.4529241338</v>
      </c>
      <c r="P150" s="1341" t="n">
        <v>31153.7429579475</v>
      </c>
      <c r="Q150" s="1213" t="n">
        <v>25819.2024549075</v>
      </c>
      <c r="R150" s="1343" t="n">
        <v>51523.6553790413</v>
      </c>
      <c r="S150" s="1344" t="n">
        <v>56972.945412855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75</v>
      </c>
      <c r="C151" s="1337" t="s">
        <v>496</v>
      </c>
      <c r="D151" s="1337" t="n">
        <f aca="false">K151</f>
        <v>260</v>
      </c>
      <c r="E151" s="1337" t="s">
        <v>496</v>
      </c>
      <c r="F151" s="1326" t="n">
        <f aca="false">L151</f>
        <v>2550</v>
      </c>
      <c r="G151" s="1337" t="s">
        <v>496</v>
      </c>
      <c r="H151" s="1325" t="n">
        <v>2</v>
      </c>
      <c r="I151" s="1327" t="s">
        <v>497</v>
      </c>
      <c r="J151" s="1208" t="n">
        <v>75</v>
      </c>
      <c r="K151" s="1339" t="n">
        <v>260</v>
      </c>
      <c r="L151" s="1339" t="n">
        <v>2550</v>
      </c>
      <c r="M151" s="1340" t="n">
        <v>21.0924822970908</v>
      </c>
      <c r="N151" s="1209" t="n">
        <v>808.7904</v>
      </c>
      <c r="O151" s="1341" t="n">
        <v>26097.085005435</v>
      </c>
      <c r="P151" s="1341" t="n">
        <v>31647.3561798413</v>
      </c>
      <c r="Q151" s="1213" t="n">
        <v>26438.0738475713</v>
      </c>
      <c r="R151" s="1343" t="n">
        <v>52535.1588530063</v>
      </c>
      <c r="S151" s="1344" t="n">
        <v>58085.4300274125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75</v>
      </c>
      <c r="C152" s="1325" t="s">
        <v>496</v>
      </c>
      <c r="D152" s="1325" t="n">
        <f aca="false">K152</f>
        <v>260</v>
      </c>
      <c r="E152" s="1325" t="s">
        <v>496</v>
      </c>
      <c r="F152" s="1326" t="n">
        <f aca="false">L152</f>
        <v>2600</v>
      </c>
      <c r="G152" s="1325" t="s">
        <v>496</v>
      </c>
      <c r="H152" s="1325" t="n">
        <v>2</v>
      </c>
      <c r="I152" s="1327" t="s">
        <v>497</v>
      </c>
      <c r="J152" s="1208" t="n">
        <v>75</v>
      </c>
      <c r="K152" s="1339" t="n">
        <v>260</v>
      </c>
      <c r="L152" s="1339" t="n">
        <v>2600</v>
      </c>
      <c r="M152" s="1340" t="n">
        <v>21.4732210065761</v>
      </c>
      <c r="N152" s="1209" t="n">
        <v>827.172</v>
      </c>
      <c r="O152" s="1341" t="n">
        <v>26489.717217945</v>
      </c>
      <c r="P152" s="1341" t="n">
        <v>32140.9692705263</v>
      </c>
      <c r="Q152" s="1213" t="n">
        <v>26841.4482516525</v>
      </c>
      <c r="R152" s="1343" t="n">
        <v>53331.1654695975</v>
      </c>
      <c r="S152" s="1344" t="n">
        <v>58982.4175221788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75</v>
      </c>
      <c r="C153" s="1337" t="s">
        <v>496</v>
      </c>
      <c r="D153" s="1337" t="n">
        <f aca="false">K153</f>
        <v>260</v>
      </c>
      <c r="E153" s="1337" t="s">
        <v>496</v>
      </c>
      <c r="F153" s="1326" t="n">
        <f aca="false">L153</f>
        <v>2650</v>
      </c>
      <c r="G153" s="1337" t="s">
        <v>496</v>
      </c>
      <c r="H153" s="1325" t="n">
        <v>2</v>
      </c>
      <c r="I153" s="1327" t="s">
        <v>497</v>
      </c>
      <c r="J153" s="1208" t="n">
        <v>75</v>
      </c>
      <c r="K153" s="1339" t="n">
        <v>260</v>
      </c>
      <c r="L153" s="1339" t="n">
        <v>2650</v>
      </c>
      <c r="M153" s="1340" t="n">
        <v>21.8709997160613</v>
      </c>
      <c r="N153" s="1209" t="n">
        <v>845.5536</v>
      </c>
      <c r="O153" s="1341" t="n">
        <v>26882.3492992463</v>
      </c>
      <c r="P153" s="1341" t="n">
        <v>32634.5823612113</v>
      </c>
      <c r="Q153" s="1213" t="n">
        <v>27460.3196443163</v>
      </c>
      <c r="R153" s="1343" t="n">
        <v>54342.6689435625</v>
      </c>
      <c r="S153" s="1344" t="n">
        <v>60094.9020055275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75</v>
      </c>
      <c r="C154" s="1337" t="s">
        <v>496</v>
      </c>
      <c r="D154" s="1337" t="n">
        <f aca="false">K154</f>
        <v>260</v>
      </c>
      <c r="E154" s="1337" t="s">
        <v>496</v>
      </c>
      <c r="F154" s="1326" t="n">
        <f aca="false">L154</f>
        <v>2700</v>
      </c>
      <c r="G154" s="1337" t="s">
        <v>496</v>
      </c>
      <c r="H154" s="1325" t="n">
        <v>2</v>
      </c>
      <c r="I154" s="1327" t="s">
        <v>497</v>
      </c>
      <c r="J154" s="1208" t="n">
        <v>75</v>
      </c>
      <c r="K154" s="1339" t="n">
        <v>260</v>
      </c>
      <c r="L154" s="1339" t="n">
        <v>2700</v>
      </c>
      <c r="M154" s="1340" t="n">
        <v>22.2909884255466</v>
      </c>
      <c r="N154" s="1209" t="n">
        <v>863.9352</v>
      </c>
      <c r="O154" s="1341" t="n">
        <v>27317.852265105</v>
      </c>
      <c r="P154" s="1341" t="n">
        <v>33169.7596285125</v>
      </c>
      <c r="Q154" s="1213" t="n">
        <v>27863.6940483975</v>
      </c>
      <c r="R154" s="1343" t="n">
        <v>55181.5463135025</v>
      </c>
      <c r="S154" s="1344" t="n">
        <v>61033.45367691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75</v>
      </c>
      <c r="C155" s="1337" t="s">
        <v>496</v>
      </c>
      <c r="D155" s="1337" t="n">
        <f aca="false">K155</f>
        <v>260</v>
      </c>
      <c r="E155" s="1337" t="s">
        <v>496</v>
      </c>
      <c r="F155" s="1326" t="n">
        <f aca="false">L155</f>
        <v>2750</v>
      </c>
      <c r="G155" s="1337" t="s">
        <v>496</v>
      </c>
      <c r="H155" s="1325" t="n">
        <v>2</v>
      </c>
      <c r="I155" s="1327" t="s">
        <v>497</v>
      </c>
      <c r="J155" s="1208" t="n">
        <v>75</v>
      </c>
      <c r="K155" s="1339" t="n">
        <v>260</v>
      </c>
      <c r="L155" s="1339" t="n">
        <v>2750</v>
      </c>
      <c r="M155" s="1340" t="n">
        <v>22.6717271350318</v>
      </c>
      <c r="N155" s="1209" t="n">
        <v>882.3168</v>
      </c>
      <c r="O155" s="1341" t="n">
        <v>27710.4843464063</v>
      </c>
      <c r="P155" s="1341" t="n">
        <v>33663.3727191975</v>
      </c>
      <c r="Q155" s="1213" t="n">
        <v>28267.0684524788</v>
      </c>
      <c r="R155" s="1343" t="n">
        <v>55977.552798885</v>
      </c>
      <c r="S155" s="1344" t="n">
        <v>61930.4411716763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75</v>
      </c>
      <c r="C156" s="1337" t="s">
        <v>496</v>
      </c>
      <c r="D156" s="1337" t="n">
        <f aca="false">K156</f>
        <v>260</v>
      </c>
      <c r="E156" s="1337" t="s">
        <v>496</v>
      </c>
      <c r="F156" s="1326" t="n">
        <f aca="false">L156</f>
        <v>2800</v>
      </c>
      <c r="G156" s="1337" t="s">
        <v>496</v>
      </c>
      <c r="H156" s="1325" t="n">
        <v>2</v>
      </c>
      <c r="I156" s="1327" t="s">
        <v>497</v>
      </c>
      <c r="J156" s="1208" t="n">
        <v>75</v>
      </c>
      <c r="K156" s="1339" t="n">
        <v>260</v>
      </c>
      <c r="L156" s="1339" t="n">
        <v>2800</v>
      </c>
      <c r="M156" s="1340" t="n">
        <v>23.0695058445171</v>
      </c>
      <c r="N156" s="1209" t="n">
        <v>900.6984</v>
      </c>
      <c r="O156" s="1341" t="n">
        <v>28103.1164277075</v>
      </c>
      <c r="P156" s="1341" t="n">
        <v>34156.9858098825</v>
      </c>
      <c r="Q156" s="1213" t="n">
        <v>28885.9397139338</v>
      </c>
      <c r="R156" s="1343" t="n">
        <v>56989.0561416413</v>
      </c>
      <c r="S156" s="1344" t="n">
        <v>63042.9255238163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75</v>
      </c>
      <c r="C157" s="1337" t="s">
        <v>496</v>
      </c>
      <c r="D157" s="1337" t="n">
        <f aca="false">K157</f>
        <v>260</v>
      </c>
      <c r="E157" s="1337" t="s">
        <v>496</v>
      </c>
      <c r="F157" s="1326" t="n">
        <f aca="false">L157</f>
        <v>2850</v>
      </c>
      <c r="G157" s="1337" t="s">
        <v>496</v>
      </c>
      <c r="H157" s="1325" t="n">
        <v>2</v>
      </c>
      <c r="I157" s="1327" t="s">
        <v>497</v>
      </c>
      <c r="J157" s="1208" t="n">
        <v>75</v>
      </c>
      <c r="K157" s="1339" t="n">
        <v>260</v>
      </c>
      <c r="L157" s="1339" t="n">
        <v>2850</v>
      </c>
      <c r="M157" s="1340" t="n">
        <v>23.4502445540024</v>
      </c>
      <c r="N157" s="1209" t="n">
        <v>919.08</v>
      </c>
      <c r="O157" s="1341" t="n">
        <v>28495.7486402175</v>
      </c>
      <c r="P157" s="1341" t="n">
        <v>34650.5990317763</v>
      </c>
      <c r="Q157" s="1213" t="n">
        <v>29289.314118015</v>
      </c>
      <c r="R157" s="1343" t="n">
        <v>57785.0627582325</v>
      </c>
      <c r="S157" s="1344" t="n">
        <v>63939.9131497913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75</v>
      </c>
      <c r="C158" s="1337" t="s">
        <v>496</v>
      </c>
      <c r="D158" s="1337" t="n">
        <f aca="false">K158</f>
        <v>260</v>
      </c>
      <c r="E158" s="1337" t="s">
        <v>496</v>
      </c>
      <c r="F158" s="1326" t="n">
        <f aca="false">L158</f>
        <v>2900</v>
      </c>
      <c r="G158" s="1337" t="s">
        <v>496</v>
      </c>
      <c r="H158" s="1325" t="n">
        <v>2</v>
      </c>
      <c r="I158" s="1327" t="s">
        <v>497</v>
      </c>
      <c r="J158" s="1208" t="n">
        <v>75</v>
      </c>
      <c r="K158" s="1339" t="n">
        <v>260</v>
      </c>
      <c r="L158" s="1339" t="n">
        <v>2900</v>
      </c>
      <c r="M158" s="1340" t="n">
        <v>23.8480232634876</v>
      </c>
      <c r="N158" s="1209" t="n">
        <v>937.4616</v>
      </c>
      <c r="O158" s="1341" t="n">
        <v>28888.3807215188</v>
      </c>
      <c r="P158" s="1341" t="n">
        <v>35144.2121224613</v>
      </c>
      <c r="Q158" s="1213" t="n">
        <v>29908.1855106788</v>
      </c>
      <c r="R158" s="1343" t="n">
        <v>58796.5662321975</v>
      </c>
      <c r="S158" s="1344" t="n">
        <v>65052.39763314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75</v>
      </c>
      <c r="C159" s="1337" t="s">
        <v>496</v>
      </c>
      <c r="D159" s="1337" t="n">
        <f aca="false">K159</f>
        <v>260</v>
      </c>
      <c r="E159" s="1337" t="s">
        <v>496</v>
      </c>
      <c r="F159" s="1326" t="n">
        <f aca="false">L159</f>
        <v>2950</v>
      </c>
      <c r="G159" s="1337" t="s">
        <v>496</v>
      </c>
      <c r="H159" s="1325" t="n">
        <v>2</v>
      </c>
      <c r="I159" s="1327" t="s">
        <v>497</v>
      </c>
      <c r="J159" s="1208" t="n">
        <v>75</v>
      </c>
      <c r="K159" s="1339" t="n">
        <v>260</v>
      </c>
      <c r="L159" s="1339" t="n">
        <v>2950</v>
      </c>
      <c r="M159" s="1340" t="n">
        <v>24.2287619729729</v>
      </c>
      <c r="N159" s="1209" t="n">
        <v>955.8432</v>
      </c>
      <c r="O159" s="1341" t="n">
        <v>29281.01280282</v>
      </c>
      <c r="P159" s="1341" t="n">
        <v>35637.8252131463</v>
      </c>
      <c r="Q159" s="1213" t="n">
        <v>30311.55991476</v>
      </c>
      <c r="R159" s="1343" t="n">
        <v>59592.57271758</v>
      </c>
      <c r="S159" s="1344" t="n">
        <v>65949.3851279063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75</v>
      </c>
      <c r="C160" s="1346" t="s">
        <v>496</v>
      </c>
      <c r="D160" s="1346" t="n">
        <f aca="false">K160</f>
        <v>260</v>
      </c>
      <c r="E160" s="1346" t="s">
        <v>496</v>
      </c>
      <c r="F160" s="1347" t="n">
        <f aca="false">L160</f>
        <v>3000</v>
      </c>
      <c r="G160" s="1346" t="s">
        <v>496</v>
      </c>
      <c r="H160" s="1348" t="n">
        <v>2</v>
      </c>
      <c r="I160" s="1349" t="s">
        <v>497</v>
      </c>
      <c r="J160" s="1231" t="n">
        <v>75</v>
      </c>
      <c r="K160" s="1350" t="n">
        <v>260</v>
      </c>
      <c r="L160" s="1350" t="n">
        <v>3000</v>
      </c>
      <c r="M160" s="1351" t="n">
        <v>24.6265406824582</v>
      </c>
      <c r="N160" s="1232" t="n">
        <v>974.2248</v>
      </c>
      <c r="O160" s="1352" t="n">
        <v>29673.64501533</v>
      </c>
      <c r="P160" s="1352" t="n">
        <v>36131.4383038313</v>
      </c>
      <c r="Q160" s="1236" t="n">
        <v>30930.4313074238</v>
      </c>
      <c r="R160" s="1354" t="n">
        <v>60604.0763227538</v>
      </c>
      <c r="S160" s="1355" t="n">
        <v>67061.869611255</v>
      </c>
    </row>
    <row r="161" customFormat="false" ht="22.5" hidden="false" customHeight="true" outlineLevel="0" collapsed="false">
      <c r="A161" s="1241" t="s">
        <v>498</v>
      </c>
      <c r="B161" s="1241"/>
      <c r="C161" s="1241"/>
      <c r="D161" s="1241"/>
      <c r="E161" s="1241"/>
      <c r="F161" s="1241"/>
      <c r="G161" s="1241"/>
      <c r="H161" s="1241"/>
      <c r="I161" s="1241"/>
      <c r="J161" s="1241"/>
      <c r="K161" s="1241"/>
      <c r="L161" s="1241"/>
      <c r="M161" s="1241"/>
      <c r="N161" s="1241"/>
      <c r="O161" s="1241"/>
      <c r="P161" s="1241"/>
      <c r="Q161" s="1241"/>
      <c r="R161" s="1241"/>
      <c r="S161" s="1241"/>
    </row>
    <row r="162" customFormat="false" ht="16.5" hidden="false" customHeight="false" outlineLevel="0" collapsed="false">
      <c r="A162" s="1202" t="s">
        <v>495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75</v>
      </c>
      <c r="C163" s="1325" t="s">
        <v>496</v>
      </c>
      <c r="D163" s="1325" t="n">
        <f aca="false">K163</f>
        <v>300</v>
      </c>
      <c r="E163" s="1325" t="s">
        <v>496</v>
      </c>
      <c r="F163" s="1326" t="n">
        <f aca="false">L163</f>
        <v>600</v>
      </c>
      <c r="G163" s="1325" t="s">
        <v>496</v>
      </c>
      <c r="H163" s="1325" t="n">
        <v>2</v>
      </c>
      <c r="I163" s="1327" t="s">
        <v>497</v>
      </c>
      <c r="J163" s="1258" t="n">
        <v>75</v>
      </c>
      <c r="K163" s="1329" t="n">
        <v>300</v>
      </c>
      <c r="L163" s="1329" t="n">
        <v>600</v>
      </c>
      <c r="M163" s="1330" t="n">
        <v>6.056229731355</v>
      </c>
      <c r="N163" s="1259" t="n">
        <v>98.74430477208</v>
      </c>
      <c r="O163" s="1332" t="n">
        <v>9830.61471315375</v>
      </c>
      <c r="P163" s="1332" t="n">
        <v>11680.1534593013</v>
      </c>
      <c r="Q163" s="1262" t="n">
        <v>7666.69940838</v>
      </c>
      <c r="R163" s="1334" t="n">
        <v>17497.3141215338</v>
      </c>
      <c r="S163" s="1335" t="n">
        <v>19346.8528676813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75</v>
      </c>
      <c r="C164" s="1337" t="s">
        <v>496</v>
      </c>
      <c r="D164" s="1337" t="n">
        <f aca="false">K164</f>
        <v>300</v>
      </c>
      <c r="E164" s="1337" t="s">
        <v>496</v>
      </c>
      <c r="F164" s="1326" t="n">
        <f aca="false">L164</f>
        <v>650</v>
      </c>
      <c r="G164" s="1337" t="s">
        <v>496</v>
      </c>
      <c r="H164" s="1325" t="n">
        <v>2</v>
      </c>
      <c r="I164" s="1327" t="s">
        <v>497</v>
      </c>
      <c r="J164" s="1208" t="n">
        <v>75</v>
      </c>
      <c r="K164" s="1339" t="n">
        <v>300</v>
      </c>
      <c r="L164" s="1339" t="n">
        <v>650</v>
      </c>
      <c r="M164" s="1340" t="n">
        <v>6.468822148735</v>
      </c>
      <c r="N164" s="1209" t="n">
        <v>118.493165726496</v>
      </c>
      <c r="O164" s="1342" t="n">
        <v>10240.7664427988</v>
      </c>
      <c r="P164" s="1342" t="n">
        <v>12203.3354914688</v>
      </c>
      <c r="Q164" s="1213" t="n">
        <v>8115.67620077625</v>
      </c>
      <c r="R164" s="1343" t="n">
        <v>18356.442643575</v>
      </c>
      <c r="S164" s="1344" t="n">
        <v>20319.011692245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75</v>
      </c>
      <c r="C165" s="1337" t="s">
        <v>496</v>
      </c>
      <c r="D165" s="1337" t="n">
        <f aca="false">K165</f>
        <v>300</v>
      </c>
      <c r="E165" s="1337" t="s">
        <v>496</v>
      </c>
      <c r="F165" s="1326" t="n">
        <f aca="false">L165</f>
        <v>700</v>
      </c>
      <c r="G165" s="1337" t="s">
        <v>496</v>
      </c>
      <c r="H165" s="1325" t="n">
        <v>2</v>
      </c>
      <c r="I165" s="1327" t="s">
        <v>497</v>
      </c>
      <c r="J165" s="1208" t="n">
        <v>75</v>
      </c>
      <c r="K165" s="1339" t="n">
        <v>300</v>
      </c>
      <c r="L165" s="1339" t="n">
        <v>700</v>
      </c>
      <c r="M165" s="1340" t="n">
        <v>6.898454566115</v>
      </c>
      <c r="N165" s="1209" t="n">
        <v>138.242026680912</v>
      </c>
      <c r="O165" s="1342" t="n">
        <v>10650.9181724438</v>
      </c>
      <c r="P165" s="1342" t="n">
        <v>12726.5175236363</v>
      </c>
      <c r="Q165" s="1213" t="n">
        <v>8780.15011296375</v>
      </c>
      <c r="R165" s="1343" t="n">
        <v>19431.0682854075</v>
      </c>
      <c r="S165" s="1344" t="n">
        <v>21506.6676366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75</v>
      </c>
      <c r="C166" s="1337" t="s">
        <v>496</v>
      </c>
      <c r="D166" s="1337" t="n">
        <f aca="false">K166</f>
        <v>300</v>
      </c>
      <c r="E166" s="1337" t="s">
        <v>496</v>
      </c>
      <c r="F166" s="1326" t="n">
        <f aca="false">L166</f>
        <v>750</v>
      </c>
      <c r="G166" s="1337" t="s">
        <v>496</v>
      </c>
      <c r="H166" s="1325" t="n">
        <v>2</v>
      </c>
      <c r="I166" s="1327" t="s">
        <v>497</v>
      </c>
      <c r="J166" s="1208" t="n">
        <v>75</v>
      </c>
      <c r="K166" s="1339" t="n">
        <v>300</v>
      </c>
      <c r="L166" s="1339" t="n">
        <v>750</v>
      </c>
      <c r="M166" s="1340" t="n">
        <v>7.311046983495</v>
      </c>
      <c r="N166" s="1209" t="n">
        <v>157.990887635328</v>
      </c>
      <c r="O166" s="1342" t="n">
        <v>11061.0699020888</v>
      </c>
      <c r="P166" s="1342" t="n">
        <v>13249.699424595</v>
      </c>
      <c r="Q166" s="1213" t="n">
        <v>9229.12690536</v>
      </c>
      <c r="R166" s="1343" t="n">
        <v>20290.1968074487</v>
      </c>
      <c r="S166" s="1344" t="n">
        <v>22478.826329955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75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800</v>
      </c>
      <c r="G167" s="1337" t="s">
        <v>496</v>
      </c>
      <c r="H167" s="1325" t="n">
        <v>2</v>
      </c>
      <c r="I167" s="1327" t="s">
        <v>497</v>
      </c>
      <c r="J167" s="1208" t="n">
        <v>75</v>
      </c>
      <c r="K167" s="1339" t="n">
        <v>300</v>
      </c>
      <c r="L167" s="1339" t="n">
        <v>800</v>
      </c>
      <c r="M167" s="1340" t="n">
        <v>7.723639400875</v>
      </c>
      <c r="N167" s="1209" t="n">
        <v>177.739748589744</v>
      </c>
      <c r="O167" s="1342" t="n">
        <v>11471.2216317338</v>
      </c>
      <c r="P167" s="1342" t="n">
        <v>13772.8814567625</v>
      </c>
      <c r="Q167" s="1213" t="n">
        <v>9678.10369775625</v>
      </c>
      <c r="R167" s="1343" t="n">
        <v>21149.32532949</v>
      </c>
      <c r="S167" s="1344" t="n">
        <v>23450.9851545188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75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850</v>
      </c>
      <c r="G168" s="1337" t="s">
        <v>496</v>
      </c>
      <c r="H168" s="1325" t="n">
        <v>2</v>
      </c>
      <c r="I168" s="1327" t="s">
        <v>497</v>
      </c>
      <c r="J168" s="1208" t="n">
        <v>75</v>
      </c>
      <c r="K168" s="1339" t="n">
        <v>300</v>
      </c>
      <c r="L168" s="1339" t="n">
        <v>850</v>
      </c>
      <c r="M168" s="1340" t="n">
        <v>8.153271818255</v>
      </c>
      <c r="N168" s="1209" t="n">
        <v>197.48860954416</v>
      </c>
      <c r="O168" s="1342" t="n">
        <v>11881.3733613788</v>
      </c>
      <c r="P168" s="1342" t="n">
        <v>14296.06348893</v>
      </c>
      <c r="Q168" s="1213" t="n">
        <v>10342.5776099438</v>
      </c>
      <c r="R168" s="1343" t="n">
        <v>22223.9509713225</v>
      </c>
      <c r="S168" s="1344" t="n">
        <v>24638.6410988738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75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900</v>
      </c>
      <c r="G169" s="1337" t="s">
        <v>496</v>
      </c>
      <c r="H169" s="1325" t="n">
        <v>2</v>
      </c>
      <c r="I169" s="1327" t="s">
        <v>497</v>
      </c>
      <c r="J169" s="1208" t="n">
        <v>75</v>
      </c>
      <c r="K169" s="1339" t="n">
        <v>300</v>
      </c>
      <c r="L169" s="1339" t="n">
        <v>900</v>
      </c>
      <c r="M169" s="1340" t="n">
        <v>8.565864235635</v>
      </c>
      <c r="N169" s="1209" t="n">
        <v>217.237470498576</v>
      </c>
      <c r="O169" s="1342" t="n">
        <v>12291.5250910238</v>
      </c>
      <c r="P169" s="1342" t="n">
        <v>14819.2453898888</v>
      </c>
      <c r="Q169" s="1213" t="n">
        <v>10791.55440234</v>
      </c>
      <c r="R169" s="1343" t="n">
        <v>23083.0794933638</v>
      </c>
      <c r="S169" s="1344" t="n">
        <v>25610.7997922288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75</v>
      </c>
      <c r="C170" s="1337" t="s">
        <v>496</v>
      </c>
      <c r="D170" s="1337" t="n">
        <f aca="false">K170</f>
        <v>300</v>
      </c>
      <c r="E170" s="1337" t="s">
        <v>496</v>
      </c>
      <c r="F170" s="1326" t="n">
        <f aca="false">L170</f>
        <v>950</v>
      </c>
      <c r="G170" s="1337" t="s">
        <v>496</v>
      </c>
      <c r="H170" s="1325" t="n">
        <v>2</v>
      </c>
      <c r="I170" s="1327" t="s">
        <v>497</v>
      </c>
      <c r="J170" s="1208" t="n">
        <v>75</v>
      </c>
      <c r="K170" s="1339" t="n">
        <v>300</v>
      </c>
      <c r="L170" s="1339" t="n">
        <v>950</v>
      </c>
      <c r="M170" s="1340" t="n">
        <v>8.995496653015</v>
      </c>
      <c r="N170" s="1209" t="n">
        <v>236.986331452992</v>
      </c>
      <c r="O170" s="1342" t="n">
        <v>12701.6768206688</v>
      </c>
      <c r="P170" s="1342" t="n">
        <v>15342.4274220563</v>
      </c>
      <c r="Q170" s="1213" t="n">
        <v>11456.0281833188</v>
      </c>
      <c r="R170" s="1343" t="n">
        <v>24157.7050039875</v>
      </c>
      <c r="S170" s="1344" t="n">
        <v>26798.455605375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75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1000</v>
      </c>
      <c r="G171" s="1337" t="s">
        <v>496</v>
      </c>
      <c r="H171" s="1325" t="n">
        <v>2</v>
      </c>
      <c r="I171" s="1327" t="s">
        <v>497</v>
      </c>
      <c r="J171" s="1208" t="n">
        <v>75</v>
      </c>
      <c r="K171" s="1339" t="n">
        <v>300</v>
      </c>
      <c r="L171" s="1339" t="n">
        <v>1000</v>
      </c>
      <c r="M171" s="1340" t="n">
        <v>9.408089070395</v>
      </c>
      <c r="N171" s="1209" t="n">
        <v>256.735192407408</v>
      </c>
      <c r="O171" s="1342" t="n">
        <v>13111.8285503138</v>
      </c>
      <c r="P171" s="1342" t="n">
        <v>15865.6094542238</v>
      </c>
      <c r="Q171" s="1213" t="n">
        <v>11905.0051069238</v>
      </c>
      <c r="R171" s="1343" t="n">
        <v>25016.8336572375</v>
      </c>
      <c r="S171" s="1344" t="n">
        <v>27770.6145611475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75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1050</v>
      </c>
      <c r="G172" s="1337" t="s">
        <v>496</v>
      </c>
      <c r="H172" s="1325" t="n">
        <v>2</v>
      </c>
      <c r="I172" s="1327" t="s">
        <v>497</v>
      </c>
      <c r="J172" s="1208" t="n">
        <v>75</v>
      </c>
      <c r="K172" s="1339" t="n">
        <v>300</v>
      </c>
      <c r="L172" s="1339" t="n">
        <v>1050</v>
      </c>
      <c r="M172" s="1340" t="n">
        <v>9.837721487775</v>
      </c>
      <c r="N172" s="1209" t="n">
        <v>276.484053361824</v>
      </c>
      <c r="O172" s="1342" t="n">
        <v>13521.9802799588</v>
      </c>
      <c r="P172" s="1342" t="n">
        <v>16388.7913551825</v>
      </c>
      <c r="Q172" s="1213" t="n">
        <v>12569.4788879025</v>
      </c>
      <c r="R172" s="1343" t="n">
        <v>26091.4591678613</v>
      </c>
      <c r="S172" s="1344" t="n">
        <v>28958.270243085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75</v>
      </c>
      <c r="C173" s="1325" t="s">
        <v>496</v>
      </c>
      <c r="D173" s="1325" t="n">
        <f aca="false">K173</f>
        <v>300</v>
      </c>
      <c r="E173" s="1325" t="s">
        <v>496</v>
      </c>
      <c r="F173" s="1326" t="n">
        <f aca="false">L173</f>
        <v>1100</v>
      </c>
      <c r="G173" s="1325" t="s">
        <v>496</v>
      </c>
      <c r="H173" s="1325" t="n">
        <v>2</v>
      </c>
      <c r="I173" s="1327" t="s">
        <v>497</v>
      </c>
      <c r="J173" s="1208" t="n">
        <v>75</v>
      </c>
      <c r="K173" s="1339" t="n">
        <v>300</v>
      </c>
      <c r="L173" s="1339" t="n">
        <v>1100</v>
      </c>
      <c r="M173" s="1340" t="n">
        <v>10.250313905155</v>
      </c>
      <c r="N173" s="1209" t="n">
        <v>296.23291431624</v>
      </c>
      <c r="O173" s="1342" t="n">
        <v>13932.1320096038</v>
      </c>
      <c r="P173" s="1342" t="n">
        <v>16911.97338735</v>
      </c>
      <c r="Q173" s="1213" t="n">
        <v>13018.4558115075</v>
      </c>
      <c r="R173" s="1343" t="n">
        <v>26950.5878211113</v>
      </c>
      <c r="S173" s="1344" t="n">
        <v>29930.4291988575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75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1150</v>
      </c>
      <c r="G174" s="1337" t="s">
        <v>496</v>
      </c>
      <c r="H174" s="1325" t="n">
        <v>2</v>
      </c>
      <c r="I174" s="1327" t="s">
        <v>497</v>
      </c>
      <c r="J174" s="1208" t="n">
        <v>75</v>
      </c>
      <c r="K174" s="1339" t="n">
        <v>300</v>
      </c>
      <c r="L174" s="1339" t="n">
        <v>1150</v>
      </c>
      <c r="M174" s="1340" t="n">
        <v>10.662906322535</v>
      </c>
      <c r="N174" s="1209" t="n">
        <v>315.981775270656</v>
      </c>
      <c r="O174" s="1342" t="n">
        <v>14342.2837392488</v>
      </c>
      <c r="P174" s="1342" t="n">
        <v>17435.1554195175</v>
      </c>
      <c r="Q174" s="1213" t="n">
        <v>13467.4326039038</v>
      </c>
      <c r="R174" s="1343" t="n">
        <v>27809.7163431525</v>
      </c>
      <c r="S174" s="1344" t="n">
        <v>30902.5880234213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75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1200</v>
      </c>
      <c r="G175" s="1337" t="s">
        <v>496</v>
      </c>
      <c r="H175" s="1325" t="n">
        <v>2</v>
      </c>
      <c r="I175" s="1327" t="s">
        <v>497</v>
      </c>
      <c r="J175" s="1208" t="n">
        <v>75</v>
      </c>
      <c r="K175" s="1339" t="n">
        <v>300</v>
      </c>
      <c r="L175" s="1339" t="n">
        <v>1200</v>
      </c>
      <c r="M175" s="1340" t="n">
        <v>11.131788739915</v>
      </c>
      <c r="N175" s="1209" t="n">
        <v>335.730636225072</v>
      </c>
      <c r="O175" s="1342" t="n">
        <v>14795.3063534513</v>
      </c>
      <c r="P175" s="1342" t="n">
        <v>17999.9014970925</v>
      </c>
      <c r="Q175" s="1213" t="n">
        <v>14131.9063848825</v>
      </c>
      <c r="R175" s="1343" t="n">
        <v>28927.2127383338</v>
      </c>
      <c r="S175" s="1344" t="n">
        <v>32131.807881975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75</v>
      </c>
      <c r="C176" s="1337" t="s">
        <v>496</v>
      </c>
      <c r="D176" s="1337" t="n">
        <f aca="false">K176</f>
        <v>300</v>
      </c>
      <c r="E176" s="1337" t="s">
        <v>496</v>
      </c>
      <c r="F176" s="1326" t="n">
        <f aca="false">L176</f>
        <v>1250</v>
      </c>
      <c r="G176" s="1337" t="s">
        <v>496</v>
      </c>
      <c r="H176" s="1325" t="n">
        <v>2</v>
      </c>
      <c r="I176" s="1327" t="s">
        <v>497</v>
      </c>
      <c r="J176" s="1208" t="n">
        <v>75</v>
      </c>
      <c r="K176" s="1339" t="n">
        <v>300</v>
      </c>
      <c r="L176" s="1339" t="n">
        <v>1250</v>
      </c>
      <c r="M176" s="1340" t="n">
        <v>11.544381157295</v>
      </c>
      <c r="N176" s="1209" t="n">
        <v>355.479497179488</v>
      </c>
      <c r="O176" s="1342" t="n">
        <v>15205.4580830963</v>
      </c>
      <c r="P176" s="1342" t="n">
        <v>18523.0833980513</v>
      </c>
      <c r="Q176" s="1213" t="n">
        <v>14580.8833084875</v>
      </c>
      <c r="R176" s="1343" t="n">
        <v>29786.3413915838</v>
      </c>
      <c r="S176" s="1344" t="n">
        <v>33103.9667065388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75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1300</v>
      </c>
      <c r="G177" s="1337" t="s">
        <v>496</v>
      </c>
      <c r="H177" s="1325" t="n">
        <v>2</v>
      </c>
      <c r="I177" s="1327" t="s">
        <v>497</v>
      </c>
      <c r="J177" s="1208" t="n">
        <v>75</v>
      </c>
      <c r="K177" s="1339" t="n">
        <v>300</v>
      </c>
      <c r="L177" s="1339" t="n">
        <v>1300</v>
      </c>
      <c r="M177" s="1340" t="n">
        <v>11.974013574675</v>
      </c>
      <c r="N177" s="1209" t="n">
        <v>375.228358133904</v>
      </c>
      <c r="O177" s="1342" t="n">
        <v>15615.6098127413</v>
      </c>
      <c r="P177" s="1342" t="n">
        <v>19046.2654302188</v>
      </c>
      <c r="Q177" s="1213" t="n">
        <v>15245.3570894663</v>
      </c>
      <c r="R177" s="1343" t="n">
        <v>30860.9669022075</v>
      </c>
      <c r="S177" s="1344" t="n">
        <v>34291.622519685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75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1350</v>
      </c>
      <c r="G178" s="1337" t="s">
        <v>496</v>
      </c>
      <c r="H178" s="1325" t="n">
        <v>2</v>
      </c>
      <c r="I178" s="1327" t="s">
        <v>497</v>
      </c>
      <c r="J178" s="1208" t="n">
        <v>75</v>
      </c>
      <c r="K178" s="1339" t="n">
        <v>300</v>
      </c>
      <c r="L178" s="1339" t="n">
        <v>1350</v>
      </c>
      <c r="M178" s="1340" t="n">
        <v>12.386605992055</v>
      </c>
      <c r="N178" s="1209" t="n">
        <v>394.97721908832</v>
      </c>
      <c r="O178" s="1342" t="n">
        <v>16025.7615423863</v>
      </c>
      <c r="P178" s="1342" t="n">
        <v>19569.4474623863</v>
      </c>
      <c r="Q178" s="1213" t="n">
        <v>15694.3338818625</v>
      </c>
      <c r="R178" s="1343" t="n">
        <v>31720.0954242488</v>
      </c>
      <c r="S178" s="1344" t="n">
        <v>35263.7813442488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75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1400</v>
      </c>
      <c r="G179" s="1337" t="s">
        <v>496</v>
      </c>
      <c r="H179" s="1325" t="n">
        <v>2</v>
      </c>
      <c r="I179" s="1327" t="s">
        <v>497</v>
      </c>
      <c r="J179" s="1208" t="n">
        <v>75</v>
      </c>
      <c r="K179" s="1339" t="n">
        <v>300</v>
      </c>
      <c r="L179" s="1339" t="n">
        <v>1400</v>
      </c>
      <c r="M179" s="1340" t="n">
        <v>12.816238409435</v>
      </c>
      <c r="N179" s="1209" t="n">
        <v>414.726080042736</v>
      </c>
      <c r="O179" s="1342" t="n">
        <v>16435.9132720313</v>
      </c>
      <c r="P179" s="1342" t="n">
        <v>20092.629363345</v>
      </c>
      <c r="Q179" s="1213" t="n">
        <v>16358.80779405</v>
      </c>
      <c r="R179" s="1343" t="n">
        <v>32794.7210660813</v>
      </c>
      <c r="S179" s="1344" t="n">
        <v>36451.437157395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75</v>
      </c>
      <c r="C180" s="1337" t="s">
        <v>496</v>
      </c>
      <c r="D180" s="1337" t="n">
        <f aca="false">K180</f>
        <v>300</v>
      </c>
      <c r="E180" s="1337" t="s">
        <v>496</v>
      </c>
      <c r="F180" s="1326" t="n">
        <f aca="false">L180</f>
        <v>1450</v>
      </c>
      <c r="G180" s="1337" t="s">
        <v>496</v>
      </c>
      <c r="H180" s="1325" t="n">
        <v>2</v>
      </c>
      <c r="I180" s="1327" t="s">
        <v>497</v>
      </c>
      <c r="J180" s="1208" t="n">
        <v>75</v>
      </c>
      <c r="K180" s="1339" t="n">
        <v>300</v>
      </c>
      <c r="L180" s="1339" t="n">
        <v>1450</v>
      </c>
      <c r="M180" s="1340" t="n">
        <v>13.228830826815</v>
      </c>
      <c r="N180" s="1209" t="n">
        <v>434.474940997152</v>
      </c>
      <c r="O180" s="1342" t="n">
        <v>16846.0650016763</v>
      </c>
      <c r="P180" s="1342" t="n">
        <v>20615.8113955125</v>
      </c>
      <c r="Q180" s="1213" t="n">
        <v>16807.7845864461</v>
      </c>
      <c r="R180" s="1343" t="n">
        <v>33653.8495881224</v>
      </c>
      <c r="S180" s="1344" t="n">
        <v>37423.5959819586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75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1500</v>
      </c>
      <c r="G181" s="1337" t="s">
        <v>496</v>
      </c>
      <c r="H181" s="1325" t="n">
        <v>2</v>
      </c>
      <c r="I181" s="1327" t="s">
        <v>497</v>
      </c>
      <c r="J181" s="1208" t="n">
        <v>75</v>
      </c>
      <c r="K181" s="1339" t="n">
        <v>300</v>
      </c>
      <c r="L181" s="1339" t="n">
        <v>1500</v>
      </c>
      <c r="M181" s="1340" t="n">
        <v>13.803028136995</v>
      </c>
      <c r="N181" s="1209" t="n">
        <v>454.223801951568</v>
      </c>
      <c r="O181" s="1342" t="n">
        <v>17890.4665767375</v>
      </c>
      <c r="P181" s="1342" t="n">
        <v>21694.5314063888</v>
      </c>
      <c r="Q181" s="1213" t="n">
        <v>17472.2584986338</v>
      </c>
      <c r="R181" s="1343" t="n">
        <v>35362.7250753713</v>
      </c>
      <c r="S181" s="1344" t="n">
        <v>39166.7899050225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75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1550</v>
      </c>
      <c r="G182" s="1337" t="s">
        <v>496</v>
      </c>
      <c r="H182" s="1325" t="n">
        <v>2</v>
      </c>
      <c r="I182" s="1327" t="s">
        <v>497</v>
      </c>
      <c r="J182" s="1208" t="n">
        <v>75</v>
      </c>
      <c r="K182" s="1339" t="n">
        <v>300</v>
      </c>
      <c r="L182" s="1339" t="n">
        <v>1550</v>
      </c>
      <c r="M182" s="1340" t="n">
        <v>14.215620554375</v>
      </c>
      <c r="N182" s="1209" t="n">
        <v>473.972662905984</v>
      </c>
      <c r="O182" s="1342" t="n">
        <v>18300.6183063825</v>
      </c>
      <c r="P182" s="1342" t="n">
        <v>22217.7134385563</v>
      </c>
      <c r="Q182" s="1213" t="n">
        <v>17921.23529103</v>
      </c>
      <c r="R182" s="1343" t="n">
        <v>36221.8535974125</v>
      </c>
      <c r="S182" s="1344" t="n">
        <v>40138.9487295863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75</v>
      </c>
      <c r="C183" s="1325" t="s">
        <v>496</v>
      </c>
      <c r="D183" s="1325" t="n">
        <f aca="false">K183</f>
        <v>300</v>
      </c>
      <c r="E183" s="1325" t="s">
        <v>496</v>
      </c>
      <c r="F183" s="1326" t="n">
        <f aca="false">L183</f>
        <v>1600</v>
      </c>
      <c r="G183" s="1325" t="s">
        <v>496</v>
      </c>
      <c r="H183" s="1325" t="n">
        <v>2</v>
      </c>
      <c r="I183" s="1327" t="s">
        <v>497</v>
      </c>
      <c r="J183" s="1208" t="n">
        <v>75</v>
      </c>
      <c r="K183" s="1339" t="n">
        <v>300</v>
      </c>
      <c r="L183" s="1339" t="n">
        <v>1600</v>
      </c>
      <c r="M183" s="1340" t="n">
        <v>14.628212971755</v>
      </c>
      <c r="N183" s="1209" t="n">
        <v>493.7215238604</v>
      </c>
      <c r="O183" s="1342" t="n">
        <v>18710.7700360275</v>
      </c>
      <c r="P183" s="1342" t="n">
        <v>22740.8954707238</v>
      </c>
      <c r="Q183" s="1213" t="n">
        <v>18370.2120834263</v>
      </c>
      <c r="R183" s="1343" t="n">
        <v>37080.9821194538</v>
      </c>
      <c r="S183" s="1344" t="n">
        <v>41111.10755415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75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1650</v>
      </c>
      <c r="G184" s="1337" t="s">
        <v>496</v>
      </c>
      <c r="H184" s="1325" t="n">
        <v>2</v>
      </c>
      <c r="I184" s="1327" t="s">
        <v>497</v>
      </c>
      <c r="J184" s="1208" t="n">
        <v>75</v>
      </c>
      <c r="K184" s="1339" t="n">
        <v>300</v>
      </c>
      <c r="L184" s="1339" t="n">
        <v>1650</v>
      </c>
      <c r="M184" s="1340" t="n">
        <v>15.057845389135</v>
      </c>
      <c r="N184" s="1209" t="n">
        <v>513.470384814816</v>
      </c>
      <c r="O184" s="1342" t="n">
        <v>19120.9217656725</v>
      </c>
      <c r="P184" s="1342" t="n">
        <v>23264.0773716825</v>
      </c>
      <c r="Q184" s="1213" t="n">
        <v>19034.6859956138</v>
      </c>
      <c r="R184" s="1343" t="n">
        <v>38155.6077612863</v>
      </c>
      <c r="S184" s="1344" t="n">
        <v>42298.7633672963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75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1700</v>
      </c>
      <c r="G185" s="1337" t="s">
        <v>496</v>
      </c>
      <c r="H185" s="1325" t="n">
        <v>2</v>
      </c>
      <c r="I185" s="1327" t="s">
        <v>497</v>
      </c>
      <c r="J185" s="1208" t="n">
        <v>75</v>
      </c>
      <c r="K185" s="1339" t="n">
        <v>300</v>
      </c>
      <c r="L185" s="1339" t="n">
        <v>1700</v>
      </c>
      <c r="M185" s="1340" t="n">
        <v>15.470437806515</v>
      </c>
      <c r="N185" s="1209" t="n">
        <v>533.219245769232</v>
      </c>
      <c r="O185" s="1342" t="n">
        <v>19531.0734953175</v>
      </c>
      <c r="P185" s="1342" t="n">
        <v>23787.25940385</v>
      </c>
      <c r="Q185" s="1213" t="n">
        <v>19483.66278801</v>
      </c>
      <c r="R185" s="1343" t="n">
        <v>39014.7362833275</v>
      </c>
      <c r="S185" s="1344" t="n">
        <v>43270.92219186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75</v>
      </c>
      <c r="C186" s="1337" t="s">
        <v>496</v>
      </c>
      <c r="D186" s="1337" t="n">
        <f aca="false">K186</f>
        <v>300</v>
      </c>
      <c r="E186" s="1337" t="s">
        <v>496</v>
      </c>
      <c r="F186" s="1326" t="n">
        <f aca="false">L186</f>
        <v>1750</v>
      </c>
      <c r="G186" s="1337" t="s">
        <v>496</v>
      </c>
      <c r="H186" s="1325" t="n">
        <v>2</v>
      </c>
      <c r="I186" s="1327" t="s">
        <v>497</v>
      </c>
      <c r="J186" s="1208" t="n">
        <v>75</v>
      </c>
      <c r="K186" s="1339" t="n">
        <v>300</v>
      </c>
      <c r="L186" s="1339" t="n">
        <v>1750</v>
      </c>
      <c r="M186" s="1340" t="n">
        <v>15.900070223895</v>
      </c>
      <c r="N186" s="1209" t="n">
        <v>552.968106723648</v>
      </c>
      <c r="O186" s="1342" t="n">
        <v>19941.2252249625</v>
      </c>
      <c r="P186" s="1342" t="n">
        <v>24310.4414360175</v>
      </c>
      <c r="Q186" s="1213" t="n">
        <v>20148.1367001975</v>
      </c>
      <c r="R186" s="1343" t="n">
        <v>40089.36192516</v>
      </c>
      <c r="S186" s="1344" t="n">
        <v>44458.578136215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75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1800</v>
      </c>
      <c r="G187" s="1337" t="s">
        <v>496</v>
      </c>
      <c r="H187" s="1325" t="n">
        <v>2</v>
      </c>
      <c r="I187" s="1327" t="s">
        <v>497</v>
      </c>
      <c r="J187" s="1208" t="n">
        <v>75</v>
      </c>
      <c r="K187" s="1339" t="n">
        <v>300</v>
      </c>
      <c r="L187" s="1339" t="n">
        <v>1800</v>
      </c>
      <c r="M187" s="1340" t="n">
        <v>16.312662641275</v>
      </c>
      <c r="N187" s="1209" t="n">
        <v>572.716967678064</v>
      </c>
      <c r="O187" s="1342" t="n">
        <v>20351.3769546075</v>
      </c>
      <c r="P187" s="1342" t="n">
        <v>24833.6233369763</v>
      </c>
      <c r="Q187" s="1213" t="n">
        <v>20597.1134925938</v>
      </c>
      <c r="R187" s="1343" t="n">
        <v>40948.4904472013</v>
      </c>
      <c r="S187" s="1344" t="n">
        <v>45430.73682957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75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1850</v>
      </c>
      <c r="G188" s="1337" t="s">
        <v>496</v>
      </c>
      <c r="H188" s="1325" t="n">
        <v>2</v>
      </c>
      <c r="I188" s="1327" t="s">
        <v>497</v>
      </c>
      <c r="J188" s="1208" t="n">
        <v>75</v>
      </c>
      <c r="K188" s="1339" t="n">
        <v>300</v>
      </c>
      <c r="L188" s="1339" t="n">
        <v>1850</v>
      </c>
      <c r="M188" s="1340" t="n">
        <v>16.742295058655</v>
      </c>
      <c r="N188" s="1209" t="n">
        <v>592.46582863248</v>
      </c>
      <c r="O188" s="1342" t="n">
        <v>20761.5286842525</v>
      </c>
      <c r="P188" s="1342" t="n">
        <v>25356.8053691438</v>
      </c>
      <c r="Q188" s="1213" t="n">
        <v>21261.5872735725</v>
      </c>
      <c r="R188" s="1343" t="n">
        <v>42023.115957825</v>
      </c>
      <c r="S188" s="1344" t="n">
        <v>46618.3926427163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75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1900</v>
      </c>
      <c r="G189" s="1337" t="s">
        <v>496</v>
      </c>
      <c r="H189" s="1325" t="n">
        <v>2</v>
      </c>
      <c r="I189" s="1327" t="s">
        <v>497</v>
      </c>
      <c r="J189" s="1208" t="n">
        <v>75</v>
      </c>
      <c r="K189" s="1339" t="n">
        <v>300</v>
      </c>
      <c r="L189" s="1339" t="n">
        <v>1900</v>
      </c>
      <c r="M189" s="1340" t="n">
        <v>17.154887476035</v>
      </c>
      <c r="N189" s="1209" t="n">
        <v>612.214689586896</v>
      </c>
      <c r="O189" s="1342" t="n">
        <v>21171.6804138975</v>
      </c>
      <c r="P189" s="1342" t="n">
        <v>25879.9874013113</v>
      </c>
      <c r="Q189" s="1213" t="n">
        <v>21710.5641971775</v>
      </c>
      <c r="R189" s="1343" t="n">
        <v>42882.244611075</v>
      </c>
      <c r="S189" s="1344" t="n">
        <v>47590.5515984888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75</v>
      </c>
      <c r="C190" s="1337" t="s">
        <v>496</v>
      </c>
      <c r="D190" s="1337" t="n">
        <f aca="false">K190</f>
        <v>300</v>
      </c>
      <c r="E190" s="1337" t="s">
        <v>496</v>
      </c>
      <c r="F190" s="1326" t="n">
        <f aca="false">L190</f>
        <v>1950</v>
      </c>
      <c r="G190" s="1337" t="s">
        <v>496</v>
      </c>
      <c r="H190" s="1325" t="n">
        <v>2</v>
      </c>
      <c r="I190" s="1327" t="s">
        <v>497</v>
      </c>
      <c r="J190" s="1208" t="n">
        <v>75</v>
      </c>
      <c r="K190" s="1339" t="n">
        <v>300</v>
      </c>
      <c r="L190" s="1339" t="n">
        <v>1950</v>
      </c>
      <c r="M190" s="1340" t="n">
        <v>17.606729893415</v>
      </c>
      <c r="N190" s="1209" t="n">
        <v>631.963550541312</v>
      </c>
      <c r="O190" s="1342" t="n">
        <v>21624.7030281</v>
      </c>
      <c r="P190" s="1342" t="n">
        <v>26444.7334788863</v>
      </c>
      <c r="Q190" s="1213" t="n">
        <v>22159.5409895738</v>
      </c>
      <c r="R190" s="1343" t="n">
        <v>43784.2440176738</v>
      </c>
      <c r="S190" s="1344" t="n">
        <v>48604.27446846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75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2000</v>
      </c>
      <c r="G191" s="1337" t="s">
        <v>496</v>
      </c>
      <c r="H191" s="1325" t="n">
        <v>2</v>
      </c>
      <c r="I191" s="1327" t="s">
        <v>497</v>
      </c>
      <c r="J191" s="1208" t="n">
        <v>75</v>
      </c>
      <c r="K191" s="1339" t="n">
        <v>300</v>
      </c>
      <c r="L191" s="1339" t="n">
        <v>2000</v>
      </c>
      <c r="M191" s="1340" t="n">
        <v>18.127924710795</v>
      </c>
      <c r="N191" s="1209" t="n">
        <v>651.712411495728</v>
      </c>
      <c r="O191" s="1342" t="n">
        <v>22250.3155327125</v>
      </c>
      <c r="P191" s="1342" t="n">
        <v>27249.51402459</v>
      </c>
      <c r="Q191" s="1213" t="n">
        <v>22824.0147705525</v>
      </c>
      <c r="R191" s="1343" t="n">
        <v>45074.330303265</v>
      </c>
      <c r="S191" s="1344" t="n">
        <v>50073.5287951425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75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2050</v>
      </c>
      <c r="G192" s="1337" t="s">
        <v>496</v>
      </c>
      <c r="H192" s="1325" t="n">
        <v>2</v>
      </c>
      <c r="I192" s="1327" t="s">
        <v>497</v>
      </c>
      <c r="J192" s="1208" t="n">
        <v>75</v>
      </c>
      <c r="K192" s="1339" t="n">
        <v>300</v>
      </c>
      <c r="L192" s="1339" t="n">
        <v>2050</v>
      </c>
      <c r="M192" s="1340" t="n">
        <v>18.540517128175</v>
      </c>
      <c r="N192" s="1209" t="n">
        <v>671.461272450144</v>
      </c>
      <c r="O192" s="1342" t="n">
        <v>22660.4672623575</v>
      </c>
      <c r="P192" s="1342" t="n">
        <v>27772.6960567575</v>
      </c>
      <c r="Q192" s="1213" t="n">
        <v>23272.9916941575</v>
      </c>
      <c r="R192" s="1343" t="n">
        <v>45933.458956515</v>
      </c>
      <c r="S192" s="1344" t="n">
        <v>51045.687750915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75</v>
      </c>
      <c r="C193" s="1325" t="s">
        <v>496</v>
      </c>
      <c r="D193" s="1325" t="n">
        <f aca="false">K193</f>
        <v>300</v>
      </c>
      <c r="E193" s="1325" t="s">
        <v>496</v>
      </c>
      <c r="F193" s="1326" t="n">
        <f aca="false">L193</f>
        <v>2100</v>
      </c>
      <c r="G193" s="1325" t="s">
        <v>496</v>
      </c>
      <c r="H193" s="1325" t="n">
        <v>2</v>
      </c>
      <c r="I193" s="1327" t="s">
        <v>497</v>
      </c>
      <c r="J193" s="1208" t="n">
        <v>75</v>
      </c>
      <c r="K193" s="1339" t="n">
        <v>300</v>
      </c>
      <c r="L193" s="1339" t="n">
        <v>2100</v>
      </c>
      <c r="M193" s="1340" t="n">
        <v>18.970149545555</v>
      </c>
      <c r="N193" s="1209" t="n">
        <v>691.21013340456</v>
      </c>
      <c r="O193" s="1342" t="n">
        <v>23070.6189920025</v>
      </c>
      <c r="P193" s="1342" t="n">
        <v>28295.878088925</v>
      </c>
      <c r="Q193" s="1213" t="n">
        <v>23937.4654751363</v>
      </c>
      <c r="R193" s="1343" t="n">
        <v>47008.0844671388</v>
      </c>
      <c r="S193" s="1344" t="n">
        <v>52233.3435640613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75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2150</v>
      </c>
      <c r="G194" s="1337" t="s">
        <v>496</v>
      </c>
      <c r="H194" s="1325" t="n">
        <v>2</v>
      </c>
      <c r="I194" s="1327" t="s">
        <v>497</v>
      </c>
      <c r="J194" s="1208" t="n">
        <v>75</v>
      </c>
      <c r="K194" s="1339" t="n">
        <v>300</v>
      </c>
      <c r="L194" s="1339" t="n">
        <v>2150</v>
      </c>
      <c r="M194" s="1340" t="n">
        <v>19.382741962935</v>
      </c>
      <c r="N194" s="1209" t="n">
        <v>710.958994358976</v>
      </c>
      <c r="O194" s="1342" t="n">
        <v>23480.7707216475</v>
      </c>
      <c r="P194" s="1342" t="n">
        <v>28819.0599898838</v>
      </c>
      <c r="Q194" s="1213" t="n">
        <v>24386.4423987413</v>
      </c>
      <c r="R194" s="1343" t="n">
        <v>47867.2131203888</v>
      </c>
      <c r="S194" s="1344" t="n">
        <v>53205.502388625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75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2200</v>
      </c>
      <c r="G195" s="1337" t="s">
        <v>496</v>
      </c>
      <c r="H195" s="1325" t="n">
        <v>2</v>
      </c>
      <c r="I195" s="1327" t="s">
        <v>497</v>
      </c>
      <c r="J195" s="1208" t="n">
        <v>75</v>
      </c>
      <c r="K195" s="1339" t="n">
        <v>300</v>
      </c>
      <c r="L195" s="1339" t="n">
        <v>2200</v>
      </c>
      <c r="M195" s="1340" t="n">
        <v>19.812374380315</v>
      </c>
      <c r="N195" s="1209" t="n">
        <v>730.707855313392</v>
      </c>
      <c r="O195" s="1342" t="n">
        <v>23890.9224512925</v>
      </c>
      <c r="P195" s="1342" t="n">
        <v>29342.2420220513</v>
      </c>
      <c r="Q195" s="1213" t="n">
        <v>25050.91617972</v>
      </c>
      <c r="R195" s="1343" t="n">
        <v>48941.8386310125</v>
      </c>
      <c r="S195" s="1344" t="n">
        <v>54393.1582017713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75</v>
      </c>
      <c r="C196" s="1337" t="s">
        <v>496</v>
      </c>
      <c r="D196" s="1337" t="n">
        <f aca="false">K196</f>
        <v>300</v>
      </c>
      <c r="E196" s="1337" t="s">
        <v>496</v>
      </c>
      <c r="F196" s="1326" t="n">
        <f aca="false">L196</f>
        <v>2250</v>
      </c>
      <c r="G196" s="1337" t="s">
        <v>496</v>
      </c>
      <c r="H196" s="1325" t="n">
        <v>2</v>
      </c>
      <c r="I196" s="1327" t="s">
        <v>497</v>
      </c>
      <c r="J196" s="1208" t="n">
        <v>75</v>
      </c>
      <c r="K196" s="1339" t="n">
        <v>300</v>
      </c>
      <c r="L196" s="1339" t="n">
        <v>2250</v>
      </c>
      <c r="M196" s="1340" t="n">
        <v>20.224966797695</v>
      </c>
      <c r="N196" s="1209" t="n">
        <v>750.456716267808</v>
      </c>
      <c r="O196" s="1342" t="n">
        <v>24301.0741809375</v>
      </c>
      <c r="P196" s="1342" t="n">
        <v>29865.42392301</v>
      </c>
      <c r="Q196" s="1213" t="n">
        <v>25499.8929721163</v>
      </c>
      <c r="R196" s="1343" t="n">
        <v>49800.9671530538</v>
      </c>
      <c r="S196" s="1344" t="n">
        <v>55365.3168951263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75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2300</v>
      </c>
      <c r="G197" s="1337" t="s">
        <v>496</v>
      </c>
      <c r="H197" s="1325" t="n">
        <v>2</v>
      </c>
      <c r="I197" s="1327" t="s">
        <v>497</v>
      </c>
      <c r="J197" s="1208" t="n">
        <v>75</v>
      </c>
      <c r="K197" s="1339" t="n">
        <v>300</v>
      </c>
      <c r="L197" s="1339" t="n">
        <v>2300</v>
      </c>
      <c r="M197" s="1340" t="n">
        <v>20.637559215075</v>
      </c>
      <c r="N197" s="1209" t="n">
        <v>770.205577222224</v>
      </c>
      <c r="O197" s="1342" t="n">
        <v>24711.2259105825</v>
      </c>
      <c r="P197" s="1342" t="n">
        <v>30388.6059551775</v>
      </c>
      <c r="Q197" s="1213" t="n">
        <v>25948.8698957213</v>
      </c>
      <c r="R197" s="1343" t="n">
        <v>50660.0958063038</v>
      </c>
      <c r="S197" s="1344" t="n">
        <v>56337.4758508988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75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2350</v>
      </c>
      <c r="G198" s="1337" t="s">
        <v>496</v>
      </c>
      <c r="H198" s="1325" t="n">
        <v>2</v>
      </c>
      <c r="I198" s="1327" t="s">
        <v>497</v>
      </c>
      <c r="J198" s="1208" t="n">
        <v>75</v>
      </c>
      <c r="K198" s="1339" t="n">
        <v>300</v>
      </c>
      <c r="L198" s="1339" t="n">
        <v>2350</v>
      </c>
      <c r="M198" s="1340" t="n">
        <v>21.067191632455</v>
      </c>
      <c r="N198" s="1209" t="n">
        <v>789.95443817664</v>
      </c>
      <c r="O198" s="1342" t="n">
        <v>25121.3776402275</v>
      </c>
      <c r="P198" s="1342" t="n">
        <v>30911.787987345</v>
      </c>
      <c r="Q198" s="1213" t="n">
        <v>26613.3436767</v>
      </c>
      <c r="R198" s="1343" t="n">
        <v>51734.7213169275</v>
      </c>
      <c r="S198" s="1344" t="n">
        <v>57525.131664045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75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2400</v>
      </c>
      <c r="G199" s="1337" t="s">
        <v>496</v>
      </c>
      <c r="H199" s="1325" t="n">
        <v>2</v>
      </c>
      <c r="I199" s="1327" t="s">
        <v>497</v>
      </c>
      <c r="J199" s="1208" t="n">
        <v>75</v>
      </c>
      <c r="K199" s="1339" t="n">
        <v>300</v>
      </c>
      <c r="L199" s="1339" t="n">
        <v>2400</v>
      </c>
      <c r="M199" s="1340" t="n">
        <v>21.479784049835</v>
      </c>
      <c r="N199" s="1209" t="n">
        <v>809.703299131056</v>
      </c>
      <c r="O199" s="1342" t="n">
        <v>25531.5293698725</v>
      </c>
      <c r="P199" s="1342" t="n">
        <v>31434.9698883038</v>
      </c>
      <c r="Q199" s="1213" t="n">
        <v>27062.3204690963</v>
      </c>
      <c r="R199" s="1343" t="n">
        <v>52593.8498389688</v>
      </c>
      <c r="S199" s="1344" t="n">
        <v>58497.2903574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75</v>
      </c>
      <c r="C200" s="1337" t="s">
        <v>496</v>
      </c>
      <c r="D200" s="1337" t="n">
        <f aca="false">K200</f>
        <v>300</v>
      </c>
      <c r="E200" s="1337" t="s">
        <v>496</v>
      </c>
      <c r="F200" s="1326" t="n">
        <f aca="false">L200</f>
        <v>2450</v>
      </c>
      <c r="G200" s="1337" t="s">
        <v>496</v>
      </c>
      <c r="H200" s="1325" t="n">
        <v>2</v>
      </c>
      <c r="I200" s="1327" t="s">
        <v>497</v>
      </c>
      <c r="J200" s="1208" t="n">
        <v>75</v>
      </c>
      <c r="K200" s="1339" t="n">
        <v>300</v>
      </c>
      <c r="L200" s="1339" t="n">
        <v>2450</v>
      </c>
      <c r="M200" s="1340" t="n">
        <v>22.053981360015</v>
      </c>
      <c r="N200" s="1209" t="n">
        <v>829.452160085472</v>
      </c>
      <c r="O200" s="1342" t="n">
        <v>26575.9309449338</v>
      </c>
      <c r="P200" s="1342" t="n">
        <v>32513.6900303888</v>
      </c>
      <c r="Q200" s="1213" t="n">
        <v>27726.7943812838</v>
      </c>
      <c r="R200" s="1343" t="n">
        <v>54302.7253262175</v>
      </c>
      <c r="S200" s="1344" t="n">
        <v>60240.4844116725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75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2500</v>
      </c>
      <c r="G201" s="1337" t="s">
        <v>496</v>
      </c>
      <c r="H201" s="1325" t="n">
        <v>2</v>
      </c>
      <c r="I201" s="1327" t="s">
        <v>497</v>
      </c>
      <c r="J201" s="1208" t="n">
        <v>75</v>
      </c>
      <c r="K201" s="1339" t="n">
        <v>300</v>
      </c>
      <c r="L201" s="1339" t="n">
        <v>2500</v>
      </c>
      <c r="M201" s="1340" t="n">
        <v>22.466573777395</v>
      </c>
      <c r="N201" s="1209" t="n">
        <v>849.201021039888</v>
      </c>
      <c r="O201" s="1342" t="n">
        <v>26986.0826745788</v>
      </c>
      <c r="P201" s="1342" t="n">
        <v>33036.8719313475</v>
      </c>
      <c r="Q201" s="1213" t="n">
        <v>28175.77117368</v>
      </c>
      <c r="R201" s="1343" t="n">
        <v>55161.8538482588</v>
      </c>
      <c r="S201" s="1344" t="n">
        <v>61212.6431050275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75</v>
      </c>
      <c r="C202" s="1337" t="s">
        <v>496</v>
      </c>
      <c r="D202" s="1337" t="n">
        <f aca="false">K202</f>
        <v>300</v>
      </c>
      <c r="E202" s="1337" t="s">
        <v>496</v>
      </c>
      <c r="F202" s="1326" t="n">
        <f aca="false">L202</f>
        <v>2550</v>
      </c>
      <c r="G202" s="1337" t="s">
        <v>496</v>
      </c>
      <c r="H202" s="1325" t="n">
        <v>2</v>
      </c>
      <c r="I202" s="1327" t="s">
        <v>497</v>
      </c>
      <c r="J202" s="1208" t="n">
        <v>75</v>
      </c>
      <c r="K202" s="1339" t="n">
        <v>300</v>
      </c>
      <c r="L202" s="1339" t="n">
        <v>2550</v>
      </c>
      <c r="M202" s="1340" t="n">
        <v>22.896206194775</v>
      </c>
      <c r="N202" s="1209" t="n">
        <v>868.949881994304</v>
      </c>
      <c r="O202" s="1342" t="n">
        <v>27396.2344042238</v>
      </c>
      <c r="P202" s="1342" t="n">
        <v>33560.053963515</v>
      </c>
      <c r="Q202" s="1213" t="n">
        <v>28840.2450858675</v>
      </c>
      <c r="R202" s="1343" t="n">
        <v>56236.4794900913</v>
      </c>
      <c r="S202" s="1344" t="n">
        <v>62400.2990493825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75</v>
      </c>
      <c r="C203" s="1325" t="s">
        <v>496</v>
      </c>
      <c r="D203" s="1325" t="n">
        <f aca="false">K203</f>
        <v>300</v>
      </c>
      <c r="E203" s="1325" t="s">
        <v>496</v>
      </c>
      <c r="F203" s="1326" t="n">
        <f aca="false">L203</f>
        <v>2600</v>
      </c>
      <c r="G203" s="1325" t="s">
        <v>496</v>
      </c>
      <c r="H203" s="1325" t="n">
        <v>2</v>
      </c>
      <c r="I203" s="1327" t="s">
        <v>497</v>
      </c>
      <c r="J203" s="1208" t="n">
        <v>75</v>
      </c>
      <c r="K203" s="1339" t="n">
        <v>300</v>
      </c>
      <c r="L203" s="1339" t="n">
        <v>2600</v>
      </c>
      <c r="M203" s="1340" t="n">
        <v>23.308798612155</v>
      </c>
      <c r="N203" s="1209" t="n">
        <v>888.69874294872</v>
      </c>
      <c r="O203" s="1342" t="n">
        <v>27806.3861338688</v>
      </c>
      <c r="P203" s="1342" t="n">
        <v>34083.2359956825</v>
      </c>
      <c r="Q203" s="1213" t="n">
        <v>29289.2218782638</v>
      </c>
      <c r="R203" s="1343" t="n">
        <v>57095.6080121325</v>
      </c>
      <c r="S203" s="1344" t="n">
        <v>63372.4578739463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75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2650</v>
      </c>
      <c r="G204" s="1337" t="s">
        <v>496</v>
      </c>
      <c r="H204" s="1325" t="n">
        <v>2</v>
      </c>
      <c r="I204" s="1327" t="s">
        <v>497</v>
      </c>
      <c r="J204" s="1208" t="n">
        <v>75</v>
      </c>
      <c r="K204" s="1339" t="n">
        <v>300</v>
      </c>
      <c r="L204" s="1339" t="n">
        <v>2650</v>
      </c>
      <c r="M204" s="1340" t="n">
        <v>23.738431029535</v>
      </c>
      <c r="N204" s="1209" t="n">
        <v>908.447603903136</v>
      </c>
      <c r="O204" s="1342" t="n">
        <v>28216.5378635138</v>
      </c>
      <c r="P204" s="1342" t="n">
        <v>34606.4178966413</v>
      </c>
      <c r="Q204" s="1213" t="n">
        <v>29953.6956592425</v>
      </c>
      <c r="R204" s="1343" t="n">
        <v>58170.2335227563</v>
      </c>
      <c r="S204" s="1344" t="n">
        <v>64560.1135558838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75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2700</v>
      </c>
      <c r="G205" s="1337" t="s">
        <v>496</v>
      </c>
      <c r="H205" s="1325" t="n">
        <v>2</v>
      </c>
      <c r="I205" s="1327" t="s">
        <v>497</v>
      </c>
      <c r="J205" s="1208" t="n">
        <v>75</v>
      </c>
      <c r="K205" s="1339" t="n">
        <v>300</v>
      </c>
      <c r="L205" s="1339" t="n">
        <v>2700</v>
      </c>
      <c r="M205" s="1340" t="n">
        <v>24.190273446915</v>
      </c>
      <c r="N205" s="1209" t="n">
        <v>928.196464857552</v>
      </c>
      <c r="O205" s="1342" t="n">
        <v>28669.5604777163</v>
      </c>
      <c r="P205" s="1342" t="n">
        <v>35171.1639742163</v>
      </c>
      <c r="Q205" s="1213" t="n">
        <v>30402.6725828475</v>
      </c>
      <c r="R205" s="1343" t="n">
        <v>59072.2330605638</v>
      </c>
      <c r="S205" s="1344" t="n">
        <v>65573.8365570638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75</v>
      </c>
      <c r="C206" s="1337" t="s">
        <v>496</v>
      </c>
      <c r="D206" s="1337" t="n">
        <f aca="false">K206</f>
        <v>300</v>
      </c>
      <c r="E206" s="1337" t="s">
        <v>496</v>
      </c>
      <c r="F206" s="1326" t="n">
        <f aca="false">L206</f>
        <v>2750</v>
      </c>
      <c r="G206" s="1337" t="s">
        <v>496</v>
      </c>
      <c r="H206" s="1325" t="n">
        <v>2</v>
      </c>
      <c r="I206" s="1327" t="s">
        <v>497</v>
      </c>
      <c r="J206" s="1208" t="n">
        <v>75</v>
      </c>
      <c r="K206" s="1339" t="n">
        <v>300</v>
      </c>
      <c r="L206" s="1339" t="n">
        <v>2750</v>
      </c>
      <c r="M206" s="1340" t="n">
        <v>24.602865864295</v>
      </c>
      <c r="N206" s="1209" t="n">
        <v>947.945325811968</v>
      </c>
      <c r="O206" s="1342" t="n">
        <v>29079.7122073613</v>
      </c>
      <c r="P206" s="1342" t="n">
        <v>35694.3460063838</v>
      </c>
      <c r="Q206" s="1213" t="n">
        <v>30851.6493752438</v>
      </c>
      <c r="R206" s="1343" t="n">
        <v>59931.361582605</v>
      </c>
      <c r="S206" s="1344" t="n">
        <v>66545.9953816275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75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2800</v>
      </c>
      <c r="G207" s="1337" t="s">
        <v>496</v>
      </c>
      <c r="H207" s="1325" t="n">
        <v>2</v>
      </c>
      <c r="I207" s="1327" t="s">
        <v>497</v>
      </c>
      <c r="J207" s="1208" t="n">
        <v>75</v>
      </c>
      <c r="K207" s="1339" t="n">
        <v>300</v>
      </c>
      <c r="L207" s="1339" t="n">
        <v>2800</v>
      </c>
      <c r="M207" s="1340" t="n">
        <v>25.032498281675</v>
      </c>
      <c r="N207" s="1209" t="n">
        <v>967.694186766384</v>
      </c>
      <c r="O207" s="1342" t="n">
        <v>29489.8639370063</v>
      </c>
      <c r="P207" s="1342" t="n">
        <v>36217.5280385513</v>
      </c>
      <c r="Q207" s="1213" t="n">
        <v>31516.1231562225</v>
      </c>
      <c r="R207" s="1343" t="n">
        <v>61005.9870932288</v>
      </c>
      <c r="S207" s="1344" t="n">
        <v>67733.6511947738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75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2850</v>
      </c>
      <c r="G208" s="1337" t="s">
        <v>496</v>
      </c>
      <c r="H208" s="1325" t="n">
        <v>2</v>
      </c>
      <c r="I208" s="1327" t="s">
        <v>497</v>
      </c>
      <c r="J208" s="1208" t="n">
        <v>75</v>
      </c>
      <c r="K208" s="1339" t="n">
        <v>300</v>
      </c>
      <c r="L208" s="1339" t="n">
        <v>2850</v>
      </c>
      <c r="M208" s="1340" t="n">
        <v>25.445090699055</v>
      </c>
      <c r="N208" s="1209" t="n">
        <v>987.4430477208</v>
      </c>
      <c r="O208" s="1342" t="n">
        <v>29900.0156666513</v>
      </c>
      <c r="P208" s="1342" t="n">
        <v>36740.70993951</v>
      </c>
      <c r="Q208" s="1213" t="n">
        <v>31965.1000798275</v>
      </c>
      <c r="R208" s="1343" t="n">
        <v>61865.1157464788</v>
      </c>
      <c r="S208" s="1344" t="n">
        <v>68705.8100193375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75</v>
      </c>
      <c r="C209" s="1337" t="s">
        <v>496</v>
      </c>
      <c r="D209" s="1337" t="n">
        <f aca="false">K209</f>
        <v>300</v>
      </c>
      <c r="E209" s="1337" t="s">
        <v>496</v>
      </c>
      <c r="F209" s="1326" t="n">
        <f aca="false">L209</f>
        <v>2900</v>
      </c>
      <c r="G209" s="1337" t="s">
        <v>496</v>
      </c>
      <c r="H209" s="1325" t="n">
        <v>2</v>
      </c>
      <c r="I209" s="1327" t="s">
        <v>497</v>
      </c>
      <c r="J209" s="1208" t="n">
        <v>75</v>
      </c>
      <c r="K209" s="1339" t="n">
        <v>300</v>
      </c>
      <c r="L209" s="1339" t="n">
        <v>2900</v>
      </c>
      <c r="M209" s="1340" t="n">
        <v>25.874723116435</v>
      </c>
      <c r="N209" s="1209" t="n">
        <v>1007.19190867522</v>
      </c>
      <c r="O209" s="1342" t="n">
        <v>30310.1673962963</v>
      </c>
      <c r="P209" s="1342" t="n">
        <v>37263.8919716775</v>
      </c>
      <c r="Q209" s="1213" t="n">
        <v>32629.5738608063</v>
      </c>
      <c r="R209" s="1343" t="n">
        <v>62939.7412571025</v>
      </c>
      <c r="S209" s="1344" t="n">
        <v>69893.4658324838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75</v>
      </c>
      <c r="C210" s="1337" t="s">
        <v>496</v>
      </c>
      <c r="D210" s="1337" t="n">
        <f aca="false">K210</f>
        <v>300</v>
      </c>
      <c r="E210" s="1337" t="s">
        <v>496</v>
      </c>
      <c r="F210" s="1326" t="n">
        <f aca="false">L210</f>
        <v>2950</v>
      </c>
      <c r="G210" s="1337" t="s">
        <v>496</v>
      </c>
      <c r="H210" s="1325" t="n">
        <v>2</v>
      </c>
      <c r="I210" s="1327" t="s">
        <v>497</v>
      </c>
      <c r="J210" s="1208" t="n">
        <v>75</v>
      </c>
      <c r="K210" s="1339" t="n">
        <v>300</v>
      </c>
      <c r="L210" s="1339" t="n">
        <v>2950</v>
      </c>
      <c r="M210" s="1340" t="n">
        <v>26.287315533815</v>
      </c>
      <c r="N210" s="1209" t="n">
        <v>1026.94076962963</v>
      </c>
      <c r="O210" s="1342" t="n">
        <v>30720.3191259413</v>
      </c>
      <c r="P210" s="1342" t="n">
        <v>37787.074003845</v>
      </c>
      <c r="Q210" s="1213" t="n">
        <v>33078.5507844113</v>
      </c>
      <c r="R210" s="1343" t="n">
        <v>63798.8699103525</v>
      </c>
      <c r="S210" s="1344" t="n">
        <v>70865.6247882563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75</v>
      </c>
      <c r="C211" s="1346" t="s">
        <v>496</v>
      </c>
      <c r="D211" s="1346" t="n">
        <f aca="false">K211</f>
        <v>300</v>
      </c>
      <c r="E211" s="1346" t="s">
        <v>496</v>
      </c>
      <c r="F211" s="1347" t="n">
        <f aca="false">L211</f>
        <v>3000</v>
      </c>
      <c r="G211" s="1346" t="s">
        <v>496</v>
      </c>
      <c r="H211" s="1348" t="n">
        <v>2</v>
      </c>
      <c r="I211" s="1349" t="s">
        <v>497</v>
      </c>
      <c r="J211" s="1231" t="n">
        <v>75</v>
      </c>
      <c r="K211" s="1350" t="n">
        <v>300</v>
      </c>
      <c r="L211" s="1350" t="n">
        <v>3000</v>
      </c>
      <c r="M211" s="1351" t="n">
        <v>26.716947951195</v>
      </c>
      <c r="N211" s="1232" t="n">
        <v>1046.68963058405</v>
      </c>
      <c r="O211" s="1353" t="n">
        <v>31130.4708555863</v>
      </c>
      <c r="P211" s="1353" t="n">
        <v>38310.2559048038</v>
      </c>
      <c r="Q211" s="1236" t="n">
        <v>33743.02456539</v>
      </c>
      <c r="R211" s="1354" t="n">
        <v>64873.4954209763</v>
      </c>
      <c r="S211" s="1355" t="n">
        <v>72053.2804701938</v>
      </c>
    </row>
    <row r="212" customFormat="false" ht="16.5" hidden="false" customHeight="false" outlineLevel="0" collapsed="false">
      <c r="A212" s="1202" t="s">
        <v>505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24" t="s">
        <v>529</v>
      </c>
      <c r="B213" s="1325" t="n">
        <f aca="false">J213</f>
        <v>75</v>
      </c>
      <c r="C213" s="1325" t="s">
        <v>496</v>
      </c>
      <c r="D213" s="1325" t="n">
        <f aca="false">K213</f>
        <v>300</v>
      </c>
      <c r="E213" s="1325" t="s">
        <v>496</v>
      </c>
      <c r="F213" s="1326" t="n">
        <f aca="false">L213</f>
        <v>600</v>
      </c>
      <c r="G213" s="1325" t="s">
        <v>496</v>
      </c>
      <c r="H213" s="1325" t="n">
        <v>4</v>
      </c>
      <c r="I213" s="1327" t="s">
        <v>497</v>
      </c>
      <c r="J213" s="1258" t="n">
        <v>75</v>
      </c>
      <c r="K213" s="1329" t="n">
        <v>300</v>
      </c>
      <c r="L213" s="1329" t="n">
        <v>600</v>
      </c>
      <c r="M213" s="1330" t="n">
        <v>6.56374351901</v>
      </c>
      <c r="N213" s="1259" t="n">
        <v>132.24</v>
      </c>
      <c r="O213" s="1332" t="n">
        <v>12026.84279679</v>
      </c>
      <c r="P213" s="1332" t="n">
        <v>13830.0071223375</v>
      </c>
      <c r="Q213" s="1262" t="n">
        <v>7666.69940838</v>
      </c>
      <c r="R213" s="1334" t="n">
        <v>19693.54220517</v>
      </c>
      <c r="S213" s="1335" t="n">
        <v>21496.7065307175</v>
      </c>
    </row>
    <row r="214" customFormat="false" ht="16.5" hidden="false" customHeight="false" outlineLevel="0" collapsed="false">
      <c r="A214" s="1336" t="s">
        <v>529</v>
      </c>
      <c r="B214" s="1337" t="n">
        <f aca="false">J214</f>
        <v>75</v>
      </c>
      <c r="C214" s="1337" t="s">
        <v>496</v>
      </c>
      <c r="D214" s="1337" t="n">
        <f aca="false">K214</f>
        <v>300</v>
      </c>
      <c r="E214" s="1337" t="s">
        <v>496</v>
      </c>
      <c r="F214" s="1326" t="n">
        <f aca="false">L214</f>
        <v>650</v>
      </c>
      <c r="G214" s="1337" t="s">
        <v>496</v>
      </c>
      <c r="H214" s="1325" t="n">
        <v>4</v>
      </c>
      <c r="I214" s="1327" t="s">
        <v>497</v>
      </c>
      <c r="J214" s="1208" t="n">
        <v>75</v>
      </c>
      <c r="K214" s="1339" t="n">
        <v>300</v>
      </c>
      <c r="L214" s="1339" t="n">
        <v>650</v>
      </c>
      <c r="M214" s="1340" t="n">
        <v>7.04295832627</v>
      </c>
      <c r="N214" s="1209" t="n">
        <v>158.688</v>
      </c>
      <c r="O214" s="1342" t="n">
        <v>12631.2838511288</v>
      </c>
      <c r="P214" s="1342" t="n">
        <v>14543.2703521688</v>
      </c>
      <c r="Q214" s="1213" t="n">
        <v>8115.67620077625</v>
      </c>
      <c r="R214" s="1343" t="n">
        <v>20746.960051905</v>
      </c>
      <c r="S214" s="1344" t="n">
        <v>22658.946552945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75</v>
      </c>
      <c r="C215" s="1337" t="s">
        <v>496</v>
      </c>
      <c r="D215" s="1337" t="n">
        <f aca="false">K215</f>
        <v>300</v>
      </c>
      <c r="E215" s="1337" t="s">
        <v>496</v>
      </c>
      <c r="F215" s="1326" t="n">
        <f aca="false">L215</f>
        <v>700</v>
      </c>
      <c r="G215" s="1337" t="s">
        <v>496</v>
      </c>
      <c r="H215" s="1325" t="n">
        <v>4</v>
      </c>
      <c r="I215" s="1327" t="s">
        <v>497</v>
      </c>
      <c r="J215" s="1208" t="n">
        <v>75</v>
      </c>
      <c r="K215" s="1339" t="n">
        <v>300</v>
      </c>
      <c r="L215" s="1339" t="n">
        <v>700</v>
      </c>
      <c r="M215" s="1340" t="n">
        <v>7.53921313353</v>
      </c>
      <c r="N215" s="1209" t="n">
        <v>185.136</v>
      </c>
      <c r="O215" s="1342" t="n">
        <v>13235.7247742588</v>
      </c>
      <c r="P215" s="1342" t="n">
        <v>15256.533582</v>
      </c>
      <c r="Q215" s="1213" t="n">
        <v>8780.15011296375</v>
      </c>
      <c r="R215" s="1343" t="n">
        <v>22015.8748872225</v>
      </c>
      <c r="S215" s="1344" t="n">
        <v>24036.6836949638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75</v>
      </c>
      <c r="C216" s="1337" t="s">
        <v>496</v>
      </c>
      <c r="D216" s="1337" t="n">
        <f aca="false">K216</f>
        <v>300</v>
      </c>
      <c r="E216" s="1337" t="s">
        <v>496</v>
      </c>
      <c r="F216" s="1326" t="n">
        <f aca="false">L216</f>
        <v>750</v>
      </c>
      <c r="G216" s="1337" t="s">
        <v>496</v>
      </c>
      <c r="H216" s="1325" t="n">
        <v>4</v>
      </c>
      <c r="I216" s="1327" t="s">
        <v>497</v>
      </c>
      <c r="J216" s="1208" t="n">
        <v>75</v>
      </c>
      <c r="K216" s="1339" t="n">
        <v>300</v>
      </c>
      <c r="L216" s="1339" t="n">
        <v>750</v>
      </c>
      <c r="M216" s="1340" t="n">
        <v>8.01842794079</v>
      </c>
      <c r="N216" s="1209" t="n">
        <v>211.584</v>
      </c>
      <c r="O216" s="1342" t="n">
        <v>13840.1658285975</v>
      </c>
      <c r="P216" s="1342" t="n">
        <v>15969.7966806225</v>
      </c>
      <c r="Q216" s="1213" t="n">
        <v>9229.12690536</v>
      </c>
      <c r="R216" s="1343" t="n">
        <v>23069.2927339575</v>
      </c>
      <c r="S216" s="1344" t="n">
        <v>25198.9235859825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75</v>
      </c>
      <c r="C217" s="1337" t="s">
        <v>496</v>
      </c>
      <c r="D217" s="1337" t="n">
        <f aca="false">K217</f>
        <v>300</v>
      </c>
      <c r="E217" s="1337" t="s">
        <v>496</v>
      </c>
      <c r="F217" s="1326" t="n">
        <f aca="false">L217</f>
        <v>800</v>
      </c>
      <c r="G217" s="1337" t="s">
        <v>496</v>
      </c>
      <c r="H217" s="1325" t="n">
        <v>4</v>
      </c>
      <c r="I217" s="1327" t="s">
        <v>497</v>
      </c>
      <c r="J217" s="1208" t="n">
        <v>75</v>
      </c>
      <c r="K217" s="1339" t="n">
        <v>300</v>
      </c>
      <c r="L217" s="1339" t="n">
        <v>800</v>
      </c>
      <c r="M217" s="1340" t="n">
        <v>8.49764274805</v>
      </c>
      <c r="N217" s="1209" t="n">
        <v>238.032</v>
      </c>
      <c r="O217" s="1342" t="n">
        <v>14444.6068829363</v>
      </c>
      <c r="P217" s="1342" t="n">
        <v>16683.0599104538</v>
      </c>
      <c r="Q217" s="1213" t="n">
        <v>9678.10369775625</v>
      </c>
      <c r="R217" s="1343" t="n">
        <v>24122.7105806925</v>
      </c>
      <c r="S217" s="1344" t="n">
        <v>26361.16360821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75</v>
      </c>
      <c r="C218" s="1337" t="s">
        <v>496</v>
      </c>
      <c r="D218" s="1337" t="n">
        <f aca="false">K218</f>
        <v>300</v>
      </c>
      <c r="E218" s="1337" t="s">
        <v>496</v>
      </c>
      <c r="F218" s="1326" t="n">
        <f aca="false">L218</f>
        <v>850</v>
      </c>
      <c r="G218" s="1337" t="s">
        <v>496</v>
      </c>
      <c r="H218" s="1325" t="n">
        <v>4</v>
      </c>
      <c r="I218" s="1327" t="s">
        <v>497</v>
      </c>
      <c r="J218" s="1208" t="n">
        <v>75</v>
      </c>
      <c r="K218" s="1339" t="n">
        <v>300</v>
      </c>
      <c r="L218" s="1339" t="n">
        <v>850</v>
      </c>
      <c r="M218" s="1340" t="n">
        <v>8.99389755531</v>
      </c>
      <c r="N218" s="1209" t="n">
        <v>264.48</v>
      </c>
      <c r="O218" s="1342" t="n">
        <v>15049.047937275</v>
      </c>
      <c r="P218" s="1342" t="n">
        <v>17396.323140285</v>
      </c>
      <c r="Q218" s="1213" t="n">
        <v>10342.5776099438</v>
      </c>
      <c r="R218" s="1343" t="n">
        <v>25391.6255472188</v>
      </c>
      <c r="S218" s="1344" t="n">
        <v>27738.9007502288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75</v>
      </c>
      <c r="C219" s="1337" t="s">
        <v>496</v>
      </c>
      <c r="D219" s="1337" t="n">
        <f aca="false">K219</f>
        <v>300</v>
      </c>
      <c r="E219" s="1337" t="s">
        <v>496</v>
      </c>
      <c r="F219" s="1326" t="n">
        <f aca="false">L219</f>
        <v>900</v>
      </c>
      <c r="G219" s="1337" t="s">
        <v>496</v>
      </c>
      <c r="H219" s="1325" t="n">
        <v>4</v>
      </c>
      <c r="I219" s="1327" t="s">
        <v>497</v>
      </c>
      <c r="J219" s="1208" t="n">
        <v>75</v>
      </c>
      <c r="K219" s="1339" t="n">
        <v>300</v>
      </c>
      <c r="L219" s="1339" t="n">
        <v>900</v>
      </c>
      <c r="M219" s="1340" t="n">
        <v>9.47311236257</v>
      </c>
      <c r="N219" s="1209" t="n">
        <v>290.928</v>
      </c>
      <c r="O219" s="1342" t="n">
        <v>15653.488860405</v>
      </c>
      <c r="P219" s="1342" t="n">
        <v>18109.5863701163</v>
      </c>
      <c r="Q219" s="1213" t="n">
        <v>10791.55440234</v>
      </c>
      <c r="R219" s="1343" t="n">
        <v>26445.043262745</v>
      </c>
      <c r="S219" s="1344" t="n">
        <v>28901.1407724563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75</v>
      </c>
      <c r="C220" s="1337" t="s">
        <v>496</v>
      </c>
      <c r="D220" s="1337" t="n">
        <f aca="false">K220</f>
        <v>300</v>
      </c>
      <c r="E220" s="1337" t="s">
        <v>496</v>
      </c>
      <c r="F220" s="1326" t="n">
        <f aca="false">L220</f>
        <v>950</v>
      </c>
      <c r="G220" s="1337" t="s">
        <v>496</v>
      </c>
      <c r="H220" s="1325" t="n">
        <v>4</v>
      </c>
      <c r="I220" s="1327" t="s">
        <v>497</v>
      </c>
      <c r="J220" s="1208" t="n">
        <v>75</v>
      </c>
      <c r="K220" s="1339" t="n">
        <v>300</v>
      </c>
      <c r="L220" s="1339" t="n">
        <v>950</v>
      </c>
      <c r="M220" s="1340" t="n">
        <v>9.96936716983</v>
      </c>
      <c r="N220" s="1209" t="n">
        <v>317.376</v>
      </c>
      <c r="O220" s="1342" t="n">
        <v>16257.9299147438</v>
      </c>
      <c r="P220" s="1342" t="n">
        <v>18822.8495999475</v>
      </c>
      <c r="Q220" s="1213" t="n">
        <v>11456.0281833188</v>
      </c>
      <c r="R220" s="1343" t="n">
        <v>27713.9580980625</v>
      </c>
      <c r="S220" s="1344" t="n">
        <v>30278.8777832663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75</v>
      </c>
      <c r="C221" s="1337" t="s">
        <v>496</v>
      </c>
      <c r="D221" s="1337" t="n">
        <f aca="false">K221</f>
        <v>300</v>
      </c>
      <c r="E221" s="1337" t="s">
        <v>496</v>
      </c>
      <c r="F221" s="1326" t="n">
        <f aca="false">L221</f>
        <v>1000</v>
      </c>
      <c r="G221" s="1337" t="s">
        <v>496</v>
      </c>
      <c r="H221" s="1325" t="n">
        <v>4</v>
      </c>
      <c r="I221" s="1327" t="s">
        <v>497</v>
      </c>
      <c r="J221" s="1208" t="n">
        <v>75</v>
      </c>
      <c r="K221" s="1339" t="n">
        <v>300</v>
      </c>
      <c r="L221" s="1339" t="n">
        <v>1000</v>
      </c>
      <c r="M221" s="1340" t="n">
        <v>10.44858197709</v>
      </c>
      <c r="N221" s="1209" t="n">
        <v>343.824</v>
      </c>
      <c r="O221" s="1342" t="n">
        <v>16862.3709690825</v>
      </c>
      <c r="P221" s="1342" t="n">
        <v>19536.1128297788</v>
      </c>
      <c r="Q221" s="1213" t="n">
        <v>11905.0051069238</v>
      </c>
      <c r="R221" s="1343" t="n">
        <v>28767.3760760063</v>
      </c>
      <c r="S221" s="1344" t="n">
        <v>31441.1179367025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75</v>
      </c>
      <c r="C222" s="1337" t="s">
        <v>496</v>
      </c>
      <c r="D222" s="1337" t="n">
        <f aca="false">K222</f>
        <v>300</v>
      </c>
      <c r="E222" s="1337" t="s">
        <v>496</v>
      </c>
      <c r="F222" s="1326" t="n">
        <f aca="false">L222</f>
        <v>1050</v>
      </c>
      <c r="G222" s="1337" t="s">
        <v>496</v>
      </c>
      <c r="H222" s="1325" t="n">
        <v>4</v>
      </c>
      <c r="I222" s="1327" t="s">
        <v>497</v>
      </c>
      <c r="J222" s="1208" t="n">
        <v>75</v>
      </c>
      <c r="K222" s="1339" t="n">
        <v>300</v>
      </c>
      <c r="L222" s="1339" t="n">
        <v>1050</v>
      </c>
      <c r="M222" s="1340" t="n">
        <v>10.94483678435</v>
      </c>
      <c r="N222" s="1209" t="n">
        <v>370.272</v>
      </c>
      <c r="O222" s="1342" t="n">
        <v>17466.8120234213</v>
      </c>
      <c r="P222" s="1342" t="n">
        <v>20249.37605961</v>
      </c>
      <c r="Q222" s="1213" t="n">
        <v>12569.4788879025</v>
      </c>
      <c r="R222" s="1343" t="n">
        <v>30036.2909113238</v>
      </c>
      <c r="S222" s="1344" t="n">
        <v>32818.8549475125</v>
      </c>
    </row>
    <row r="223" customFormat="false" ht="16.5" hidden="false" customHeight="false" outlineLevel="0" collapsed="false">
      <c r="A223" s="1324" t="s">
        <v>529</v>
      </c>
      <c r="B223" s="1325" t="n">
        <f aca="false">J223</f>
        <v>75</v>
      </c>
      <c r="C223" s="1325" t="s">
        <v>496</v>
      </c>
      <c r="D223" s="1325" t="n">
        <f aca="false">K223</f>
        <v>300</v>
      </c>
      <c r="E223" s="1325" t="s">
        <v>496</v>
      </c>
      <c r="F223" s="1326" t="n">
        <f aca="false">L223</f>
        <v>1100</v>
      </c>
      <c r="G223" s="1325" t="s">
        <v>496</v>
      </c>
      <c r="H223" s="1325" t="n">
        <v>4</v>
      </c>
      <c r="I223" s="1327" t="s">
        <v>497</v>
      </c>
      <c r="J223" s="1208" t="n">
        <v>75</v>
      </c>
      <c r="K223" s="1339" t="n">
        <v>300</v>
      </c>
      <c r="L223" s="1339" t="n">
        <v>1100</v>
      </c>
      <c r="M223" s="1340" t="n">
        <v>11.42405159161</v>
      </c>
      <c r="N223" s="1209" t="n">
        <v>396.72</v>
      </c>
      <c r="O223" s="1342" t="n">
        <v>18071.25307776</v>
      </c>
      <c r="P223" s="1342" t="n">
        <v>20962.6391582325</v>
      </c>
      <c r="Q223" s="1213" t="n">
        <v>13018.4558115075</v>
      </c>
      <c r="R223" s="1343" t="n">
        <v>31089.7088892675</v>
      </c>
      <c r="S223" s="1344" t="n">
        <v>33981.09496974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75</v>
      </c>
      <c r="C224" s="1337" t="s">
        <v>496</v>
      </c>
      <c r="D224" s="1337" t="n">
        <f aca="false">K224</f>
        <v>300</v>
      </c>
      <c r="E224" s="1337" t="s">
        <v>496</v>
      </c>
      <c r="F224" s="1326" t="n">
        <f aca="false">L224</f>
        <v>1150</v>
      </c>
      <c r="G224" s="1337" t="s">
        <v>496</v>
      </c>
      <c r="H224" s="1325" t="n">
        <v>4</v>
      </c>
      <c r="I224" s="1327" t="s">
        <v>497</v>
      </c>
      <c r="J224" s="1208" t="n">
        <v>75</v>
      </c>
      <c r="K224" s="1339" t="n">
        <v>300</v>
      </c>
      <c r="L224" s="1339" t="n">
        <v>1150</v>
      </c>
      <c r="M224" s="1340" t="n">
        <v>11.90326639887</v>
      </c>
      <c r="N224" s="1209" t="n">
        <v>423.168</v>
      </c>
      <c r="O224" s="1342" t="n">
        <v>18675.69400089</v>
      </c>
      <c r="P224" s="1342" t="n">
        <v>21675.9023880638</v>
      </c>
      <c r="Q224" s="1213" t="n">
        <v>13467.4326039038</v>
      </c>
      <c r="R224" s="1343" t="n">
        <v>32143.1266047938</v>
      </c>
      <c r="S224" s="1344" t="n">
        <v>35143.3349919675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75</v>
      </c>
      <c r="C225" s="1337" t="s">
        <v>496</v>
      </c>
      <c r="D225" s="1337" t="n">
        <f aca="false">K225</f>
        <v>300</v>
      </c>
      <c r="E225" s="1337" t="s">
        <v>496</v>
      </c>
      <c r="F225" s="1326" t="n">
        <f aca="false">L225</f>
        <v>1200</v>
      </c>
      <c r="G225" s="1337" t="s">
        <v>496</v>
      </c>
      <c r="H225" s="1325" t="n">
        <v>4</v>
      </c>
      <c r="I225" s="1327" t="s">
        <v>497</v>
      </c>
      <c r="J225" s="1208" t="n">
        <v>75</v>
      </c>
      <c r="K225" s="1339" t="n">
        <v>300</v>
      </c>
      <c r="L225" s="1339" t="n">
        <v>1200</v>
      </c>
      <c r="M225" s="1340" t="n">
        <v>12.47802120613</v>
      </c>
      <c r="N225" s="1209" t="n">
        <v>449.616</v>
      </c>
      <c r="O225" s="1342" t="n">
        <v>19352.24200467</v>
      </c>
      <c r="P225" s="1342" t="n">
        <v>22459.074689565</v>
      </c>
      <c r="Q225" s="1213" t="n">
        <v>14131.9063848825</v>
      </c>
      <c r="R225" s="1343" t="n">
        <v>33484.1483895525</v>
      </c>
      <c r="S225" s="1344" t="n">
        <v>36590.9810744475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75</v>
      </c>
      <c r="C226" s="1337" t="s">
        <v>496</v>
      </c>
      <c r="D226" s="1337" t="n">
        <f aca="false">K226</f>
        <v>300</v>
      </c>
      <c r="E226" s="1337" t="s">
        <v>496</v>
      </c>
      <c r="F226" s="1326" t="n">
        <f aca="false">L226</f>
        <v>1250</v>
      </c>
      <c r="G226" s="1337" t="s">
        <v>496</v>
      </c>
      <c r="H226" s="1325" t="n">
        <v>4</v>
      </c>
      <c r="I226" s="1327" t="s">
        <v>497</v>
      </c>
      <c r="J226" s="1208" t="n">
        <v>75</v>
      </c>
      <c r="K226" s="1339" t="n">
        <v>300</v>
      </c>
      <c r="L226" s="1339" t="n">
        <v>1250</v>
      </c>
      <c r="M226" s="1340" t="n">
        <v>12.95723601339</v>
      </c>
      <c r="N226" s="1209" t="n">
        <v>476.064</v>
      </c>
      <c r="O226" s="1342" t="n">
        <v>19956.6830590088</v>
      </c>
      <c r="P226" s="1342" t="n">
        <v>23172.3379193963</v>
      </c>
      <c r="Q226" s="1213" t="n">
        <v>14580.8833084875</v>
      </c>
      <c r="R226" s="1343" t="n">
        <v>34537.5663674963</v>
      </c>
      <c r="S226" s="1344" t="n">
        <v>37753.2212278838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75</v>
      </c>
      <c r="C227" s="1337" t="s">
        <v>496</v>
      </c>
      <c r="D227" s="1337" t="n">
        <f aca="false">K227</f>
        <v>300</v>
      </c>
      <c r="E227" s="1337" t="s">
        <v>496</v>
      </c>
      <c r="F227" s="1326" t="n">
        <f aca="false">L227</f>
        <v>1300</v>
      </c>
      <c r="G227" s="1337" t="s">
        <v>496</v>
      </c>
      <c r="H227" s="1325" t="n">
        <v>4</v>
      </c>
      <c r="I227" s="1327" t="s">
        <v>497</v>
      </c>
      <c r="J227" s="1208" t="n">
        <v>75</v>
      </c>
      <c r="K227" s="1339" t="n">
        <v>300</v>
      </c>
      <c r="L227" s="1339" t="n">
        <v>1300</v>
      </c>
      <c r="M227" s="1340" t="n">
        <v>13.45349082065</v>
      </c>
      <c r="N227" s="1209" t="n">
        <v>502.512</v>
      </c>
      <c r="O227" s="1342" t="n">
        <v>20561.1239821388</v>
      </c>
      <c r="P227" s="1342" t="n">
        <v>23885.6010180188</v>
      </c>
      <c r="Q227" s="1213" t="n">
        <v>15245.3570894663</v>
      </c>
      <c r="R227" s="1343" t="n">
        <v>35806.481071605</v>
      </c>
      <c r="S227" s="1344" t="n">
        <v>39130.958107485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75</v>
      </c>
      <c r="C228" s="1337" t="s">
        <v>496</v>
      </c>
      <c r="D228" s="1337" t="n">
        <f aca="false">K228</f>
        <v>300</v>
      </c>
      <c r="E228" s="1337" t="s">
        <v>496</v>
      </c>
      <c r="F228" s="1326" t="n">
        <f aca="false">L228</f>
        <v>1350</v>
      </c>
      <c r="G228" s="1337" t="s">
        <v>496</v>
      </c>
      <c r="H228" s="1325" t="n">
        <v>4</v>
      </c>
      <c r="I228" s="1327" t="s">
        <v>497</v>
      </c>
      <c r="J228" s="1208" t="n">
        <v>75</v>
      </c>
      <c r="K228" s="1339" t="n">
        <v>300</v>
      </c>
      <c r="L228" s="1339" t="n">
        <v>1350</v>
      </c>
      <c r="M228" s="1340" t="n">
        <v>13.93270562791</v>
      </c>
      <c r="N228" s="1209" t="n">
        <v>528.96</v>
      </c>
      <c r="O228" s="1342" t="n">
        <v>21165.5650364775</v>
      </c>
      <c r="P228" s="1342" t="n">
        <v>24598.86424785</v>
      </c>
      <c r="Q228" s="1213" t="n">
        <v>15694.3338818625</v>
      </c>
      <c r="R228" s="1343" t="n">
        <v>36859.89891834</v>
      </c>
      <c r="S228" s="1344" t="n">
        <v>40293.1981297125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75</v>
      </c>
      <c r="C229" s="1337" t="s">
        <v>496</v>
      </c>
      <c r="D229" s="1337" t="n">
        <f aca="false">K229</f>
        <v>300</v>
      </c>
      <c r="E229" s="1337" t="s">
        <v>496</v>
      </c>
      <c r="F229" s="1326" t="n">
        <f aca="false">L229</f>
        <v>1400</v>
      </c>
      <c r="G229" s="1337" t="s">
        <v>496</v>
      </c>
      <c r="H229" s="1325" t="n">
        <v>4</v>
      </c>
      <c r="I229" s="1327" t="s">
        <v>497</v>
      </c>
      <c r="J229" s="1208" t="n">
        <v>75</v>
      </c>
      <c r="K229" s="1339" t="n">
        <v>300</v>
      </c>
      <c r="L229" s="1339" t="n">
        <v>1400</v>
      </c>
      <c r="M229" s="1340" t="n">
        <v>14.42896043517</v>
      </c>
      <c r="N229" s="1209" t="n">
        <v>555.408</v>
      </c>
      <c r="O229" s="1342" t="n">
        <v>21770.0060908163</v>
      </c>
      <c r="P229" s="1342" t="n">
        <v>25312.1274776813</v>
      </c>
      <c r="Q229" s="1213" t="n">
        <v>16358.80779405</v>
      </c>
      <c r="R229" s="1343" t="n">
        <v>38128.8138848663</v>
      </c>
      <c r="S229" s="1344" t="n">
        <v>41670.9352717313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75</v>
      </c>
      <c r="C230" s="1337" t="s">
        <v>496</v>
      </c>
      <c r="D230" s="1337" t="n">
        <f aca="false">K230</f>
        <v>300</v>
      </c>
      <c r="E230" s="1337" t="s">
        <v>496</v>
      </c>
      <c r="F230" s="1326" t="n">
        <f aca="false">L230</f>
        <v>1450</v>
      </c>
      <c r="G230" s="1337" t="s">
        <v>496</v>
      </c>
      <c r="H230" s="1325" t="n">
        <v>4</v>
      </c>
      <c r="I230" s="1327" t="s">
        <v>497</v>
      </c>
      <c r="J230" s="1208" t="n">
        <v>75</v>
      </c>
      <c r="K230" s="1339" t="n">
        <v>300</v>
      </c>
      <c r="L230" s="1339" t="n">
        <v>1450</v>
      </c>
      <c r="M230" s="1340" t="n">
        <v>14.90817524243</v>
      </c>
      <c r="N230" s="1209" t="n">
        <v>581.856</v>
      </c>
      <c r="O230" s="1342" t="n">
        <v>22374.447145155</v>
      </c>
      <c r="P230" s="1342" t="n">
        <v>26025.3907075125</v>
      </c>
      <c r="Q230" s="1213" t="n">
        <v>16807.7845864461</v>
      </c>
      <c r="R230" s="1343" t="n">
        <v>39182.2317316011</v>
      </c>
      <c r="S230" s="1344" t="n">
        <v>42833.1752939586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75</v>
      </c>
      <c r="C231" s="1337" t="s">
        <v>496</v>
      </c>
      <c r="D231" s="1337" t="n">
        <f aca="false">K231</f>
        <v>300</v>
      </c>
      <c r="E231" s="1337" t="s">
        <v>496</v>
      </c>
      <c r="F231" s="1326" t="n">
        <f aca="false">L231</f>
        <v>1500</v>
      </c>
      <c r="G231" s="1337" t="s">
        <v>496</v>
      </c>
      <c r="H231" s="1325" t="n">
        <v>4</v>
      </c>
      <c r="I231" s="1327" t="s">
        <v>497</v>
      </c>
      <c r="J231" s="1208" t="n">
        <v>75</v>
      </c>
      <c r="K231" s="1339" t="n">
        <v>300</v>
      </c>
      <c r="L231" s="1339" t="n">
        <v>1500</v>
      </c>
      <c r="M231" s="1340" t="n">
        <v>15.54899494249</v>
      </c>
      <c r="N231" s="1209" t="n">
        <v>608.304</v>
      </c>
      <c r="O231" s="1342" t="n">
        <v>23613.1379137012</v>
      </c>
      <c r="P231" s="1342" t="n">
        <v>27294.1920472613</v>
      </c>
      <c r="Q231" s="1213" t="n">
        <v>17472.2584986338</v>
      </c>
      <c r="R231" s="1343" t="n">
        <v>41085.396412335</v>
      </c>
      <c r="S231" s="1344" t="n">
        <v>44766.450545895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75</v>
      </c>
      <c r="C232" s="1337" t="s">
        <v>496</v>
      </c>
      <c r="D232" s="1337" t="n">
        <f aca="false">K232</f>
        <v>300</v>
      </c>
      <c r="E232" s="1337" t="s">
        <v>496</v>
      </c>
      <c r="F232" s="1326" t="n">
        <f aca="false">L232</f>
        <v>1550</v>
      </c>
      <c r="G232" s="1337" t="s">
        <v>496</v>
      </c>
      <c r="H232" s="1325" t="n">
        <v>4</v>
      </c>
      <c r="I232" s="1327" t="s">
        <v>497</v>
      </c>
      <c r="J232" s="1208" t="n">
        <v>75</v>
      </c>
      <c r="K232" s="1339" t="n">
        <v>300</v>
      </c>
      <c r="L232" s="1339" t="n">
        <v>1550</v>
      </c>
      <c r="M232" s="1340" t="n">
        <v>16.02820974975</v>
      </c>
      <c r="N232" s="1209" t="n">
        <v>634.752</v>
      </c>
      <c r="O232" s="1342" t="n">
        <v>24217.57896804</v>
      </c>
      <c r="P232" s="1342" t="n">
        <v>28007.4551458838</v>
      </c>
      <c r="Q232" s="1213" t="n">
        <v>17921.23529103</v>
      </c>
      <c r="R232" s="1343" t="n">
        <v>42138.81425907</v>
      </c>
      <c r="S232" s="1344" t="n">
        <v>45928.6904369138</v>
      </c>
    </row>
    <row r="233" customFormat="false" ht="16.5" hidden="false" customHeight="false" outlineLevel="0" collapsed="false">
      <c r="A233" s="1324" t="s">
        <v>529</v>
      </c>
      <c r="B233" s="1325" t="n">
        <f aca="false">J233</f>
        <v>75</v>
      </c>
      <c r="C233" s="1325" t="s">
        <v>496</v>
      </c>
      <c r="D233" s="1325" t="n">
        <f aca="false">K233</f>
        <v>300</v>
      </c>
      <c r="E233" s="1325" t="s">
        <v>496</v>
      </c>
      <c r="F233" s="1326" t="n">
        <f aca="false">L233</f>
        <v>1600</v>
      </c>
      <c r="G233" s="1325" t="s">
        <v>496</v>
      </c>
      <c r="H233" s="1325" t="n">
        <v>4</v>
      </c>
      <c r="I233" s="1327" t="s">
        <v>497</v>
      </c>
      <c r="J233" s="1208" t="n">
        <v>75</v>
      </c>
      <c r="K233" s="1339" t="n">
        <v>300</v>
      </c>
      <c r="L233" s="1339" t="n">
        <v>1600</v>
      </c>
      <c r="M233" s="1340" t="n">
        <v>16.50742455701</v>
      </c>
      <c r="N233" s="1209" t="n">
        <v>661.2</v>
      </c>
      <c r="O233" s="1342" t="n">
        <v>24822.0200223788</v>
      </c>
      <c r="P233" s="1342" t="n">
        <v>28720.718375715</v>
      </c>
      <c r="Q233" s="1213" t="n">
        <v>18370.2120834263</v>
      </c>
      <c r="R233" s="1343" t="n">
        <v>43192.232105805</v>
      </c>
      <c r="S233" s="1344" t="n">
        <v>47090.9304591413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75</v>
      </c>
      <c r="C234" s="1337" t="s">
        <v>496</v>
      </c>
      <c r="D234" s="1337" t="n">
        <f aca="false">K234</f>
        <v>300</v>
      </c>
      <c r="E234" s="1337" t="s">
        <v>496</v>
      </c>
      <c r="F234" s="1326" t="n">
        <f aca="false">L234</f>
        <v>1650</v>
      </c>
      <c r="G234" s="1337" t="s">
        <v>496</v>
      </c>
      <c r="H234" s="1325" t="n">
        <v>4</v>
      </c>
      <c r="I234" s="1327" t="s">
        <v>497</v>
      </c>
      <c r="J234" s="1208" t="n">
        <v>75</v>
      </c>
      <c r="K234" s="1339" t="n">
        <v>300</v>
      </c>
      <c r="L234" s="1339" t="n">
        <v>1650</v>
      </c>
      <c r="M234" s="1340" t="n">
        <v>17.00367936427</v>
      </c>
      <c r="N234" s="1209" t="n">
        <v>687.648</v>
      </c>
      <c r="O234" s="1342" t="n">
        <v>25426.4609455088</v>
      </c>
      <c r="P234" s="1342" t="n">
        <v>29433.9816055463</v>
      </c>
      <c r="Q234" s="1213" t="n">
        <v>19034.6859956138</v>
      </c>
      <c r="R234" s="1343" t="n">
        <v>44461.1469411225</v>
      </c>
      <c r="S234" s="1344" t="n">
        <v>48468.66760116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75</v>
      </c>
      <c r="C235" s="1337" t="s">
        <v>496</v>
      </c>
      <c r="D235" s="1337" t="n">
        <f aca="false">K235</f>
        <v>300</v>
      </c>
      <c r="E235" s="1337" t="s">
        <v>496</v>
      </c>
      <c r="F235" s="1326" t="n">
        <f aca="false">L235</f>
        <v>1700</v>
      </c>
      <c r="G235" s="1337" t="s">
        <v>496</v>
      </c>
      <c r="H235" s="1325" t="n">
        <v>4</v>
      </c>
      <c r="I235" s="1327" t="s">
        <v>497</v>
      </c>
      <c r="J235" s="1208" t="n">
        <v>75</v>
      </c>
      <c r="K235" s="1339" t="n">
        <v>300</v>
      </c>
      <c r="L235" s="1339" t="n">
        <v>1700</v>
      </c>
      <c r="M235" s="1340" t="n">
        <v>17.48289417153</v>
      </c>
      <c r="N235" s="1209" t="n">
        <v>714.096</v>
      </c>
      <c r="O235" s="1342" t="n">
        <v>26030.9019998475</v>
      </c>
      <c r="P235" s="1342" t="n">
        <v>30147.2448353775</v>
      </c>
      <c r="Q235" s="1213" t="n">
        <v>19483.66278801</v>
      </c>
      <c r="R235" s="1343" t="n">
        <v>45514.5647878575</v>
      </c>
      <c r="S235" s="1344" t="n">
        <v>49630.9076233875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75</v>
      </c>
      <c r="C236" s="1337" t="s">
        <v>496</v>
      </c>
      <c r="D236" s="1337" t="n">
        <f aca="false">K236</f>
        <v>300</v>
      </c>
      <c r="E236" s="1337" t="s">
        <v>496</v>
      </c>
      <c r="F236" s="1326" t="n">
        <f aca="false">L236</f>
        <v>1750</v>
      </c>
      <c r="G236" s="1337" t="s">
        <v>496</v>
      </c>
      <c r="H236" s="1325" t="n">
        <v>4</v>
      </c>
      <c r="I236" s="1327" t="s">
        <v>497</v>
      </c>
      <c r="J236" s="1208" t="n">
        <v>75</v>
      </c>
      <c r="K236" s="1339" t="n">
        <v>300</v>
      </c>
      <c r="L236" s="1339" t="n">
        <v>1750</v>
      </c>
      <c r="M236" s="1340" t="n">
        <v>17.97914897879</v>
      </c>
      <c r="N236" s="1209" t="n">
        <v>740.544</v>
      </c>
      <c r="O236" s="1342" t="n">
        <v>26635.3430541863</v>
      </c>
      <c r="P236" s="1342" t="n">
        <v>30860.5080652088</v>
      </c>
      <c r="Q236" s="1213" t="n">
        <v>20148.1367001975</v>
      </c>
      <c r="R236" s="1343" t="n">
        <v>46783.4797543838</v>
      </c>
      <c r="S236" s="1344" t="n">
        <v>51008.6447654063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75</v>
      </c>
      <c r="C237" s="1337" t="s">
        <v>496</v>
      </c>
      <c r="D237" s="1337" t="n">
        <f aca="false">K237</f>
        <v>300</v>
      </c>
      <c r="E237" s="1337" t="s">
        <v>496</v>
      </c>
      <c r="F237" s="1326" t="n">
        <f aca="false">L237</f>
        <v>1800</v>
      </c>
      <c r="G237" s="1337" t="s">
        <v>496</v>
      </c>
      <c r="H237" s="1325" t="n">
        <v>4</v>
      </c>
      <c r="I237" s="1327" t="s">
        <v>497</v>
      </c>
      <c r="J237" s="1208" t="n">
        <v>75</v>
      </c>
      <c r="K237" s="1339" t="n">
        <v>300</v>
      </c>
      <c r="L237" s="1339" t="n">
        <v>1800</v>
      </c>
      <c r="M237" s="1340" t="n">
        <v>18.45836378605</v>
      </c>
      <c r="N237" s="1209" t="n">
        <v>766.992</v>
      </c>
      <c r="O237" s="1342" t="n">
        <v>27239.784108525</v>
      </c>
      <c r="P237" s="1342" t="n">
        <v>31573.7712950399</v>
      </c>
      <c r="Q237" s="1213" t="n">
        <v>20597.1134925938</v>
      </c>
      <c r="R237" s="1343" t="n">
        <v>47836.8976011188</v>
      </c>
      <c r="S237" s="1344" t="n">
        <v>52170.8847876336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75</v>
      </c>
      <c r="C238" s="1337" t="s">
        <v>496</v>
      </c>
      <c r="D238" s="1337" t="n">
        <f aca="false">K238</f>
        <v>300</v>
      </c>
      <c r="E238" s="1337" t="s">
        <v>496</v>
      </c>
      <c r="F238" s="1326" t="n">
        <f aca="false">L238</f>
        <v>1850</v>
      </c>
      <c r="G238" s="1337" t="s">
        <v>496</v>
      </c>
      <c r="H238" s="1325" t="n">
        <v>4</v>
      </c>
      <c r="I238" s="1327" t="s">
        <v>497</v>
      </c>
      <c r="J238" s="1208" t="n">
        <v>75</v>
      </c>
      <c r="K238" s="1339" t="n">
        <v>300</v>
      </c>
      <c r="L238" s="1339" t="n">
        <v>1850</v>
      </c>
      <c r="M238" s="1340" t="n">
        <v>18.95461859331</v>
      </c>
      <c r="N238" s="1209" t="n">
        <v>793.44</v>
      </c>
      <c r="O238" s="1342" t="n">
        <v>27844.2251628638</v>
      </c>
      <c r="P238" s="1342" t="n">
        <v>32287.0343936625</v>
      </c>
      <c r="Q238" s="1213" t="n">
        <v>21261.5872735725</v>
      </c>
      <c r="R238" s="1343" t="n">
        <v>49105.8124364363</v>
      </c>
      <c r="S238" s="1344" t="n">
        <v>53548.621667235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75</v>
      </c>
      <c r="C239" s="1337" t="s">
        <v>496</v>
      </c>
      <c r="D239" s="1337" t="n">
        <f aca="false">K239</f>
        <v>300</v>
      </c>
      <c r="E239" s="1337" t="s">
        <v>496</v>
      </c>
      <c r="F239" s="1326" t="n">
        <f aca="false">L239</f>
        <v>1900</v>
      </c>
      <c r="G239" s="1337" t="s">
        <v>496</v>
      </c>
      <c r="H239" s="1325" t="n">
        <v>4</v>
      </c>
      <c r="I239" s="1327" t="s">
        <v>497</v>
      </c>
      <c r="J239" s="1208" t="n">
        <v>75</v>
      </c>
      <c r="K239" s="1339" t="n">
        <v>300</v>
      </c>
      <c r="L239" s="1339" t="n">
        <v>1900</v>
      </c>
      <c r="M239" s="1340" t="n">
        <v>19.43383340057</v>
      </c>
      <c r="N239" s="1209" t="n">
        <v>819.888</v>
      </c>
      <c r="O239" s="1342" t="n">
        <v>28448.6660859938</v>
      </c>
      <c r="P239" s="1342" t="n">
        <v>33000.2976234938</v>
      </c>
      <c r="Q239" s="1213" t="n">
        <v>21710.5641971775</v>
      </c>
      <c r="R239" s="1343" t="n">
        <v>50159.2302831713</v>
      </c>
      <c r="S239" s="1344" t="n">
        <v>54710.8618206713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75</v>
      </c>
      <c r="C240" s="1337" t="s">
        <v>496</v>
      </c>
      <c r="D240" s="1337" t="n">
        <f aca="false">K240</f>
        <v>300</v>
      </c>
      <c r="E240" s="1337" t="s">
        <v>496</v>
      </c>
      <c r="F240" s="1326" t="n">
        <f aca="false">L240</f>
        <v>1950</v>
      </c>
      <c r="G240" s="1337" t="s">
        <v>496</v>
      </c>
      <c r="H240" s="1325" t="n">
        <v>4</v>
      </c>
      <c r="I240" s="1327" t="s">
        <v>497</v>
      </c>
      <c r="J240" s="1208" t="n">
        <v>75</v>
      </c>
      <c r="K240" s="1339" t="n">
        <v>300</v>
      </c>
      <c r="L240" s="1339" t="n">
        <v>1950</v>
      </c>
      <c r="M240" s="1340" t="n">
        <v>19.99154820783</v>
      </c>
      <c r="N240" s="1209" t="n">
        <v>846.336</v>
      </c>
      <c r="O240" s="1342" t="n">
        <v>29125.2140897738</v>
      </c>
      <c r="P240" s="1342" t="n">
        <v>33783.469924995</v>
      </c>
      <c r="Q240" s="1213" t="n">
        <v>22159.5409895738</v>
      </c>
      <c r="R240" s="1343" t="n">
        <v>51284.7550793475</v>
      </c>
      <c r="S240" s="1344" t="n">
        <v>55943.0109145688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75</v>
      </c>
      <c r="C241" s="1337" t="s">
        <v>496</v>
      </c>
      <c r="D241" s="1337" t="n">
        <f aca="false">K241</f>
        <v>300</v>
      </c>
      <c r="E241" s="1337" t="s">
        <v>496</v>
      </c>
      <c r="F241" s="1326" t="n">
        <f aca="false">L241</f>
        <v>2000</v>
      </c>
      <c r="G241" s="1337" t="s">
        <v>496</v>
      </c>
      <c r="H241" s="1325" t="n">
        <v>4</v>
      </c>
      <c r="I241" s="1327" t="s">
        <v>497</v>
      </c>
      <c r="J241" s="1208" t="n">
        <v>75</v>
      </c>
      <c r="K241" s="1339" t="n">
        <v>300</v>
      </c>
      <c r="L241" s="1339" t="n">
        <v>2000</v>
      </c>
      <c r="M241" s="1340" t="n">
        <v>20.57936541509</v>
      </c>
      <c r="N241" s="1209" t="n">
        <v>872.784</v>
      </c>
      <c r="O241" s="1342" t="n">
        <v>29945.1157878713</v>
      </c>
      <c r="P241" s="1342" t="n">
        <v>34778.3317995713</v>
      </c>
      <c r="Q241" s="1213" t="n">
        <v>22824.0147705525</v>
      </c>
      <c r="R241" s="1343" t="n">
        <v>52769.1305584238</v>
      </c>
      <c r="S241" s="1344" t="n">
        <v>57602.3465701238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75</v>
      </c>
      <c r="C242" s="1337" t="s">
        <v>496</v>
      </c>
      <c r="D242" s="1337" t="n">
        <f aca="false">K242</f>
        <v>300</v>
      </c>
      <c r="E242" s="1337" t="s">
        <v>496</v>
      </c>
      <c r="F242" s="1326" t="n">
        <f aca="false">L242</f>
        <v>2050</v>
      </c>
      <c r="G242" s="1337" t="s">
        <v>496</v>
      </c>
      <c r="H242" s="1325" t="n">
        <v>4</v>
      </c>
      <c r="I242" s="1327" t="s">
        <v>497</v>
      </c>
      <c r="J242" s="1208" t="n">
        <v>75</v>
      </c>
      <c r="K242" s="1339" t="n">
        <v>300</v>
      </c>
      <c r="L242" s="1339" t="n">
        <v>2050</v>
      </c>
      <c r="M242" s="1340" t="n">
        <v>21.05858022235</v>
      </c>
      <c r="N242" s="1209" t="n">
        <v>899.232</v>
      </c>
      <c r="O242" s="1342" t="n">
        <v>30549.55684221</v>
      </c>
      <c r="P242" s="1342" t="n">
        <v>35491.5950294025</v>
      </c>
      <c r="Q242" s="1213" t="n">
        <v>23272.9916941575</v>
      </c>
      <c r="R242" s="1343" t="n">
        <v>53822.5485363675</v>
      </c>
      <c r="S242" s="1344" t="n">
        <v>58764.58672356</v>
      </c>
    </row>
    <row r="243" customFormat="false" ht="16.5" hidden="false" customHeight="false" outlineLevel="0" collapsed="false">
      <c r="A243" s="1324" t="s">
        <v>529</v>
      </c>
      <c r="B243" s="1325" t="n">
        <f aca="false">J243</f>
        <v>75</v>
      </c>
      <c r="C243" s="1325" t="s">
        <v>496</v>
      </c>
      <c r="D243" s="1325" t="n">
        <f aca="false">K243</f>
        <v>300</v>
      </c>
      <c r="E243" s="1325" t="s">
        <v>496</v>
      </c>
      <c r="F243" s="1326" t="n">
        <f aca="false">L243</f>
        <v>2100</v>
      </c>
      <c r="G243" s="1325" t="s">
        <v>496</v>
      </c>
      <c r="H243" s="1325" t="n">
        <v>4</v>
      </c>
      <c r="I243" s="1327" t="s">
        <v>497</v>
      </c>
      <c r="J243" s="1208" t="n">
        <v>75</v>
      </c>
      <c r="K243" s="1339" t="n">
        <v>300</v>
      </c>
      <c r="L243" s="1339" t="n">
        <v>2100</v>
      </c>
      <c r="M243" s="1340" t="n">
        <v>21.55483502961</v>
      </c>
      <c r="N243" s="1209" t="n">
        <v>925.68</v>
      </c>
      <c r="O243" s="1342" t="n">
        <v>31153.9978965488</v>
      </c>
      <c r="P243" s="1342" t="n">
        <v>36204.858128025</v>
      </c>
      <c r="Q243" s="1213" t="n">
        <v>23937.4654751363</v>
      </c>
      <c r="R243" s="1343" t="n">
        <v>55091.463371685</v>
      </c>
      <c r="S243" s="1344" t="n">
        <v>60142.3236031613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75</v>
      </c>
      <c r="C244" s="1337" t="s">
        <v>496</v>
      </c>
      <c r="D244" s="1337" t="n">
        <f aca="false">K244</f>
        <v>300</v>
      </c>
      <c r="E244" s="1337" t="s">
        <v>496</v>
      </c>
      <c r="F244" s="1326" t="n">
        <f aca="false">L244</f>
        <v>2150</v>
      </c>
      <c r="G244" s="1337" t="s">
        <v>496</v>
      </c>
      <c r="H244" s="1325" t="n">
        <v>4</v>
      </c>
      <c r="I244" s="1327" t="s">
        <v>497</v>
      </c>
      <c r="J244" s="1208" t="n">
        <v>75</v>
      </c>
      <c r="K244" s="1339" t="n">
        <v>300</v>
      </c>
      <c r="L244" s="1339" t="n">
        <v>2150</v>
      </c>
      <c r="M244" s="1340" t="n">
        <v>22.03404983687</v>
      </c>
      <c r="N244" s="1209" t="n">
        <v>952.128</v>
      </c>
      <c r="O244" s="1342" t="n">
        <v>31758.4389508875</v>
      </c>
      <c r="P244" s="1342" t="n">
        <v>36918.1213578563</v>
      </c>
      <c r="Q244" s="1213" t="n">
        <v>24386.4423987413</v>
      </c>
      <c r="R244" s="1343" t="n">
        <v>56144.8813496288</v>
      </c>
      <c r="S244" s="1344" t="n">
        <v>61304.5637565975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75</v>
      </c>
      <c r="C245" s="1337" t="s">
        <v>496</v>
      </c>
      <c r="D245" s="1337" t="n">
        <f aca="false">K245</f>
        <v>300</v>
      </c>
      <c r="E245" s="1337" t="s">
        <v>496</v>
      </c>
      <c r="F245" s="1326" t="n">
        <f aca="false">L245</f>
        <v>2200</v>
      </c>
      <c r="G245" s="1337" t="s">
        <v>496</v>
      </c>
      <c r="H245" s="1325" t="n">
        <v>4</v>
      </c>
      <c r="I245" s="1327" t="s">
        <v>497</v>
      </c>
      <c r="J245" s="1208" t="n">
        <v>75</v>
      </c>
      <c r="K245" s="1339" t="n">
        <v>300</v>
      </c>
      <c r="L245" s="1339" t="n">
        <v>2200</v>
      </c>
      <c r="M245" s="1340" t="n">
        <v>22.53030464413</v>
      </c>
      <c r="N245" s="1209" t="n">
        <v>978.576</v>
      </c>
      <c r="O245" s="1342" t="n">
        <v>32362.8800052263</v>
      </c>
      <c r="P245" s="1342" t="n">
        <v>37631.3845876875</v>
      </c>
      <c r="Q245" s="1213" t="n">
        <v>25050.91617972</v>
      </c>
      <c r="R245" s="1343" t="n">
        <v>57413.7961849463</v>
      </c>
      <c r="S245" s="1344" t="n">
        <v>62682.3007674075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75</v>
      </c>
      <c r="C246" s="1337" t="s">
        <v>496</v>
      </c>
      <c r="D246" s="1337" t="n">
        <f aca="false">K246</f>
        <v>300</v>
      </c>
      <c r="E246" s="1337" t="s">
        <v>496</v>
      </c>
      <c r="F246" s="1326" t="n">
        <f aca="false">L246</f>
        <v>2250</v>
      </c>
      <c r="G246" s="1337" t="s">
        <v>496</v>
      </c>
      <c r="H246" s="1325" t="n">
        <v>4</v>
      </c>
      <c r="I246" s="1327" t="s">
        <v>497</v>
      </c>
      <c r="J246" s="1208" t="n">
        <v>75</v>
      </c>
      <c r="K246" s="1339" t="n">
        <v>300</v>
      </c>
      <c r="L246" s="1339" t="n">
        <v>2250</v>
      </c>
      <c r="M246" s="1340" t="n">
        <v>23.00951945139</v>
      </c>
      <c r="N246" s="1209" t="n">
        <v>1005.024</v>
      </c>
      <c r="O246" s="1342" t="n">
        <v>32967.3209283563</v>
      </c>
      <c r="P246" s="1342" t="n">
        <v>38344.6478175188</v>
      </c>
      <c r="Q246" s="1213" t="n">
        <v>25499.8929721163</v>
      </c>
      <c r="R246" s="1343" t="n">
        <v>58467.2139004725</v>
      </c>
      <c r="S246" s="1344" t="n">
        <v>63844.540789635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75</v>
      </c>
      <c r="C247" s="1337" t="s">
        <v>496</v>
      </c>
      <c r="D247" s="1337" t="n">
        <f aca="false">K247</f>
        <v>300</v>
      </c>
      <c r="E247" s="1337" t="s">
        <v>496</v>
      </c>
      <c r="F247" s="1326" t="n">
        <f aca="false">L247</f>
        <v>2300</v>
      </c>
      <c r="G247" s="1337" t="s">
        <v>496</v>
      </c>
      <c r="H247" s="1325" t="n">
        <v>4</v>
      </c>
      <c r="I247" s="1327" t="s">
        <v>497</v>
      </c>
      <c r="J247" s="1208" t="n">
        <v>75</v>
      </c>
      <c r="K247" s="1339" t="n">
        <v>300</v>
      </c>
      <c r="L247" s="1339" t="n">
        <v>2300</v>
      </c>
      <c r="M247" s="1340" t="n">
        <v>23.48873425865</v>
      </c>
      <c r="N247" s="1209" t="n">
        <v>1031.472</v>
      </c>
      <c r="O247" s="1342" t="n">
        <v>33571.761982695</v>
      </c>
      <c r="P247" s="1342" t="n">
        <v>39057.91104735</v>
      </c>
      <c r="Q247" s="1213" t="n">
        <v>25948.8698957213</v>
      </c>
      <c r="R247" s="1343" t="n">
        <v>59520.6318784163</v>
      </c>
      <c r="S247" s="1344" t="n">
        <v>65006.7809430713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75</v>
      </c>
      <c r="C248" s="1337" t="s">
        <v>496</v>
      </c>
      <c r="D248" s="1337" t="n">
        <f aca="false">K248</f>
        <v>300</v>
      </c>
      <c r="E248" s="1337" t="s">
        <v>496</v>
      </c>
      <c r="F248" s="1326" t="n">
        <f aca="false">L248</f>
        <v>2350</v>
      </c>
      <c r="G248" s="1337" t="s">
        <v>496</v>
      </c>
      <c r="H248" s="1325" t="n">
        <v>4</v>
      </c>
      <c r="I248" s="1327" t="s">
        <v>497</v>
      </c>
      <c r="J248" s="1208" t="n">
        <v>75</v>
      </c>
      <c r="K248" s="1339" t="n">
        <v>300</v>
      </c>
      <c r="L248" s="1339" t="n">
        <v>2350</v>
      </c>
      <c r="M248" s="1340" t="n">
        <v>23.98498906591</v>
      </c>
      <c r="N248" s="1209" t="n">
        <v>1057.92</v>
      </c>
      <c r="O248" s="1342" t="n">
        <v>34176.2030370338</v>
      </c>
      <c r="P248" s="1342" t="n">
        <v>39771.1742771813</v>
      </c>
      <c r="Q248" s="1213" t="n">
        <v>26613.3436767</v>
      </c>
      <c r="R248" s="1343" t="n">
        <v>60789.5467137338</v>
      </c>
      <c r="S248" s="1344" t="n">
        <v>66384.5179538813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75</v>
      </c>
      <c r="C249" s="1337" t="s">
        <v>496</v>
      </c>
      <c r="D249" s="1337" t="n">
        <f aca="false">K249</f>
        <v>300</v>
      </c>
      <c r="E249" s="1337" t="s">
        <v>496</v>
      </c>
      <c r="F249" s="1326" t="n">
        <f aca="false">L249</f>
        <v>2400</v>
      </c>
      <c r="G249" s="1337" t="s">
        <v>496</v>
      </c>
      <c r="H249" s="1325" t="n">
        <v>4</v>
      </c>
      <c r="I249" s="1327" t="s">
        <v>497</v>
      </c>
      <c r="J249" s="1208" t="n">
        <v>75</v>
      </c>
      <c r="K249" s="1339" t="n">
        <v>300</v>
      </c>
      <c r="L249" s="1339" t="n">
        <v>2400</v>
      </c>
      <c r="M249" s="1340" t="n">
        <v>24.46420387317</v>
      </c>
      <c r="N249" s="1209" t="n">
        <v>1084.368</v>
      </c>
      <c r="O249" s="1342" t="n">
        <v>34780.6440913725</v>
      </c>
      <c r="P249" s="1342" t="n">
        <v>40484.4373758038</v>
      </c>
      <c r="Q249" s="1213" t="n">
        <v>27062.3204690963</v>
      </c>
      <c r="R249" s="1343" t="n">
        <v>61842.9645604688</v>
      </c>
      <c r="S249" s="1344" t="n">
        <v>67546.7578449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75</v>
      </c>
      <c r="C250" s="1337" t="s">
        <v>496</v>
      </c>
      <c r="D250" s="1337" t="n">
        <f aca="false">K250</f>
        <v>300</v>
      </c>
      <c r="E250" s="1337" t="s">
        <v>496</v>
      </c>
      <c r="F250" s="1326" t="n">
        <f aca="false">L250</f>
        <v>2450</v>
      </c>
      <c r="G250" s="1337" t="s">
        <v>496</v>
      </c>
      <c r="H250" s="1325" t="n">
        <v>4</v>
      </c>
      <c r="I250" s="1327" t="s">
        <v>497</v>
      </c>
      <c r="J250" s="1208" t="n">
        <v>75</v>
      </c>
      <c r="K250" s="1339" t="n">
        <v>300</v>
      </c>
      <c r="L250" s="1339" t="n">
        <v>2450</v>
      </c>
      <c r="M250" s="1340" t="n">
        <v>25.10502357323</v>
      </c>
      <c r="N250" s="1209" t="n">
        <v>1110.816</v>
      </c>
      <c r="O250" s="1342" t="n">
        <v>36019.3348599188</v>
      </c>
      <c r="P250" s="1342" t="n">
        <v>41753.2387155525</v>
      </c>
      <c r="Q250" s="1213" t="n">
        <v>27726.7943812838</v>
      </c>
      <c r="R250" s="1343" t="n">
        <v>63746.1292412025</v>
      </c>
      <c r="S250" s="1344" t="n">
        <v>69480.0330968363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75</v>
      </c>
      <c r="C251" s="1337" t="s">
        <v>496</v>
      </c>
      <c r="D251" s="1337" t="n">
        <f aca="false">K251</f>
        <v>300</v>
      </c>
      <c r="E251" s="1337" t="s">
        <v>496</v>
      </c>
      <c r="F251" s="1326" t="n">
        <f aca="false">L251</f>
        <v>2500</v>
      </c>
      <c r="G251" s="1337" t="s">
        <v>496</v>
      </c>
      <c r="H251" s="1325" t="n">
        <v>4</v>
      </c>
      <c r="I251" s="1327" t="s">
        <v>497</v>
      </c>
      <c r="J251" s="1208" t="n">
        <v>75</v>
      </c>
      <c r="K251" s="1339" t="n">
        <v>300</v>
      </c>
      <c r="L251" s="1339" t="n">
        <v>2500</v>
      </c>
      <c r="M251" s="1340" t="n">
        <v>25.58423838049</v>
      </c>
      <c r="N251" s="1209" t="n">
        <v>1137.264</v>
      </c>
      <c r="O251" s="1342" t="n">
        <v>36623.7759142575</v>
      </c>
      <c r="P251" s="1342" t="n">
        <v>42466.5019453838</v>
      </c>
      <c r="Q251" s="1213" t="n">
        <v>28175.77117368</v>
      </c>
      <c r="R251" s="1343" t="n">
        <v>64799.5470879375</v>
      </c>
      <c r="S251" s="1344" t="n">
        <v>70642.2731190638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75</v>
      </c>
      <c r="C252" s="1337" t="s">
        <v>496</v>
      </c>
      <c r="D252" s="1337" t="n">
        <f aca="false">K252</f>
        <v>300</v>
      </c>
      <c r="E252" s="1337" t="s">
        <v>496</v>
      </c>
      <c r="F252" s="1326" t="n">
        <f aca="false">L252</f>
        <v>2550</v>
      </c>
      <c r="G252" s="1337" t="s">
        <v>496</v>
      </c>
      <c r="H252" s="1325" t="n">
        <v>4</v>
      </c>
      <c r="I252" s="1327" t="s">
        <v>497</v>
      </c>
      <c r="J252" s="1208" t="n">
        <v>75</v>
      </c>
      <c r="K252" s="1339" t="n">
        <v>300</v>
      </c>
      <c r="L252" s="1339" t="n">
        <v>2550</v>
      </c>
      <c r="M252" s="1340" t="n">
        <v>26.08049318775</v>
      </c>
      <c r="N252" s="1209" t="n">
        <v>1163.712</v>
      </c>
      <c r="O252" s="1342" t="n">
        <v>37228.2169685963</v>
      </c>
      <c r="P252" s="1342" t="n">
        <v>43179.765175215</v>
      </c>
      <c r="Q252" s="1213" t="n">
        <v>28840.2450858675</v>
      </c>
      <c r="R252" s="1343" t="n">
        <v>66068.4620544638</v>
      </c>
      <c r="S252" s="1344" t="n">
        <v>72020.0102610825</v>
      </c>
    </row>
    <row r="253" customFormat="false" ht="16.5" hidden="false" customHeight="false" outlineLevel="0" collapsed="false">
      <c r="A253" s="1324" t="s">
        <v>529</v>
      </c>
      <c r="B253" s="1325" t="n">
        <f aca="false">J253</f>
        <v>75</v>
      </c>
      <c r="C253" s="1325" t="s">
        <v>496</v>
      </c>
      <c r="D253" s="1325" t="n">
        <f aca="false">K253</f>
        <v>300</v>
      </c>
      <c r="E253" s="1325" t="s">
        <v>496</v>
      </c>
      <c r="F253" s="1326" t="n">
        <f aca="false">L253</f>
        <v>2600</v>
      </c>
      <c r="G253" s="1325" t="s">
        <v>496</v>
      </c>
      <c r="H253" s="1325" t="n">
        <v>4</v>
      </c>
      <c r="I253" s="1327" t="s">
        <v>497</v>
      </c>
      <c r="J253" s="1208" t="n">
        <v>75</v>
      </c>
      <c r="K253" s="1339" t="n">
        <v>300</v>
      </c>
      <c r="L253" s="1339" t="n">
        <v>2600</v>
      </c>
      <c r="M253" s="1340" t="n">
        <v>26.55970799501</v>
      </c>
      <c r="N253" s="1209" t="n">
        <v>1190.16</v>
      </c>
      <c r="O253" s="1342" t="n">
        <v>37832.6578917263</v>
      </c>
      <c r="P253" s="1342" t="n">
        <v>43893.0284050463</v>
      </c>
      <c r="Q253" s="1213" t="n">
        <v>29289.2218782638</v>
      </c>
      <c r="R253" s="1343" t="n">
        <v>67121.87976999</v>
      </c>
      <c r="S253" s="1344" t="n">
        <v>73182.25028331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75</v>
      </c>
      <c r="C254" s="1337" t="s">
        <v>496</v>
      </c>
      <c r="D254" s="1337" t="n">
        <f aca="false">K254</f>
        <v>300</v>
      </c>
      <c r="E254" s="1337" t="s">
        <v>496</v>
      </c>
      <c r="F254" s="1326" t="n">
        <f aca="false">L254</f>
        <v>2650</v>
      </c>
      <c r="G254" s="1337" t="s">
        <v>496</v>
      </c>
      <c r="H254" s="1325" t="n">
        <v>4</v>
      </c>
      <c r="I254" s="1327" t="s">
        <v>497</v>
      </c>
      <c r="J254" s="1208" t="n">
        <v>75</v>
      </c>
      <c r="K254" s="1339" t="n">
        <v>300</v>
      </c>
      <c r="L254" s="1339" t="n">
        <v>2650</v>
      </c>
      <c r="M254" s="1340" t="n">
        <v>27.05596280227</v>
      </c>
      <c r="N254" s="1209" t="n">
        <v>1216.608</v>
      </c>
      <c r="O254" s="1342" t="n">
        <v>38437.098946065</v>
      </c>
      <c r="P254" s="1342" t="n">
        <v>44606.2915036688</v>
      </c>
      <c r="Q254" s="1213" t="n">
        <v>29953.6956592425</v>
      </c>
      <c r="R254" s="1343" t="n">
        <v>68390.7946053075</v>
      </c>
      <c r="S254" s="1344" t="n">
        <v>74559.9871629113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75</v>
      </c>
      <c r="C255" s="1337" t="s">
        <v>496</v>
      </c>
      <c r="D255" s="1337" t="n">
        <f aca="false">K255</f>
        <v>300</v>
      </c>
      <c r="E255" s="1337" t="s">
        <v>496</v>
      </c>
      <c r="F255" s="1326" t="n">
        <f aca="false">L255</f>
        <v>2700</v>
      </c>
      <c r="G255" s="1337" t="s">
        <v>496</v>
      </c>
      <c r="H255" s="1325" t="n">
        <v>4</v>
      </c>
      <c r="I255" s="1327" t="s">
        <v>497</v>
      </c>
      <c r="J255" s="1208" t="n">
        <v>75</v>
      </c>
      <c r="K255" s="1339" t="n">
        <v>300</v>
      </c>
      <c r="L255" s="1339" t="n">
        <v>2700</v>
      </c>
      <c r="M255" s="1340" t="n">
        <v>27.61367760953</v>
      </c>
      <c r="N255" s="1209" t="n">
        <v>1243.056</v>
      </c>
      <c r="O255" s="1342" t="n">
        <v>39113.646949845</v>
      </c>
      <c r="P255" s="1342" t="n">
        <v>45389.46380517</v>
      </c>
      <c r="Q255" s="1213" t="n">
        <v>30402.6725828475</v>
      </c>
      <c r="R255" s="1343" t="n">
        <v>69516.3195326925</v>
      </c>
      <c r="S255" s="1344" t="n">
        <v>75792.1363880175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75</v>
      </c>
      <c r="C256" s="1337" t="s">
        <v>496</v>
      </c>
      <c r="D256" s="1337" t="n">
        <f aca="false">K256</f>
        <v>300</v>
      </c>
      <c r="E256" s="1337" t="s">
        <v>496</v>
      </c>
      <c r="F256" s="1326" t="n">
        <f aca="false">L256</f>
        <v>2750</v>
      </c>
      <c r="G256" s="1337" t="s">
        <v>496</v>
      </c>
      <c r="H256" s="1325" t="n">
        <v>4</v>
      </c>
      <c r="I256" s="1327" t="s">
        <v>497</v>
      </c>
      <c r="J256" s="1208" t="n">
        <v>75</v>
      </c>
      <c r="K256" s="1339" t="n">
        <v>300</v>
      </c>
      <c r="L256" s="1339" t="n">
        <v>2750</v>
      </c>
      <c r="M256" s="1340" t="n">
        <v>28.09289241679</v>
      </c>
      <c r="N256" s="1209" t="n">
        <v>1269.504</v>
      </c>
      <c r="O256" s="1342" t="n">
        <v>39718.087872975</v>
      </c>
      <c r="P256" s="1342" t="n">
        <v>46102.7270350013</v>
      </c>
      <c r="Q256" s="1213" t="n">
        <v>30851.6493752438</v>
      </c>
      <c r="R256" s="1343" t="n">
        <v>70569.7372482188</v>
      </c>
      <c r="S256" s="1344" t="n">
        <v>76954.376410245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75</v>
      </c>
      <c r="C257" s="1337" t="s">
        <v>496</v>
      </c>
      <c r="D257" s="1337" t="n">
        <f aca="false">K257</f>
        <v>300</v>
      </c>
      <c r="E257" s="1337" t="s">
        <v>496</v>
      </c>
      <c r="F257" s="1326" t="n">
        <f aca="false">L257</f>
        <v>2800</v>
      </c>
      <c r="G257" s="1337" t="s">
        <v>496</v>
      </c>
      <c r="H257" s="1325" t="n">
        <v>4</v>
      </c>
      <c r="I257" s="1327" t="s">
        <v>497</v>
      </c>
      <c r="J257" s="1208" t="n">
        <v>75</v>
      </c>
      <c r="K257" s="1339" t="n">
        <v>300</v>
      </c>
      <c r="L257" s="1339" t="n">
        <v>2800</v>
      </c>
      <c r="M257" s="1340" t="n">
        <v>28.58914722405</v>
      </c>
      <c r="N257" s="1209" t="n">
        <v>1295.952</v>
      </c>
      <c r="O257" s="1342" t="n">
        <v>40322.5289273138</v>
      </c>
      <c r="P257" s="1342" t="n">
        <v>46815.9902648325</v>
      </c>
      <c r="Q257" s="1213" t="n">
        <v>31516.1231562225</v>
      </c>
      <c r="R257" s="1343" t="n">
        <v>71838.6520835363</v>
      </c>
      <c r="S257" s="1344" t="n">
        <v>78332.113421055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75</v>
      </c>
      <c r="C258" s="1337" t="s">
        <v>496</v>
      </c>
      <c r="D258" s="1337" t="n">
        <f aca="false">K258</f>
        <v>300</v>
      </c>
      <c r="E258" s="1337" t="s">
        <v>496</v>
      </c>
      <c r="F258" s="1326" t="n">
        <f aca="false">L258</f>
        <v>2850</v>
      </c>
      <c r="G258" s="1337" t="s">
        <v>496</v>
      </c>
      <c r="H258" s="1325" t="n">
        <v>4</v>
      </c>
      <c r="I258" s="1327" t="s">
        <v>497</v>
      </c>
      <c r="J258" s="1208" t="n">
        <v>75</v>
      </c>
      <c r="K258" s="1339" t="n">
        <v>300</v>
      </c>
      <c r="L258" s="1339" t="n">
        <v>2850</v>
      </c>
      <c r="M258" s="1340" t="n">
        <v>29.06836203131</v>
      </c>
      <c r="N258" s="1209" t="n">
        <v>1322.4</v>
      </c>
      <c r="O258" s="1342" t="n">
        <v>40926.9699816525</v>
      </c>
      <c r="P258" s="1342" t="n">
        <v>47529.2534946638</v>
      </c>
      <c r="Q258" s="1213" t="n">
        <v>31965.1000798275</v>
      </c>
      <c r="R258" s="1343" t="n">
        <v>72892.07006148</v>
      </c>
      <c r="S258" s="1344" t="n">
        <v>79494.3535744913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75</v>
      </c>
      <c r="C259" s="1337" t="s">
        <v>496</v>
      </c>
      <c r="D259" s="1337" t="n">
        <f aca="false">K259</f>
        <v>300</v>
      </c>
      <c r="E259" s="1337" t="s">
        <v>496</v>
      </c>
      <c r="F259" s="1326" t="n">
        <f aca="false">L259</f>
        <v>2900</v>
      </c>
      <c r="G259" s="1337" t="s">
        <v>496</v>
      </c>
      <c r="H259" s="1325" t="n">
        <v>4</v>
      </c>
      <c r="I259" s="1327" t="s">
        <v>497</v>
      </c>
      <c r="J259" s="1208" t="n">
        <v>75</v>
      </c>
      <c r="K259" s="1339" t="n">
        <v>300</v>
      </c>
      <c r="L259" s="1339" t="n">
        <v>2900</v>
      </c>
      <c r="M259" s="1340" t="n">
        <v>29.56461683857</v>
      </c>
      <c r="N259" s="1209" t="n">
        <v>1348.848</v>
      </c>
      <c r="O259" s="1342" t="n">
        <v>41531.4110359913</v>
      </c>
      <c r="P259" s="1342" t="n">
        <v>48242.5165932863</v>
      </c>
      <c r="Q259" s="1213" t="n">
        <v>32629.5738608063</v>
      </c>
      <c r="R259" s="1343" t="n">
        <v>74160.9848967975</v>
      </c>
      <c r="S259" s="1344" t="n">
        <v>80872.0904540925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75</v>
      </c>
      <c r="C260" s="1337" t="s">
        <v>496</v>
      </c>
      <c r="D260" s="1337" t="n">
        <f aca="false">K260</f>
        <v>300</v>
      </c>
      <c r="E260" s="1337" t="s">
        <v>496</v>
      </c>
      <c r="F260" s="1326" t="n">
        <f aca="false">L260</f>
        <v>2950</v>
      </c>
      <c r="G260" s="1337" t="s">
        <v>496</v>
      </c>
      <c r="H260" s="1325" t="n">
        <v>4</v>
      </c>
      <c r="I260" s="1327" t="s">
        <v>497</v>
      </c>
      <c r="J260" s="1208" t="n">
        <v>75</v>
      </c>
      <c r="K260" s="1339" t="n">
        <v>300</v>
      </c>
      <c r="L260" s="1339" t="n">
        <v>2950</v>
      </c>
      <c r="M260" s="1340" t="n">
        <v>30.04383164583</v>
      </c>
      <c r="N260" s="1209" t="n">
        <v>1375.296</v>
      </c>
      <c r="O260" s="1342" t="n">
        <v>42135.85209033</v>
      </c>
      <c r="P260" s="1342" t="n">
        <v>48955.7798231175</v>
      </c>
      <c r="Q260" s="1213" t="n">
        <v>33078.5507844113</v>
      </c>
      <c r="R260" s="1343" t="n">
        <v>75214.4028747413</v>
      </c>
      <c r="S260" s="1344" t="n">
        <v>82034.3306075288</v>
      </c>
    </row>
    <row r="261" customFormat="false" ht="16.5" hidden="false" customHeight="false" outlineLevel="0" collapsed="false">
      <c r="A261" s="1345" t="s">
        <v>529</v>
      </c>
      <c r="B261" s="1346" t="n">
        <f aca="false">J261</f>
        <v>75</v>
      </c>
      <c r="C261" s="1346" t="s">
        <v>496</v>
      </c>
      <c r="D261" s="1346" t="n">
        <f aca="false">K261</f>
        <v>300</v>
      </c>
      <c r="E261" s="1346" t="s">
        <v>496</v>
      </c>
      <c r="F261" s="1347" t="n">
        <f aca="false">L261</f>
        <v>3000</v>
      </c>
      <c r="G261" s="1346" t="s">
        <v>496</v>
      </c>
      <c r="H261" s="1348" t="n">
        <v>4</v>
      </c>
      <c r="I261" s="1349" t="s">
        <v>497</v>
      </c>
      <c r="J261" s="1231" t="n">
        <v>75</v>
      </c>
      <c r="K261" s="1350" t="n">
        <v>300</v>
      </c>
      <c r="L261" s="1350" t="n">
        <v>3000</v>
      </c>
      <c r="M261" s="1351" t="n">
        <v>30.54008645309</v>
      </c>
      <c r="N261" s="1232" t="n">
        <v>1401.744</v>
      </c>
      <c r="O261" s="1353" t="n">
        <v>42740.29301346</v>
      </c>
      <c r="P261" s="1353" t="n">
        <v>49669.0430529488</v>
      </c>
      <c r="Q261" s="1236" t="n">
        <v>33743.02456539</v>
      </c>
      <c r="R261" s="1354" t="n">
        <v>76483.31757885</v>
      </c>
      <c r="S261" s="1355" t="n">
        <v>83412.0676183388</v>
      </c>
    </row>
    <row r="262" customFormat="false" ht="22.5" hidden="false" customHeight="true" outlineLevel="0" collapsed="false">
      <c r="A262" s="1241" t="s">
        <v>504</v>
      </c>
      <c r="B262" s="1241"/>
      <c r="C262" s="1241"/>
      <c r="D262" s="1241"/>
      <c r="E262" s="1241"/>
      <c r="F262" s="1241"/>
      <c r="G262" s="1241"/>
      <c r="H262" s="1241"/>
      <c r="I262" s="1241"/>
      <c r="J262" s="1241"/>
      <c r="K262" s="1241"/>
      <c r="L262" s="1241"/>
      <c r="M262" s="1241"/>
      <c r="N262" s="1241"/>
      <c r="O262" s="1241"/>
      <c r="P262" s="1241"/>
      <c r="Q262" s="1241"/>
      <c r="R262" s="1241"/>
      <c r="S262" s="1241"/>
    </row>
    <row r="263" customFormat="false" ht="16.5" hidden="false" customHeight="false" outlineLevel="0" collapsed="false">
      <c r="A263" s="1202" t="s">
        <v>505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24" t="s">
        <v>529</v>
      </c>
      <c r="B264" s="1325" t="n">
        <f aca="false">J264</f>
        <v>75</v>
      </c>
      <c r="C264" s="1325" t="s">
        <v>496</v>
      </c>
      <c r="D264" s="1325" t="n">
        <f aca="false">K264</f>
        <v>360</v>
      </c>
      <c r="E264" s="1325" t="s">
        <v>496</v>
      </c>
      <c r="F264" s="1326" t="n">
        <f aca="false">L264</f>
        <v>600</v>
      </c>
      <c r="G264" s="1325" t="s">
        <v>496</v>
      </c>
      <c r="H264" s="1325" t="n">
        <v>4</v>
      </c>
      <c r="I264" s="1327" t="s">
        <v>497</v>
      </c>
      <c r="J264" s="1258" t="n">
        <v>75</v>
      </c>
      <c r="K264" s="1329" t="n">
        <v>360</v>
      </c>
      <c r="L264" s="1329" t="n">
        <v>600</v>
      </c>
      <c r="M264" s="1330" t="n">
        <v>7.34348534169421</v>
      </c>
      <c r="N264" s="1259" t="n">
        <v>142.0467</v>
      </c>
      <c r="O264" s="1332" t="n">
        <v>12553.8906323588</v>
      </c>
      <c r="P264" s="1332" t="n">
        <v>14664.4964780513</v>
      </c>
      <c r="Q264" s="1262" t="n">
        <v>8602.21294115625</v>
      </c>
      <c r="R264" s="1334" t="n">
        <v>21156.103573515</v>
      </c>
      <c r="S264" s="1335" t="n">
        <v>23266.7094192075</v>
      </c>
    </row>
    <row r="265" customFormat="false" ht="16.5" hidden="false" customHeight="false" outlineLevel="0" collapsed="false">
      <c r="A265" s="1336" t="s">
        <v>529</v>
      </c>
      <c r="B265" s="1337" t="n">
        <f aca="false">J265</f>
        <v>75</v>
      </c>
      <c r="C265" s="1337" t="s">
        <v>496</v>
      </c>
      <c r="D265" s="1337" t="n">
        <f aca="false">K265</f>
        <v>360</v>
      </c>
      <c r="E265" s="1337" t="s">
        <v>496</v>
      </c>
      <c r="F265" s="1326" t="n">
        <f aca="false">L265</f>
        <v>650</v>
      </c>
      <c r="G265" s="1337" t="s">
        <v>496</v>
      </c>
      <c r="H265" s="1325" t="n">
        <v>4</v>
      </c>
      <c r="I265" s="1327" t="s">
        <v>497</v>
      </c>
      <c r="J265" s="1208" t="n">
        <v>75</v>
      </c>
      <c r="K265" s="1339" t="n">
        <v>360</v>
      </c>
      <c r="L265" s="1339" t="n">
        <v>650</v>
      </c>
      <c r="M265" s="1340" t="n">
        <v>7.89270795583632</v>
      </c>
      <c r="N265" s="1209" t="n">
        <v>170.45604</v>
      </c>
      <c r="O265" s="1342" t="n">
        <v>13184.6110936088</v>
      </c>
      <c r="P265" s="1342" t="n">
        <v>15489.9304618838</v>
      </c>
      <c r="Q265" s="1213" t="n">
        <v>9119.59344723375</v>
      </c>
      <c r="R265" s="1343" t="n">
        <v>22304.2045408425</v>
      </c>
      <c r="S265" s="1344" t="n">
        <v>24609.5239091175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75</v>
      </c>
      <c r="C266" s="1337" t="s">
        <v>496</v>
      </c>
      <c r="D266" s="1337" t="n">
        <f aca="false">K266</f>
        <v>360</v>
      </c>
      <c r="E266" s="1337" t="s">
        <v>496</v>
      </c>
      <c r="F266" s="1326" t="n">
        <f aca="false">L266</f>
        <v>700</v>
      </c>
      <c r="G266" s="1337" t="s">
        <v>496</v>
      </c>
      <c r="H266" s="1325" t="n">
        <v>4</v>
      </c>
      <c r="I266" s="1327" t="s">
        <v>497</v>
      </c>
      <c r="J266" s="1208" t="n">
        <v>75</v>
      </c>
      <c r="K266" s="1339" t="n">
        <v>360</v>
      </c>
      <c r="L266" s="1339" t="n">
        <v>700</v>
      </c>
      <c r="M266" s="1340" t="n">
        <v>8.43801509543842</v>
      </c>
      <c r="N266" s="1209" t="n">
        <v>198.86538</v>
      </c>
      <c r="O266" s="1342" t="n">
        <v>13815.3315548588</v>
      </c>
      <c r="P266" s="1342" t="n">
        <v>16251.4273403025</v>
      </c>
      <c r="Q266" s="1213" t="n">
        <v>9852.47094189375</v>
      </c>
      <c r="R266" s="1343" t="n">
        <v>23667.8024967525</v>
      </c>
      <c r="S266" s="1344" t="n">
        <v>26103.8982821963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75</v>
      </c>
      <c r="C267" s="1337" t="s">
        <v>496</v>
      </c>
      <c r="D267" s="1337" t="n">
        <f aca="false">K267</f>
        <v>360</v>
      </c>
      <c r="E267" s="1337" t="s">
        <v>496</v>
      </c>
      <c r="F267" s="1326" t="n">
        <f aca="false">L267</f>
        <v>750</v>
      </c>
      <c r="G267" s="1337" t="s">
        <v>496</v>
      </c>
      <c r="H267" s="1325" t="n">
        <v>4</v>
      </c>
      <c r="I267" s="1327" t="s">
        <v>497</v>
      </c>
      <c r="J267" s="1208" t="n">
        <v>75</v>
      </c>
      <c r="K267" s="1339" t="n">
        <v>360</v>
      </c>
      <c r="L267" s="1339" t="n">
        <v>750</v>
      </c>
      <c r="M267" s="1340" t="n">
        <v>8.96628223504053</v>
      </c>
      <c r="N267" s="1209" t="n">
        <v>227.27472</v>
      </c>
      <c r="O267" s="1342" t="n">
        <v>14446.0520161088</v>
      </c>
      <c r="P267" s="1342" t="n">
        <v>17012.9240875125</v>
      </c>
      <c r="Q267" s="1213" t="n">
        <v>10369.8514479713</v>
      </c>
      <c r="R267" s="1343" t="n">
        <v>24815.90346408</v>
      </c>
      <c r="S267" s="1344" t="n">
        <v>27382.7755354838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75</v>
      </c>
      <c r="C268" s="1337" t="s">
        <v>496</v>
      </c>
      <c r="D268" s="1337" t="n">
        <f aca="false">K268</f>
        <v>360</v>
      </c>
      <c r="E268" s="1337" t="s">
        <v>496</v>
      </c>
      <c r="F268" s="1326" t="n">
        <f aca="false">L268</f>
        <v>800</v>
      </c>
      <c r="G268" s="1337" t="s">
        <v>496</v>
      </c>
      <c r="H268" s="1325" t="n">
        <v>4</v>
      </c>
      <c r="I268" s="1327" t="s">
        <v>497</v>
      </c>
      <c r="J268" s="1208" t="n">
        <v>75</v>
      </c>
      <c r="K268" s="1339" t="n">
        <v>360</v>
      </c>
      <c r="L268" s="1339" t="n">
        <v>800</v>
      </c>
      <c r="M268" s="1340" t="n">
        <v>9.49454937464263</v>
      </c>
      <c r="N268" s="1209" t="n">
        <v>255.68406</v>
      </c>
      <c r="O268" s="1342" t="n">
        <v>15076.7724773588</v>
      </c>
      <c r="P268" s="1342" t="n">
        <v>17774.4209659313</v>
      </c>
      <c r="Q268" s="1213" t="n">
        <v>10887.2319540488</v>
      </c>
      <c r="R268" s="1343" t="n">
        <v>25964.0044314075</v>
      </c>
      <c r="S268" s="1344" t="n">
        <v>28661.65291998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75</v>
      </c>
      <c r="C269" s="1337" t="s">
        <v>496</v>
      </c>
      <c r="D269" s="1337" t="n">
        <f aca="false">K269</f>
        <v>360</v>
      </c>
      <c r="E269" s="1337" t="s">
        <v>496</v>
      </c>
      <c r="F269" s="1326" t="n">
        <f aca="false">L269</f>
        <v>850</v>
      </c>
      <c r="G269" s="1337" t="s">
        <v>496</v>
      </c>
      <c r="H269" s="1325" t="n">
        <v>4</v>
      </c>
      <c r="I269" s="1327" t="s">
        <v>497</v>
      </c>
      <c r="J269" s="1208" t="n">
        <v>75</v>
      </c>
      <c r="K269" s="1339" t="n">
        <v>360</v>
      </c>
      <c r="L269" s="1339" t="n">
        <v>850</v>
      </c>
      <c r="M269" s="1340" t="n">
        <v>10.0398565142447</v>
      </c>
      <c r="N269" s="1209" t="n">
        <v>284.0934</v>
      </c>
      <c r="O269" s="1342" t="n">
        <v>15707.4929386088</v>
      </c>
      <c r="P269" s="1342" t="n">
        <v>18535.9177131413</v>
      </c>
      <c r="Q269" s="1213" t="n">
        <v>11620.1094487088</v>
      </c>
      <c r="R269" s="1343" t="n">
        <v>27327.6023873175</v>
      </c>
      <c r="S269" s="1344" t="n">
        <v>30156.02716185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75</v>
      </c>
      <c r="C270" s="1337" t="s">
        <v>496</v>
      </c>
      <c r="D270" s="1337" t="n">
        <f aca="false">K270</f>
        <v>360</v>
      </c>
      <c r="E270" s="1337" t="s">
        <v>496</v>
      </c>
      <c r="F270" s="1326" t="n">
        <f aca="false">L270</f>
        <v>900</v>
      </c>
      <c r="G270" s="1337" t="s">
        <v>496</v>
      </c>
      <c r="H270" s="1325" t="n">
        <v>4</v>
      </c>
      <c r="I270" s="1327" t="s">
        <v>497</v>
      </c>
      <c r="J270" s="1208" t="n">
        <v>75</v>
      </c>
      <c r="K270" s="1339" t="n">
        <v>360</v>
      </c>
      <c r="L270" s="1339" t="n">
        <v>900</v>
      </c>
      <c r="M270" s="1340" t="n">
        <v>10.5681236538468</v>
      </c>
      <c r="N270" s="1209" t="n">
        <v>312.50274</v>
      </c>
      <c r="O270" s="1342" t="n">
        <v>16338.2133998588</v>
      </c>
      <c r="P270" s="1342" t="n">
        <v>19297.41459156</v>
      </c>
      <c r="Q270" s="1213" t="n">
        <v>12137.4899547863</v>
      </c>
      <c r="R270" s="1343" t="n">
        <v>28475.703354645</v>
      </c>
      <c r="S270" s="1344" t="n">
        <v>31434.9045463463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75</v>
      </c>
      <c r="C271" s="1337" t="s">
        <v>496</v>
      </c>
      <c r="D271" s="1337" t="n">
        <f aca="false">K271</f>
        <v>360</v>
      </c>
      <c r="E271" s="1337" t="s">
        <v>496</v>
      </c>
      <c r="F271" s="1326" t="n">
        <f aca="false">L271</f>
        <v>950</v>
      </c>
      <c r="G271" s="1337" t="s">
        <v>496</v>
      </c>
      <c r="H271" s="1325" t="n">
        <v>4</v>
      </c>
      <c r="I271" s="1327" t="s">
        <v>497</v>
      </c>
      <c r="J271" s="1208" t="n">
        <v>75</v>
      </c>
      <c r="K271" s="1339" t="n">
        <v>360</v>
      </c>
      <c r="L271" s="1339" t="n">
        <v>950</v>
      </c>
      <c r="M271" s="1340" t="n">
        <v>11.1134307934489</v>
      </c>
      <c r="N271" s="1209" t="n">
        <v>340.91208</v>
      </c>
      <c r="O271" s="1342" t="n">
        <v>16968.9337299</v>
      </c>
      <c r="P271" s="1342" t="n">
        <v>20058.91133877</v>
      </c>
      <c r="Q271" s="1213" t="n">
        <v>12870.3674494463</v>
      </c>
      <c r="R271" s="1343" t="n">
        <v>29839.3011793463</v>
      </c>
      <c r="S271" s="1344" t="n">
        <v>32929.2787882163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75</v>
      </c>
      <c r="C272" s="1337" t="s">
        <v>496</v>
      </c>
      <c r="D272" s="1337" t="n">
        <f aca="false">K272</f>
        <v>360</v>
      </c>
      <c r="E272" s="1337" t="s">
        <v>496</v>
      </c>
      <c r="F272" s="1326" t="n">
        <f aca="false">L272</f>
        <v>1000</v>
      </c>
      <c r="G272" s="1337" t="s">
        <v>496</v>
      </c>
      <c r="H272" s="1325" t="n">
        <v>4</v>
      </c>
      <c r="I272" s="1327" t="s">
        <v>497</v>
      </c>
      <c r="J272" s="1208" t="n">
        <v>75</v>
      </c>
      <c r="K272" s="1339" t="n">
        <v>360</v>
      </c>
      <c r="L272" s="1339" t="n">
        <v>1000</v>
      </c>
      <c r="M272" s="1340" t="n">
        <v>11.6416979330511</v>
      </c>
      <c r="N272" s="1209" t="n">
        <v>369.32142</v>
      </c>
      <c r="O272" s="1342" t="n">
        <v>17599.65419115</v>
      </c>
      <c r="P272" s="1342" t="n">
        <v>20820.40808598</v>
      </c>
      <c r="Q272" s="1213" t="n">
        <v>13387.7479555238</v>
      </c>
      <c r="R272" s="1343" t="n">
        <v>30987.4021466738</v>
      </c>
      <c r="S272" s="1344" t="n">
        <v>34208.1560415038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75</v>
      </c>
      <c r="C273" s="1337" t="s">
        <v>496</v>
      </c>
      <c r="D273" s="1337" t="n">
        <f aca="false">K273</f>
        <v>360</v>
      </c>
      <c r="E273" s="1337" t="s">
        <v>496</v>
      </c>
      <c r="F273" s="1326" t="n">
        <f aca="false">L273</f>
        <v>1050</v>
      </c>
      <c r="G273" s="1337" t="s">
        <v>496</v>
      </c>
      <c r="H273" s="1325" t="n">
        <v>4</v>
      </c>
      <c r="I273" s="1327" t="s">
        <v>497</v>
      </c>
      <c r="J273" s="1208" t="n">
        <v>75</v>
      </c>
      <c r="K273" s="1339" t="n">
        <v>360</v>
      </c>
      <c r="L273" s="1339" t="n">
        <v>1050</v>
      </c>
      <c r="M273" s="1340" t="n">
        <v>12.1870050726532</v>
      </c>
      <c r="N273" s="1209" t="n">
        <v>397.73076</v>
      </c>
      <c r="O273" s="1342" t="n">
        <v>18230.3746524</v>
      </c>
      <c r="P273" s="1342" t="n">
        <v>21581.9049643988</v>
      </c>
      <c r="Q273" s="1213" t="n">
        <v>14120.6254501838</v>
      </c>
      <c r="R273" s="1343" t="n">
        <v>32351.0001025838</v>
      </c>
      <c r="S273" s="1344" t="n">
        <v>35702.5304145825</v>
      </c>
    </row>
    <row r="274" customFormat="false" ht="16.5" hidden="false" customHeight="false" outlineLevel="0" collapsed="false">
      <c r="A274" s="1324" t="s">
        <v>529</v>
      </c>
      <c r="B274" s="1325" t="n">
        <f aca="false">J274</f>
        <v>75</v>
      </c>
      <c r="C274" s="1325" t="s">
        <v>496</v>
      </c>
      <c r="D274" s="1325" t="n">
        <f aca="false">K274</f>
        <v>360</v>
      </c>
      <c r="E274" s="1325" t="s">
        <v>496</v>
      </c>
      <c r="F274" s="1326" t="n">
        <f aca="false">L274</f>
        <v>1100</v>
      </c>
      <c r="G274" s="1325" t="s">
        <v>496</v>
      </c>
      <c r="H274" s="1325" t="n">
        <v>4</v>
      </c>
      <c r="I274" s="1327" t="s">
        <v>497</v>
      </c>
      <c r="J274" s="1208" t="n">
        <v>75</v>
      </c>
      <c r="K274" s="1339" t="n">
        <v>360</v>
      </c>
      <c r="L274" s="1339" t="n">
        <v>1100</v>
      </c>
      <c r="M274" s="1340" t="n">
        <v>12.7152722122553</v>
      </c>
      <c r="N274" s="1209" t="n">
        <v>426.1401</v>
      </c>
      <c r="O274" s="1342" t="n">
        <v>18861.09511365</v>
      </c>
      <c r="P274" s="1342" t="n">
        <v>22343.4017116088</v>
      </c>
      <c r="Q274" s="1213" t="n">
        <v>14638.0059562613</v>
      </c>
      <c r="R274" s="1343" t="n">
        <v>33499.1010699113</v>
      </c>
      <c r="S274" s="1344" t="n">
        <v>36981.40766787</v>
      </c>
    </row>
    <row r="275" customFormat="false" ht="16.5" hidden="false" customHeight="false" outlineLevel="0" collapsed="false">
      <c r="A275" s="1336" t="s">
        <v>529</v>
      </c>
      <c r="B275" s="1337" t="n">
        <f aca="false">J275</f>
        <v>75</v>
      </c>
      <c r="C275" s="1337" t="s">
        <v>496</v>
      </c>
      <c r="D275" s="1337" t="n">
        <f aca="false">K275</f>
        <v>360</v>
      </c>
      <c r="E275" s="1337" t="s">
        <v>496</v>
      </c>
      <c r="F275" s="1326" t="n">
        <f aca="false">L275</f>
        <v>1150</v>
      </c>
      <c r="G275" s="1337" t="s">
        <v>496</v>
      </c>
      <c r="H275" s="1325" t="n">
        <v>4</v>
      </c>
      <c r="I275" s="1327" t="s">
        <v>497</v>
      </c>
      <c r="J275" s="1208" t="n">
        <v>75</v>
      </c>
      <c r="K275" s="1339" t="n">
        <v>360</v>
      </c>
      <c r="L275" s="1339" t="n">
        <v>1150</v>
      </c>
      <c r="M275" s="1340" t="n">
        <v>13.2435393518574</v>
      </c>
      <c r="N275" s="1209" t="n">
        <v>454.54944</v>
      </c>
      <c r="O275" s="1342" t="n">
        <v>19491.8155749</v>
      </c>
      <c r="P275" s="1342" t="n">
        <v>23104.8985900275</v>
      </c>
      <c r="Q275" s="1213" t="n">
        <v>15155.3864623388</v>
      </c>
      <c r="R275" s="1343" t="n">
        <v>34647.2020372388</v>
      </c>
      <c r="S275" s="1344" t="n">
        <v>38260.2850523663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75</v>
      </c>
      <c r="C276" s="1337" t="s">
        <v>496</v>
      </c>
      <c r="D276" s="1337" t="n">
        <f aca="false">K276</f>
        <v>360</v>
      </c>
      <c r="E276" s="1337" t="s">
        <v>496</v>
      </c>
      <c r="F276" s="1326" t="n">
        <f aca="false">L276</f>
        <v>1200</v>
      </c>
      <c r="G276" s="1337" t="s">
        <v>496</v>
      </c>
      <c r="H276" s="1325" t="n">
        <v>4</v>
      </c>
      <c r="I276" s="1327" t="s">
        <v>497</v>
      </c>
      <c r="J276" s="1208" t="n">
        <v>75</v>
      </c>
      <c r="K276" s="1339" t="n">
        <v>360</v>
      </c>
      <c r="L276" s="1339" t="n">
        <v>1200</v>
      </c>
      <c r="M276" s="1340" t="n">
        <v>13.8673464914595</v>
      </c>
      <c r="N276" s="1209" t="n">
        <v>482.95878</v>
      </c>
      <c r="O276" s="1342" t="n">
        <v>20194.6428543825</v>
      </c>
      <c r="P276" s="1342" t="n">
        <v>23936.3044089075</v>
      </c>
      <c r="Q276" s="1213" t="n">
        <v>15888.2640882075</v>
      </c>
      <c r="R276" s="1343" t="n">
        <v>36082.90694259</v>
      </c>
      <c r="S276" s="1344" t="n">
        <v>39824.568497115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75</v>
      </c>
      <c r="C277" s="1337" t="s">
        <v>496</v>
      </c>
      <c r="D277" s="1337" t="n">
        <f aca="false">K277</f>
        <v>360</v>
      </c>
      <c r="E277" s="1337" t="s">
        <v>496</v>
      </c>
      <c r="F277" s="1326" t="n">
        <f aca="false">L277</f>
        <v>1250</v>
      </c>
      <c r="G277" s="1337" t="s">
        <v>496</v>
      </c>
      <c r="H277" s="1325" t="n">
        <v>4</v>
      </c>
      <c r="I277" s="1327" t="s">
        <v>497</v>
      </c>
      <c r="J277" s="1208" t="n">
        <v>75</v>
      </c>
      <c r="K277" s="1339" t="n">
        <v>360</v>
      </c>
      <c r="L277" s="1339" t="n">
        <v>1250</v>
      </c>
      <c r="M277" s="1340" t="n">
        <v>14.3956136310616</v>
      </c>
      <c r="N277" s="1209" t="n">
        <v>511.36812</v>
      </c>
      <c r="O277" s="1342" t="n">
        <v>20825.3633156325</v>
      </c>
      <c r="P277" s="1342" t="n">
        <v>24697.8011561175</v>
      </c>
      <c r="Q277" s="1213" t="n">
        <v>16405.644594285</v>
      </c>
      <c r="R277" s="1343" t="n">
        <v>37231.0079099175</v>
      </c>
      <c r="S277" s="1344" t="n">
        <v>41103.4457504025</v>
      </c>
    </row>
    <row r="278" customFormat="false" ht="16.5" hidden="false" customHeight="false" outlineLevel="0" collapsed="false">
      <c r="A278" s="1336" t="s">
        <v>529</v>
      </c>
      <c r="B278" s="1337" t="n">
        <f aca="false">J278</f>
        <v>75</v>
      </c>
      <c r="C278" s="1337" t="s">
        <v>496</v>
      </c>
      <c r="D278" s="1337" t="n">
        <f aca="false">K278</f>
        <v>360</v>
      </c>
      <c r="E278" s="1337" t="s">
        <v>496</v>
      </c>
      <c r="F278" s="1326" t="n">
        <f aca="false">L278</f>
        <v>1300</v>
      </c>
      <c r="G278" s="1337" t="s">
        <v>496</v>
      </c>
      <c r="H278" s="1325" t="n">
        <v>4</v>
      </c>
      <c r="I278" s="1327" t="s">
        <v>497</v>
      </c>
      <c r="J278" s="1208" t="n">
        <v>75</v>
      </c>
      <c r="K278" s="1339" t="n">
        <v>360</v>
      </c>
      <c r="L278" s="1339" t="n">
        <v>1300</v>
      </c>
      <c r="M278" s="1340" t="n">
        <v>14.9409207706637</v>
      </c>
      <c r="N278" s="1209" t="n">
        <v>539.77746</v>
      </c>
      <c r="O278" s="1342" t="n">
        <v>21456.0837768825</v>
      </c>
      <c r="P278" s="1342" t="n">
        <v>25459.2980345363</v>
      </c>
      <c r="Q278" s="1213" t="n">
        <v>17138.522088945</v>
      </c>
      <c r="R278" s="1343" t="n">
        <v>38594.6058658275</v>
      </c>
      <c r="S278" s="1344" t="n">
        <v>42597.8201234813</v>
      </c>
    </row>
    <row r="279" customFormat="false" ht="16.5" hidden="false" customHeight="false" outlineLevel="0" collapsed="false">
      <c r="A279" s="1336" t="s">
        <v>529</v>
      </c>
      <c r="B279" s="1337" t="n">
        <f aca="false">J279</f>
        <v>75</v>
      </c>
      <c r="C279" s="1337" t="s">
        <v>496</v>
      </c>
      <c r="D279" s="1337" t="n">
        <f aca="false">K279</f>
        <v>360</v>
      </c>
      <c r="E279" s="1337" t="s">
        <v>496</v>
      </c>
      <c r="F279" s="1326" t="n">
        <f aca="false">L279</f>
        <v>1350</v>
      </c>
      <c r="G279" s="1337" t="s">
        <v>496</v>
      </c>
      <c r="H279" s="1325" t="n">
        <v>4</v>
      </c>
      <c r="I279" s="1327" t="s">
        <v>497</v>
      </c>
      <c r="J279" s="1208" t="n">
        <v>75</v>
      </c>
      <c r="K279" s="1339" t="n">
        <v>360</v>
      </c>
      <c r="L279" s="1339" t="n">
        <v>1350</v>
      </c>
      <c r="M279" s="1340" t="n">
        <v>15.4691879102658</v>
      </c>
      <c r="N279" s="1209" t="n">
        <v>568.1868</v>
      </c>
      <c r="O279" s="1342" t="n">
        <v>22086.8042381325</v>
      </c>
      <c r="P279" s="1342" t="n">
        <v>26220.7947817463</v>
      </c>
      <c r="Q279" s="1213" t="n">
        <v>17655.9025950225</v>
      </c>
      <c r="R279" s="1343" t="n">
        <v>39742.706833155</v>
      </c>
      <c r="S279" s="1344" t="n">
        <v>43876.6973767688</v>
      </c>
    </row>
    <row r="280" customFormat="false" ht="16.5" hidden="false" customHeight="false" outlineLevel="0" collapsed="false">
      <c r="A280" s="1336" t="s">
        <v>529</v>
      </c>
      <c r="B280" s="1337" t="n">
        <f aca="false">J280</f>
        <v>75</v>
      </c>
      <c r="C280" s="1337" t="s">
        <v>496</v>
      </c>
      <c r="D280" s="1337" t="n">
        <f aca="false">K280</f>
        <v>360</v>
      </c>
      <c r="E280" s="1337" t="s">
        <v>496</v>
      </c>
      <c r="F280" s="1326" t="n">
        <f aca="false">L280</f>
        <v>1400</v>
      </c>
      <c r="G280" s="1337" t="s">
        <v>496</v>
      </c>
      <c r="H280" s="1325" t="n">
        <v>4</v>
      </c>
      <c r="I280" s="1327" t="s">
        <v>497</v>
      </c>
      <c r="J280" s="1208" t="n">
        <v>75</v>
      </c>
      <c r="K280" s="1339" t="n">
        <v>360</v>
      </c>
      <c r="L280" s="1339" t="n">
        <v>1400</v>
      </c>
      <c r="M280" s="1340" t="n">
        <v>16.0144950498679</v>
      </c>
      <c r="N280" s="1209" t="n">
        <v>596.59614</v>
      </c>
      <c r="O280" s="1342" t="n">
        <v>22717.5246993825</v>
      </c>
      <c r="P280" s="1342" t="n">
        <v>26982.2915289563</v>
      </c>
      <c r="Q280" s="1213" t="n">
        <v>18388.7800896825</v>
      </c>
      <c r="R280" s="1343" t="n">
        <v>41106.304789065</v>
      </c>
      <c r="S280" s="1344" t="n">
        <v>45371.0716186388</v>
      </c>
    </row>
    <row r="281" customFormat="false" ht="16.5" hidden="false" customHeight="false" outlineLevel="0" collapsed="false">
      <c r="A281" s="1336" t="s">
        <v>529</v>
      </c>
      <c r="B281" s="1337" t="n">
        <f aca="false">J281</f>
        <v>75</v>
      </c>
      <c r="C281" s="1337" t="s">
        <v>496</v>
      </c>
      <c r="D281" s="1337" t="n">
        <f aca="false">K281</f>
        <v>360</v>
      </c>
      <c r="E281" s="1337" t="s">
        <v>496</v>
      </c>
      <c r="F281" s="1326" t="n">
        <f aca="false">L281</f>
        <v>1450</v>
      </c>
      <c r="G281" s="1337" t="s">
        <v>496</v>
      </c>
      <c r="H281" s="1325" t="n">
        <v>4</v>
      </c>
      <c r="I281" s="1327" t="s">
        <v>497</v>
      </c>
      <c r="J281" s="1208" t="n">
        <v>75</v>
      </c>
      <c r="K281" s="1339" t="n">
        <v>360</v>
      </c>
      <c r="L281" s="1339" t="n">
        <v>1450</v>
      </c>
      <c r="M281" s="1340" t="n">
        <v>16.54276218947</v>
      </c>
      <c r="N281" s="1209" t="n">
        <v>625.00548</v>
      </c>
      <c r="O281" s="1342" t="n">
        <v>23348.2451606325</v>
      </c>
      <c r="P281" s="1342" t="n">
        <v>27743.788407375</v>
      </c>
      <c r="Q281" s="1213" t="n">
        <v>18906.16059576</v>
      </c>
      <c r="R281" s="1343" t="n">
        <v>42254.4057563925</v>
      </c>
      <c r="S281" s="1344" t="n">
        <v>46649.949003135</v>
      </c>
    </row>
    <row r="282" customFormat="false" ht="16.5" hidden="false" customHeight="false" outlineLevel="0" collapsed="false">
      <c r="A282" s="1336" t="s">
        <v>529</v>
      </c>
      <c r="B282" s="1337" t="n">
        <f aca="false">J282</f>
        <v>75</v>
      </c>
      <c r="C282" s="1337" t="s">
        <v>496</v>
      </c>
      <c r="D282" s="1337" t="n">
        <f aca="false">K282</f>
        <v>360</v>
      </c>
      <c r="E282" s="1337" t="s">
        <v>496</v>
      </c>
      <c r="F282" s="1326" t="n">
        <f aca="false">L282</f>
        <v>1500</v>
      </c>
      <c r="G282" s="1337" t="s">
        <v>496</v>
      </c>
      <c r="H282" s="1325" t="n">
        <v>4</v>
      </c>
      <c r="I282" s="1327" t="s">
        <v>497</v>
      </c>
      <c r="J282" s="1208" t="n">
        <v>75</v>
      </c>
      <c r="K282" s="1339" t="n">
        <v>360</v>
      </c>
      <c r="L282" s="1339" t="n">
        <v>1500</v>
      </c>
      <c r="M282" s="1340" t="n">
        <v>17.2650262276321</v>
      </c>
      <c r="N282" s="1209" t="n">
        <v>653.41482</v>
      </c>
      <c r="O282" s="1342" t="n">
        <v>24653.1009591675</v>
      </c>
      <c r="P282" s="1342" t="n">
        <v>29124.642938085</v>
      </c>
      <c r="Q282" s="1213" t="n">
        <v>19639.03809042</v>
      </c>
      <c r="R282" s="1343" t="n">
        <v>44292.1390495875</v>
      </c>
      <c r="S282" s="1344" t="n">
        <v>48763.681028505</v>
      </c>
    </row>
    <row r="283" customFormat="false" ht="16.5" hidden="false" customHeight="false" outlineLevel="0" collapsed="false">
      <c r="A283" s="1336" t="s">
        <v>529</v>
      </c>
      <c r="B283" s="1337" t="n">
        <f aca="false">J283</f>
        <v>75</v>
      </c>
      <c r="C283" s="1337" t="s">
        <v>496</v>
      </c>
      <c r="D283" s="1337" t="n">
        <f aca="false">K283</f>
        <v>360</v>
      </c>
      <c r="E283" s="1337" t="s">
        <v>496</v>
      </c>
      <c r="F283" s="1326" t="n">
        <f aca="false">L283</f>
        <v>1550</v>
      </c>
      <c r="G283" s="1337" t="s">
        <v>496</v>
      </c>
      <c r="H283" s="1325" t="n">
        <v>4</v>
      </c>
      <c r="I283" s="1327" t="s">
        <v>497</v>
      </c>
      <c r="J283" s="1208" t="n">
        <v>75</v>
      </c>
      <c r="K283" s="1339" t="n">
        <v>360</v>
      </c>
      <c r="L283" s="1339" t="n">
        <v>1550</v>
      </c>
      <c r="M283" s="1340" t="n">
        <v>17.7932933672342</v>
      </c>
      <c r="N283" s="1209" t="n">
        <v>681.82416</v>
      </c>
      <c r="O283" s="1342" t="n">
        <v>25283.8214204175</v>
      </c>
      <c r="P283" s="1342" t="n">
        <v>29886.139685295</v>
      </c>
      <c r="Q283" s="1213" t="n">
        <v>20156.4185964975</v>
      </c>
      <c r="R283" s="1343" t="n">
        <v>45440.240016915</v>
      </c>
      <c r="S283" s="1344" t="n">
        <v>50042.5582817925</v>
      </c>
    </row>
    <row r="284" customFormat="false" ht="16.5" hidden="false" customHeight="false" outlineLevel="0" collapsed="false">
      <c r="A284" s="1324" t="s">
        <v>529</v>
      </c>
      <c r="B284" s="1325" t="n">
        <f aca="false">J284</f>
        <v>75</v>
      </c>
      <c r="C284" s="1325" t="s">
        <v>496</v>
      </c>
      <c r="D284" s="1325" t="n">
        <f aca="false">K284</f>
        <v>360</v>
      </c>
      <c r="E284" s="1325" t="s">
        <v>496</v>
      </c>
      <c r="F284" s="1326" t="n">
        <f aca="false">L284</f>
        <v>1600</v>
      </c>
      <c r="G284" s="1325" t="s">
        <v>496</v>
      </c>
      <c r="H284" s="1325" t="n">
        <v>4</v>
      </c>
      <c r="I284" s="1327" t="s">
        <v>497</v>
      </c>
      <c r="J284" s="1208" t="n">
        <v>75</v>
      </c>
      <c r="K284" s="1339" t="n">
        <v>360</v>
      </c>
      <c r="L284" s="1339" t="n">
        <v>1600</v>
      </c>
      <c r="M284" s="1340" t="n">
        <v>18.3215605068363</v>
      </c>
      <c r="N284" s="1209" t="n">
        <v>710.2335</v>
      </c>
      <c r="O284" s="1342" t="n">
        <v>25914.5418816675</v>
      </c>
      <c r="P284" s="1342" t="n">
        <v>30647.6365637138</v>
      </c>
      <c r="Q284" s="1213" t="n">
        <v>20673.799102575</v>
      </c>
      <c r="R284" s="1343" t="n">
        <v>46588.3409842425</v>
      </c>
      <c r="S284" s="1344" t="n">
        <v>51321.4356662888</v>
      </c>
    </row>
    <row r="285" customFormat="false" ht="16.5" hidden="false" customHeight="false" outlineLevel="0" collapsed="false">
      <c r="A285" s="1336" t="s">
        <v>529</v>
      </c>
      <c r="B285" s="1337" t="n">
        <f aca="false">J285</f>
        <v>75</v>
      </c>
      <c r="C285" s="1337" t="s">
        <v>496</v>
      </c>
      <c r="D285" s="1337" t="n">
        <f aca="false">K285</f>
        <v>360</v>
      </c>
      <c r="E285" s="1337" t="s">
        <v>496</v>
      </c>
      <c r="F285" s="1326" t="n">
        <f aca="false">L285</f>
        <v>1650</v>
      </c>
      <c r="G285" s="1337" t="s">
        <v>496</v>
      </c>
      <c r="H285" s="1325" t="n">
        <v>4</v>
      </c>
      <c r="I285" s="1327" t="s">
        <v>497</v>
      </c>
      <c r="J285" s="1208" t="n">
        <v>75</v>
      </c>
      <c r="K285" s="1339" t="n">
        <v>360</v>
      </c>
      <c r="L285" s="1339" t="n">
        <v>1650</v>
      </c>
      <c r="M285" s="1340" t="n">
        <v>18.8668676464384</v>
      </c>
      <c r="N285" s="1209" t="n">
        <v>738.64284</v>
      </c>
      <c r="O285" s="1342" t="n">
        <v>26545.2623429175</v>
      </c>
      <c r="P285" s="1342" t="n">
        <v>31409.1333109238</v>
      </c>
      <c r="Q285" s="1213" t="n">
        <v>21406.676597235</v>
      </c>
      <c r="R285" s="1343" t="n">
        <v>47951.9389401525</v>
      </c>
      <c r="S285" s="1344" t="n">
        <v>52815.8099081588</v>
      </c>
    </row>
    <row r="286" customFormat="false" ht="16.5" hidden="false" customHeight="false" outlineLevel="0" collapsed="false">
      <c r="A286" s="1336" t="s">
        <v>529</v>
      </c>
      <c r="B286" s="1337" t="n">
        <f aca="false">J286</f>
        <v>75</v>
      </c>
      <c r="C286" s="1337" t="s">
        <v>496</v>
      </c>
      <c r="D286" s="1337" t="n">
        <f aca="false">K286</f>
        <v>360</v>
      </c>
      <c r="E286" s="1337" t="s">
        <v>496</v>
      </c>
      <c r="F286" s="1326" t="n">
        <f aca="false">L286</f>
        <v>1700</v>
      </c>
      <c r="G286" s="1337" t="s">
        <v>496</v>
      </c>
      <c r="H286" s="1325" t="n">
        <v>4</v>
      </c>
      <c r="I286" s="1327" t="s">
        <v>497</v>
      </c>
      <c r="J286" s="1208" t="n">
        <v>75</v>
      </c>
      <c r="K286" s="1339" t="n">
        <v>360</v>
      </c>
      <c r="L286" s="1339" t="n">
        <v>1700</v>
      </c>
      <c r="M286" s="1340" t="n">
        <v>19.3951347860405</v>
      </c>
      <c r="N286" s="1209" t="n">
        <v>767.05218</v>
      </c>
      <c r="O286" s="1342" t="n">
        <v>27175.9828041675</v>
      </c>
      <c r="P286" s="1342" t="n">
        <v>32170.6300581338</v>
      </c>
      <c r="Q286" s="1213" t="n">
        <v>21924.0571033125</v>
      </c>
      <c r="R286" s="1343" t="n">
        <v>49100.03990748</v>
      </c>
      <c r="S286" s="1344" t="n">
        <v>54094.6871614463</v>
      </c>
    </row>
    <row r="287" customFormat="false" ht="16.5" hidden="false" customHeight="false" outlineLevel="0" collapsed="false">
      <c r="A287" s="1336" t="s">
        <v>529</v>
      </c>
      <c r="B287" s="1337" t="n">
        <f aca="false">J287</f>
        <v>75</v>
      </c>
      <c r="C287" s="1337" t="s">
        <v>496</v>
      </c>
      <c r="D287" s="1337" t="n">
        <f aca="false">K287</f>
        <v>360</v>
      </c>
      <c r="E287" s="1337" t="s">
        <v>496</v>
      </c>
      <c r="F287" s="1326" t="n">
        <f aca="false">L287</f>
        <v>1750</v>
      </c>
      <c r="G287" s="1337" t="s">
        <v>496</v>
      </c>
      <c r="H287" s="1325" t="n">
        <v>4</v>
      </c>
      <c r="I287" s="1327" t="s">
        <v>497</v>
      </c>
      <c r="J287" s="1208" t="n">
        <v>75</v>
      </c>
      <c r="K287" s="1339" t="n">
        <v>360</v>
      </c>
      <c r="L287" s="1339" t="n">
        <v>1750</v>
      </c>
      <c r="M287" s="1340" t="n">
        <v>19.9404419256426</v>
      </c>
      <c r="N287" s="1209" t="n">
        <v>795.46152</v>
      </c>
      <c r="O287" s="1342" t="n">
        <v>27806.7032654175</v>
      </c>
      <c r="P287" s="1342" t="n">
        <v>32932.1269365525</v>
      </c>
      <c r="Q287" s="1213" t="n">
        <v>22656.9345979725</v>
      </c>
      <c r="R287" s="1343" t="n">
        <v>50463.63786339</v>
      </c>
      <c r="S287" s="1344" t="n">
        <v>55589.061534525</v>
      </c>
    </row>
    <row r="288" customFormat="false" ht="16.5" hidden="false" customHeight="false" outlineLevel="0" collapsed="false">
      <c r="A288" s="1336" t="s">
        <v>529</v>
      </c>
      <c r="B288" s="1337" t="n">
        <f aca="false">J288</f>
        <v>75</v>
      </c>
      <c r="C288" s="1337" t="s">
        <v>496</v>
      </c>
      <c r="D288" s="1337" t="n">
        <f aca="false">K288</f>
        <v>360</v>
      </c>
      <c r="E288" s="1337" t="s">
        <v>496</v>
      </c>
      <c r="F288" s="1326" t="n">
        <f aca="false">L288</f>
        <v>1800</v>
      </c>
      <c r="G288" s="1337" t="s">
        <v>496</v>
      </c>
      <c r="H288" s="1325" t="n">
        <v>4</v>
      </c>
      <c r="I288" s="1327" t="s">
        <v>497</v>
      </c>
      <c r="J288" s="1208" t="n">
        <v>75</v>
      </c>
      <c r="K288" s="1339" t="n">
        <v>360</v>
      </c>
      <c r="L288" s="1339" t="n">
        <v>1800</v>
      </c>
      <c r="M288" s="1340" t="n">
        <v>20.4687090652447</v>
      </c>
      <c r="N288" s="1209" t="n">
        <v>823.87086</v>
      </c>
      <c r="O288" s="1342" t="n">
        <v>28437.4235954588</v>
      </c>
      <c r="P288" s="1342" t="n">
        <v>33693.6236837625</v>
      </c>
      <c r="Q288" s="1213" t="n">
        <v>23174.31510405</v>
      </c>
      <c r="R288" s="1343" t="n">
        <v>51611.7386995088</v>
      </c>
      <c r="S288" s="1344" t="n">
        <v>56867.9387878125</v>
      </c>
    </row>
    <row r="289" customFormat="false" ht="16.5" hidden="false" customHeight="false" outlineLevel="0" collapsed="false">
      <c r="A289" s="1336" t="s">
        <v>529</v>
      </c>
      <c r="B289" s="1337" t="n">
        <f aca="false">J289</f>
        <v>75</v>
      </c>
      <c r="C289" s="1337" t="s">
        <v>496</v>
      </c>
      <c r="D289" s="1337" t="n">
        <f aca="false">K289</f>
        <v>360</v>
      </c>
      <c r="E289" s="1337" t="s">
        <v>496</v>
      </c>
      <c r="F289" s="1326" t="n">
        <f aca="false">L289</f>
        <v>1850</v>
      </c>
      <c r="G289" s="1337" t="s">
        <v>496</v>
      </c>
      <c r="H289" s="1325" t="n">
        <v>4</v>
      </c>
      <c r="I289" s="1327" t="s">
        <v>497</v>
      </c>
      <c r="J289" s="1208" t="n">
        <v>75</v>
      </c>
      <c r="K289" s="1339" t="n">
        <v>360</v>
      </c>
      <c r="L289" s="1339" t="n">
        <v>1850</v>
      </c>
      <c r="M289" s="1340" t="n">
        <v>21.0140162048468</v>
      </c>
      <c r="N289" s="1209" t="n">
        <v>852.2802</v>
      </c>
      <c r="O289" s="1342" t="n">
        <v>29068.1440567088</v>
      </c>
      <c r="P289" s="1342" t="n">
        <v>34455.1205621813</v>
      </c>
      <c r="Q289" s="1213" t="n">
        <v>23907.1927299188</v>
      </c>
      <c r="R289" s="1343" t="n">
        <v>52975.3367866275</v>
      </c>
      <c r="S289" s="1344" t="n">
        <v>58362.3132921</v>
      </c>
    </row>
    <row r="290" customFormat="false" ht="16.5" hidden="false" customHeight="false" outlineLevel="0" collapsed="false">
      <c r="A290" s="1336" t="s">
        <v>529</v>
      </c>
      <c r="B290" s="1337" t="n">
        <f aca="false">J290</f>
        <v>75</v>
      </c>
      <c r="C290" s="1337" t="s">
        <v>496</v>
      </c>
      <c r="D290" s="1337" t="n">
        <f aca="false">K290</f>
        <v>360</v>
      </c>
      <c r="E290" s="1337" t="s">
        <v>496</v>
      </c>
      <c r="F290" s="1326" t="n">
        <f aca="false">L290</f>
        <v>1900</v>
      </c>
      <c r="G290" s="1337" t="s">
        <v>496</v>
      </c>
      <c r="H290" s="1325" t="n">
        <v>4</v>
      </c>
      <c r="I290" s="1327" t="s">
        <v>497</v>
      </c>
      <c r="J290" s="1208" t="n">
        <v>75</v>
      </c>
      <c r="K290" s="1339" t="n">
        <v>360</v>
      </c>
      <c r="L290" s="1339" t="n">
        <v>1900</v>
      </c>
      <c r="M290" s="1340" t="n">
        <v>21.542283344449</v>
      </c>
      <c r="N290" s="1209" t="n">
        <v>880.68954</v>
      </c>
      <c r="O290" s="1342" t="n">
        <v>29698.8645179588</v>
      </c>
      <c r="P290" s="1342" t="n">
        <v>35216.6173093913</v>
      </c>
      <c r="Q290" s="1213" t="n">
        <v>24424.5732359963</v>
      </c>
      <c r="R290" s="1343" t="n">
        <v>54123.437753955</v>
      </c>
      <c r="S290" s="1344" t="n">
        <v>59641.1905453875</v>
      </c>
    </row>
    <row r="291" customFormat="false" ht="16.5" hidden="false" customHeight="false" outlineLevel="0" collapsed="false">
      <c r="A291" s="1336" t="s">
        <v>529</v>
      </c>
      <c r="B291" s="1337" t="n">
        <f aca="false">J291</f>
        <v>75</v>
      </c>
      <c r="C291" s="1337" t="s">
        <v>496</v>
      </c>
      <c r="D291" s="1337" t="n">
        <f aca="false">K291</f>
        <v>360</v>
      </c>
      <c r="E291" s="1337" t="s">
        <v>496</v>
      </c>
      <c r="F291" s="1326" t="n">
        <f aca="false">L291</f>
        <v>1950</v>
      </c>
      <c r="G291" s="1337" t="s">
        <v>496</v>
      </c>
      <c r="H291" s="1325" t="n">
        <v>4</v>
      </c>
      <c r="I291" s="1327" t="s">
        <v>497</v>
      </c>
      <c r="J291" s="1208" t="n">
        <v>75</v>
      </c>
      <c r="K291" s="1339" t="n">
        <v>360</v>
      </c>
      <c r="L291" s="1339" t="n">
        <v>1950</v>
      </c>
      <c r="M291" s="1340" t="n">
        <v>22.1490504840511</v>
      </c>
      <c r="N291" s="1209" t="n">
        <v>909.09888</v>
      </c>
      <c r="O291" s="1342" t="n">
        <v>30401.69192865</v>
      </c>
      <c r="P291" s="1342" t="n">
        <v>36048.0231282713</v>
      </c>
      <c r="Q291" s="1213" t="n">
        <v>24941.9537420738</v>
      </c>
      <c r="R291" s="1343" t="n">
        <v>55343.6456707238</v>
      </c>
      <c r="S291" s="1344" t="n">
        <v>60989.976870345</v>
      </c>
    </row>
    <row r="292" customFormat="false" ht="16.5" hidden="false" customHeight="false" outlineLevel="0" collapsed="false">
      <c r="A292" s="1336" t="s">
        <v>529</v>
      </c>
      <c r="B292" s="1337" t="n">
        <f aca="false">J292</f>
        <v>75</v>
      </c>
      <c r="C292" s="1337" t="s">
        <v>496</v>
      </c>
      <c r="D292" s="1337" t="n">
        <f aca="false">K292</f>
        <v>360</v>
      </c>
      <c r="E292" s="1337" t="s">
        <v>496</v>
      </c>
      <c r="F292" s="1326" t="n">
        <f aca="false">L292</f>
        <v>2000</v>
      </c>
      <c r="G292" s="1337" t="s">
        <v>496</v>
      </c>
      <c r="H292" s="1325" t="n">
        <v>4</v>
      </c>
      <c r="I292" s="1327" t="s">
        <v>497</v>
      </c>
      <c r="J292" s="1208" t="n">
        <v>75</v>
      </c>
      <c r="K292" s="1339" t="n">
        <v>360</v>
      </c>
      <c r="L292" s="1339" t="n">
        <v>2000</v>
      </c>
      <c r="M292" s="1340" t="n">
        <v>22.7859200236532</v>
      </c>
      <c r="N292" s="1209" t="n">
        <v>937.50822</v>
      </c>
      <c r="O292" s="1342" t="n">
        <v>31247.8730336588</v>
      </c>
      <c r="P292" s="1342" t="n">
        <v>37091.118651435</v>
      </c>
      <c r="Q292" s="1213" t="n">
        <v>25674.8312367338</v>
      </c>
      <c r="R292" s="1343" t="n">
        <v>56922.7042703925</v>
      </c>
      <c r="S292" s="1344" t="n">
        <v>62765.9498881688</v>
      </c>
    </row>
    <row r="293" customFormat="false" ht="16.5" hidden="false" customHeight="false" outlineLevel="0" collapsed="false">
      <c r="A293" s="1336" t="s">
        <v>529</v>
      </c>
      <c r="B293" s="1337" t="n">
        <f aca="false">J293</f>
        <v>75</v>
      </c>
      <c r="C293" s="1337" t="s">
        <v>496</v>
      </c>
      <c r="D293" s="1337" t="n">
        <f aca="false">K293</f>
        <v>360</v>
      </c>
      <c r="E293" s="1337" t="s">
        <v>496</v>
      </c>
      <c r="F293" s="1326" t="n">
        <f aca="false">L293</f>
        <v>2050</v>
      </c>
      <c r="G293" s="1337" t="s">
        <v>496</v>
      </c>
      <c r="H293" s="1325" t="n">
        <v>4</v>
      </c>
      <c r="I293" s="1327" t="s">
        <v>497</v>
      </c>
      <c r="J293" s="1208" t="n">
        <v>75</v>
      </c>
      <c r="K293" s="1339" t="n">
        <v>360</v>
      </c>
      <c r="L293" s="1339" t="n">
        <v>2050</v>
      </c>
      <c r="M293" s="1340" t="n">
        <v>23.3141871632553</v>
      </c>
      <c r="N293" s="1209" t="n">
        <v>965.91756</v>
      </c>
      <c r="O293" s="1342" t="n">
        <v>31878.5934949088</v>
      </c>
      <c r="P293" s="1342" t="n">
        <v>37852.615398645</v>
      </c>
      <c r="Q293" s="1213" t="n">
        <v>26192.2117428113</v>
      </c>
      <c r="R293" s="1343" t="n">
        <v>58070.80523772</v>
      </c>
      <c r="S293" s="1344" t="n">
        <v>64044.8271414563</v>
      </c>
    </row>
    <row r="294" customFormat="false" ht="16.5" hidden="false" customHeight="false" outlineLevel="0" collapsed="false">
      <c r="A294" s="1324" t="s">
        <v>529</v>
      </c>
      <c r="B294" s="1325" t="n">
        <f aca="false">J294</f>
        <v>75</v>
      </c>
      <c r="C294" s="1325" t="s">
        <v>496</v>
      </c>
      <c r="D294" s="1325" t="n">
        <f aca="false">K294</f>
        <v>360</v>
      </c>
      <c r="E294" s="1325" t="s">
        <v>496</v>
      </c>
      <c r="F294" s="1326" t="n">
        <f aca="false">L294</f>
        <v>2100</v>
      </c>
      <c r="G294" s="1325" t="s">
        <v>496</v>
      </c>
      <c r="H294" s="1325" t="n">
        <v>4</v>
      </c>
      <c r="I294" s="1327" t="s">
        <v>497</v>
      </c>
      <c r="J294" s="1208" t="n">
        <v>75</v>
      </c>
      <c r="K294" s="1339" t="n">
        <v>360</v>
      </c>
      <c r="L294" s="1339" t="n">
        <v>2100</v>
      </c>
      <c r="M294" s="1340" t="n">
        <v>23.8594943028574</v>
      </c>
      <c r="N294" s="1209" t="n">
        <v>994.3269</v>
      </c>
      <c r="O294" s="1342" t="n">
        <v>32509.3139561588</v>
      </c>
      <c r="P294" s="1342" t="n">
        <v>38614.112145855</v>
      </c>
      <c r="Q294" s="1213" t="n">
        <v>26925.0892374713</v>
      </c>
      <c r="R294" s="1343" t="n">
        <v>59434.40319363</v>
      </c>
      <c r="S294" s="1344" t="n">
        <v>65539.2013833263</v>
      </c>
    </row>
    <row r="295" customFormat="false" ht="16.5" hidden="false" customHeight="false" outlineLevel="0" collapsed="false">
      <c r="A295" s="1336" t="s">
        <v>529</v>
      </c>
      <c r="B295" s="1337" t="n">
        <f aca="false">J295</f>
        <v>75</v>
      </c>
      <c r="C295" s="1337" t="s">
        <v>496</v>
      </c>
      <c r="D295" s="1337" t="n">
        <f aca="false">K295</f>
        <v>360</v>
      </c>
      <c r="E295" s="1337" t="s">
        <v>496</v>
      </c>
      <c r="F295" s="1326" t="n">
        <f aca="false">L295</f>
        <v>2150</v>
      </c>
      <c r="G295" s="1337" t="s">
        <v>496</v>
      </c>
      <c r="H295" s="1325" t="n">
        <v>4</v>
      </c>
      <c r="I295" s="1327" t="s">
        <v>497</v>
      </c>
      <c r="J295" s="1208" t="n">
        <v>75</v>
      </c>
      <c r="K295" s="1339" t="n">
        <v>360</v>
      </c>
      <c r="L295" s="1339" t="n">
        <v>2150</v>
      </c>
      <c r="M295" s="1340" t="n">
        <v>24.3877614424595</v>
      </c>
      <c r="N295" s="1209" t="n">
        <v>1022.73624</v>
      </c>
      <c r="O295" s="1342" t="n">
        <v>33140.0344174088</v>
      </c>
      <c r="P295" s="1342" t="n">
        <v>39375.6090242738</v>
      </c>
      <c r="Q295" s="1213" t="n">
        <v>27442.4697435488</v>
      </c>
      <c r="R295" s="1343" t="n">
        <v>60582.5041609575</v>
      </c>
      <c r="S295" s="1344" t="n">
        <v>66818.0787678225</v>
      </c>
    </row>
    <row r="296" customFormat="false" ht="16.5" hidden="false" customHeight="false" outlineLevel="0" collapsed="false">
      <c r="A296" s="1336" t="s">
        <v>529</v>
      </c>
      <c r="B296" s="1337" t="n">
        <f aca="false">J296</f>
        <v>75</v>
      </c>
      <c r="C296" s="1337" t="s">
        <v>496</v>
      </c>
      <c r="D296" s="1337" t="n">
        <f aca="false">K296</f>
        <v>360</v>
      </c>
      <c r="E296" s="1337" t="s">
        <v>496</v>
      </c>
      <c r="F296" s="1326" t="n">
        <f aca="false">L296</f>
        <v>2200</v>
      </c>
      <c r="G296" s="1337" t="s">
        <v>496</v>
      </c>
      <c r="H296" s="1325" t="n">
        <v>4</v>
      </c>
      <c r="I296" s="1327" t="s">
        <v>497</v>
      </c>
      <c r="J296" s="1208" t="n">
        <v>75</v>
      </c>
      <c r="K296" s="1339" t="n">
        <v>360</v>
      </c>
      <c r="L296" s="1339" t="n">
        <v>2200</v>
      </c>
      <c r="M296" s="1340" t="n">
        <v>24.9330685820616</v>
      </c>
      <c r="N296" s="1209" t="n">
        <v>1051.14558</v>
      </c>
      <c r="O296" s="1342" t="n">
        <v>33770.7548786588</v>
      </c>
      <c r="P296" s="1342" t="n">
        <v>40137.1057714838</v>
      </c>
      <c r="Q296" s="1213" t="n">
        <v>28175.3472382088</v>
      </c>
      <c r="R296" s="1343" t="n">
        <v>61946.1021168675</v>
      </c>
      <c r="S296" s="1344" t="n">
        <v>68312.4530096925</v>
      </c>
    </row>
    <row r="297" customFormat="false" ht="16.5" hidden="false" customHeight="false" outlineLevel="0" collapsed="false">
      <c r="A297" s="1336" t="s">
        <v>529</v>
      </c>
      <c r="B297" s="1337" t="n">
        <f aca="false">J297</f>
        <v>75</v>
      </c>
      <c r="C297" s="1337" t="s">
        <v>496</v>
      </c>
      <c r="D297" s="1337" t="n">
        <f aca="false">K297</f>
        <v>360</v>
      </c>
      <c r="E297" s="1337" t="s">
        <v>496</v>
      </c>
      <c r="F297" s="1326" t="n">
        <f aca="false">L297</f>
        <v>2250</v>
      </c>
      <c r="G297" s="1337" t="s">
        <v>496</v>
      </c>
      <c r="H297" s="1325" t="n">
        <v>4</v>
      </c>
      <c r="I297" s="1327" t="s">
        <v>497</v>
      </c>
      <c r="J297" s="1208" t="n">
        <v>75</v>
      </c>
      <c r="K297" s="1339" t="n">
        <v>360</v>
      </c>
      <c r="L297" s="1339" t="n">
        <v>2250</v>
      </c>
      <c r="M297" s="1340" t="n">
        <v>25.4613357216637</v>
      </c>
      <c r="N297" s="1209" t="n">
        <v>1079.55492</v>
      </c>
      <c r="O297" s="1342" t="n">
        <v>34401.4753399088</v>
      </c>
      <c r="P297" s="1342" t="n">
        <v>40898.6026499025</v>
      </c>
      <c r="Q297" s="1213" t="n">
        <v>28692.7277442863</v>
      </c>
      <c r="R297" s="1343" t="n">
        <v>63094.203084195</v>
      </c>
      <c r="S297" s="1344" t="n">
        <v>69591.3303941888</v>
      </c>
    </row>
    <row r="298" customFormat="false" ht="16.5" hidden="false" customHeight="false" outlineLevel="0" collapsed="false">
      <c r="A298" s="1336" t="s">
        <v>529</v>
      </c>
      <c r="B298" s="1337" t="n">
        <f aca="false">J298</f>
        <v>75</v>
      </c>
      <c r="C298" s="1337" t="s">
        <v>496</v>
      </c>
      <c r="D298" s="1337" t="n">
        <f aca="false">K298</f>
        <v>360</v>
      </c>
      <c r="E298" s="1337" t="s">
        <v>496</v>
      </c>
      <c r="F298" s="1326" t="n">
        <f aca="false">L298</f>
        <v>2300</v>
      </c>
      <c r="G298" s="1337" t="s">
        <v>496</v>
      </c>
      <c r="H298" s="1325" t="n">
        <v>4</v>
      </c>
      <c r="I298" s="1327" t="s">
        <v>497</v>
      </c>
      <c r="J298" s="1208" t="n">
        <v>75</v>
      </c>
      <c r="K298" s="1339" t="n">
        <v>360</v>
      </c>
      <c r="L298" s="1339" t="n">
        <v>2300</v>
      </c>
      <c r="M298" s="1340" t="n">
        <v>25.9896028612658</v>
      </c>
      <c r="N298" s="1209" t="n">
        <v>1107.96426</v>
      </c>
      <c r="O298" s="1342" t="n">
        <v>35032.1958011588</v>
      </c>
      <c r="P298" s="1342" t="n">
        <v>41660.0993971125</v>
      </c>
      <c r="Q298" s="1213" t="n">
        <v>29210.1082503638</v>
      </c>
      <c r="R298" s="1343" t="n">
        <v>64242.3040515225</v>
      </c>
      <c r="S298" s="1344" t="n">
        <v>70870.2076474763</v>
      </c>
    </row>
    <row r="299" customFormat="false" ht="16.5" hidden="false" customHeight="false" outlineLevel="0" collapsed="false">
      <c r="A299" s="1336" t="s">
        <v>529</v>
      </c>
      <c r="B299" s="1337" t="n">
        <f aca="false">J299</f>
        <v>75</v>
      </c>
      <c r="C299" s="1337" t="s">
        <v>496</v>
      </c>
      <c r="D299" s="1337" t="n">
        <f aca="false">K299</f>
        <v>360</v>
      </c>
      <c r="E299" s="1337" t="s">
        <v>496</v>
      </c>
      <c r="F299" s="1326" t="n">
        <f aca="false">L299</f>
        <v>2350</v>
      </c>
      <c r="G299" s="1337" t="s">
        <v>496</v>
      </c>
      <c r="H299" s="1325" t="n">
        <v>4</v>
      </c>
      <c r="I299" s="1327" t="s">
        <v>497</v>
      </c>
      <c r="J299" s="1208" t="n">
        <v>75</v>
      </c>
      <c r="K299" s="1339" t="n">
        <v>360</v>
      </c>
      <c r="L299" s="1339" t="n">
        <v>2350</v>
      </c>
      <c r="M299" s="1340" t="n">
        <v>26.5349100008679</v>
      </c>
      <c r="N299" s="1209" t="n">
        <v>1136.3736</v>
      </c>
      <c r="O299" s="1342" t="n">
        <v>35662.9162624088</v>
      </c>
      <c r="P299" s="1342" t="n">
        <v>42421.5962755313</v>
      </c>
      <c r="Q299" s="1213" t="n">
        <v>29942.9857450238</v>
      </c>
      <c r="R299" s="1343" t="n">
        <v>65605.9020074325</v>
      </c>
      <c r="S299" s="1344" t="n">
        <v>72364.582020555</v>
      </c>
    </row>
    <row r="300" customFormat="false" ht="16.5" hidden="false" customHeight="false" outlineLevel="0" collapsed="false">
      <c r="A300" s="1336" t="s">
        <v>529</v>
      </c>
      <c r="B300" s="1337" t="n">
        <f aca="false">J300</f>
        <v>75</v>
      </c>
      <c r="C300" s="1337" t="s">
        <v>496</v>
      </c>
      <c r="D300" s="1337" t="n">
        <f aca="false">K300</f>
        <v>360</v>
      </c>
      <c r="E300" s="1337" t="s">
        <v>496</v>
      </c>
      <c r="F300" s="1326" t="n">
        <f aca="false">L300</f>
        <v>2400</v>
      </c>
      <c r="G300" s="1337" t="s">
        <v>496</v>
      </c>
      <c r="H300" s="1325" t="n">
        <v>4</v>
      </c>
      <c r="I300" s="1327" t="s">
        <v>497</v>
      </c>
      <c r="J300" s="1208" t="n">
        <v>75</v>
      </c>
      <c r="K300" s="1339" t="n">
        <v>360</v>
      </c>
      <c r="L300" s="1339" t="n">
        <v>2400</v>
      </c>
      <c r="M300" s="1340" t="n">
        <v>27.06317714047</v>
      </c>
      <c r="N300" s="1209" t="n">
        <v>1164.78294</v>
      </c>
      <c r="O300" s="1342" t="n">
        <v>36293.63659245</v>
      </c>
      <c r="P300" s="1342" t="n">
        <v>43183.0930227413</v>
      </c>
      <c r="Q300" s="1213" t="n">
        <v>30460.3662511013</v>
      </c>
      <c r="R300" s="1343" t="n">
        <v>66754.0028435513</v>
      </c>
      <c r="S300" s="1344" t="n">
        <v>73643.4592738425</v>
      </c>
    </row>
    <row r="301" customFormat="false" ht="16.5" hidden="false" customHeight="false" outlineLevel="0" collapsed="false">
      <c r="A301" s="1336" t="s">
        <v>529</v>
      </c>
      <c r="B301" s="1337" t="n">
        <f aca="false">J301</f>
        <v>75</v>
      </c>
      <c r="C301" s="1337" t="s">
        <v>496</v>
      </c>
      <c r="D301" s="1337" t="n">
        <f aca="false">K301</f>
        <v>360</v>
      </c>
      <c r="E301" s="1337" t="s">
        <v>496</v>
      </c>
      <c r="F301" s="1326" t="n">
        <f aca="false">L301</f>
        <v>2450</v>
      </c>
      <c r="G301" s="1337" t="s">
        <v>496</v>
      </c>
      <c r="H301" s="1325" t="n">
        <v>4</v>
      </c>
      <c r="I301" s="1327" t="s">
        <v>497</v>
      </c>
      <c r="J301" s="1208" t="n">
        <v>75</v>
      </c>
      <c r="K301" s="1339" t="n">
        <v>360</v>
      </c>
      <c r="L301" s="1339" t="n">
        <v>2450</v>
      </c>
      <c r="M301" s="1340" t="n">
        <v>27.7854411786321</v>
      </c>
      <c r="N301" s="1209" t="n">
        <v>1193.19228</v>
      </c>
      <c r="O301" s="1342" t="n">
        <v>37598.4925221938</v>
      </c>
      <c r="P301" s="1342" t="n">
        <v>44563.9475534513</v>
      </c>
      <c r="Q301" s="1213" t="n">
        <v>31193.2437457613</v>
      </c>
      <c r="R301" s="1343" t="n">
        <v>68791.736267955</v>
      </c>
      <c r="S301" s="1344" t="n">
        <v>75757.1912992125</v>
      </c>
    </row>
    <row r="302" customFormat="false" ht="16.5" hidden="false" customHeight="false" outlineLevel="0" collapsed="false">
      <c r="A302" s="1336" t="s">
        <v>529</v>
      </c>
      <c r="B302" s="1337" t="n">
        <f aca="false">J302</f>
        <v>75</v>
      </c>
      <c r="C302" s="1337" t="s">
        <v>496</v>
      </c>
      <c r="D302" s="1337" t="n">
        <f aca="false">K302</f>
        <v>360</v>
      </c>
      <c r="E302" s="1337" t="s">
        <v>496</v>
      </c>
      <c r="F302" s="1326" t="n">
        <f aca="false">L302</f>
        <v>2500</v>
      </c>
      <c r="G302" s="1337" t="s">
        <v>496</v>
      </c>
      <c r="H302" s="1325" t="n">
        <v>4</v>
      </c>
      <c r="I302" s="1327" t="s">
        <v>497</v>
      </c>
      <c r="J302" s="1208" t="n">
        <v>75</v>
      </c>
      <c r="K302" s="1339" t="n">
        <v>360</v>
      </c>
      <c r="L302" s="1339" t="n">
        <v>2500</v>
      </c>
      <c r="M302" s="1340" t="n">
        <v>28.3137083182342</v>
      </c>
      <c r="N302" s="1209" t="n">
        <v>1221.60162</v>
      </c>
      <c r="O302" s="1342" t="n">
        <v>38229.2129834438</v>
      </c>
      <c r="P302" s="1342" t="n">
        <v>45325.4443006613</v>
      </c>
      <c r="Q302" s="1213" t="n">
        <v>31710.6242518388</v>
      </c>
      <c r="R302" s="1343" t="n">
        <v>69939.8372352825</v>
      </c>
      <c r="S302" s="1344" t="n">
        <v>77036.0685525</v>
      </c>
    </row>
    <row r="303" customFormat="false" ht="16.5" hidden="false" customHeight="false" outlineLevel="0" collapsed="false">
      <c r="A303" s="1336" t="s">
        <v>529</v>
      </c>
      <c r="B303" s="1337" t="n">
        <f aca="false">J303</f>
        <v>75</v>
      </c>
      <c r="C303" s="1337" t="s">
        <v>496</v>
      </c>
      <c r="D303" s="1337" t="n">
        <f aca="false">K303</f>
        <v>360</v>
      </c>
      <c r="E303" s="1337" t="s">
        <v>496</v>
      </c>
      <c r="F303" s="1326" t="n">
        <f aca="false">L303</f>
        <v>2550</v>
      </c>
      <c r="G303" s="1337" t="s">
        <v>496</v>
      </c>
      <c r="H303" s="1325" t="n">
        <v>4</v>
      </c>
      <c r="I303" s="1327" t="s">
        <v>497</v>
      </c>
      <c r="J303" s="1208" t="n">
        <v>75</v>
      </c>
      <c r="K303" s="1339" t="n">
        <v>360</v>
      </c>
      <c r="L303" s="1339" t="n">
        <v>2550</v>
      </c>
      <c r="M303" s="1340" t="n">
        <v>28.8590154578363</v>
      </c>
      <c r="N303" s="1209" t="n">
        <v>1250.01096</v>
      </c>
      <c r="O303" s="1342" t="n">
        <v>38859.9334446938</v>
      </c>
      <c r="P303" s="1342" t="n">
        <v>46086.94117908</v>
      </c>
      <c r="Q303" s="1213" t="n">
        <v>32443.5018777075</v>
      </c>
      <c r="R303" s="1343" t="n">
        <v>71303.4353224013</v>
      </c>
      <c r="S303" s="1344" t="n">
        <v>78530.4430567875</v>
      </c>
    </row>
    <row r="304" customFormat="false" ht="16.5" hidden="false" customHeight="false" outlineLevel="0" collapsed="false">
      <c r="A304" s="1324" t="s">
        <v>529</v>
      </c>
      <c r="B304" s="1325" t="n">
        <f aca="false">J304</f>
        <v>75</v>
      </c>
      <c r="C304" s="1325" t="s">
        <v>496</v>
      </c>
      <c r="D304" s="1325" t="n">
        <f aca="false">K304</f>
        <v>360</v>
      </c>
      <c r="E304" s="1325" t="s">
        <v>496</v>
      </c>
      <c r="F304" s="1326" t="n">
        <f aca="false">L304</f>
        <v>2600</v>
      </c>
      <c r="G304" s="1325" t="s">
        <v>496</v>
      </c>
      <c r="H304" s="1325" t="n">
        <v>4</v>
      </c>
      <c r="I304" s="1327" t="s">
        <v>497</v>
      </c>
      <c r="J304" s="1208" t="n">
        <v>75</v>
      </c>
      <c r="K304" s="1339" t="n">
        <v>360</v>
      </c>
      <c r="L304" s="1339" t="n">
        <v>2600</v>
      </c>
      <c r="M304" s="1340" t="n">
        <v>29.3872825974384</v>
      </c>
      <c r="N304" s="1209" t="n">
        <v>1278.4203</v>
      </c>
      <c r="O304" s="1342" t="n">
        <v>39490.6539059438</v>
      </c>
      <c r="P304" s="1342" t="n">
        <v>46848.4379262899</v>
      </c>
      <c r="Q304" s="1213" t="n">
        <v>32960.882383785</v>
      </c>
      <c r="R304" s="1343" t="n">
        <v>72451.5362897288</v>
      </c>
      <c r="S304" s="1344" t="n">
        <v>79809.3203100749</v>
      </c>
    </row>
    <row r="305" customFormat="false" ht="16.5" hidden="false" customHeight="false" outlineLevel="0" collapsed="false">
      <c r="A305" s="1336" t="s">
        <v>529</v>
      </c>
      <c r="B305" s="1337" t="n">
        <f aca="false">J305</f>
        <v>75</v>
      </c>
      <c r="C305" s="1337" t="s">
        <v>496</v>
      </c>
      <c r="D305" s="1337" t="n">
        <f aca="false">K305</f>
        <v>360</v>
      </c>
      <c r="E305" s="1337" t="s">
        <v>496</v>
      </c>
      <c r="F305" s="1326" t="n">
        <f aca="false">L305</f>
        <v>2650</v>
      </c>
      <c r="G305" s="1337" t="s">
        <v>496</v>
      </c>
      <c r="H305" s="1325" t="n">
        <v>4</v>
      </c>
      <c r="I305" s="1327" t="s">
        <v>497</v>
      </c>
      <c r="J305" s="1208" t="n">
        <v>75</v>
      </c>
      <c r="K305" s="1339" t="n">
        <v>360</v>
      </c>
      <c r="L305" s="1339" t="n">
        <v>2650</v>
      </c>
      <c r="M305" s="1340" t="n">
        <v>29.9325897370405</v>
      </c>
      <c r="N305" s="1209" t="n">
        <v>1306.82964</v>
      </c>
      <c r="O305" s="1342" t="n">
        <v>40121.374235985</v>
      </c>
      <c r="P305" s="1342" t="n">
        <v>47609.9346735</v>
      </c>
      <c r="Q305" s="1213" t="n">
        <v>33693.759878445</v>
      </c>
      <c r="R305" s="1343" t="n">
        <v>73815.13411443</v>
      </c>
      <c r="S305" s="1344" t="n">
        <v>81303.694551945</v>
      </c>
    </row>
    <row r="306" customFormat="false" ht="16.5" hidden="false" customHeight="false" outlineLevel="0" collapsed="false">
      <c r="A306" s="1336" t="s">
        <v>529</v>
      </c>
      <c r="B306" s="1337" t="n">
        <f aca="false">J306</f>
        <v>75</v>
      </c>
      <c r="C306" s="1337" t="s">
        <v>496</v>
      </c>
      <c r="D306" s="1337" t="n">
        <f aca="false">K306</f>
        <v>360</v>
      </c>
      <c r="E306" s="1337" t="s">
        <v>496</v>
      </c>
      <c r="F306" s="1326" t="n">
        <f aca="false">L306</f>
        <v>2700</v>
      </c>
      <c r="G306" s="1337" t="s">
        <v>496</v>
      </c>
      <c r="H306" s="1325" t="n">
        <v>4</v>
      </c>
      <c r="I306" s="1327" t="s">
        <v>497</v>
      </c>
      <c r="J306" s="1208" t="n">
        <v>75</v>
      </c>
      <c r="K306" s="1339" t="n">
        <v>360</v>
      </c>
      <c r="L306" s="1339" t="n">
        <v>2700</v>
      </c>
      <c r="M306" s="1340" t="n">
        <v>30.5393568766426</v>
      </c>
      <c r="N306" s="1209" t="n">
        <v>1335.23898</v>
      </c>
      <c r="O306" s="1342" t="n">
        <v>40824.2016466763</v>
      </c>
      <c r="P306" s="1342" t="n">
        <v>48441.3406235888</v>
      </c>
      <c r="Q306" s="1213" t="n">
        <v>34211.1403845225</v>
      </c>
      <c r="R306" s="1343" t="n">
        <v>75035.3420311988</v>
      </c>
      <c r="S306" s="1344" t="n">
        <v>82652.4810081113</v>
      </c>
    </row>
    <row r="307" customFormat="false" ht="16.5" hidden="false" customHeight="false" outlineLevel="0" collapsed="false">
      <c r="A307" s="1336" t="s">
        <v>529</v>
      </c>
      <c r="B307" s="1337" t="n">
        <f aca="false">J307</f>
        <v>75</v>
      </c>
      <c r="C307" s="1337" t="s">
        <v>496</v>
      </c>
      <c r="D307" s="1337" t="n">
        <f aca="false">K307</f>
        <v>360</v>
      </c>
      <c r="E307" s="1337" t="s">
        <v>496</v>
      </c>
      <c r="F307" s="1326" t="n">
        <f aca="false">L307</f>
        <v>2750</v>
      </c>
      <c r="G307" s="1337" t="s">
        <v>496</v>
      </c>
      <c r="H307" s="1325" t="n">
        <v>4</v>
      </c>
      <c r="I307" s="1327" t="s">
        <v>497</v>
      </c>
      <c r="J307" s="1208" t="n">
        <v>75</v>
      </c>
      <c r="K307" s="1339" t="n">
        <v>360</v>
      </c>
      <c r="L307" s="1339" t="n">
        <v>2750</v>
      </c>
      <c r="M307" s="1340" t="n">
        <v>31.0676240162447</v>
      </c>
      <c r="N307" s="1209" t="n">
        <v>1363.64832</v>
      </c>
      <c r="O307" s="1342" t="n">
        <v>41454.9221079263</v>
      </c>
      <c r="P307" s="1342" t="n">
        <v>49202.8373707988</v>
      </c>
      <c r="Q307" s="1213" t="n">
        <v>34728.5208906</v>
      </c>
      <c r="R307" s="1343" t="n">
        <v>76183.4429985263</v>
      </c>
      <c r="S307" s="1344" t="n">
        <v>83931.3582613988</v>
      </c>
    </row>
    <row r="308" customFormat="false" ht="16.5" hidden="false" customHeight="false" outlineLevel="0" collapsed="false">
      <c r="A308" s="1336" t="s">
        <v>529</v>
      </c>
      <c r="B308" s="1337" t="n">
        <f aca="false">J308</f>
        <v>75</v>
      </c>
      <c r="C308" s="1337" t="s">
        <v>496</v>
      </c>
      <c r="D308" s="1337" t="n">
        <f aca="false">K308</f>
        <v>360</v>
      </c>
      <c r="E308" s="1337" t="s">
        <v>496</v>
      </c>
      <c r="F308" s="1326" t="n">
        <f aca="false">L308</f>
        <v>2800</v>
      </c>
      <c r="G308" s="1337" t="s">
        <v>496</v>
      </c>
      <c r="H308" s="1325" t="n">
        <v>4</v>
      </c>
      <c r="I308" s="1327" t="s">
        <v>497</v>
      </c>
      <c r="J308" s="1208" t="n">
        <v>75</v>
      </c>
      <c r="K308" s="1339" t="n">
        <v>360</v>
      </c>
      <c r="L308" s="1339" t="n">
        <v>2800</v>
      </c>
      <c r="M308" s="1340" t="n">
        <v>31.6129311558468</v>
      </c>
      <c r="N308" s="1209" t="n">
        <v>1392.05766</v>
      </c>
      <c r="O308" s="1342" t="n">
        <v>42085.6425691763</v>
      </c>
      <c r="P308" s="1342" t="n">
        <v>49964.3341180088</v>
      </c>
      <c r="Q308" s="1213" t="n">
        <v>35461.39838526</v>
      </c>
      <c r="R308" s="1343" t="n">
        <v>77547.0409544363</v>
      </c>
      <c r="S308" s="1344" t="n">
        <v>85425.7325032688</v>
      </c>
    </row>
    <row r="309" customFormat="false" ht="16.5" hidden="false" customHeight="false" outlineLevel="0" collapsed="false">
      <c r="A309" s="1336" t="s">
        <v>529</v>
      </c>
      <c r="B309" s="1337" t="n">
        <f aca="false">J309</f>
        <v>75</v>
      </c>
      <c r="C309" s="1337" t="s">
        <v>496</v>
      </c>
      <c r="D309" s="1337" t="n">
        <f aca="false">K309</f>
        <v>360</v>
      </c>
      <c r="E309" s="1337" t="s">
        <v>496</v>
      </c>
      <c r="F309" s="1326" t="n">
        <f aca="false">L309</f>
        <v>2850</v>
      </c>
      <c r="G309" s="1337" t="s">
        <v>496</v>
      </c>
      <c r="H309" s="1325" t="n">
        <v>4</v>
      </c>
      <c r="I309" s="1327" t="s">
        <v>497</v>
      </c>
      <c r="J309" s="1208" t="n">
        <v>75</v>
      </c>
      <c r="K309" s="1339" t="n">
        <v>360</v>
      </c>
      <c r="L309" s="1339" t="n">
        <v>2850</v>
      </c>
      <c r="M309" s="1340" t="n">
        <v>32.1411982954489</v>
      </c>
      <c r="N309" s="1209" t="n">
        <v>1420.467</v>
      </c>
      <c r="O309" s="1342" t="n">
        <v>42716.3630304263</v>
      </c>
      <c r="P309" s="1342" t="n">
        <v>50725.8309964275</v>
      </c>
      <c r="Q309" s="1213" t="n">
        <v>35978.7788913375</v>
      </c>
      <c r="R309" s="1343" t="n">
        <v>78695.1419217638</v>
      </c>
      <c r="S309" s="1344" t="n">
        <v>86704.609887765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75</v>
      </c>
      <c r="C310" s="1337" t="s">
        <v>496</v>
      </c>
      <c r="D310" s="1337" t="n">
        <f aca="false">K310</f>
        <v>360</v>
      </c>
      <c r="E310" s="1337" t="s">
        <v>496</v>
      </c>
      <c r="F310" s="1326" t="n">
        <f aca="false">L310</f>
        <v>2900</v>
      </c>
      <c r="G310" s="1337" t="s">
        <v>496</v>
      </c>
      <c r="H310" s="1325" t="n">
        <v>4</v>
      </c>
      <c r="I310" s="1327" t="s">
        <v>497</v>
      </c>
      <c r="J310" s="1208" t="n">
        <v>75</v>
      </c>
      <c r="K310" s="1339" t="n">
        <v>360</v>
      </c>
      <c r="L310" s="1339" t="n">
        <v>2900</v>
      </c>
      <c r="M310" s="1340" t="n">
        <v>32.6865054350511</v>
      </c>
      <c r="N310" s="1209" t="n">
        <v>1448.87634</v>
      </c>
      <c r="O310" s="1342" t="n">
        <v>43347.0833604675</v>
      </c>
      <c r="P310" s="1342" t="n">
        <v>51487.3277436375</v>
      </c>
      <c r="Q310" s="1213" t="n">
        <v>36711.6563859975</v>
      </c>
      <c r="R310" s="1343" t="n">
        <v>80058.739746465</v>
      </c>
      <c r="S310" s="1344" t="n">
        <v>88198.984129635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75</v>
      </c>
      <c r="C311" s="1337" t="s">
        <v>496</v>
      </c>
      <c r="D311" s="1337" t="n">
        <f aca="false">K311</f>
        <v>360</v>
      </c>
      <c r="E311" s="1337" t="s">
        <v>496</v>
      </c>
      <c r="F311" s="1326" t="n">
        <f aca="false">L311</f>
        <v>2950</v>
      </c>
      <c r="G311" s="1337" t="s">
        <v>496</v>
      </c>
      <c r="H311" s="1325" t="n">
        <v>4</v>
      </c>
      <c r="I311" s="1327" t="s">
        <v>497</v>
      </c>
      <c r="J311" s="1208" t="n">
        <v>75</v>
      </c>
      <c r="K311" s="1339" t="n">
        <v>360</v>
      </c>
      <c r="L311" s="1339" t="n">
        <v>2950</v>
      </c>
      <c r="M311" s="1340" t="n">
        <v>33.2147725746532</v>
      </c>
      <c r="N311" s="1209" t="n">
        <v>1477.28568</v>
      </c>
      <c r="O311" s="1342" t="n">
        <v>43977.8038217175</v>
      </c>
      <c r="P311" s="1342" t="n">
        <v>52248.8246220563</v>
      </c>
      <c r="Q311" s="1213" t="n">
        <v>37229.036892075</v>
      </c>
      <c r="R311" s="1343" t="n">
        <v>81206.8407137925</v>
      </c>
      <c r="S311" s="1344" t="n">
        <v>89477.8615141313</v>
      </c>
    </row>
    <row r="312" customFormat="false" ht="16.5" hidden="false" customHeight="false" outlineLevel="0" collapsed="false">
      <c r="A312" s="1345" t="s">
        <v>529</v>
      </c>
      <c r="B312" s="1346" t="n">
        <f aca="false">J312</f>
        <v>75</v>
      </c>
      <c r="C312" s="1346" t="s">
        <v>496</v>
      </c>
      <c r="D312" s="1346" t="n">
        <f aca="false">K312</f>
        <v>360</v>
      </c>
      <c r="E312" s="1346" t="s">
        <v>496</v>
      </c>
      <c r="F312" s="1347" t="n">
        <f aca="false">L312</f>
        <v>3000</v>
      </c>
      <c r="G312" s="1346" t="s">
        <v>496</v>
      </c>
      <c r="H312" s="1348" t="n">
        <v>4</v>
      </c>
      <c r="I312" s="1349" t="s">
        <v>497</v>
      </c>
      <c r="J312" s="1231" t="n">
        <v>75</v>
      </c>
      <c r="K312" s="1350" t="n">
        <v>360</v>
      </c>
      <c r="L312" s="1350" t="n">
        <v>3000</v>
      </c>
      <c r="M312" s="1351" t="n">
        <v>33.7600797142553</v>
      </c>
      <c r="N312" s="1232" t="n">
        <v>1505.69502</v>
      </c>
      <c r="O312" s="1353" t="n">
        <v>44608.5242829675</v>
      </c>
      <c r="P312" s="1353" t="n">
        <v>53010.3213692663</v>
      </c>
      <c r="Q312" s="1236" t="n">
        <v>37961.914386735</v>
      </c>
      <c r="R312" s="1354" t="n">
        <v>82570.4386697025</v>
      </c>
      <c r="S312" s="1355" t="n">
        <v>90972.2357560013</v>
      </c>
    </row>
    <row r="313" customFormat="false" ht="22.5" hidden="false" customHeight="true" outlineLevel="0" collapsed="false">
      <c r="A313" s="1241" t="s">
        <v>506</v>
      </c>
      <c r="B313" s="1241"/>
      <c r="C313" s="1241"/>
      <c r="D313" s="1241"/>
      <c r="E313" s="1241"/>
      <c r="F313" s="1241"/>
      <c r="G313" s="1241"/>
      <c r="H313" s="1241"/>
      <c r="I313" s="1241"/>
      <c r="J313" s="1241"/>
      <c r="K313" s="1241"/>
      <c r="L313" s="1241"/>
      <c r="M313" s="1241"/>
      <c r="N313" s="1241"/>
      <c r="O313" s="1241"/>
      <c r="P313" s="1241"/>
      <c r="Q313" s="1241"/>
      <c r="R313" s="1241"/>
      <c r="S313" s="1241"/>
    </row>
    <row r="314" customFormat="false" ht="16.5" hidden="false" customHeight="false" outlineLevel="0" collapsed="false">
      <c r="A314" s="1202" t="s">
        <v>505</v>
      </c>
      <c r="B314" s="1202"/>
      <c r="C314" s="1202"/>
      <c r="D314" s="1202"/>
      <c r="E314" s="1202"/>
      <c r="F314" s="1202"/>
      <c r="G314" s="1202"/>
      <c r="H314" s="1202"/>
      <c r="I314" s="1202"/>
      <c r="J314" s="1202"/>
      <c r="K314" s="1202"/>
      <c r="L314" s="1202"/>
      <c r="M314" s="1202"/>
      <c r="N314" s="1202"/>
      <c r="O314" s="1202"/>
      <c r="P314" s="1202"/>
      <c r="Q314" s="1202"/>
      <c r="R314" s="1202"/>
      <c r="S314" s="1202"/>
    </row>
    <row r="315" customFormat="false" ht="16.5" hidden="false" customHeight="false" outlineLevel="0" collapsed="false">
      <c r="A315" s="1324" t="s">
        <v>529</v>
      </c>
      <c r="B315" s="1325" t="n">
        <f aca="false">J315</f>
        <v>75</v>
      </c>
      <c r="C315" s="1325" t="s">
        <v>496</v>
      </c>
      <c r="D315" s="1325" t="n">
        <f aca="false">K315</f>
        <v>400</v>
      </c>
      <c r="E315" s="1325" t="s">
        <v>496</v>
      </c>
      <c r="F315" s="1326" t="n">
        <f aca="false">L315</f>
        <v>600</v>
      </c>
      <c r="G315" s="1325" t="s">
        <v>496</v>
      </c>
      <c r="H315" s="1325" t="n">
        <v>4</v>
      </c>
      <c r="I315" s="1327" t="s">
        <v>497</v>
      </c>
      <c r="J315" s="1258" t="n">
        <v>75</v>
      </c>
      <c r="K315" s="1329" t="n">
        <v>400</v>
      </c>
      <c r="L315" s="1329" t="n">
        <v>600</v>
      </c>
      <c r="M315" s="1330" t="n">
        <v>7.86331322348368</v>
      </c>
      <c r="N315" s="1259" t="n">
        <v>146.3397366312</v>
      </c>
      <c r="O315" s="1332" t="n">
        <v>13002.9716045025</v>
      </c>
      <c r="P315" s="1332" t="n">
        <v>15277.665013605</v>
      </c>
      <c r="Q315" s="1262" t="n">
        <v>9225.88854220125</v>
      </c>
      <c r="R315" s="1334" t="n">
        <v>22228.8601467038</v>
      </c>
      <c r="S315" s="1335" t="n">
        <v>24503.5535558063</v>
      </c>
    </row>
    <row r="316" customFormat="false" ht="16.5" hidden="false" customHeight="false" outlineLevel="0" collapsed="false">
      <c r="A316" s="1336" t="s">
        <v>529</v>
      </c>
      <c r="B316" s="1337" t="n">
        <f aca="false">J316</f>
        <v>75</v>
      </c>
      <c r="C316" s="1337" t="s">
        <v>496</v>
      </c>
      <c r="D316" s="1337" t="n">
        <f aca="false">K316</f>
        <v>400</v>
      </c>
      <c r="E316" s="1337" t="s">
        <v>496</v>
      </c>
      <c r="F316" s="1326" t="n">
        <f aca="false">L316</f>
        <v>650</v>
      </c>
      <c r="G316" s="1337" t="s">
        <v>496</v>
      </c>
      <c r="H316" s="1325" t="n">
        <v>4</v>
      </c>
      <c r="I316" s="1327" t="s">
        <v>497</v>
      </c>
      <c r="J316" s="1208" t="n">
        <v>75</v>
      </c>
      <c r="K316" s="1339" t="n">
        <v>400</v>
      </c>
      <c r="L316" s="1339" t="n">
        <v>650</v>
      </c>
      <c r="M316" s="1340" t="n">
        <v>8.44649484872053</v>
      </c>
      <c r="N316" s="1209" t="n">
        <v>175.60768395744</v>
      </c>
      <c r="O316" s="1342" t="n">
        <v>13651.2115828875</v>
      </c>
      <c r="P316" s="1342" t="n">
        <v>16139.091394485</v>
      </c>
      <c r="Q316" s="1213" t="n">
        <v>9788.8715678025</v>
      </c>
      <c r="R316" s="1343" t="n">
        <v>23440.08315069</v>
      </c>
      <c r="S316" s="1344" t="n">
        <v>25927.9629622875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75</v>
      </c>
      <c r="C317" s="1337" t="s">
        <v>496</v>
      </c>
      <c r="D317" s="1337" t="n">
        <f aca="false">K317</f>
        <v>400</v>
      </c>
      <c r="E317" s="1337" t="s">
        <v>496</v>
      </c>
      <c r="F317" s="1326" t="n">
        <f aca="false">L317</f>
        <v>700</v>
      </c>
      <c r="G317" s="1337" t="s">
        <v>496</v>
      </c>
      <c r="H317" s="1325" t="n">
        <v>4</v>
      </c>
      <c r="I317" s="1327" t="s">
        <v>497</v>
      </c>
      <c r="J317" s="1208" t="n">
        <v>75</v>
      </c>
      <c r="K317" s="1339" t="n">
        <v>400</v>
      </c>
      <c r="L317" s="1339" t="n">
        <v>700</v>
      </c>
      <c r="M317" s="1340" t="n">
        <v>9.02376580621737</v>
      </c>
      <c r="N317" s="1209" t="n">
        <v>204.87563128368</v>
      </c>
      <c r="O317" s="1342" t="n">
        <v>14299.4516924813</v>
      </c>
      <c r="P317" s="1342" t="n">
        <v>16930.4931087863</v>
      </c>
      <c r="Q317" s="1213" t="n">
        <v>10567.3514507775</v>
      </c>
      <c r="R317" s="1343" t="n">
        <v>24866.8031432588</v>
      </c>
      <c r="S317" s="1344" t="n">
        <v>27497.8445595638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75</v>
      </c>
      <c r="C318" s="1337" t="s">
        <v>496</v>
      </c>
      <c r="D318" s="1337" t="n">
        <f aca="false">K318</f>
        <v>400</v>
      </c>
      <c r="E318" s="1337" t="s">
        <v>496</v>
      </c>
      <c r="F318" s="1326" t="n">
        <f aca="false">L318</f>
        <v>750</v>
      </c>
      <c r="G318" s="1337" t="s">
        <v>496</v>
      </c>
      <c r="H318" s="1325" t="n">
        <v>4</v>
      </c>
      <c r="I318" s="1327" t="s">
        <v>497</v>
      </c>
      <c r="J318" s="1208" t="n">
        <v>75</v>
      </c>
      <c r="K318" s="1339" t="n">
        <v>400</v>
      </c>
      <c r="L318" s="1339" t="n">
        <v>750</v>
      </c>
      <c r="M318" s="1340" t="n">
        <v>9.58399676371421</v>
      </c>
      <c r="N318" s="1209" t="n">
        <v>234.14357860992</v>
      </c>
      <c r="O318" s="1342" t="n">
        <v>14947.6916708663</v>
      </c>
      <c r="P318" s="1342" t="n">
        <v>17721.8946918788</v>
      </c>
      <c r="Q318" s="1213" t="n">
        <v>11130.3344763788</v>
      </c>
      <c r="R318" s="1343" t="n">
        <v>26078.026147245</v>
      </c>
      <c r="S318" s="1344" t="n">
        <v>28852.2291682575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75</v>
      </c>
      <c r="C319" s="1337" t="s">
        <v>496</v>
      </c>
      <c r="D319" s="1337" t="n">
        <f aca="false">K319</f>
        <v>400</v>
      </c>
      <c r="E319" s="1337" t="s">
        <v>496</v>
      </c>
      <c r="F319" s="1326" t="n">
        <f aca="false">L319</f>
        <v>800</v>
      </c>
      <c r="G319" s="1337" t="s">
        <v>496</v>
      </c>
      <c r="H319" s="1325" t="n">
        <v>4</v>
      </c>
      <c r="I319" s="1327" t="s">
        <v>497</v>
      </c>
      <c r="J319" s="1208" t="n">
        <v>75</v>
      </c>
      <c r="K319" s="1339" t="n">
        <v>400</v>
      </c>
      <c r="L319" s="1339" t="n">
        <v>800</v>
      </c>
      <c r="M319" s="1340" t="n">
        <v>10.1442277212111</v>
      </c>
      <c r="N319" s="1209" t="n">
        <v>263.41152593616</v>
      </c>
      <c r="O319" s="1342" t="n">
        <v>15595.93178046</v>
      </c>
      <c r="P319" s="1342" t="n">
        <v>18513.2962749713</v>
      </c>
      <c r="Q319" s="1213" t="n">
        <v>11693.3173707713</v>
      </c>
      <c r="R319" s="1343" t="n">
        <v>27289.2491512313</v>
      </c>
      <c r="S319" s="1344" t="n">
        <v>30206.6136457425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75</v>
      </c>
      <c r="C320" s="1337" t="s">
        <v>496</v>
      </c>
      <c r="D320" s="1337" t="n">
        <f aca="false">K320</f>
        <v>400</v>
      </c>
      <c r="E320" s="1337" t="s">
        <v>496</v>
      </c>
      <c r="F320" s="1326" t="n">
        <f aca="false">L320</f>
        <v>850</v>
      </c>
      <c r="G320" s="1337" t="s">
        <v>496</v>
      </c>
      <c r="H320" s="1325" t="n">
        <v>4</v>
      </c>
      <c r="I320" s="1327" t="s">
        <v>497</v>
      </c>
      <c r="J320" s="1208" t="n">
        <v>75</v>
      </c>
      <c r="K320" s="1339" t="n">
        <v>400</v>
      </c>
      <c r="L320" s="1339" t="n">
        <v>850</v>
      </c>
      <c r="M320" s="1340" t="n">
        <v>10.7214986787079</v>
      </c>
      <c r="N320" s="1209" t="n">
        <v>292.6794732624</v>
      </c>
      <c r="O320" s="1342" t="n">
        <v>16244.1718900538</v>
      </c>
      <c r="P320" s="1342" t="n">
        <v>19304.6978580638</v>
      </c>
      <c r="Q320" s="1213" t="n">
        <v>12471.797384955</v>
      </c>
      <c r="R320" s="1343" t="n">
        <v>28715.9692750088</v>
      </c>
      <c r="S320" s="1344" t="n">
        <v>31776.4952430188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75</v>
      </c>
      <c r="C321" s="1337" t="s">
        <v>496</v>
      </c>
      <c r="D321" s="1337" t="n">
        <f aca="false">K321</f>
        <v>400</v>
      </c>
      <c r="E321" s="1337" t="s">
        <v>496</v>
      </c>
      <c r="F321" s="1326" t="n">
        <f aca="false">L321</f>
        <v>900</v>
      </c>
      <c r="G321" s="1337" t="s">
        <v>496</v>
      </c>
      <c r="H321" s="1325" t="n">
        <v>4</v>
      </c>
      <c r="I321" s="1327" t="s">
        <v>497</v>
      </c>
      <c r="J321" s="1208" t="n">
        <v>75</v>
      </c>
      <c r="K321" s="1339" t="n">
        <v>400</v>
      </c>
      <c r="L321" s="1339" t="n">
        <v>900</v>
      </c>
      <c r="M321" s="1340" t="n">
        <v>11.2817296362047</v>
      </c>
      <c r="N321" s="1209" t="n">
        <v>321.94742058864</v>
      </c>
      <c r="O321" s="1342" t="n">
        <v>16892.4118684388</v>
      </c>
      <c r="P321" s="1342" t="n">
        <v>20096.099572365</v>
      </c>
      <c r="Q321" s="1213" t="n">
        <v>13034.7802793475</v>
      </c>
      <c r="R321" s="1343" t="n">
        <v>29927.1921477863</v>
      </c>
      <c r="S321" s="1344" t="n">
        <v>33130.8798517125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75</v>
      </c>
      <c r="C322" s="1337" t="s">
        <v>496</v>
      </c>
      <c r="D322" s="1337" t="n">
        <f aca="false">K322</f>
        <v>400</v>
      </c>
      <c r="E322" s="1337" t="s">
        <v>496</v>
      </c>
      <c r="F322" s="1326" t="n">
        <f aca="false">L322</f>
        <v>950</v>
      </c>
      <c r="G322" s="1337" t="s">
        <v>496</v>
      </c>
      <c r="H322" s="1325" t="n">
        <v>4</v>
      </c>
      <c r="I322" s="1327" t="s">
        <v>497</v>
      </c>
      <c r="J322" s="1208" t="n">
        <v>75</v>
      </c>
      <c r="K322" s="1339" t="n">
        <v>400</v>
      </c>
      <c r="L322" s="1339" t="n">
        <v>950</v>
      </c>
      <c r="M322" s="1340" t="n">
        <v>11.8590005937016</v>
      </c>
      <c r="N322" s="1209" t="n">
        <v>351.21536791488</v>
      </c>
      <c r="O322" s="1342" t="n">
        <v>17540.6519780325</v>
      </c>
      <c r="P322" s="1342" t="n">
        <v>20887.5011554575</v>
      </c>
      <c r="Q322" s="1213" t="n">
        <v>13813.2602935313</v>
      </c>
      <c r="R322" s="1343" t="n">
        <v>31353.9122715638</v>
      </c>
      <c r="S322" s="1344" t="n">
        <v>34700.7614489888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75</v>
      </c>
      <c r="C323" s="1337" t="s">
        <v>496</v>
      </c>
      <c r="D323" s="1337" t="n">
        <f aca="false">K323</f>
        <v>400</v>
      </c>
      <c r="E323" s="1337" t="s">
        <v>496</v>
      </c>
      <c r="F323" s="1326" t="n">
        <f aca="false">L323</f>
        <v>1000</v>
      </c>
      <c r="G323" s="1337" t="s">
        <v>496</v>
      </c>
      <c r="H323" s="1325" t="n">
        <v>4</v>
      </c>
      <c r="I323" s="1327" t="s">
        <v>497</v>
      </c>
      <c r="J323" s="1208" t="n">
        <v>75</v>
      </c>
      <c r="K323" s="1339" t="n">
        <v>400</v>
      </c>
      <c r="L323" s="1339" t="n">
        <v>1000</v>
      </c>
      <c r="M323" s="1340" t="n">
        <v>12.4192315511984</v>
      </c>
      <c r="N323" s="1209" t="n">
        <v>380.48331524112</v>
      </c>
      <c r="O323" s="1342" t="n">
        <v>18188.8919564175</v>
      </c>
      <c r="P323" s="1342" t="n">
        <v>21678.90273855</v>
      </c>
      <c r="Q323" s="1213" t="n">
        <v>14376.2433191325</v>
      </c>
      <c r="R323" s="1343" t="n">
        <v>32565.13527555</v>
      </c>
      <c r="S323" s="1344" t="n">
        <v>36055.1460576825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75</v>
      </c>
      <c r="C324" s="1337" t="s">
        <v>496</v>
      </c>
      <c r="D324" s="1337" t="n">
        <f aca="false">K324</f>
        <v>400</v>
      </c>
      <c r="E324" s="1337" t="s">
        <v>496</v>
      </c>
      <c r="F324" s="1326" t="n">
        <f aca="false">L324</f>
        <v>1050</v>
      </c>
      <c r="G324" s="1337" t="s">
        <v>496</v>
      </c>
      <c r="H324" s="1325" t="n">
        <v>4</v>
      </c>
      <c r="I324" s="1327" t="s">
        <v>497</v>
      </c>
      <c r="J324" s="1208" t="n">
        <v>75</v>
      </c>
      <c r="K324" s="1339" t="n">
        <v>400</v>
      </c>
      <c r="L324" s="1339" t="n">
        <v>1050</v>
      </c>
      <c r="M324" s="1340" t="n">
        <v>12.9965025086953</v>
      </c>
      <c r="N324" s="1209" t="n">
        <v>409.75126256736</v>
      </c>
      <c r="O324" s="1342" t="n">
        <v>18837.1320660113</v>
      </c>
      <c r="P324" s="1342" t="n">
        <v>22470.3044528513</v>
      </c>
      <c r="Q324" s="1213" t="n">
        <v>15154.7232021075</v>
      </c>
      <c r="R324" s="1343" t="n">
        <v>33991.8552681188</v>
      </c>
      <c r="S324" s="1344" t="n">
        <v>37625.0276549588</v>
      </c>
    </row>
    <row r="325" customFormat="false" ht="16.5" hidden="false" customHeight="false" outlineLevel="0" collapsed="false">
      <c r="A325" s="1324" t="s">
        <v>529</v>
      </c>
      <c r="B325" s="1325" t="n">
        <f aca="false">J325</f>
        <v>75</v>
      </c>
      <c r="C325" s="1325" t="s">
        <v>496</v>
      </c>
      <c r="D325" s="1325" t="n">
        <f aca="false">K325</f>
        <v>400</v>
      </c>
      <c r="E325" s="1325" t="s">
        <v>496</v>
      </c>
      <c r="F325" s="1326" t="n">
        <f aca="false">L325</f>
        <v>1100</v>
      </c>
      <c r="G325" s="1325" t="s">
        <v>496</v>
      </c>
      <c r="H325" s="1325" t="n">
        <v>4</v>
      </c>
      <c r="I325" s="1327" t="s">
        <v>497</v>
      </c>
      <c r="J325" s="1208" t="n">
        <v>75</v>
      </c>
      <c r="K325" s="1339" t="n">
        <v>400</v>
      </c>
      <c r="L325" s="1339" t="n">
        <v>1100</v>
      </c>
      <c r="M325" s="1340" t="n">
        <v>13.5567334661921</v>
      </c>
      <c r="N325" s="1209" t="n">
        <v>439.0192098936</v>
      </c>
      <c r="O325" s="1342" t="n">
        <v>19485.372175605</v>
      </c>
      <c r="P325" s="1342" t="n">
        <v>23261.7060359438</v>
      </c>
      <c r="Q325" s="1213" t="n">
        <v>15717.7062277088</v>
      </c>
      <c r="R325" s="1343" t="n">
        <v>35203.0784033138</v>
      </c>
      <c r="S325" s="1344" t="n">
        <v>38979.4122636525</v>
      </c>
    </row>
    <row r="326" customFormat="false" ht="16.5" hidden="false" customHeight="false" outlineLevel="0" collapsed="false">
      <c r="A326" s="1336" t="s">
        <v>529</v>
      </c>
      <c r="B326" s="1337" t="n">
        <f aca="false">J326</f>
        <v>75</v>
      </c>
      <c r="C326" s="1337" t="s">
        <v>496</v>
      </c>
      <c r="D326" s="1337" t="n">
        <f aca="false">K326</f>
        <v>400</v>
      </c>
      <c r="E326" s="1337" t="s">
        <v>496</v>
      </c>
      <c r="F326" s="1326" t="n">
        <f aca="false">L326</f>
        <v>1150</v>
      </c>
      <c r="G326" s="1337" t="s">
        <v>496</v>
      </c>
      <c r="H326" s="1325" t="n">
        <v>4</v>
      </c>
      <c r="I326" s="1327" t="s">
        <v>497</v>
      </c>
      <c r="J326" s="1208" t="n">
        <v>75</v>
      </c>
      <c r="K326" s="1339" t="n">
        <v>400</v>
      </c>
      <c r="L326" s="1339" t="n">
        <v>1150</v>
      </c>
      <c r="M326" s="1340" t="n">
        <v>14.1169644236889</v>
      </c>
      <c r="N326" s="1209" t="n">
        <v>468.28715721984</v>
      </c>
      <c r="O326" s="1342" t="n">
        <v>20133.61215399</v>
      </c>
      <c r="P326" s="1342" t="n">
        <v>24053.1076190363</v>
      </c>
      <c r="Q326" s="1213" t="n">
        <v>16280.6891221013</v>
      </c>
      <c r="R326" s="1343" t="n">
        <v>36414.3012760913</v>
      </c>
      <c r="S326" s="1344" t="n">
        <v>40333.7967411375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75</v>
      </c>
      <c r="C327" s="1337" t="s">
        <v>496</v>
      </c>
      <c r="D327" s="1337" t="n">
        <f aca="false">K327</f>
        <v>400</v>
      </c>
      <c r="E327" s="1337" t="s">
        <v>496</v>
      </c>
      <c r="F327" s="1326" t="n">
        <f aca="false">L327</f>
        <v>1200</v>
      </c>
      <c r="G327" s="1337" t="s">
        <v>496</v>
      </c>
      <c r="H327" s="1325" t="n">
        <v>4</v>
      </c>
      <c r="I327" s="1327" t="s">
        <v>497</v>
      </c>
      <c r="J327" s="1208" t="n">
        <v>75</v>
      </c>
      <c r="K327" s="1339" t="n">
        <v>400</v>
      </c>
      <c r="L327" s="1339" t="n">
        <v>1200</v>
      </c>
      <c r="M327" s="1340" t="n">
        <v>14.7727353811858</v>
      </c>
      <c r="N327" s="1209" t="n">
        <v>497.55510454608</v>
      </c>
      <c r="O327" s="1342" t="n">
        <v>20853.9590818163</v>
      </c>
      <c r="P327" s="1342" t="n">
        <v>24914.4182737988</v>
      </c>
      <c r="Q327" s="1213" t="n">
        <v>17059.169136285</v>
      </c>
      <c r="R327" s="1343" t="n">
        <v>37913.1282181013</v>
      </c>
      <c r="S327" s="1344" t="n">
        <v>41973.5874100838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75</v>
      </c>
      <c r="C328" s="1337" t="s">
        <v>496</v>
      </c>
      <c r="D328" s="1337" t="n">
        <f aca="false">K328</f>
        <v>400</v>
      </c>
      <c r="E328" s="1337" t="s">
        <v>496</v>
      </c>
      <c r="F328" s="1326" t="n">
        <f aca="false">L328</f>
        <v>1250</v>
      </c>
      <c r="G328" s="1337" t="s">
        <v>496</v>
      </c>
      <c r="H328" s="1325" t="n">
        <v>4</v>
      </c>
      <c r="I328" s="1327" t="s">
        <v>497</v>
      </c>
      <c r="J328" s="1208" t="n">
        <v>75</v>
      </c>
      <c r="K328" s="1339" t="n">
        <v>400</v>
      </c>
      <c r="L328" s="1339" t="n">
        <v>1250</v>
      </c>
      <c r="M328" s="1340" t="n">
        <v>15.3329663386826</v>
      </c>
      <c r="N328" s="1209" t="n">
        <v>526.82305187232</v>
      </c>
      <c r="O328" s="1342" t="n">
        <v>21502.19919141</v>
      </c>
      <c r="P328" s="1342" t="n">
        <v>25705.8199881</v>
      </c>
      <c r="Q328" s="1213" t="n">
        <v>17622.1520306775</v>
      </c>
      <c r="R328" s="1343" t="n">
        <v>39124.3512220875</v>
      </c>
      <c r="S328" s="1344" t="n">
        <v>43327.9720187775</v>
      </c>
    </row>
    <row r="329" customFormat="false" ht="16.5" hidden="false" customHeight="false" outlineLevel="0" collapsed="false">
      <c r="A329" s="1336" t="s">
        <v>529</v>
      </c>
      <c r="B329" s="1337" t="n">
        <f aca="false">J329</f>
        <v>75</v>
      </c>
      <c r="C329" s="1337" t="s">
        <v>496</v>
      </c>
      <c r="D329" s="1337" t="n">
        <f aca="false">K329</f>
        <v>400</v>
      </c>
      <c r="E329" s="1337" t="s">
        <v>496</v>
      </c>
      <c r="F329" s="1326" t="n">
        <f aca="false">L329</f>
        <v>1300</v>
      </c>
      <c r="G329" s="1337" t="s">
        <v>496</v>
      </c>
      <c r="H329" s="1325" t="n">
        <v>4</v>
      </c>
      <c r="I329" s="1327" t="s">
        <v>497</v>
      </c>
      <c r="J329" s="1208" t="n">
        <v>75</v>
      </c>
      <c r="K329" s="1339" t="n">
        <v>400</v>
      </c>
      <c r="L329" s="1339" t="n">
        <v>1300</v>
      </c>
      <c r="M329" s="1340" t="n">
        <v>15.9102372961795</v>
      </c>
      <c r="N329" s="1209" t="n">
        <v>556.09099919856</v>
      </c>
      <c r="O329" s="1342" t="n">
        <v>22150.4393010038</v>
      </c>
      <c r="P329" s="1342" t="n">
        <v>26497.2215711925</v>
      </c>
      <c r="Q329" s="1213" t="n">
        <v>18400.6320448613</v>
      </c>
      <c r="R329" s="1343" t="n">
        <v>40551.071345865</v>
      </c>
      <c r="S329" s="1344" t="n">
        <v>44897.8536160538</v>
      </c>
    </row>
    <row r="330" customFormat="false" ht="16.5" hidden="false" customHeight="false" outlineLevel="0" collapsed="false">
      <c r="A330" s="1336" t="s">
        <v>529</v>
      </c>
      <c r="B330" s="1337" t="n">
        <f aca="false">J330</f>
        <v>75</v>
      </c>
      <c r="C330" s="1337" t="s">
        <v>496</v>
      </c>
      <c r="D330" s="1337" t="n">
        <f aca="false">K330</f>
        <v>400</v>
      </c>
      <c r="E330" s="1337" t="s">
        <v>496</v>
      </c>
      <c r="F330" s="1326" t="n">
        <f aca="false">L330</f>
        <v>1350</v>
      </c>
      <c r="G330" s="1337" t="s">
        <v>496</v>
      </c>
      <c r="H330" s="1325" t="n">
        <v>4</v>
      </c>
      <c r="I330" s="1327" t="s">
        <v>497</v>
      </c>
      <c r="J330" s="1208" t="n">
        <v>75</v>
      </c>
      <c r="K330" s="1339" t="n">
        <v>400</v>
      </c>
      <c r="L330" s="1339" t="n">
        <v>1350</v>
      </c>
      <c r="M330" s="1340" t="n">
        <v>16.4704682536763</v>
      </c>
      <c r="N330" s="1209" t="n">
        <v>585.3589465248</v>
      </c>
      <c r="O330" s="1342" t="n">
        <v>22798.6792793888</v>
      </c>
      <c r="P330" s="1342" t="n">
        <v>27288.623154285</v>
      </c>
      <c r="Q330" s="1213" t="n">
        <v>18963.6149392538</v>
      </c>
      <c r="R330" s="1343" t="n">
        <v>41762.2942186425</v>
      </c>
      <c r="S330" s="1344" t="n">
        <v>46252.2380935388</v>
      </c>
    </row>
    <row r="331" customFormat="false" ht="16.5" hidden="false" customHeight="false" outlineLevel="0" collapsed="false">
      <c r="A331" s="1336" t="s">
        <v>529</v>
      </c>
      <c r="B331" s="1337" t="n">
        <f aca="false">J331</f>
        <v>75</v>
      </c>
      <c r="C331" s="1337" t="s">
        <v>496</v>
      </c>
      <c r="D331" s="1337" t="n">
        <f aca="false">K331</f>
        <v>400</v>
      </c>
      <c r="E331" s="1337" t="s">
        <v>496</v>
      </c>
      <c r="F331" s="1326" t="n">
        <f aca="false">L331</f>
        <v>1400</v>
      </c>
      <c r="G331" s="1337" t="s">
        <v>496</v>
      </c>
      <c r="H331" s="1325" t="n">
        <v>4</v>
      </c>
      <c r="I331" s="1327" t="s">
        <v>497</v>
      </c>
      <c r="J331" s="1208" t="n">
        <v>75</v>
      </c>
      <c r="K331" s="1339" t="n">
        <v>400</v>
      </c>
      <c r="L331" s="1339" t="n">
        <v>1400</v>
      </c>
      <c r="M331" s="1340" t="n">
        <v>17.0477392111732</v>
      </c>
      <c r="N331" s="1209" t="n">
        <v>614.62689385104</v>
      </c>
      <c r="O331" s="1342" t="n">
        <v>23446.9193889825</v>
      </c>
      <c r="P331" s="1342" t="n">
        <v>28080.0247373775</v>
      </c>
      <c r="Q331" s="1213" t="n">
        <v>19742.0949534375</v>
      </c>
      <c r="R331" s="1343" t="n">
        <v>43189.01434242</v>
      </c>
      <c r="S331" s="1344" t="n">
        <v>47822.119690815</v>
      </c>
    </row>
    <row r="332" customFormat="false" ht="16.5" hidden="false" customHeight="false" outlineLevel="0" collapsed="false">
      <c r="A332" s="1336" t="s">
        <v>529</v>
      </c>
      <c r="B332" s="1337" t="n">
        <f aca="false">J332</f>
        <v>75</v>
      </c>
      <c r="C332" s="1337" t="s">
        <v>496</v>
      </c>
      <c r="D332" s="1337" t="n">
        <f aca="false">K332</f>
        <v>400</v>
      </c>
      <c r="E332" s="1337" t="s">
        <v>496</v>
      </c>
      <c r="F332" s="1326" t="n">
        <f aca="false">L332</f>
        <v>1450</v>
      </c>
      <c r="G332" s="1337" t="s">
        <v>496</v>
      </c>
      <c r="H332" s="1325" t="n">
        <v>4</v>
      </c>
      <c r="I332" s="1327" t="s">
        <v>497</v>
      </c>
      <c r="J332" s="1208" t="n">
        <v>75</v>
      </c>
      <c r="K332" s="1339" t="n">
        <v>400</v>
      </c>
      <c r="L332" s="1339" t="n">
        <v>1450</v>
      </c>
      <c r="M332" s="1340" t="n">
        <v>17.60797016867</v>
      </c>
      <c r="N332" s="1209" t="n">
        <v>643.89484117728</v>
      </c>
      <c r="O332" s="1342" t="n">
        <v>24095.1593673675</v>
      </c>
      <c r="P332" s="1342" t="n">
        <v>28871.4264516788</v>
      </c>
      <c r="Q332" s="1213" t="n">
        <v>20305.07784783</v>
      </c>
      <c r="R332" s="1343" t="n">
        <v>44400.2372151975</v>
      </c>
      <c r="S332" s="1344" t="n">
        <v>49176.5042995088</v>
      </c>
    </row>
    <row r="333" customFormat="false" ht="16.5" hidden="false" customHeight="false" outlineLevel="0" collapsed="false">
      <c r="A333" s="1336" t="s">
        <v>529</v>
      </c>
      <c r="B333" s="1337" t="n">
        <f aca="false">J333</f>
        <v>75</v>
      </c>
      <c r="C333" s="1337" t="s">
        <v>496</v>
      </c>
      <c r="D333" s="1337" t="n">
        <f aca="false">K333</f>
        <v>400</v>
      </c>
      <c r="E333" s="1337" t="s">
        <v>496</v>
      </c>
      <c r="F333" s="1326" t="n">
        <f aca="false">L333</f>
        <v>1500</v>
      </c>
      <c r="G333" s="1337" t="s">
        <v>496</v>
      </c>
      <c r="H333" s="1325" t="n">
        <v>4</v>
      </c>
      <c r="I333" s="1327" t="s">
        <v>497</v>
      </c>
      <c r="J333" s="1208" t="n">
        <v>75</v>
      </c>
      <c r="K333" s="1339" t="n">
        <v>400</v>
      </c>
      <c r="L333" s="1339" t="n">
        <v>1500</v>
      </c>
      <c r="M333" s="1340" t="n">
        <v>18.3831396695268</v>
      </c>
      <c r="N333" s="1209" t="n">
        <v>673.16278850352</v>
      </c>
      <c r="O333" s="1342" t="n">
        <v>25500.9367377225</v>
      </c>
      <c r="P333" s="1342" t="n">
        <v>30355.7876290013</v>
      </c>
      <c r="Q333" s="1213" t="n">
        <v>21083.5578620137</v>
      </c>
      <c r="R333" s="1343" t="n">
        <v>46584.4945997363</v>
      </c>
      <c r="S333" s="1344" t="n">
        <v>51439.345491015</v>
      </c>
    </row>
    <row r="334" customFormat="false" ht="16.5" hidden="false" customHeight="false" outlineLevel="0" collapsed="false">
      <c r="A334" s="1336" t="s">
        <v>529</v>
      </c>
      <c r="B334" s="1337" t="n">
        <f aca="false">J334</f>
        <v>75</v>
      </c>
      <c r="C334" s="1337" t="s">
        <v>496</v>
      </c>
      <c r="D334" s="1337" t="n">
        <f aca="false">K334</f>
        <v>400</v>
      </c>
      <c r="E334" s="1337" t="s">
        <v>496</v>
      </c>
      <c r="F334" s="1326" t="n">
        <f aca="false">L334</f>
        <v>1550</v>
      </c>
      <c r="G334" s="1337" t="s">
        <v>496</v>
      </c>
      <c r="H334" s="1325" t="n">
        <v>4</v>
      </c>
      <c r="I334" s="1327" t="s">
        <v>497</v>
      </c>
      <c r="J334" s="1208" t="n">
        <v>75</v>
      </c>
      <c r="K334" s="1339" t="n">
        <v>400</v>
      </c>
      <c r="L334" s="1339" t="n">
        <v>1550</v>
      </c>
      <c r="M334" s="1340" t="n">
        <v>18.9433706270237</v>
      </c>
      <c r="N334" s="1209" t="n">
        <v>702.43073582976</v>
      </c>
      <c r="O334" s="1342" t="n">
        <v>26149.1767161075</v>
      </c>
      <c r="P334" s="1342" t="n">
        <v>31147.1892120938</v>
      </c>
      <c r="Q334" s="1213" t="n">
        <v>21646.5407564062</v>
      </c>
      <c r="R334" s="1343" t="n">
        <v>47795.7174725138</v>
      </c>
      <c r="S334" s="1344" t="n">
        <v>52793.7299685</v>
      </c>
    </row>
    <row r="335" customFormat="false" ht="16.5" hidden="false" customHeight="false" outlineLevel="0" collapsed="false">
      <c r="A335" s="1324" t="s">
        <v>529</v>
      </c>
      <c r="B335" s="1325" t="n">
        <f aca="false">J335</f>
        <v>75</v>
      </c>
      <c r="C335" s="1325" t="s">
        <v>496</v>
      </c>
      <c r="D335" s="1325" t="n">
        <f aca="false">K335</f>
        <v>400</v>
      </c>
      <c r="E335" s="1325" t="s">
        <v>496</v>
      </c>
      <c r="F335" s="1326" t="n">
        <f aca="false">L335</f>
        <v>1600</v>
      </c>
      <c r="G335" s="1325" t="s">
        <v>496</v>
      </c>
      <c r="H335" s="1325" t="n">
        <v>4</v>
      </c>
      <c r="I335" s="1327" t="s">
        <v>497</v>
      </c>
      <c r="J335" s="1208" t="n">
        <v>75</v>
      </c>
      <c r="K335" s="1339" t="n">
        <v>400</v>
      </c>
      <c r="L335" s="1339" t="n">
        <v>1600</v>
      </c>
      <c r="M335" s="1340" t="n">
        <v>19.5036015845205</v>
      </c>
      <c r="N335" s="1209" t="n">
        <v>731.698683156</v>
      </c>
      <c r="O335" s="1342" t="n">
        <v>26797.4168257013</v>
      </c>
      <c r="P335" s="1342" t="n">
        <v>31938.5907951863</v>
      </c>
      <c r="Q335" s="1213" t="n">
        <v>22209.5237820075</v>
      </c>
      <c r="R335" s="1343" t="n">
        <v>49006.9406077088</v>
      </c>
      <c r="S335" s="1344" t="n">
        <v>54148.1145771938</v>
      </c>
    </row>
    <row r="336" customFormat="false" ht="16.5" hidden="false" customHeight="false" outlineLevel="0" collapsed="false">
      <c r="A336" s="1336" t="s">
        <v>529</v>
      </c>
      <c r="B336" s="1337" t="n">
        <f aca="false">J336</f>
        <v>75</v>
      </c>
      <c r="C336" s="1337" t="s">
        <v>496</v>
      </c>
      <c r="D336" s="1337" t="n">
        <f aca="false">K336</f>
        <v>400</v>
      </c>
      <c r="E336" s="1337" t="s">
        <v>496</v>
      </c>
      <c r="F336" s="1326" t="n">
        <f aca="false">L336</f>
        <v>1650</v>
      </c>
      <c r="G336" s="1337" t="s">
        <v>496</v>
      </c>
      <c r="H336" s="1325" t="n">
        <v>4</v>
      </c>
      <c r="I336" s="1327" t="s">
        <v>497</v>
      </c>
      <c r="J336" s="1208" t="n">
        <v>75</v>
      </c>
      <c r="K336" s="1339" t="n">
        <v>400</v>
      </c>
      <c r="L336" s="1339" t="n">
        <v>1650</v>
      </c>
      <c r="M336" s="1340" t="n">
        <v>20.0808725420174</v>
      </c>
      <c r="N336" s="1209" t="n">
        <v>760.96663048224</v>
      </c>
      <c r="O336" s="1342" t="n">
        <v>27445.656935295</v>
      </c>
      <c r="P336" s="1342" t="n">
        <v>32729.9923782788</v>
      </c>
      <c r="Q336" s="1213" t="n">
        <v>22988.0037961913</v>
      </c>
      <c r="R336" s="1343" t="n">
        <v>50433.6607314863</v>
      </c>
      <c r="S336" s="1344" t="n">
        <v>55717.99617447</v>
      </c>
    </row>
    <row r="337" customFormat="false" ht="16.5" hidden="false" customHeight="false" outlineLevel="0" collapsed="false">
      <c r="A337" s="1336" t="s">
        <v>529</v>
      </c>
      <c r="B337" s="1337" t="n">
        <f aca="false">J337</f>
        <v>75</v>
      </c>
      <c r="C337" s="1337" t="s">
        <v>496</v>
      </c>
      <c r="D337" s="1337" t="n">
        <f aca="false">K337</f>
        <v>400</v>
      </c>
      <c r="E337" s="1337" t="s">
        <v>496</v>
      </c>
      <c r="F337" s="1326" t="n">
        <f aca="false">L337</f>
        <v>1700</v>
      </c>
      <c r="G337" s="1337" t="s">
        <v>496</v>
      </c>
      <c r="H337" s="1325" t="n">
        <v>4</v>
      </c>
      <c r="I337" s="1327" t="s">
        <v>497</v>
      </c>
      <c r="J337" s="1208" t="n">
        <v>75</v>
      </c>
      <c r="K337" s="1339" t="n">
        <v>400</v>
      </c>
      <c r="L337" s="1339" t="n">
        <v>1700</v>
      </c>
      <c r="M337" s="1340" t="n">
        <v>20.6411034995142</v>
      </c>
      <c r="N337" s="1209" t="n">
        <v>790.23457780848</v>
      </c>
      <c r="O337" s="1342" t="n">
        <v>28093.89691368</v>
      </c>
      <c r="P337" s="1342" t="n">
        <v>33521.39409258</v>
      </c>
      <c r="Q337" s="1213" t="n">
        <v>23550.9866905838</v>
      </c>
      <c r="R337" s="1343" t="n">
        <v>51644.8836042638</v>
      </c>
      <c r="S337" s="1344" t="n">
        <v>57072.3807831638</v>
      </c>
    </row>
    <row r="338" customFormat="false" ht="16.5" hidden="false" customHeight="false" outlineLevel="0" collapsed="false">
      <c r="A338" s="1336" t="s">
        <v>529</v>
      </c>
      <c r="B338" s="1337" t="n">
        <f aca="false">J338</f>
        <v>75</v>
      </c>
      <c r="C338" s="1337" t="s">
        <v>496</v>
      </c>
      <c r="D338" s="1337" t="n">
        <f aca="false">K338</f>
        <v>400</v>
      </c>
      <c r="E338" s="1337" t="s">
        <v>496</v>
      </c>
      <c r="F338" s="1326" t="n">
        <f aca="false">L338</f>
        <v>1750</v>
      </c>
      <c r="G338" s="1337" t="s">
        <v>496</v>
      </c>
      <c r="H338" s="1325" t="n">
        <v>4</v>
      </c>
      <c r="I338" s="1327" t="s">
        <v>497</v>
      </c>
      <c r="J338" s="1208" t="n">
        <v>75</v>
      </c>
      <c r="K338" s="1339" t="n">
        <v>400</v>
      </c>
      <c r="L338" s="1339" t="n">
        <v>1750</v>
      </c>
      <c r="M338" s="1340" t="n">
        <v>21.218374457011</v>
      </c>
      <c r="N338" s="1209" t="n">
        <v>819.50252513472</v>
      </c>
      <c r="O338" s="1342" t="n">
        <v>28742.1370232738</v>
      </c>
      <c r="P338" s="1342" t="n">
        <v>34312.7956756725</v>
      </c>
      <c r="Q338" s="1213" t="n">
        <v>24329.4667047675</v>
      </c>
      <c r="R338" s="1343" t="n">
        <v>53071.6037280413</v>
      </c>
      <c r="S338" s="1344" t="n">
        <v>58642.26238044</v>
      </c>
    </row>
    <row r="339" customFormat="false" ht="16.5" hidden="false" customHeight="false" outlineLevel="0" collapsed="false">
      <c r="A339" s="1336" t="s">
        <v>529</v>
      </c>
      <c r="B339" s="1337" t="n">
        <f aca="false">J339</f>
        <v>75</v>
      </c>
      <c r="C339" s="1337" t="s">
        <v>496</v>
      </c>
      <c r="D339" s="1337" t="n">
        <f aca="false">K339</f>
        <v>400</v>
      </c>
      <c r="E339" s="1337" t="s">
        <v>496</v>
      </c>
      <c r="F339" s="1326" t="n">
        <f aca="false">L339</f>
        <v>1800</v>
      </c>
      <c r="G339" s="1337" t="s">
        <v>496</v>
      </c>
      <c r="H339" s="1325" t="n">
        <v>4</v>
      </c>
      <c r="I339" s="1327" t="s">
        <v>497</v>
      </c>
      <c r="J339" s="1208" t="n">
        <v>75</v>
      </c>
      <c r="K339" s="1339" t="n">
        <v>400</v>
      </c>
      <c r="L339" s="1339" t="n">
        <v>1800</v>
      </c>
      <c r="M339" s="1340" t="n">
        <v>21.7786054145079</v>
      </c>
      <c r="N339" s="1209" t="n">
        <v>848.77047246096</v>
      </c>
      <c r="O339" s="1342" t="n">
        <v>29390.3770016588</v>
      </c>
      <c r="P339" s="1342" t="n">
        <v>35104.197258765</v>
      </c>
      <c r="Q339" s="1213" t="n">
        <v>24892.44959916</v>
      </c>
      <c r="R339" s="1343" t="n">
        <v>54282.8266008188</v>
      </c>
      <c r="S339" s="1344" t="n">
        <v>59996.646857925</v>
      </c>
    </row>
    <row r="340" customFormat="false" ht="16.5" hidden="false" customHeight="false" outlineLevel="0" collapsed="false">
      <c r="A340" s="1336" t="s">
        <v>529</v>
      </c>
      <c r="B340" s="1337" t="n">
        <f aca="false">J340</f>
        <v>75</v>
      </c>
      <c r="C340" s="1337" t="s">
        <v>496</v>
      </c>
      <c r="D340" s="1337" t="n">
        <f aca="false">K340</f>
        <v>400</v>
      </c>
      <c r="E340" s="1337" t="s">
        <v>496</v>
      </c>
      <c r="F340" s="1326" t="n">
        <f aca="false">L340</f>
        <v>1850</v>
      </c>
      <c r="G340" s="1337" t="s">
        <v>496</v>
      </c>
      <c r="H340" s="1325" t="n">
        <v>4</v>
      </c>
      <c r="I340" s="1327" t="s">
        <v>497</v>
      </c>
      <c r="J340" s="1208" t="n">
        <v>75</v>
      </c>
      <c r="K340" s="1339" t="n">
        <v>400</v>
      </c>
      <c r="L340" s="1339" t="n">
        <v>1850</v>
      </c>
      <c r="M340" s="1340" t="n">
        <v>22.3558763720047</v>
      </c>
      <c r="N340" s="1209" t="n">
        <v>878.0384197872</v>
      </c>
      <c r="O340" s="1342" t="n">
        <v>30038.6171112525</v>
      </c>
      <c r="P340" s="1342" t="n">
        <v>35895.5989730663</v>
      </c>
      <c r="Q340" s="1213" t="n">
        <v>25670.9296133438</v>
      </c>
      <c r="R340" s="1343" t="n">
        <v>55709.5467245963</v>
      </c>
      <c r="S340" s="1344" t="n">
        <v>61566.52858641</v>
      </c>
    </row>
    <row r="341" customFormat="false" ht="16.5" hidden="false" customHeight="false" outlineLevel="0" collapsed="false">
      <c r="A341" s="1336" t="s">
        <v>529</v>
      </c>
      <c r="B341" s="1337" t="n">
        <f aca="false">J341</f>
        <v>75</v>
      </c>
      <c r="C341" s="1337" t="s">
        <v>496</v>
      </c>
      <c r="D341" s="1337" t="n">
        <f aca="false">K341</f>
        <v>400</v>
      </c>
      <c r="E341" s="1337" t="s">
        <v>496</v>
      </c>
      <c r="F341" s="1326" t="n">
        <f aca="false">L341</f>
        <v>1900</v>
      </c>
      <c r="G341" s="1337" t="s">
        <v>496</v>
      </c>
      <c r="H341" s="1325" t="n">
        <v>4</v>
      </c>
      <c r="I341" s="1327" t="s">
        <v>497</v>
      </c>
      <c r="J341" s="1208" t="n">
        <v>75</v>
      </c>
      <c r="K341" s="1339" t="n">
        <v>400</v>
      </c>
      <c r="L341" s="1339" t="n">
        <v>1900</v>
      </c>
      <c r="M341" s="1340" t="n">
        <v>22.9161073295016</v>
      </c>
      <c r="N341" s="1209" t="n">
        <v>907.30636711344</v>
      </c>
      <c r="O341" s="1342" t="n">
        <v>30686.8570896375</v>
      </c>
      <c r="P341" s="1342" t="n">
        <v>36687.0005561588</v>
      </c>
      <c r="Q341" s="1213" t="n">
        <v>26233.9125077363</v>
      </c>
      <c r="R341" s="1343" t="n">
        <v>56920.7695973738</v>
      </c>
      <c r="S341" s="1344" t="n">
        <v>62920.913063895</v>
      </c>
    </row>
    <row r="342" customFormat="false" ht="16.5" hidden="false" customHeight="false" outlineLevel="0" collapsed="false">
      <c r="A342" s="1336" t="s">
        <v>529</v>
      </c>
      <c r="B342" s="1337" t="n">
        <f aca="false">J342</f>
        <v>75</v>
      </c>
      <c r="C342" s="1337" t="s">
        <v>496</v>
      </c>
      <c r="D342" s="1337" t="n">
        <f aca="false">K342</f>
        <v>400</v>
      </c>
      <c r="E342" s="1337" t="s">
        <v>496</v>
      </c>
      <c r="F342" s="1326" t="n">
        <f aca="false">L342</f>
        <v>1950</v>
      </c>
      <c r="G342" s="1337" t="s">
        <v>496</v>
      </c>
      <c r="H342" s="1325" t="n">
        <v>4</v>
      </c>
      <c r="I342" s="1327" t="s">
        <v>497</v>
      </c>
      <c r="J342" s="1208" t="n">
        <v>75</v>
      </c>
      <c r="K342" s="1339" t="n">
        <v>400</v>
      </c>
      <c r="L342" s="1339" t="n">
        <v>1950</v>
      </c>
      <c r="M342" s="1340" t="n">
        <v>23.5548382869984</v>
      </c>
      <c r="N342" s="1209" t="n">
        <v>936.57431443968</v>
      </c>
      <c r="O342" s="1342" t="n">
        <v>31407.2041486725</v>
      </c>
      <c r="P342" s="1342" t="n">
        <v>37548.3112109213</v>
      </c>
      <c r="Q342" s="1213" t="n">
        <v>26796.8955333375</v>
      </c>
      <c r="R342" s="1343" t="n">
        <v>58204.09968201</v>
      </c>
      <c r="S342" s="1344" t="n">
        <v>64345.2067442588</v>
      </c>
    </row>
    <row r="343" customFormat="false" ht="16.5" hidden="false" customHeight="false" outlineLevel="0" collapsed="false">
      <c r="A343" s="1336" t="s">
        <v>529</v>
      </c>
      <c r="B343" s="1337" t="n">
        <f aca="false">J343</f>
        <v>75</v>
      </c>
      <c r="C343" s="1337" t="s">
        <v>496</v>
      </c>
      <c r="D343" s="1337" t="n">
        <f aca="false">K343</f>
        <v>400</v>
      </c>
      <c r="E343" s="1337" t="s">
        <v>496</v>
      </c>
      <c r="F343" s="1326" t="n">
        <f aca="false">L343</f>
        <v>2000</v>
      </c>
      <c r="G343" s="1337" t="s">
        <v>496</v>
      </c>
      <c r="H343" s="1325" t="n">
        <v>4</v>
      </c>
      <c r="I343" s="1327" t="s">
        <v>497</v>
      </c>
      <c r="J343" s="1208" t="n">
        <v>75</v>
      </c>
      <c r="K343" s="1339" t="n">
        <v>400</v>
      </c>
      <c r="L343" s="1339" t="n">
        <v>2000</v>
      </c>
      <c r="M343" s="1340" t="n">
        <v>24.2236716444953</v>
      </c>
      <c r="N343" s="1209" t="n">
        <v>965.84226176592</v>
      </c>
      <c r="O343" s="1342" t="n">
        <v>32270.904902025</v>
      </c>
      <c r="P343" s="1342" t="n">
        <v>38621.3114387588</v>
      </c>
      <c r="Q343" s="1213" t="n">
        <v>27575.3754163125</v>
      </c>
      <c r="R343" s="1343" t="n">
        <v>59846.2803183375</v>
      </c>
      <c r="S343" s="1344" t="n">
        <v>66196.6868550713</v>
      </c>
    </row>
    <row r="344" customFormat="false" ht="16.5" hidden="false" customHeight="false" outlineLevel="0" collapsed="false">
      <c r="A344" s="1336" t="s">
        <v>529</v>
      </c>
      <c r="B344" s="1337" t="n">
        <f aca="false">J344</f>
        <v>75</v>
      </c>
      <c r="C344" s="1337" t="s">
        <v>496</v>
      </c>
      <c r="D344" s="1337" t="n">
        <f aca="false">K344</f>
        <v>400</v>
      </c>
      <c r="E344" s="1337" t="s">
        <v>496</v>
      </c>
      <c r="F344" s="1326" t="n">
        <f aca="false">L344</f>
        <v>2050</v>
      </c>
      <c r="G344" s="1337" t="s">
        <v>496</v>
      </c>
      <c r="H344" s="1325" t="n">
        <v>4</v>
      </c>
      <c r="I344" s="1327" t="s">
        <v>497</v>
      </c>
      <c r="J344" s="1208" t="n">
        <v>75</v>
      </c>
      <c r="K344" s="1339" t="n">
        <v>400</v>
      </c>
      <c r="L344" s="1339" t="n">
        <v>2050</v>
      </c>
      <c r="M344" s="1340" t="n">
        <v>24.7839026019921</v>
      </c>
      <c r="N344" s="1209" t="n">
        <v>995.11020909216</v>
      </c>
      <c r="O344" s="1342" t="n">
        <v>32919.1450116188</v>
      </c>
      <c r="P344" s="1342" t="n">
        <v>39412.71315306</v>
      </c>
      <c r="Q344" s="1213" t="n">
        <v>28138.3584419138</v>
      </c>
      <c r="R344" s="1343" t="n">
        <v>61057.5034535325</v>
      </c>
      <c r="S344" s="1344" t="n">
        <v>67551.0715949738</v>
      </c>
    </row>
    <row r="345" customFormat="false" ht="16.5" hidden="false" customHeight="false" outlineLevel="0" collapsed="false">
      <c r="A345" s="1324" t="s">
        <v>529</v>
      </c>
      <c r="B345" s="1325" t="n">
        <f aca="false">J345</f>
        <v>75</v>
      </c>
      <c r="C345" s="1325" t="s">
        <v>496</v>
      </c>
      <c r="D345" s="1325" t="n">
        <f aca="false">K345</f>
        <v>400</v>
      </c>
      <c r="E345" s="1325" t="s">
        <v>496</v>
      </c>
      <c r="F345" s="1326" t="n">
        <f aca="false">L345</f>
        <v>2100</v>
      </c>
      <c r="G345" s="1325" t="s">
        <v>496</v>
      </c>
      <c r="H345" s="1325" t="n">
        <v>4</v>
      </c>
      <c r="I345" s="1327" t="s">
        <v>497</v>
      </c>
      <c r="J345" s="1208" t="n">
        <v>75</v>
      </c>
      <c r="K345" s="1339" t="n">
        <v>400</v>
      </c>
      <c r="L345" s="1339" t="n">
        <v>2100</v>
      </c>
      <c r="M345" s="1340" t="n">
        <v>25.3611735594889</v>
      </c>
      <c r="N345" s="1209" t="n">
        <v>1024.3781564184</v>
      </c>
      <c r="O345" s="1342" t="n">
        <v>33567.3849900038</v>
      </c>
      <c r="P345" s="1342" t="n">
        <v>40204.1147361525</v>
      </c>
      <c r="Q345" s="1213" t="n">
        <v>28916.8383248888</v>
      </c>
      <c r="R345" s="1343" t="n">
        <v>62484.2233148925</v>
      </c>
      <c r="S345" s="1344" t="n">
        <v>69120.9530610413</v>
      </c>
    </row>
    <row r="346" customFormat="false" ht="16.5" hidden="false" customHeight="false" outlineLevel="0" collapsed="false">
      <c r="A346" s="1336" t="s">
        <v>529</v>
      </c>
      <c r="B346" s="1337" t="n">
        <f aca="false">J346</f>
        <v>75</v>
      </c>
      <c r="C346" s="1337" t="s">
        <v>496</v>
      </c>
      <c r="D346" s="1337" t="n">
        <f aca="false">K346</f>
        <v>400</v>
      </c>
      <c r="E346" s="1337" t="s">
        <v>496</v>
      </c>
      <c r="F346" s="1326" t="n">
        <f aca="false">L346</f>
        <v>2150</v>
      </c>
      <c r="G346" s="1337" t="s">
        <v>496</v>
      </c>
      <c r="H346" s="1325" t="n">
        <v>4</v>
      </c>
      <c r="I346" s="1327" t="s">
        <v>497</v>
      </c>
      <c r="J346" s="1208" t="n">
        <v>75</v>
      </c>
      <c r="K346" s="1339" t="n">
        <v>400</v>
      </c>
      <c r="L346" s="1339" t="n">
        <v>2150</v>
      </c>
      <c r="M346" s="1340" t="n">
        <v>25.9214045169858</v>
      </c>
      <c r="N346" s="1209" t="n">
        <v>1053.64610374464</v>
      </c>
      <c r="O346" s="1342" t="n">
        <v>34215.6250995975</v>
      </c>
      <c r="P346" s="1342" t="n">
        <v>40995.516319245</v>
      </c>
      <c r="Q346" s="1213" t="n">
        <v>29479.82135049</v>
      </c>
      <c r="R346" s="1343" t="n">
        <v>63695.4464500875</v>
      </c>
      <c r="S346" s="1344" t="n">
        <v>70475.337669735</v>
      </c>
    </row>
    <row r="347" customFormat="false" ht="16.5" hidden="false" customHeight="false" outlineLevel="0" collapsed="false">
      <c r="A347" s="1336" t="s">
        <v>529</v>
      </c>
      <c r="B347" s="1337" t="n">
        <f aca="false">J347</f>
        <v>75</v>
      </c>
      <c r="C347" s="1337" t="s">
        <v>496</v>
      </c>
      <c r="D347" s="1337" t="n">
        <f aca="false">K347</f>
        <v>400</v>
      </c>
      <c r="E347" s="1337" t="s">
        <v>496</v>
      </c>
      <c r="F347" s="1326" t="n">
        <f aca="false">L347</f>
        <v>2200</v>
      </c>
      <c r="G347" s="1337" t="s">
        <v>496</v>
      </c>
      <c r="H347" s="1325" t="n">
        <v>4</v>
      </c>
      <c r="I347" s="1327" t="s">
        <v>497</v>
      </c>
      <c r="J347" s="1208" t="n">
        <v>75</v>
      </c>
      <c r="K347" s="1339" t="n">
        <v>400</v>
      </c>
      <c r="L347" s="1339" t="n">
        <v>2200</v>
      </c>
      <c r="M347" s="1340" t="n">
        <v>26.4986754744826</v>
      </c>
      <c r="N347" s="1209" t="n">
        <v>1082.91405107088</v>
      </c>
      <c r="O347" s="1342" t="n">
        <v>34863.8652091913</v>
      </c>
      <c r="P347" s="1342" t="n">
        <v>41786.9179023375</v>
      </c>
      <c r="Q347" s="1213" t="n">
        <v>30258.301233465</v>
      </c>
      <c r="R347" s="1343" t="n">
        <v>65122.1664426563</v>
      </c>
      <c r="S347" s="1344" t="n">
        <v>72045.2191358025</v>
      </c>
    </row>
    <row r="348" customFormat="false" ht="16.5" hidden="false" customHeight="false" outlineLevel="0" collapsed="false">
      <c r="A348" s="1336" t="s">
        <v>529</v>
      </c>
      <c r="B348" s="1337" t="n">
        <f aca="false">J348</f>
        <v>75</v>
      </c>
      <c r="C348" s="1337" t="s">
        <v>496</v>
      </c>
      <c r="D348" s="1337" t="n">
        <f aca="false">K348</f>
        <v>400</v>
      </c>
      <c r="E348" s="1337" t="s">
        <v>496</v>
      </c>
      <c r="F348" s="1326" t="n">
        <f aca="false">L348</f>
        <v>2250</v>
      </c>
      <c r="G348" s="1337" t="s">
        <v>496</v>
      </c>
      <c r="H348" s="1325" t="n">
        <v>4</v>
      </c>
      <c r="I348" s="1327" t="s">
        <v>497</v>
      </c>
      <c r="J348" s="1208" t="n">
        <v>75</v>
      </c>
      <c r="K348" s="1339" t="n">
        <v>400</v>
      </c>
      <c r="L348" s="1339" t="n">
        <v>2250</v>
      </c>
      <c r="M348" s="1340" t="n">
        <v>27.0589064319795</v>
      </c>
      <c r="N348" s="1209" t="n">
        <v>1112.18199839712</v>
      </c>
      <c r="O348" s="1342" t="n">
        <v>35512.1051875763</v>
      </c>
      <c r="P348" s="1342" t="n">
        <v>42578.3196166388</v>
      </c>
      <c r="Q348" s="1213" t="n">
        <v>30821.2842590661</v>
      </c>
      <c r="R348" s="1343" t="n">
        <v>66333.3894466424</v>
      </c>
      <c r="S348" s="1344" t="n">
        <v>73399.6038757049</v>
      </c>
    </row>
    <row r="349" customFormat="false" ht="16.5" hidden="false" customHeight="false" outlineLevel="0" collapsed="false">
      <c r="A349" s="1336" t="s">
        <v>529</v>
      </c>
      <c r="B349" s="1337" t="n">
        <f aca="false">J349</f>
        <v>75</v>
      </c>
      <c r="C349" s="1337" t="s">
        <v>496</v>
      </c>
      <c r="D349" s="1337" t="n">
        <f aca="false">K349</f>
        <v>400</v>
      </c>
      <c r="E349" s="1337" t="s">
        <v>496</v>
      </c>
      <c r="F349" s="1326" t="n">
        <f aca="false">L349</f>
        <v>2300</v>
      </c>
      <c r="G349" s="1337" t="s">
        <v>496</v>
      </c>
      <c r="H349" s="1325" t="n">
        <v>4</v>
      </c>
      <c r="I349" s="1327" t="s">
        <v>497</v>
      </c>
      <c r="J349" s="1208" t="n">
        <v>75</v>
      </c>
      <c r="K349" s="1339" t="n">
        <v>400</v>
      </c>
      <c r="L349" s="1339" t="n">
        <v>2300</v>
      </c>
      <c r="M349" s="1340" t="n">
        <v>27.6191373894763</v>
      </c>
      <c r="N349" s="1209" t="n">
        <v>1141.44994572336</v>
      </c>
      <c r="O349" s="1342" t="n">
        <v>36160.34529717</v>
      </c>
      <c r="P349" s="1342" t="n">
        <v>43369.7211997313</v>
      </c>
      <c r="Q349" s="1213" t="n">
        <v>31384.2671534588</v>
      </c>
      <c r="R349" s="1343" t="n">
        <v>67544.6124506288</v>
      </c>
      <c r="S349" s="1344" t="n">
        <v>74753.98835319</v>
      </c>
    </row>
    <row r="350" customFormat="false" ht="16.5" hidden="false" customHeight="false" outlineLevel="0" collapsed="false">
      <c r="A350" s="1336" t="s">
        <v>529</v>
      </c>
      <c r="B350" s="1337" t="n">
        <f aca="false">J350</f>
        <v>75</v>
      </c>
      <c r="C350" s="1337" t="s">
        <v>496</v>
      </c>
      <c r="D350" s="1337" t="n">
        <f aca="false">K350</f>
        <v>400</v>
      </c>
      <c r="E350" s="1337" t="s">
        <v>496</v>
      </c>
      <c r="F350" s="1326" t="n">
        <f aca="false">L350</f>
        <v>2350</v>
      </c>
      <c r="G350" s="1337" t="s">
        <v>496</v>
      </c>
      <c r="H350" s="1325" t="n">
        <v>4</v>
      </c>
      <c r="I350" s="1327" t="s">
        <v>497</v>
      </c>
      <c r="J350" s="1208" t="n">
        <v>75</v>
      </c>
      <c r="K350" s="1339" t="n">
        <v>400</v>
      </c>
      <c r="L350" s="1339" t="n">
        <v>2350</v>
      </c>
      <c r="M350" s="1340" t="n">
        <v>28.1964083469732</v>
      </c>
      <c r="N350" s="1209" t="n">
        <v>1170.7178930496</v>
      </c>
      <c r="O350" s="1342" t="n">
        <v>36808.585275555</v>
      </c>
      <c r="P350" s="1342" t="n">
        <v>44161.1227828238</v>
      </c>
      <c r="Q350" s="1213" t="n">
        <v>32162.7471676425</v>
      </c>
      <c r="R350" s="1343" t="n">
        <v>68971.3324431975</v>
      </c>
      <c r="S350" s="1344" t="n">
        <v>76323.8699504663</v>
      </c>
    </row>
    <row r="351" customFormat="false" ht="16.5" hidden="false" customHeight="false" outlineLevel="0" collapsed="false">
      <c r="A351" s="1336" t="s">
        <v>529</v>
      </c>
      <c r="B351" s="1337" t="n">
        <f aca="false">J351</f>
        <v>75</v>
      </c>
      <c r="C351" s="1337" t="s">
        <v>496</v>
      </c>
      <c r="D351" s="1337" t="n">
        <f aca="false">K351</f>
        <v>400</v>
      </c>
      <c r="E351" s="1337" t="s">
        <v>496</v>
      </c>
      <c r="F351" s="1326" t="n">
        <f aca="false">L351</f>
        <v>2400</v>
      </c>
      <c r="G351" s="1337" t="s">
        <v>496</v>
      </c>
      <c r="H351" s="1325" t="n">
        <v>4</v>
      </c>
      <c r="I351" s="1327" t="s">
        <v>497</v>
      </c>
      <c r="J351" s="1208" t="n">
        <v>75</v>
      </c>
      <c r="K351" s="1339" t="n">
        <v>400</v>
      </c>
      <c r="L351" s="1339" t="n">
        <v>2400</v>
      </c>
      <c r="M351" s="1340" t="n">
        <v>28.75663930447</v>
      </c>
      <c r="N351" s="1209" t="n">
        <v>1199.98584037584</v>
      </c>
      <c r="O351" s="1342" t="n">
        <v>37456.8253851488</v>
      </c>
      <c r="P351" s="1342" t="n">
        <v>44952.524497125</v>
      </c>
      <c r="Q351" s="1213" t="n">
        <v>32725.7301932438</v>
      </c>
      <c r="R351" s="1343" t="n">
        <v>70182.5555783925</v>
      </c>
      <c r="S351" s="1344" t="n">
        <v>77678.2546903688</v>
      </c>
    </row>
    <row r="352" customFormat="false" ht="16.5" hidden="false" customHeight="false" outlineLevel="0" collapsed="false">
      <c r="A352" s="1336" t="s">
        <v>529</v>
      </c>
      <c r="B352" s="1337" t="n">
        <f aca="false">J352</f>
        <v>75</v>
      </c>
      <c r="C352" s="1337" t="s">
        <v>496</v>
      </c>
      <c r="D352" s="1337" t="n">
        <f aca="false">K352</f>
        <v>400</v>
      </c>
      <c r="E352" s="1337" t="s">
        <v>496</v>
      </c>
      <c r="F352" s="1326" t="n">
        <f aca="false">L352</f>
        <v>2450</v>
      </c>
      <c r="G352" s="1337" t="s">
        <v>496</v>
      </c>
      <c r="H352" s="1325" t="n">
        <v>4</v>
      </c>
      <c r="I352" s="1327" t="s">
        <v>497</v>
      </c>
      <c r="J352" s="1208" t="n">
        <v>75</v>
      </c>
      <c r="K352" s="1339" t="n">
        <v>400</v>
      </c>
      <c r="L352" s="1339" t="n">
        <v>2450</v>
      </c>
      <c r="M352" s="1340" t="n">
        <v>29.5318088053268</v>
      </c>
      <c r="N352" s="1209" t="n">
        <v>1229.25378770208</v>
      </c>
      <c r="O352" s="1342" t="n">
        <v>38862.602624295</v>
      </c>
      <c r="P352" s="1342" t="n">
        <v>46436.8855432388</v>
      </c>
      <c r="Q352" s="1213" t="n">
        <v>33504.2100762188</v>
      </c>
      <c r="R352" s="1343" t="n">
        <v>72366.8127005138</v>
      </c>
      <c r="S352" s="1344" t="n">
        <v>79941.0956194575</v>
      </c>
    </row>
    <row r="353" customFormat="false" ht="16.5" hidden="false" customHeight="false" outlineLevel="0" collapsed="false">
      <c r="A353" s="1336" t="s">
        <v>529</v>
      </c>
      <c r="B353" s="1337" t="n">
        <f aca="false">J353</f>
        <v>75</v>
      </c>
      <c r="C353" s="1337" t="s">
        <v>496</v>
      </c>
      <c r="D353" s="1337" t="n">
        <f aca="false">K353</f>
        <v>400</v>
      </c>
      <c r="E353" s="1337" t="s">
        <v>496</v>
      </c>
      <c r="F353" s="1326" t="n">
        <f aca="false">L353</f>
        <v>2500</v>
      </c>
      <c r="G353" s="1337" t="s">
        <v>496</v>
      </c>
      <c r="H353" s="1325" t="n">
        <v>4</v>
      </c>
      <c r="I353" s="1327" t="s">
        <v>497</v>
      </c>
      <c r="J353" s="1208" t="n">
        <v>75</v>
      </c>
      <c r="K353" s="1339" t="n">
        <v>400</v>
      </c>
      <c r="L353" s="1339" t="n">
        <v>2500</v>
      </c>
      <c r="M353" s="1340" t="n">
        <v>30.0920397628237</v>
      </c>
      <c r="N353" s="1209" t="n">
        <v>1258.52173502832</v>
      </c>
      <c r="O353" s="1342" t="n">
        <v>39510.8427338888</v>
      </c>
      <c r="P353" s="1342" t="n">
        <v>47228.2872575399</v>
      </c>
      <c r="Q353" s="1213" t="n">
        <v>34067.19310182</v>
      </c>
      <c r="R353" s="1343" t="n">
        <v>73578.0358357088</v>
      </c>
      <c r="S353" s="1344" t="n">
        <v>81295.4803593599</v>
      </c>
    </row>
    <row r="354" customFormat="false" ht="16.5" hidden="false" customHeight="false" outlineLevel="0" collapsed="false">
      <c r="A354" s="1336" t="s">
        <v>529</v>
      </c>
      <c r="B354" s="1337" t="n">
        <f aca="false">J354</f>
        <v>75</v>
      </c>
      <c r="C354" s="1337" t="s">
        <v>496</v>
      </c>
      <c r="D354" s="1337" t="n">
        <f aca="false">K354</f>
        <v>400</v>
      </c>
      <c r="E354" s="1337" t="s">
        <v>496</v>
      </c>
      <c r="F354" s="1326" t="n">
        <f aca="false">L354</f>
        <v>2550</v>
      </c>
      <c r="G354" s="1337" t="s">
        <v>496</v>
      </c>
      <c r="H354" s="1325" t="n">
        <v>4</v>
      </c>
      <c r="I354" s="1327" t="s">
        <v>497</v>
      </c>
      <c r="J354" s="1208" t="n">
        <v>75</v>
      </c>
      <c r="K354" s="1339" t="n">
        <v>400</v>
      </c>
      <c r="L354" s="1339" t="n">
        <v>2550</v>
      </c>
      <c r="M354" s="1340" t="n">
        <v>30.6693107203205</v>
      </c>
      <c r="N354" s="1209" t="n">
        <v>1287.78968235456</v>
      </c>
      <c r="O354" s="1342" t="n">
        <v>40159.0828434825</v>
      </c>
      <c r="P354" s="1342" t="n">
        <v>48019.6888406325</v>
      </c>
      <c r="Q354" s="1213" t="n">
        <v>34845.672984795</v>
      </c>
      <c r="R354" s="1343" t="n">
        <v>75004.7558282775</v>
      </c>
      <c r="S354" s="1344" t="n">
        <v>82865.3618254275</v>
      </c>
    </row>
    <row r="355" customFormat="false" ht="16.5" hidden="false" customHeight="false" outlineLevel="0" collapsed="false">
      <c r="A355" s="1324" t="s">
        <v>529</v>
      </c>
      <c r="B355" s="1325" t="n">
        <f aca="false">J355</f>
        <v>75</v>
      </c>
      <c r="C355" s="1325" t="s">
        <v>496</v>
      </c>
      <c r="D355" s="1325" t="n">
        <f aca="false">K355</f>
        <v>400</v>
      </c>
      <c r="E355" s="1325" t="s">
        <v>496</v>
      </c>
      <c r="F355" s="1326" t="n">
        <f aca="false">L355</f>
        <v>2600</v>
      </c>
      <c r="G355" s="1325" t="s">
        <v>496</v>
      </c>
      <c r="H355" s="1325" t="n">
        <v>4</v>
      </c>
      <c r="I355" s="1327" t="s">
        <v>497</v>
      </c>
      <c r="J355" s="1208" t="n">
        <v>75</v>
      </c>
      <c r="K355" s="1339" t="n">
        <v>400</v>
      </c>
      <c r="L355" s="1339" t="n">
        <v>2600</v>
      </c>
      <c r="M355" s="1340" t="n">
        <v>31.2295416778174</v>
      </c>
      <c r="N355" s="1209" t="n">
        <v>1317.0576296808</v>
      </c>
      <c r="O355" s="1342" t="n">
        <v>40807.3228218675</v>
      </c>
      <c r="P355" s="1342" t="n">
        <v>48811.090423725</v>
      </c>
      <c r="Q355" s="1213" t="n">
        <v>35408.6560103963</v>
      </c>
      <c r="R355" s="1343" t="n">
        <v>76215.9788322638</v>
      </c>
      <c r="S355" s="1344" t="n">
        <v>84219.7464341213</v>
      </c>
    </row>
    <row r="356" customFormat="false" ht="16.5" hidden="false" customHeight="false" outlineLevel="0" collapsed="false">
      <c r="A356" s="1336" t="s">
        <v>529</v>
      </c>
      <c r="B356" s="1337" t="n">
        <f aca="false">J356</f>
        <v>75</v>
      </c>
      <c r="C356" s="1337" t="s">
        <v>496</v>
      </c>
      <c r="D356" s="1337" t="n">
        <f aca="false">K356</f>
        <v>400</v>
      </c>
      <c r="E356" s="1337" t="s">
        <v>496</v>
      </c>
      <c r="F356" s="1326" t="n">
        <f aca="false">L356</f>
        <v>2650</v>
      </c>
      <c r="G356" s="1337" t="s">
        <v>496</v>
      </c>
      <c r="H356" s="1325" t="n">
        <v>4</v>
      </c>
      <c r="I356" s="1327" t="s">
        <v>497</v>
      </c>
      <c r="J356" s="1208" t="n">
        <v>75</v>
      </c>
      <c r="K356" s="1339" t="n">
        <v>400</v>
      </c>
      <c r="L356" s="1339" t="n">
        <v>2650</v>
      </c>
      <c r="M356" s="1340" t="n">
        <v>31.8068126353142</v>
      </c>
      <c r="N356" s="1209" t="n">
        <v>1346.32557700704</v>
      </c>
      <c r="O356" s="1342" t="n">
        <v>41455.5629314613</v>
      </c>
      <c r="P356" s="1342" t="n">
        <v>49602.4921380263</v>
      </c>
      <c r="Q356" s="1213" t="n">
        <v>36187.1358933713</v>
      </c>
      <c r="R356" s="1343" t="n">
        <v>77642.6988248325</v>
      </c>
      <c r="S356" s="1344" t="n">
        <v>85789.6280313975</v>
      </c>
    </row>
    <row r="357" customFormat="false" ht="16.5" hidden="false" customHeight="false" outlineLevel="0" collapsed="false">
      <c r="A357" s="1336" t="s">
        <v>529</v>
      </c>
      <c r="B357" s="1337" t="n">
        <f aca="false">J357</f>
        <v>75</v>
      </c>
      <c r="C357" s="1337" t="s">
        <v>496</v>
      </c>
      <c r="D357" s="1337" t="n">
        <f aca="false">K357</f>
        <v>400</v>
      </c>
      <c r="E357" s="1337" t="s">
        <v>496</v>
      </c>
      <c r="F357" s="1326" t="n">
        <f aca="false">L357</f>
        <v>2700</v>
      </c>
      <c r="G357" s="1337" t="s">
        <v>496</v>
      </c>
      <c r="H357" s="1325" t="n">
        <v>4</v>
      </c>
      <c r="I357" s="1327" t="s">
        <v>497</v>
      </c>
      <c r="J357" s="1208" t="n">
        <v>75</v>
      </c>
      <c r="K357" s="1339" t="n">
        <v>400</v>
      </c>
      <c r="L357" s="1339" t="n">
        <v>2700</v>
      </c>
      <c r="M357" s="1340" t="n">
        <v>32.4455435928111</v>
      </c>
      <c r="N357" s="1209" t="n">
        <v>1375.59352433328</v>
      </c>
      <c r="O357" s="1342" t="n">
        <v>42175.9098592875</v>
      </c>
      <c r="P357" s="1342" t="n">
        <v>50463.8027927888</v>
      </c>
      <c r="Q357" s="1213" t="n">
        <v>36750.1189189725</v>
      </c>
      <c r="R357" s="1343" t="n">
        <v>78926.02877826</v>
      </c>
      <c r="S357" s="1344" t="n">
        <v>87213.9217117613</v>
      </c>
    </row>
    <row r="358" customFormat="false" ht="16.5" hidden="false" customHeight="false" outlineLevel="0" collapsed="false">
      <c r="A358" s="1336" t="s">
        <v>529</v>
      </c>
      <c r="B358" s="1337" t="n">
        <f aca="false">J358</f>
        <v>75</v>
      </c>
      <c r="C358" s="1337" t="s">
        <v>496</v>
      </c>
      <c r="D358" s="1337" t="n">
        <f aca="false">K358</f>
        <v>400</v>
      </c>
      <c r="E358" s="1337" t="s">
        <v>496</v>
      </c>
      <c r="F358" s="1326" t="n">
        <f aca="false">L358</f>
        <v>2750</v>
      </c>
      <c r="G358" s="1337" t="s">
        <v>496</v>
      </c>
      <c r="H358" s="1325" t="n">
        <v>4</v>
      </c>
      <c r="I358" s="1327" t="s">
        <v>497</v>
      </c>
      <c r="J358" s="1208" t="n">
        <v>75</v>
      </c>
      <c r="K358" s="1339" t="n">
        <v>400</v>
      </c>
      <c r="L358" s="1339" t="n">
        <v>2750</v>
      </c>
      <c r="M358" s="1340" t="n">
        <v>33.0057745503079</v>
      </c>
      <c r="N358" s="1209" t="n">
        <v>1404.86147165952</v>
      </c>
      <c r="O358" s="1342" t="n">
        <v>42824.1499688813</v>
      </c>
      <c r="P358" s="1342" t="n">
        <v>51255.2043758813</v>
      </c>
      <c r="Q358" s="1213" t="n">
        <v>37313.101813365</v>
      </c>
      <c r="R358" s="1343" t="n">
        <v>80137.2517822463</v>
      </c>
      <c r="S358" s="1344" t="n">
        <v>88568.3061892463</v>
      </c>
    </row>
    <row r="359" customFormat="false" ht="16.5" hidden="false" customHeight="false" outlineLevel="0" collapsed="false">
      <c r="A359" s="1336" t="s">
        <v>529</v>
      </c>
      <c r="B359" s="1337" t="n">
        <f aca="false">J359</f>
        <v>75</v>
      </c>
      <c r="C359" s="1337" t="s">
        <v>496</v>
      </c>
      <c r="D359" s="1337" t="n">
        <f aca="false">K359</f>
        <v>400</v>
      </c>
      <c r="E359" s="1337" t="s">
        <v>496</v>
      </c>
      <c r="F359" s="1326" t="n">
        <f aca="false">L359</f>
        <v>2800</v>
      </c>
      <c r="G359" s="1337" t="s">
        <v>496</v>
      </c>
      <c r="H359" s="1325" t="n">
        <v>4</v>
      </c>
      <c r="I359" s="1327" t="s">
        <v>497</v>
      </c>
      <c r="J359" s="1208" t="n">
        <v>75</v>
      </c>
      <c r="K359" s="1339" t="n">
        <v>400</v>
      </c>
      <c r="L359" s="1339" t="n">
        <v>2800</v>
      </c>
      <c r="M359" s="1340" t="n">
        <v>33.5830455078047</v>
      </c>
      <c r="N359" s="1209" t="n">
        <v>1434.12941898576</v>
      </c>
      <c r="O359" s="1342" t="n">
        <v>43472.3899472663</v>
      </c>
      <c r="P359" s="1342" t="n">
        <v>52046.6059589738</v>
      </c>
      <c r="Q359" s="1213" t="n">
        <v>38091.5818275488</v>
      </c>
      <c r="R359" s="1343" t="n">
        <v>81563.971774815</v>
      </c>
      <c r="S359" s="1344" t="n">
        <v>90138.1877865225</v>
      </c>
    </row>
    <row r="360" customFormat="false" ht="16.5" hidden="false" customHeight="false" outlineLevel="0" collapsed="false">
      <c r="A360" s="1336" t="s">
        <v>529</v>
      </c>
      <c r="B360" s="1337" t="n">
        <f aca="false">J360</f>
        <v>75</v>
      </c>
      <c r="C360" s="1337" t="s">
        <v>496</v>
      </c>
      <c r="D360" s="1337" t="n">
        <f aca="false">K360</f>
        <v>400</v>
      </c>
      <c r="E360" s="1337" t="s">
        <v>496</v>
      </c>
      <c r="F360" s="1326" t="n">
        <f aca="false">L360</f>
        <v>2850</v>
      </c>
      <c r="G360" s="1337" t="s">
        <v>496</v>
      </c>
      <c r="H360" s="1325" t="n">
        <v>4</v>
      </c>
      <c r="I360" s="1327" t="s">
        <v>497</v>
      </c>
      <c r="J360" s="1208" t="n">
        <v>75</v>
      </c>
      <c r="K360" s="1339" t="n">
        <v>400</v>
      </c>
      <c r="L360" s="1339" t="n">
        <v>2850</v>
      </c>
      <c r="M360" s="1340" t="n">
        <v>34.1432764653016</v>
      </c>
      <c r="N360" s="1209" t="n">
        <v>1463.397366312</v>
      </c>
      <c r="O360" s="1342" t="n">
        <v>44120.63005686</v>
      </c>
      <c r="P360" s="1342" t="n">
        <v>52838.007673275</v>
      </c>
      <c r="Q360" s="1213" t="n">
        <v>38654.5647219413</v>
      </c>
      <c r="R360" s="1343" t="n">
        <v>82775.1947788013</v>
      </c>
      <c r="S360" s="1344" t="n">
        <v>91492.5723952163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75</v>
      </c>
      <c r="C361" s="1337" t="s">
        <v>496</v>
      </c>
      <c r="D361" s="1337" t="n">
        <f aca="false">K361</f>
        <v>400</v>
      </c>
      <c r="E361" s="1337" t="s">
        <v>496</v>
      </c>
      <c r="F361" s="1326" t="n">
        <f aca="false">L361</f>
        <v>2900</v>
      </c>
      <c r="G361" s="1337" t="s">
        <v>496</v>
      </c>
      <c r="H361" s="1325" t="n">
        <v>4</v>
      </c>
      <c r="I361" s="1327" t="s">
        <v>497</v>
      </c>
      <c r="J361" s="1208" t="n">
        <v>75</v>
      </c>
      <c r="K361" s="1339" t="n">
        <v>400</v>
      </c>
      <c r="L361" s="1339" t="n">
        <v>2900</v>
      </c>
      <c r="M361" s="1340" t="n">
        <v>34.7205474227984</v>
      </c>
      <c r="N361" s="1209" t="n">
        <v>1492.66531363824</v>
      </c>
      <c r="O361" s="1342" t="n">
        <v>44768.870035245</v>
      </c>
      <c r="P361" s="1342" t="n">
        <v>53629.4092563675</v>
      </c>
      <c r="Q361" s="1213" t="n">
        <v>39433.044736125</v>
      </c>
      <c r="R361" s="1343" t="n">
        <v>84201.91477137</v>
      </c>
      <c r="S361" s="1344" t="n">
        <v>93062.4539924925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75</v>
      </c>
      <c r="C362" s="1337" t="s">
        <v>496</v>
      </c>
      <c r="D362" s="1337" t="n">
        <f aca="false">K362</f>
        <v>400</v>
      </c>
      <c r="E362" s="1337" t="s">
        <v>496</v>
      </c>
      <c r="F362" s="1326" t="n">
        <f aca="false">L362</f>
        <v>2950</v>
      </c>
      <c r="G362" s="1337" t="s">
        <v>496</v>
      </c>
      <c r="H362" s="1325" t="n">
        <v>4</v>
      </c>
      <c r="I362" s="1327" t="s">
        <v>497</v>
      </c>
      <c r="J362" s="1208" t="n">
        <v>75</v>
      </c>
      <c r="K362" s="1339" t="n">
        <v>400</v>
      </c>
      <c r="L362" s="1339" t="n">
        <v>2950</v>
      </c>
      <c r="M362" s="1340" t="n">
        <v>35.2807783802953</v>
      </c>
      <c r="N362" s="1209" t="n">
        <v>1521.93326096448</v>
      </c>
      <c r="O362" s="1342" t="n">
        <v>45417.1101448388</v>
      </c>
      <c r="P362" s="1342" t="n">
        <v>54420.81083946</v>
      </c>
      <c r="Q362" s="1213" t="n">
        <v>39996.0276305175</v>
      </c>
      <c r="R362" s="1343" t="n">
        <v>85413.1377753563</v>
      </c>
      <c r="S362" s="1344" t="n">
        <v>94416.8384699775</v>
      </c>
    </row>
    <row r="363" customFormat="false" ht="16.5" hidden="false" customHeight="false" outlineLevel="0" collapsed="false">
      <c r="A363" s="1345" t="s">
        <v>529</v>
      </c>
      <c r="B363" s="1346" t="n">
        <f aca="false">J363</f>
        <v>75</v>
      </c>
      <c r="C363" s="1346" t="s">
        <v>496</v>
      </c>
      <c r="D363" s="1346" t="n">
        <f aca="false">K363</f>
        <v>400</v>
      </c>
      <c r="E363" s="1346" t="s">
        <v>496</v>
      </c>
      <c r="F363" s="1347" t="n">
        <f aca="false">L363</f>
        <v>3000</v>
      </c>
      <c r="G363" s="1346" t="s">
        <v>496</v>
      </c>
      <c r="H363" s="1348" t="n">
        <v>4</v>
      </c>
      <c r="I363" s="1349" t="s">
        <v>497</v>
      </c>
      <c r="J363" s="1231" t="n">
        <v>75</v>
      </c>
      <c r="K363" s="1350" t="n">
        <v>400</v>
      </c>
      <c r="L363" s="1350" t="n">
        <v>3000</v>
      </c>
      <c r="M363" s="1351" t="n">
        <v>35.8580493377921</v>
      </c>
      <c r="N363" s="1232" t="n">
        <v>1551.20120829072</v>
      </c>
      <c r="O363" s="1353" t="n">
        <v>46065.3502544325</v>
      </c>
      <c r="P363" s="1353" t="n">
        <v>55212.2124225525</v>
      </c>
      <c r="Q363" s="1236" t="n">
        <v>40774.5076447013</v>
      </c>
      <c r="R363" s="1354" t="n">
        <v>86839.8578991338</v>
      </c>
      <c r="S363" s="1355" t="n">
        <v>95986.7200672538</v>
      </c>
    </row>
    <row r="364" customFormat="false" ht="16.5" hidden="false" customHeight="true" outlineLevel="0" collapsed="false">
      <c r="A364" s="1202" t="s">
        <v>535</v>
      </c>
      <c r="B364" s="1202"/>
      <c r="C364" s="1202"/>
      <c r="D364" s="1202"/>
      <c r="E364" s="1202"/>
      <c r="F364" s="1202"/>
      <c r="G364" s="1202"/>
      <c r="H364" s="1202"/>
      <c r="I364" s="1202"/>
      <c r="J364" s="1202"/>
      <c r="K364" s="1202"/>
      <c r="L364" s="1202"/>
      <c r="M364" s="1202"/>
      <c r="N364" s="1202"/>
      <c r="O364" s="1202"/>
      <c r="P364" s="1202"/>
      <c r="Q364" s="1202"/>
      <c r="R364" s="1202"/>
      <c r="S364" s="1202"/>
    </row>
    <row r="365" customFormat="false" ht="16.5" hidden="false" customHeight="false" outlineLevel="0" collapsed="false">
      <c r="A365" s="1324" t="s">
        <v>529</v>
      </c>
      <c r="B365" s="1325" t="n">
        <f aca="false">J365</f>
        <v>75</v>
      </c>
      <c r="C365" s="1325" t="s">
        <v>496</v>
      </c>
      <c r="D365" s="1325" t="n">
        <f aca="false">K365</f>
        <v>400</v>
      </c>
      <c r="E365" s="1325" t="s">
        <v>496</v>
      </c>
      <c r="F365" s="1326" t="n">
        <f aca="false">L365</f>
        <v>600</v>
      </c>
      <c r="G365" s="1325" t="s">
        <v>496</v>
      </c>
      <c r="H365" s="1325" t="n">
        <v>6</v>
      </c>
      <c r="I365" s="1327" t="s">
        <v>497</v>
      </c>
      <c r="J365" s="1258" t="n">
        <v>75</v>
      </c>
      <c r="K365" s="1329" t="n">
        <v>400</v>
      </c>
      <c r="L365" s="1329" t="n">
        <v>600</v>
      </c>
      <c r="M365" s="1330" t="n">
        <v>8.37082701113869</v>
      </c>
      <c r="N365" s="1259" t="n">
        <v>190.608</v>
      </c>
      <c r="O365" s="1332" t="n">
        <v>15226.4690650688</v>
      </c>
      <c r="P365" s="1332" t="n">
        <v>17453.9569773488</v>
      </c>
      <c r="Q365" s="1262" t="n">
        <v>9225.88854220125</v>
      </c>
      <c r="R365" s="1334" t="n">
        <v>24452.35760727</v>
      </c>
      <c r="S365" s="1335" t="n">
        <v>26679.84551955</v>
      </c>
    </row>
    <row r="366" customFormat="false" ht="16.5" hidden="false" customHeight="false" outlineLevel="0" collapsed="false">
      <c r="A366" s="1336" t="s">
        <v>529</v>
      </c>
      <c r="B366" s="1337" t="n">
        <f aca="false">J366</f>
        <v>75</v>
      </c>
      <c r="C366" s="1337" t="s">
        <v>496</v>
      </c>
      <c r="D366" s="1337" t="n">
        <f aca="false">K366</f>
        <v>400</v>
      </c>
      <c r="E366" s="1337" t="s">
        <v>496</v>
      </c>
      <c r="F366" s="1326" t="n">
        <f aca="false">L366</f>
        <v>650</v>
      </c>
      <c r="G366" s="1337" t="s">
        <v>496</v>
      </c>
      <c r="H366" s="1325" t="n">
        <v>6</v>
      </c>
      <c r="I366" s="1327" t="s">
        <v>497</v>
      </c>
      <c r="J366" s="1208" t="n">
        <v>75</v>
      </c>
      <c r="K366" s="1339" t="n">
        <v>400</v>
      </c>
      <c r="L366" s="1339" t="n">
        <v>650</v>
      </c>
      <c r="M366" s="1340" t="n">
        <v>9.02063102625553</v>
      </c>
      <c r="N366" s="1209" t="n">
        <v>228.7296</v>
      </c>
      <c r="O366" s="1342" t="n">
        <v>16068.9984993563</v>
      </c>
      <c r="P366" s="1342" t="n">
        <v>18505.4645558925</v>
      </c>
      <c r="Q366" s="1213" t="n">
        <v>9788.8715678025</v>
      </c>
      <c r="R366" s="1343" t="n">
        <v>25857.8700671588</v>
      </c>
      <c r="S366" s="1344" t="n">
        <v>28294.336123695</v>
      </c>
    </row>
    <row r="367" customFormat="false" ht="16.5" hidden="false" customHeight="false" outlineLevel="0" collapsed="false">
      <c r="A367" s="1336" t="s">
        <v>529</v>
      </c>
      <c r="B367" s="1337" t="n">
        <f aca="false">J367</f>
        <v>75</v>
      </c>
      <c r="C367" s="1337" t="s">
        <v>496</v>
      </c>
      <c r="D367" s="1337" t="n">
        <f aca="false">K367</f>
        <v>400</v>
      </c>
      <c r="E367" s="1337" t="s">
        <v>496</v>
      </c>
      <c r="F367" s="1326" t="n">
        <f aca="false">L367</f>
        <v>700</v>
      </c>
      <c r="G367" s="1337" t="s">
        <v>496</v>
      </c>
      <c r="H367" s="1325" t="n">
        <v>6</v>
      </c>
      <c r="I367" s="1327" t="s">
        <v>497</v>
      </c>
      <c r="J367" s="1208" t="n">
        <v>75</v>
      </c>
      <c r="K367" s="1339" t="n">
        <v>400</v>
      </c>
      <c r="L367" s="1339" t="n">
        <v>700</v>
      </c>
      <c r="M367" s="1340" t="n">
        <v>9.66452437363237</v>
      </c>
      <c r="N367" s="1209" t="n">
        <v>266.8512</v>
      </c>
      <c r="O367" s="1342" t="n">
        <v>16911.527802435</v>
      </c>
      <c r="P367" s="1342" t="n">
        <v>19486.9473366488</v>
      </c>
      <c r="Q367" s="1213" t="n">
        <v>10567.3514507775</v>
      </c>
      <c r="R367" s="1343" t="n">
        <v>27478.8792532125</v>
      </c>
      <c r="S367" s="1344" t="n">
        <v>30054.2987874263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75</v>
      </c>
      <c r="C368" s="1337" t="s">
        <v>496</v>
      </c>
      <c r="D368" s="1337" t="n">
        <f aca="false">K368</f>
        <v>400</v>
      </c>
      <c r="E368" s="1337" t="s">
        <v>496</v>
      </c>
      <c r="F368" s="1326" t="n">
        <f aca="false">L368</f>
        <v>750</v>
      </c>
      <c r="G368" s="1337" t="s">
        <v>496</v>
      </c>
      <c r="H368" s="1325" t="n">
        <v>6</v>
      </c>
      <c r="I368" s="1327" t="s">
        <v>497</v>
      </c>
      <c r="J368" s="1208" t="n">
        <v>75</v>
      </c>
      <c r="K368" s="1339" t="n">
        <v>400</v>
      </c>
      <c r="L368" s="1339" t="n">
        <v>750</v>
      </c>
      <c r="M368" s="1340" t="n">
        <v>10.2913777210092</v>
      </c>
      <c r="N368" s="1209" t="n">
        <v>304.9728</v>
      </c>
      <c r="O368" s="1342" t="n">
        <v>17754.0571055138</v>
      </c>
      <c r="P368" s="1342" t="n">
        <v>20468.4302486138</v>
      </c>
      <c r="Q368" s="1213" t="n">
        <v>11130.3344763788</v>
      </c>
      <c r="R368" s="1343" t="n">
        <v>28884.3915818925</v>
      </c>
      <c r="S368" s="1344" t="n">
        <v>31598.7647249925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75</v>
      </c>
      <c r="C369" s="1337" t="s">
        <v>496</v>
      </c>
      <c r="D369" s="1337" t="n">
        <f aca="false">K369</f>
        <v>400</v>
      </c>
      <c r="E369" s="1337" t="s">
        <v>496</v>
      </c>
      <c r="F369" s="1326" t="n">
        <f aca="false">L369</f>
        <v>800</v>
      </c>
      <c r="G369" s="1337" t="s">
        <v>496</v>
      </c>
      <c r="H369" s="1325" t="n">
        <v>6</v>
      </c>
      <c r="I369" s="1327" t="s">
        <v>497</v>
      </c>
      <c r="J369" s="1208" t="n">
        <v>75</v>
      </c>
      <c r="K369" s="1339" t="n">
        <v>400</v>
      </c>
      <c r="L369" s="1339" t="n">
        <v>800</v>
      </c>
      <c r="M369" s="1340" t="n">
        <v>10.9182310683861</v>
      </c>
      <c r="N369" s="1209" t="n">
        <v>343.0944</v>
      </c>
      <c r="O369" s="1342" t="n">
        <v>18596.5865398013</v>
      </c>
      <c r="P369" s="1342" t="n">
        <v>21449.91302937</v>
      </c>
      <c r="Q369" s="1213" t="n">
        <v>11693.3173707713</v>
      </c>
      <c r="R369" s="1343" t="n">
        <v>30289.9039105725</v>
      </c>
      <c r="S369" s="1344" t="n">
        <v>33143.2304001413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75</v>
      </c>
      <c r="C370" s="1337" t="s">
        <v>496</v>
      </c>
      <c r="D370" s="1337" t="n">
        <f aca="false">K370</f>
        <v>400</v>
      </c>
      <c r="E370" s="1337" t="s">
        <v>496</v>
      </c>
      <c r="F370" s="1326" t="n">
        <f aca="false">L370</f>
        <v>850</v>
      </c>
      <c r="G370" s="1337" t="s">
        <v>496</v>
      </c>
      <c r="H370" s="1325" t="n">
        <v>6</v>
      </c>
      <c r="I370" s="1327" t="s">
        <v>497</v>
      </c>
      <c r="J370" s="1208" t="n">
        <v>75</v>
      </c>
      <c r="K370" s="1339" t="n">
        <v>400</v>
      </c>
      <c r="L370" s="1339" t="n">
        <v>850</v>
      </c>
      <c r="M370" s="1340" t="n">
        <v>11.5621244157629</v>
      </c>
      <c r="N370" s="1209" t="n">
        <v>381.216</v>
      </c>
      <c r="O370" s="1342" t="n">
        <v>19439.11584288</v>
      </c>
      <c r="P370" s="1342" t="n">
        <v>22431.395941335</v>
      </c>
      <c r="Q370" s="1213" t="n">
        <v>12471.797384955</v>
      </c>
      <c r="R370" s="1343" t="n">
        <v>31910.913227835</v>
      </c>
      <c r="S370" s="1344" t="n">
        <v>34903.19332629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75</v>
      </c>
      <c r="C371" s="1337" t="s">
        <v>496</v>
      </c>
      <c r="D371" s="1337" t="n">
        <f aca="false">K371</f>
        <v>400</v>
      </c>
      <c r="E371" s="1337" t="s">
        <v>496</v>
      </c>
      <c r="F371" s="1326" t="n">
        <f aca="false">L371</f>
        <v>900</v>
      </c>
      <c r="G371" s="1337" t="s">
        <v>496</v>
      </c>
      <c r="H371" s="1325" t="n">
        <v>6</v>
      </c>
      <c r="I371" s="1327" t="s">
        <v>497</v>
      </c>
      <c r="J371" s="1208" t="n">
        <v>75</v>
      </c>
      <c r="K371" s="1339" t="n">
        <v>400</v>
      </c>
      <c r="L371" s="1339" t="n">
        <v>900</v>
      </c>
      <c r="M371" s="1340" t="n">
        <v>12.1889777631397</v>
      </c>
      <c r="N371" s="1209" t="n">
        <v>419.3376</v>
      </c>
      <c r="O371" s="1342" t="n">
        <v>20281.6451459588</v>
      </c>
      <c r="P371" s="1342" t="n">
        <v>23412.8787220913</v>
      </c>
      <c r="Q371" s="1213" t="n">
        <v>13034.7802793475</v>
      </c>
      <c r="R371" s="1343" t="n">
        <v>33316.4254253063</v>
      </c>
      <c r="S371" s="1344" t="n">
        <v>36447.6590014388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75</v>
      </c>
      <c r="C372" s="1337" t="s">
        <v>496</v>
      </c>
      <c r="D372" s="1337" t="n">
        <f aca="false">K372</f>
        <v>400</v>
      </c>
      <c r="E372" s="1337" t="s">
        <v>496</v>
      </c>
      <c r="F372" s="1326" t="n">
        <f aca="false">L372</f>
        <v>950</v>
      </c>
      <c r="G372" s="1337" t="s">
        <v>496</v>
      </c>
      <c r="H372" s="1325" t="n">
        <v>6</v>
      </c>
      <c r="I372" s="1327" t="s">
        <v>497</v>
      </c>
      <c r="J372" s="1208" t="n">
        <v>75</v>
      </c>
      <c r="K372" s="1339" t="n">
        <v>400</v>
      </c>
      <c r="L372" s="1339" t="n">
        <v>950</v>
      </c>
      <c r="M372" s="1340" t="n">
        <v>12.8328711105166</v>
      </c>
      <c r="N372" s="1209" t="n">
        <v>457.4592</v>
      </c>
      <c r="O372" s="1342" t="n">
        <v>21124.1745802463</v>
      </c>
      <c r="P372" s="1342" t="n">
        <v>24394.3616340563</v>
      </c>
      <c r="Q372" s="1213" t="n">
        <v>13813.2602935313</v>
      </c>
      <c r="R372" s="1343" t="n">
        <v>34937.4348737775</v>
      </c>
      <c r="S372" s="1344" t="n">
        <v>38207.6219275875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75</v>
      </c>
      <c r="C373" s="1337" t="s">
        <v>496</v>
      </c>
      <c r="D373" s="1337" t="n">
        <f aca="false">K373</f>
        <v>400</v>
      </c>
      <c r="E373" s="1337" t="s">
        <v>496</v>
      </c>
      <c r="F373" s="1326" t="n">
        <f aca="false">L373</f>
        <v>1000</v>
      </c>
      <c r="G373" s="1337" t="s">
        <v>496</v>
      </c>
      <c r="H373" s="1325" t="n">
        <v>6</v>
      </c>
      <c r="I373" s="1327" t="s">
        <v>497</v>
      </c>
      <c r="J373" s="1208" t="n">
        <v>75</v>
      </c>
      <c r="K373" s="1339" t="n">
        <v>400</v>
      </c>
      <c r="L373" s="1339" t="n">
        <v>1000</v>
      </c>
      <c r="M373" s="1340" t="n">
        <v>13.4597244578934</v>
      </c>
      <c r="N373" s="1209" t="n">
        <v>495.5808</v>
      </c>
      <c r="O373" s="1342" t="n">
        <v>21966.703883325</v>
      </c>
      <c r="P373" s="1342" t="n">
        <v>25375.8444148125</v>
      </c>
      <c r="Q373" s="1213" t="n">
        <v>14376.2433191325</v>
      </c>
      <c r="R373" s="1343" t="n">
        <v>36342.9472024575</v>
      </c>
      <c r="S373" s="1344" t="n">
        <v>39752.087733945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75</v>
      </c>
      <c r="C374" s="1337" t="s">
        <v>496</v>
      </c>
      <c r="D374" s="1337" t="n">
        <f aca="false">K374</f>
        <v>400</v>
      </c>
      <c r="E374" s="1337" t="s">
        <v>496</v>
      </c>
      <c r="F374" s="1326" t="n">
        <f aca="false">L374</f>
        <v>1050</v>
      </c>
      <c r="G374" s="1337" t="s">
        <v>496</v>
      </c>
      <c r="H374" s="1325" t="n">
        <v>6</v>
      </c>
      <c r="I374" s="1327" t="s">
        <v>497</v>
      </c>
      <c r="J374" s="1208" t="n">
        <v>75</v>
      </c>
      <c r="K374" s="1339" t="n">
        <v>400</v>
      </c>
      <c r="L374" s="1339" t="n">
        <v>1050</v>
      </c>
      <c r="M374" s="1340" t="n">
        <v>14.1036178052703</v>
      </c>
      <c r="N374" s="1209" t="n">
        <v>533.7024</v>
      </c>
      <c r="O374" s="1342" t="n">
        <v>22809.2331864037</v>
      </c>
      <c r="P374" s="1342" t="n">
        <v>26357.3273267775</v>
      </c>
      <c r="Q374" s="1213" t="n">
        <v>15154.7232021075</v>
      </c>
      <c r="R374" s="1343" t="n">
        <v>37963.9563885113</v>
      </c>
      <c r="S374" s="1344" t="n">
        <v>41512.050528885</v>
      </c>
    </row>
    <row r="375" customFormat="false" ht="16.5" hidden="false" customHeight="false" outlineLevel="0" collapsed="false">
      <c r="A375" s="1324" t="s">
        <v>529</v>
      </c>
      <c r="B375" s="1325" t="n">
        <f aca="false">J375</f>
        <v>75</v>
      </c>
      <c r="C375" s="1325" t="s">
        <v>496</v>
      </c>
      <c r="D375" s="1325" t="n">
        <f aca="false">K375</f>
        <v>400</v>
      </c>
      <c r="E375" s="1325" t="s">
        <v>496</v>
      </c>
      <c r="F375" s="1326" t="n">
        <f aca="false">L375</f>
        <v>1100</v>
      </c>
      <c r="G375" s="1325" t="s">
        <v>496</v>
      </c>
      <c r="H375" s="1325" t="n">
        <v>6</v>
      </c>
      <c r="I375" s="1327" t="s">
        <v>497</v>
      </c>
      <c r="J375" s="1208" t="n">
        <v>75</v>
      </c>
      <c r="K375" s="1339" t="n">
        <v>400</v>
      </c>
      <c r="L375" s="1339" t="n">
        <v>1100</v>
      </c>
      <c r="M375" s="1340" t="n">
        <v>14.7304711526471</v>
      </c>
      <c r="N375" s="1209" t="n">
        <v>571.824</v>
      </c>
      <c r="O375" s="1342" t="n">
        <v>23651.7624894825</v>
      </c>
      <c r="P375" s="1342" t="n">
        <v>27338.8101075338</v>
      </c>
      <c r="Q375" s="1213" t="n">
        <v>15717.7062277088</v>
      </c>
      <c r="R375" s="1343" t="n">
        <v>39369.4687171912</v>
      </c>
      <c r="S375" s="1344" t="n">
        <v>43056.5163352425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75</v>
      </c>
      <c r="C376" s="1337" t="s">
        <v>496</v>
      </c>
      <c r="D376" s="1337" t="n">
        <f aca="false">K376</f>
        <v>400</v>
      </c>
      <c r="E376" s="1337" t="s">
        <v>496</v>
      </c>
      <c r="F376" s="1326" t="n">
        <f aca="false">L376</f>
        <v>1150</v>
      </c>
      <c r="G376" s="1337" t="s">
        <v>496</v>
      </c>
      <c r="H376" s="1325" t="n">
        <v>6</v>
      </c>
      <c r="I376" s="1327" t="s">
        <v>497</v>
      </c>
      <c r="J376" s="1208" t="n">
        <v>75</v>
      </c>
      <c r="K376" s="1339" t="n">
        <v>400</v>
      </c>
      <c r="L376" s="1339" t="n">
        <v>1150</v>
      </c>
      <c r="M376" s="1340" t="n">
        <v>15.3573245000239</v>
      </c>
      <c r="N376" s="1209" t="n">
        <v>609.9456</v>
      </c>
      <c r="O376" s="1342" t="n">
        <v>24494.29192377</v>
      </c>
      <c r="P376" s="1342" t="n">
        <v>28320.2930194988</v>
      </c>
      <c r="Q376" s="1213" t="n">
        <v>16280.6891221013</v>
      </c>
      <c r="R376" s="1343" t="n">
        <v>40774.9810458713</v>
      </c>
      <c r="S376" s="1344" t="n">
        <v>44600.9821416</v>
      </c>
    </row>
    <row r="377" customFormat="false" ht="16.5" hidden="false" customHeight="false" outlineLevel="0" collapsed="false">
      <c r="A377" s="1336" t="s">
        <v>529</v>
      </c>
      <c r="B377" s="1337" t="n">
        <f aca="false">J377</f>
        <v>75</v>
      </c>
      <c r="C377" s="1337" t="s">
        <v>496</v>
      </c>
      <c r="D377" s="1337" t="n">
        <f aca="false">K377</f>
        <v>400</v>
      </c>
      <c r="E377" s="1337" t="s">
        <v>496</v>
      </c>
      <c r="F377" s="1326" t="n">
        <f aca="false">L377</f>
        <v>1200</v>
      </c>
      <c r="G377" s="1337" t="s">
        <v>496</v>
      </c>
      <c r="H377" s="1325" t="n">
        <v>6</v>
      </c>
      <c r="I377" s="1327" t="s">
        <v>497</v>
      </c>
      <c r="J377" s="1208" t="n">
        <v>75</v>
      </c>
      <c r="K377" s="1339" t="n">
        <v>400</v>
      </c>
      <c r="L377" s="1339" t="n">
        <v>1200</v>
      </c>
      <c r="M377" s="1340" t="n">
        <v>16.1189678474008</v>
      </c>
      <c r="N377" s="1209" t="n">
        <v>648.0672</v>
      </c>
      <c r="O377" s="1342" t="n">
        <v>25451.7989296388</v>
      </c>
      <c r="P377" s="1342" t="n">
        <v>29413.2489173325</v>
      </c>
      <c r="Q377" s="1213" t="n">
        <v>17059.169136285</v>
      </c>
      <c r="R377" s="1343" t="n">
        <v>42510.9680659238</v>
      </c>
      <c r="S377" s="1344" t="n">
        <v>46472.4180536175</v>
      </c>
    </row>
    <row r="378" customFormat="false" ht="16.5" hidden="false" customHeight="false" outlineLevel="0" collapsed="false">
      <c r="A378" s="1336" t="s">
        <v>529</v>
      </c>
      <c r="B378" s="1337" t="n">
        <f aca="false">J378</f>
        <v>75</v>
      </c>
      <c r="C378" s="1337" t="s">
        <v>496</v>
      </c>
      <c r="D378" s="1337" t="n">
        <f aca="false">K378</f>
        <v>400</v>
      </c>
      <c r="E378" s="1337" t="s">
        <v>496</v>
      </c>
      <c r="F378" s="1326" t="n">
        <f aca="false">L378</f>
        <v>1250</v>
      </c>
      <c r="G378" s="1337" t="s">
        <v>496</v>
      </c>
      <c r="H378" s="1325" t="n">
        <v>6</v>
      </c>
      <c r="I378" s="1327" t="s">
        <v>497</v>
      </c>
      <c r="J378" s="1208" t="n">
        <v>75</v>
      </c>
      <c r="K378" s="1339" t="n">
        <v>400</v>
      </c>
      <c r="L378" s="1339" t="n">
        <v>1250</v>
      </c>
      <c r="M378" s="1340" t="n">
        <v>16.7458211947776</v>
      </c>
      <c r="N378" s="1209" t="n">
        <v>686.1888</v>
      </c>
      <c r="O378" s="1342" t="n">
        <v>26294.3283639263</v>
      </c>
      <c r="P378" s="1342" t="n">
        <v>30394.7318292975</v>
      </c>
      <c r="Q378" s="1213" t="n">
        <v>17622.1520306775</v>
      </c>
      <c r="R378" s="1343" t="n">
        <v>43916.4803946038</v>
      </c>
      <c r="S378" s="1344" t="n">
        <v>48016.883859975</v>
      </c>
    </row>
    <row r="379" customFormat="false" ht="16.5" hidden="false" customHeight="false" outlineLevel="0" collapsed="false">
      <c r="A379" s="1336" t="s">
        <v>529</v>
      </c>
      <c r="B379" s="1337" t="n">
        <f aca="false">J379</f>
        <v>75</v>
      </c>
      <c r="C379" s="1337" t="s">
        <v>496</v>
      </c>
      <c r="D379" s="1337" t="n">
        <f aca="false">K379</f>
        <v>400</v>
      </c>
      <c r="E379" s="1337" t="s">
        <v>496</v>
      </c>
      <c r="F379" s="1326" t="n">
        <f aca="false">L379</f>
        <v>1300</v>
      </c>
      <c r="G379" s="1337" t="s">
        <v>496</v>
      </c>
      <c r="H379" s="1325" t="n">
        <v>6</v>
      </c>
      <c r="I379" s="1327" t="s">
        <v>497</v>
      </c>
      <c r="J379" s="1208" t="n">
        <v>75</v>
      </c>
      <c r="K379" s="1339" t="n">
        <v>400</v>
      </c>
      <c r="L379" s="1339" t="n">
        <v>1300</v>
      </c>
      <c r="M379" s="1340" t="n">
        <v>17.3897145421545</v>
      </c>
      <c r="N379" s="1209" t="n">
        <v>724.3104</v>
      </c>
      <c r="O379" s="1342" t="n">
        <v>27136.857667005</v>
      </c>
      <c r="P379" s="1342" t="n">
        <v>31376.2146100538</v>
      </c>
      <c r="Q379" s="1213" t="n">
        <v>18400.6320448613</v>
      </c>
      <c r="R379" s="1343" t="n">
        <v>45537.4897118663</v>
      </c>
      <c r="S379" s="1344" t="n">
        <v>49776.846654915</v>
      </c>
    </row>
    <row r="380" customFormat="false" ht="16.5" hidden="false" customHeight="false" outlineLevel="0" collapsed="false">
      <c r="A380" s="1336" t="s">
        <v>529</v>
      </c>
      <c r="B380" s="1337" t="n">
        <f aca="false">J380</f>
        <v>75</v>
      </c>
      <c r="C380" s="1337" t="s">
        <v>496</v>
      </c>
      <c r="D380" s="1337" t="n">
        <f aca="false">K380</f>
        <v>400</v>
      </c>
      <c r="E380" s="1337" t="s">
        <v>496</v>
      </c>
      <c r="F380" s="1326" t="n">
        <f aca="false">L380</f>
        <v>1350</v>
      </c>
      <c r="G380" s="1337" t="s">
        <v>496</v>
      </c>
      <c r="H380" s="1325" t="n">
        <v>6</v>
      </c>
      <c r="I380" s="1327" t="s">
        <v>497</v>
      </c>
      <c r="J380" s="1208" t="n">
        <v>75</v>
      </c>
      <c r="K380" s="1339" t="n">
        <v>400</v>
      </c>
      <c r="L380" s="1339" t="n">
        <v>1350</v>
      </c>
      <c r="M380" s="1340" t="n">
        <v>18.0165678895313</v>
      </c>
      <c r="N380" s="1209" t="n">
        <v>762.432</v>
      </c>
      <c r="O380" s="1342" t="n">
        <v>27979.3869700838</v>
      </c>
      <c r="P380" s="1342" t="n">
        <v>32357.6975220188</v>
      </c>
      <c r="Q380" s="1213" t="n">
        <v>18963.6149392538</v>
      </c>
      <c r="R380" s="1343" t="n">
        <v>46943.0019093375</v>
      </c>
      <c r="S380" s="1344" t="n">
        <v>51321.3124612725</v>
      </c>
    </row>
    <row r="381" customFormat="false" ht="16.5" hidden="false" customHeight="false" outlineLevel="0" collapsed="false">
      <c r="A381" s="1336" t="s">
        <v>529</v>
      </c>
      <c r="B381" s="1337" t="n">
        <f aca="false">J381</f>
        <v>75</v>
      </c>
      <c r="C381" s="1337" t="s">
        <v>496</v>
      </c>
      <c r="D381" s="1337" t="n">
        <f aca="false">K381</f>
        <v>400</v>
      </c>
      <c r="E381" s="1337" t="s">
        <v>496</v>
      </c>
      <c r="F381" s="1326" t="n">
        <f aca="false">L381</f>
        <v>1400</v>
      </c>
      <c r="G381" s="1337" t="s">
        <v>496</v>
      </c>
      <c r="H381" s="1325" t="n">
        <v>6</v>
      </c>
      <c r="I381" s="1327" t="s">
        <v>497</v>
      </c>
      <c r="J381" s="1208" t="n">
        <v>75</v>
      </c>
      <c r="K381" s="1339" t="n">
        <v>400</v>
      </c>
      <c r="L381" s="1339" t="n">
        <v>1400</v>
      </c>
      <c r="M381" s="1340" t="n">
        <v>18.6604612369082</v>
      </c>
      <c r="N381" s="1209" t="n">
        <v>800.5536</v>
      </c>
      <c r="O381" s="1342" t="n">
        <v>28821.9164043713</v>
      </c>
      <c r="P381" s="1342" t="n">
        <v>33339.180302775</v>
      </c>
      <c r="Q381" s="1213" t="n">
        <v>19742.0949534375</v>
      </c>
      <c r="R381" s="1343" t="n">
        <v>48564.0113578088</v>
      </c>
      <c r="S381" s="1344" t="n">
        <v>53081.2752562125</v>
      </c>
    </row>
    <row r="382" customFormat="false" ht="16.5" hidden="false" customHeight="false" outlineLevel="0" collapsed="false">
      <c r="A382" s="1336" t="s">
        <v>529</v>
      </c>
      <c r="B382" s="1337" t="n">
        <f aca="false">J382</f>
        <v>75</v>
      </c>
      <c r="C382" s="1337" t="s">
        <v>496</v>
      </c>
      <c r="D382" s="1337" t="n">
        <f aca="false">K382</f>
        <v>400</v>
      </c>
      <c r="E382" s="1337" t="s">
        <v>496</v>
      </c>
      <c r="F382" s="1326" t="n">
        <f aca="false">L382</f>
        <v>1450</v>
      </c>
      <c r="G382" s="1337" t="s">
        <v>496</v>
      </c>
      <c r="H382" s="1325" t="n">
        <v>6</v>
      </c>
      <c r="I382" s="1327" t="s">
        <v>497</v>
      </c>
      <c r="J382" s="1208" t="n">
        <v>75</v>
      </c>
      <c r="K382" s="1339" t="n">
        <v>400</v>
      </c>
      <c r="L382" s="1339" t="n">
        <v>1450</v>
      </c>
      <c r="M382" s="1340" t="n">
        <v>19.287314584285</v>
      </c>
      <c r="N382" s="1209" t="n">
        <v>838.6752</v>
      </c>
      <c r="O382" s="1342" t="n">
        <v>29664.44570745</v>
      </c>
      <c r="P382" s="1342" t="n">
        <v>34320.66321474</v>
      </c>
      <c r="Q382" s="1213" t="n">
        <v>20305.07784783</v>
      </c>
      <c r="R382" s="1343" t="n">
        <v>49969.52355528</v>
      </c>
      <c r="S382" s="1344" t="n">
        <v>54625.74106257</v>
      </c>
    </row>
    <row r="383" customFormat="false" ht="16.5" hidden="false" customHeight="false" outlineLevel="0" collapsed="false">
      <c r="A383" s="1336" t="s">
        <v>529</v>
      </c>
      <c r="B383" s="1337" t="n">
        <f aca="false">J383</f>
        <v>75</v>
      </c>
      <c r="C383" s="1337" t="s">
        <v>496</v>
      </c>
      <c r="D383" s="1337" t="n">
        <f aca="false">K383</f>
        <v>400</v>
      </c>
      <c r="E383" s="1337" t="s">
        <v>496</v>
      </c>
      <c r="F383" s="1326" t="n">
        <f aca="false">L383</f>
        <v>1500</v>
      </c>
      <c r="G383" s="1337" t="s">
        <v>496</v>
      </c>
      <c r="H383" s="1325" t="n">
        <v>6</v>
      </c>
      <c r="I383" s="1327" t="s">
        <v>497</v>
      </c>
      <c r="J383" s="1208" t="n">
        <v>75</v>
      </c>
      <c r="K383" s="1339" t="n">
        <v>400</v>
      </c>
      <c r="L383" s="1339" t="n">
        <v>1500</v>
      </c>
      <c r="M383" s="1340" t="n">
        <v>20.1291064750218</v>
      </c>
      <c r="N383" s="1209" t="n">
        <v>876.7968</v>
      </c>
      <c r="O383" s="1342" t="n">
        <v>31264.51227129</v>
      </c>
      <c r="P383" s="1342" t="n">
        <v>35995.1055897263</v>
      </c>
      <c r="Q383" s="1213" t="n">
        <v>21083.5578620137</v>
      </c>
      <c r="R383" s="1343" t="n">
        <v>52348.0701333038</v>
      </c>
      <c r="S383" s="1344" t="n">
        <v>57078.66345174</v>
      </c>
    </row>
    <row r="384" customFormat="false" ht="16.5" hidden="false" customHeight="false" outlineLevel="0" collapsed="false">
      <c r="A384" s="1336" t="s">
        <v>529</v>
      </c>
      <c r="B384" s="1337" t="n">
        <f aca="false">J384</f>
        <v>75</v>
      </c>
      <c r="C384" s="1337" t="s">
        <v>496</v>
      </c>
      <c r="D384" s="1337" t="n">
        <f aca="false">K384</f>
        <v>400</v>
      </c>
      <c r="E384" s="1337" t="s">
        <v>496</v>
      </c>
      <c r="F384" s="1326" t="n">
        <f aca="false">L384</f>
        <v>1550</v>
      </c>
      <c r="G384" s="1337" t="s">
        <v>496</v>
      </c>
      <c r="H384" s="1325" t="n">
        <v>6</v>
      </c>
      <c r="I384" s="1327" t="s">
        <v>497</v>
      </c>
      <c r="J384" s="1208" t="n">
        <v>75</v>
      </c>
      <c r="K384" s="1339" t="n">
        <v>400</v>
      </c>
      <c r="L384" s="1339" t="n">
        <v>1550</v>
      </c>
      <c r="M384" s="1340" t="n">
        <v>20.7559598223987</v>
      </c>
      <c r="N384" s="1209" t="n">
        <v>914.9184</v>
      </c>
      <c r="O384" s="1342" t="n">
        <v>32107.0415743688</v>
      </c>
      <c r="P384" s="1342" t="n">
        <v>36976.5883704825</v>
      </c>
      <c r="Q384" s="1213" t="n">
        <v>21646.5407564062</v>
      </c>
      <c r="R384" s="1343" t="n">
        <v>53753.582330775</v>
      </c>
      <c r="S384" s="1344" t="n">
        <v>58623.1291268888</v>
      </c>
    </row>
    <row r="385" customFormat="false" ht="16.5" hidden="false" customHeight="false" outlineLevel="0" collapsed="false">
      <c r="A385" s="1324" t="s">
        <v>529</v>
      </c>
      <c r="B385" s="1325" t="n">
        <f aca="false">J385</f>
        <v>75</v>
      </c>
      <c r="C385" s="1325" t="s">
        <v>496</v>
      </c>
      <c r="D385" s="1325" t="n">
        <f aca="false">K385</f>
        <v>400</v>
      </c>
      <c r="E385" s="1325" t="s">
        <v>496</v>
      </c>
      <c r="F385" s="1326" t="n">
        <f aca="false">L385</f>
        <v>1600</v>
      </c>
      <c r="G385" s="1325" t="s">
        <v>496</v>
      </c>
      <c r="H385" s="1325" t="n">
        <v>6</v>
      </c>
      <c r="I385" s="1327" t="s">
        <v>497</v>
      </c>
      <c r="J385" s="1208" t="n">
        <v>75</v>
      </c>
      <c r="K385" s="1339" t="n">
        <v>400</v>
      </c>
      <c r="L385" s="1339" t="n">
        <v>1600</v>
      </c>
      <c r="M385" s="1340" t="n">
        <v>21.3828131697755</v>
      </c>
      <c r="N385" s="1209" t="n">
        <v>953.04</v>
      </c>
      <c r="O385" s="1342" t="n">
        <v>32949.5710086563</v>
      </c>
      <c r="P385" s="1342" t="n">
        <v>37958.0712824475</v>
      </c>
      <c r="Q385" s="1213" t="n">
        <v>22209.5237820075</v>
      </c>
      <c r="R385" s="1343" t="n">
        <v>55159.0947906638</v>
      </c>
      <c r="S385" s="1344" t="n">
        <v>60167.595064455</v>
      </c>
    </row>
    <row r="386" customFormat="false" ht="16.5" hidden="false" customHeight="false" outlineLevel="0" collapsed="false">
      <c r="A386" s="1336" t="s">
        <v>529</v>
      </c>
      <c r="B386" s="1337" t="n">
        <f aca="false">J386</f>
        <v>75</v>
      </c>
      <c r="C386" s="1337" t="s">
        <v>496</v>
      </c>
      <c r="D386" s="1337" t="n">
        <f aca="false">K386</f>
        <v>400</v>
      </c>
      <c r="E386" s="1337" t="s">
        <v>496</v>
      </c>
      <c r="F386" s="1326" t="n">
        <f aca="false">L386</f>
        <v>1650</v>
      </c>
      <c r="G386" s="1337" t="s">
        <v>496</v>
      </c>
      <c r="H386" s="1325" t="n">
        <v>6</v>
      </c>
      <c r="I386" s="1327" t="s">
        <v>497</v>
      </c>
      <c r="J386" s="1208" t="n">
        <v>75</v>
      </c>
      <c r="K386" s="1339" t="n">
        <v>400</v>
      </c>
      <c r="L386" s="1339" t="n">
        <v>1650</v>
      </c>
      <c r="M386" s="1340" t="n">
        <v>22.0267065171524</v>
      </c>
      <c r="N386" s="1209" t="n">
        <v>991.1616</v>
      </c>
      <c r="O386" s="1342" t="n">
        <v>33792.100311735</v>
      </c>
      <c r="P386" s="1342" t="n">
        <v>38939.5540632038</v>
      </c>
      <c r="Q386" s="1213" t="n">
        <v>22988.0037961913</v>
      </c>
      <c r="R386" s="1343" t="n">
        <v>56780.1041079263</v>
      </c>
      <c r="S386" s="1344" t="n">
        <v>61927.557859395</v>
      </c>
    </row>
    <row r="387" customFormat="false" ht="16.5" hidden="false" customHeight="false" outlineLevel="0" collapsed="false">
      <c r="A387" s="1336" t="s">
        <v>529</v>
      </c>
      <c r="B387" s="1337" t="n">
        <f aca="false">J387</f>
        <v>75</v>
      </c>
      <c r="C387" s="1337" t="s">
        <v>496</v>
      </c>
      <c r="D387" s="1337" t="n">
        <f aca="false">K387</f>
        <v>400</v>
      </c>
      <c r="E387" s="1337" t="s">
        <v>496</v>
      </c>
      <c r="F387" s="1326" t="n">
        <f aca="false">L387</f>
        <v>1700</v>
      </c>
      <c r="G387" s="1337" t="s">
        <v>496</v>
      </c>
      <c r="H387" s="1325" t="n">
        <v>6</v>
      </c>
      <c r="I387" s="1327" t="s">
        <v>497</v>
      </c>
      <c r="J387" s="1208" t="n">
        <v>75</v>
      </c>
      <c r="K387" s="1339" t="n">
        <v>400</v>
      </c>
      <c r="L387" s="1339" t="n">
        <v>1700</v>
      </c>
      <c r="M387" s="1340" t="n">
        <v>22.6535598645292</v>
      </c>
      <c r="N387" s="1209" t="n">
        <v>1029.2832</v>
      </c>
      <c r="O387" s="1342" t="n">
        <v>34634.6296148138</v>
      </c>
      <c r="P387" s="1342" t="n">
        <v>39921.0369751688</v>
      </c>
      <c r="Q387" s="1213" t="n">
        <v>23550.9866905838</v>
      </c>
      <c r="R387" s="1343" t="n">
        <v>58185.6163053975</v>
      </c>
      <c r="S387" s="1344" t="n">
        <v>63472.0236657525</v>
      </c>
    </row>
    <row r="388" customFormat="false" ht="16.5" hidden="false" customHeight="false" outlineLevel="0" collapsed="false">
      <c r="A388" s="1336" t="s">
        <v>529</v>
      </c>
      <c r="B388" s="1337" t="n">
        <f aca="false">J388</f>
        <v>75</v>
      </c>
      <c r="C388" s="1337" t="s">
        <v>496</v>
      </c>
      <c r="D388" s="1337" t="n">
        <f aca="false">K388</f>
        <v>400</v>
      </c>
      <c r="E388" s="1337" t="s">
        <v>496</v>
      </c>
      <c r="F388" s="1326" t="n">
        <f aca="false">L388</f>
        <v>1750</v>
      </c>
      <c r="G388" s="1337" t="s">
        <v>496</v>
      </c>
      <c r="H388" s="1325" t="n">
        <v>6</v>
      </c>
      <c r="I388" s="1327" t="s">
        <v>497</v>
      </c>
      <c r="J388" s="1208" t="n">
        <v>75</v>
      </c>
      <c r="K388" s="1339" t="n">
        <v>400</v>
      </c>
      <c r="L388" s="1339" t="n">
        <v>1750</v>
      </c>
      <c r="M388" s="1340" t="n">
        <v>23.2974532119061</v>
      </c>
      <c r="N388" s="1209" t="n">
        <v>1067.4048</v>
      </c>
      <c r="O388" s="1342" t="n">
        <v>35477.1590491013</v>
      </c>
      <c r="P388" s="1342" t="n">
        <v>40902.519755925</v>
      </c>
      <c r="Q388" s="1213" t="n">
        <v>24329.4667047675</v>
      </c>
      <c r="R388" s="1343" t="n">
        <v>59806.6257538688</v>
      </c>
      <c r="S388" s="1344" t="n">
        <v>65231.9864606925</v>
      </c>
    </row>
    <row r="389" customFormat="false" ht="16.5" hidden="false" customHeight="false" outlineLevel="0" collapsed="false">
      <c r="A389" s="1336" t="s">
        <v>529</v>
      </c>
      <c r="B389" s="1337" t="n">
        <f aca="false">J389</f>
        <v>75</v>
      </c>
      <c r="C389" s="1337" t="s">
        <v>496</v>
      </c>
      <c r="D389" s="1337" t="n">
        <f aca="false">K389</f>
        <v>400</v>
      </c>
      <c r="E389" s="1337" t="s">
        <v>496</v>
      </c>
      <c r="F389" s="1326" t="n">
        <f aca="false">L389</f>
        <v>1800</v>
      </c>
      <c r="G389" s="1337" t="s">
        <v>496</v>
      </c>
      <c r="H389" s="1325" t="n">
        <v>6</v>
      </c>
      <c r="I389" s="1327" t="s">
        <v>497</v>
      </c>
      <c r="J389" s="1208" t="n">
        <v>75</v>
      </c>
      <c r="K389" s="1339" t="n">
        <v>400</v>
      </c>
      <c r="L389" s="1339" t="n">
        <v>1800</v>
      </c>
      <c r="M389" s="1340" t="n">
        <v>23.9243065592829</v>
      </c>
      <c r="N389" s="1209" t="n">
        <v>1105.5264</v>
      </c>
      <c r="O389" s="1342" t="n">
        <v>36319.68835218</v>
      </c>
      <c r="P389" s="1342" t="n">
        <v>41884.0025366813</v>
      </c>
      <c r="Q389" s="1213" t="n">
        <v>24892.44959916</v>
      </c>
      <c r="R389" s="1343" t="n">
        <v>61212.13795134</v>
      </c>
      <c r="S389" s="1344" t="n">
        <v>66776.4521358413</v>
      </c>
    </row>
    <row r="390" customFormat="false" ht="16.5" hidden="false" customHeight="false" outlineLevel="0" collapsed="false">
      <c r="A390" s="1336" t="s">
        <v>529</v>
      </c>
      <c r="B390" s="1337" t="n">
        <f aca="false">J390</f>
        <v>75</v>
      </c>
      <c r="C390" s="1337" t="s">
        <v>496</v>
      </c>
      <c r="D390" s="1337" t="n">
        <f aca="false">K390</f>
        <v>400</v>
      </c>
      <c r="E390" s="1337" t="s">
        <v>496</v>
      </c>
      <c r="F390" s="1326" t="n">
        <f aca="false">L390</f>
        <v>1850</v>
      </c>
      <c r="G390" s="1337" t="s">
        <v>496</v>
      </c>
      <c r="H390" s="1325" t="n">
        <v>6</v>
      </c>
      <c r="I390" s="1327" t="s">
        <v>497</v>
      </c>
      <c r="J390" s="1208" t="n">
        <v>75</v>
      </c>
      <c r="K390" s="1339" t="n">
        <v>400</v>
      </c>
      <c r="L390" s="1339" t="n">
        <v>1850</v>
      </c>
      <c r="M390" s="1340" t="n">
        <v>24.5681999066597</v>
      </c>
      <c r="N390" s="1209" t="n">
        <v>1143.648</v>
      </c>
      <c r="O390" s="1342" t="n">
        <v>37162.2176552588</v>
      </c>
      <c r="P390" s="1342" t="n">
        <v>42865.4854486463</v>
      </c>
      <c r="Q390" s="1213" t="n">
        <v>25670.9296133438</v>
      </c>
      <c r="R390" s="1343" t="n">
        <v>62833.1472686025</v>
      </c>
      <c r="S390" s="1344" t="n">
        <v>68536.41506199</v>
      </c>
    </row>
    <row r="391" customFormat="false" ht="16.5" hidden="false" customHeight="false" outlineLevel="0" collapsed="false">
      <c r="A391" s="1336" t="s">
        <v>529</v>
      </c>
      <c r="B391" s="1337" t="n">
        <f aca="false">J391</f>
        <v>75</v>
      </c>
      <c r="C391" s="1337" t="s">
        <v>496</v>
      </c>
      <c r="D391" s="1337" t="n">
        <f aca="false">K391</f>
        <v>400</v>
      </c>
      <c r="E391" s="1337" t="s">
        <v>496</v>
      </c>
      <c r="F391" s="1326" t="n">
        <f aca="false">L391</f>
        <v>1900</v>
      </c>
      <c r="G391" s="1337" t="s">
        <v>496</v>
      </c>
      <c r="H391" s="1325" t="n">
        <v>6</v>
      </c>
      <c r="I391" s="1327" t="s">
        <v>497</v>
      </c>
      <c r="J391" s="1208" t="n">
        <v>75</v>
      </c>
      <c r="K391" s="1339" t="n">
        <v>400</v>
      </c>
      <c r="L391" s="1339" t="n">
        <v>1900</v>
      </c>
      <c r="M391" s="1340" t="n">
        <v>25.1950532540366</v>
      </c>
      <c r="N391" s="1209" t="n">
        <v>1181.7696</v>
      </c>
      <c r="O391" s="1342" t="n">
        <v>38004.7470895463</v>
      </c>
      <c r="P391" s="1342" t="n">
        <v>43846.9682294025</v>
      </c>
      <c r="Q391" s="1213" t="n">
        <v>26233.9125077363</v>
      </c>
      <c r="R391" s="1343" t="n">
        <v>64238.6595972825</v>
      </c>
      <c r="S391" s="1344" t="n">
        <v>70080.8807371388</v>
      </c>
    </row>
    <row r="392" customFormat="false" ht="16.5" hidden="false" customHeight="false" outlineLevel="0" collapsed="false">
      <c r="A392" s="1336" t="s">
        <v>529</v>
      </c>
      <c r="B392" s="1337" t="n">
        <f aca="false">J392</f>
        <v>75</v>
      </c>
      <c r="C392" s="1337" t="s">
        <v>496</v>
      </c>
      <c r="D392" s="1337" t="n">
        <f aca="false">K392</f>
        <v>400</v>
      </c>
      <c r="E392" s="1337" t="s">
        <v>496</v>
      </c>
      <c r="F392" s="1326" t="n">
        <f aca="false">L392</f>
        <v>1950</v>
      </c>
      <c r="G392" s="1337" t="s">
        <v>496</v>
      </c>
      <c r="H392" s="1325" t="n">
        <v>6</v>
      </c>
      <c r="I392" s="1327" t="s">
        <v>497</v>
      </c>
      <c r="J392" s="1208" t="n">
        <v>75</v>
      </c>
      <c r="K392" s="1339" t="n">
        <v>400</v>
      </c>
      <c r="L392" s="1339" t="n">
        <v>1950</v>
      </c>
      <c r="M392" s="1340" t="n">
        <v>25.9396566014134</v>
      </c>
      <c r="N392" s="1209" t="n">
        <v>1219.8912</v>
      </c>
      <c r="O392" s="1342" t="n">
        <v>38962.254095415</v>
      </c>
      <c r="P392" s="1342" t="n">
        <v>44939.924258445</v>
      </c>
      <c r="Q392" s="1213" t="n">
        <v>26796.8955333375</v>
      </c>
      <c r="R392" s="1343" t="n">
        <v>65759.1496287525</v>
      </c>
      <c r="S392" s="1344" t="n">
        <v>71736.8197917825</v>
      </c>
    </row>
    <row r="393" customFormat="false" ht="16.5" hidden="false" customHeight="false" outlineLevel="0" collapsed="false">
      <c r="A393" s="1336" t="s">
        <v>529</v>
      </c>
      <c r="B393" s="1337" t="n">
        <f aca="false">J393</f>
        <v>75</v>
      </c>
      <c r="C393" s="1337" t="s">
        <v>496</v>
      </c>
      <c r="D393" s="1337" t="n">
        <f aca="false">K393</f>
        <v>400</v>
      </c>
      <c r="E393" s="1337" t="s">
        <v>496</v>
      </c>
      <c r="F393" s="1326" t="n">
        <f aca="false">L393</f>
        <v>2000</v>
      </c>
      <c r="G393" s="1337" t="s">
        <v>496</v>
      </c>
      <c r="H393" s="1325" t="n">
        <v>6</v>
      </c>
      <c r="I393" s="1327" t="s">
        <v>497</v>
      </c>
      <c r="J393" s="1208" t="n">
        <v>75</v>
      </c>
      <c r="K393" s="1339" t="n">
        <v>400</v>
      </c>
      <c r="L393" s="1339" t="n">
        <v>2000</v>
      </c>
      <c r="M393" s="1340" t="n">
        <v>26.6751123487903</v>
      </c>
      <c r="N393" s="1209" t="n">
        <v>1258.0128</v>
      </c>
      <c r="O393" s="1342" t="n">
        <v>40020.2441734613</v>
      </c>
      <c r="P393" s="1342" t="n">
        <v>46203.005815155</v>
      </c>
      <c r="Q393" s="1213" t="n">
        <v>27575.3754163125</v>
      </c>
      <c r="R393" s="1343" t="n">
        <v>67595.6195897738</v>
      </c>
      <c r="S393" s="1344" t="n">
        <v>73778.3812314675</v>
      </c>
    </row>
    <row r="394" customFormat="false" ht="16.5" hidden="false" customHeight="false" outlineLevel="0" collapsed="false">
      <c r="A394" s="1336" t="s">
        <v>529</v>
      </c>
      <c r="B394" s="1337" t="n">
        <f aca="false">J394</f>
        <v>75</v>
      </c>
      <c r="C394" s="1337" t="s">
        <v>496</v>
      </c>
      <c r="D394" s="1337" t="n">
        <f aca="false">K394</f>
        <v>400</v>
      </c>
      <c r="E394" s="1337" t="s">
        <v>496</v>
      </c>
      <c r="F394" s="1326" t="n">
        <f aca="false">L394</f>
        <v>2050</v>
      </c>
      <c r="G394" s="1337" t="s">
        <v>496</v>
      </c>
      <c r="H394" s="1325" t="n">
        <v>6</v>
      </c>
      <c r="I394" s="1327" t="s">
        <v>497</v>
      </c>
      <c r="J394" s="1208" t="n">
        <v>75</v>
      </c>
      <c r="K394" s="1339" t="n">
        <v>400</v>
      </c>
      <c r="L394" s="1339" t="n">
        <v>2050</v>
      </c>
      <c r="M394" s="1340" t="n">
        <v>27.3019656961671</v>
      </c>
      <c r="N394" s="1209" t="n">
        <v>1296.1344</v>
      </c>
      <c r="O394" s="1342" t="n">
        <v>40862.7736077488</v>
      </c>
      <c r="P394" s="1342" t="n">
        <v>47184.4885959113</v>
      </c>
      <c r="Q394" s="1213" t="n">
        <v>28138.3584419138</v>
      </c>
      <c r="R394" s="1343" t="n">
        <v>69001.1320496625</v>
      </c>
      <c r="S394" s="1344" t="n">
        <v>75322.847037825</v>
      </c>
    </row>
    <row r="395" customFormat="false" ht="16.5" hidden="false" customHeight="false" outlineLevel="0" collapsed="false">
      <c r="A395" s="1324" t="s">
        <v>529</v>
      </c>
      <c r="B395" s="1325" t="n">
        <f aca="false">J395</f>
        <v>75</v>
      </c>
      <c r="C395" s="1325" t="s">
        <v>496</v>
      </c>
      <c r="D395" s="1325" t="n">
        <f aca="false">K395</f>
        <v>400</v>
      </c>
      <c r="E395" s="1325" t="s">
        <v>496</v>
      </c>
      <c r="F395" s="1326" t="n">
        <f aca="false">L395</f>
        <v>2100</v>
      </c>
      <c r="G395" s="1325" t="s">
        <v>496</v>
      </c>
      <c r="H395" s="1325" t="n">
        <v>6</v>
      </c>
      <c r="I395" s="1327" t="s">
        <v>497</v>
      </c>
      <c r="J395" s="1208" t="n">
        <v>75</v>
      </c>
      <c r="K395" s="1339" t="n">
        <v>400</v>
      </c>
      <c r="L395" s="1339" t="n">
        <v>2100</v>
      </c>
      <c r="M395" s="1340" t="n">
        <v>27.9458590435439</v>
      </c>
      <c r="N395" s="1209" t="n">
        <v>1334.256</v>
      </c>
      <c r="O395" s="1342" t="n">
        <v>41705.3029108275</v>
      </c>
      <c r="P395" s="1342" t="n">
        <v>48165.9713766675</v>
      </c>
      <c r="Q395" s="1213" t="n">
        <v>28916.8383248888</v>
      </c>
      <c r="R395" s="1343" t="n">
        <v>70622.1412357163</v>
      </c>
      <c r="S395" s="1344" t="n">
        <v>77082.8097015563</v>
      </c>
    </row>
    <row r="396" customFormat="false" ht="16.5" hidden="false" customHeight="false" outlineLevel="0" collapsed="false">
      <c r="A396" s="1336" t="s">
        <v>529</v>
      </c>
      <c r="B396" s="1337" t="n">
        <f aca="false">J396</f>
        <v>75</v>
      </c>
      <c r="C396" s="1337" t="s">
        <v>496</v>
      </c>
      <c r="D396" s="1337" t="n">
        <f aca="false">K396</f>
        <v>400</v>
      </c>
      <c r="E396" s="1337" t="s">
        <v>496</v>
      </c>
      <c r="F396" s="1326" t="n">
        <f aca="false">L396</f>
        <v>2150</v>
      </c>
      <c r="G396" s="1337" t="s">
        <v>496</v>
      </c>
      <c r="H396" s="1325" t="n">
        <v>6</v>
      </c>
      <c r="I396" s="1327" t="s">
        <v>497</v>
      </c>
      <c r="J396" s="1208" t="n">
        <v>75</v>
      </c>
      <c r="K396" s="1339" t="n">
        <v>400</v>
      </c>
      <c r="L396" s="1339" t="n">
        <v>2150</v>
      </c>
      <c r="M396" s="1340" t="n">
        <v>28.5727123909208</v>
      </c>
      <c r="N396" s="1209" t="n">
        <v>1372.3776</v>
      </c>
      <c r="O396" s="1342" t="n">
        <v>42547.8322139063</v>
      </c>
      <c r="P396" s="1342" t="n">
        <v>49147.4542886325</v>
      </c>
      <c r="Q396" s="1213" t="n">
        <v>29479.82135049</v>
      </c>
      <c r="R396" s="1343" t="n">
        <v>72027.6535643963</v>
      </c>
      <c r="S396" s="1344" t="n">
        <v>78627.2756391225</v>
      </c>
    </row>
    <row r="397" customFormat="false" ht="16.5" hidden="false" customHeight="false" outlineLevel="0" collapsed="false">
      <c r="A397" s="1336" t="s">
        <v>529</v>
      </c>
      <c r="B397" s="1337" t="n">
        <f aca="false">J397</f>
        <v>75</v>
      </c>
      <c r="C397" s="1337" t="s">
        <v>496</v>
      </c>
      <c r="D397" s="1337" t="n">
        <f aca="false">K397</f>
        <v>400</v>
      </c>
      <c r="E397" s="1337" t="s">
        <v>496</v>
      </c>
      <c r="F397" s="1326" t="n">
        <f aca="false">L397</f>
        <v>2200</v>
      </c>
      <c r="G397" s="1337" t="s">
        <v>496</v>
      </c>
      <c r="H397" s="1325" t="n">
        <v>6</v>
      </c>
      <c r="I397" s="1327" t="s">
        <v>497</v>
      </c>
      <c r="J397" s="1208" t="n">
        <v>75</v>
      </c>
      <c r="K397" s="1339" t="n">
        <v>400</v>
      </c>
      <c r="L397" s="1339" t="n">
        <v>2200</v>
      </c>
      <c r="M397" s="1340" t="n">
        <v>29.2166057382976</v>
      </c>
      <c r="N397" s="1209" t="n">
        <v>1410.4992</v>
      </c>
      <c r="O397" s="1342" t="n">
        <v>43390.361516985</v>
      </c>
      <c r="P397" s="1342" t="n">
        <v>50128.9370693888</v>
      </c>
      <c r="Q397" s="1213" t="n">
        <v>30258.301233465</v>
      </c>
      <c r="R397" s="1343" t="n">
        <v>73648.66275045</v>
      </c>
      <c r="S397" s="1344" t="n">
        <v>80387.2383028538</v>
      </c>
    </row>
    <row r="398" customFormat="false" ht="16.5" hidden="false" customHeight="false" outlineLevel="0" collapsed="false">
      <c r="A398" s="1336" t="s">
        <v>529</v>
      </c>
      <c r="B398" s="1337" t="n">
        <f aca="false">J398</f>
        <v>75</v>
      </c>
      <c r="C398" s="1337" t="s">
        <v>496</v>
      </c>
      <c r="D398" s="1337" t="n">
        <f aca="false">K398</f>
        <v>400</v>
      </c>
      <c r="E398" s="1337" t="s">
        <v>496</v>
      </c>
      <c r="F398" s="1326" t="n">
        <f aca="false">L398</f>
        <v>2250</v>
      </c>
      <c r="G398" s="1337" t="s">
        <v>496</v>
      </c>
      <c r="H398" s="1325" t="n">
        <v>6</v>
      </c>
      <c r="I398" s="1327" t="s">
        <v>497</v>
      </c>
      <c r="J398" s="1208" t="n">
        <v>75</v>
      </c>
      <c r="K398" s="1339" t="n">
        <v>400</v>
      </c>
      <c r="L398" s="1339" t="n">
        <v>2250</v>
      </c>
      <c r="M398" s="1340" t="n">
        <v>29.8434590856745</v>
      </c>
      <c r="N398" s="1209" t="n">
        <v>1448.6208</v>
      </c>
      <c r="O398" s="1342" t="n">
        <v>44232.8909512725</v>
      </c>
      <c r="P398" s="1342" t="n">
        <v>51110.4199813538</v>
      </c>
      <c r="Q398" s="1213" t="n">
        <v>30821.2842590661</v>
      </c>
      <c r="R398" s="1343" t="n">
        <v>75054.1752103386</v>
      </c>
      <c r="S398" s="1344" t="n">
        <v>81931.7042404199</v>
      </c>
    </row>
    <row r="399" customFormat="false" ht="16.5" hidden="false" customHeight="false" outlineLevel="0" collapsed="false">
      <c r="A399" s="1336" t="s">
        <v>529</v>
      </c>
      <c r="B399" s="1337" t="n">
        <f aca="false">J399</f>
        <v>75</v>
      </c>
      <c r="C399" s="1337" t="s">
        <v>496</v>
      </c>
      <c r="D399" s="1337" t="n">
        <f aca="false">K399</f>
        <v>400</v>
      </c>
      <c r="E399" s="1337" t="s">
        <v>496</v>
      </c>
      <c r="F399" s="1326" t="n">
        <f aca="false">L399</f>
        <v>2300</v>
      </c>
      <c r="G399" s="1337" t="s">
        <v>496</v>
      </c>
      <c r="H399" s="1325" t="n">
        <v>6</v>
      </c>
      <c r="I399" s="1327" t="s">
        <v>497</v>
      </c>
      <c r="J399" s="1208" t="n">
        <v>75</v>
      </c>
      <c r="K399" s="1339" t="n">
        <v>400</v>
      </c>
      <c r="L399" s="1339" t="n">
        <v>2300</v>
      </c>
      <c r="M399" s="1340" t="n">
        <v>30.4703124330513</v>
      </c>
      <c r="N399" s="1209" t="n">
        <v>1486.7424</v>
      </c>
      <c r="O399" s="1342" t="n">
        <v>45075.4202543513</v>
      </c>
      <c r="P399" s="1342" t="n">
        <v>52091.90276211</v>
      </c>
      <c r="Q399" s="1213" t="n">
        <v>31384.2671534588</v>
      </c>
      <c r="R399" s="1343" t="n">
        <v>76459.68740781</v>
      </c>
      <c r="S399" s="1344" t="n">
        <v>83476.1699155688</v>
      </c>
    </row>
    <row r="400" customFormat="false" ht="16.5" hidden="false" customHeight="false" outlineLevel="0" collapsed="false">
      <c r="A400" s="1336" t="s">
        <v>529</v>
      </c>
      <c r="B400" s="1337" t="n">
        <f aca="false">J400</f>
        <v>75</v>
      </c>
      <c r="C400" s="1337" t="s">
        <v>496</v>
      </c>
      <c r="D400" s="1337" t="n">
        <f aca="false">K400</f>
        <v>400</v>
      </c>
      <c r="E400" s="1337" t="s">
        <v>496</v>
      </c>
      <c r="F400" s="1326" t="n">
        <f aca="false">L400</f>
        <v>2350</v>
      </c>
      <c r="G400" s="1337" t="s">
        <v>496</v>
      </c>
      <c r="H400" s="1325" t="n">
        <v>6</v>
      </c>
      <c r="I400" s="1327" t="s">
        <v>497</v>
      </c>
      <c r="J400" s="1208" t="n">
        <v>75</v>
      </c>
      <c r="K400" s="1339" t="n">
        <v>400</v>
      </c>
      <c r="L400" s="1339" t="n">
        <v>2350</v>
      </c>
      <c r="M400" s="1340" t="n">
        <v>31.1142057804282</v>
      </c>
      <c r="N400" s="1209" t="n">
        <v>1524.864</v>
      </c>
      <c r="O400" s="1342" t="n">
        <v>45917.94955743</v>
      </c>
      <c r="P400" s="1342" t="n">
        <v>53073.385674075</v>
      </c>
      <c r="Q400" s="1213" t="n">
        <v>32162.7471676425</v>
      </c>
      <c r="R400" s="1343" t="n">
        <v>78080.6967250725</v>
      </c>
      <c r="S400" s="1344" t="n">
        <v>85236.1328417175</v>
      </c>
    </row>
    <row r="401" customFormat="false" ht="16.5" hidden="false" customHeight="false" outlineLevel="0" collapsed="false">
      <c r="A401" s="1336" t="s">
        <v>529</v>
      </c>
      <c r="B401" s="1337" t="n">
        <f aca="false">J401</f>
        <v>75</v>
      </c>
      <c r="C401" s="1337" t="s">
        <v>496</v>
      </c>
      <c r="D401" s="1337" t="n">
        <f aca="false">K401</f>
        <v>400</v>
      </c>
      <c r="E401" s="1337" t="s">
        <v>496</v>
      </c>
      <c r="F401" s="1326" t="n">
        <f aca="false">L401</f>
        <v>2400</v>
      </c>
      <c r="G401" s="1337" t="s">
        <v>496</v>
      </c>
      <c r="H401" s="1325" t="n">
        <v>6</v>
      </c>
      <c r="I401" s="1327" t="s">
        <v>497</v>
      </c>
      <c r="J401" s="1208" t="n">
        <v>75</v>
      </c>
      <c r="K401" s="1339" t="n">
        <v>400</v>
      </c>
      <c r="L401" s="1339" t="n">
        <v>2400</v>
      </c>
      <c r="M401" s="1340" t="n">
        <v>31.741059127805</v>
      </c>
      <c r="N401" s="1209" t="n">
        <v>1562.9856</v>
      </c>
      <c r="O401" s="1342" t="n">
        <v>46760.4789917175</v>
      </c>
      <c r="P401" s="1342" t="n">
        <v>54054.8684548313</v>
      </c>
      <c r="Q401" s="1213" t="n">
        <v>32725.7301932438</v>
      </c>
      <c r="R401" s="1343" t="n">
        <v>79486.2091849613</v>
      </c>
      <c r="S401" s="1344" t="n">
        <v>86780.598648075</v>
      </c>
    </row>
    <row r="402" customFormat="false" ht="16.5" hidden="false" customHeight="false" outlineLevel="0" collapsed="false">
      <c r="A402" s="1336" t="s">
        <v>529</v>
      </c>
      <c r="B402" s="1337" t="n">
        <f aca="false">J402</f>
        <v>75</v>
      </c>
      <c r="C402" s="1337" t="s">
        <v>496</v>
      </c>
      <c r="D402" s="1337" t="n">
        <f aca="false">K402</f>
        <v>400</v>
      </c>
      <c r="E402" s="1337" t="s">
        <v>496</v>
      </c>
      <c r="F402" s="1326" t="n">
        <f aca="false">L402</f>
        <v>2450</v>
      </c>
      <c r="G402" s="1337" t="s">
        <v>496</v>
      </c>
      <c r="H402" s="1325" t="n">
        <v>6</v>
      </c>
      <c r="I402" s="1327" t="s">
        <v>497</v>
      </c>
      <c r="J402" s="1208" t="n">
        <v>75</v>
      </c>
      <c r="K402" s="1339" t="n">
        <v>400</v>
      </c>
      <c r="L402" s="1339" t="n">
        <v>2450</v>
      </c>
      <c r="M402" s="1340" t="n">
        <v>32.5828510185418</v>
      </c>
      <c r="N402" s="1209" t="n">
        <v>1601.1072</v>
      </c>
      <c r="O402" s="1342" t="n">
        <v>48360.5455555575</v>
      </c>
      <c r="P402" s="1342" t="n">
        <v>55729.3108298175</v>
      </c>
      <c r="Q402" s="1213" t="n">
        <v>33504.2100762188</v>
      </c>
      <c r="R402" s="1343" t="n">
        <v>81864.7556317763</v>
      </c>
      <c r="S402" s="1344" t="n">
        <v>89233.5209060363</v>
      </c>
    </row>
    <row r="403" customFormat="false" ht="16.5" hidden="false" customHeight="false" outlineLevel="0" collapsed="false">
      <c r="A403" s="1336" t="s">
        <v>529</v>
      </c>
      <c r="B403" s="1337" t="n">
        <f aca="false">J403</f>
        <v>75</v>
      </c>
      <c r="C403" s="1337" t="s">
        <v>496</v>
      </c>
      <c r="D403" s="1337" t="n">
        <f aca="false">K403</f>
        <v>400</v>
      </c>
      <c r="E403" s="1337" t="s">
        <v>496</v>
      </c>
      <c r="F403" s="1326" t="n">
        <f aca="false">L403</f>
        <v>2500</v>
      </c>
      <c r="G403" s="1337" t="s">
        <v>496</v>
      </c>
      <c r="H403" s="1325" t="n">
        <v>6</v>
      </c>
      <c r="I403" s="1327" t="s">
        <v>497</v>
      </c>
      <c r="J403" s="1208" t="n">
        <v>75</v>
      </c>
      <c r="K403" s="1339" t="n">
        <v>400</v>
      </c>
      <c r="L403" s="1339" t="n">
        <v>2500</v>
      </c>
      <c r="M403" s="1340" t="n">
        <v>33.2097043659187</v>
      </c>
      <c r="N403" s="1209" t="n">
        <v>1639.2288</v>
      </c>
      <c r="O403" s="1342" t="n">
        <v>49203.0748586363</v>
      </c>
      <c r="P403" s="1342" t="n">
        <v>56710.7937417825</v>
      </c>
      <c r="Q403" s="1213" t="n">
        <v>34067.19310182</v>
      </c>
      <c r="R403" s="1343" t="n">
        <v>83270.2679604563</v>
      </c>
      <c r="S403" s="1344" t="n">
        <v>90777.9868436025</v>
      </c>
    </row>
    <row r="404" customFormat="false" ht="16.5" hidden="false" customHeight="false" outlineLevel="0" collapsed="false">
      <c r="A404" s="1336" t="s">
        <v>529</v>
      </c>
      <c r="B404" s="1337" t="n">
        <f aca="false">J404</f>
        <v>75</v>
      </c>
      <c r="C404" s="1337" t="s">
        <v>496</v>
      </c>
      <c r="D404" s="1337" t="n">
        <f aca="false">K404</f>
        <v>400</v>
      </c>
      <c r="E404" s="1337" t="s">
        <v>496</v>
      </c>
      <c r="F404" s="1326" t="n">
        <f aca="false">L404</f>
        <v>2550</v>
      </c>
      <c r="G404" s="1337" t="s">
        <v>496</v>
      </c>
      <c r="H404" s="1325" t="n">
        <v>6</v>
      </c>
      <c r="I404" s="1327" t="s">
        <v>497</v>
      </c>
      <c r="J404" s="1208" t="n">
        <v>75</v>
      </c>
      <c r="K404" s="1339" t="n">
        <v>400</v>
      </c>
      <c r="L404" s="1339" t="n">
        <v>2550</v>
      </c>
      <c r="M404" s="1340" t="n">
        <v>33.8535977132955</v>
      </c>
      <c r="N404" s="1209" t="n">
        <v>1677.3504</v>
      </c>
      <c r="O404" s="1342" t="n">
        <v>50045.6042929238</v>
      </c>
      <c r="P404" s="1342" t="n">
        <v>57692.2765225388</v>
      </c>
      <c r="Q404" s="1213" t="n">
        <v>34845.672984795</v>
      </c>
      <c r="R404" s="1343" t="n">
        <v>84891.2772777188</v>
      </c>
      <c r="S404" s="1344" t="n">
        <v>92537.9495073338</v>
      </c>
    </row>
    <row r="405" customFormat="false" ht="16.5" hidden="false" customHeight="false" outlineLevel="0" collapsed="false">
      <c r="A405" s="1324" t="s">
        <v>529</v>
      </c>
      <c r="B405" s="1325" t="n">
        <f aca="false">J405</f>
        <v>75</v>
      </c>
      <c r="C405" s="1325" t="s">
        <v>496</v>
      </c>
      <c r="D405" s="1325" t="n">
        <f aca="false">K405</f>
        <v>400</v>
      </c>
      <c r="E405" s="1325" t="s">
        <v>496</v>
      </c>
      <c r="F405" s="1326" t="n">
        <f aca="false">L405</f>
        <v>2600</v>
      </c>
      <c r="G405" s="1325" t="s">
        <v>496</v>
      </c>
      <c r="H405" s="1325" t="n">
        <v>6</v>
      </c>
      <c r="I405" s="1327" t="s">
        <v>497</v>
      </c>
      <c r="J405" s="1208" t="n">
        <v>75</v>
      </c>
      <c r="K405" s="1339" t="n">
        <v>400</v>
      </c>
      <c r="L405" s="1339" t="n">
        <v>2600</v>
      </c>
      <c r="M405" s="1340" t="n">
        <v>34.4804510606724</v>
      </c>
      <c r="N405" s="1209" t="n">
        <v>1715.472</v>
      </c>
      <c r="O405" s="1342" t="n">
        <v>50888.1335960025</v>
      </c>
      <c r="P405" s="1342" t="n">
        <v>58673.7594345038</v>
      </c>
      <c r="Q405" s="1213" t="n">
        <v>35408.6560103963</v>
      </c>
      <c r="R405" s="1343" t="n">
        <v>86296.7896063988</v>
      </c>
      <c r="S405" s="1344" t="n">
        <v>94082.4154449</v>
      </c>
    </row>
    <row r="406" customFormat="false" ht="16.5" hidden="false" customHeight="false" outlineLevel="0" collapsed="false">
      <c r="A406" s="1336" t="s">
        <v>529</v>
      </c>
      <c r="B406" s="1337" t="n">
        <f aca="false">J406</f>
        <v>75</v>
      </c>
      <c r="C406" s="1337" t="s">
        <v>496</v>
      </c>
      <c r="D406" s="1337" t="n">
        <f aca="false">K406</f>
        <v>400</v>
      </c>
      <c r="E406" s="1337" t="s">
        <v>496</v>
      </c>
      <c r="F406" s="1326" t="n">
        <f aca="false">L406</f>
        <v>2650</v>
      </c>
      <c r="G406" s="1337" t="s">
        <v>496</v>
      </c>
      <c r="H406" s="1325" t="n">
        <v>6</v>
      </c>
      <c r="I406" s="1327" t="s">
        <v>497</v>
      </c>
      <c r="J406" s="1208" t="n">
        <v>75</v>
      </c>
      <c r="K406" s="1339" t="n">
        <v>400</v>
      </c>
      <c r="L406" s="1339" t="n">
        <v>2650</v>
      </c>
      <c r="M406" s="1340" t="n">
        <v>35.1243444080492</v>
      </c>
      <c r="N406" s="1209" t="n">
        <v>1753.5936</v>
      </c>
      <c r="O406" s="1342" t="n">
        <v>51730.6628990813</v>
      </c>
      <c r="P406" s="1342" t="n">
        <v>59655.24221526</v>
      </c>
      <c r="Q406" s="1213" t="n">
        <v>36187.1358933713</v>
      </c>
      <c r="R406" s="1343" t="n">
        <v>87917.7987924525</v>
      </c>
      <c r="S406" s="1344" t="n">
        <v>95842.3781086313</v>
      </c>
    </row>
    <row r="407" customFormat="false" ht="16.5" hidden="false" customHeight="false" outlineLevel="0" collapsed="false">
      <c r="A407" s="1336" t="s">
        <v>529</v>
      </c>
      <c r="B407" s="1337" t="n">
        <f aca="false">J407</f>
        <v>75</v>
      </c>
      <c r="C407" s="1337" t="s">
        <v>496</v>
      </c>
      <c r="D407" s="1337" t="n">
        <f aca="false">K407</f>
        <v>400</v>
      </c>
      <c r="E407" s="1337" t="s">
        <v>496</v>
      </c>
      <c r="F407" s="1326" t="n">
        <f aca="false">L407</f>
        <v>2700</v>
      </c>
      <c r="G407" s="1337" t="s">
        <v>496</v>
      </c>
      <c r="H407" s="1325" t="n">
        <v>6</v>
      </c>
      <c r="I407" s="1327" t="s">
        <v>497</v>
      </c>
      <c r="J407" s="1208" t="n">
        <v>75</v>
      </c>
      <c r="K407" s="1339" t="n">
        <v>400</v>
      </c>
      <c r="L407" s="1339" t="n">
        <v>2700</v>
      </c>
      <c r="M407" s="1340" t="n">
        <v>35.8689477554261</v>
      </c>
      <c r="N407" s="1209" t="n">
        <v>1791.7152</v>
      </c>
      <c r="O407" s="1342" t="n">
        <v>52688.1700361588</v>
      </c>
      <c r="P407" s="1342" t="n">
        <v>60748.1982443025</v>
      </c>
      <c r="Q407" s="1213" t="n">
        <v>36750.1189189725</v>
      </c>
      <c r="R407" s="1343" t="n">
        <v>89438.2889551313</v>
      </c>
      <c r="S407" s="1344" t="n">
        <v>97498.317163275</v>
      </c>
    </row>
    <row r="408" customFormat="false" ht="16.5" hidden="false" customHeight="false" outlineLevel="0" collapsed="false">
      <c r="A408" s="1336" t="s">
        <v>529</v>
      </c>
      <c r="B408" s="1337" t="n">
        <f aca="false">J408</f>
        <v>75</v>
      </c>
      <c r="C408" s="1337" t="s">
        <v>496</v>
      </c>
      <c r="D408" s="1337" t="n">
        <f aca="false">K408</f>
        <v>400</v>
      </c>
      <c r="E408" s="1337" t="s">
        <v>496</v>
      </c>
      <c r="F408" s="1326" t="n">
        <f aca="false">L408</f>
        <v>2750</v>
      </c>
      <c r="G408" s="1337" t="s">
        <v>496</v>
      </c>
      <c r="H408" s="1325" t="n">
        <v>6</v>
      </c>
      <c r="I408" s="1327" t="s">
        <v>497</v>
      </c>
      <c r="J408" s="1208" t="n">
        <v>75</v>
      </c>
      <c r="K408" s="1339" t="n">
        <v>400</v>
      </c>
      <c r="L408" s="1339" t="n">
        <v>2750</v>
      </c>
      <c r="M408" s="1340" t="n">
        <v>36.4958011028029</v>
      </c>
      <c r="N408" s="1209" t="n">
        <v>1829.8368</v>
      </c>
      <c r="O408" s="1342" t="n">
        <v>53530.6993392375</v>
      </c>
      <c r="P408" s="1342" t="n">
        <v>61729.6810250588</v>
      </c>
      <c r="Q408" s="1213" t="n">
        <v>37313.101813365</v>
      </c>
      <c r="R408" s="1343" t="n">
        <v>90843.8011526025</v>
      </c>
      <c r="S408" s="1344" t="n">
        <v>99042.7828384238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75</v>
      </c>
      <c r="C409" s="1337" t="s">
        <v>496</v>
      </c>
      <c r="D409" s="1337" t="n">
        <f aca="false">K409</f>
        <v>400</v>
      </c>
      <c r="E409" s="1337" t="s">
        <v>496</v>
      </c>
      <c r="F409" s="1326" t="n">
        <f aca="false">L409</f>
        <v>2800</v>
      </c>
      <c r="G409" s="1337" t="s">
        <v>496</v>
      </c>
      <c r="H409" s="1325" t="n">
        <v>6</v>
      </c>
      <c r="I409" s="1327" t="s">
        <v>497</v>
      </c>
      <c r="J409" s="1208" t="n">
        <v>75</v>
      </c>
      <c r="K409" s="1339" t="n">
        <v>400</v>
      </c>
      <c r="L409" s="1339" t="n">
        <v>2800</v>
      </c>
      <c r="M409" s="1340" t="n">
        <v>37.1396944501797</v>
      </c>
      <c r="N409" s="1209" t="n">
        <v>1867.9584</v>
      </c>
      <c r="O409" s="1342" t="n">
        <v>54373.2286423163</v>
      </c>
      <c r="P409" s="1342" t="n">
        <v>62711.1639370238</v>
      </c>
      <c r="Q409" s="1213" t="n">
        <v>38091.5818275488</v>
      </c>
      <c r="R409" s="1343" t="n">
        <v>92464.810469865</v>
      </c>
      <c r="S409" s="1344" t="n">
        <v>100802.745764573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75</v>
      </c>
      <c r="C410" s="1337" t="s">
        <v>496</v>
      </c>
      <c r="D410" s="1337" t="n">
        <f aca="false">K410</f>
        <v>400</v>
      </c>
      <c r="E410" s="1337" t="s">
        <v>496</v>
      </c>
      <c r="F410" s="1326" t="n">
        <f aca="false">L410</f>
        <v>2850</v>
      </c>
      <c r="G410" s="1337" t="s">
        <v>496</v>
      </c>
      <c r="H410" s="1325" t="n">
        <v>6</v>
      </c>
      <c r="I410" s="1327" t="s">
        <v>497</v>
      </c>
      <c r="J410" s="1208" t="n">
        <v>75</v>
      </c>
      <c r="K410" s="1339" t="n">
        <v>400</v>
      </c>
      <c r="L410" s="1339" t="n">
        <v>2850</v>
      </c>
      <c r="M410" s="1340" t="n">
        <v>37.7665477975566</v>
      </c>
      <c r="N410" s="1209" t="n">
        <v>1906.08</v>
      </c>
      <c r="O410" s="1342" t="n">
        <v>55215.7580766038</v>
      </c>
      <c r="P410" s="1342" t="n">
        <v>63692.64671778</v>
      </c>
      <c r="Q410" s="1213" t="n">
        <v>38654.5647219413</v>
      </c>
      <c r="R410" s="1343" t="n">
        <v>93870.322798545</v>
      </c>
      <c r="S410" s="1344" t="n">
        <v>102347.211439721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75</v>
      </c>
      <c r="C411" s="1337" t="s">
        <v>496</v>
      </c>
      <c r="D411" s="1337" t="n">
        <f aca="false">K411</f>
        <v>400</v>
      </c>
      <c r="E411" s="1337" t="s">
        <v>496</v>
      </c>
      <c r="F411" s="1326" t="n">
        <f aca="false">L411</f>
        <v>2900</v>
      </c>
      <c r="G411" s="1337" t="s">
        <v>496</v>
      </c>
      <c r="H411" s="1325" t="n">
        <v>6</v>
      </c>
      <c r="I411" s="1327" t="s">
        <v>497</v>
      </c>
      <c r="J411" s="1208" t="n">
        <v>75</v>
      </c>
      <c r="K411" s="1339" t="n">
        <v>400</v>
      </c>
      <c r="L411" s="1339" t="n">
        <v>2900</v>
      </c>
      <c r="M411" s="1340" t="n">
        <v>38.4104411449334</v>
      </c>
      <c r="N411" s="1209" t="n">
        <v>1944.2016</v>
      </c>
      <c r="O411" s="1342" t="n">
        <v>56058.2873796825</v>
      </c>
      <c r="P411" s="1342" t="n">
        <v>64674.129629745</v>
      </c>
      <c r="Q411" s="1213" t="n">
        <v>39433.044736125</v>
      </c>
      <c r="R411" s="1343" t="n">
        <v>95491.3321158075</v>
      </c>
      <c r="S411" s="1344" t="n">
        <v>104107.17436587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75</v>
      </c>
      <c r="C412" s="1337" t="s">
        <v>496</v>
      </c>
      <c r="D412" s="1337" t="n">
        <f aca="false">K412</f>
        <v>400</v>
      </c>
      <c r="E412" s="1337" t="s">
        <v>496</v>
      </c>
      <c r="F412" s="1326" t="n">
        <f aca="false">L412</f>
        <v>2950</v>
      </c>
      <c r="G412" s="1337" t="s">
        <v>496</v>
      </c>
      <c r="H412" s="1325" t="n">
        <v>6</v>
      </c>
      <c r="I412" s="1327" t="s">
        <v>497</v>
      </c>
      <c r="J412" s="1208" t="n">
        <v>75</v>
      </c>
      <c r="K412" s="1339" t="n">
        <v>400</v>
      </c>
      <c r="L412" s="1339" t="n">
        <v>2950</v>
      </c>
      <c r="M412" s="1340" t="n">
        <v>39.0372944923103</v>
      </c>
      <c r="N412" s="1209" t="n">
        <v>1982.3232</v>
      </c>
      <c r="O412" s="1342" t="n">
        <v>56900.8166827613</v>
      </c>
      <c r="P412" s="1342" t="n">
        <v>65655.6124105013</v>
      </c>
      <c r="Q412" s="1213" t="n">
        <v>39996.0276305175</v>
      </c>
      <c r="R412" s="1343" t="n">
        <v>96896.8443132788</v>
      </c>
      <c r="S412" s="1344" t="n">
        <v>105651.640041019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75</v>
      </c>
      <c r="C413" s="1337" t="s">
        <v>496</v>
      </c>
      <c r="D413" s="1337" t="n">
        <f aca="false">K413</f>
        <v>400</v>
      </c>
      <c r="E413" s="1337" t="s">
        <v>496</v>
      </c>
      <c r="F413" s="1326" t="n">
        <f aca="false">L413</f>
        <v>3000</v>
      </c>
      <c r="G413" s="1337" t="s">
        <v>496</v>
      </c>
      <c r="H413" s="1325" t="n">
        <v>6</v>
      </c>
      <c r="I413" s="1327" t="s">
        <v>497</v>
      </c>
      <c r="J413" s="1231" t="n">
        <v>75</v>
      </c>
      <c r="K413" s="1350" t="n">
        <v>400</v>
      </c>
      <c r="L413" s="1350" t="n">
        <v>3000</v>
      </c>
      <c r="M413" s="1351" t="n">
        <v>39.6811878396871</v>
      </c>
      <c r="N413" s="1232" t="n">
        <v>2020.4448</v>
      </c>
      <c r="O413" s="1353" t="n">
        <v>57743.3461170488</v>
      </c>
      <c r="P413" s="1353" t="n">
        <v>66637.0953224663</v>
      </c>
      <c r="Q413" s="1236" t="n">
        <v>40774.5076447013</v>
      </c>
      <c r="R413" s="1354" t="n">
        <v>98517.85376175</v>
      </c>
      <c r="S413" s="1355" t="n">
        <v>107411.602967168</v>
      </c>
    </row>
  </sheetData>
  <mergeCells count="2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62:S262"/>
    <mergeCell ref="A263:S263"/>
    <mergeCell ref="A313:S313"/>
    <mergeCell ref="A314:S314"/>
    <mergeCell ref="A364:S364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1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V265" activeCellId="0" sqref="V265"/>
    </sheetView>
  </sheetViews>
  <sheetFormatPr defaultRowHeight="1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80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80</v>
      </c>
      <c r="K10" s="1329" t="n">
        <v>160</v>
      </c>
      <c r="L10" s="1329" t="n">
        <v>600</v>
      </c>
      <c r="M10" s="1330" t="n">
        <v>4.35211418196026</v>
      </c>
      <c r="N10" s="1261" t="n">
        <v>78.747192819504</v>
      </c>
      <c r="O10" s="1331" t="n">
        <v>8840.8510857675</v>
      </c>
      <c r="P10" s="1332" t="n">
        <v>10217.3227193925</v>
      </c>
      <c r="Q10" s="1333" t="n">
        <v>5483.834542305</v>
      </c>
      <c r="R10" s="1334" t="n">
        <v>14324.6856280725</v>
      </c>
      <c r="S10" s="1335" t="n">
        <v>15701.1572616975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80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80</v>
      </c>
      <c r="K11" s="1339" t="n">
        <v>160</v>
      </c>
      <c r="L11" s="1339" t="n">
        <v>650</v>
      </c>
      <c r="M11" s="1340" t="n">
        <v>4.67007211184026</v>
      </c>
      <c r="N11" s="1211" t="n">
        <v>94.4966313834048</v>
      </c>
      <c r="O11" s="1341" t="n">
        <v>9207.20389136625</v>
      </c>
      <c r="P11" s="1342" t="n">
        <v>10666.2949194825</v>
      </c>
      <c r="Q11" s="1300" t="n">
        <v>5773.20284439</v>
      </c>
      <c r="R11" s="1343" t="n">
        <v>14980.4067357563</v>
      </c>
      <c r="S11" s="1344" t="n">
        <v>16439.4977638725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80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80</v>
      </c>
      <c r="K12" s="1339" t="n">
        <v>160</v>
      </c>
      <c r="L12" s="1339" t="n">
        <v>700</v>
      </c>
      <c r="M12" s="1340" t="n">
        <v>4.98803004172026</v>
      </c>
      <c r="N12" s="1211" t="n">
        <v>110.246069947306</v>
      </c>
      <c r="O12" s="1341" t="n">
        <v>9573.55656575625</v>
      </c>
      <c r="P12" s="1342" t="n">
        <v>11115.2672507813</v>
      </c>
      <c r="Q12" s="1300" t="n">
        <v>6278.06800384875</v>
      </c>
      <c r="R12" s="1343" t="n">
        <v>15851.624569605</v>
      </c>
      <c r="S12" s="1344" t="n">
        <v>17393.33525463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80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80</v>
      </c>
      <c r="K13" s="1339" t="n">
        <v>160</v>
      </c>
      <c r="L13" s="1339" t="n">
        <v>750</v>
      </c>
      <c r="M13" s="1340" t="n">
        <v>5.30598797160026</v>
      </c>
      <c r="N13" s="1211" t="n">
        <v>125.995508511206</v>
      </c>
      <c r="O13" s="1341" t="n">
        <v>9939.90924014625</v>
      </c>
      <c r="P13" s="1342" t="n">
        <v>11564.23958208</v>
      </c>
      <c r="Q13" s="1300" t="n">
        <v>6567.43630593375</v>
      </c>
      <c r="R13" s="1343" t="n">
        <v>16507.34554608</v>
      </c>
      <c r="S13" s="1344" t="n">
        <v>18131.6758880138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80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80</v>
      </c>
      <c r="K14" s="1339" t="n">
        <v>160</v>
      </c>
      <c r="L14" s="1339" t="n">
        <v>800</v>
      </c>
      <c r="M14" s="1340" t="n">
        <v>5.62394590148026</v>
      </c>
      <c r="N14" s="1211" t="n">
        <v>141.744947075107</v>
      </c>
      <c r="O14" s="1341" t="n">
        <v>10306.262045745</v>
      </c>
      <c r="P14" s="1342" t="n">
        <v>12013.2119133788</v>
      </c>
      <c r="Q14" s="1300" t="n">
        <v>6856.80460801875</v>
      </c>
      <c r="R14" s="1343" t="n">
        <v>17163.0666537638</v>
      </c>
      <c r="S14" s="1344" t="n">
        <v>18870.0165213975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80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80</v>
      </c>
      <c r="K15" s="1339" t="n">
        <v>160</v>
      </c>
      <c r="L15" s="1339" t="n">
        <v>850</v>
      </c>
      <c r="M15" s="1340" t="n">
        <v>5.94190383136026</v>
      </c>
      <c r="N15" s="1211" t="n">
        <v>157.494385639008</v>
      </c>
      <c r="O15" s="1341" t="n">
        <v>10672.614720135</v>
      </c>
      <c r="P15" s="1342" t="n">
        <v>12462.1842446775</v>
      </c>
      <c r="Q15" s="1300" t="n">
        <v>7361.66989868625</v>
      </c>
      <c r="R15" s="1343" t="n">
        <v>18034.2846188213</v>
      </c>
      <c r="S15" s="1344" t="n">
        <v>19823.8541433638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80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80</v>
      </c>
      <c r="K16" s="1339" t="n">
        <v>160</v>
      </c>
      <c r="L16" s="1339" t="n">
        <v>900</v>
      </c>
      <c r="M16" s="1340" t="n">
        <v>6.25986176124026</v>
      </c>
      <c r="N16" s="1211" t="n">
        <v>173.243824202909</v>
      </c>
      <c r="O16" s="1341" t="n">
        <v>11038.967394525</v>
      </c>
      <c r="P16" s="1342" t="n">
        <v>12911.1565759763</v>
      </c>
      <c r="Q16" s="1300" t="n">
        <v>7651.0380695625</v>
      </c>
      <c r="R16" s="1343" t="n">
        <v>18690.0054640875</v>
      </c>
      <c r="S16" s="1344" t="n">
        <v>20562.1946455388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80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80</v>
      </c>
      <c r="K17" s="1339" t="n">
        <v>160</v>
      </c>
      <c r="L17" s="1339" t="n">
        <v>950</v>
      </c>
      <c r="M17" s="1340" t="n">
        <v>6.57781969112026</v>
      </c>
      <c r="N17" s="1211" t="n">
        <v>188.99326276681</v>
      </c>
      <c r="O17" s="1341" t="n">
        <v>11405.320068915</v>
      </c>
      <c r="P17" s="1342" t="n">
        <v>13360.128907275</v>
      </c>
      <c r="Q17" s="1300" t="n">
        <v>8155.90336023</v>
      </c>
      <c r="R17" s="1343" t="n">
        <v>19561.223429145</v>
      </c>
      <c r="S17" s="1344" t="n">
        <v>21516.032267505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80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80</v>
      </c>
      <c r="K18" s="1339" t="n">
        <v>160</v>
      </c>
      <c r="L18" s="1339" t="n">
        <v>1000</v>
      </c>
      <c r="M18" s="1340" t="n">
        <v>6.89577762100026</v>
      </c>
      <c r="N18" s="1211" t="n">
        <v>204.74270133071</v>
      </c>
      <c r="O18" s="1341" t="n">
        <v>11771.6728745138</v>
      </c>
      <c r="P18" s="1342" t="n">
        <v>13809.101107365</v>
      </c>
      <c r="Q18" s="1300" t="n">
        <v>8445.271662315</v>
      </c>
      <c r="R18" s="1343" t="n">
        <v>20216.9445368288</v>
      </c>
      <c r="S18" s="1344" t="n">
        <v>22254.37276968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80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80</v>
      </c>
      <c r="K19" s="1339" t="n">
        <v>160</v>
      </c>
      <c r="L19" s="1339" t="n">
        <v>1050</v>
      </c>
      <c r="M19" s="1340" t="n">
        <v>7.21373555088026</v>
      </c>
      <c r="N19" s="1211" t="n">
        <v>220.492139894611</v>
      </c>
      <c r="O19" s="1341" t="n">
        <v>12138.0255489038</v>
      </c>
      <c r="P19" s="1342" t="n">
        <v>14258.0734386638</v>
      </c>
      <c r="Q19" s="1300" t="n">
        <v>8950.1369529825</v>
      </c>
      <c r="R19" s="1343" t="n">
        <v>21088.1625018863</v>
      </c>
      <c r="S19" s="1344" t="n">
        <v>23208.2103916463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80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80</v>
      </c>
      <c r="K20" s="1339" t="n">
        <v>160</v>
      </c>
      <c r="L20" s="1339" t="n">
        <v>1100</v>
      </c>
      <c r="M20" s="1340" t="n">
        <v>7.53169348076026</v>
      </c>
      <c r="N20" s="1211" t="n">
        <v>236.241578458512</v>
      </c>
      <c r="O20" s="1341" t="n">
        <v>12504.3782232938</v>
      </c>
      <c r="P20" s="1342" t="n">
        <v>14707.0457699625</v>
      </c>
      <c r="Q20" s="1300" t="n">
        <v>9239.50512385875</v>
      </c>
      <c r="R20" s="1343" t="n">
        <v>21743.8833471525</v>
      </c>
      <c r="S20" s="1344" t="n">
        <v>23946.5508938213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80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80</v>
      </c>
      <c r="K21" s="1339" t="n">
        <v>160</v>
      </c>
      <c r="L21" s="1339" t="n">
        <v>1150</v>
      </c>
      <c r="M21" s="1340" t="n">
        <v>7.84965141064026</v>
      </c>
      <c r="N21" s="1211" t="n">
        <v>251.991017022413</v>
      </c>
      <c r="O21" s="1341" t="n">
        <v>12870.7308976838</v>
      </c>
      <c r="P21" s="1342" t="n">
        <v>15156.0181012613</v>
      </c>
      <c r="Q21" s="1300" t="n">
        <v>9528.87342594375</v>
      </c>
      <c r="R21" s="1343" t="n">
        <v>22399.6043236275</v>
      </c>
      <c r="S21" s="1344" t="n">
        <v>24684.891527205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80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80</v>
      </c>
      <c r="K22" s="1339" t="n">
        <v>160</v>
      </c>
      <c r="L22" s="1339" t="n">
        <v>1200</v>
      </c>
      <c r="M22" s="1340" t="n">
        <v>8.20685934052026</v>
      </c>
      <c r="N22" s="1211" t="n">
        <v>267.740455586314</v>
      </c>
      <c r="O22" s="1341" t="n">
        <v>13279.9544566313</v>
      </c>
      <c r="P22" s="1342" t="n">
        <v>15646.5544779675</v>
      </c>
      <c r="Q22" s="1300" t="n">
        <v>10033.7387166113</v>
      </c>
      <c r="R22" s="1343" t="n">
        <v>23313.6931732425</v>
      </c>
      <c r="S22" s="1344" t="n">
        <v>25680.2931945788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80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80</v>
      </c>
      <c r="K23" s="1339" t="n">
        <v>160</v>
      </c>
      <c r="L23" s="1339" t="n">
        <v>1250</v>
      </c>
      <c r="M23" s="1340" t="n">
        <v>8.52481727040026</v>
      </c>
      <c r="N23" s="1211" t="n">
        <v>283.489894150214</v>
      </c>
      <c r="O23" s="1341" t="n">
        <v>13646.3071310213</v>
      </c>
      <c r="P23" s="1342" t="n">
        <v>16095.5268092663</v>
      </c>
      <c r="Q23" s="1300" t="n">
        <v>10323.1070186963</v>
      </c>
      <c r="R23" s="1343" t="n">
        <v>23969.4141497175</v>
      </c>
      <c r="S23" s="1344" t="n">
        <v>26418.6338279625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80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80</v>
      </c>
      <c r="K24" s="1339" t="n">
        <v>160</v>
      </c>
      <c r="L24" s="1339" t="n">
        <v>1300</v>
      </c>
      <c r="M24" s="1340" t="n">
        <v>8.84277520028026</v>
      </c>
      <c r="N24" s="1211" t="n">
        <v>299.239332714115</v>
      </c>
      <c r="O24" s="1341" t="n">
        <v>14012.65993662</v>
      </c>
      <c r="P24" s="1342" t="n">
        <v>16544.499140565</v>
      </c>
      <c r="Q24" s="1300" t="n">
        <v>10827.972178155</v>
      </c>
      <c r="R24" s="1343" t="n">
        <v>24840.632114775</v>
      </c>
      <c r="S24" s="1344" t="n">
        <v>27372.47131872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80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80</v>
      </c>
      <c r="K25" s="1339" t="n">
        <v>160</v>
      </c>
      <c r="L25" s="1339" t="n">
        <v>1350</v>
      </c>
      <c r="M25" s="1340" t="n">
        <v>9.16073313016026</v>
      </c>
      <c r="N25" s="1211" t="n">
        <v>314.988771278016</v>
      </c>
      <c r="O25" s="1341" t="n">
        <v>14379.01261101</v>
      </c>
      <c r="P25" s="1342" t="n">
        <v>16993.4714718638</v>
      </c>
      <c r="Q25" s="1300" t="n">
        <v>11117.34048024</v>
      </c>
      <c r="R25" s="1343" t="n">
        <v>25496.35309125</v>
      </c>
      <c r="S25" s="1344" t="n">
        <v>28110.8119521038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80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80</v>
      </c>
      <c r="K26" s="1339" t="n">
        <v>160</v>
      </c>
      <c r="L26" s="1339" t="n">
        <v>1400</v>
      </c>
      <c r="M26" s="1340" t="n">
        <v>9.47869106004026</v>
      </c>
      <c r="N26" s="1211" t="n">
        <v>330.738209841917</v>
      </c>
      <c r="O26" s="1341" t="n">
        <v>14745.3652854</v>
      </c>
      <c r="P26" s="1342" t="n">
        <v>17442.4438031625</v>
      </c>
      <c r="Q26" s="1300" t="n">
        <v>11622.2057709075</v>
      </c>
      <c r="R26" s="1343" t="n">
        <v>26367.5710563075</v>
      </c>
      <c r="S26" s="1344" t="n">
        <v>29064.64957407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80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80</v>
      </c>
      <c r="K27" s="1339" t="n">
        <v>160</v>
      </c>
      <c r="L27" s="1339" t="n">
        <v>1450</v>
      </c>
      <c r="M27" s="1340" t="n">
        <v>9.79664898992026</v>
      </c>
      <c r="N27" s="1211" t="n">
        <v>346.487648405818</v>
      </c>
      <c r="O27" s="1341" t="n">
        <v>15111.71795979</v>
      </c>
      <c r="P27" s="1342" t="n">
        <v>17891.4160032525</v>
      </c>
      <c r="Q27" s="1300" t="n">
        <v>11911.5740729925</v>
      </c>
      <c r="R27" s="1343" t="n">
        <v>27023.2920327825</v>
      </c>
      <c r="S27" s="1344" t="n">
        <v>29802.990076245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80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80</v>
      </c>
      <c r="K28" s="1339" t="n">
        <v>160</v>
      </c>
      <c r="L28" s="1339" t="n">
        <v>1500</v>
      </c>
      <c r="M28" s="1340" t="n">
        <v>10.1863693486003</v>
      </c>
      <c r="N28" s="1211" t="n">
        <v>362.237086969718</v>
      </c>
      <c r="O28" s="1341" t="n">
        <v>15982.2157200188</v>
      </c>
      <c r="P28" s="1342" t="n">
        <v>18758.6029730925</v>
      </c>
      <c r="Q28" s="1300" t="n">
        <v>12416.4392324513</v>
      </c>
      <c r="R28" s="1343" t="n">
        <v>28398.65495247</v>
      </c>
      <c r="S28" s="1344" t="n">
        <v>31175.0422055438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80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80</v>
      </c>
      <c r="K29" s="1339" t="n">
        <v>160</v>
      </c>
      <c r="L29" s="1339" t="n">
        <v>1550</v>
      </c>
      <c r="M29" s="1340" t="n">
        <v>10.5043272784803</v>
      </c>
      <c r="N29" s="1211" t="n">
        <v>377.986525533619</v>
      </c>
      <c r="O29" s="1341" t="n">
        <v>16348.5683944088</v>
      </c>
      <c r="P29" s="1342" t="n">
        <v>19207.5753043913</v>
      </c>
      <c r="Q29" s="1300" t="n">
        <v>12705.8075345363</v>
      </c>
      <c r="R29" s="1343" t="n">
        <v>29054.375928945</v>
      </c>
      <c r="S29" s="1344" t="n">
        <v>31913.3828389275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80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80</v>
      </c>
      <c r="K30" s="1339" t="n">
        <v>160</v>
      </c>
      <c r="L30" s="1339" t="n">
        <v>1600</v>
      </c>
      <c r="M30" s="1340" t="n">
        <v>10.8222852083603</v>
      </c>
      <c r="N30" s="1211" t="n">
        <v>393.73596409752</v>
      </c>
      <c r="O30" s="1341" t="n">
        <v>16714.9210687988</v>
      </c>
      <c r="P30" s="1342" t="n">
        <v>19656.54763569</v>
      </c>
      <c r="Q30" s="1300" t="n">
        <v>12995.1758366213</v>
      </c>
      <c r="R30" s="1343" t="n">
        <v>29710.09690542</v>
      </c>
      <c r="S30" s="1344" t="n">
        <v>32651.7234723113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80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80</v>
      </c>
      <c r="K31" s="1339" t="n">
        <v>160</v>
      </c>
      <c r="L31" s="1339" t="n">
        <v>1650</v>
      </c>
      <c r="M31" s="1340" t="n">
        <v>11.1402431382403</v>
      </c>
      <c r="N31" s="1211" t="n">
        <v>409.485402661421</v>
      </c>
      <c r="O31" s="1341" t="n">
        <v>17081.2737431888</v>
      </c>
      <c r="P31" s="1342" t="n">
        <v>20105.5199669888</v>
      </c>
      <c r="Q31" s="1300" t="n">
        <v>13500.0411272888</v>
      </c>
      <c r="R31" s="1343" t="n">
        <v>30581.3148704775</v>
      </c>
      <c r="S31" s="1344" t="n">
        <v>33605.5610942775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80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80</v>
      </c>
      <c r="K32" s="1339" t="n">
        <v>160</v>
      </c>
      <c r="L32" s="1339" t="n">
        <v>1700</v>
      </c>
      <c r="M32" s="1340" t="n">
        <v>11.4582010681203</v>
      </c>
      <c r="N32" s="1211" t="n">
        <v>425.234841225322</v>
      </c>
      <c r="O32" s="1341" t="n">
        <v>17447.6265487875</v>
      </c>
      <c r="P32" s="1342" t="n">
        <v>20554.4921670788</v>
      </c>
      <c r="Q32" s="1300" t="n">
        <v>13789.4092981649</v>
      </c>
      <c r="R32" s="1343" t="n">
        <v>31237.0358469524</v>
      </c>
      <c r="S32" s="1344" t="n">
        <v>34343.9014652436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80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80</v>
      </c>
      <c r="K33" s="1339" t="n">
        <v>160</v>
      </c>
      <c r="L33" s="1339" t="n">
        <v>1750</v>
      </c>
      <c r="M33" s="1340" t="n">
        <v>11.7761589980003</v>
      </c>
      <c r="N33" s="1211" t="n">
        <v>440.984279789222</v>
      </c>
      <c r="O33" s="1341" t="n">
        <v>17813.9792231775</v>
      </c>
      <c r="P33" s="1342" t="n">
        <v>21003.4644983775</v>
      </c>
      <c r="Q33" s="1300" t="n">
        <v>14294.2745888325</v>
      </c>
      <c r="R33" s="1343" t="n">
        <v>32108.25381201</v>
      </c>
      <c r="S33" s="1344" t="n">
        <v>35297.73908721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80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80</v>
      </c>
      <c r="K34" s="1339" t="n">
        <v>160</v>
      </c>
      <c r="L34" s="1339" t="n">
        <v>1800</v>
      </c>
      <c r="M34" s="1340" t="n">
        <v>12.0941169278803</v>
      </c>
      <c r="N34" s="1211" t="n">
        <v>456.733718353123</v>
      </c>
      <c r="O34" s="1341" t="n">
        <v>18180.3318975675</v>
      </c>
      <c r="P34" s="1342" t="n">
        <v>21452.4368296763</v>
      </c>
      <c r="Q34" s="1300" t="n">
        <v>14583.6428909175</v>
      </c>
      <c r="R34" s="1343" t="n">
        <v>32763.974788485</v>
      </c>
      <c r="S34" s="1344" t="n">
        <v>36036.0797205938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80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80</v>
      </c>
      <c r="K35" s="1339" t="n">
        <v>160</v>
      </c>
      <c r="L35" s="1339" t="n">
        <v>1850</v>
      </c>
      <c r="M35" s="1340" t="n">
        <v>12.4120748577603</v>
      </c>
      <c r="N35" s="1211" t="n">
        <v>472.483156917024</v>
      </c>
      <c r="O35" s="1341" t="n">
        <v>18546.6847031663</v>
      </c>
      <c r="P35" s="1342" t="n">
        <v>21901.409160975</v>
      </c>
      <c r="Q35" s="1300" t="n">
        <v>15088.508181585</v>
      </c>
      <c r="R35" s="1343" t="n">
        <v>33635.1928847513</v>
      </c>
      <c r="S35" s="1344" t="n">
        <v>36989.91734256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80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80</v>
      </c>
      <c r="K36" s="1339" t="n">
        <v>160</v>
      </c>
      <c r="L36" s="1339" t="n">
        <v>1900</v>
      </c>
      <c r="M36" s="1340" t="n">
        <v>12.7300327876403</v>
      </c>
      <c r="N36" s="1211" t="n">
        <v>488.232595480925</v>
      </c>
      <c r="O36" s="1341" t="n">
        <v>18913.0373775563</v>
      </c>
      <c r="P36" s="1342" t="n">
        <v>22350.3814922738</v>
      </c>
      <c r="Q36" s="1300" t="n">
        <v>15377.8763524613</v>
      </c>
      <c r="R36" s="1343" t="n">
        <v>34290.9137300175</v>
      </c>
      <c r="S36" s="1344" t="n">
        <v>37728.257844735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80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80</v>
      </c>
      <c r="K37" s="1339" t="n">
        <v>160</v>
      </c>
      <c r="L37" s="1339" t="n">
        <v>1950</v>
      </c>
      <c r="M37" s="1340" t="n">
        <v>13.0872407175203</v>
      </c>
      <c r="N37" s="1211" t="n">
        <v>503.982034044826</v>
      </c>
      <c r="O37" s="1341" t="n">
        <v>19322.2609365038</v>
      </c>
      <c r="P37" s="1342" t="n">
        <v>22840.91786898</v>
      </c>
      <c r="Q37" s="1300" t="n">
        <v>15667.2446545463</v>
      </c>
      <c r="R37" s="1343" t="n">
        <v>34989.50559105</v>
      </c>
      <c r="S37" s="1344" t="n">
        <v>38508.1625235263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80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80</v>
      </c>
      <c r="K38" s="1339" t="n">
        <v>160</v>
      </c>
      <c r="L38" s="1339" t="n">
        <v>2000</v>
      </c>
      <c r="M38" s="1340" t="n">
        <v>13.4967610474003</v>
      </c>
      <c r="N38" s="1211" t="n">
        <v>519.731472608726</v>
      </c>
      <c r="O38" s="1341" t="n">
        <v>19904.0743858613</v>
      </c>
      <c r="P38" s="1342" t="n">
        <v>23571.4888450238</v>
      </c>
      <c r="Q38" s="1300" t="n">
        <v>16172.1099452138</v>
      </c>
      <c r="R38" s="1343" t="n">
        <v>36076.184331075</v>
      </c>
      <c r="S38" s="1344" t="n">
        <v>39743.5987902375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80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80</v>
      </c>
      <c r="K39" s="1339" t="n">
        <v>160</v>
      </c>
      <c r="L39" s="1339" t="n">
        <v>2050</v>
      </c>
      <c r="M39" s="1340" t="n">
        <v>13.8147189772803</v>
      </c>
      <c r="N39" s="1211" t="n">
        <v>535.480911172627</v>
      </c>
      <c r="O39" s="1341" t="n">
        <v>20270.4270602513</v>
      </c>
      <c r="P39" s="1342" t="n">
        <v>24020.4611763225</v>
      </c>
      <c r="Q39" s="1300" t="n">
        <v>16461.4782472988</v>
      </c>
      <c r="R39" s="1343" t="n">
        <v>36731.90530755</v>
      </c>
      <c r="S39" s="1344" t="n">
        <v>40481.9394236213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80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80</v>
      </c>
      <c r="K40" s="1339" t="n">
        <v>160</v>
      </c>
      <c r="L40" s="1339" t="n">
        <v>2100</v>
      </c>
      <c r="M40" s="1340" t="n">
        <v>14.1326769071603</v>
      </c>
      <c r="N40" s="1211" t="n">
        <v>551.230349736528</v>
      </c>
      <c r="O40" s="1341" t="n">
        <v>20636.7797346413</v>
      </c>
      <c r="P40" s="1342" t="n">
        <v>24469.4335076213</v>
      </c>
      <c r="Q40" s="1300" t="n">
        <v>16966.3435379663</v>
      </c>
      <c r="R40" s="1343" t="n">
        <v>37603.1232726075</v>
      </c>
      <c r="S40" s="1344" t="n">
        <v>41435.7770455875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80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80</v>
      </c>
      <c r="K41" s="1339" t="n">
        <v>160</v>
      </c>
      <c r="L41" s="1339" t="n">
        <v>2150</v>
      </c>
      <c r="M41" s="1340" t="n">
        <v>14.4506348370403</v>
      </c>
      <c r="N41" s="1211" t="n">
        <v>566.979788300429</v>
      </c>
      <c r="O41" s="1341" t="n">
        <v>21003.1324090313</v>
      </c>
      <c r="P41" s="1342" t="n">
        <v>24918.4057077113</v>
      </c>
      <c r="Q41" s="1300" t="n">
        <v>17255.7117088425</v>
      </c>
      <c r="R41" s="1343" t="n">
        <v>38258.8441178738</v>
      </c>
      <c r="S41" s="1344" t="n">
        <v>42174.1174165538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80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80</v>
      </c>
      <c r="K42" s="1339" t="n">
        <v>160</v>
      </c>
      <c r="L42" s="1339" t="n">
        <v>2200</v>
      </c>
      <c r="M42" s="1340" t="n">
        <v>14.7685927669203</v>
      </c>
      <c r="N42" s="1211" t="n">
        <v>582.72922686433</v>
      </c>
      <c r="O42" s="1341" t="n">
        <v>21369.48521463</v>
      </c>
      <c r="P42" s="1342" t="n">
        <v>25367.37803901</v>
      </c>
      <c r="Q42" s="1300" t="n">
        <v>17760.57699951</v>
      </c>
      <c r="R42" s="1343" t="n">
        <v>39130.06221414</v>
      </c>
      <c r="S42" s="1344" t="n">
        <v>43127.95503852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80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80</v>
      </c>
      <c r="K43" s="1339" t="n">
        <v>160</v>
      </c>
      <c r="L43" s="1339" t="n">
        <v>2250</v>
      </c>
      <c r="M43" s="1340" t="n">
        <v>15.0865506968003</v>
      </c>
      <c r="N43" s="1211" t="n">
        <v>598.47866542823</v>
      </c>
      <c r="O43" s="1341" t="n">
        <v>21735.83788902</v>
      </c>
      <c r="P43" s="1342" t="n">
        <v>25816.3503703088</v>
      </c>
      <c r="Q43" s="1300" t="n">
        <v>18049.945301595</v>
      </c>
      <c r="R43" s="1343" t="n">
        <v>39785.783190615</v>
      </c>
      <c r="S43" s="1344" t="n">
        <v>43866.2956719038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80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80</v>
      </c>
      <c r="K44" s="1339" t="n">
        <v>160</v>
      </c>
      <c r="L44" s="1339" t="n">
        <v>2300</v>
      </c>
      <c r="M44" s="1340" t="n">
        <v>15.4045086266803</v>
      </c>
      <c r="N44" s="1211" t="n">
        <v>614.228103992131</v>
      </c>
      <c r="O44" s="1341" t="n">
        <v>22102.19056341</v>
      </c>
      <c r="P44" s="1342" t="n">
        <v>26265.3227016075</v>
      </c>
      <c r="Q44" s="1300" t="n">
        <v>18339.3134724713</v>
      </c>
      <c r="R44" s="1343" t="n">
        <v>40441.5040358813</v>
      </c>
      <c r="S44" s="1344" t="n">
        <v>44604.6361740788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80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80</v>
      </c>
      <c r="K45" s="1339" t="n">
        <v>160</v>
      </c>
      <c r="L45" s="1339" t="n">
        <v>2350</v>
      </c>
      <c r="M45" s="1340" t="n">
        <v>15.7224665565603</v>
      </c>
      <c r="N45" s="1211" t="n">
        <v>629.977542556032</v>
      </c>
      <c r="O45" s="1341" t="n">
        <v>22468.5432378</v>
      </c>
      <c r="P45" s="1342" t="n">
        <v>26714.2950329063</v>
      </c>
      <c r="Q45" s="1300" t="n">
        <v>18844.1787631388</v>
      </c>
      <c r="R45" s="1343" t="n">
        <v>41312.7220009388</v>
      </c>
      <c r="S45" s="1344" t="n">
        <v>45558.473796045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80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80</v>
      </c>
      <c r="K46" s="1339" t="n">
        <v>160</v>
      </c>
      <c r="L46" s="1339" t="n">
        <v>2400</v>
      </c>
      <c r="M46" s="1340" t="n">
        <v>16.0404244864403</v>
      </c>
      <c r="N46" s="1211" t="n">
        <v>645.726981119933</v>
      </c>
      <c r="O46" s="1341" t="n">
        <v>22834.8960433988</v>
      </c>
      <c r="P46" s="1342" t="n">
        <v>27163.267364205</v>
      </c>
      <c r="Q46" s="1300" t="n">
        <v>19133.5470652238</v>
      </c>
      <c r="R46" s="1343" t="n">
        <v>41968.4431086225</v>
      </c>
      <c r="S46" s="1344" t="n">
        <v>46296.8144294288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80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80</v>
      </c>
      <c r="K47" s="1339" t="n">
        <v>160</v>
      </c>
      <c r="L47" s="1339" t="n">
        <v>2450</v>
      </c>
      <c r="M47" s="1340" t="n">
        <v>16.4301448451203</v>
      </c>
      <c r="N47" s="1211" t="n">
        <v>661.476419683834</v>
      </c>
      <c r="O47" s="1341" t="n">
        <v>23705.3936724188</v>
      </c>
      <c r="P47" s="1342" t="n">
        <v>28030.4542028363</v>
      </c>
      <c r="Q47" s="1300" t="n">
        <v>19638.4123558913</v>
      </c>
      <c r="R47" s="1343" t="n">
        <v>43343.80602831</v>
      </c>
      <c r="S47" s="1344" t="n">
        <v>47668.8665587275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80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80</v>
      </c>
      <c r="K48" s="1339" t="n">
        <v>160</v>
      </c>
      <c r="L48" s="1339" t="n">
        <v>2500</v>
      </c>
      <c r="M48" s="1340" t="n">
        <v>16.7481027750003</v>
      </c>
      <c r="N48" s="1211" t="n">
        <v>677.225858247734</v>
      </c>
      <c r="O48" s="1341" t="n">
        <v>24071.7463468088</v>
      </c>
      <c r="P48" s="1342" t="n">
        <v>28479.426534135</v>
      </c>
      <c r="Q48" s="1300" t="n">
        <v>19927.7806579763</v>
      </c>
      <c r="R48" s="1343" t="n">
        <v>43999.527004785</v>
      </c>
      <c r="S48" s="1344" t="n">
        <v>48407.2071921113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80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80</v>
      </c>
      <c r="K49" s="1339" t="n">
        <v>160</v>
      </c>
      <c r="L49" s="1339" t="n">
        <v>2550</v>
      </c>
      <c r="M49" s="1340" t="n">
        <v>17.0660607048803</v>
      </c>
      <c r="N49" s="1211" t="n">
        <v>692.975296811635</v>
      </c>
      <c r="O49" s="1341" t="n">
        <v>24438.0990211988</v>
      </c>
      <c r="P49" s="1342" t="n">
        <v>28928.3988654338</v>
      </c>
      <c r="Q49" s="1300" t="n">
        <v>20432.645817435</v>
      </c>
      <c r="R49" s="1343" t="n">
        <v>44870.7448386338</v>
      </c>
      <c r="S49" s="1344" t="n">
        <v>49361.0446828688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80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80</v>
      </c>
      <c r="K50" s="1339" t="n">
        <v>160</v>
      </c>
      <c r="L50" s="1339" t="n">
        <v>2600</v>
      </c>
      <c r="M50" s="1340" t="n">
        <v>17.3840186347603</v>
      </c>
      <c r="N50" s="1211" t="n">
        <v>708.724735375536</v>
      </c>
      <c r="O50" s="1341" t="n">
        <v>24804.4518267975</v>
      </c>
      <c r="P50" s="1342" t="n">
        <v>29377.3711967325</v>
      </c>
      <c r="Q50" s="1300" t="n">
        <v>20722.01411952</v>
      </c>
      <c r="R50" s="1343" t="n">
        <v>45526.4659463175</v>
      </c>
      <c r="S50" s="1344" t="n">
        <v>50099.3853162525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80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80</v>
      </c>
      <c r="K51" s="1339" t="n">
        <v>160</v>
      </c>
      <c r="L51" s="1339" t="n">
        <v>2650</v>
      </c>
      <c r="M51" s="1340" t="n">
        <v>17.7019765646403</v>
      </c>
      <c r="N51" s="1211" t="n">
        <v>724.474173939437</v>
      </c>
      <c r="O51" s="1341" t="n">
        <v>25170.8045011875</v>
      </c>
      <c r="P51" s="1342" t="n">
        <v>29826.3435280313</v>
      </c>
      <c r="Q51" s="1300" t="n">
        <v>21226.8794101875</v>
      </c>
      <c r="R51" s="1343" t="n">
        <v>46397.683911375</v>
      </c>
      <c r="S51" s="1344" t="n">
        <v>51053.2229382188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80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80</v>
      </c>
      <c r="K52" s="1339" t="n">
        <v>160</v>
      </c>
      <c r="L52" s="1339" t="n">
        <v>2700</v>
      </c>
      <c r="M52" s="1340" t="n">
        <v>18.0591844945203</v>
      </c>
      <c r="N52" s="1211" t="n">
        <v>740.223612503338</v>
      </c>
      <c r="O52" s="1341" t="n">
        <v>25580.028060135</v>
      </c>
      <c r="P52" s="1342" t="n">
        <v>30316.8799047375</v>
      </c>
      <c r="Q52" s="1300" t="n">
        <v>21516.2477122725</v>
      </c>
      <c r="R52" s="1343" t="n">
        <v>47096.2757724075</v>
      </c>
      <c r="S52" s="1344" t="n">
        <v>51833.12761701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80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80</v>
      </c>
      <c r="K53" s="1339" t="n">
        <v>160</v>
      </c>
      <c r="L53" s="1339" t="n">
        <v>2750</v>
      </c>
      <c r="M53" s="1340" t="n">
        <v>18.3771424244003</v>
      </c>
      <c r="N53" s="1211" t="n">
        <v>755.973051067238</v>
      </c>
      <c r="O53" s="1341" t="n">
        <v>25946.380734525</v>
      </c>
      <c r="P53" s="1342" t="n">
        <v>30765.8522360363</v>
      </c>
      <c r="Q53" s="1300" t="n">
        <v>21805.6158831487</v>
      </c>
      <c r="R53" s="1343" t="n">
        <v>47751.9966176738</v>
      </c>
      <c r="S53" s="1344" t="n">
        <v>52571.468119185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80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80</v>
      </c>
      <c r="K54" s="1339" t="n">
        <v>160</v>
      </c>
      <c r="L54" s="1339" t="n">
        <v>2800</v>
      </c>
      <c r="M54" s="1340" t="n">
        <v>18.6951003542803</v>
      </c>
      <c r="N54" s="1211" t="n">
        <v>771.722489631139</v>
      </c>
      <c r="O54" s="1341" t="n">
        <v>26312.733408915</v>
      </c>
      <c r="P54" s="1342" t="n">
        <v>31214.824567335</v>
      </c>
      <c r="Q54" s="1300" t="n">
        <v>22310.4811738163</v>
      </c>
      <c r="R54" s="1343" t="n">
        <v>48623.2145827313</v>
      </c>
      <c r="S54" s="1344" t="n">
        <v>53525.3057411513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80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80</v>
      </c>
      <c r="K55" s="1339" t="n">
        <v>160</v>
      </c>
      <c r="L55" s="1339" t="n">
        <v>2850</v>
      </c>
      <c r="M55" s="1340" t="n">
        <v>19.0130582841603</v>
      </c>
      <c r="N55" s="1211" t="n">
        <v>787.47192819504</v>
      </c>
      <c r="O55" s="1341" t="n">
        <v>26679.0862145138</v>
      </c>
      <c r="P55" s="1342" t="n">
        <v>31663.796767425</v>
      </c>
      <c r="Q55" s="1300" t="n">
        <v>22599.8494759013</v>
      </c>
      <c r="R55" s="1343" t="n">
        <v>49278.935690415</v>
      </c>
      <c r="S55" s="1344" t="n">
        <v>54263.6462433263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80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80</v>
      </c>
      <c r="K56" s="1339" t="n">
        <v>160</v>
      </c>
      <c r="L56" s="1339" t="n">
        <v>2900</v>
      </c>
      <c r="M56" s="1340" t="n">
        <v>19.3310162140403</v>
      </c>
      <c r="N56" s="1211" t="n">
        <v>803.221366758941</v>
      </c>
      <c r="O56" s="1341" t="n">
        <v>27045.4388889038</v>
      </c>
      <c r="P56" s="1342" t="n">
        <v>32112.7690987238</v>
      </c>
      <c r="Q56" s="1300" t="n">
        <v>23104.7147665687</v>
      </c>
      <c r="R56" s="1343" t="n">
        <v>50150.1536554725</v>
      </c>
      <c r="S56" s="1344" t="n">
        <v>55217.4838652925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80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80</v>
      </c>
      <c r="K57" s="1339" t="n">
        <v>160</v>
      </c>
      <c r="L57" s="1339" t="n">
        <v>2950</v>
      </c>
      <c r="M57" s="1340" t="n">
        <v>19.6489741439203</v>
      </c>
      <c r="N57" s="1211" t="n">
        <v>818.970805322842</v>
      </c>
      <c r="O57" s="1341" t="n">
        <v>27411.7915632938</v>
      </c>
      <c r="P57" s="1342" t="n">
        <v>32561.7414300225</v>
      </c>
      <c r="Q57" s="1300" t="n">
        <v>23394.082937445</v>
      </c>
      <c r="R57" s="1343" t="n">
        <v>50805.8745007388</v>
      </c>
      <c r="S57" s="1344" t="n">
        <v>55955.8243674675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80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38" t="n">
        <v>80</v>
      </c>
      <c r="K58" s="1350" t="n">
        <v>160</v>
      </c>
      <c r="L58" s="1350" t="n">
        <v>3000</v>
      </c>
      <c r="M58" s="1351" t="n">
        <v>19.9669320738003</v>
      </c>
      <c r="N58" s="1234" t="n">
        <v>834.720243886742</v>
      </c>
      <c r="O58" s="1352" t="n">
        <v>27778.1442376838</v>
      </c>
      <c r="P58" s="1353" t="n">
        <v>33010.7137613213</v>
      </c>
      <c r="Q58" s="1306" t="n">
        <v>23898.9482281125</v>
      </c>
      <c r="R58" s="1354" t="n">
        <v>51677.0924657963</v>
      </c>
      <c r="S58" s="1355" t="n">
        <v>56909.6619894338</v>
      </c>
    </row>
    <row r="59" customFormat="false" ht="23.25" hidden="false" customHeight="true" outlineLevel="0" collapsed="false">
      <c r="A59" s="1241" t="s">
        <v>510</v>
      </c>
      <c r="B59" s="1241"/>
      <c r="C59" s="1241"/>
      <c r="D59" s="1241"/>
      <c r="E59" s="1241"/>
      <c r="F59" s="1241"/>
      <c r="G59" s="1241"/>
      <c r="H59" s="1241"/>
      <c r="I59" s="1241"/>
      <c r="J59" s="1241"/>
      <c r="K59" s="1241"/>
      <c r="L59" s="1241"/>
      <c r="M59" s="1241"/>
      <c r="N59" s="1241"/>
      <c r="O59" s="1241"/>
      <c r="P59" s="1241"/>
      <c r="Q59" s="1241"/>
      <c r="R59" s="1241"/>
      <c r="S59" s="1241"/>
    </row>
    <row r="60" customFormat="false" ht="17.25" hidden="false" customHeight="true" outlineLevel="0" collapsed="false">
      <c r="A60" s="1202" t="s">
        <v>495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80</v>
      </c>
      <c r="C61" s="1325" t="s">
        <v>496</v>
      </c>
      <c r="D61" s="1325" t="n">
        <f aca="false">K61</f>
        <v>200</v>
      </c>
      <c r="E61" s="1325" t="s">
        <v>496</v>
      </c>
      <c r="F61" s="1326" t="n">
        <f aca="false">L61</f>
        <v>600</v>
      </c>
      <c r="G61" s="1325" t="s">
        <v>496</v>
      </c>
      <c r="H61" s="1325" t="n">
        <v>2</v>
      </c>
      <c r="I61" s="1327" t="s">
        <v>497</v>
      </c>
      <c r="J61" s="1328" t="n">
        <v>80</v>
      </c>
      <c r="K61" s="1329" t="n">
        <v>200</v>
      </c>
      <c r="L61" s="1329" t="n">
        <v>600</v>
      </c>
      <c r="M61" s="1330" t="n">
        <v>4.88685440532868</v>
      </c>
      <c r="N61" s="1261" t="n">
        <v>89.4854463858</v>
      </c>
      <c r="O61" s="1332" t="n">
        <v>9071.78543983125</v>
      </c>
      <c r="P61" s="1331" t="n">
        <v>10224.564130305</v>
      </c>
      <c r="Q61" s="1262" t="n">
        <v>6107.51014335</v>
      </c>
      <c r="R61" s="1334" t="n">
        <v>15179.2955831813</v>
      </c>
      <c r="S61" s="1335" t="n">
        <v>16332.074273655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80</v>
      </c>
      <c r="C62" s="1337" t="s">
        <v>496</v>
      </c>
      <c r="D62" s="1337" t="n">
        <f aca="false">K62</f>
        <v>200</v>
      </c>
      <c r="E62" s="1337" t="s">
        <v>496</v>
      </c>
      <c r="F62" s="1326" t="n">
        <f aca="false">L62</f>
        <v>650</v>
      </c>
      <c r="G62" s="1337" t="s">
        <v>496</v>
      </c>
      <c r="H62" s="1325" t="n">
        <v>2</v>
      </c>
      <c r="I62" s="1327" t="s">
        <v>497</v>
      </c>
      <c r="J62" s="1338" t="n">
        <v>80</v>
      </c>
      <c r="K62" s="1339" t="n">
        <v>200</v>
      </c>
      <c r="L62" s="1339" t="n">
        <v>650</v>
      </c>
      <c r="M62" s="1340" t="n">
        <v>5.23755867468237</v>
      </c>
      <c r="N62" s="1211" t="n">
        <v>107.38253566296</v>
      </c>
      <c r="O62" s="1342" t="n">
        <v>9437.84158244625</v>
      </c>
      <c r="P62" s="1341" t="n">
        <v>10673.823939975</v>
      </c>
      <c r="Q62" s="1213" t="n">
        <v>6442.48096495875</v>
      </c>
      <c r="R62" s="1343" t="n">
        <v>15880.322547405</v>
      </c>
      <c r="S62" s="1344" t="n">
        <v>17116.3049049338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80</v>
      </c>
      <c r="C63" s="1337" t="s">
        <v>496</v>
      </c>
      <c r="D63" s="1337" t="n">
        <f aca="false">K63</f>
        <v>200</v>
      </c>
      <c r="E63" s="1337" t="s">
        <v>496</v>
      </c>
      <c r="F63" s="1326" t="n">
        <f aca="false">L63</f>
        <v>700</v>
      </c>
      <c r="G63" s="1337" t="s">
        <v>496</v>
      </c>
      <c r="H63" s="1325" t="n">
        <v>2</v>
      </c>
      <c r="I63" s="1327" t="s">
        <v>497</v>
      </c>
      <c r="J63" s="1338" t="n">
        <v>80</v>
      </c>
      <c r="K63" s="1339" t="n">
        <v>200</v>
      </c>
      <c r="L63" s="1339" t="n">
        <v>700</v>
      </c>
      <c r="M63" s="1340" t="n">
        <v>5.58826294403605</v>
      </c>
      <c r="N63" s="1211" t="n">
        <v>125.27962494012</v>
      </c>
      <c r="O63" s="1342" t="n">
        <v>9803.89772506125</v>
      </c>
      <c r="P63" s="1341" t="n">
        <v>11123.083749645</v>
      </c>
      <c r="Q63" s="1213" t="n">
        <v>6992.94864394125</v>
      </c>
      <c r="R63" s="1343" t="n">
        <v>16796.8463690025</v>
      </c>
      <c r="S63" s="1344" t="n">
        <v>18116.0323935863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80</v>
      </c>
      <c r="C64" s="1337" t="s">
        <v>496</v>
      </c>
      <c r="D64" s="1337" t="n">
        <f aca="false">K64</f>
        <v>200</v>
      </c>
      <c r="E64" s="1337" t="s">
        <v>496</v>
      </c>
      <c r="F64" s="1326" t="n">
        <f aca="false">L64</f>
        <v>750</v>
      </c>
      <c r="G64" s="1337" t="s">
        <v>496</v>
      </c>
      <c r="H64" s="1325" t="n">
        <v>2</v>
      </c>
      <c r="I64" s="1327" t="s">
        <v>497</v>
      </c>
      <c r="J64" s="1338" t="n">
        <v>80</v>
      </c>
      <c r="K64" s="1339" t="n">
        <v>200</v>
      </c>
      <c r="L64" s="1339" t="n">
        <v>750</v>
      </c>
      <c r="M64" s="1340" t="n">
        <v>5.93896721338974</v>
      </c>
      <c r="N64" s="1211" t="n">
        <v>143.17671421728</v>
      </c>
      <c r="O64" s="1342" t="n">
        <v>10169.9538676763</v>
      </c>
      <c r="P64" s="1341" t="n">
        <v>11572.343559315</v>
      </c>
      <c r="Q64" s="1213" t="n">
        <v>7327.91933434125</v>
      </c>
      <c r="R64" s="1343" t="n">
        <v>17497.8732020175</v>
      </c>
      <c r="S64" s="1344" t="n">
        <v>18900.2628936563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80</v>
      </c>
      <c r="C65" s="1337" t="s">
        <v>496</v>
      </c>
      <c r="D65" s="1337" t="n">
        <f aca="false">K65</f>
        <v>200</v>
      </c>
      <c r="E65" s="1337" t="s">
        <v>496</v>
      </c>
      <c r="F65" s="1326" t="n">
        <f aca="false">L65</f>
        <v>800</v>
      </c>
      <c r="G65" s="1337" t="s">
        <v>496</v>
      </c>
      <c r="H65" s="1325" t="n">
        <v>2</v>
      </c>
      <c r="I65" s="1327" t="s">
        <v>497</v>
      </c>
      <c r="J65" s="1338" t="n">
        <v>80</v>
      </c>
      <c r="K65" s="1339" t="n">
        <v>200</v>
      </c>
      <c r="L65" s="1339" t="n">
        <v>800</v>
      </c>
      <c r="M65" s="1340" t="n">
        <v>6.28967148274342</v>
      </c>
      <c r="N65" s="1211" t="n">
        <v>161.07380349444</v>
      </c>
      <c r="O65" s="1342" t="n">
        <v>10536.0100102913</v>
      </c>
      <c r="P65" s="1341" t="n">
        <v>12021.603368985</v>
      </c>
      <c r="Q65" s="1213" t="n">
        <v>7662.89002474125</v>
      </c>
      <c r="R65" s="1343" t="n">
        <v>18198.9000350325</v>
      </c>
      <c r="S65" s="1344" t="n">
        <v>19684.4933937263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80</v>
      </c>
      <c r="C66" s="1337" t="s">
        <v>496</v>
      </c>
      <c r="D66" s="1337" t="n">
        <f aca="false">K66</f>
        <v>200</v>
      </c>
      <c r="E66" s="1337" t="s">
        <v>496</v>
      </c>
      <c r="F66" s="1326" t="n">
        <f aca="false">L66</f>
        <v>850</v>
      </c>
      <c r="G66" s="1337" t="s">
        <v>496</v>
      </c>
      <c r="H66" s="1325" t="n">
        <v>2</v>
      </c>
      <c r="I66" s="1327" t="s">
        <v>497</v>
      </c>
      <c r="J66" s="1338" t="n">
        <v>80</v>
      </c>
      <c r="K66" s="1339" t="n">
        <v>200</v>
      </c>
      <c r="L66" s="1339" t="n">
        <v>850</v>
      </c>
      <c r="M66" s="1340" t="n">
        <v>6.64037575209711</v>
      </c>
      <c r="N66" s="1211" t="n">
        <v>178.9708927716</v>
      </c>
      <c r="O66" s="1342" t="n">
        <v>10902.0661529063</v>
      </c>
      <c r="P66" s="1341" t="n">
        <v>12470.8633098638</v>
      </c>
      <c r="Q66" s="1213" t="n">
        <v>8213.35770372375</v>
      </c>
      <c r="R66" s="1343" t="n">
        <v>19115.42385663</v>
      </c>
      <c r="S66" s="1344" t="n">
        <v>20684.2210135875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80</v>
      </c>
      <c r="C67" s="1337" t="s">
        <v>496</v>
      </c>
      <c r="D67" s="1337" t="n">
        <f aca="false">K67</f>
        <v>200</v>
      </c>
      <c r="E67" s="1337" t="s">
        <v>496</v>
      </c>
      <c r="F67" s="1326" t="n">
        <f aca="false">L67</f>
        <v>900</v>
      </c>
      <c r="G67" s="1337" t="s">
        <v>496</v>
      </c>
      <c r="H67" s="1325" t="n">
        <v>2</v>
      </c>
      <c r="I67" s="1327" t="s">
        <v>497</v>
      </c>
      <c r="J67" s="1338" t="n">
        <v>80</v>
      </c>
      <c r="K67" s="1339" t="n">
        <v>200</v>
      </c>
      <c r="L67" s="1339" t="n">
        <v>900</v>
      </c>
      <c r="M67" s="1340" t="n">
        <v>6.99108002145079</v>
      </c>
      <c r="N67" s="1211" t="n">
        <v>196.86798204876</v>
      </c>
      <c r="O67" s="1342" t="n">
        <v>11268.1222955213</v>
      </c>
      <c r="P67" s="1341" t="n">
        <v>12920.1231195338</v>
      </c>
      <c r="Q67" s="1213" t="n">
        <v>8548.3285253325</v>
      </c>
      <c r="R67" s="1343" t="n">
        <v>19816.4508208538</v>
      </c>
      <c r="S67" s="1344" t="n">
        <v>21468.4516448663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80</v>
      </c>
      <c r="C68" s="1337" t="s">
        <v>496</v>
      </c>
      <c r="D68" s="1337" t="n">
        <f aca="false">K68</f>
        <v>200</v>
      </c>
      <c r="E68" s="1337" t="s">
        <v>496</v>
      </c>
      <c r="F68" s="1326" t="n">
        <f aca="false">L68</f>
        <v>950</v>
      </c>
      <c r="G68" s="1337" t="s">
        <v>496</v>
      </c>
      <c r="H68" s="1325" t="n">
        <v>2</v>
      </c>
      <c r="I68" s="1327" t="s">
        <v>497</v>
      </c>
      <c r="J68" s="1338" t="n">
        <v>80</v>
      </c>
      <c r="K68" s="1339" t="n">
        <v>200</v>
      </c>
      <c r="L68" s="1339" t="n">
        <v>950</v>
      </c>
      <c r="M68" s="1340" t="n">
        <v>7.34178429080447</v>
      </c>
      <c r="N68" s="1211" t="n">
        <v>214.76507132592</v>
      </c>
      <c r="O68" s="1342" t="n">
        <v>11634.1784381363</v>
      </c>
      <c r="P68" s="1341" t="n">
        <v>13369.3829292038</v>
      </c>
      <c r="Q68" s="1213" t="n">
        <v>9098.796204315</v>
      </c>
      <c r="R68" s="1343" t="n">
        <v>20732.9746424513</v>
      </c>
      <c r="S68" s="1344" t="n">
        <v>22468.1791335188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80</v>
      </c>
      <c r="C69" s="1337" t="s">
        <v>496</v>
      </c>
      <c r="D69" s="1337" t="n">
        <f aca="false">K69</f>
        <v>200</v>
      </c>
      <c r="E69" s="1337" t="s">
        <v>496</v>
      </c>
      <c r="F69" s="1326" t="n">
        <f aca="false">L69</f>
        <v>1000</v>
      </c>
      <c r="G69" s="1337" t="s">
        <v>496</v>
      </c>
      <c r="H69" s="1325" t="n">
        <v>2</v>
      </c>
      <c r="I69" s="1327" t="s">
        <v>497</v>
      </c>
      <c r="J69" s="1338" t="n">
        <v>80</v>
      </c>
      <c r="K69" s="1339" t="n">
        <v>200</v>
      </c>
      <c r="L69" s="1339" t="n">
        <v>1000</v>
      </c>
      <c r="M69" s="1340" t="n">
        <v>7.69248856015816</v>
      </c>
      <c r="N69" s="1211" t="n">
        <v>232.66216060308</v>
      </c>
      <c r="O69" s="1342" t="n">
        <v>12000.2345807513</v>
      </c>
      <c r="P69" s="1341" t="n">
        <v>13818.6427388738</v>
      </c>
      <c r="Q69" s="1213" t="n">
        <v>9433.766894715</v>
      </c>
      <c r="R69" s="1343" t="n">
        <v>21434.0014754663</v>
      </c>
      <c r="S69" s="1344" t="n">
        <v>23252.4096335888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80</v>
      </c>
      <c r="C70" s="1337" t="s">
        <v>496</v>
      </c>
      <c r="D70" s="1337" t="n">
        <f aca="false">K70</f>
        <v>200</v>
      </c>
      <c r="E70" s="1337" t="s">
        <v>496</v>
      </c>
      <c r="F70" s="1326" t="n">
        <f aca="false">L70</f>
        <v>1050</v>
      </c>
      <c r="G70" s="1337" t="s">
        <v>496</v>
      </c>
      <c r="H70" s="1325" t="n">
        <v>2</v>
      </c>
      <c r="I70" s="1327" t="s">
        <v>497</v>
      </c>
      <c r="J70" s="1338" t="n">
        <v>80</v>
      </c>
      <c r="K70" s="1339" t="n">
        <v>200</v>
      </c>
      <c r="L70" s="1339" t="n">
        <v>1050</v>
      </c>
      <c r="M70" s="1340" t="n">
        <v>8.04319282951184</v>
      </c>
      <c r="N70" s="1211" t="n">
        <v>250.55924988024</v>
      </c>
      <c r="O70" s="1342" t="n">
        <v>12366.2907233663</v>
      </c>
      <c r="P70" s="1341" t="n">
        <v>14267.9025485438</v>
      </c>
      <c r="Q70" s="1213" t="n">
        <v>9984.2345736975</v>
      </c>
      <c r="R70" s="1343" t="n">
        <v>22350.5252970638</v>
      </c>
      <c r="S70" s="1344" t="n">
        <v>24252.1371222413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80</v>
      </c>
      <c r="C71" s="1325" t="s">
        <v>496</v>
      </c>
      <c r="D71" s="1325" t="n">
        <f aca="false">K71</f>
        <v>200</v>
      </c>
      <c r="E71" s="1325" t="s">
        <v>496</v>
      </c>
      <c r="F71" s="1326" t="n">
        <f aca="false">L71</f>
        <v>1100</v>
      </c>
      <c r="G71" s="1325" t="s">
        <v>496</v>
      </c>
      <c r="H71" s="1325" t="n">
        <v>2</v>
      </c>
      <c r="I71" s="1327" t="s">
        <v>497</v>
      </c>
      <c r="J71" s="1338" t="n">
        <v>80</v>
      </c>
      <c r="K71" s="1339" t="n">
        <v>200</v>
      </c>
      <c r="L71" s="1339" t="n">
        <v>1100</v>
      </c>
      <c r="M71" s="1340" t="n">
        <v>8.39389709886553</v>
      </c>
      <c r="N71" s="1211" t="n">
        <v>268.4563391574</v>
      </c>
      <c r="O71" s="1342" t="n">
        <v>12732.3468659813</v>
      </c>
      <c r="P71" s="1341" t="n">
        <v>14717.1623582138</v>
      </c>
      <c r="Q71" s="1213" t="n">
        <v>10319.2053953063</v>
      </c>
      <c r="R71" s="1343" t="n">
        <v>23051.5522612875</v>
      </c>
      <c r="S71" s="1344" t="n">
        <v>25036.36775352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80</v>
      </c>
      <c r="C72" s="1337" t="s">
        <v>496</v>
      </c>
      <c r="D72" s="1337" t="n">
        <f aca="false">K72</f>
        <v>200</v>
      </c>
      <c r="E72" s="1337" t="s">
        <v>496</v>
      </c>
      <c r="F72" s="1326" t="n">
        <f aca="false">L72</f>
        <v>1150</v>
      </c>
      <c r="G72" s="1337" t="s">
        <v>496</v>
      </c>
      <c r="H72" s="1325" t="n">
        <v>2</v>
      </c>
      <c r="I72" s="1327" t="s">
        <v>497</v>
      </c>
      <c r="J72" s="1338" t="n">
        <v>80</v>
      </c>
      <c r="K72" s="1339" t="n">
        <v>200</v>
      </c>
      <c r="L72" s="1339" t="n">
        <v>1150</v>
      </c>
      <c r="M72" s="1340" t="n">
        <v>8.74460136821921</v>
      </c>
      <c r="N72" s="1211" t="n">
        <v>286.35342843456</v>
      </c>
      <c r="O72" s="1342" t="n">
        <v>13098.403139805</v>
      </c>
      <c r="P72" s="1341" t="n">
        <v>15166.4221678838</v>
      </c>
      <c r="Q72" s="1213" t="n">
        <v>10654.1760857063</v>
      </c>
      <c r="R72" s="1343" t="n">
        <v>23752.5792255113</v>
      </c>
      <c r="S72" s="1344" t="n">
        <v>25820.59825359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80</v>
      </c>
      <c r="C73" s="1337" t="s">
        <v>496</v>
      </c>
      <c r="D73" s="1337" t="n">
        <f aca="false">K73</f>
        <v>200</v>
      </c>
      <c r="E73" s="1337" t="s">
        <v>496</v>
      </c>
      <c r="F73" s="1326" t="n">
        <f aca="false">L73</f>
        <v>1200</v>
      </c>
      <c r="G73" s="1337" t="s">
        <v>496</v>
      </c>
      <c r="H73" s="1325" t="n">
        <v>2</v>
      </c>
      <c r="I73" s="1327" t="s">
        <v>497</v>
      </c>
      <c r="J73" s="1338" t="n">
        <v>80</v>
      </c>
      <c r="K73" s="1339" t="n">
        <v>200</v>
      </c>
      <c r="L73" s="1339" t="n">
        <v>1200</v>
      </c>
      <c r="M73" s="1340" t="n">
        <v>9.1345556375729</v>
      </c>
      <c r="N73" s="1211" t="n">
        <v>304.25051771172</v>
      </c>
      <c r="O73" s="1342" t="n">
        <v>13507.3300357688</v>
      </c>
      <c r="P73" s="1341" t="n">
        <v>15657.24615417</v>
      </c>
      <c r="Q73" s="1213" t="n">
        <v>11204.6437646888</v>
      </c>
      <c r="R73" s="1343" t="n">
        <v>24711.9738004575</v>
      </c>
      <c r="S73" s="1344" t="n">
        <v>26861.8899188588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80</v>
      </c>
      <c r="C74" s="1337" t="s">
        <v>496</v>
      </c>
      <c r="D74" s="1337" t="n">
        <f aca="false">K74</f>
        <v>200</v>
      </c>
      <c r="E74" s="1337" t="s">
        <v>496</v>
      </c>
      <c r="F74" s="1326" t="n">
        <f aca="false">L74</f>
        <v>1250</v>
      </c>
      <c r="G74" s="1337" t="s">
        <v>496</v>
      </c>
      <c r="H74" s="1325" t="n">
        <v>2</v>
      </c>
      <c r="I74" s="1327" t="s">
        <v>497</v>
      </c>
      <c r="J74" s="1338" t="n">
        <v>80</v>
      </c>
      <c r="K74" s="1339" t="n">
        <v>200</v>
      </c>
      <c r="L74" s="1339" t="n">
        <v>1250</v>
      </c>
      <c r="M74" s="1340" t="n">
        <v>9.48525990692658</v>
      </c>
      <c r="N74" s="1211" t="n">
        <v>322.14760698888</v>
      </c>
      <c r="O74" s="1342" t="n">
        <v>13873.3861783838</v>
      </c>
      <c r="P74" s="1341" t="n">
        <v>16106.50596384</v>
      </c>
      <c r="Q74" s="1213" t="n">
        <v>11539.6144550888</v>
      </c>
      <c r="R74" s="1343" t="n">
        <v>25413.0006334725</v>
      </c>
      <c r="S74" s="1344" t="n">
        <v>27646.1204189288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80</v>
      </c>
      <c r="C75" s="1337" t="s">
        <v>496</v>
      </c>
      <c r="D75" s="1337" t="n">
        <f aca="false">K75</f>
        <v>200</v>
      </c>
      <c r="E75" s="1337" t="s">
        <v>496</v>
      </c>
      <c r="F75" s="1326" t="n">
        <f aca="false">L75</f>
        <v>1300</v>
      </c>
      <c r="G75" s="1337" t="s">
        <v>496</v>
      </c>
      <c r="H75" s="1325" t="n">
        <v>2</v>
      </c>
      <c r="I75" s="1327" t="s">
        <v>497</v>
      </c>
      <c r="J75" s="1338" t="n">
        <v>80</v>
      </c>
      <c r="K75" s="1339" t="n">
        <v>200</v>
      </c>
      <c r="L75" s="1339" t="n">
        <v>1300</v>
      </c>
      <c r="M75" s="1340" t="n">
        <v>9.83596417628026</v>
      </c>
      <c r="N75" s="1211" t="n">
        <v>340.04469626604</v>
      </c>
      <c r="O75" s="1342" t="n">
        <v>14239.4423209988</v>
      </c>
      <c r="P75" s="1341" t="n">
        <v>16555.76577351</v>
      </c>
      <c r="Q75" s="1213" t="n">
        <v>12090.0821340713</v>
      </c>
      <c r="R75" s="1343" t="n">
        <v>26329.52445507</v>
      </c>
      <c r="S75" s="1344" t="n">
        <v>28645.8479075813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80</v>
      </c>
      <c r="C76" s="1337" t="s">
        <v>496</v>
      </c>
      <c r="D76" s="1337" t="n">
        <f aca="false">K76</f>
        <v>200</v>
      </c>
      <c r="E76" s="1337" t="s">
        <v>496</v>
      </c>
      <c r="F76" s="1326" t="n">
        <f aca="false">L76</f>
        <v>1350</v>
      </c>
      <c r="G76" s="1337" t="s">
        <v>496</v>
      </c>
      <c r="H76" s="1325" t="n">
        <v>2</v>
      </c>
      <c r="I76" s="1327" t="s">
        <v>497</v>
      </c>
      <c r="J76" s="1338" t="n">
        <v>80</v>
      </c>
      <c r="K76" s="1339" t="n">
        <v>200</v>
      </c>
      <c r="L76" s="1339" t="n">
        <v>1350</v>
      </c>
      <c r="M76" s="1340" t="n">
        <v>10.1866684456339</v>
      </c>
      <c r="N76" s="1211" t="n">
        <v>357.9417855432</v>
      </c>
      <c r="O76" s="1342" t="n">
        <v>14605.4984636138</v>
      </c>
      <c r="P76" s="1341" t="n">
        <v>17005.02558318</v>
      </c>
      <c r="Q76" s="1213" t="n">
        <v>12425.05295568</v>
      </c>
      <c r="R76" s="1343" t="n">
        <v>27030.5514192938</v>
      </c>
      <c r="S76" s="1344" t="n">
        <v>29430.07853886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80</v>
      </c>
      <c r="C77" s="1337" t="s">
        <v>496</v>
      </c>
      <c r="D77" s="1337" t="n">
        <f aca="false">K77</f>
        <v>200</v>
      </c>
      <c r="E77" s="1337" t="s">
        <v>496</v>
      </c>
      <c r="F77" s="1326" t="n">
        <f aca="false">L77</f>
        <v>1400</v>
      </c>
      <c r="G77" s="1337" t="s">
        <v>496</v>
      </c>
      <c r="H77" s="1325" t="n">
        <v>2</v>
      </c>
      <c r="I77" s="1327" t="s">
        <v>497</v>
      </c>
      <c r="J77" s="1338" t="n">
        <v>80</v>
      </c>
      <c r="K77" s="1339" t="n">
        <v>200</v>
      </c>
      <c r="L77" s="1339" t="n">
        <v>1400</v>
      </c>
      <c r="M77" s="1340" t="n">
        <v>10.5373727149876</v>
      </c>
      <c r="N77" s="1211" t="n">
        <v>375.83887482036</v>
      </c>
      <c r="O77" s="1342" t="n">
        <v>14971.5546062288</v>
      </c>
      <c r="P77" s="1341" t="n">
        <v>17454.28539285</v>
      </c>
      <c r="Q77" s="1213" t="n">
        <v>12975.5206346625</v>
      </c>
      <c r="R77" s="1343" t="n">
        <v>27947.0752408913</v>
      </c>
      <c r="S77" s="1344" t="n">
        <v>30429.8060275125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80</v>
      </c>
      <c r="C78" s="1337" t="s">
        <v>496</v>
      </c>
      <c r="D78" s="1337" t="n">
        <f aca="false">K78</f>
        <v>200</v>
      </c>
      <c r="E78" s="1337" t="s">
        <v>496</v>
      </c>
      <c r="F78" s="1326" t="n">
        <f aca="false">L78</f>
        <v>1450</v>
      </c>
      <c r="G78" s="1337" t="s">
        <v>496</v>
      </c>
      <c r="H78" s="1325" t="n">
        <v>2</v>
      </c>
      <c r="I78" s="1327" t="s">
        <v>497</v>
      </c>
      <c r="J78" s="1338" t="n">
        <v>80</v>
      </c>
      <c r="K78" s="1339" t="n">
        <v>200</v>
      </c>
      <c r="L78" s="1339" t="n">
        <v>1450</v>
      </c>
      <c r="M78" s="1340" t="n">
        <v>10.8880769843413</v>
      </c>
      <c r="N78" s="1211" t="n">
        <v>393.73596409752</v>
      </c>
      <c r="O78" s="1342" t="n">
        <v>15337.6108800525</v>
      </c>
      <c r="P78" s="1341" t="n">
        <v>17903.5453337288</v>
      </c>
      <c r="Q78" s="1213" t="n">
        <v>13310.4913250625</v>
      </c>
      <c r="R78" s="1343" t="n">
        <v>28648.102205115</v>
      </c>
      <c r="S78" s="1344" t="n">
        <v>31214.0366587913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80</v>
      </c>
      <c r="C79" s="1337" t="s">
        <v>496</v>
      </c>
      <c r="D79" s="1337" t="n">
        <f aca="false">K79</f>
        <v>200</v>
      </c>
      <c r="E79" s="1337" t="s">
        <v>496</v>
      </c>
      <c r="F79" s="1326" t="n">
        <f aca="false">L79</f>
        <v>1500</v>
      </c>
      <c r="G79" s="1337" t="s">
        <v>496</v>
      </c>
      <c r="H79" s="1325" t="n">
        <v>2</v>
      </c>
      <c r="I79" s="1327" t="s">
        <v>497</v>
      </c>
      <c r="J79" s="1338" t="n">
        <v>80</v>
      </c>
      <c r="K79" s="1339" t="n">
        <v>200</v>
      </c>
      <c r="L79" s="1339" t="n">
        <v>1500</v>
      </c>
      <c r="M79" s="1340" t="n">
        <v>11.331344386495</v>
      </c>
      <c r="N79" s="1211" t="n">
        <v>411.63305337468</v>
      </c>
      <c r="O79" s="1342" t="n">
        <v>16207.8119772975</v>
      </c>
      <c r="P79" s="1341" t="n">
        <v>18771.0196507313</v>
      </c>
      <c r="Q79" s="1213" t="n">
        <v>13860.959004045</v>
      </c>
      <c r="R79" s="1343" t="n">
        <v>30068.7709813425</v>
      </c>
      <c r="S79" s="1344" t="n">
        <v>32631.9786547763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80</v>
      </c>
      <c r="C80" s="1337" t="s">
        <v>496</v>
      </c>
      <c r="D80" s="1337" t="n">
        <f aca="false">K80</f>
        <v>200</v>
      </c>
      <c r="E80" s="1337" t="s">
        <v>496</v>
      </c>
      <c r="F80" s="1326" t="n">
        <f aca="false">L80</f>
        <v>1550</v>
      </c>
      <c r="G80" s="1337" t="s">
        <v>496</v>
      </c>
      <c r="H80" s="1325" t="n">
        <v>2</v>
      </c>
      <c r="I80" s="1327" t="s">
        <v>497</v>
      </c>
      <c r="J80" s="1338" t="n">
        <v>80</v>
      </c>
      <c r="K80" s="1339" t="n">
        <v>200</v>
      </c>
      <c r="L80" s="1339" t="n">
        <v>1550</v>
      </c>
      <c r="M80" s="1340" t="n">
        <v>11.6820486558487</v>
      </c>
      <c r="N80" s="1211" t="n">
        <v>429.53014265184</v>
      </c>
      <c r="O80" s="1342" t="n">
        <v>16573.8681199125</v>
      </c>
      <c r="P80" s="1341" t="n">
        <v>19220.27959161</v>
      </c>
      <c r="Q80" s="1213" t="n">
        <v>14195.9298256538</v>
      </c>
      <c r="R80" s="1343" t="n">
        <v>30769.7979455663</v>
      </c>
      <c r="S80" s="1344" t="n">
        <v>33416.2094172638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80</v>
      </c>
      <c r="C81" s="1325" t="s">
        <v>496</v>
      </c>
      <c r="D81" s="1325" t="n">
        <f aca="false">K81</f>
        <v>200</v>
      </c>
      <c r="E81" s="1325" t="s">
        <v>496</v>
      </c>
      <c r="F81" s="1326" t="n">
        <f aca="false">L81</f>
        <v>1600</v>
      </c>
      <c r="G81" s="1325" t="s">
        <v>496</v>
      </c>
      <c r="H81" s="1325" t="n">
        <v>2</v>
      </c>
      <c r="I81" s="1327" t="s">
        <v>497</v>
      </c>
      <c r="J81" s="1338" t="n">
        <v>80</v>
      </c>
      <c r="K81" s="1339" t="n">
        <v>200</v>
      </c>
      <c r="L81" s="1339" t="n">
        <v>1600</v>
      </c>
      <c r="M81" s="1340" t="n">
        <v>12.0327529252024</v>
      </c>
      <c r="N81" s="1211" t="n">
        <v>447.427231929</v>
      </c>
      <c r="O81" s="1342" t="n">
        <v>16939.9242625275</v>
      </c>
      <c r="P81" s="1341" t="n">
        <v>19669.53940128</v>
      </c>
      <c r="Q81" s="1213" t="n">
        <v>14530.9005160538</v>
      </c>
      <c r="R81" s="1343" t="n">
        <v>31470.8247785813</v>
      </c>
      <c r="S81" s="1344" t="n">
        <v>34200.4399173338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80</v>
      </c>
      <c r="C82" s="1337" t="s">
        <v>496</v>
      </c>
      <c r="D82" s="1337" t="n">
        <f aca="false">K82</f>
        <v>200</v>
      </c>
      <c r="E82" s="1337" t="s">
        <v>496</v>
      </c>
      <c r="F82" s="1326" t="n">
        <f aca="false">L82</f>
        <v>1650</v>
      </c>
      <c r="G82" s="1337" t="s">
        <v>496</v>
      </c>
      <c r="H82" s="1325" t="n">
        <v>2</v>
      </c>
      <c r="I82" s="1327" t="s">
        <v>497</v>
      </c>
      <c r="J82" s="1338" t="n">
        <v>80</v>
      </c>
      <c r="K82" s="1339" t="n">
        <v>200</v>
      </c>
      <c r="L82" s="1339" t="n">
        <v>1650</v>
      </c>
      <c r="M82" s="1340" t="n">
        <v>12.3834571945561</v>
      </c>
      <c r="N82" s="1211" t="n">
        <v>465.32432120616</v>
      </c>
      <c r="O82" s="1342" t="n">
        <v>17305.9804051425</v>
      </c>
      <c r="P82" s="1341" t="n">
        <v>20118.79921095</v>
      </c>
      <c r="Q82" s="1213" t="n">
        <v>15081.3681950363</v>
      </c>
      <c r="R82" s="1343" t="n">
        <v>32387.3486001788</v>
      </c>
      <c r="S82" s="1344" t="n">
        <v>35200.1674059863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80</v>
      </c>
      <c r="C83" s="1337" t="s">
        <v>496</v>
      </c>
      <c r="D83" s="1337" t="n">
        <f aca="false">K83</f>
        <v>200</v>
      </c>
      <c r="E83" s="1337" t="s">
        <v>496</v>
      </c>
      <c r="F83" s="1326" t="n">
        <f aca="false">L83</f>
        <v>1700</v>
      </c>
      <c r="G83" s="1337" t="s">
        <v>496</v>
      </c>
      <c r="H83" s="1325" t="n">
        <v>2</v>
      </c>
      <c r="I83" s="1327" t="s">
        <v>497</v>
      </c>
      <c r="J83" s="1338" t="n">
        <v>80</v>
      </c>
      <c r="K83" s="1339" t="n">
        <v>200</v>
      </c>
      <c r="L83" s="1339" t="n">
        <v>1700</v>
      </c>
      <c r="M83" s="1340" t="n">
        <v>12.7341614639097</v>
      </c>
      <c r="N83" s="1211" t="n">
        <v>483.22141048332</v>
      </c>
      <c r="O83" s="1342" t="n">
        <v>17672.0365477575</v>
      </c>
      <c r="P83" s="1341" t="n">
        <v>20568.05902062</v>
      </c>
      <c r="Q83" s="1213" t="n">
        <v>15416.3388854363</v>
      </c>
      <c r="R83" s="1343" t="n">
        <v>33088.3754331938</v>
      </c>
      <c r="S83" s="1344" t="n">
        <v>35984.3979060563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80</v>
      </c>
      <c r="C84" s="1337" t="s">
        <v>496</v>
      </c>
      <c r="D84" s="1337" t="n">
        <f aca="false">K84</f>
        <v>200</v>
      </c>
      <c r="E84" s="1337" t="s">
        <v>496</v>
      </c>
      <c r="F84" s="1326" t="n">
        <f aca="false">L84</f>
        <v>1750</v>
      </c>
      <c r="G84" s="1337" t="s">
        <v>496</v>
      </c>
      <c r="H84" s="1325" t="n">
        <v>2</v>
      </c>
      <c r="I84" s="1327" t="s">
        <v>497</v>
      </c>
      <c r="J84" s="1338" t="n">
        <v>80</v>
      </c>
      <c r="K84" s="1339" t="n">
        <v>200</v>
      </c>
      <c r="L84" s="1339" t="n">
        <v>1750</v>
      </c>
      <c r="M84" s="1340" t="n">
        <v>13.0848657332634</v>
      </c>
      <c r="N84" s="1211" t="n">
        <v>501.11849976048</v>
      </c>
      <c r="O84" s="1342" t="n">
        <v>18038.0926903725</v>
      </c>
      <c r="P84" s="1341" t="n">
        <v>21017.31883029</v>
      </c>
      <c r="Q84" s="1213" t="n">
        <v>15966.8065644188</v>
      </c>
      <c r="R84" s="1343" t="n">
        <v>34004.8992547913</v>
      </c>
      <c r="S84" s="1344" t="n">
        <v>36984.1253947088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80</v>
      </c>
      <c r="C85" s="1337" t="s">
        <v>496</v>
      </c>
      <c r="D85" s="1337" t="n">
        <f aca="false">K85</f>
        <v>200</v>
      </c>
      <c r="E85" s="1337" t="s">
        <v>496</v>
      </c>
      <c r="F85" s="1326" t="n">
        <f aca="false">L85</f>
        <v>1800</v>
      </c>
      <c r="G85" s="1337" t="s">
        <v>496</v>
      </c>
      <c r="H85" s="1325" t="n">
        <v>2</v>
      </c>
      <c r="I85" s="1327" t="s">
        <v>497</v>
      </c>
      <c r="J85" s="1338" t="n">
        <v>80</v>
      </c>
      <c r="K85" s="1339" t="n">
        <v>200</v>
      </c>
      <c r="L85" s="1339" t="n">
        <v>1800</v>
      </c>
      <c r="M85" s="1340" t="n">
        <v>13.4355700026171</v>
      </c>
      <c r="N85" s="1211" t="n">
        <v>519.01558903764</v>
      </c>
      <c r="O85" s="1342" t="n">
        <v>18404.1488329875</v>
      </c>
      <c r="P85" s="1341" t="n">
        <v>21466.57863996</v>
      </c>
      <c r="Q85" s="1213" t="n">
        <v>16301.7773860275</v>
      </c>
      <c r="R85" s="1343" t="n">
        <v>34705.926219015</v>
      </c>
      <c r="S85" s="1344" t="n">
        <v>37768.3560259875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80</v>
      </c>
      <c r="C86" s="1337" t="s">
        <v>496</v>
      </c>
      <c r="D86" s="1337" t="n">
        <f aca="false">K86</f>
        <v>200</v>
      </c>
      <c r="E86" s="1337" t="s">
        <v>496</v>
      </c>
      <c r="F86" s="1326" t="n">
        <f aca="false">L86</f>
        <v>1850</v>
      </c>
      <c r="G86" s="1337" t="s">
        <v>496</v>
      </c>
      <c r="H86" s="1325" t="n">
        <v>2</v>
      </c>
      <c r="I86" s="1327" t="s">
        <v>497</v>
      </c>
      <c r="J86" s="1338" t="n">
        <v>80</v>
      </c>
      <c r="K86" s="1339" t="n">
        <v>200</v>
      </c>
      <c r="L86" s="1339" t="n">
        <v>1850</v>
      </c>
      <c r="M86" s="1340" t="n">
        <v>13.7862742719708</v>
      </c>
      <c r="N86" s="1211" t="n">
        <v>536.9126783148</v>
      </c>
      <c r="O86" s="1342" t="n">
        <v>18770.2049756025</v>
      </c>
      <c r="P86" s="1341" t="n">
        <v>21915.83844963</v>
      </c>
      <c r="Q86" s="1213" t="n">
        <v>16852.24506501</v>
      </c>
      <c r="R86" s="1343" t="n">
        <v>35622.4500406125</v>
      </c>
      <c r="S86" s="1344" t="n">
        <v>38768.08351464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80</v>
      </c>
      <c r="C87" s="1337" t="s">
        <v>496</v>
      </c>
      <c r="D87" s="1337" t="n">
        <f aca="false">K87</f>
        <v>200</v>
      </c>
      <c r="E87" s="1337" t="s">
        <v>496</v>
      </c>
      <c r="F87" s="1326" t="n">
        <f aca="false">L87</f>
        <v>1900</v>
      </c>
      <c r="G87" s="1337" t="s">
        <v>496</v>
      </c>
      <c r="H87" s="1325" t="n">
        <v>2</v>
      </c>
      <c r="I87" s="1327" t="s">
        <v>497</v>
      </c>
      <c r="J87" s="1338" t="n">
        <v>80</v>
      </c>
      <c r="K87" s="1339" t="n">
        <v>200</v>
      </c>
      <c r="L87" s="1339" t="n">
        <v>1900</v>
      </c>
      <c r="M87" s="1340" t="n">
        <v>14.1369785413245</v>
      </c>
      <c r="N87" s="1211" t="n">
        <v>554.80976759196</v>
      </c>
      <c r="O87" s="1342" t="n">
        <v>19136.2611182175</v>
      </c>
      <c r="P87" s="1341" t="n">
        <v>22365.0983905088</v>
      </c>
      <c r="Q87" s="1213" t="n">
        <v>17187.21575541</v>
      </c>
      <c r="R87" s="1343" t="n">
        <v>36323.4768736275</v>
      </c>
      <c r="S87" s="1344" t="n">
        <v>39552.3141459188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80</v>
      </c>
      <c r="C88" s="1337" t="s">
        <v>496</v>
      </c>
      <c r="D88" s="1337" t="n">
        <f aca="false">K88</f>
        <v>200</v>
      </c>
      <c r="E88" s="1337" t="s">
        <v>496</v>
      </c>
      <c r="F88" s="1326" t="n">
        <f aca="false">L88</f>
        <v>1950</v>
      </c>
      <c r="G88" s="1337" t="s">
        <v>496</v>
      </c>
      <c r="H88" s="1325" t="n">
        <v>2</v>
      </c>
      <c r="I88" s="1327" t="s">
        <v>497</v>
      </c>
      <c r="J88" s="1338" t="n">
        <v>80</v>
      </c>
      <c r="K88" s="1339" t="n">
        <v>200</v>
      </c>
      <c r="L88" s="1339" t="n">
        <v>1950</v>
      </c>
      <c r="M88" s="1340" t="n">
        <v>14.5269328106782</v>
      </c>
      <c r="N88" s="1211" t="n">
        <v>572.70685686912</v>
      </c>
      <c r="O88" s="1342" t="n">
        <v>19545.18814539</v>
      </c>
      <c r="P88" s="1341" t="n">
        <v>22855.9222455863</v>
      </c>
      <c r="Q88" s="1213" t="n">
        <v>17522.18644581</v>
      </c>
      <c r="R88" s="1343" t="n">
        <v>37067.3745912</v>
      </c>
      <c r="S88" s="1344" t="n">
        <v>40378.1086913963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80</v>
      </c>
      <c r="C89" s="1337" t="s">
        <v>496</v>
      </c>
      <c r="D89" s="1337" t="n">
        <f aca="false">K89</f>
        <v>200</v>
      </c>
      <c r="E89" s="1337" t="s">
        <v>496</v>
      </c>
      <c r="F89" s="1326" t="n">
        <f aca="false">L89</f>
        <v>2000</v>
      </c>
      <c r="G89" s="1337" t="s">
        <v>496</v>
      </c>
      <c r="H89" s="1325" t="n">
        <v>2</v>
      </c>
      <c r="I89" s="1327" t="s">
        <v>497</v>
      </c>
      <c r="J89" s="1338" t="n">
        <v>80</v>
      </c>
      <c r="K89" s="1339" t="n">
        <v>200</v>
      </c>
      <c r="L89" s="1339" t="n">
        <v>2000</v>
      </c>
      <c r="M89" s="1340" t="n">
        <v>14.9691994800318</v>
      </c>
      <c r="N89" s="1211" t="n">
        <v>590.60394614628</v>
      </c>
      <c r="O89" s="1342" t="n">
        <v>20126.7050629725</v>
      </c>
      <c r="P89" s="1341" t="n">
        <v>23586.7807000013</v>
      </c>
      <c r="Q89" s="1213" t="n">
        <v>18072.6542560013</v>
      </c>
      <c r="R89" s="1343" t="n">
        <v>38199.3593189738</v>
      </c>
      <c r="S89" s="1344" t="n">
        <v>41659.4349560025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80</v>
      </c>
      <c r="C90" s="1337" t="s">
        <v>496</v>
      </c>
      <c r="D90" s="1337" t="n">
        <f aca="false">K90</f>
        <v>200</v>
      </c>
      <c r="E90" s="1337" t="s">
        <v>496</v>
      </c>
      <c r="F90" s="1326" t="n">
        <f aca="false">L90</f>
        <v>2050</v>
      </c>
      <c r="G90" s="1337" t="s">
        <v>496</v>
      </c>
      <c r="H90" s="1325" t="n">
        <v>2</v>
      </c>
      <c r="I90" s="1327" t="s">
        <v>497</v>
      </c>
      <c r="J90" s="1338" t="n">
        <v>80</v>
      </c>
      <c r="K90" s="1339" t="n">
        <v>200</v>
      </c>
      <c r="L90" s="1339" t="n">
        <v>2050</v>
      </c>
      <c r="M90" s="1340" t="n">
        <v>15.3199037493855</v>
      </c>
      <c r="N90" s="1211" t="n">
        <v>608.50103542344</v>
      </c>
      <c r="O90" s="1342" t="n">
        <v>20492.7612055875</v>
      </c>
      <c r="P90" s="1341" t="n">
        <v>24036.0405096713</v>
      </c>
      <c r="Q90" s="1213" t="n">
        <v>18407.6249464013</v>
      </c>
      <c r="R90" s="1343" t="n">
        <v>38900.3861519888</v>
      </c>
      <c r="S90" s="1344" t="n">
        <v>42443.6654560725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80</v>
      </c>
      <c r="C91" s="1325" t="s">
        <v>496</v>
      </c>
      <c r="D91" s="1325" t="n">
        <f aca="false">K91</f>
        <v>200</v>
      </c>
      <c r="E91" s="1325" t="s">
        <v>496</v>
      </c>
      <c r="F91" s="1326" t="n">
        <f aca="false">L91</f>
        <v>2100</v>
      </c>
      <c r="G91" s="1325" t="s">
        <v>496</v>
      </c>
      <c r="H91" s="1325" t="n">
        <v>2</v>
      </c>
      <c r="I91" s="1327" t="s">
        <v>497</v>
      </c>
      <c r="J91" s="1338" t="n">
        <v>80</v>
      </c>
      <c r="K91" s="1339" t="n">
        <v>200</v>
      </c>
      <c r="L91" s="1339" t="n">
        <v>2100</v>
      </c>
      <c r="M91" s="1340" t="n">
        <v>15.6706080187392</v>
      </c>
      <c r="N91" s="1211" t="n">
        <v>626.3981247006</v>
      </c>
      <c r="O91" s="1342" t="n">
        <v>20858.8173482025</v>
      </c>
      <c r="P91" s="1341" t="n">
        <v>24485.3003193413</v>
      </c>
      <c r="Q91" s="1213" t="n">
        <v>18958.0926253838</v>
      </c>
      <c r="R91" s="1343" t="n">
        <v>39816.9099735863</v>
      </c>
      <c r="S91" s="1344" t="n">
        <v>43443.392944725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80</v>
      </c>
      <c r="C92" s="1337" t="s">
        <v>496</v>
      </c>
      <c r="D92" s="1337" t="n">
        <f aca="false">K92</f>
        <v>200</v>
      </c>
      <c r="E92" s="1337" t="s">
        <v>496</v>
      </c>
      <c r="F92" s="1326" t="n">
        <f aca="false">L92</f>
        <v>2150</v>
      </c>
      <c r="G92" s="1337" t="s">
        <v>496</v>
      </c>
      <c r="H92" s="1325" t="n">
        <v>2</v>
      </c>
      <c r="I92" s="1327" t="s">
        <v>497</v>
      </c>
      <c r="J92" s="1338" t="n">
        <v>80</v>
      </c>
      <c r="K92" s="1339" t="n">
        <v>200</v>
      </c>
      <c r="L92" s="1339" t="n">
        <v>2150</v>
      </c>
      <c r="M92" s="1340" t="n">
        <v>16.0213122880929</v>
      </c>
      <c r="N92" s="1211" t="n">
        <v>644.29521397776</v>
      </c>
      <c r="O92" s="1342" t="n">
        <v>21224.8734908175</v>
      </c>
      <c r="P92" s="1341" t="n">
        <v>24934.56026022</v>
      </c>
      <c r="Q92" s="1213" t="n">
        <v>19293.0633157838</v>
      </c>
      <c r="R92" s="1343" t="n">
        <v>40517.9368066013</v>
      </c>
      <c r="S92" s="1344" t="n">
        <v>44227.6235760038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80</v>
      </c>
      <c r="C93" s="1337" t="s">
        <v>496</v>
      </c>
      <c r="D93" s="1337" t="n">
        <f aca="false">K93</f>
        <v>200</v>
      </c>
      <c r="E93" s="1337" t="s">
        <v>496</v>
      </c>
      <c r="F93" s="1326" t="n">
        <f aca="false">L93</f>
        <v>2200</v>
      </c>
      <c r="G93" s="1337" t="s">
        <v>496</v>
      </c>
      <c r="H93" s="1325" t="n">
        <v>2</v>
      </c>
      <c r="I93" s="1327" t="s">
        <v>497</v>
      </c>
      <c r="J93" s="1338" t="n">
        <v>80</v>
      </c>
      <c r="K93" s="1339" t="n">
        <v>200</v>
      </c>
      <c r="L93" s="1339" t="n">
        <v>2200</v>
      </c>
      <c r="M93" s="1340" t="n">
        <v>16.3720165574466</v>
      </c>
      <c r="N93" s="1211" t="n">
        <v>662.19230325492</v>
      </c>
      <c r="O93" s="1342" t="n">
        <v>21590.9296334325</v>
      </c>
      <c r="P93" s="1341" t="n">
        <v>25383.82006989</v>
      </c>
      <c r="Q93" s="1213" t="n">
        <v>19843.5309947663</v>
      </c>
      <c r="R93" s="1343" t="n">
        <v>41434.4606281988</v>
      </c>
      <c r="S93" s="1344" t="n">
        <v>45227.3510646563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80</v>
      </c>
      <c r="C94" s="1337" t="s">
        <v>496</v>
      </c>
      <c r="D94" s="1337" t="n">
        <f aca="false">K94</f>
        <v>200</v>
      </c>
      <c r="E94" s="1337" t="s">
        <v>496</v>
      </c>
      <c r="F94" s="1326" t="n">
        <f aca="false">L94</f>
        <v>2250</v>
      </c>
      <c r="G94" s="1337" t="s">
        <v>496</v>
      </c>
      <c r="H94" s="1325" t="n">
        <v>2</v>
      </c>
      <c r="I94" s="1327" t="s">
        <v>497</v>
      </c>
      <c r="J94" s="1338" t="n">
        <v>80</v>
      </c>
      <c r="K94" s="1339" t="n">
        <v>200</v>
      </c>
      <c r="L94" s="1339" t="n">
        <v>2250</v>
      </c>
      <c r="M94" s="1340" t="n">
        <v>16.7227208268003</v>
      </c>
      <c r="N94" s="1211" t="n">
        <v>680.08939253208</v>
      </c>
      <c r="O94" s="1342" t="n">
        <v>21956.9857760475</v>
      </c>
      <c r="P94" s="1341" t="n">
        <v>25833.07987956</v>
      </c>
      <c r="Q94" s="1213" t="n">
        <v>20178.501816375</v>
      </c>
      <c r="R94" s="1343" t="n">
        <v>42135.4875924225</v>
      </c>
      <c r="S94" s="1344" t="n">
        <v>46011.581695935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80</v>
      </c>
      <c r="C95" s="1337" t="s">
        <v>496</v>
      </c>
      <c r="D95" s="1337" t="n">
        <f aca="false">K95</f>
        <v>200</v>
      </c>
      <c r="E95" s="1337" t="s">
        <v>496</v>
      </c>
      <c r="F95" s="1326" t="n">
        <f aca="false">L95</f>
        <v>2300</v>
      </c>
      <c r="G95" s="1337" t="s">
        <v>496</v>
      </c>
      <c r="H95" s="1325" t="n">
        <v>2</v>
      </c>
      <c r="I95" s="1327" t="s">
        <v>497</v>
      </c>
      <c r="J95" s="1338" t="n">
        <v>80</v>
      </c>
      <c r="K95" s="1339" t="n">
        <v>200</v>
      </c>
      <c r="L95" s="1339" t="n">
        <v>2300</v>
      </c>
      <c r="M95" s="1340" t="n">
        <v>17.0734250961539</v>
      </c>
      <c r="N95" s="1211" t="n">
        <v>697.98648180924</v>
      </c>
      <c r="O95" s="1342" t="n">
        <v>22323.0419186625</v>
      </c>
      <c r="P95" s="1341" t="n">
        <v>26282.33968923</v>
      </c>
      <c r="Q95" s="1213" t="n">
        <v>20513.472506775</v>
      </c>
      <c r="R95" s="1343" t="n">
        <v>42836.5144254375</v>
      </c>
      <c r="S95" s="1344" t="n">
        <v>46795.812196005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80</v>
      </c>
      <c r="C96" s="1337" t="s">
        <v>496</v>
      </c>
      <c r="D96" s="1337" t="n">
        <f aca="false">K96</f>
        <v>200</v>
      </c>
      <c r="E96" s="1337" t="s">
        <v>496</v>
      </c>
      <c r="F96" s="1326" t="n">
        <f aca="false">L96</f>
        <v>2350</v>
      </c>
      <c r="G96" s="1337" t="s">
        <v>496</v>
      </c>
      <c r="H96" s="1325" t="n">
        <v>2</v>
      </c>
      <c r="I96" s="1327" t="s">
        <v>497</v>
      </c>
      <c r="J96" s="1338" t="n">
        <v>80</v>
      </c>
      <c r="K96" s="1339" t="n">
        <v>200</v>
      </c>
      <c r="L96" s="1339" t="n">
        <v>2350</v>
      </c>
      <c r="M96" s="1340" t="n">
        <v>17.4241293655076</v>
      </c>
      <c r="N96" s="1211" t="n">
        <v>715.8835710864</v>
      </c>
      <c r="O96" s="1342" t="n">
        <v>22689.0980612775</v>
      </c>
      <c r="P96" s="1341" t="n">
        <v>26731.5994989</v>
      </c>
      <c r="Q96" s="1213" t="n">
        <v>21063.9401857575</v>
      </c>
      <c r="R96" s="1343" t="n">
        <v>43753.038247035</v>
      </c>
      <c r="S96" s="1344" t="n">
        <v>47795.5396846575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80</v>
      </c>
      <c r="C97" s="1337" t="s">
        <v>496</v>
      </c>
      <c r="D97" s="1337" t="n">
        <f aca="false">K97</f>
        <v>200</v>
      </c>
      <c r="E97" s="1337" t="s">
        <v>496</v>
      </c>
      <c r="F97" s="1326" t="n">
        <f aca="false">L97</f>
        <v>2400</v>
      </c>
      <c r="G97" s="1337" t="s">
        <v>496</v>
      </c>
      <c r="H97" s="1325" t="n">
        <v>2</v>
      </c>
      <c r="I97" s="1327" t="s">
        <v>497</v>
      </c>
      <c r="J97" s="1338" t="n">
        <v>80</v>
      </c>
      <c r="K97" s="1339" t="n">
        <v>200</v>
      </c>
      <c r="L97" s="1339" t="n">
        <v>2400</v>
      </c>
      <c r="M97" s="1340" t="n">
        <v>17.7748336348613</v>
      </c>
      <c r="N97" s="1211" t="n">
        <v>733.78066036356</v>
      </c>
      <c r="O97" s="1342" t="n">
        <v>23055.1542038925</v>
      </c>
      <c r="P97" s="1341" t="n">
        <v>27180.85930857</v>
      </c>
      <c r="Q97" s="1213" t="n">
        <v>21398.9108761575</v>
      </c>
      <c r="R97" s="1343" t="n">
        <v>44454.06508005</v>
      </c>
      <c r="S97" s="1344" t="n">
        <v>48579.7701847275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80</v>
      </c>
      <c r="C98" s="1337" t="s">
        <v>496</v>
      </c>
      <c r="D98" s="1337" t="n">
        <f aca="false">K98</f>
        <v>200</v>
      </c>
      <c r="E98" s="1337" t="s">
        <v>496</v>
      </c>
      <c r="F98" s="1326" t="n">
        <f aca="false">L98</f>
        <v>2450</v>
      </c>
      <c r="G98" s="1337" t="s">
        <v>496</v>
      </c>
      <c r="H98" s="1325" t="n">
        <v>2</v>
      </c>
      <c r="I98" s="1327" t="s">
        <v>497</v>
      </c>
      <c r="J98" s="1338" t="n">
        <v>80</v>
      </c>
      <c r="K98" s="1339" t="n">
        <v>200</v>
      </c>
      <c r="L98" s="1339" t="n">
        <v>2450</v>
      </c>
      <c r="M98" s="1340" t="n">
        <v>18.218101037015</v>
      </c>
      <c r="N98" s="1211" t="n">
        <v>751.67774964072</v>
      </c>
      <c r="O98" s="1342" t="n">
        <v>23925.3553011375</v>
      </c>
      <c r="P98" s="1341" t="n">
        <v>28048.3337567813</v>
      </c>
      <c r="Q98" s="1213" t="n">
        <v>21949.3786863488</v>
      </c>
      <c r="R98" s="1343" t="n">
        <v>45874.7339874863</v>
      </c>
      <c r="S98" s="1344" t="n">
        <v>49997.71244313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80</v>
      </c>
      <c r="C99" s="1337" t="s">
        <v>496</v>
      </c>
      <c r="D99" s="1337" t="n">
        <f aca="false">K99</f>
        <v>200</v>
      </c>
      <c r="E99" s="1337" t="s">
        <v>496</v>
      </c>
      <c r="F99" s="1326" t="n">
        <f aca="false">L99</f>
        <v>2500</v>
      </c>
      <c r="G99" s="1337" t="s">
        <v>496</v>
      </c>
      <c r="H99" s="1325" t="n">
        <v>2</v>
      </c>
      <c r="I99" s="1327" t="s">
        <v>497</v>
      </c>
      <c r="J99" s="1338" t="n">
        <v>80</v>
      </c>
      <c r="K99" s="1339" t="n">
        <v>200</v>
      </c>
      <c r="L99" s="1339" t="n">
        <v>2500</v>
      </c>
      <c r="M99" s="1340" t="n">
        <v>18.5688053063687</v>
      </c>
      <c r="N99" s="1211" t="n">
        <v>769.57483891788</v>
      </c>
      <c r="O99" s="1342" t="n">
        <v>24291.4115749613</v>
      </c>
      <c r="P99" s="1341" t="n">
        <v>28497.5935664513</v>
      </c>
      <c r="Q99" s="1213" t="n">
        <v>22284.3493767488</v>
      </c>
      <c r="R99" s="1343" t="n">
        <v>46575.76095171</v>
      </c>
      <c r="S99" s="1344" t="n">
        <v>50781.9429432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80</v>
      </c>
      <c r="C100" s="1337" t="s">
        <v>496</v>
      </c>
      <c r="D100" s="1337" t="n">
        <f aca="false">K100</f>
        <v>200</v>
      </c>
      <c r="E100" s="1337" t="s">
        <v>496</v>
      </c>
      <c r="F100" s="1326" t="n">
        <f aca="false">L100</f>
        <v>2550</v>
      </c>
      <c r="G100" s="1337" t="s">
        <v>496</v>
      </c>
      <c r="H100" s="1325" t="n">
        <v>2</v>
      </c>
      <c r="I100" s="1327" t="s">
        <v>497</v>
      </c>
      <c r="J100" s="1338" t="n">
        <v>80</v>
      </c>
      <c r="K100" s="1339" t="n">
        <v>200</v>
      </c>
      <c r="L100" s="1339" t="n">
        <v>2550</v>
      </c>
      <c r="M100" s="1340" t="n">
        <v>18.9195095757224</v>
      </c>
      <c r="N100" s="1211" t="n">
        <v>787.47192819504</v>
      </c>
      <c r="O100" s="1342" t="n">
        <v>24657.4677175763</v>
      </c>
      <c r="P100" s="1341" t="n">
        <v>28946.8533761213</v>
      </c>
      <c r="Q100" s="1213" t="n">
        <v>22834.8170557313</v>
      </c>
      <c r="R100" s="1343" t="n">
        <v>47492.2847733075</v>
      </c>
      <c r="S100" s="1344" t="n">
        <v>51781.6704318525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80</v>
      </c>
      <c r="C101" s="1325" t="s">
        <v>496</v>
      </c>
      <c r="D101" s="1325" t="n">
        <f aca="false">K101</f>
        <v>200</v>
      </c>
      <c r="E101" s="1325" t="s">
        <v>496</v>
      </c>
      <c r="F101" s="1326" t="n">
        <f aca="false">L101</f>
        <v>2600</v>
      </c>
      <c r="G101" s="1325" t="s">
        <v>496</v>
      </c>
      <c r="H101" s="1325" t="n">
        <v>2</v>
      </c>
      <c r="I101" s="1327" t="s">
        <v>497</v>
      </c>
      <c r="J101" s="1338" t="n">
        <v>80</v>
      </c>
      <c r="K101" s="1339" t="n">
        <v>200</v>
      </c>
      <c r="L101" s="1339" t="n">
        <v>2600</v>
      </c>
      <c r="M101" s="1340" t="n">
        <v>19.270213845076</v>
      </c>
      <c r="N101" s="1211" t="n">
        <v>805.3690174722</v>
      </c>
      <c r="O101" s="1342" t="n">
        <v>25023.5238601913</v>
      </c>
      <c r="P101" s="1341" t="n">
        <v>29396.113317</v>
      </c>
      <c r="Q101" s="1213" t="n">
        <v>23169.7877461313</v>
      </c>
      <c r="R101" s="1343" t="n">
        <v>48193.3116063225</v>
      </c>
      <c r="S101" s="1344" t="n">
        <v>52565.9010631313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80</v>
      </c>
      <c r="C102" s="1337" t="s">
        <v>496</v>
      </c>
      <c r="D102" s="1337" t="n">
        <f aca="false">K102</f>
        <v>200</v>
      </c>
      <c r="E102" s="1337" t="s">
        <v>496</v>
      </c>
      <c r="F102" s="1326" t="n">
        <f aca="false">L102</f>
        <v>2650</v>
      </c>
      <c r="G102" s="1337" t="s">
        <v>496</v>
      </c>
      <c r="H102" s="1325" t="n">
        <v>2</v>
      </c>
      <c r="I102" s="1327" t="s">
        <v>497</v>
      </c>
      <c r="J102" s="1338" t="n">
        <v>80</v>
      </c>
      <c r="K102" s="1339" t="n">
        <v>200</v>
      </c>
      <c r="L102" s="1339" t="n">
        <v>2650</v>
      </c>
      <c r="M102" s="1340" t="n">
        <v>19.6209181144297</v>
      </c>
      <c r="N102" s="1211" t="n">
        <v>823.26610674936</v>
      </c>
      <c r="O102" s="1342" t="n">
        <v>25389.5800028063</v>
      </c>
      <c r="P102" s="1341" t="n">
        <v>29845.37312667</v>
      </c>
      <c r="Q102" s="1213" t="n">
        <v>23720.2554251138</v>
      </c>
      <c r="R102" s="1343" t="n">
        <v>49109.83542792</v>
      </c>
      <c r="S102" s="1344" t="n">
        <v>53565.6285517838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80</v>
      </c>
      <c r="C103" s="1337" t="s">
        <v>496</v>
      </c>
      <c r="D103" s="1337" t="n">
        <f aca="false">K103</f>
        <v>200</v>
      </c>
      <c r="E103" s="1337" t="s">
        <v>496</v>
      </c>
      <c r="F103" s="1326" t="n">
        <f aca="false">L103</f>
        <v>2700</v>
      </c>
      <c r="G103" s="1337" t="s">
        <v>496</v>
      </c>
      <c r="H103" s="1325" t="n">
        <v>2</v>
      </c>
      <c r="I103" s="1327" t="s">
        <v>497</v>
      </c>
      <c r="J103" s="1338" t="n">
        <v>80</v>
      </c>
      <c r="K103" s="1339" t="n">
        <v>200</v>
      </c>
      <c r="L103" s="1339" t="n">
        <v>2700</v>
      </c>
      <c r="M103" s="1340" t="n">
        <v>20.0108723837834</v>
      </c>
      <c r="N103" s="1211" t="n">
        <v>841.16319602652</v>
      </c>
      <c r="O103" s="1342" t="n">
        <v>25798.50689877</v>
      </c>
      <c r="P103" s="1341" t="n">
        <v>30336.1969817475</v>
      </c>
      <c r="Q103" s="1213" t="n">
        <v>24055.2262467225</v>
      </c>
      <c r="R103" s="1343" t="n">
        <v>49853.7331454925</v>
      </c>
      <c r="S103" s="1344" t="n">
        <v>54391.42322847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80</v>
      </c>
      <c r="C104" s="1337" t="s">
        <v>496</v>
      </c>
      <c r="D104" s="1337" t="n">
        <f aca="false">K104</f>
        <v>200</v>
      </c>
      <c r="E104" s="1337" t="s">
        <v>496</v>
      </c>
      <c r="F104" s="1326" t="n">
        <f aca="false">L104</f>
        <v>2750</v>
      </c>
      <c r="G104" s="1337" t="s">
        <v>496</v>
      </c>
      <c r="H104" s="1325" t="n">
        <v>2</v>
      </c>
      <c r="I104" s="1327" t="s">
        <v>497</v>
      </c>
      <c r="J104" s="1338" t="n">
        <v>80</v>
      </c>
      <c r="K104" s="1339" t="n">
        <v>200</v>
      </c>
      <c r="L104" s="1339" t="n">
        <v>2750</v>
      </c>
      <c r="M104" s="1340" t="n">
        <v>20.3615766531371</v>
      </c>
      <c r="N104" s="1211" t="n">
        <v>859.06028530368</v>
      </c>
      <c r="O104" s="1342" t="n">
        <v>26164.563041385</v>
      </c>
      <c r="P104" s="1341" t="n">
        <v>30785.4567914175</v>
      </c>
      <c r="Q104" s="1213" t="n">
        <v>24390.1969371225</v>
      </c>
      <c r="R104" s="1343" t="n">
        <v>50554.7599785075</v>
      </c>
      <c r="S104" s="1344" t="n">
        <v>55175.65372854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80</v>
      </c>
      <c r="C105" s="1337" t="s">
        <v>496</v>
      </c>
      <c r="D105" s="1337" t="n">
        <f aca="false">K105</f>
        <v>200</v>
      </c>
      <c r="E105" s="1337" t="s">
        <v>496</v>
      </c>
      <c r="F105" s="1326" t="n">
        <f aca="false">L105</f>
        <v>2800</v>
      </c>
      <c r="G105" s="1337" t="s">
        <v>496</v>
      </c>
      <c r="H105" s="1325" t="n">
        <v>2</v>
      </c>
      <c r="I105" s="1327" t="s">
        <v>497</v>
      </c>
      <c r="J105" s="1338" t="n">
        <v>80</v>
      </c>
      <c r="K105" s="1339" t="n">
        <v>200</v>
      </c>
      <c r="L105" s="1339" t="n">
        <v>2800</v>
      </c>
      <c r="M105" s="1340" t="n">
        <v>20.7122809224908</v>
      </c>
      <c r="N105" s="1211" t="n">
        <v>876.95737458084</v>
      </c>
      <c r="O105" s="1342" t="n">
        <v>26530.6193152088</v>
      </c>
      <c r="P105" s="1341" t="n">
        <v>31234.7167322963</v>
      </c>
      <c r="Q105" s="1213" t="n">
        <v>24940.664616105</v>
      </c>
      <c r="R105" s="1343" t="n">
        <v>51471.2839313138</v>
      </c>
      <c r="S105" s="1344" t="n">
        <v>56175.3813484013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80</v>
      </c>
      <c r="C106" s="1337" t="s">
        <v>496</v>
      </c>
      <c r="D106" s="1337" t="n">
        <f aca="false">K106</f>
        <v>200</v>
      </c>
      <c r="E106" s="1337" t="s">
        <v>496</v>
      </c>
      <c r="F106" s="1326" t="n">
        <f aca="false">L106</f>
        <v>2850</v>
      </c>
      <c r="G106" s="1337" t="s">
        <v>496</v>
      </c>
      <c r="H106" s="1325" t="n">
        <v>2</v>
      </c>
      <c r="I106" s="1327" t="s">
        <v>497</v>
      </c>
      <c r="J106" s="1338" t="n">
        <v>80</v>
      </c>
      <c r="K106" s="1339" t="n">
        <v>200</v>
      </c>
      <c r="L106" s="1339" t="n">
        <v>2850</v>
      </c>
      <c r="M106" s="1340" t="n">
        <v>21.0629851918445</v>
      </c>
      <c r="N106" s="1211" t="n">
        <v>894.854463858</v>
      </c>
      <c r="O106" s="1342" t="n">
        <v>26896.6754578238</v>
      </c>
      <c r="P106" s="1341" t="n">
        <v>31683.9765419663</v>
      </c>
      <c r="Q106" s="1213" t="n">
        <v>25275.635306505</v>
      </c>
      <c r="R106" s="1343" t="n">
        <v>52172.3107643288</v>
      </c>
      <c r="S106" s="1344" t="n">
        <v>56959.6118484713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80</v>
      </c>
      <c r="C107" s="1337" t="s">
        <v>496</v>
      </c>
      <c r="D107" s="1337" t="n">
        <f aca="false">K107</f>
        <v>200</v>
      </c>
      <c r="E107" s="1337" t="s">
        <v>496</v>
      </c>
      <c r="F107" s="1326" t="n">
        <f aca="false">L107</f>
        <v>2900</v>
      </c>
      <c r="G107" s="1337" t="s">
        <v>496</v>
      </c>
      <c r="H107" s="1325" t="n">
        <v>2</v>
      </c>
      <c r="I107" s="1327" t="s">
        <v>497</v>
      </c>
      <c r="J107" s="1338" t="n">
        <v>80</v>
      </c>
      <c r="K107" s="1339" t="n">
        <v>200</v>
      </c>
      <c r="L107" s="1339" t="n">
        <v>2900</v>
      </c>
      <c r="M107" s="1340" t="n">
        <v>21.4136894611982</v>
      </c>
      <c r="N107" s="1211" t="n">
        <v>912.75155313516</v>
      </c>
      <c r="O107" s="1342" t="n">
        <v>27262.7316004388</v>
      </c>
      <c r="P107" s="1341" t="n">
        <v>32133.2363516363</v>
      </c>
      <c r="Q107" s="1213" t="n">
        <v>25826.1029854875</v>
      </c>
      <c r="R107" s="1343" t="n">
        <v>53088.8345859263</v>
      </c>
      <c r="S107" s="1344" t="n">
        <v>57959.3393371238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80</v>
      </c>
      <c r="C108" s="1337" t="s">
        <v>496</v>
      </c>
      <c r="D108" s="1337" t="n">
        <f aca="false">K108</f>
        <v>200</v>
      </c>
      <c r="E108" s="1337" t="s">
        <v>496</v>
      </c>
      <c r="F108" s="1326" t="n">
        <f aca="false">L108</f>
        <v>2950</v>
      </c>
      <c r="G108" s="1337" t="s">
        <v>496</v>
      </c>
      <c r="H108" s="1325" t="n">
        <v>2</v>
      </c>
      <c r="I108" s="1327" t="s">
        <v>497</v>
      </c>
      <c r="J108" s="1338" t="n">
        <v>80</v>
      </c>
      <c r="K108" s="1339" t="n">
        <v>200</v>
      </c>
      <c r="L108" s="1339" t="n">
        <v>2950</v>
      </c>
      <c r="M108" s="1340" t="n">
        <v>21.7643937305518</v>
      </c>
      <c r="N108" s="1211" t="n">
        <v>930.64864241232</v>
      </c>
      <c r="O108" s="1342" t="n">
        <v>27628.7877430538</v>
      </c>
      <c r="P108" s="1341" t="n">
        <v>32582.4961613063</v>
      </c>
      <c r="Q108" s="1213" t="n">
        <v>26161.0738070963</v>
      </c>
      <c r="R108" s="1343" t="n">
        <v>53789.86155015</v>
      </c>
      <c r="S108" s="1344" t="n">
        <v>58743.5699684025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80</v>
      </c>
      <c r="C109" s="1346" t="s">
        <v>496</v>
      </c>
      <c r="D109" s="1346" t="n">
        <f aca="false">K109</f>
        <v>200</v>
      </c>
      <c r="E109" s="1346" t="s">
        <v>496</v>
      </c>
      <c r="F109" s="1347" t="n">
        <f aca="false">L109</f>
        <v>3000</v>
      </c>
      <c r="G109" s="1346" t="s">
        <v>496</v>
      </c>
      <c r="H109" s="1348" t="n">
        <v>2</v>
      </c>
      <c r="I109" s="1349" t="s">
        <v>497</v>
      </c>
      <c r="J109" s="1338" t="n">
        <v>80</v>
      </c>
      <c r="K109" s="1350" t="n">
        <v>200</v>
      </c>
      <c r="L109" s="1350" t="n">
        <v>3000</v>
      </c>
      <c r="M109" s="1351" t="n">
        <v>22.1150979999055</v>
      </c>
      <c r="N109" s="1234" t="n">
        <v>948.54573168948</v>
      </c>
      <c r="O109" s="1353" t="n">
        <v>29093.1217416113</v>
      </c>
      <c r="P109" s="1352" t="n">
        <v>33031.7559709763</v>
      </c>
      <c r="Q109" s="1236" t="n">
        <v>26711.5414860788</v>
      </c>
      <c r="R109" s="1354" t="n">
        <v>55804.66322769</v>
      </c>
      <c r="S109" s="1355" t="n">
        <v>59743.297457055</v>
      </c>
    </row>
    <row r="110" customFormat="false" ht="21.75" hidden="false" customHeight="true" outlineLevel="0" collapsed="false">
      <c r="A110" s="1241" t="s">
        <v>512</v>
      </c>
      <c r="B110" s="1241"/>
      <c r="C110" s="1241"/>
      <c r="D110" s="1241"/>
      <c r="E110" s="1241"/>
      <c r="F110" s="1241"/>
      <c r="G110" s="1241"/>
      <c r="H110" s="1241"/>
      <c r="I110" s="1241"/>
      <c r="J110" s="1241"/>
      <c r="K110" s="1241"/>
      <c r="L110" s="1241"/>
      <c r="M110" s="1241"/>
      <c r="N110" s="1241"/>
      <c r="O110" s="1241"/>
      <c r="P110" s="1241"/>
      <c r="Q110" s="1241"/>
      <c r="R110" s="1241"/>
      <c r="S110" s="1241"/>
    </row>
    <row r="111" customFormat="false" ht="16.5" hidden="false" customHeight="true" outlineLevel="0" collapsed="false">
      <c r="A111" s="1202" t="s">
        <v>495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80</v>
      </c>
      <c r="C112" s="1325" t="s">
        <v>496</v>
      </c>
      <c r="D112" s="1325" t="n">
        <f aca="false">K112</f>
        <v>260</v>
      </c>
      <c r="E112" s="1325" t="s">
        <v>496</v>
      </c>
      <c r="F112" s="1326" t="n">
        <f aca="false">L112</f>
        <v>600</v>
      </c>
      <c r="G112" s="1325" t="s">
        <v>496</v>
      </c>
      <c r="H112" s="1325" t="n">
        <v>2</v>
      </c>
      <c r="I112" s="1327" t="s">
        <v>497</v>
      </c>
      <c r="J112" s="1328" t="n">
        <v>80</v>
      </c>
      <c r="K112" s="1329" t="n">
        <v>260</v>
      </c>
      <c r="L112" s="1329" t="n">
        <v>600</v>
      </c>
      <c r="M112" s="1330" t="n">
        <v>5.68896474038132</v>
      </c>
      <c r="N112" s="1259" t="n">
        <v>113.067200658027</v>
      </c>
      <c r="O112" s="1331" t="n">
        <v>9381.53374101</v>
      </c>
      <c r="P112" s="1331" t="n">
        <v>11066.9849237475</v>
      </c>
      <c r="Q112" s="1262" t="n">
        <v>7043.02367612625</v>
      </c>
      <c r="R112" s="1334" t="n">
        <v>16424.5574171363</v>
      </c>
      <c r="S112" s="1335" t="n">
        <v>18110.0085998738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80</v>
      </c>
      <c r="C113" s="1337" t="s">
        <v>496</v>
      </c>
      <c r="D113" s="1337" t="n">
        <f aca="false">K113</f>
        <v>260</v>
      </c>
      <c r="E113" s="1337" t="s">
        <v>496</v>
      </c>
      <c r="F113" s="1326" t="n">
        <f aca="false">L113</f>
        <v>650</v>
      </c>
      <c r="G113" s="1337" t="s">
        <v>496</v>
      </c>
      <c r="H113" s="1325" t="n">
        <v>2</v>
      </c>
      <c r="I113" s="1327" t="s">
        <v>497</v>
      </c>
      <c r="J113" s="1338" t="n">
        <v>80</v>
      </c>
      <c r="K113" s="1339" t="n">
        <v>260</v>
      </c>
      <c r="L113" s="1339" t="n">
        <v>650</v>
      </c>
      <c r="M113" s="1340" t="n">
        <v>6.08878851894553</v>
      </c>
      <c r="N113" s="1209" t="n">
        <v>135.680640789632</v>
      </c>
      <c r="O113" s="1341" t="n">
        <v>9774.16595352</v>
      </c>
      <c r="P113" s="1341" t="n">
        <v>11560.5981456413</v>
      </c>
      <c r="Q113" s="1213" t="n">
        <v>7446.3980802075</v>
      </c>
      <c r="R113" s="1343" t="n">
        <v>17220.5640337275</v>
      </c>
      <c r="S113" s="1344" t="n">
        <v>19006.9962258488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80</v>
      </c>
      <c r="C114" s="1337" t="s">
        <v>496</v>
      </c>
      <c r="D114" s="1337" t="n">
        <f aca="false">K114</f>
        <v>260</v>
      </c>
      <c r="E114" s="1337" t="s">
        <v>496</v>
      </c>
      <c r="F114" s="1326" t="n">
        <f aca="false">L114</f>
        <v>700</v>
      </c>
      <c r="G114" s="1337" t="s">
        <v>496</v>
      </c>
      <c r="H114" s="1325" t="n">
        <v>2</v>
      </c>
      <c r="I114" s="1327" t="s">
        <v>497</v>
      </c>
      <c r="J114" s="1338" t="n">
        <v>80</v>
      </c>
      <c r="K114" s="1339" t="n">
        <v>260</v>
      </c>
      <c r="L114" s="1339" t="n">
        <v>700</v>
      </c>
      <c r="M114" s="1340" t="n">
        <v>6.48861229750974</v>
      </c>
      <c r="N114" s="1209" t="n">
        <v>158.294080921238</v>
      </c>
      <c r="O114" s="1341" t="n">
        <v>10166.7980348213</v>
      </c>
      <c r="P114" s="1341" t="n">
        <v>12054.2112363263</v>
      </c>
      <c r="Q114" s="1213" t="n">
        <v>8065.26947287125</v>
      </c>
      <c r="R114" s="1343" t="n">
        <v>18232.0675076925</v>
      </c>
      <c r="S114" s="1344" t="n">
        <v>20119.4807091975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80</v>
      </c>
      <c r="C115" s="1337" t="s">
        <v>496</v>
      </c>
      <c r="D115" s="1337" t="n">
        <f aca="false">K115</f>
        <v>260</v>
      </c>
      <c r="E115" s="1337" t="s">
        <v>496</v>
      </c>
      <c r="F115" s="1326" t="n">
        <f aca="false">L115</f>
        <v>750</v>
      </c>
      <c r="G115" s="1337" t="s">
        <v>496</v>
      </c>
      <c r="H115" s="1325" t="n">
        <v>2</v>
      </c>
      <c r="I115" s="1327" t="s">
        <v>497</v>
      </c>
      <c r="J115" s="1338" t="n">
        <v>80</v>
      </c>
      <c r="K115" s="1339" t="n">
        <v>260</v>
      </c>
      <c r="L115" s="1339" t="n">
        <v>750</v>
      </c>
      <c r="M115" s="1340" t="n">
        <v>6.88843607607395</v>
      </c>
      <c r="N115" s="1209" t="n">
        <v>180.907521052843</v>
      </c>
      <c r="O115" s="1341" t="n">
        <v>10559.4301161225</v>
      </c>
      <c r="P115" s="1341" t="n">
        <v>12547.8243270113</v>
      </c>
      <c r="Q115" s="1213" t="n">
        <v>8468.6438769525</v>
      </c>
      <c r="R115" s="1343" t="n">
        <v>19028.073993075</v>
      </c>
      <c r="S115" s="1344" t="n">
        <v>21016.4682039638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80</v>
      </c>
      <c r="C116" s="1337" t="s">
        <v>496</v>
      </c>
      <c r="D116" s="1337" t="n">
        <f aca="false">K116</f>
        <v>260</v>
      </c>
      <c r="E116" s="1337" t="s">
        <v>496</v>
      </c>
      <c r="F116" s="1326" t="n">
        <f aca="false">L116</f>
        <v>800</v>
      </c>
      <c r="G116" s="1337" t="s">
        <v>496</v>
      </c>
      <c r="H116" s="1325" t="n">
        <v>2</v>
      </c>
      <c r="I116" s="1327" t="s">
        <v>497</v>
      </c>
      <c r="J116" s="1338" t="n">
        <v>80</v>
      </c>
      <c r="K116" s="1339" t="n">
        <v>260</v>
      </c>
      <c r="L116" s="1339" t="n">
        <v>800</v>
      </c>
      <c r="M116" s="1340" t="n">
        <v>7.28825985463816</v>
      </c>
      <c r="N116" s="1209" t="n">
        <v>203.520961184448</v>
      </c>
      <c r="O116" s="1341" t="n">
        <v>10952.0623286325</v>
      </c>
      <c r="P116" s="1341" t="n">
        <v>13041.4374176962</v>
      </c>
      <c r="Q116" s="1213" t="n">
        <v>8872.01828103375</v>
      </c>
      <c r="R116" s="1343" t="n">
        <v>19824.0806096663</v>
      </c>
      <c r="S116" s="1344" t="n">
        <v>21913.45569873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80</v>
      </c>
      <c r="C117" s="1337" t="s">
        <v>496</v>
      </c>
      <c r="D117" s="1337" t="n">
        <f aca="false">K117</f>
        <v>260</v>
      </c>
      <c r="E117" s="1337" t="s">
        <v>496</v>
      </c>
      <c r="F117" s="1326" t="n">
        <f aca="false">L117</f>
        <v>850</v>
      </c>
      <c r="G117" s="1337" t="s">
        <v>496</v>
      </c>
      <c r="H117" s="1325" t="n">
        <v>2</v>
      </c>
      <c r="I117" s="1327" t="s">
        <v>497</v>
      </c>
      <c r="J117" s="1338" t="n">
        <v>80</v>
      </c>
      <c r="K117" s="1339" t="n">
        <v>260</v>
      </c>
      <c r="L117" s="1339" t="n">
        <v>850</v>
      </c>
      <c r="M117" s="1340" t="n">
        <v>7.68808363320237</v>
      </c>
      <c r="N117" s="1209" t="n">
        <v>226.134401316054</v>
      </c>
      <c r="O117" s="1341" t="n">
        <v>11344.6944099338</v>
      </c>
      <c r="P117" s="1341" t="n">
        <v>13535.05063959</v>
      </c>
      <c r="Q117" s="1213" t="n">
        <v>9490.8896736975</v>
      </c>
      <c r="R117" s="1343" t="n">
        <v>20835.5840836312</v>
      </c>
      <c r="S117" s="1344" t="n">
        <v>23025.9403132875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80</v>
      </c>
      <c r="C118" s="1337" t="s">
        <v>496</v>
      </c>
      <c r="D118" s="1337" t="n">
        <f aca="false">K118</f>
        <v>260</v>
      </c>
      <c r="E118" s="1337" t="s">
        <v>496</v>
      </c>
      <c r="F118" s="1326" t="n">
        <f aca="false">L118</f>
        <v>900</v>
      </c>
      <c r="G118" s="1337" t="s">
        <v>496</v>
      </c>
      <c r="H118" s="1325" t="n">
        <v>2</v>
      </c>
      <c r="I118" s="1327" t="s">
        <v>497</v>
      </c>
      <c r="J118" s="1338" t="n">
        <v>80</v>
      </c>
      <c r="K118" s="1339" t="n">
        <v>260</v>
      </c>
      <c r="L118" s="1339" t="n">
        <v>900</v>
      </c>
      <c r="M118" s="1340" t="n">
        <v>8.08790741176658</v>
      </c>
      <c r="N118" s="1209" t="n">
        <v>248.747841447659</v>
      </c>
      <c r="O118" s="1341" t="n">
        <v>11737.326491235</v>
      </c>
      <c r="P118" s="1341" t="n">
        <v>14028.663730275</v>
      </c>
      <c r="Q118" s="1213" t="n">
        <v>9894.26407777875</v>
      </c>
      <c r="R118" s="1343" t="n">
        <v>21631.5905690138</v>
      </c>
      <c r="S118" s="1344" t="n">
        <v>23922.9278080538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80</v>
      </c>
      <c r="C119" s="1337" t="s">
        <v>496</v>
      </c>
      <c r="D119" s="1337" t="n">
        <f aca="false">K119</f>
        <v>260</v>
      </c>
      <c r="E119" s="1337" t="s">
        <v>496</v>
      </c>
      <c r="F119" s="1326" t="n">
        <f aca="false">L119</f>
        <v>950</v>
      </c>
      <c r="G119" s="1337" t="s">
        <v>496</v>
      </c>
      <c r="H119" s="1325" t="n">
        <v>2</v>
      </c>
      <c r="I119" s="1327" t="s">
        <v>497</v>
      </c>
      <c r="J119" s="1338" t="n">
        <v>80</v>
      </c>
      <c r="K119" s="1339" t="n">
        <v>260</v>
      </c>
      <c r="L119" s="1339" t="n">
        <v>950</v>
      </c>
      <c r="M119" s="1340" t="n">
        <v>8.48773119033079</v>
      </c>
      <c r="N119" s="1209" t="n">
        <v>271.361281579264</v>
      </c>
      <c r="O119" s="1341" t="n">
        <v>12129.958703745</v>
      </c>
      <c r="P119" s="1341" t="n">
        <v>14522.27682096</v>
      </c>
      <c r="Q119" s="1213" t="n">
        <v>10513.1354704425</v>
      </c>
      <c r="R119" s="1343" t="n">
        <v>22643.0941741875</v>
      </c>
      <c r="S119" s="1344" t="n">
        <v>25035.4122914025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80</v>
      </c>
      <c r="C120" s="1337" t="s">
        <v>496</v>
      </c>
      <c r="D120" s="1337" t="n">
        <f aca="false">K120</f>
        <v>260</v>
      </c>
      <c r="E120" s="1337" t="s">
        <v>496</v>
      </c>
      <c r="F120" s="1326" t="n">
        <f aca="false">L120</f>
        <v>1000</v>
      </c>
      <c r="G120" s="1337" t="s">
        <v>496</v>
      </c>
      <c r="H120" s="1325" t="n">
        <v>2</v>
      </c>
      <c r="I120" s="1327" t="s">
        <v>497</v>
      </c>
      <c r="J120" s="1338" t="n">
        <v>80</v>
      </c>
      <c r="K120" s="1339" t="n">
        <v>260</v>
      </c>
      <c r="L120" s="1339" t="n">
        <v>1000</v>
      </c>
      <c r="M120" s="1340" t="n">
        <v>8.887554968895</v>
      </c>
      <c r="N120" s="1209" t="n">
        <v>293.97472171087</v>
      </c>
      <c r="O120" s="1341" t="n">
        <v>12522.5907850463</v>
      </c>
      <c r="P120" s="1341" t="n">
        <v>15015.889911645</v>
      </c>
      <c r="Q120" s="1213" t="n">
        <v>10916.5098745238</v>
      </c>
      <c r="R120" s="1343" t="n">
        <v>23439.10065957</v>
      </c>
      <c r="S120" s="1344" t="n">
        <v>25932.3997861688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80</v>
      </c>
      <c r="C121" s="1337" t="s">
        <v>496</v>
      </c>
      <c r="D121" s="1337" t="n">
        <f aca="false">K121</f>
        <v>260</v>
      </c>
      <c r="E121" s="1337" t="s">
        <v>496</v>
      </c>
      <c r="F121" s="1326" t="n">
        <f aca="false">L121</f>
        <v>1050</v>
      </c>
      <c r="G121" s="1337" t="s">
        <v>496</v>
      </c>
      <c r="H121" s="1325" t="n">
        <v>2</v>
      </c>
      <c r="I121" s="1327" t="s">
        <v>497</v>
      </c>
      <c r="J121" s="1338" t="n">
        <v>80</v>
      </c>
      <c r="K121" s="1339" t="n">
        <v>260</v>
      </c>
      <c r="L121" s="1339" t="n">
        <v>1050</v>
      </c>
      <c r="M121" s="1340" t="n">
        <v>9.28737874745921</v>
      </c>
      <c r="N121" s="1209" t="n">
        <v>316.588161842475</v>
      </c>
      <c r="O121" s="1341" t="n">
        <v>12915.2229975563</v>
      </c>
      <c r="P121" s="1341" t="n">
        <v>15509.5031335388</v>
      </c>
      <c r="Q121" s="1213" t="n">
        <v>11535.3811359788</v>
      </c>
      <c r="R121" s="1343" t="n">
        <v>24450.604133535</v>
      </c>
      <c r="S121" s="1344" t="n">
        <v>27044.8842695175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80</v>
      </c>
      <c r="C122" s="1325" t="s">
        <v>496</v>
      </c>
      <c r="D122" s="1325" t="n">
        <f aca="false">K122</f>
        <v>260</v>
      </c>
      <c r="E122" s="1325" t="s">
        <v>496</v>
      </c>
      <c r="F122" s="1326" t="n">
        <f aca="false">L122</f>
        <v>1100</v>
      </c>
      <c r="G122" s="1325" t="s">
        <v>496</v>
      </c>
      <c r="H122" s="1325" t="n">
        <v>2</v>
      </c>
      <c r="I122" s="1327" t="s">
        <v>497</v>
      </c>
      <c r="J122" s="1338" t="n">
        <v>80</v>
      </c>
      <c r="K122" s="1339" t="n">
        <v>260</v>
      </c>
      <c r="L122" s="1339" t="n">
        <v>1100</v>
      </c>
      <c r="M122" s="1340" t="n">
        <v>9.68720252602342</v>
      </c>
      <c r="N122" s="1209" t="n">
        <v>339.20160197408</v>
      </c>
      <c r="O122" s="1341" t="n">
        <v>13307.8550788575</v>
      </c>
      <c r="P122" s="1341" t="n">
        <v>16003.1162242238</v>
      </c>
      <c r="Q122" s="1213" t="n">
        <v>11938.75554006</v>
      </c>
      <c r="R122" s="1343" t="n">
        <v>25246.6106189175</v>
      </c>
      <c r="S122" s="1344" t="n">
        <v>27941.8717642838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80</v>
      </c>
      <c r="C123" s="1337" t="s">
        <v>496</v>
      </c>
      <c r="D123" s="1337" t="n">
        <f aca="false">K123</f>
        <v>260</v>
      </c>
      <c r="E123" s="1337" t="s">
        <v>496</v>
      </c>
      <c r="F123" s="1326" t="n">
        <f aca="false">L123</f>
        <v>1150</v>
      </c>
      <c r="G123" s="1337" t="s">
        <v>496</v>
      </c>
      <c r="H123" s="1325" t="n">
        <v>2</v>
      </c>
      <c r="I123" s="1327" t="s">
        <v>497</v>
      </c>
      <c r="J123" s="1338" t="n">
        <v>80</v>
      </c>
      <c r="K123" s="1339" t="n">
        <v>260</v>
      </c>
      <c r="L123" s="1339" t="n">
        <v>1150</v>
      </c>
      <c r="M123" s="1340" t="n">
        <v>10.0870263045876</v>
      </c>
      <c r="N123" s="1209" t="n">
        <v>361.815042105686</v>
      </c>
      <c r="O123" s="1341" t="n">
        <v>13700.4871601588</v>
      </c>
      <c r="P123" s="1341" t="n">
        <v>16496.7293149088</v>
      </c>
      <c r="Q123" s="1213" t="n">
        <v>12342.1299441413</v>
      </c>
      <c r="R123" s="1343" t="n">
        <v>26042.6171043</v>
      </c>
      <c r="S123" s="1344" t="n">
        <v>28838.85925905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80</v>
      </c>
      <c r="C124" s="1337" t="s">
        <v>496</v>
      </c>
      <c r="D124" s="1337" t="n">
        <f aca="false">K124</f>
        <v>260</v>
      </c>
      <c r="E124" s="1337" t="s">
        <v>496</v>
      </c>
      <c r="F124" s="1326" t="n">
        <f aca="false">L124</f>
        <v>1200</v>
      </c>
      <c r="G124" s="1337" t="s">
        <v>496</v>
      </c>
      <c r="H124" s="1325" t="n">
        <v>2</v>
      </c>
      <c r="I124" s="1327" t="s">
        <v>497</v>
      </c>
      <c r="J124" s="1338" t="n">
        <v>80</v>
      </c>
      <c r="K124" s="1339" t="n">
        <v>260</v>
      </c>
      <c r="L124" s="1339" t="n">
        <v>1200</v>
      </c>
      <c r="M124" s="1340" t="n">
        <v>10.5261000831518</v>
      </c>
      <c r="N124" s="1209" t="n">
        <v>384.428482237291</v>
      </c>
      <c r="O124" s="1341" t="n">
        <v>14135.9901260174</v>
      </c>
      <c r="P124" s="1341" t="n">
        <v>17031.90658221</v>
      </c>
      <c r="Q124" s="1213" t="n">
        <v>12961.001336805</v>
      </c>
      <c r="R124" s="1343" t="n">
        <v>27096.9914628224</v>
      </c>
      <c r="S124" s="1344" t="n">
        <v>29992.907919015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80</v>
      </c>
      <c r="C125" s="1337" t="s">
        <v>496</v>
      </c>
      <c r="D125" s="1337" t="n">
        <f aca="false">K125</f>
        <v>260</v>
      </c>
      <c r="E125" s="1337" t="s">
        <v>496</v>
      </c>
      <c r="F125" s="1326" t="n">
        <f aca="false">L125</f>
        <v>1250</v>
      </c>
      <c r="G125" s="1337" t="s">
        <v>496</v>
      </c>
      <c r="H125" s="1325" t="n">
        <v>2</v>
      </c>
      <c r="I125" s="1327" t="s">
        <v>497</v>
      </c>
      <c r="J125" s="1338" t="n">
        <v>80</v>
      </c>
      <c r="K125" s="1339" t="n">
        <v>260</v>
      </c>
      <c r="L125" s="1339" t="n">
        <v>1250</v>
      </c>
      <c r="M125" s="1340" t="n">
        <v>10.9259238617161</v>
      </c>
      <c r="N125" s="1209" t="n">
        <v>407.041922368897</v>
      </c>
      <c r="O125" s="1341" t="n">
        <v>14528.6222073188</v>
      </c>
      <c r="P125" s="1341" t="n">
        <v>17525.519672895</v>
      </c>
      <c r="Q125" s="1213" t="n">
        <v>13364.3757408863</v>
      </c>
      <c r="R125" s="1343" t="n">
        <v>27892.997948205</v>
      </c>
      <c r="S125" s="1344" t="n">
        <v>30889.8954137813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80</v>
      </c>
      <c r="C126" s="1337" t="s">
        <v>496</v>
      </c>
      <c r="D126" s="1337" t="n">
        <f aca="false">K126</f>
        <v>260</v>
      </c>
      <c r="E126" s="1337" t="s">
        <v>496</v>
      </c>
      <c r="F126" s="1326" t="n">
        <f aca="false">L126</f>
        <v>1300</v>
      </c>
      <c r="G126" s="1337" t="s">
        <v>496</v>
      </c>
      <c r="H126" s="1325" t="n">
        <v>2</v>
      </c>
      <c r="I126" s="1327" t="s">
        <v>497</v>
      </c>
      <c r="J126" s="1338" t="n">
        <v>80</v>
      </c>
      <c r="K126" s="1339" t="n">
        <v>260</v>
      </c>
      <c r="L126" s="1339" t="n">
        <v>1300</v>
      </c>
      <c r="M126" s="1340" t="n">
        <v>11.3257476402803</v>
      </c>
      <c r="N126" s="1209" t="n">
        <v>429.655362500502</v>
      </c>
      <c r="O126" s="1341" t="n">
        <v>14921.2544198288</v>
      </c>
      <c r="P126" s="1341" t="n">
        <v>18019.13276358</v>
      </c>
      <c r="Q126" s="1213" t="n">
        <v>13983.24713355</v>
      </c>
      <c r="R126" s="1343" t="n">
        <v>28904.5015533788</v>
      </c>
      <c r="S126" s="1344" t="n">
        <v>32002.37989713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80</v>
      </c>
      <c r="C127" s="1337" t="s">
        <v>496</v>
      </c>
      <c r="D127" s="1337" t="n">
        <f aca="false">K127</f>
        <v>260</v>
      </c>
      <c r="E127" s="1337" t="s">
        <v>496</v>
      </c>
      <c r="F127" s="1326" t="n">
        <f aca="false">L127</f>
        <v>1350</v>
      </c>
      <c r="G127" s="1337" t="s">
        <v>496</v>
      </c>
      <c r="H127" s="1325" t="n">
        <v>2</v>
      </c>
      <c r="I127" s="1327" t="s">
        <v>497</v>
      </c>
      <c r="J127" s="1338" t="n">
        <v>80</v>
      </c>
      <c r="K127" s="1339" t="n">
        <v>260</v>
      </c>
      <c r="L127" s="1339" t="n">
        <v>1350</v>
      </c>
      <c r="M127" s="1340" t="n">
        <v>11.7255714188445</v>
      </c>
      <c r="N127" s="1209" t="n">
        <v>452.268802632107</v>
      </c>
      <c r="O127" s="1341" t="n">
        <v>15313.88650113</v>
      </c>
      <c r="P127" s="1341" t="n">
        <v>18512.745854265</v>
      </c>
      <c r="Q127" s="1213" t="n">
        <v>14386.6215376313</v>
      </c>
      <c r="R127" s="1343" t="n">
        <v>29700.5080387613</v>
      </c>
      <c r="S127" s="1344" t="n">
        <v>32899.3673918963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80</v>
      </c>
      <c r="C128" s="1337" t="s">
        <v>496</v>
      </c>
      <c r="D128" s="1337" t="n">
        <f aca="false">K128</f>
        <v>260</v>
      </c>
      <c r="E128" s="1337" t="s">
        <v>496</v>
      </c>
      <c r="F128" s="1326" t="n">
        <f aca="false">L128</f>
        <v>1400</v>
      </c>
      <c r="G128" s="1337" t="s">
        <v>496</v>
      </c>
      <c r="H128" s="1325" t="n">
        <v>2</v>
      </c>
      <c r="I128" s="1327" t="s">
        <v>497</v>
      </c>
      <c r="J128" s="1338" t="n">
        <v>80</v>
      </c>
      <c r="K128" s="1339" t="n">
        <v>260</v>
      </c>
      <c r="L128" s="1339" t="n">
        <v>1400</v>
      </c>
      <c r="M128" s="1340" t="n">
        <v>12.1253951974087</v>
      </c>
      <c r="N128" s="1209" t="n">
        <v>474.882242763713</v>
      </c>
      <c r="O128" s="1341" t="n">
        <v>15706.5185824313</v>
      </c>
      <c r="P128" s="1341" t="n">
        <v>19006.3590761588</v>
      </c>
      <c r="Q128" s="1213" t="n">
        <v>15005.492930295</v>
      </c>
      <c r="R128" s="1343" t="n">
        <v>30712.0115127263</v>
      </c>
      <c r="S128" s="1344" t="n">
        <v>34011.8520064538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80</v>
      </c>
      <c r="C129" s="1337" t="s">
        <v>496</v>
      </c>
      <c r="D129" s="1337" t="n">
        <f aca="false">K129</f>
        <v>260</v>
      </c>
      <c r="E129" s="1337" t="s">
        <v>496</v>
      </c>
      <c r="F129" s="1326" t="n">
        <f aca="false">L129</f>
        <v>1450</v>
      </c>
      <c r="G129" s="1337" t="s">
        <v>496</v>
      </c>
      <c r="H129" s="1325" t="n">
        <v>2</v>
      </c>
      <c r="I129" s="1327" t="s">
        <v>497</v>
      </c>
      <c r="J129" s="1338" t="n">
        <v>80</v>
      </c>
      <c r="K129" s="1339" t="n">
        <v>260</v>
      </c>
      <c r="L129" s="1339" t="n">
        <v>1450</v>
      </c>
      <c r="M129" s="1340" t="n">
        <v>12.5252189759729</v>
      </c>
      <c r="N129" s="1209" t="n">
        <v>497.495682895318</v>
      </c>
      <c r="O129" s="1341" t="n">
        <v>16099.1507949413</v>
      </c>
      <c r="P129" s="1341" t="n">
        <v>19499.9721668438</v>
      </c>
      <c r="Q129" s="1213" t="n">
        <v>15408.8673343763</v>
      </c>
      <c r="R129" s="1343" t="n">
        <v>31508.0181293175</v>
      </c>
      <c r="S129" s="1344" t="n">
        <v>34908.83950122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80</v>
      </c>
      <c r="C130" s="1337" t="s">
        <v>496</v>
      </c>
      <c r="D130" s="1337" t="n">
        <f aca="false">K130</f>
        <v>260</v>
      </c>
      <c r="E130" s="1337" t="s">
        <v>496</v>
      </c>
      <c r="F130" s="1326" t="n">
        <f aca="false">L130</f>
        <v>1500</v>
      </c>
      <c r="G130" s="1337" t="s">
        <v>496</v>
      </c>
      <c r="H130" s="1325" t="n">
        <v>2</v>
      </c>
      <c r="I130" s="1327" t="s">
        <v>497</v>
      </c>
      <c r="J130" s="1338" t="n">
        <v>80</v>
      </c>
      <c r="K130" s="1339" t="n">
        <v>260</v>
      </c>
      <c r="L130" s="1339" t="n">
        <v>1500</v>
      </c>
      <c r="M130" s="1340" t="n">
        <v>13.0488069433371</v>
      </c>
      <c r="N130" s="1209" t="n">
        <v>520.109123026923</v>
      </c>
      <c r="O130" s="1341" t="n">
        <v>17042.6307981825</v>
      </c>
      <c r="P130" s="1341" t="n">
        <v>20475.95152779</v>
      </c>
      <c r="Q130" s="1213" t="n">
        <v>16027.73872704</v>
      </c>
      <c r="R130" s="1343" t="n">
        <v>33070.3695252225</v>
      </c>
      <c r="S130" s="1344" t="n">
        <v>36503.69025483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80</v>
      </c>
      <c r="C131" s="1337" t="s">
        <v>496</v>
      </c>
      <c r="D131" s="1337" t="n">
        <f aca="false">K131</f>
        <v>260</v>
      </c>
      <c r="E131" s="1337" t="s">
        <v>496</v>
      </c>
      <c r="F131" s="1326" t="n">
        <f aca="false">L131</f>
        <v>1550</v>
      </c>
      <c r="G131" s="1337" t="s">
        <v>496</v>
      </c>
      <c r="H131" s="1325" t="n">
        <v>2</v>
      </c>
      <c r="I131" s="1327" t="s">
        <v>497</v>
      </c>
      <c r="J131" s="1338" t="n">
        <v>80</v>
      </c>
      <c r="K131" s="1339" t="n">
        <v>260</v>
      </c>
      <c r="L131" s="1339" t="n">
        <v>1550</v>
      </c>
      <c r="M131" s="1340" t="n">
        <v>13.4486307219013</v>
      </c>
      <c r="N131" s="1209" t="n">
        <v>542.722563158529</v>
      </c>
      <c r="O131" s="1341" t="n">
        <v>17435.2630106925</v>
      </c>
      <c r="P131" s="1341" t="n">
        <v>20969.564618475</v>
      </c>
      <c r="Q131" s="1213" t="n">
        <v>16431.1131311213</v>
      </c>
      <c r="R131" s="1343" t="n">
        <v>33866.3761418138</v>
      </c>
      <c r="S131" s="1344" t="n">
        <v>37400.6777495963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80</v>
      </c>
      <c r="C132" s="1325" t="s">
        <v>496</v>
      </c>
      <c r="D132" s="1325" t="n">
        <f aca="false">K132</f>
        <v>260</v>
      </c>
      <c r="E132" s="1325" t="s">
        <v>496</v>
      </c>
      <c r="F132" s="1326" t="n">
        <f aca="false">L132</f>
        <v>1600</v>
      </c>
      <c r="G132" s="1325" t="s">
        <v>496</v>
      </c>
      <c r="H132" s="1325" t="n">
        <v>2</v>
      </c>
      <c r="I132" s="1327" t="s">
        <v>497</v>
      </c>
      <c r="J132" s="1338" t="n">
        <v>80</v>
      </c>
      <c r="K132" s="1339" t="n">
        <v>260</v>
      </c>
      <c r="L132" s="1339" t="n">
        <v>1600</v>
      </c>
      <c r="M132" s="1340" t="n">
        <v>13.8484545004655</v>
      </c>
      <c r="N132" s="1209" t="n">
        <v>565.336003290134</v>
      </c>
      <c r="O132" s="1341" t="n">
        <v>17827.8950919938</v>
      </c>
      <c r="P132" s="1341" t="n">
        <v>21463.1778403688</v>
      </c>
      <c r="Q132" s="1213" t="n">
        <v>16834.4875352025</v>
      </c>
      <c r="R132" s="1343" t="n">
        <v>34662.3826271963</v>
      </c>
      <c r="S132" s="1344" t="n">
        <v>38297.6653755713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80</v>
      </c>
      <c r="C133" s="1337" t="s">
        <v>496</v>
      </c>
      <c r="D133" s="1337" t="n">
        <f aca="false">K133</f>
        <v>260</v>
      </c>
      <c r="E133" s="1337" t="s">
        <v>496</v>
      </c>
      <c r="F133" s="1326" t="n">
        <f aca="false">L133</f>
        <v>1650</v>
      </c>
      <c r="G133" s="1337" t="s">
        <v>496</v>
      </c>
      <c r="H133" s="1325" t="n">
        <v>2</v>
      </c>
      <c r="I133" s="1327" t="s">
        <v>497</v>
      </c>
      <c r="J133" s="1338" t="n">
        <v>80</v>
      </c>
      <c r="K133" s="1339" t="n">
        <v>260</v>
      </c>
      <c r="L133" s="1339" t="n">
        <v>1650</v>
      </c>
      <c r="M133" s="1340" t="n">
        <v>14.2482782790297</v>
      </c>
      <c r="N133" s="1209" t="n">
        <v>587.949443421739</v>
      </c>
      <c r="O133" s="1341" t="n">
        <v>18220.527173295</v>
      </c>
      <c r="P133" s="1341" t="n">
        <v>21956.7909310538</v>
      </c>
      <c r="Q133" s="1213" t="n">
        <v>17453.3587966575</v>
      </c>
      <c r="R133" s="1343" t="n">
        <v>35673.8859699525</v>
      </c>
      <c r="S133" s="1344" t="n">
        <v>39410.1497277113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80</v>
      </c>
      <c r="C134" s="1337" t="s">
        <v>496</v>
      </c>
      <c r="D134" s="1337" t="n">
        <f aca="false">K134</f>
        <v>260</v>
      </c>
      <c r="E134" s="1337" t="s">
        <v>496</v>
      </c>
      <c r="F134" s="1326" t="n">
        <f aca="false">L134</f>
        <v>1700</v>
      </c>
      <c r="G134" s="1337" t="s">
        <v>496</v>
      </c>
      <c r="H134" s="1325" t="n">
        <v>2</v>
      </c>
      <c r="I134" s="1327" t="s">
        <v>497</v>
      </c>
      <c r="J134" s="1338" t="n">
        <v>80</v>
      </c>
      <c r="K134" s="1339" t="n">
        <v>260</v>
      </c>
      <c r="L134" s="1339" t="n">
        <v>1700</v>
      </c>
      <c r="M134" s="1340" t="n">
        <v>14.6481020575939</v>
      </c>
      <c r="N134" s="1209" t="n">
        <v>610.562883553345</v>
      </c>
      <c r="O134" s="1341" t="n">
        <v>18613.159385805</v>
      </c>
      <c r="P134" s="1341" t="n">
        <v>22450.4040217388</v>
      </c>
      <c r="Q134" s="1213" t="n">
        <v>17856.7332007388</v>
      </c>
      <c r="R134" s="1343" t="n">
        <v>36469.8925865438</v>
      </c>
      <c r="S134" s="1344" t="n">
        <v>40307.1372224775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80</v>
      </c>
      <c r="C135" s="1337" t="s">
        <v>496</v>
      </c>
      <c r="D135" s="1337" t="n">
        <f aca="false">K135</f>
        <v>260</v>
      </c>
      <c r="E135" s="1337" t="s">
        <v>496</v>
      </c>
      <c r="F135" s="1326" t="n">
        <f aca="false">L135</f>
        <v>1750</v>
      </c>
      <c r="G135" s="1337" t="s">
        <v>496</v>
      </c>
      <c r="H135" s="1325" t="n">
        <v>2</v>
      </c>
      <c r="I135" s="1327" t="s">
        <v>497</v>
      </c>
      <c r="J135" s="1338" t="n">
        <v>80</v>
      </c>
      <c r="K135" s="1339" t="n">
        <v>260</v>
      </c>
      <c r="L135" s="1339" t="n">
        <v>1750</v>
      </c>
      <c r="M135" s="1340" t="n">
        <v>15.0479258361582</v>
      </c>
      <c r="N135" s="1209" t="n">
        <v>633.17632368495</v>
      </c>
      <c r="O135" s="1341" t="n">
        <v>19005.7914671063</v>
      </c>
      <c r="P135" s="1341" t="n">
        <v>22944.0171124238</v>
      </c>
      <c r="Q135" s="1213" t="n">
        <v>18475.6045934025</v>
      </c>
      <c r="R135" s="1343" t="n">
        <v>37481.3960605088</v>
      </c>
      <c r="S135" s="1344" t="n">
        <v>41419.6217058263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80</v>
      </c>
      <c r="C136" s="1337" t="s">
        <v>496</v>
      </c>
      <c r="D136" s="1337" t="n">
        <f aca="false">K136</f>
        <v>260</v>
      </c>
      <c r="E136" s="1337" t="s">
        <v>496</v>
      </c>
      <c r="F136" s="1326" t="n">
        <f aca="false">L136</f>
        <v>1800</v>
      </c>
      <c r="G136" s="1337" t="s">
        <v>496</v>
      </c>
      <c r="H136" s="1325" t="n">
        <v>2</v>
      </c>
      <c r="I136" s="1327" t="s">
        <v>497</v>
      </c>
      <c r="J136" s="1338" t="n">
        <v>80</v>
      </c>
      <c r="K136" s="1339" t="n">
        <v>260</v>
      </c>
      <c r="L136" s="1339" t="n">
        <v>1800</v>
      </c>
      <c r="M136" s="1340" t="n">
        <v>15.4477496147224</v>
      </c>
      <c r="N136" s="1209" t="n">
        <v>655.789763816556</v>
      </c>
      <c r="O136" s="1341" t="n">
        <v>19398.4235484075</v>
      </c>
      <c r="P136" s="1341" t="n">
        <v>23437.6303343175</v>
      </c>
      <c r="Q136" s="1213" t="n">
        <v>18878.9789974838</v>
      </c>
      <c r="R136" s="1343" t="n">
        <v>38277.4025458913</v>
      </c>
      <c r="S136" s="1344" t="n">
        <v>42316.6093318013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80</v>
      </c>
      <c r="C137" s="1337" t="s">
        <v>496</v>
      </c>
      <c r="D137" s="1337" t="n">
        <f aca="false">K137</f>
        <v>260</v>
      </c>
      <c r="E137" s="1337" t="s">
        <v>496</v>
      </c>
      <c r="F137" s="1326" t="n">
        <f aca="false">L137</f>
        <v>1850</v>
      </c>
      <c r="G137" s="1337" t="s">
        <v>496</v>
      </c>
      <c r="H137" s="1325" t="n">
        <v>2</v>
      </c>
      <c r="I137" s="1327" t="s">
        <v>497</v>
      </c>
      <c r="J137" s="1338" t="n">
        <v>80</v>
      </c>
      <c r="K137" s="1339" t="n">
        <v>260</v>
      </c>
      <c r="L137" s="1339" t="n">
        <v>1850</v>
      </c>
      <c r="M137" s="1340" t="n">
        <v>15.8475733932866</v>
      </c>
      <c r="N137" s="1209" t="n">
        <v>678.403203948161</v>
      </c>
      <c r="O137" s="1341" t="n">
        <v>19791.0557609175</v>
      </c>
      <c r="P137" s="1341" t="n">
        <v>23931.2434250025</v>
      </c>
      <c r="Q137" s="1213" t="n">
        <v>19497.8503901475</v>
      </c>
      <c r="R137" s="1343" t="n">
        <v>39288.906151065</v>
      </c>
      <c r="S137" s="1344" t="n">
        <v>43429.09381515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80</v>
      </c>
      <c r="C138" s="1337" t="s">
        <v>496</v>
      </c>
      <c r="D138" s="1337" t="n">
        <f aca="false">K138</f>
        <v>260</v>
      </c>
      <c r="E138" s="1337" t="s">
        <v>496</v>
      </c>
      <c r="F138" s="1326" t="n">
        <f aca="false">L138</f>
        <v>1900</v>
      </c>
      <c r="G138" s="1337" t="s">
        <v>496</v>
      </c>
      <c r="H138" s="1325" t="n">
        <v>2</v>
      </c>
      <c r="I138" s="1327" t="s">
        <v>497</v>
      </c>
      <c r="J138" s="1338" t="n">
        <v>80</v>
      </c>
      <c r="K138" s="1339" t="n">
        <v>260</v>
      </c>
      <c r="L138" s="1339" t="n">
        <v>1900</v>
      </c>
      <c r="M138" s="1340" t="n">
        <v>16.2473971718508</v>
      </c>
      <c r="N138" s="1209" t="n">
        <v>701.016644079766</v>
      </c>
      <c r="O138" s="1341" t="n">
        <v>20183.6878422188</v>
      </c>
      <c r="P138" s="1341" t="n">
        <v>24424.8565156875</v>
      </c>
      <c r="Q138" s="1213" t="n">
        <v>19901.2247942288</v>
      </c>
      <c r="R138" s="1343" t="n">
        <v>40084.9126364475</v>
      </c>
      <c r="S138" s="1344" t="n">
        <v>44326.0813099163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80</v>
      </c>
      <c r="C139" s="1337" t="s">
        <v>496</v>
      </c>
      <c r="D139" s="1337" t="n">
        <f aca="false">K139</f>
        <v>260</v>
      </c>
      <c r="E139" s="1337" t="s">
        <v>496</v>
      </c>
      <c r="F139" s="1326" t="n">
        <f aca="false">L139</f>
        <v>1950</v>
      </c>
      <c r="G139" s="1337" t="s">
        <v>496</v>
      </c>
      <c r="H139" s="1325" t="n">
        <v>2</v>
      </c>
      <c r="I139" s="1327" t="s">
        <v>497</v>
      </c>
      <c r="J139" s="1338" t="n">
        <v>80</v>
      </c>
      <c r="K139" s="1339" t="n">
        <v>260</v>
      </c>
      <c r="L139" s="1339" t="n">
        <v>1950</v>
      </c>
      <c r="M139" s="1340" t="n">
        <v>16.686470950415</v>
      </c>
      <c r="N139" s="1209" t="n">
        <v>723.630084211372</v>
      </c>
      <c r="O139" s="1341" t="n">
        <v>20619.1908080775</v>
      </c>
      <c r="P139" s="1341" t="n">
        <v>24960.0337829888</v>
      </c>
      <c r="Q139" s="1213" t="n">
        <v>20304.59919831</v>
      </c>
      <c r="R139" s="1343" t="n">
        <v>40923.7900063875</v>
      </c>
      <c r="S139" s="1344" t="n">
        <v>45264.6329812988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80</v>
      </c>
      <c r="C140" s="1337" t="s">
        <v>496</v>
      </c>
      <c r="D140" s="1337" t="n">
        <f aca="false">K140</f>
        <v>260</v>
      </c>
      <c r="E140" s="1337" t="s">
        <v>496</v>
      </c>
      <c r="F140" s="1326" t="n">
        <f aca="false">L140</f>
        <v>2000</v>
      </c>
      <c r="G140" s="1337" t="s">
        <v>496</v>
      </c>
      <c r="H140" s="1325" t="n">
        <v>2</v>
      </c>
      <c r="I140" s="1327" t="s">
        <v>497</v>
      </c>
      <c r="J140" s="1338" t="n">
        <v>80</v>
      </c>
      <c r="K140" s="1339" t="n">
        <v>260</v>
      </c>
      <c r="L140" s="1339" t="n">
        <v>2000</v>
      </c>
      <c r="M140" s="1340" t="n">
        <v>17.1778571289792</v>
      </c>
      <c r="N140" s="1209" t="n">
        <v>746.243524342977</v>
      </c>
      <c r="O140" s="1341" t="n">
        <v>21227.2836643463</v>
      </c>
      <c r="P140" s="1341" t="n">
        <v>25735.2455184188</v>
      </c>
      <c r="Q140" s="1213" t="n">
        <v>20923.4705909738</v>
      </c>
      <c r="R140" s="1343" t="n">
        <v>42150.75425532</v>
      </c>
      <c r="S140" s="1344" t="n">
        <v>46658.7161093925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80</v>
      </c>
      <c r="C141" s="1337" t="s">
        <v>496</v>
      </c>
      <c r="D141" s="1337" t="n">
        <f aca="false">K141</f>
        <v>260</v>
      </c>
      <c r="E141" s="1337" t="s">
        <v>496</v>
      </c>
      <c r="F141" s="1326" t="n">
        <f aca="false">L141</f>
        <v>2050</v>
      </c>
      <c r="G141" s="1337" t="s">
        <v>496</v>
      </c>
      <c r="H141" s="1325" t="n">
        <v>2</v>
      </c>
      <c r="I141" s="1327" t="s">
        <v>497</v>
      </c>
      <c r="J141" s="1338" t="n">
        <v>80</v>
      </c>
      <c r="K141" s="1339" t="n">
        <v>260</v>
      </c>
      <c r="L141" s="1339" t="n">
        <v>2050</v>
      </c>
      <c r="M141" s="1340" t="n">
        <v>17.5776809075434</v>
      </c>
      <c r="N141" s="1209" t="n">
        <v>768.856964474582</v>
      </c>
      <c r="O141" s="1341" t="n">
        <v>21619.9158768563</v>
      </c>
      <c r="P141" s="1341" t="n">
        <v>26228.8586091038</v>
      </c>
      <c r="Q141" s="1213" t="n">
        <v>21326.844995055</v>
      </c>
      <c r="R141" s="1343" t="n">
        <v>42946.7608719113</v>
      </c>
      <c r="S141" s="1344" t="n">
        <v>47555.7036041588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80</v>
      </c>
      <c r="C142" s="1325" t="s">
        <v>496</v>
      </c>
      <c r="D142" s="1325" t="n">
        <f aca="false">K142</f>
        <v>260</v>
      </c>
      <c r="E142" s="1325" t="s">
        <v>496</v>
      </c>
      <c r="F142" s="1326" t="n">
        <f aca="false">L142</f>
        <v>2100</v>
      </c>
      <c r="G142" s="1325" t="s">
        <v>496</v>
      </c>
      <c r="H142" s="1325" t="n">
        <v>2</v>
      </c>
      <c r="I142" s="1327" t="s">
        <v>497</v>
      </c>
      <c r="J142" s="1338" t="n">
        <v>80</v>
      </c>
      <c r="K142" s="1339" t="n">
        <v>260</v>
      </c>
      <c r="L142" s="1339" t="n">
        <v>2100</v>
      </c>
      <c r="M142" s="1340" t="n">
        <v>17.9775046861076</v>
      </c>
      <c r="N142" s="1209" t="n">
        <v>791.470404606188</v>
      </c>
      <c r="O142" s="1341" t="n">
        <v>22012.5479581575</v>
      </c>
      <c r="P142" s="1341" t="n">
        <v>26722.4716997888</v>
      </c>
      <c r="Q142" s="1213" t="n">
        <v>21945.7163877188</v>
      </c>
      <c r="R142" s="1343" t="n">
        <v>43958.2643458763</v>
      </c>
      <c r="S142" s="1344" t="n">
        <v>48668.1880875075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80</v>
      </c>
      <c r="C143" s="1337" t="s">
        <v>496</v>
      </c>
      <c r="D143" s="1337" t="n">
        <f aca="false">K143</f>
        <v>260</v>
      </c>
      <c r="E143" s="1337" t="s">
        <v>496</v>
      </c>
      <c r="F143" s="1326" t="n">
        <f aca="false">L143</f>
        <v>2150</v>
      </c>
      <c r="G143" s="1337" t="s">
        <v>496</v>
      </c>
      <c r="H143" s="1325" t="n">
        <v>2</v>
      </c>
      <c r="I143" s="1327" t="s">
        <v>497</v>
      </c>
      <c r="J143" s="1338" t="n">
        <v>80</v>
      </c>
      <c r="K143" s="1339" t="n">
        <v>260</v>
      </c>
      <c r="L143" s="1339" t="n">
        <v>2150</v>
      </c>
      <c r="M143" s="1340" t="n">
        <v>18.3773284646718</v>
      </c>
      <c r="N143" s="1209" t="n">
        <v>814.083844737793</v>
      </c>
      <c r="O143" s="1341" t="n">
        <v>22405.1800394588</v>
      </c>
      <c r="P143" s="1341" t="n">
        <v>27216.0849216825</v>
      </c>
      <c r="Q143" s="1213" t="n">
        <v>22349.0907918</v>
      </c>
      <c r="R143" s="1343" t="n">
        <v>44754.2708312588</v>
      </c>
      <c r="S143" s="1344" t="n">
        <v>49565.1757134825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80</v>
      </c>
      <c r="C144" s="1337" t="s">
        <v>496</v>
      </c>
      <c r="D144" s="1337" t="n">
        <f aca="false">K144</f>
        <v>260</v>
      </c>
      <c r="E144" s="1337" t="s">
        <v>496</v>
      </c>
      <c r="F144" s="1326" t="n">
        <f aca="false">L144</f>
        <v>2200</v>
      </c>
      <c r="G144" s="1337" t="s">
        <v>496</v>
      </c>
      <c r="H144" s="1325" t="n">
        <v>2</v>
      </c>
      <c r="I144" s="1327" t="s">
        <v>497</v>
      </c>
      <c r="J144" s="1338" t="n">
        <v>80</v>
      </c>
      <c r="K144" s="1339" t="n">
        <v>260</v>
      </c>
      <c r="L144" s="1339" t="n">
        <v>2200</v>
      </c>
      <c r="M144" s="1340" t="n">
        <v>18.777152243236</v>
      </c>
      <c r="N144" s="1209" t="n">
        <v>836.697284869399</v>
      </c>
      <c r="O144" s="1341" t="n">
        <v>22797.8122519688</v>
      </c>
      <c r="P144" s="1341" t="n">
        <v>27709.6980123675</v>
      </c>
      <c r="Q144" s="1213" t="n">
        <v>22967.9621844638</v>
      </c>
      <c r="R144" s="1343" t="n">
        <v>45765.7744364325</v>
      </c>
      <c r="S144" s="1344" t="n">
        <v>50677.6601968313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80</v>
      </c>
      <c r="C145" s="1337" t="s">
        <v>496</v>
      </c>
      <c r="D145" s="1337" t="n">
        <f aca="false">K145</f>
        <v>260</v>
      </c>
      <c r="E145" s="1337" t="s">
        <v>496</v>
      </c>
      <c r="F145" s="1326" t="n">
        <f aca="false">L145</f>
        <v>2250</v>
      </c>
      <c r="G145" s="1337" t="s">
        <v>496</v>
      </c>
      <c r="H145" s="1325" t="n">
        <v>2</v>
      </c>
      <c r="I145" s="1327" t="s">
        <v>497</v>
      </c>
      <c r="J145" s="1338" t="n">
        <v>80</v>
      </c>
      <c r="K145" s="1339" t="n">
        <v>260</v>
      </c>
      <c r="L145" s="1339" t="n">
        <v>2250</v>
      </c>
      <c r="M145" s="1340" t="n">
        <v>19.1769760218003</v>
      </c>
      <c r="N145" s="1209" t="n">
        <v>859.310725001004</v>
      </c>
      <c r="O145" s="1341" t="n">
        <v>23190.44433327</v>
      </c>
      <c r="P145" s="1341" t="n">
        <v>28203.3111030525</v>
      </c>
      <c r="Q145" s="1213" t="n">
        <v>23371.3364573363</v>
      </c>
      <c r="R145" s="1343" t="n">
        <v>46561.7807906063</v>
      </c>
      <c r="S145" s="1344" t="n">
        <v>51574.6475603888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80</v>
      </c>
      <c r="C146" s="1337" t="s">
        <v>496</v>
      </c>
      <c r="D146" s="1337" t="n">
        <f aca="false">K146</f>
        <v>260</v>
      </c>
      <c r="E146" s="1337" t="s">
        <v>496</v>
      </c>
      <c r="F146" s="1326" t="n">
        <f aca="false">L146</f>
        <v>2300</v>
      </c>
      <c r="G146" s="1337" t="s">
        <v>496</v>
      </c>
      <c r="H146" s="1325" t="n">
        <v>2</v>
      </c>
      <c r="I146" s="1327" t="s">
        <v>497</v>
      </c>
      <c r="J146" s="1338" t="n">
        <v>80</v>
      </c>
      <c r="K146" s="1339" t="n">
        <v>260</v>
      </c>
      <c r="L146" s="1339" t="n">
        <v>2300</v>
      </c>
      <c r="M146" s="1340" t="n">
        <v>19.5767998003645</v>
      </c>
      <c r="N146" s="1209" t="n">
        <v>881.924165132609</v>
      </c>
      <c r="O146" s="1341" t="n">
        <v>23583.0764145711</v>
      </c>
      <c r="P146" s="1341" t="n">
        <v>28696.9243249463</v>
      </c>
      <c r="Q146" s="1213" t="n">
        <v>23774.7108614175</v>
      </c>
      <c r="R146" s="1343" t="n">
        <v>47357.7872759886</v>
      </c>
      <c r="S146" s="1344" t="n">
        <v>52471.6351863638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80</v>
      </c>
      <c r="C147" s="1337" t="s">
        <v>496</v>
      </c>
      <c r="D147" s="1337" t="n">
        <f aca="false">K147</f>
        <v>260</v>
      </c>
      <c r="E147" s="1337" t="s">
        <v>496</v>
      </c>
      <c r="F147" s="1326" t="n">
        <f aca="false">L147</f>
        <v>2350</v>
      </c>
      <c r="G147" s="1337" t="s">
        <v>496</v>
      </c>
      <c r="H147" s="1325" t="n">
        <v>2</v>
      </c>
      <c r="I147" s="1327" t="s">
        <v>497</v>
      </c>
      <c r="J147" s="1338" t="n">
        <v>80</v>
      </c>
      <c r="K147" s="1339" t="n">
        <v>260</v>
      </c>
      <c r="L147" s="1339" t="n">
        <v>2350</v>
      </c>
      <c r="M147" s="1340" t="n">
        <v>19.9766235789287</v>
      </c>
      <c r="N147" s="1209" t="n">
        <v>904.537605264214</v>
      </c>
      <c r="O147" s="1341" t="n">
        <v>23975.7086270813</v>
      </c>
      <c r="P147" s="1341" t="n">
        <v>29190.5374156313</v>
      </c>
      <c r="Q147" s="1213" t="n">
        <v>24393.5822540813</v>
      </c>
      <c r="R147" s="1343" t="n">
        <v>48369.2908811625</v>
      </c>
      <c r="S147" s="1344" t="n">
        <v>53584.1196697125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80</v>
      </c>
      <c r="C148" s="1337" t="s">
        <v>496</v>
      </c>
      <c r="D148" s="1337" t="n">
        <f aca="false">K148</f>
        <v>260</v>
      </c>
      <c r="E148" s="1337" t="s">
        <v>496</v>
      </c>
      <c r="F148" s="1326" t="n">
        <f aca="false">L148</f>
        <v>2400</v>
      </c>
      <c r="G148" s="1337" t="s">
        <v>496</v>
      </c>
      <c r="H148" s="1325" t="n">
        <v>2</v>
      </c>
      <c r="I148" s="1327" t="s">
        <v>497</v>
      </c>
      <c r="J148" s="1338" t="n">
        <v>80</v>
      </c>
      <c r="K148" s="1339" t="n">
        <v>260</v>
      </c>
      <c r="L148" s="1339" t="n">
        <v>2400</v>
      </c>
      <c r="M148" s="1340" t="n">
        <v>20.3764473574929</v>
      </c>
      <c r="N148" s="1209" t="n">
        <v>927.15104539582</v>
      </c>
      <c r="O148" s="1341" t="n">
        <v>24368.3407083825</v>
      </c>
      <c r="P148" s="1341" t="n">
        <v>29684.1505063163</v>
      </c>
      <c r="Q148" s="1213" t="n">
        <v>24796.9566581625</v>
      </c>
      <c r="R148" s="1343" t="n">
        <v>49165.297366545</v>
      </c>
      <c r="S148" s="1344" t="n">
        <v>54481.1071644788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80</v>
      </c>
      <c r="C149" s="1337" t="s">
        <v>496</v>
      </c>
      <c r="D149" s="1337" t="n">
        <f aca="false">K149</f>
        <v>260</v>
      </c>
      <c r="E149" s="1337" t="s">
        <v>496</v>
      </c>
      <c r="F149" s="1326" t="n">
        <f aca="false">L149</f>
        <v>2450</v>
      </c>
      <c r="G149" s="1337" t="s">
        <v>496</v>
      </c>
      <c r="H149" s="1325" t="n">
        <v>2</v>
      </c>
      <c r="I149" s="1327" t="s">
        <v>497</v>
      </c>
      <c r="J149" s="1338" t="n">
        <v>80</v>
      </c>
      <c r="K149" s="1339" t="n">
        <v>260</v>
      </c>
      <c r="L149" s="1339" t="n">
        <v>2450</v>
      </c>
      <c r="M149" s="1340" t="n">
        <v>20.9000353248571</v>
      </c>
      <c r="N149" s="1209" t="n">
        <v>949.764485527425</v>
      </c>
      <c r="O149" s="1341" t="n">
        <v>25311.8208428325</v>
      </c>
      <c r="P149" s="1341" t="n">
        <v>30660.1298672625</v>
      </c>
      <c r="Q149" s="1213" t="n">
        <v>25415.8280508263</v>
      </c>
      <c r="R149" s="1343" t="n">
        <v>50727.6488936588</v>
      </c>
      <c r="S149" s="1344" t="n">
        <v>56075.9579180888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80</v>
      </c>
      <c r="C150" s="1337" t="s">
        <v>496</v>
      </c>
      <c r="D150" s="1337" t="n">
        <f aca="false">K150</f>
        <v>260</v>
      </c>
      <c r="E150" s="1337" t="s">
        <v>496</v>
      </c>
      <c r="F150" s="1326" t="n">
        <f aca="false">L150</f>
        <v>2500</v>
      </c>
      <c r="G150" s="1337" t="s">
        <v>496</v>
      </c>
      <c r="H150" s="1325" t="n">
        <v>2</v>
      </c>
      <c r="I150" s="1327" t="s">
        <v>497</v>
      </c>
      <c r="J150" s="1338" t="n">
        <v>80</v>
      </c>
      <c r="K150" s="1339" t="n">
        <v>260</v>
      </c>
      <c r="L150" s="1339" t="n">
        <v>2500</v>
      </c>
      <c r="M150" s="1340" t="n">
        <v>21.2998591034213</v>
      </c>
      <c r="N150" s="1209" t="n">
        <v>972.377925659031</v>
      </c>
      <c r="O150" s="1341" t="n">
        <v>25704.4529241338</v>
      </c>
      <c r="P150" s="1341" t="n">
        <v>31153.7429579475</v>
      </c>
      <c r="Q150" s="1213" t="n">
        <v>25819.2024549075</v>
      </c>
      <c r="R150" s="1343" t="n">
        <v>51523.6553790413</v>
      </c>
      <c r="S150" s="1344" t="n">
        <v>56972.945412855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80</v>
      </c>
      <c r="C151" s="1337" t="s">
        <v>496</v>
      </c>
      <c r="D151" s="1337" t="n">
        <f aca="false">K151</f>
        <v>260</v>
      </c>
      <c r="E151" s="1337" t="s">
        <v>496</v>
      </c>
      <c r="F151" s="1326" t="n">
        <f aca="false">L151</f>
        <v>2550</v>
      </c>
      <c r="G151" s="1337" t="s">
        <v>496</v>
      </c>
      <c r="H151" s="1325" t="n">
        <v>2</v>
      </c>
      <c r="I151" s="1327" t="s">
        <v>497</v>
      </c>
      <c r="J151" s="1338" t="n">
        <v>80</v>
      </c>
      <c r="K151" s="1339" t="n">
        <v>260</v>
      </c>
      <c r="L151" s="1339" t="n">
        <v>2550</v>
      </c>
      <c r="M151" s="1340" t="n">
        <v>21.6996828819855</v>
      </c>
      <c r="N151" s="1209" t="n">
        <v>994.991365790636</v>
      </c>
      <c r="O151" s="1341" t="n">
        <v>26097.085005435</v>
      </c>
      <c r="P151" s="1341" t="n">
        <v>31647.3561798413</v>
      </c>
      <c r="Q151" s="1213" t="n">
        <v>26438.0738475713</v>
      </c>
      <c r="R151" s="1343" t="n">
        <v>52535.1588530063</v>
      </c>
      <c r="S151" s="1344" t="n">
        <v>58085.4300274125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80</v>
      </c>
      <c r="C152" s="1325" t="s">
        <v>496</v>
      </c>
      <c r="D152" s="1325" t="n">
        <f aca="false">K152</f>
        <v>260</v>
      </c>
      <c r="E152" s="1325" t="s">
        <v>496</v>
      </c>
      <c r="F152" s="1326" t="n">
        <f aca="false">L152</f>
        <v>2600</v>
      </c>
      <c r="G152" s="1325" t="s">
        <v>496</v>
      </c>
      <c r="H152" s="1325" t="n">
        <v>2</v>
      </c>
      <c r="I152" s="1327" t="s">
        <v>497</v>
      </c>
      <c r="J152" s="1338" t="n">
        <v>80</v>
      </c>
      <c r="K152" s="1339" t="n">
        <v>260</v>
      </c>
      <c r="L152" s="1339" t="n">
        <v>2600</v>
      </c>
      <c r="M152" s="1340" t="n">
        <v>22.0995066605497</v>
      </c>
      <c r="N152" s="1209" t="n">
        <v>1017.60480592224</v>
      </c>
      <c r="O152" s="1341" t="n">
        <v>26489.717217945</v>
      </c>
      <c r="P152" s="1341" t="n">
        <v>32140.9692705263</v>
      </c>
      <c r="Q152" s="1213" t="n">
        <v>26841.4482516525</v>
      </c>
      <c r="R152" s="1343" t="n">
        <v>53331.1654695975</v>
      </c>
      <c r="S152" s="1344" t="n">
        <v>58982.4175221788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80</v>
      </c>
      <c r="C153" s="1337" t="s">
        <v>496</v>
      </c>
      <c r="D153" s="1337" t="n">
        <f aca="false">K153</f>
        <v>260</v>
      </c>
      <c r="E153" s="1337" t="s">
        <v>496</v>
      </c>
      <c r="F153" s="1326" t="n">
        <f aca="false">L153</f>
        <v>2650</v>
      </c>
      <c r="G153" s="1337" t="s">
        <v>496</v>
      </c>
      <c r="H153" s="1325" t="n">
        <v>2</v>
      </c>
      <c r="I153" s="1327" t="s">
        <v>497</v>
      </c>
      <c r="J153" s="1338" t="n">
        <v>80</v>
      </c>
      <c r="K153" s="1339" t="n">
        <v>260</v>
      </c>
      <c r="L153" s="1339" t="n">
        <v>2650</v>
      </c>
      <c r="M153" s="1340" t="n">
        <v>22.4993304391139</v>
      </c>
      <c r="N153" s="1209" t="n">
        <v>1040.21824605385</v>
      </c>
      <c r="O153" s="1341" t="n">
        <v>26882.3492992463</v>
      </c>
      <c r="P153" s="1341" t="n">
        <v>32634.5823612113</v>
      </c>
      <c r="Q153" s="1213" t="n">
        <v>27460.3196443163</v>
      </c>
      <c r="R153" s="1343" t="n">
        <v>54342.6689435625</v>
      </c>
      <c r="S153" s="1344" t="n">
        <v>60094.9020055275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80</v>
      </c>
      <c r="C154" s="1337" t="s">
        <v>496</v>
      </c>
      <c r="D154" s="1337" t="n">
        <f aca="false">K154</f>
        <v>260</v>
      </c>
      <c r="E154" s="1337" t="s">
        <v>496</v>
      </c>
      <c r="F154" s="1326" t="n">
        <f aca="false">L154</f>
        <v>2700</v>
      </c>
      <c r="G154" s="1337" t="s">
        <v>496</v>
      </c>
      <c r="H154" s="1325" t="n">
        <v>2</v>
      </c>
      <c r="I154" s="1327" t="s">
        <v>497</v>
      </c>
      <c r="J154" s="1338" t="n">
        <v>80</v>
      </c>
      <c r="K154" s="1339" t="n">
        <v>260</v>
      </c>
      <c r="L154" s="1339" t="n">
        <v>2700</v>
      </c>
      <c r="M154" s="1340" t="n">
        <v>22.9384042176782</v>
      </c>
      <c r="N154" s="1209" t="n">
        <v>1062.83168618545</v>
      </c>
      <c r="O154" s="1341" t="n">
        <v>27317.852265105</v>
      </c>
      <c r="P154" s="1341" t="n">
        <v>33169.7596285125</v>
      </c>
      <c r="Q154" s="1213" t="n">
        <v>27863.6940483975</v>
      </c>
      <c r="R154" s="1343" t="n">
        <v>55181.5463135025</v>
      </c>
      <c r="S154" s="1344" t="n">
        <v>61033.45367691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80</v>
      </c>
      <c r="C155" s="1337" t="s">
        <v>496</v>
      </c>
      <c r="D155" s="1337" t="n">
        <f aca="false">K155</f>
        <v>260</v>
      </c>
      <c r="E155" s="1337" t="s">
        <v>496</v>
      </c>
      <c r="F155" s="1326" t="n">
        <f aca="false">L155</f>
        <v>2750</v>
      </c>
      <c r="G155" s="1337" t="s">
        <v>496</v>
      </c>
      <c r="H155" s="1325" t="n">
        <v>2</v>
      </c>
      <c r="I155" s="1327" t="s">
        <v>497</v>
      </c>
      <c r="J155" s="1338" t="n">
        <v>80</v>
      </c>
      <c r="K155" s="1339" t="n">
        <v>260</v>
      </c>
      <c r="L155" s="1339" t="n">
        <v>2750</v>
      </c>
      <c r="M155" s="1340" t="n">
        <v>23.3382279962424</v>
      </c>
      <c r="N155" s="1209" t="n">
        <v>1085.44512631706</v>
      </c>
      <c r="O155" s="1341" t="n">
        <v>27710.4843464063</v>
      </c>
      <c r="P155" s="1341" t="n">
        <v>33663.3727191975</v>
      </c>
      <c r="Q155" s="1213" t="n">
        <v>28267.0684524788</v>
      </c>
      <c r="R155" s="1343" t="n">
        <v>55977.552798885</v>
      </c>
      <c r="S155" s="1344" t="n">
        <v>61930.4411716763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80</v>
      </c>
      <c r="C156" s="1337" t="s">
        <v>496</v>
      </c>
      <c r="D156" s="1337" t="n">
        <f aca="false">K156</f>
        <v>260</v>
      </c>
      <c r="E156" s="1337" t="s">
        <v>496</v>
      </c>
      <c r="F156" s="1326" t="n">
        <f aca="false">L156</f>
        <v>2800</v>
      </c>
      <c r="G156" s="1337" t="s">
        <v>496</v>
      </c>
      <c r="H156" s="1325" t="n">
        <v>2</v>
      </c>
      <c r="I156" s="1327" t="s">
        <v>497</v>
      </c>
      <c r="J156" s="1338" t="n">
        <v>80</v>
      </c>
      <c r="K156" s="1339" t="n">
        <v>260</v>
      </c>
      <c r="L156" s="1339" t="n">
        <v>2800</v>
      </c>
      <c r="M156" s="1340" t="n">
        <v>23.7380517748066</v>
      </c>
      <c r="N156" s="1209" t="n">
        <v>1108.05856644866</v>
      </c>
      <c r="O156" s="1341" t="n">
        <v>28103.1164277075</v>
      </c>
      <c r="P156" s="1341" t="n">
        <v>34156.9858098825</v>
      </c>
      <c r="Q156" s="1213" t="n">
        <v>28885.9397139338</v>
      </c>
      <c r="R156" s="1343" t="n">
        <v>56989.0561416413</v>
      </c>
      <c r="S156" s="1344" t="n">
        <v>63042.9255238163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80</v>
      </c>
      <c r="C157" s="1337" t="s">
        <v>496</v>
      </c>
      <c r="D157" s="1337" t="n">
        <f aca="false">K157</f>
        <v>260</v>
      </c>
      <c r="E157" s="1337" t="s">
        <v>496</v>
      </c>
      <c r="F157" s="1326" t="n">
        <f aca="false">L157</f>
        <v>2850</v>
      </c>
      <c r="G157" s="1337" t="s">
        <v>496</v>
      </c>
      <c r="H157" s="1325" t="n">
        <v>2</v>
      </c>
      <c r="I157" s="1327" t="s">
        <v>497</v>
      </c>
      <c r="J157" s="1338" t="n">
        <v>80</v>
      </c>
      <c r="K157" s="1339" t="n">
        <v>260</v>
      </c>
      <c r="L157" s="1339" t="n">
        <v>2850</v>
      </c>
      <c r="M157" s="1340" t="n">
        <v>24.1378755533708</v>
      </c>
      <c r="N157" s="1209" t="n">
        <v>1130.67200658027</v>
      </c>
      <c r="O157" s="1341" t="n">
        <v>28495.7486402175</v>
      </c>
      <c r="P157" s="1341" t="n">
        <v>34650.5990317763</v>
      </c>
      <c r="Q157" s="1213" t="n">
        <v>29289.314118015</v>
      </c>
      <c r="R157" s="1343" t="n">
        <v>57785.0627582325</v>
      </c>
      <c r="S157" s="1344" t="n">
        <v>63939.9131497913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80</v>
      </c>
      <c r="C158" s="1337" t="s">
        <v>496</v>
      </c>
      <c r="D158" s="1337" t="n">
        <f aca="false">K158</f>
        <v>260</v>
      </c>
      <c r="E158" s="1337" t="s">
        <v>496</v>
      </c>
      <c r="F158" s="1326" t="n">
        <f aca="false">L158</f>
        <v>2900</v>
      </c>
      <c r="G158" s="1337" t="s">
        <v>496</v>
      </c>
      <c r="H158" s="1325" t="n">
        <v>2</v>
      </c>
      <c r="I158" s="1327" t="s">
        <v>497</v>
      </c>
      <c r="J158" s="1338" t="n">
        <v>80</v>
      </c>
      <c r="K158" s="1339" t="n">
        <v>260</v>
      </c>
      <c r="L158" s="1339" t="n">
        <v>2900</v>
      </c>
      <c r="M158" s="1340" t="n">
        <v>24.537699331935</v>
      </c>
      <c r="N158" s="1209" t="n">
        <v>1153.28544671187</v>
      </c>
      <c r="O158" s="1341" t="n">
        <v>28888.3807215188</v>
      </c>
      <c r="P158" s="1341" t="n">
        <v>35144.2121224613</v>
      </c>
      <c r="Q158" s="1213" t="n">
        <v>29908.1855106788</v>
      </c>
      <c r="R158" s="1343" t="n">
        <v>58796.5662321975</v>
      </c>
      <c r="S158" s="1344" t="n">
        <v>65052.39763314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80</v>
      </c>
      <c r="C159" s="1337" t="s">
        <v>496</v>
      </c>
      <c r="D159" s="1337" t="n">
        <f aca="false">K159</f>
        <v>260</v>
      </c>
      <c r="E159" s="1337" t="s">
        <v>496</v>
      </c>
      <c r="F159" s="1326" t="n">
        <f aca="false">L159</f>
        <v>2950</v>
      </c>
      <c r="G159" s="1337" t="s">
        <v>496</v>
      </c>
      <c r="H159" s="1325" t="n">
        <v>2</v>
      </c>
      <c r="I159" s="1327" t="s">
        <v>497</v>
      </c>
      <c r="J159" s="1338" t="n">
        <v>80</v>
      </c>
      <c r="K159" s="1339" t="n">
        <v>260</v>
      </c>
      <c r="L159" s="1339" t="n">
        <v>2950</v>
      </c>
      <c r="M159" s="1340" t="n">
        <v>24.9375231104992</v>
      </c>
      <c r="N159" s="1209" t="n">
        <v>1175.89888684348</v>
      </c>
      <c r="O159" s="1341" t="n">
        <v>29281.01280282</v>
      </c>
      <c r="P159" s="1341" t="n">
        <v>35637.8252131463</v>
      </c>
      <c r="Q159" s="1213" t="n">
        <v>30311.55991476</v>
      </c>
      <c r="R159" s="1343" t="n">
        <v>59592.57271758</v>
      </c>
      <c r="S159" s="1344" t="n">
        <v>65949.3851279063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80</v>
      </c>
      <c r="C160" s="1346" t="s">
        <v>496</v>
      </c>
      <c r="D160" s="1346" t="n">
        <f aca="false">K160</f>
        <v>260</v>
      </c>
      <c r="E160" s="1346" t="s">
        <v>496</v>
      </c>
      <c r="F160" s="1347" t="n">
        <f aca="false">L160</f>
        <v>3000</v>
      </c>
      <c r="G160" s="1346" t="s">
        <v>496</v>
      </c>
      <c r="H160" s="1348" t="n">
        <v>2</v>
      </c>
      <c r="I160" s="1349" t="s">
        <v>497</v>
      </c>
      <c r="J160" s="1338" t="n">
        <v>80</v>
      </c>
      <c r="K160" s="1350" t="n">
        <v>260</v>
      </c>
      <c r="L160" s="1350" t="n">
        <v>3000</v>
      </c>
      <c r="M160" s="1351" t="n">
        <v>25.3373468890634</v>
      </c>
      <c r="N160" s="1232" t="n">
        <v>1198.51232697508</v>
      </c>
      <c r="O160" s="1352" t="n">
        <v>29673.64501533</v>
      </c>
      <c r="P160" s="1352" t="n">
        <v>36131.4383038313</v>
      </c>
      <c r="Q160" s="1236" t="n">
        <v>30930.4313074238</v>
      </c>
      <c r="R160" s="1354" t="n">
        <v>60604.0763227538</v>
      </c>
      <c r="S160" s="1355" t="n">
        <v>67061.869611255</v>
      </c>
    </row>
    <row r="161" customFormat="false" ht="22.5" hidden="false" customHeight="true" outlineLevel="0" collapsed="false">
      <c r="A161" s="1241" t="s">
        <v>498</v>
      </c>
      <c r="B161" s="1241"/>
      <c r="C161" s="1241"/>
      <c r="D161" s="1241"/>
      <c r="E161" s="1241"/>
      <c r="F161" s="1241"/>
      <c r="G161" s="1241"/>
      <c r="H161" s="1241"/>
      <c r="I161" s="1241"/>
      <c r="J161" s="1241"/>
      <c r="K161" s="1241"/>
      <c r="L161" s="1241"/>
      <c r="M161" s="1241"/>
      <c r="N161" s="1241"/>
      <c r="O161" s="1241"/>
      <c r="P161" s="1241"/>
      <c r="Q161" s="1241"/>
      <c r="R161" s="1241"/>
      <c r="S161" s="1241"/>
    </row>
    <row r="162" customFormat="false" ht="16.5" hidden="false" customHeight="false" outlineLevel="0" collapsed="false">
      <c r="A162" s="1202" t="s">
        <v>495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80</v>
      </c>
      <c r="C163" s="1325" t="s">
        <v>496</v>
      </c>
      <c r="D163" s="1325" t="n">
        <f aca="false">K163</f>
        <v>300</v>
      </c>
      <c r="E163" s="1325" t="s">
        <v>496</v>
      </c>
      <c r="F163" s="1326" t="n">
        <f aca="false">L163</f>
        <v>600</v>
      </c>
      <c r="G163" s="1325" t="s">
        <v>496</v>
      </c>
      <c r="H163" s="1325" t="n">
        <v>2</v>
      </c>
      <c r="I163" s="1327" t="s">
        <v>497</v>
      </c>
      <c r="J163" s="1328" t="n">
        <v>80</v>
      </c>
      <c r="K163" s="1329" t="n">
        <v>300</v>
      </c>
      <c r="L163" s="1329" t="n">
        <v>600</v>
      </c>
      <c r="M163" s="1330" t="n">
        <v>6.22370496374974</v>
      </c>
      <c r="N163" s="1259" t="n">
        <v>121.110395401588</v>
      </c>
      <c r="O163" s="1332" t="n">
        <v>9830.61471315375</v>
      </c>
      <c r="P163" s="1332" t="n">
        <v>11680.1534593013</v>
      </c>
      <c r="Q163" s="1262" t="n">
        <v>7666.69940838</v>
      </c>
      <c r="R163" s="1334" t="n">
        <v>17497.3141215338</v>
      </c>
      <c r="S163" s="1335" t="n">
        <v>19346.8528676813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80</v>
      </c>
      <c r="C164" s="1337" t="s">
        <v>496</v>
      </c>
      <c r="D164" s="1337" t="n">
        <f aca="false">K164</f>
        <v>300</v>
      </c>
      <c r="E164" s="1337" t="s">
        <v>496</v>
      </c>
      <c r="F164" s="1326" t="n">
        <f aca="false">L164</f>
        <v>650</v>
      </c>
      <c r="G164" s="1337" t="s">
        <v>496</v>
      </c>
      <c r="H164" s="1325" t="n">
        <v>2</v>
      </c>
      <c r="I164" s="1327" t="s">
        <v>497</v>
      </c>
      <c r="J164" s="1338" t="n">
        <v>80</v>
      </c>
      <c r="K164" s="1339" t="n">
        <v>300</v>
      </c>
      <c r="L164" s="1339" t="n">
        <v>650</v>
      </c>
      <c r="M164" s="1340" t="n">
        <v>6.65627508178763</v>
      </c>
      <c r="N164" s="1209" t="n">
        <v>145.332474481906</v>
      </c>
      <c r="O164" s="1342" t="n">
        <v>10240.7664427988</v>
      </c>
      <c r="P164" s="1342" t="n">
        <v>12203.3354914688</v>
      </c>
      <c r="Q164" s="1213" t="n">
        <v>8115.67620077625</v>
      </c>
      <c r="R164" s="1343" t="n">
        <v>18356.442643575</v>
      </c>
      <c r="S164" s="1344" t="n">
        <v>20319.011692245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80</v>
      </c>
      <c r="C165" s="1337" t="s">
        <v>496</v>
      </c>
      <c r="D165" s="1337" t="n">
        <f aca="false">K165</f>
        <v>300</v>
      </c>
      <c r="E165" s="1337" t="s">
        <v>496</v>
      </c>
      <c r="F165" s="1326" t="n">
        <f aca="false">L165</f>
        <v>700</v>
      </c>
      <c r="G165" s="1337" t="s">
        <v>496</v>
      </c>
      <c r="H165" s="1325" t="n">
        <v>2</v>
      </c>
      <c r="I165" s="1327" t="s">
        <v>497</v>
      </c>
      <c r="J165" s="1338" t="n">
        <v>80</v>
      </c>
      <c r="K165" s="1339" t="n">
        <v>300</v>
      </c>
      <c r="L165" s="1339" t="n">
        <v>700</v>
      </c>
      <c r="M165" s="1340" t="n">
        <v>7.08884519982553</v>
      </c>
      <c r="N165" s="1209" t="n">
        <v>169.554553562224</v>
      </c>
      <c r="O165" s="1342" t="n">
        <v>10650.9181724438</v>
      </c>
      <c r="P165" s="1342" t="n">
        <v>12726.5175236363</v>
      </c>
      <c r="Q165" s="1213" t="n">
        <v>8780.15011296375</v>
      </c>
      <c r="R165" s="1343" t="n">
        <v>19431.0682854075</v>
      </c>
      <c r="S165" s="1344" t="n">
        <v>21506.6676366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80</v>
      </c>
      <c r="C166" s="1337" t="s">
        <v>496</v>
      </c>
      <c r="D166" s="1337" t="n">
        <f aca="false">K166</f>
        <v>300</v>
      </c>
      <c r="E166" s="1337" t="s">
        <v>496</v>
      </c>
      <c r="F166" s="1326" t="n">
        <f aca="false">L166</f>
        <v>750</v>
      </c>
      <c r="G166" s="1337" t="s">
        <v>496</v>
      </c>
      <c r="H166" s="1325" t="n">
        <v>2</v>
      </c>
      <c r="I166" s="1327" t="s">
        <v>497</v>
      </c>
      <c r="J166" s="1338" t="n">
        <v>80</v>
      </c>
      <c r="K166" s="1339" t="n">
        <v>300</v>
      </c>
      <c r="L166" s="1339" t="n">
        <v>750</v>
      </c>
      <c r="M166" s="1340" t="n">
        <v>7.52141531786342</v>
      </c>
      <c r="N166" s="1209" t="n">
        <v>193.776632642542</v>
      </c>
      <c r="O166" s="1342" t="n">
        <v>11061.0699020888</v>
      </c>
      <c r="P166" s="1342" t="n">
        <v>13249.699424595</v>
      </c>
      <c r="Q166" s="1213" t="n">
        <v>9229.12690536</v>
      </c>
      <c r="R166" s="1343" t="n">
        <v>20290.1968074487</v>
      </c>
      <c r="S166" s="1344" t="n">
        <v>22478.826329955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80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800</v>
      </c>
      <c r="G167" s="1337" t="s">
        <v>496</v>
      </c>
      <c r="H167" s="1325" t="n">
        <v>2</v>
      </c>
      <c r="I167" s="1327" t="s">
        <v>497</v>
      </c>
      <c r="J167" s="1338" t="n">
        <v>80</v>
      </c>
      <c r="K167" s="1339" t="n">
        <v>300</v>
      </c>
      <c r="L167" s="1339" t="n">
        <v>800</v>
      </c>
      <c r="M167" s="1340" t="n">
        <v>7.95398543590132</v>
      </c>
      <c r="N167" s="1209" t="n">
        <v>217.998711722859</v>
      </c>
      <c r="O167" s="1342" t="n">
        <v>11471.2216317338</v>
      </c>
      <c r="P167" s="1342" t="n">
        <v>13772.8814567625</v>
      </c>
      <c r="Q167" s="1213" t="n">
        <v>9678.10369775625</v>
      </c>
      <c r="R167" s="1343" t="n">
        <v>21149.32532949</v>
      </c>
      <c r="S167" s="1344" t="n">
        <v>23450.9851545188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80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850</v>
      </c>
      <c r="G168" s="1337" t="s">
        <v>496</v>
      </c>
      <c r="H168" s="1325" t="n">
        <v>2</v>
      </c>
      <c r="I168" s="1327" t="s">
        <v>497</v>
      </c>
      <c r="J168" s="1338" t="n">
        <v>80</v>
      </c>
      <c r="K168" s="1339" t="n">
        <v>300</v>
      </c>
      <c r="L168" s="1339" t="n">
        <v>850</v>
      </c>
      <c r="M168" s="1340" t="n">
        <v>8.38655555393921</v>
      </c>
      <c r="N168" s="1209" t="n">
        <v>242.220790803177</v>
      </c>
      <c r="O168" s="1342" t="n">
        <v>11881.3733613788</v>
      </c>
      <c r="P168" s="1342" t="n">
        <v>14296.06348893</v>
      </c>
      <c r="Q168" s="1213" t="n">
        <v>10342.5776099438</v>
      </c>
      <c r="R168" s="1343" t="n">
        <v>22223.9509713225</v>
      </c>
      <c r="S168" s="1344" t="n">
        <v>24638.6410988738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80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900</v>
      </c>
      <c r="G169" s="1337" t="s">
        <v>496</v>
      </c>
      <c r="H169" s="1325" t="n">
        <v>2</v>
      </c>
      <c r="I169" s="1327" t="s">
        <v>497</v>
      </c>
      <c r="J169" s="1338" t="n">
        <v>80</v>
      </c>
      <c r="K169" s="1339" t="n">
        <v>300</v>
      </c>
      <c r="L169" s="1339" t="n">
        <v>900</v>
      </c>
      <c r="M169" s="1340" t="n">
        <v>8.81912567197711</v>
      </c>
      <c r="N169" s="1209" t="n">
        <v>266.442869883495</v>
      </c>
      <c r="O169" s="1342" t="n">
        <v>12291.5250910238</v>
      </c>
      <c r="P169" s="1342" t="n">
        <v>14819.2453898888</v>
      </c>
      <c r="Q169" s="1213" t="n">
        <v>10791.55440234</v>
      </c>
      <c r="R169" s="1343" t="n">
        <v>23083.0794933638</v>
      </c>
      <c r="S169" s="1344" t="n">
        <v>25610.7997922288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80</v>
      </c>
      <c r="C170" s="1337" t="s">
        <v>496</v>
      </c>
      <c r="D170" s="1337" t="n">
        <f aca="false">K170</f>
        <v>300</v>
      </c>
      <c r="E170" s="1337" t="s">
        <v>496</v>
      </c>
      <c r="F170" s="1326" t="n">
        <f aca="false">L170</f>
        <v>950</v>
      </c>
      <c r="G170" s="1337" t="s">
        <v>496</v>
      </c>
      <c r="H170" s="1325" t="n">
        <v>2</v>
      </c>
      <c r="I170" s="1327" t="s">
        <v>497</v>
      </c>
      <c r="J170" s="1338" t="n">
        <v>80</v>
      </c>
      <c r="K170" s="1339" t="n">
        <v>300</v>
      </c>
      <c r="L170" s="1339" t="n">
        <v>950</v>
      </c>
      <c r="M170" s="1340" t="n">
        <v>9.251695790015</v>
      </c>
      <c r="N170" s="1209" t="n">
        <v>290.664948963812</v>
      </c>
      <c r="O170" s="1342" t="n">
        <v>12701.6768206688</v>
      </c>
      <c r="P170" s="1342" t="n">
        <v>15342.4274220563</v>
      </c>
      <c r="Q170" s="1213" t="n">
        <v>11456.0281833188</v>
      </c>
      <c r="R170" s="1343" t="n">
        <v>24157.7050039875</v>
      </c>
      <c r="S170" s="1344" t="n">
        <v>26798.455605375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80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1000</v>
      </c>
      <c r="G171" s="1337" t="s">
        <v>496</v>
      </c>
      <c r="H171" s="1325" t="n">
        <v>2</v>
      </c>
      <c r="I171" s="1327" t="s">
        <v>497</v>
      </c>
      <c r="J171" s="1338" t="n">
        <v>80</v>
      </c>
      <c r="K171" s="1339" t="n">
        <v>300</v>
      </c>
      <c r="L171" s="1339" t="n">
        <v>1000</v>
      </c>
      <c r="M171" s="1340" t="n">
        <v>9.6842659080529</v>
      </c>
      <c r="N171" s="1209" t="n">
        <v>314.88702804413</v>
      </c>
      <c r="O171" s="1342" t="n">
        <v>13111.8285503138</v>
      </c>
      <c r="P171" s="1342" t="n">
        <v>15865.6094542238</v>
      </c>
      <c r="Q171" s="1213" t="n">
        <v>11905.0051069238</v>
      </c>
      <c r="R171" s="1343" t="n">
        <v>25016.8336572375</v>
      </c>
      <c r="S171" s="1344" t="n">
        <v>27770.6145611475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80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1050</v>
      </c>
      <c r="G172" s="1337" t="s">
        <v>496</v>
      </c>
      <c r="H172" s="1325" t="n">
        <v>2</v>
      </c>
      <c r="I172" s="1327" t="s">
        <v>497</v>
      </c>
      <c r="J172" s="1338" t="n">
        <v>80</v>
      </c>
      <c r="K172" s="1339" t="n">
        <v>300</v>
      </c>
      <c r="L172" s="1339" t="n">
        <v>1050</v>
      </c>
      <c r="M172" s="1340" t="n">
        <v>10.1168360260908</v>
      </c>
      <c r="N172" s="1209" t="n">
        <v>339.109107124448</v>
      </c>
      <c r="O172" s="1342" t="n">
        <v>13521.9802799588</v>
      </c>
      <c r="P172" s="1342" t="n">
        <v>16388.7913551825</v>
      </c>
      <c r="Q172" s="1213" t="n">
        <v>12569.4788879025</v>
      </c>
      <c r="R172" s="1343" t="n">
        <v>26091.4591678613</v>
      </c>
      <c r="S172" s="1344" t="n">
        <v>28958.270243085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80</v>
      </c>
      <c r="C173" s="1325" t="s">
        <v>496</v>
      </c>
      <c r="D173" s="1325" t="n">
        <f aca="false">K173</f>
        <v>300</v>
      </c>
      <c r="E173" s="1325" t="s">
        <v>496</v>
      </c>
      <c r="F173" s="1326" t="n">
        <f aca="false">L173</f>
        <v>1100</v>
      </c>
      <c r="G173" s="1325" t="s">
        <v>496</v>
      </c>
      <c r="H173" s="1325" t="n">
        <v>2</v>
      </c>
      <c r="I173" s="1327" t="s">
        <v>497</v>
      </c>
      <c r="J173" s="1338" t="n">
        <v>80</v>
      </c>
      <c r="K173" s="1339" t="n">
        <v>300</v>
      </c>
      <c r="L173" s="1339" t="n">
        <v>1100</v>
      </c>
      <c r="M173" s="1340" t="n">
        <v>10.5494061441287</v>
      </c>
      <c r="N173" s="1209" t="n">
        <v>363.331186204765</v>
      </c>
      <c r="O173" s="1342" t="n">
        <v>13932.1320096038</v>
      </c>
      <c r="P173" s="1342" t="n">
        <v>16911.97338735</v>
      </c>
      <c r="Q173" s="1213" t="n">
        <v>13018.4558115075</v>
      </c>
      <c r="R173" s="1343" t="n">
        <v>26950.5878211113</v>
      </c>
      <c r="S173" s="1344" t="n">
        <v>29930.4291988575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80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1150</v>
      </c>
      <c r="G174" s="1337" t="s">
        <v>496</v>
      </c>
      <c r="H174" s="1325" t="n">
        <v>2</v>
      </c>
      <c r="I174" s="1327" t="s">
        <v>497</v>
      </c>
      <c r="J174" s="1338" t="n">
        <v>80</v>
      </c>
      <c r="K174" s="1339" t="n">
        <v>300</v>
      </c>
      <c r="L174" s="1339" t="n">
        <v>1150</v>
      </c>
      <c r="M174" s="1340" t="n">
        <v>10.9819762621666</v>
      </c>
      <c r="N174" s="1209" t="n">
        <v>387.553265285083</v>
      </c>
      <c r="O174" s="1342" t="n">
        <v>14342.2837392488</v>
      </c>
      <c r="P174" s="1342" t="n">
        <v>17435.1554195175</v>
      </c>
      <c r="Q174" s="1213" t="n">
        <v>13467.4326039038</v>
      </c>
      <c r="R174" s="1343" t="n">
        <v>27809.7163431525</v>
      </c>
      <c r="S174" s="1344" t="n">
        <v>30902.5880234213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80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1200</v>
      </c>
      <c r="G175" s="1337" t="s">
        <v>496</v>
      </c>
      <c r="H175" s="1325" t="n">
        <v>2</v>
      </c>
      <c r="I175" s="1327" t="s">
        <v>497</v>
      </c>
      <c r="J175" s="1338" t="n">
        <v>80</v>
      </c>
      <c r="K175" s="1339" t="n">
        <v>300</v>
      </c>
      <c r="L175" s="1339" t="n">
        <v>1200</v>
      </c>
      <c r="M175" s="1340" t="n">
        <v>11.4537963802045</v>
      </c>
      <c r="N175" s="1209" t="n">
        <v>411.775344365401</v>
      </c>
      <c r="O175" s="1342" t="n">
        <v>14795.3063534513</v>
      </c>
      <c r="P175" s="1342" t="n">
        <v>17999.9014970925</v>
      </c>
      <c r="Q175" s="1213" t="n">
        <v>14131.9063848825</v>
      </c>
      <c r="R175" s="1343" t="n">
        <v>28927.2127383338</v>
      </c>
      <c r="S175" s="1344" t="n">
        <v>32131.807881975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80</v>
      </c>
      <c r="C176" s="1337" t="s">
        <v>496</v>
      </c>
      <c r="D176" s="1337" t="n">
        <f aca="false">K176</f>
        <v>300</v>
      </c>
      <c r="E176" s="1337" t="s">
        <v>496</v>
      </c>
      <c r="F176" s="1326" t="n">
        <f aca="false">L176</f>
        <v>1250</v>
      </c>
      <c r="G176" s="1337" t="s">
        <v>496</v>
      </c>
      <c r="H176" s="1325" t="n">
        <v>2</v>
      </c>
      <c r="I176" s="1327" t="s">
        <v>497</v>
      </c>
      <c r="J176" s="1338" t="n">
        <v>80</v>
      </c>
      <c r="K176" s="1339" t="n">
        <v>300</v>
      </c>
      <c r="L176" s="1339" t="n">
        <v>1250</v>
      </c>
      <c r="M176" s="1340" t="n">
        <v>11.8863664982424</v>
      </c>
      <c r="N176" s="1209" t="n">
        <v>435.997423445719</v>
      </c>
      <c r="O176" s="1342" t="n">
        <v>15205.4580830963</v>
      </c>
      <c r="P176" s="1342" t="n">
        <v>18523.0833980513</v>
      </c>
      <c r="Q176" s="1213" t="n">
        <v>14580.8833084875</v>
      </c>
      <c r="R176" s="1343" t="n">
        <v>29786.3413915838</v>
      </c>
      <c r="S176" s="1344" t="n">
        <v>33103.9667065388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80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1300</v>
      </c>
      <c r="G177" s="1337" t="s">
        <v>496</v>
      </c>
      <c r="H177" s="1325" t="n">
        <v>2</v>
      </c>
      <c r="I177" s="1327" t="s">
        <v>497</v>
      </c>
      <c r="J177" s="1338" t="n">
        <v>80</v>
      </c>
      <c r="K177" s="1339" t="n">
        <v>300</v>
      </c>
      <c r="L177" s="1339" t="n">
        <v>1300</v>
      </c>
      <c r="M177" s="1340" t="n">
        <v>12.3189366162803</v>
      </c>
      <c r="N177" s="1209" t="n">
        <v>460.219502526036</v>
      </c>
      <c r="O177" s="1342" t="n">
        <v>15615.6098127413</v>
      </c>
      <c r="P177" s="1342" t="n">
        <v>19046.2654302188</v>
      </c>
      <c r="Q177" s="1213" t="n">
        <v>15245.3570894663</v>
      </c>
      <c r="R177" s="1343" t="n">
        <v>30860.9669022075</v>
      </c>
      <c r="S177" s="1344" t="n">
        <v>34291.622519685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80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1350</v>
      </c>
      <c r="G178" s="1337" t="s">
        <v>496</v>
      </c>
      <c r="H178" s="1325" t="n">
        <v>2</v>
      </c>
      <c r="I178" s="1327" t="s">
        <v>497</v>
      </c>
      <c r="J178" s="1338" t="n">
        <v>80</v>
      </c>
      <c r="K178" s="1339" t="n">
        <v>300</v>
      </c>
      <c r="L178" s="1339" t="n">
        <v>1350</v>
      </c>
      <c r="M178" s="1340" t="n">
        <v>12.7515067343182</v>
      </c>
      <c r="N178" s="1209" t="n">
        <v>484.441581606354</v>
      </c>
      <c r="O178" s="1342" t="n">
        <v>16025.7615423863</v>
      </c>
      <c r="P178" s="1342" t="n">
        <v>19569.4474623863</v>
      </c>
      <c r="Q178" s="1213" t="n">
        <v>15694.3338818625</v>
      </c>
      <c r="R178" s="1343" t="n">
        <v>31720.0954242488</v>
      </c>
      <c r="S178" s="1344" t="n">
        <v>35263.7813442488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80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1400</v>
      </c>
      <c r="G179" s="1337" t="s">
        <v>496</v>
      </c>
      <c r="H179" s="1325" t="n">
        <v>2</v>
      </c>
      <c r="I179" s="1327" t="s">
        <v>497</v>
      </c>
      <c r="J179" s="1338" t="n">
        <v>80</v>
      </c>
      <c r="K179" s="1339" t="n">
        <v>300</v>
      </c>
      <c r="L179" s="1339" t="n">
        <v>1400</v>
      </c>
      <c r="M179" s="1340" t="n">
        <v>13.1840768523561</v>
      </c>
      <c r="N179" s="1209" t="n">
        <v>508.663660686672</v>
      </c>
      <c r="O179" s="1342" t="n">
        <v>16435.9132720313</v>
      </c>
      <c r="P179" s="1342" t="n">
        <v>20092.629363345</v>
      </c>
      <c r="Q179" s="1213" t="n">
        <v>16358.80779405</v>
      </c>
      <c r="R179" s="1343" t="n">
        <v>32794.7210660813</v>
      </c>
      <c r="S179" s="1344" t="n">
        <v>36451.437157395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80</v>
      </c>
      <c r="C180" s="1337" t="s">
        <v>496</v>
      </c>
      <c r="D180" s="1337" t="n">
        <f aca="false">K180</f>
        <v>300</v>
      </c>
      <c r="E180" s="1337" t="s">
        <v>496</v>
      </c>
      <c r="F180" s="1326" t="n">
        <f aca="false">L180</f>
        <v>1450</v>
      </c>
      <c r="G180" s="1337" t="s">
        <v>496</v>
      </c>
      <c r="H180" s="1325" t="n">
        <v>2</v>
      </c>
      <c r="I180" s="1327" t="s">
        <v>497</v>
      </c>
      <c r="J180" s="1338" t="n">
        <v>80</v>
      </c>
      <c r="K180" s="1339" t="n">
        <v>300</v>
      </c>
      <c r="L180" s="1339" t="n">
        <v>1450</v>
      </c>
      <c r="M180" s="1340" t="n">
        <v>13.6166469703939</v>
      </c>
      <c r="N180" s="1209" t="n">
        <v>532.885739766989</v>
      </c>
      <c r="O180" s="1342" t="n">
        <v>16846.0650016763</v>
      </c>
      <c r="P180" s="1342" t="n">
        <v>20615.8113955125</v>
      </c>
      <c r="Q180" s="1213" t="n">
        <v>16807.7845864461</v>
      </c>
      <c r="R180" s="1343" t="n">
        <v>33653.8495881224</v>
      </c>
      <c r="S180" s="1344" t="n">
        <v>37423.5959819586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80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1500</v>
      </c>
      <c r="G181" s="1337" t="s">
        <v>496</v>
      </c>
      <c r="H181" s="1325" t="n">
        <v>2</v>
      </c>
      <c r="I181" s="1327" t="s">
        <v>497</v>
      </c>
      <c r="J181" s="1338" t="n">
        <v>80</v>
      </c>
      <c r="K181" s="1339" t="n">
        <v>300</v>
      </c>
      <c r="L181" s="1339" t="n">
        <v>1500</v>
      </c>
      <c r="M181" s="1340" t="n">
        <v>14.1937819812318</v>
      </c>
      <c r="N181" s="1209" t="n">
        <v>557.107818847307</v>
      </c>
      <c r="O181" s="1342" t="n">
        <v>17890.4665767375</v>
      </c>
      <c r="P181" s="1342" t="n">
        <v>21694.5314063888</v>
      </c>
      <c r="Q181" s="1213" t="n">
        <v>17472.2584986338</v>
      </c>
      <c r="R181" s="1343" t="n">
        <v>35362.7250753713</v>
      </c>
      <c r="S181" s="1344" t="n">
        <v>39166.7899050225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80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1550</v>
      </c>
      <c r="G182" s="1337" t="s">
        <v>496</v>
      </c>
      <c r="H182" s="1325" t="n">
        <v>2</v>
      </c>
      <c r="I182" s="1327" t="s">
        <v>497</v>
      </c>
      <c r="J182" s="1338" t="n">
        <v>80</v>
      </c>
      <c r="K182" s="1339" t="n">
        <v>300</v>
      </c>
      <c r="L182" s="1339" t="n">
        <v>1550</v>
      </c>
      <c r="M182" s="1340" t="n">
        <v>14.6263520992697</v>
      </c>
      <c r="N182" s="1209" t="n">
        <v>581.329897927625</v>
      </c>
      <c r="O182" s="1342" t="n">
        <v>18300.6183063825</v>
      </c>
      <c r="P182" s="1342" t="n">
        <v>22217.7134385563</v>
      </c>
      <c r="Q182" s="1213" t="n">
        <v>17921.23529103</v>
      </c>
      <c r="R182" s="1343" t="n">
        <v>36221.8535974125</v>
      </c>
      <c r="S182" s="1344" t="n">
        <v>40138.9487295863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80</v>
      </c>
      <c r="C183" s="1325" t="s">
        <v>496</v>
      </c>
      <c r="D183" s="1325" t="n">
        <f aca="false">K183</f>
        <v>300</v>
      </c>
      <c r="E183" s="1325" t="s">
        <v>496</v>
      </c>
      <c r="F183" s="1326" t="n">
        <f aca="false">L183</f>
        <v>1600</v>
      </c>
      <c r="G183" s="1325" t="s">
        <v>496</v>
      </c>
      <c r="H183" s="1325" t="n">
        <v>2</v>
      </c>
      <c r="I183" s="1327" t="s">
        <v>497</v>
      </c>
      <c r="J183" s="1338" t="n">
        <v>80</v>
      </c>
      <c r="K183" s="1339" t="n">
        <v>300</v>
      </c>
      <c r="L183" s="1339" t="n">
        <v>1600</v>
      </c>
      <c r="M183" s="1340" t="n">
        <v>15.0589222173076</v>
      </c>
      <c r="N183" s="1209" t="n">
        <v>605.551977007942</v>
      </c>
      <c r="O183" s="1342" t="n">
        <v>18710.7700360275</v>
      </c>
      <c r="P183" s="1342" t="n">
        <v>22740.8954707238</v>
      </c>
      <c r="Q183" s="1213" t="n">
        <v>18370.2120834263</v>
      </c>
      <c r="R183" s="1343" t="n">
        <v>37080.9821194538</v>
      </c>
      <c r="S183" s="1344" t="n">
        <v>41111.10755415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80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1650</v>
      </c>
      <c r="G184" s="1337" t="s">
        <v>496</v>
      </c>
      <c r="H184" s="1325" t="n">
        <v>2</v>
      </c>
      <c r="I184" s="1327" t="s">
        <v>497</v>
      </c>
      <c r="J184" s="1338" t="n">
        <v>80</v>
      </c>
      <c r="K184" s="1339" t="n">
        <v>300</v>
      </c>
      <c r="L184" s="1339" t="n">
        <v>1650</v>
      </c>
      <c r="M184" s="1340" t="n">
        <v>15.4914923353455</v>
      </c>
      <c r="N184" s="1209" t="n">
        <v>629.77405608826</v>
      </c>
      <c r="O184" s="1342" t="n">
        <v>19120.9217656725</v>
      </c>
      <c r="P184" s="1342" t="n">
        <v>23264.0773716825</v>
      </c>
      <c r="Q184" s="1213" t="n">
        <v>19034.6859956138</v>
      </c>
      <c r="R184" s="1343" t="n">
        <v>38155.6077612863</v>
      </c>
      <c r="S184" s="1344" t="n">
        <v>42298.7633672963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80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1700</v>
      </c>
      <c r="G185" s="1337" t="s">
        <v>496</v>
      </c>
      <c r="H185" s="1325" t="n">
        <v>2</v>
      </c>
      <c r="I185" s="1327" t="s">
        <v>497</v>
      </c>
      <c r="J185" s="1338" t="n">
        <v>80</v>
      </c>
      <c r="K185" s="1339" t="n">
        <v>300</v>
      </c>
      <c r="L185" s="1339" t="n">
        <v>1700</v>
      </c>
      <c r="M185" s="1340" t="n">
        <v>15.9240624533834</v>
      </c>
      <c r="N185" s="1209" t="n">
        <v>653.996135168578</v>
      </c>
      <c r="O185" s="1342" t="n">
        <v>19531.0734953175</v>
      </c>
      <c r="P185" s="1342" t="n">
        <v>23787.25940385</v>
      </c>
      <c r="Q185" s="1213" t="n">
        <v>19483.66278801</v>
      </c>
      <c r="R185" s="1343" t="n">
        <v>39014.7362833275</v>
      </c>
      <c r="S185" s="1344" t="n">
        <v>43270.92219186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80</v>
      </c>
      <c r="C186" s="1337" t="s">
        <v>496</v>
      </c>
      <c r="D186" s="1337" t="n">
        <f aca="false">K186</f>
        <v>300</v>
      </c>
      <c r="E186" s="1337" t="s">
        <v>496</v>
      </c>
      <c r="F186" s="1326" t="n">
        <f aca="false">L186</f>
        <v>1750</v>
      </c>
      <c r="G186" s="1337" t="s">
        <v>496</v>
      </c>
      <c r="H186" s="1325" t="n">
        <v>2</v>
      </c>
      <c r="I186" s="1327" t="s">
        <v>497</v>
      </c>
      <c r="J186" s="1338" t="n">
        <v>80</v>
      </c>
      <c r="K186" s="1339" t="n">
        <v>300</v>
      </c>
      <c r="L186" s="1339" t="n">
        <v>1750</v>
      </c>
      <c r="M186" s="1340" t="n">
        <v>16.3566325714213</v>
      </c>
      <c r="N186" s="1209" t="n">
        <v>678.218214248895</v>
      </c>
      <c r="O186" s="1342" t="n">
        <v>19941.2252249625</v>
      </c>
      <c r="P186" s="1342" t="n">
        <v>24310.4414360175</v>
      </c>
      <c r="Q186" s="1213" t="n">
        <v>20148.1367001975</v>
      </c>
      <c r="R186" s="1343" t="n">
        <v>40089.36192516</v>
      </c>
      <c r="S186" s="1344" t="n">
        <v>44458.578136215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80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1800</v>
      </c>
      <c r="G187" s="1337" t="s">
        <v>496</v>
      </c>
      <c r="H187" s="1325" t="n">
        <v>2</v>
      </c>
      <c r="I187" s="1327" t="s">
        <v>497</v>
      </c>
      <c r="J187" s="1338" t="n">
        <v>80</v>
      </c>
      <c r="K187" s="1339" t="n">
        <v>300</v>
      </c>
      <c r="L187" s="1339" t="n">
        <v>1800</v>
      </c>
      <c r="M187" s="1340" t="n">
        <v>16.7892026894592</v>
      </c>
      <c r="N187" s="1209" t="n">
        <v>702.440293329213</v>
      </c>
      <c r="O187" s="1342" t="n">
        <v>20351.3769546075</v>
      </c>
      <c r="P187" s="1342" t="n">
        <v>24833.6233369763</v>
      </c>
      <c r="Q187" s="1213" t="n">
        <v>20597.1134925938</v>
      </c>
      <c r="R187" s="1343" t="n">
        <v>40948.4904472013</v>
      </c>
      <c r="S187" s="1344" t="n">
        <v>45430.73682957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80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1850</v>
      </c>
      <c r="G188" s="1337" t="s">
        <v>496</v>
      </c>
      <c r="H188" s="1325" t="n">
        <v>2</v>
      </c>
      <c r="I188" s="1327" t="s">
        <v>497</v>
      </c>
      <c r="J188" s="1338" t="n">
        <v>80</v>
      </c>
      <c r="K188" s="1339" t="n">
        <v>300</v>
      </c>
      <c r="L188" s="1339" t="n">
        <v>1850</v>
      </c>
      <c r="M188" s="1340" t="n">
        <v>17.2217728074971</v>
      </c>
      <c r="N188" s="1209" t="n">
        <v>726.662372409531</v>
      </c>
      <c r="O188" s="1342" t="n">
        <v>20761.5286842525</v>
      </c>
      <c r="P188" s="1342" t="n">
        <v>25356.8053691438</v>
      </c>
      <c r="Q188" s="1213" t="n">
        <v>21261.5872735725</v>
      </c>
      <c r="R188" s="1343" t="n">
        <v>42023.115957825</v>
      </c>
      <c r="S188" s="1344" t="n">
        <v>46618.3926427163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80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1900</v>
      </c>
      <c r="G189" s="1337" t="s">
        <v>496</v>
      </c>
      <c r="H189" s="1325" t="n">
        <v>2</v>
      </c>
      <c r="I189" s="1327" t="s">
        <v>497</v>
      </c>
      <c r="J189" s="1338" t="n">
        <v>80</v>
      </c>
      <c r="K189" s="1339" t="n">
        <v>300</v>
      </c>
      <c r="L189" s="1339" t="n">
        <v>1900</v>
      </c>
      <c r="M189" s="1340" t="n">
        <v>17.654342925535</v>
      </c>
      <c r="N189" s="1209" t="n">
        <v>750.884451489849</v>
      </c>
      <c r="O189" s="1342" t="n">
        <v>21171.6804138975</v>
      </c>
      <c r="P189" s="1342" t="n">
        <v>25879.9874013113</v>
      </c>
      <c r="Q189" s="1213" t="n">
        <v>21710.5641971775</v>
      </c>
      <c r="R189" s="1343" t="n">
        <v>42882.244611075</v>
      </c>
      <c r="S189" s="1344" t="n">
        <v>47590.5515984888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80</v>
      </c>
      <c r="C190" s="1337" t="s">
        <v>496</v>
      </c>
      <c r="D190" s="1337" t="n">
        <f aca="false">K190</f>
        <v>300</v>
      </c>
      <c r="E190" s="1337" t="s">
        <v>496</v>
      </c>
      <c r="F190" s="1326" t="n">
        <f aca="false">L190</f>
        <v>1950</v>
      </c>
      <c r="G190" s="1337" t="s">
        <v>496</v>
      </c>
      <c r="H190" s="1325" t="n">
        <v>2</v>
      </c>
      <c r="I190" s="1327" t="s">
        <v>497</v>
      </c>
      <c r="J190" s="1338" t="n">
        <v>80</v>
      </c>
      <c r="K190" s="1339" t="n">
        <v>300</v>
      </c>
      <c r="L190" s="1339" t="n">
        <v>1950</v>
      </c>
      <c r="M190" s="1340" t="n">
        <v>18.1261630435729</v>
      </c>
      <c r="N190" s="1209" t="n">
        <v>775.106530570166</v>
      </c>
      <c r="O190" s="1342" t="n">
        <v>21624.7030281</v>
      </c>
      <c r="P190" s="1342" t="n">
        <v>26444.7334788863</v>
      </c>
      <c r="Q190" s="1213" t="n">
        <v>22159.5409895738</v>
      </c>
      <c r="R190" s="1343" t="n">
        <v>43784.2440176738</v>
      </c>
      <c r="S190" s="1344" t="n">
        <v>48604.27446846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80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2000</v>
      </c>
      <c r="G191" s="1337" t="s">
        <v>496</v>
      </c>
      <c r="H191" s="1325" t="n">
        <v>2</v>
      </c>
      <c r="I191" s="1327" t="s">
        <v>497</v>
      </c>
      <c r="J191" s="1338" t="n">
        <v>80</v>
      </c>
      <c r="K191" s="1339" t="n">
        <v>300</v>
      </c>
      <c r="L191" s="1339" t="n">
        <v>2000</v>
      </c>
      <c r="M191" s="1340" t="n">
        <v>18.6502955616108</v>
      </c>
      <c r="N191" s="1209" t="n">
        <v>799.328609650484</v>
      </c>
      <c r="O191" s="1342" t="n">
        <v>22250.3155327125</v>
      </c>
      <c r="P191" s="1342" t="n">
        <v>27249.51402459</v>
      </c>
      <c r="Q191" s="1213" t="n">
        <v>22824.0147705525</v>
      </c>
      <c r="R191" s="1343" t="n">
        <v>45074.330303265</v>
      </c>
      <c r="S191" s="1344" t="n">
        <v>50073.5287951425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80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2050</v>
      </c>
      <c r="G192" s="1337" t="s">
        <v>496</v>
      </c>
      <c r="H192" s="1325" t="n">
        <v>2</v>
      </c>
      <c r="I192" s="1327" t="s">
        <v>497</v>
      </c>
      <c r="J192" s="1338" t="n">
        <v>80</v>
      </c>
      <c r="K192" s="1339" t="n">
        <v>300</v>
      </c>
      <c r="L192" s="1339" t="n">
        <v>2050</v>
      </c>
      <c r="M192" s="1340" t="n">
        <v>19.0828656796487</v>
      </c>
      <c r="N192" s="1209" t="n">
        <v>823.550688730802</v>
      </c>
      <c r="O192" s="1342" t="n">
        <v>22660.4672623575</v>
      </c>
      <c r="P192" s="1342" t="n">
        <v>27772.6960567575</v>
      </c>
      <c r="Q192" s="1213" t="n">
        <v>23272.9916941575</v>
      </c>
      <c r="R192" s="1343" t="n">
        <v>45933.458956515</v>
      </c>
      <c r="S192" s="1344" t="n">
        <v>51045.687750915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80</v>
      </c>
      <c r="C193" s="1325" t="s">
        <v>496</v>
      </c>
      <c r="D193" s="1325" t="n">
        <f aca="false">K193</f>
        <v>300</v>
      </c>
      <c r="E193" s="1325" t="s">
        <v>496</v>
      </c>
      <c r="F193" s="1326" t="n">
        <f aca="false">L193</f>
        <v>2100</v>
      </c>
      <c r="G193" s="1325" t="s">
        <v>496</v>
      </c>
      <c r="H193" s="1325" t="n">
        <v>2</v>
      </c>
      <c r="I193" s="1327" t="s">
        <v>497</v>
      </c>
      <c r="J193" s="1338" t="n">
        <v>80</v>
      </c>
      <c r="K193" s="1339" t="n">
        <v>300</v>
      </c>
      <c r="L193" s="1339" t="n">
        <v>2100</v>
      </c>
      <c r="M193" s="1340" t="n">
        <v>19.5154357976866</v>
      </c>
      <c r="N193" s="1209" t="n">
        <v>847.772767811119</v>
      </c>
      <c r="O193" s="1342" t="n">
        <v>23070.6189920025</v>
      </c>
      <c r="P193" s="1342" t="n">
        <v>28295.878088925</v>
      </c>
      <c r="Q193" s="1213" t="n">
        <v>23937.4654751363</v>
      </c>
      <c r="R193" s="1343" t="n">
        <v>47008.0844671388</v>
      </c>
      <c r="S193" s="1344" t="n">
        <v>52233.3435640613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80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2150</v>
      </c>
      <c r="G194" s="1337" t="s">
        <v>496</v>
      </c>
      <c r="H194" s="1325" t="n">
        <v>2</v>
      </c>
      <c r="I194" s="1327" t="s">
        <v>497</v>
      </c>
      <c r="J194" s="1338" t="n">
        <v>80</v>
      </c>
      <c r="K194" s="1339" t="n">
        <v>300</v>
      </c>
      <c r="L194" s="1339" t="n">
        <v>2150</v>
      </c>
      <c r="M194" s="1340" t="n">
        <v>19.9480059157245</v>
      </c>
      <c r="N194" s="1209" t="n">
        <v>871.994846891437</v>
      </c>
      <c r="O194" s="1342" t="n">
        <v>23480.7707216475</v>
      </c>
      <c r="P194" s="1342" t="n">
        <v>28819.0599898838</v>
      </c>
      <c r="Q194" s="1213" t="n">
        <v>24386.4423987413</v>
      </c>
      <c r="R194" s="1343" t="n">
        <v>47867.2131203888</v>
      </c>
      <c r="S194" s="1344" t="n">
        <v>53205.502388625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80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2200</v>
      </c>
      <c r="G195" s="1337" t="s">
        <v>496</v>
      </c>
      <c r="H195" s="1325" t="n">
        <v>2</v>
      </c>
      <c r="I195" s="1327" t="s">
        <v>497</v>
      </c>
      <c r="J195" s="1338" t="n">
        <v>80</v>
      </c>
      <c r="K195" s="1339" t="n">
        <v>300</v>
      </c>
      <c r="L195" s="1339" t="n">
        <v>2200</v>
      </c>
      <c r="M195" s="1340" t="n">
        <v>20.3805760337624</v>
      </c>
      <c r="N195" s="1209" t="n">
        <v>896.216925971755</v>
      </c>
      <c r="O195" s="1342" t="n">
        <v>23890.9224512925</v>
      </c>
      <c r="P195" s="1342" t="n">
        <v>29342.2420220513</v>
      </c>
      <c r="Q195" s="1213" t="n">
        <v>25050.91617972</v>
      </c>
      <c r="R195" s="1343" t="n">
        <v>48941.8386310125</v>
      </c>
      <c r="S195" s="1344" t="n">
        <v>54393.1582017713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80</v>
      </c>
      <c r="C196" s="1337" t="s">
        <v>496</v>
      </c>
      <c r="D196" s="1337" t="n">
        <f aca="false">K196</f>
        <v>300</v>
      </c>
      <c r="E196" s="1337" t="s">
        <v>496</v>
      </c>
      <c r="F196" s="1326" t="n">
        <f aca="false">L196</f>
        <v>2250</v>
      </c>
      <c r="G196" s="1337" t="s">
        <v>496</v>
      </c>
      <c r="H196" s="1325" t="n">
        <v>2</v>
      </c>
      <c r="I196" s="1327" t="s">
        <v>497</v>
      </c>
      <c r="J196" s="1338" t="n">
        <v>80</v>
      </c>
      <c r="K196" s="1339" t="n">
        <v>300</v>
      </c>
      <c r="L196" s="1339" t="n">
        <v>2250</v>
      </c>
      <c r="M196" s="1340" t="n">
        <v>20.8131461518003</v>
      </c>
      <c r="N196" s="1209" t="n">
        <v>920.439005052072</v>
      </c>
      <c r="O196" s="1342" t="n">
        <v>24301.0741809375</v>
      </c>
      <c r="P196" s="1342" t="n">
        <v>29865.42392301</v>
      </c>
      <c r="Q196" s="1213" t="n">
        <v>25499.8929721163</v>
      </c>
      <c r="R196" s="1343" t="n">
        <v>49800.9671530538</v>
      </c>
      <c r="S196" s="1344" t="n">
        <v>55365.3168951263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80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2300</v>
      </c>
      <c r="G197" s="1337" t="s">
        <v>496</v>
      </c>
      <c r="H197" s="1325" t="n">
        <v>2</v>
      </c>
      <c r="I197" s="1327" t="s">
        <v>497</v>
      </c>
      <c r="J197" s="1338" t="n">
        <v>80</v>
      </c>
      <c r="K197" s="1339" t="n">
        <v>300</v>
      </c>
      <c r="L197" s="1339" t="n">
        <v>2300</v>
      </c>
      <c r="M197" s="1340" t="n">
        <v>21.2457162698382</v>
      </c>
      <c r="N197" s="1209" t="n">
        <v>944.66108413239</v>
      </c>
      <c r="O197" s="1342" t="n">
        <v>24711.2259105825</v>
      </c>
      <c r="P197" s="1342" t="n">
        <v>30388.6059551775</v>
      </c>
      <c r="Q197" s="1213" t="n">
        <v>25948.8698957213</v>
      </c>
      <c r="R197" s="1343" t="n">
        <v>50660.0958063038</v>
      </c>
      <c r="S197" s="1344" t="n">
        <v>56337.4758508988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80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2350</v>
      </c>
      <c r="G198" s="1337" t="s">
        <v>496</v>
      </c>
      <c r="H198" s="1325" t="n">
        <v>2</v>
      </c>
      <c r="I198" s="1327" t="s">
        <v>497</v>
      </c>
      <c r="J198" s="1338" t="n">
        <v>80</v>
      </c>
      <c r="K198" s="1339" t="n">
        <v>300</v>
      </c>
      <c r="L198" s="1339" t="n">
        <v>2350</v>
      </c>
      <c r="M198" s="1340" t="n">
        <v>21.6782863878761</v>
      </c>
      <c r="N198" s="1209" t="n">
        <v>968.883163212708</v>
      </c>
      <c r="O198" s="1342" t="n">
        <v>25121.3776402275</v>
      </c>
      <c r="P198" s="1342" t="n">
        <v>30911.787987345</v>
      </c>
      <c r="Q198" s="1213" t="n">
        <v>26613.3436767</v>
      </c>
      <c r="R198" s="1343" t="n">
        <v>51734.7213169275</v>
      </c>
      <c r="S198" s="1344" t="n">
        <v>57525.131664045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80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2400</v>
      </c>
      <c r="G199" s="1337" t="s">
        <v>496</v>
      </c>
      <c r="H199" s="1325" t="n">
        <v>2</v>
      </c>
      <c r="I199" s="1327" t="s">
        <v>497</v>
      </c>
      <c r="J199" s="1338" t="n">
        <v>80</v>
      </c>
      <c r="K199" s="1339" t="n">
        <v>300</v>
      </c>
      <c r="L199" s="1339" t="n">
        <v>2400</v>
      </c>
      <c r="M199" s="1340" t="n">
        <v>22.1108565059139</v>
      </c>
      <c r="N199" s="1209" t="n">
        <v>993.105242293025</v>
      </c>
      <c r="O199" s="1342" t="n">
        <v>25531.5293698725</v>
      </c>
      <c r="P199" s="1342" t="n">
        <v>31434.9698883038</v>
      </c>
      <c r="Q199" s="1213" t="n">
        <v>27062.3204690963</v>
      </c>
      <c r="R199" s="1343" t="n">
        <v>52593.8498389688</v>
      </c>
      <c r="S199" s="1344" t="n">
        <v>58497.2903574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80</v>
      </c>
      <c r="C200" s="1337" t="s">
        <v>496</v>
      </c>
      <c r="D200" s="1337" t="n">
        <f aca="false">K200</f>
        <v>300</v>
      </c>
      <c r="E200" s="1337" t="s">
        <v>496</v>
      </c>
      <c r="F200" s="1326" t="n">
        <f aca="false">L200</f>
        <v>2450</v>
      </c>
      <c r="G200" s="1337" t="s">
        <v>496</v>
      </c>
      <c r="H200" s="1325" t="n">
        <v>2</v>
      </c>
      <c r="I200" s="1327" t="s">
        <v>497</v>
      </c>
      <c r="J200" s="1338" t="n">
        <v>80</v>
      </c>
      <c r="K200" s="1339" t="n">
        <v>300</v>
      </c>
      <c r="L200" s="1339" t="n">
        <v>2450</v>
      </c>
      <c r="M200" s="1340" t="n">
        <v>22.6879915167518</v>
      </c>
      <c r="N200" s="1209" t="n">
        <v>1017.32732137334</v>
      </c>
      <c r="O200" s="1342" t="n">
        <v>26575.9309449338</v>
      </c>
      <c r="P200" s="1342" t="n">
        <v>32513.6900303888</v>
      </c>
      <c r="Q200" s="1213" t="n">
        <v>27726.7943812838</v>
      </c>
      <c r="R200" s="1343" t="n">
        <v>54302.7253262175</v>
      </c>
      <c r="S200" s="1344" t="n">
        <v>60240.4844116725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80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2500</v>
      </c>
      <c r="G201" s="1337" t="s">
        <v>496</v>
      </c>
      <c r="H201" s="1325" t="n">
        <v>2</v>
      </c>
      <c r="I201" s="1327" t="s">
        <v>497</v>
      </c>
      <c r="J201" s="1338" t="n">
        <v>80</v>
      </c>
      <c r="K201" s="1339" t="n">
        <v>300</v>
      </c>
      <c r="L201" s="1339" t="n">
        <v>2500</v>
      </c>
      <c r="M201" s="1340" t="n">
        <v>23.1205616347897</v>
      </c>
      <c r="N201" s="1209" t="n">
        <v>1041.54940045366</v>
      </c>
      <c r="O201" s="1342" t="n">
        <v>26986.0826745788</v>
      </c>
      <c r="P201" s="1342" t="n">
        <v>33036.8719313475</v>
      </c>
      <c r="Q201" s="1213" t="n">
        <v>28175.77117368</v>
      </c>
      <c r="R201" s="1343" t="n">
        <v>55161.8538482588</v>
      </c>
      <c r="S201" s="1344" t="n">
        <v>61212.6431050275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80</v>
      </c>
      <c r="C202" s="1337" t="s">
        <v>496</v>
      </c>
      <c r="D202" s="1337" t="n">
        <f aca="false">K202</f>
        <v>300</v>
      </c>
      <c r="E202" s="1337" t="s">
        <v>496</v>
      </c>
      <c r="F202" s="1326" t="n">
        <f aca="false">L202</f>
        <v>2550</v>
      </c>
      <c r="G202" s="1337" t="s">
        <v>496</v>
      </c>
      <c r="H202" s="1325" t="n">
        <v>2</v>
      </c>
      <c r="I202" s="1327" t="s">
        <v>497</v>
      </c>
      <c r="J202" s="1338" t="n">
        <v>80</v>
      </c>
      <c r="K202" s="1339" t="n">
        <v>300</v>
      </c>
      <c r="L202" s="1339" t="n">
        <v>2550</v>
      </c>
      <c r="M202" s="1340" t="n">
        <v>23.5531317528276</v>
      </c>
      <c r="N202" s="1209" t="n">
        <v>1065.77147953398</v>
      </c>
      <c r="O202" s="1342" t="n">
        <v>27396.2344042238</v>
      </c>
      <c r="P202" s="1342" t="n">
        <v>33560.053963515</v>
      </c>
      <c r="Q202" s="1213" t="n">
        <v>28840.2450858675</v>
      </c>
      <c r="R202" s="1343" t="n">
        <v>56236.4794900913</v>
      </c>
      <c r="S202" s="1344" t="n">
        <v>62400.2990493825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80</v>
      </c>
      <c r="C203" s="1325" t="s">
        <v>496</v>
      </c>
      <c r="D203" s="1325" t="n">
        <f aca="false">K203</f>
        <v>300</v>
      </c>
      <c r="E203" s="1325" t="s">
        <v>496</v>
      </c>
      <c r="F203" s="1326" t="n">
        <f aca="false">L203</f>
        <v>2600</v>
      </c>
      <c r="G203" s="1325" t="s">
        <v>496</v>
      </c>
      <c r="H203" s="1325" t="n">
        <v>2</v>
      </c>
      <c r="I203" s="1327" t="s">
        <v>497</v>
      </c>
      <c r="J203" s="1338" t="n">
        <v>80</v>
      </c>
      <c r="K203" s="1339" t="n">
        <v>300</v>
      </c>
      <c r="L203" s="1339" t="n">
        <v>2600</v>
      </c>
      <c r="M203" s="1340" t="n">
        <v>23.9857018708655</v>
      </c>
      <c r="N203" s="1209" t="n">
        <v>1089.9935586143</v>
      </c>
      <c r="O203" s="1342" t="n">
        <v>27806.3861338688</v>
      </c>
      <c r="P203" s="1342" t="n">
        <v>34083.2359956825</v>
      </c>
      <c r="Q203" s="1213" t="n">
        <v>29289.2218782638</v>
      </c>
      <c r="R203" s="1343" t="n">
        <v>57095.6080121325</v>
      </c>
      <c r="S203" s="1344" t="n">
        <v>63372.4578739463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80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2650</v>
      </c>
      <c r="G204" s="1337" t="s">
        <v>496</v>
      </c>
      <c r="H204" s="1325" t="n">
        <v>2</v>
      </c>
      <c r="I204" s="1327" t="s">
        <v>497</v>
      </c>
      <c r="J204" s="1338" t="n">
        <v>80</v>
      </c>
      <c r="K204" s="1339" t="n">
        <v>300</v>
      </c>
      <c r="L204" s="1339" t="n">
        <v>2650</v>
      </c>
      <c r="M204" s="1340" t="n">
        <v>24.4182719889034</v>
      </c>
      <c r="N204" s="1209" t="n">
        <v>1114.21563769461</v>
      </c>
      <c r="O204" s="1342" t="n">
        <v>28216.5378635138</v>
      </c>
      <c r="P204" s="1342" t="n">
        <v>34606.4178966413</v>
      </c>
      <c r="Q204" s="1213" t="n">
        <v>29953.6956592425</v>
      </c>
      <c r="R204" s="1343" t="n">
        <v>58170.2335227563</v>
      </c>
      <c r="S204" s="1344" t="n">
        <v>64560.1135558838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80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2700</v>
      </c>
      <c r="G205" s="1337" t="s">
        <v>496</v>
      </c>
      <c r="H205" s="1325" t="n">
        <v>2</v>
      </c>
      <c r="I205" s="1327" t="s">
        <v>497</v>
      </c>
      <c r="J205" s="1338" t="n">
        <v>80</v>
      </c>
      <c r="K205" s="1339" t="n">
        <v>300</v>
      </c>
      <c r="L205" s="1339" t="n">
        <v>2700</v>
      </c>
      <c r="M205" s="1340" t="n">
        <v>24.8900921069413</v>
      </c>
      <c r="N205" s="1209" t="n">
        <v>1138.43771677493</v>
      </c>
      <c r="O205" s="1342" t="n">
        <v>28669.5604777163</v>
      </c>
      <c r="P205" s="1342" t="n">
        <v>35171.1639742163</v>
      </c>
      <c r="Q205" s="1213" t="n">
        <v>30402.6725828475</v>
      </c>
      <c r="R205" s="1343" t="n">
        <v>59072.2330605638</v>
      </c>
      <c r="S205" s="1344" t="n">
        <v>65573.8365570638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80</v>
      </c>
      <c r="C206" s="1337" t="s">
        <v>496</v>
      </c>
      <c r="D206" s="1337" t="n">
        <f aca="false">K206</f>
        <v>300</v>
      </c>
      <c r="E206" s="1337" t="s">
        <v>496</v>
      </c>
      <c r="F206" s="1326" t="n">
        <f aca="false">L206</f>
        <v>2750</v>
      </c>
      <c r="G206" s="1337" t="s">
        <v>496</v>
      </c>
      <c r="H206" s="1325" t="n">
        <v>2</v>
      </c>
      <c r="I206" s="1327" t="s">
        <v>497</v>
      </c>
      <c r="J206" s="1338" t="n">
        <v>80</v>
      </c>
      <c r="K206" s="1339" t="n">
        <v>300</v>
      </c>
      <c r="L206" s="1339" t="n">
        <v>2750</v>
      </c>
      <c r="M206" s="1340" t="n">
        <v>25.3226622249792</v>
      </c>
      <c r="N206" s="1209" t="n">
        <v>1162.65979585525</v>
      </c>
      <c r="O206" s="1342" t="n">
        <v>29079.7122073613</v>
      </c>
      <c r="P206" s="1342" t="n">
        <v>35694.3460063838</v>
      </c>
      <c r="Q206" s="1213" t="n">
        <v>30851.6493752438</v>
      </c>
      <c r="R206" s="1343" t="n">
        <v>59931.361582605</v>
      </c>
      <c r="S206" s="1344" t="n">
        <v>66545.9953816275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80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2800</v>
      </c>
      <c r="G207" s="1337" t="s">
        <v>496</v>
      </c>
      <c r="H207" s="1325" t="n">
        <v>2</v>
      </c>
      <c r="I207" s="1327" t="s">
        <v>497</v>
      </c>
      <c r="J207" s="1338" t="n">
        <v>80</v>
      </c>
      <c r="K207" s="1339" t="n">
        <v>300</v>
      </c>
      <c r="L207" s="1339" t="n">
        <v>2800</v>
      </c>
      <c r="M207" s="1340" t="n">
        <v>25.7552323430171</v>
      </c>
      <c r="N207" s="1209" t="n">
        <v>1186.88187493557</v>
      </c>
      <c r="O207" s="1342" t="n">
        <v>29489.8639370063</v>
      </c>
      <c r="P207" s="1342" t="n">
        <v>36217.5280385513</v>
      </c>
      <c r="Q207" s="1213" t="n">
        <v>31516.1231562225</v>
      </c>
      <c r="R207" s="1343" t="n">
        <v>61005.9870932288</v>
      </c>
      <c r="S207" s="1344" t="n">
        <v>67733.6511947738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80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2850</v>
      </c>
      <c r="G208" s="1337" t="s">
        <v>496</v>
      </c>
      <c r="H208" s="1325" t="n">
        <v>2</v>
      </c>
      <c r="I208" s="1327" t="s">
        <v>497</v>
      </c>
      <c r="J208" s="1338" t="n">
        <v>80</v>
      </c>
      <c r="K208" s="1339" t="n">
        <v>300</v>
      </c>
      <c r="L208" s="1339" t="n">
        <v>2850</v>
      </c>
      <c r="M208" s="1340" t="n">
        <v>26.187802461055</v>
      </c>
      <c r="N208" s="1209" t="n">
        <v>1211.10395401588</v>
      </c>
      <c r="O208" s="1342" t="n">
        <v>29900.0156666513</v>
      </c>
      <c r="P208" s="1342" t="n">
        <v>36740.70993951</v>
      </c>
      <c r="Q208" s="1213" t="n">
        <v>31965.1000798275</v>
      </c>
      <c r="R208" s="1343" t="n">
        <v>61865.1157464788</v>
      </c>
      <c r="S208" s="1344" t="n">
        <v>68705.8100193375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80</v>
      </c>
      <c r="C209" s="1337" t="s">
        <v>496</v>
      </c>
      <c r="D209" s="1337" t="n">
        <f aca="false">K209</f>
        <v>300</v>
      </c>
      <c r="E209" s="1337" t="s">
        <v>496</v>
      </c>
      <c r="F209" s="1326" t="n">
        <f aca="false">L209</f>
        <v>2900</v>
      </c>
      <c r="G209" s="1337" t="s">
        <v>496</v>
      </c>
      <c r="H209" s="1325" t="n">
        <v>2</v>
      </c>
      <c r="I209" s="1327" t="s">
        <v>497</v>
      </c>
      <c r="J209" s="1338" t="n">
        <v>80</v>
      </c>
      <c r="K209" s="1339" t="n">
        <v>300</v>
      </c>
      <c r="L209" s="1339" t="n">
        <v>2900</v>
      </c>
      <c r="M209" s="1340" t="n">
        <v>26.6203725790929</v>
      </c>
      <c r="N209" s="1209" t="n">
        <v>1235.3260330962</v>
      </c>
      <c r="O209" s="1342" t="n">
        <v>30310.1673962963</v>
      </c>
      <c r="P209" s="1342" t="n">
        <v>37263.8919716775</v>
      </c>
      <c r="Q209" s="1213" t="n">
        <v>32629.5738608063</v>
      </c>
      <c r="R209" s="1343" t="n">
        <v>62939.7412571025</v>
      </c>
      <c r="S209" s="1344" t="n">
        <v>69893.4658324838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80</v>
      </c>
      <c r="C210" s="1337" t="s">
        <v>496</v>
      </c>
      <c r="D210" s="1337" t="n">
        <f aca="false">K210</f>
        <v>300</v>
      </c>
      <c r="E210" s="1337" t="s">
        <v>496</v>
      </c>
      <c r="F210" s="1326" t="n">
        <f aca="false">L210</f>
        <v>2950</v>
      </c>
      <c r="G210" s="1337" t="s">
        <v>496</v>
      </c>
      <c r="H210" s="1325" t="n">
        <v>2</v>
      </c>
      <c r="I210" s="1327" t="s">
        <v>497</v>
      </c>
      <c r="J210" s="1338" t="n">
        <v>80</v>
      </c>
      <c r="K210" s="1339" t="n">
        <v>300</v>
      </c>
      <c r="L210" s="1339" t="n">
        <v>2950</v>
      </c>
      <c r="M210" s="1340" t="n">
        <v>27.0529426971308</v>
      </c>
      <c r="N210" s="1209" t="n">
        <v>1259.54811217652</v>
      </c>
      <c r="O210" s="1342" t="n">
        <v>30720.3191259413</v>
      </c>
      <c r="P210" s="1342" t="n">
        <v>37787.074003845</v>
      </c>
      <c r="Q210" s="1213" t="n">
        <v>33078.5507844113</v>
      </c>
      <c r="R210" s="1343" t="n">
        <v>63798.8699103525</v>
      </c>
      <c r="S210" s="1344" t="n">
        <v>70865.6247882563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80</v>
      </c>
      <c r="C211" s="1346" t="s">
        <v>496</v>
      </c>
      <c r="D211" s="1346" t="n">
        <f aca="false">K211</f>
        <v>300</v>
      </c>
      <c r="E211" s="1346" t="s">
        <v>496</v>
      </c>
      <c r="F211" s="1347" t="n">
        <f aca="false">L211</f>
        <v>3000</v>
      </c>
      <c r="G211" s="1346" t="s">
        <v>496</v>
      </c>
      <c r="H211" s="1348" t="n">
        <v>2</v>
      </c>
      <c r="I211" s="1349" t="s">
        <v>497</v>
      </c>
      <c r="J211" s="1338" t="n">
        <v>80</v>
      </c>
      <c r="K211" s="1350" t="n">
        <v>300</v>
      </c>
      <c r="L211" s="1350" t="n">
        <v>3000</v>
      </c>
      <c r="M211" s="1351" t="n">
        <v>27.4855128151687</v>
      </c>
      <c r="N211" s="1232" t="n">
        <v>1283.77019125684</v>
      </c>
      <c r="O211" s="1353" t="n">
        <v>31130.4708555863</v>
      </c>
      <c r="P211" s="1353" t="n">
        <v>38310.2559048038</v>
      </c>
      <c r="Q211" s="1236" t="n">
        <v>33743.02456539</v>
      </c>
      <c r="R211" s="1354" t="n">
        <v>64873.4954209763</v>
      </c>
      <c r="S211" s="1355" t="n">
        <v>72053.2804701938</v>
      </c>
    </row>
    <row r="212" customFormat="false" ht="16.5" hidden="false" customHeight="false" outlineLevel="0" collapsed="false">
      <c r="A212" s="1202" t="s">
        <v>505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24" t="s">
        <v>529</v>
      </c>
      <c r="B213" s="1325" t="n">
        <f aca="false">J213</f>
        <v>80</v>
      </c>
      <c r="C213" s="1325" t="s">
        <v>496</v>
      </c>
      <c r="D213" s="1325" t="n">
        <f aca="false">K213</f>
        <v>300</v>
      </c>
      <c r="E213" s="1325" t="s">
        <v>496</v>
      </c>
      <c r="F213" s="1326" t="n">
        <f aca="false">L213</f>
        <v>600</v>
      </c>
      <c r="G213" s="1325" t="s">
        <v>496</v>
      </c>
      <c r="H213" s="1325" t="n">
        <v>4</v>
      </c>
      <c r="I213" s="1327" t="s">
        <v>497</v>
      </c>
      <c r="J213" s="1328" t="n">
        <v>80</v>
      </c>
      <c r="K213" s="1329" t="n">
        <v>300</v>
      </c>
      <c r="L213" s="1329" t="n">
        <v>600</v>
      </c>
      <c r="M213" s="1330" t="n">
        <v>6.73121875140474</v>
      </c>
      <c r="N213" s="1259" t="n">
        <v>154.0484673756</v>
      </c>
      <c r="O213" s="1332" t="n">
        <v>12026.84279679</v>
      </c>
      <c r="P213" s="1332" t="n">
        <v>13830.0071223375</v>
      </c>
      <c r="Q213" s="1262" t="n">
        <v>7666.69940838</v>
      </c>
      <c r="R213" s="1334" t="n">
        <v>19693.54220517</v>
      </c>
      <c r="S213" s="1335" t="n">
        <v>21496.7065307175</v>
      </c>
    </row>
    <row r="214" customFormat="false" ht="16.5" hidden="false" customHeight="false" outlineLevel="0" collapsed="false">
      <c r="A214" s="1336" t="s">
        <v>529</v>
      </c>
      <c r="B214" s="1337" t="n">
        <f aca="false">J214</f>
        <v>80</v>
      </c>
      <c r="C214" s="1337" t="s">
        <v>496</v>
      </c>
      <c r="D214" s="1337" t="n">
        <f aca="false">K214</f>
        <v>300</v>
      </c>
      <c r="E214" s="1337" t="s">
        <v>496</v>
      </c>
      <c r="F214" s="1326" t="n">
        <f aca="false">L214</f>
        <v>650</v>
      </c>
      <c r="G214" s="1337" t="s">
        <v>496</v>
      </c>
      <c r="H214" s="1325" t="n">
        <v>4</v>
      </c>
      <c r="I214" s="1327" t="s">
        <v>497</v>
      </c>
      <c r="J214" s="1338" t="n">
        <v>80</v>
      </c>
      <c r="K214" s="1339" t="n">
        <v>300</v>
      </c>
      <c r="L214" s="1339" t="n">
        <v>650</v>
      </c>
      <c r="M214" s="1340" t="n">
        <v>7.23041125932263</v>
      </c>
      <c r="N214" s="1209" t="n">
        <v>184.85816085072</v>
      </c>
      <c r="O214" s="1342" t="n">
        <v>12631.2838511288</v>
      </c>
      <c r="P214" s="1342" t="n">
        <v>14543.2703521688</v>
      </c>
      <c r="Q214" s="1213" t="n">
        <v>8115.67620077625</v>
      </c>
      <c r="R214" s="1343" t="n">
        <v>20746.960051905</v>
      </c>
      <c r="S214" s="1344" t="n">
        <v>22658.946552945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80</v>
      </c>
      <c r="C215" s="1337" t="s">
        <v>496</v>
      </c>
      <c r="D215" s="1337" t="n">
        <f aca="false">K215</f>
        <v>300</v>
      </c>
      <c r="E215" s="1337" t="s">
        <v>496</v>
      </c>
      <c r="F215" s="1326" t="n">
        <f aca="false">L215</f>
        <v>700</v>
      </c>
      <c r="G215" s="1337" t="s">
        <v>496</v>
      </c>
      <c r="H215" s="1325" t="n">
        <v>4</v>
      </c>
      <c r="I215" s="1327" t="s">
        <v>497</v>
      </c>
      <c r="J215" s="1338" t="n">
        <v>80</v>
      </c>
      <c r="K215" s="1339" t="n">
        <v>300</v>
      </c>
      <c r="L215" s="1339" t="n">
        <v>700</v>
      </c>
      <c r="M215" s="1340" t="n">
        <v>7.72960376724053</v>
      </c>
      <c r="N215" s="1209" t="n">
        <v>215.66785432584</v>
      </c>
      <c r="O215" s="1342" t="n">
        <v>13235.7247742588</v>
      </c>
      <c r="P215" s="1342" t="n">
        <v>15256.533582</v>
      </c>
      <c r="Q215" s="1213" t="n">
        <v>8780.15011296375</v>
      </c>
      <c r="R215" s="1343" t="n">
        <v>22015.8748872225</v>
      </c>
      <c r="S215" s="1344" t="n">
        <v>24036.6836949638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80</v>
      </c>
      <c r="C216" s="1337" t="s">
        <v>496</v>
      </c>
      <c r="D216" s="1337" t="n">
        <f aca="false">K216</f>
        <v>300</v>
      </c>
      <c r="E216" s="1337" t="s">
        <v>496</v>
      </c>
      <c r="F216" s="1326" t="n">
        <f aca="false">L216</f>
        <v>750</v>
      </c>
      <c r="G216" s="1337" t="s">
        <v>496</v>
      </c>
      <c r="H216" s="1325" t="n">
        <v>4</v>
      </c>
      <c r="I216" s="1327" t="s">
        <v>497</v>
      </c>
      <c r="J216" s="1338" t="n">
        <v>80</v>
      </c>
      <c r="K216" s="1339" t="n">
        <v>300</v>
      </c>
      <c r="L216" s="1339" t="n">
        <v>750</v>
      </c>
      <c r="M216" s="1340" t="n">
        <v>8.22879627515842</v>
      </c>
      <c r="N216" s="1209" t="n">
        <v>246.47754780096</v>
      </c>
      <c r="O216" s="1342" t="n">
        <v>13840.1658285975</v>
      </c>
      <c r="P216" s="1342" t="n">
        <v>15969.7966806225</v>
      </c>
      <c r="Q216" s="1213" t="n">
        <v>9229.12690536</v>
      </c>
      <c r="R216" s="1343" t="n">
        <v>23069.2927339575</v>
      </c>
      <c r="S216" s="1344" t="n">
        <v>25198.9235859825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80</v>
      </c>
      <c r="C217" s="1337" t="s">
        <v>496</v>
      </c>
      <c r="D217" s="1337" t="n">
        <f aca="false">K217</f>
        <v>300</v>
      </c>
      <c r="E217" s="1337" t="s">
        <v>496</v>
      </c>
      <c r="F217" s="1326" t="n">
        <f aca="false">L217</f>
        <v>800</v>
      </c>
      <c r="G217" s="1337" t="s">
        <v>496</v>
      </c>
      <c r="H217" s="1325" t="n">
        <v>4</v>
      </c>
      <c r="I217" s="1327" t="s">
        <v>497</v>
      </c>
      <c r="J217" s="1338" t="n">
        <v>80</v>
      </c>
      <c r="K217" s="1339" t="n">
        <v>300</v>
      </c>
      <c r="L217" s="1339" t="n">
        <v>800</v>
      </c>
      <c r="M217" s="1340" t="n">
        <v>8.72798878307632</v>
      </c>
      <c r="N217" s="1209" t="n">
        <v>277.28724127608</v>
      </c>
      <c r="O217" s="1342" t="n">
        <v>14444.6068829363</v>
      </c>
      <c r="P217" s="1342" t="n">
        <v>16683.0599104538</v>
      </c>
      <c r="Q217" s="1213" t="n">
        <v>9678.10369775625</v>
      </c>
      <c r="R217" s="1343" t="n">
        <v>24122.7105806925</v>
      </c>
      <c r="S217" s="1344" t="n">
        <v>26361.16360821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80</v>
      </c>
      <c r="C218" s="1337" t="s">
        <v>496</v>
      </c>
      <c r="D218" s="1337" t="n">
        <f aca="false">K218</f>
        <v>300</v>
      </c>
      <c r="E218" s="1337" t="s">
        <v>496</v>
      </c>
      <c r="F218" s="1326" t="n">
        <f aca="false">L218</f>
        <v>850</v>
      </c>
      <c r="G218" s="1337" t="s">
        <v>496</v>
      </c>
      <c r="H218" s="1325" t="n">
        <v>4</v>
      </c>
      <c r="I218" s="1327" t="s">
        <v>497</v>
      </c>
      <c r="J218" s="1338" t="n">
        <v>80</v>
      </c>
      <c r="K218" s="1339" t="n">
        <v>300</v>
      </c>
      <c r="L218" s="1339" t="n">
        <v>850</v>
      </c>
      <c r="M218" s="1340" t="n">
        <v>9.22718129099421</v>
      </c>
      <c r="N218" s="1209" t="n">
        <v>308.0969347512</v>
      </c>
      <c r="O218" s="1342" t="n">
        <v>15049.047937275</v>
      </c>
      <c r="P218" s="1342" t="n">
        <v>17396.323140285</v>
      </c>
      <c r="Q218" s="1213" t="n">
        <v>10342.5776099438</v>
      </c>
      <c r="R218" s="1343" t="n">
        <v>25391.6255472188</v>
      </c>
      <c r="S218" s="1344" t="n">
        <v>27738.9007502288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80</v>
      </c>
      <c r="C219" s="1337" t="s">
        <v>496</v>
      </c>
      <c r="D219" s="1337" t="n">
        <f aca="false">K219</f>
        <v>300</v>
      </c>
      <c r="E219" s="1337" t="s">
        <v>496</v>
      </c>
      <c r="F219" s="1326" t="n">
        <f aca="false">L219</f>
        <v>900</v>
      </c>
      <c r="G219" s="1337" t="s">
        <v>496</v>
      </c>
      <c r="H219" s="1325" t="n">
        <v>4</v>
      </c>
      <c r="I219" s="1327" t="s">
        <v>497</v>
      </c>
      <c r="J219" s="1338" t="n">
        <v>80</v>
      </c>
      <c r="K219" s="1339" t="n">
        <v>300</v>
      </c>
      <c r="L219" s="1339" t="n">
        <v>900</v>
      </c>
      <c r="M219" s="1340" t="n">
        <v>9.72637379891211</v>
      </c>
      <c r="N219" s="1209" t="n">
        <v>338.90662822632</v>
      </c>
      <c r="O219" s="1342" t="n">
        <v>15653.488860405</v>
      </c>
      <c r="P219" s="1342" t="n">
        <v>18109.5863701163</v>
      </c>
      <c r="Q219" s="1213" t="n">
        <v>10791.55440234</v>
      </c>
      <c r="R219" s="1343" t="n">
        <v>26445.043262745</v>
      </c>
      <c r="S219" s="1344" t="n">
        <v>28901.1407724563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80</v>
      </c>
      <c r="C220" s="1337" t="s">
        <v>496</v>
      </c>
      <c r="D220" s="1337" t="n">
        <f aca="false">K220</f>
        <v>300</v>
      </c>
      <c r="E220" s="1337" t="s">
        <v>496</v>
      </c>
      <c r="F220" s="1326" t="n">
        <f aca="false">L220</f>
        <v>950</v>
      </c>
      <c r="G220" s="1337" t="s">
        <v>496</v>
      </c>
      <c r="H220" s="1325" t="n">
        <v>4</v>
      </c>
      <c r="I220" s="1327" t="s">
        <v>497</v>
      </c>
      <c r="J220" s="1338" t="n">
        <v>80</v>
      </c>
      <c r="K220" s="1339" t="n">
        <v>300</v>
      </c>
      <c r="L220" s="1339" t="n">
        <v>950</v>
      </c>
      <c r="M220" s="1340" t="n">
        <v>10.22556630683</v>
      </c>
      <c r="N220" s="1209" t="n">
        <v>369.71632170144</v>
      </c>
      <c r="O220" s="1342" t="n">
        <v>16257.9299147438</v>
      </c>
      <c r="P220" s="1342" t="n">
        <v>18822.8495999475</v>
      </c>
      <c r="Q220" s="1213" t="n">
        <v>11456.0281833188</v>
      </c>
      <c r="R220" s="1343" t="n">
        <v>27713.9580980625</v>
      </c>
      <c r="S220" s="1344" t="n">
        <v>30278.8777832663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80</v>
      </c>
      <c r="C221" s="1337" t="s">
        <v>496</v>
      </c>
      <c r="D221" s="1337" t="n">
        <f aca="false">K221</f>
        <v>300</v>
      </c>
      <c r="E221" s="1337" t="s">
        <v>496</v>
      </c>
      <c r="F221" s="1326" t="n">
        <f aca="false">L221</f>
        <v>1000</v>
      </c>
      <c r="G221" s="1337" t="s">
        <v>496</v>
      </c>
      <c r="H221" s="1325" t="n">
        <v>4</v>
      </c>
      <c r="I221" s="1327" t="s">
        <v>497</v>
      </c>
      <c r="J221" s="1338" t="n">
        <v>80</v>
      </c>
      <c r="K221" s="1339" t="n">
        <v>300</v>
      </c>
      <c r="L221" s="1339" t="n">
        <v>1000</v>
      </c>
      <c r="M221" s="1340" t="n">
        <v>10.7247588147479</v>
      </c>
      <c r="N221" s="1209" t="n">
        <v>400.52601517656</v>
      </c>
      <c r="O221" s="1342" t="n">
        <v>16862.3709690825</v>
      </c>
      <c r="P221" s="1342" t="n">
        <v>19536.1128297788</v>
      </c>
      <c r="Q221" s="1213" t="n">
        <v>11905.0051069238</v>
      </c>
      <c r="R221" s="1343" t="n">
        <v>28767.3760760063</v>
      </c>
      <c r="S221" s="1344" t="n">
        <v>31441.1179367025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80</v>
      </c>
      <c r="C222" s="1337" t="s">
        <v>496</v>
      </c>
      <c r="D222" s="1337" t="n">
        <f aca="false">K222</f>
        <v>300</v>
      </c>
      <c r="E222" s="1337" t="s">
        <v>496</v>
      </c>
      <c r="F222" s="1326" t="n">
        <f aca="false">L222</f>
        <v>1050</v>
      </c>
      <c r="G222" s="1337" t="s">
        <v>496</v>
      </c>
      <c r="H222" s="1325" t="n">
        <v>4</v>
      </c>
      <c r="I222" s="1327" t="s">
        <v>497</v>
      </c>
      <c r="J222" s="1338" t="n">
        <v>80</v>
      </c>
      <c r="K222" s="1339" t="n">
        <v>300</v>
      </c>
      <c r="L222" s="1339" t="n">
        <v>1050</v>
      </c>
      <c r="M222" s="1340" t="n">
        <v>11.2239513226658</v>
      </c>
      <c r="N222" s="1209" t="n">
        <v>431.33570865168</v>
      </c>
      <c r="O222" s="1342" t="n">
        <v>17466.8120234213</v>
      </c>
      <c r="P222" s="1342" t="n">
        <v>20249.37605961</v>
      </c>
      <c r="Q222" s="1213" t="n">
        <v>12569.4788879025</v>
      </c>
      <c r="R222" s="1343" t="n">
        <v>30036.2909113238</v>
      </c>
      <c r="S222" s="1344" t="n">
        <v>32818.8549475125</v>
      </c>
    </row>
    <row r="223" customFormat="false" ht="16.5" hidden="false" customHeight="false" outlineLevel="0" collapsed="false">
      <c r="A223" s="1324" t="s">
        <v>529</v>
      </c>
      <c r="B223" s="1325" t="n">
        <f aca="false">J223</f>
        <v>80</v>
      </c>
      <c r="C223" s="1325" t="s">
        <v>496</v>
      </c>
      <c r="D223" s="1325" t="n">
        <f aca="false">K223</f>
        <v>300</v>
      </c>
      <c r="E223" s="1325" t="s">
        <v>496</v>
      </c>
      <c r="F223" s="1326" t="n">
        <f aca="false">L223</f>
        <v>1100</v>
      </c>
      <c r="G223" s="1325" t="s">
        <v>496</v>
      </c>
      <c r="H223" s="1325" t="n">
        <v>4</v>
      </c>
      <c r="I223" s="1327" t="s">
        <v>497</v>
      </c>
      <c r="J223" s="1338" t="n">
        <v>80</v>
      </c>
      <c r="K223" s="1339" t="n">
        <v>300</v>
      </c>
      <c r="L223" s="1339" t="n">
        <v>1100</v>
      </c>
      <c r="M223" s="1340" t="n">
        <v>11.7231438305837</v>
      </c>
      <c r="N223" s="1209" t="n">
        <v>462.1454021268</v>
      </c>
      <c r="O223" s="1342" t="n">
        <v>18071.25307776</v>
      </c>
      <c r="P223" s="1342" t="n">
        <v>20962.6391582325</v>
      </c>
      <c r="Q223" s="1213" t="n">
        <v>13018.4558115075</v>
      </c>
      <c r="R223" s="1343" t="n">
        <v>31089.7088892675</v>
      </c>
      <c r="S223" s="1344" t="n">
        <v>33981.09496974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80</v>
      </c>
      <c r="C224" s="1337" t="s">
        <v>496</v>
      </c>
      <c r="D224" s="1337" t="n">
        <f aca="false">K224</f>
        <v>300</v>
      </c>
      <c r="E224" s="1337" t="s">
        <v>496</v>
      </c>
      <c r="F224" s="1326" t="n">
        <f aca="false">L224</f>
        <v>1150</v>
      </c>
      <c r="G224" s="1337" t="s">
        <v>496</v>
      </c>
      <c r="H224" s="1325" t="n">
        <v>4</v>
      </c>
      <c r="I224" s="1327" t="s">
        <v>497</v>
      </c>
      <c r="J224" s="1338" t="n">
        <v>80</v>
      </c>
      <c r="K224" s="1339" t="n">
        <v>300</v>
      </c>
      <c r="L224" s="1339" t="n">
        <v>1150</v>
      </c>
      <c r="M224" s="1340" t="n">
        <v>12.2223363385016</v>
      </c>
      <c r="N224" s="1209" t="n">
        <v>492.95509560192</v>
      </c>
      <c r="O224" s="1342" t="n">
        <v>18675.69400089</v>
      </c>
      <c r="P224" s="1342" t="n">
        <v>21675.9023880638</v>
      </c>
      <c r="Q224" s="1213" t="n">
        <v>13467.4326039038</v>
      </c>
      <c r="R224" s="1343" t="n">
        <v>32143.1266047938</v>
      </c>
      <c r="S224" s="1344" t="n">
        <v>35143.3349919675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80</v>
      </c>
      <c r="C225" s="1337" t="s">
        <v>496</v>
      </c>
      <c r="D225" s="1337" t="n">
        <f aca="false">K225</f>
        <v>300</v>
      </c>
      <c r="E225" s="1337" t="s">
        <v>496</v>
      </c>
      <c r="F225" s="1326" t="n">
        <f aca="false">L225</f>
        <v>1200</v>
      </c>
      <c r="G225" s="1337" t="s">
        <v>496</v>
      </c>
      <c r="H225" s="1325" t="n">
        <v>4</v>
      </c>
      <c r="I225" s="1327" t="s">
        <v>497</v>
      </c>
      <c r="J225" s="1338" t="n">
        <v>80</v>
      </c>
      <c r="K225" s="1339" t="n">
        <v>300</v>
      </c>
      <c r="L225" s="1339" t="n">
        <v>1200</v>
      </c>
      <c r="M225" s="1340" t="n">
        <v>12.8000288464195</v>
      </c>
      <c r="N225" s="1209" t="n">
        <v>523.76478907704</v>
      </c>
      <c r="O225" s="1342" t="n">
        <v>19352.24200467</v>
      </c>
      <c r="P225" s="1342" t="n">
        <v>22459.074689565</v>
      </c>
      <c r="Q225" s="1213" t="n">
        <v>14131.9063848825</v>
      </c>
      <c r="R225" s="1343" t="n">
        <v>33484.1483895525</v>
      </c>
      <c r="S225" s="1344" t="n">
        <v>36590.9810744475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80</v>
      </c>
      <c r="C226" s="1337" t="s">
        <v>496</v>
      </c>
      <c r="D226" s="1337" t="n">
        <f aca="false">K226</f>
        <v>300</v>
      </c>
      <c r="E226" s="1337" t="s">
        <v>496</v>
      </c>
      <c r="F226" s="1326" t="n">
        <f aca="false">L226</f>
        <v>1250</v>
      </c>
      <c r="G226" s="1337" t="s">
        <v>496</v>
      </c>
      <c r="H226" s="1325" t="n">
        <v>4</v>
      </c>
      <c r="I226" s="1327" t="s">
        <v>497</v>
      </c>
      <c r="J226" s="1338" t="n">
        <v>80</v>
      </c>
      <c r="K226" s="1339" t="n">
        <v>300</v>
      </c>
      <c r="L226" s="1339" t="n">
        <v>1250</v>
      </c>
      <c r="M226" s="1340" t="n">
        <v>13.2992213543374</v>
      </c>
      <c r="N226" s="1209" t="n">
        <v>554.57448255216</v>
      </c>
      <c r="O226" s="1342" t="n">
        <v>19956.6830590088</v>
      </c>
      <c r="P226" s="1342" t="n">
        <v>23172.3379193963</v>
      </c>
      <c r="Q226" s="1213" t="n">
        <v>14580.8833084875</v>
      </c>
      <c r="R226" s="1343" t="n">
        <v>34537.5663674963</v>
      </c>
      <c r="S226" s="1344" t="n">
        <v>37753.2212278838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80</v>
      </c>
      <c r="C227" s="1337" t="s">
        <v>496</v>
      </c>
      <c r="D227" s="1337" t="n">
        <f aca="false">K227</f>
        <v>300</v>
      </c>
      <c r="E227" s="1337" t="s">
        <v>496</v>
      </c>
      <c r="F227" s="1326" t="n">
        <f aca="false">L227</f>
        <v>1300</v>
      </c>
      <c r="G227" s="1337" t="s">
        <v>496</v>
      </c>
      <c r="H227" s="1325" t="n">
        <v>4</v>
      </c>
      <c r="I227" s="1327" t="s">
        <v>497</v>
      </c>
      <c r="J227" s="1338" t="n">
        <v>80</v>
      </c>
      <c r="K227" s="1339" t="n">
        <v>300</v>
      </c>
      <c r="L227" s="1339" t="n">
        <v>1300</v>
      </c>
      <c r="M227" s="1340" t="n">
        <v>13.7984138622553</v>
      </c>
      <c r="N227" s="1209" t="n">
        <v>585.38417602728</v>
      </c>
      <c r="O227" s="1342" t="n">
        <v>20561.1239821388</v>
      </c>
      <c r="P227" s="1342" t="n">
        <v>23885.6010180188</v>
      </c>
      <c r="Q227" s="1213" t="n">
        <v>15245.3570894663</v>
      </c>
      <c r="R227" s="1343" t="n">
        <v>35806.481071605</v>
      </c>
      <c r="S227" s="1344" t="n">
        <v>39130.958107485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80</v>
      </c>
      <c r="C228" s="1337" t="s">
        <v>496</v>
      </c>
      <c r="D228" s="1337" t="n">
        <f aca="false">K228</f>
        <v>300</v>
      </c>
      <c r="E228" s="1337" t="s">
        <v>496</v>
      </c>
      <c r="F228" s="1326" t="n">
        <f aca="false">L228</f>
        <v>1350</v>
      </c>
      <c r="G228" s="1337" t="s">
        <v>496</v>
      </c>
      <c r="H228" s="1325" t="n">
        <v>4</v>
      </c>
      <c r="I228" s="1327" t="s">
        <v>497</v>
      </c>
      <c r="J228" s="1338" t="n">
        <v>80</v>
      </c>
      <c r="K228" s="1339" t="n">
        <v>300</v>
      </c>
      <c r="L228" s="1339" t="n">
        <v>1350</v>
      </c>
      <c r="M228" s="1340" t="n">
        <v>14.2976063701732</v>
      </c>
      <c r="N228" s="1209" t="n">
        <v>616.1938695024</v>
      </c>
      <c r="O228" s="1342" t="n">
        <v>21165.5650364775</v>
      </c>
      <c r="P228" s="1342" t="n">
        <v>24598.86424785</v>
      </c>
      <c r="Q228" s="1213" t="n">
        <v>15694.3338818625</v>
      </c>
      <c r="R228" s="1343" t="n">
        <v>36859.89891834</v>
      </c>
      <c r="S228" s="1344" t="n">
        <v>40293.1981297125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80</v>
      </c>
      <c r="C229" s="1337" t="s">
        <v>496</v>
      </c>
      <c r="D229" s="1337" t="n">
        <f aca="false">K229</f>
        <v>300</v>
      </c>
      <c r="E229" s="1337" t="s">
        <v>496</v>
      </c>
      <c r="F229" s="1326" t="n">
        <f aca="false">L229</f>
        <v>1400</v>
      </c>
      <c r="G229" s="1337" t="s">
        <v>496</v>
      </c>
      <c r="H229" s="1325" t="n">
        <v>4</v>
      </c>
      <c r="I229" s="1327" t="s">
        <v>497</v>
      </c>
      <c r="J229" s="1338" t="n">
        <v>80</v>
      </c>
      <c r="K229" s="1339" t="n">
        <v>300</v>
      </c>
      <c r="L229" s="1339" t="n">
        <v>1400</v>
      </c>
      <c r="M229" s="1340" t="n">
        <v>14.7967988780911</v>
      </c>
      <c r="N229" s="1209" t="n">
        <v>647.00356297752</v>
      </c>
      <c r="O229" s="1342" t="n">
        <v>21770.0060908163</v>
      </c>
      <c r="P229" s="1342" t="n">
        <v>25312.1274776813</v>
      </c>
      <c r="Q229" s="1213" t="n">
        <v>16358.80779405</v>
      </c>
      <c r="R229" s="1343" t="n">
        <v>38128.8138848663</v>
      </c>
      <c r="S229" s="1344" t="n">
        <v>41670.9352717313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80</v>
      </c>
      <c r="C230" s="1337" t="s">
        <v>496</v>
      </c>
      <c r="D230" s="1337" t="n">
        <f aca="false">K230</f>
        <v>300</v>
      </c>
      <c r="E230" s="1337" t="s">
        <v>496</v>
      </c>
      <c r="F230" s="1326" t="n">
        <f aca="false">L230</f>
        <v>1450</v>
      </c>
      <c r="G230" s="1337" t="s">
        <v>496</v>
      </c>
      <c r="H230" s="1325" t="n">
        <v>4</v>
      </c>
      <c r="I230" s="1327" t="s">
        <v>497</v>
      </c>
      <c r="J230" s="1338" t="n">
        <v>80</v>
      </c>
      <c r="K230" s="1339" t="n">
        <v>300</v>
      </c>
      <c r="L230" s="1339" t="n">
        <v>1450</v>
      </c>
      <c r="M230" s="1340" t="n">
        <v>15.2959913860089</v>
      </c>
      <c r="N230" s="1209" t="n">
        <v>677.81325645264</v>
      </c>
      <c r="O230" s="1342" t="n">
        <v>22374.447145155</v>
      </c>
      <c r="P230" s="1342" t="n">
        <v>26025.3907075125</v>
      </c>
      <c r="Q230" s="1213" t="n">
        <v>16807.7845864461</v>
      </c>
      <c r="R230" s="1343" t="n">
        <v>39182.2317316011</v>
      </c>
      <c r="S230" s="1344" t="n">
        <v>42833.1752939586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80</v>
      </c>
      <c r="C231" s="1337" t="s">
        <v>496</v>
      </c>
      <c r="D231" s="1337" t="n">
        <f aca="false">K231</f>
        <v>300</v>
      </c>
      <c r="E231" s="1337" t="s">
        <v>496</v>
      </c>
      <c r="F231" s="1326" t="n">
        <f aca="false">L231</f>
        <v>1500</v>
      </c>
      <c r="G231" s="1337" t="s">
        <v>496</v>
      </c>
      <c r="H231" s="1325" t="n">
        <v>4</v>
      </c>
      <c r="I231" s="1327" t="s">
        <v>497</v>
      </c>
      <c r="J231" s="1338" t="n">
        <v>80</v>
      </c>
      <c r="K231" s="1339" t="n">
        <v>300</v>
      </c>
      <c r="L231" s="1339" t="n">
        <v>1500</v>
      </c>
      <c r="M231" s="1340" t="n">
        <v>15.9397487867268</v>
      </c>
      <c r="N231" s="1209" t="n">
        <v>708.62294992776</v>
      </c>
      <c r="O231" s="1342" t="n">
        <v>23613.1379137012</v>
      </c>
      <c r="P231" s="1342" t="n">
        <v>27294.1920472613</v>
      </c>
      <c r="Q231" s="1213" t="n">
        <v>17472.2584986338</v>
      </c>
      <c r="R231" s="1343" t="n">
        <v>41085.396412335</v>
      </c>
      <c r="S231" s="1344" t="n">
        <v>44766.450545895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80</v>
      </c>
      <c r="C232" s="1337" t="s">
        <v>496</v>
      </c>
      <c r="D232" s="1337" t="n">
        <f aca="false">K232</f>
        <v>300</v>
      </c>
      <c r="E232" s="1337" t="s">
        <v>496</v>
      </c>
      <c r="F232" s="1326" t="n">
        <f aca="false">L232</f>
        <v>1550</v>
      </c>
      <c r="G232" s="1337" t="s">
        <v>496</v>
      </c>
      <c r="H232" s="1325" t="n">
        <v>4</v>
      </c>
      <c r="I232" s="1327" t="s">
        <v>497</v>
      </c>
      <c r="J232" s="1338" t="n">
        <v>80</v>
      </c>
      <c r="K232" s="1339" t="n">
        <v>300</v>
      </c>
      <c r="L232" s="1339" t="n">
        <v>1550</v>
      </c>
      <c r="M232" s="1340" t="n">
        <v>16.4389412946447</v>
      </c>
      <c r="N232" s="1209" t="n">
        <v>739.43264340288</v>
      </c>
      <c r="O232" s="1342" t="n">
        <v>24217.57896804</v>
      </c>
      <c r="P232" s="1342" t="n">
        <v>28007.4551458838</v>
      </c>
      <c r="Q232" s="1213" t="n">
        <v>17921.23529103</v>
      </c>
      <c r="R232" s="1343" t="n">
        <v>42138.81425907</v>
      </c>
      <c r="S232" s="1344" t="n">
        <v>45928.6904369138</v>
      </c>
    </row>
    <row r="233" customFormat="false" ht="16.5" hidden="false" customHeight="false" outlineLevel="0" collapsed="false">
      <c r="A233" s="1324" t="s">
        <v>529</v>
      </c>
      <c r="B233" s="1325" t="n">
        <f aca="false">J233</f>
        <v>80</v>
      </c>
      <c r="C233" s="1325" t="s">
        <v>496</v>
      </c>
      <c r="D233" s="1325" t="n">
        <f aca="false">K233</f>
        <v>300</v>
      </c>
      <c r="E233" s="1325" t="s">
        <v>496</v>
      </c>
      <c r="F233" s="1326" t="n">
        <f aca="false">L233</f>
        <v>1600</v>
      </c>
      <c r="G233" s="1325" t="s">
        <v>496</v>
      </c>
      <c r="H233" s="1325" t="n">
        <v>4</v>
      </c>
      <c r="I233" s="1327" t="s">
        <v>497</v>
      </c>
      <c r="J233" s="1338" t="n">
        <v>80</v>
      </c>
      <c r="K233" s="1339" t="n">
        <v>300</v>
      </c>
      <c r="L233" s="1339" t="n">
        <v>1600</v>
      </c>
      <c r="M233" s="1340" t="n">
        <v>16.9381338025626</v>
      </c>
      <c r="N233" s="1209" t="n">
        <v>770.242336878</v>
      </c>
      <c r="O233" s="1342" t="n">
        <v>24822.0200223788</v>
      </c>
      <c r="P233" s="1342" t="n">
        <v>28720.718375715</v>
      </c>
      <c r="Q233" s="1213" t="n">
        <v>18370.2120834263</v>
      </c>
      <c r="R233" s="1343" t="n">
        <v>43192.232105805</v>
      </c>
      <c r="S233" s="1344" t="n">
        <v>47090.9304591413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80</v>
      </c>
      <c r="C234" s="1337" t="s">
        <v>496</v>
      </c>
      <c r="D234" s="1337" t="n">
        <f aca="false">K234</f>
        <v>300</v>
      </c>
      <c r="E234" s="1337" t="s">
        <v>496</v>
      </c>
      <c r="F234" s="1326" t="n">
        <f aca="false">L234</f>
        <v>1650</v>
      </c>
      <c r="G234" s="1337" t="s">
        <v>496</v>
      </c>
      <c r="H234" s="1325" t="n">
        <v>4</v>
      </c>
      <c r="I234" s="1327" t="s">
        <v>497</v>
      </c>
      <c r="J234" s="1338" t="n">
        <v>80</v>
      </c>
      <c r="K234" s="1339" t="n">
        <v>300</v>
      </c>
      <c r="L234" s="1339" t="n">
        <v>1650</v>
      </c>
      <c r="M234" s="1340" t="n">
        <v>17.4373263104805</v>
      </c>
      <c r="N234" s="1209" t="n">
        <v>801.05203035312</v>
      </c>
      <c r="O234" s="1342" t="n">
        <v>25426.4609455088</v>
      </c>
      <c r="P234" s="1342" t="n">
        <v>29433.9816055463</v>
      </c>
      <c r="Q234" s="1213" t="n">
        <v>19034.6859956138</v>
      </c>
      <c r="R234" s="1343" t="n">
        <v>44461.1469411225</v>
      </c>
      <c r="S234" s="1344" t="n">
        <v>48468.66760116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80</v>
      </c>
      <c r="C235" s="1337" t="s">
        <v>496</v>
      </c>
      <c r="D235" s="1337" t="n">
        <f aca="false">K235</f>
        <v>300</v>
      </c>
      <c r="E235" s="1337" t="s">
        <v>496</v>
      </c>
      <c r="F235" s="1326" t="n">
        <f aca="false">L235</f>
        <v>1700</v>
      </c>
      <c r="G235" s="1337" t="s">
        <v>496</v>
      </c>
      <c r="H235" s="1325" t="n">
        <v>4</v>
      </c>
      <c r="I235" s="1327" t="s">
        <v>497</v>
      </c>
      <c r="J235" s="1338" t="n">
        <v>80</v>
      </c>
      <c r="K235" s="1339" t="n">
        <v>300</v>
      </c>
      <c r="L235" s="1339" t="n">
        <v>1700</v>
      </c>
      <c r="M235" s="1340" t="n">
        <v>17.9365188183984</v>
      </c>
      <c r="N235" s="1209" t="n">
        <v>831.86172382824</v>
      </c>
      <c r="O235" s="1342" t="n">
        <v>26030.9019998475</v>
      </c>
      <c r="P235" s="1342" t="n">
        <v>30147.2448353775</v>
      </c>
      <c r="Q235" s="1213" t="n">
        <v>19483.66278801</v>
      </c>
      <c r="R235" s="1343" t="n">
        <v>45514.5647878575</v>
      </c>
      <c r="S235" s="1344" t="n">
        <v>49630.9076233875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80</v>
      </c>
      <c r="C236" s="1337" t="s">
        <v>496</v>
      </c>
      <c r="D236" s="1337" t="n">
        <f aca="false">K236</f>
        <v>300</v>
      </c>
      <c r="E236" s="1337" t="s">
        <v>496</v>
      </c>
      <c r="F236" s="1326" t="n">
        <f aca="false">L236</f>
        <v>1750</v>
      </c>
      <c r="G236" s="1337" t="s">
        <v>496</v>
      </c>
      <c r="H236" s="1325" t="n">
        <v>4</v>
      </c>
      <c r="I236" s="1327" t="s">
        <v>497</v>
      </c>
      <c r="J236" s="1338" t="n">
        <v>80</v>
      </c>
      <c r="K236" s="1339" t="n">
        <v>300</v>
      </c>
      <c r="L236" s="1339" t="n">
        <v>1750</v>
      </c>
      <c r="M236" s="1340" t="n">
        <v>18.4357113263163</v>
      </c>
      <c r="N236" s="1209" t="n">
        <v>862.67141730336</v>
      </c>
      <c r="O236" s="1342" t="n">
        <v>26635.3430541863</v>
      </c>
      <c r="P236" s="1342" t="n">
        <v>30860.5080652088</v>
      </c>
      <c r="Q236" s="1213" t="n">
        <v>20148.1367001975</v>
      </c>
      <c r="R236" s="1343" t="n">
        <v>46783.4797543838</v>
      </c>
      <c r="S236" s="1344" t="n">
        <v>51008.6447654063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80</v>
      </c>
      <c r="C237" s="1337" t="s">
        <v>496</v>
      </c>
      <c r="D237" s="1337" t="n">
        <f aca="false">K237</f>
        <v>300</v>
      </c>
      <c r="E237" s="1337" t="s">
        <v>496</v>
      </c>
      <c r="F237" s="1326" t="n">
        <f aca="false">L237</f>
        <v>1800</v>
      </c>
      <c r="G237" s="1337" t="s">
        <v>496</v>
      </c>
      <c r="H237" s="1325" t="n">
        <v>4</v>
      </c>
      <c r="I237" s="1327" t="s">
        <v>497</v>
      </c>
      <c r="J237" s="1338" t="n">
        <v>80</v>
      </c>
      <c r="K237" s="1339" t="n">
        <v>300</v>
      </c>
      <c r="L237" s="1339" t="n">
        <v>1800</v>
      </c>
      <c r="M237" s="1340" t="n">
        <v>18.9349038342342</v>
      </c>
      <c r="N237" s="1209" t="n">
        <v>893.48111077848</v>
      </c>
      <c r="O237" s="1342" t="n">
        <v>27239.784108525</v>
      </c>
      <c r="P237" s="1342" t="n">
        <v>31573.7712950399</v>
      </c>
      <c r="Q237" s="1213" t="n">
        <v>20597.1134925938</v>
      </c>
      <c r="R237" s="1343" t="n">
        <v>47836.8976011188</v>
      </c>
      <c r="S237" s="1344" t="n">
        <v>52170.8847876336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80</v>
      </c>
      <c r="C238" s="1337" t="s">
        <v>496</v>
      </c>
      <c r="D238" s="1337" t="n">
        <f aca="false">K238</f>
        <v>300</v>
      </c>
      <c r="E238" s="1337" t="s">
        <v>496</v>
      </c>
      <c r="F238" s="1326" t="n">
        <f aca="false">L238</f>
        <v>1850</v>
      </c>
      <c r="G238" s="1337" t="s">
        <v>496</v>
      </c>
      <c r="H238" s="1325" t="n">
        <v>4</v>
      </c>
      <c r="I238" s="1327" t="s">
        <v>497</v>
      </c>
      <c r="J238" s="1338" t="n">
        <v>80</v>
      </c>
      <c r="K238" s="1339" t="n">
        <v>300</v>
      </c>
      <c r="L238" s="1339" t="n">
        <v>1850</v>
      </c>
      <c r="M238" s="1340" t="n">
        <v>19.4340963421521</v>
      </c>
      <c r="N238" s="1209" t="n">
        <v>924.2908042536</v>
      </c>
      <c r="O238" s="1342" t="n">
        <v>27844.2251628638</v>
      </c>
      <c r="P238" s="1342" t="n">
        <v>32287.0343936625</v>
      </c>
      <c r="Q238" s="1213" t="n">
        <v>21261.5872735725</v>
      </c>
      <c r="R238" s="1343" t="n">
        <v>49105.8124364363</v>
      </c>
      <c r="S238" s="1344" t="n">
        <v>53548.621667235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80</v>
      </c>
      <c r="C239" s="1337" t="s">
        <v>496</v>
      </c>
      <c r="D239" s="1337" t="n">
        <f aca="false">K239</f>
        <v>300</v>
      </c>
      <c r="E239" s="1337" t="s">
        <v>496</v>
      </c>
      <c r="F239" s="1326" t="n">
        <f aca="false">L239</f>
        <v>1900</v>
      </c>
      <c r="G239" s="1337" t="s">
        <v>496</v>
      </c>
      <c r="H239" s="1325" t="n">
        <v>4</v>
      </c>
      <c r="I239" s="1327" t="s">
        <v>497</v>
      </c>
      <c r="J239" s="1338" t="n">
        <v>80</v>
      </c>
      <c r="K239" s="1339" t="n">
        <v>300</v>
      </c>
      <c r="L239" s="1339" t="n">
        <v>1900</v>
      </c>
      <c r="M239" s="1340" t="n">
        <v>19.93328885007</v>
      </c>
      <c r="N239" s="1209" t="n">
        <v>955.10049772872</v>
      </c>
      <c r="O239" s="1342" t="n">
        <v>28448.6660859938</v>
      </c>
      <c r="P239" s="1342" t="n">
        <v>33000.2976234938</v>
      </c>
      <c r="Q239" s="1213" t="n">
        <v>21710.5641971775</v>
      </c>
      <c r="R239" s="1343" t="n">
        <v>50159.2302831713</v>
      </c>
      <c r="S239" s="1344" t="n">
        <v>54710.8618206713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80</v>
      </c>
      <c r="C240" s="1337" t="s">
        <v>496</v>
      </c>
      <c r="D240" s="1337" t="n">
        <f aca="false">K240</f>
        <v>300</v>
      </c>
      <c r="E240" s="1337" t="s">
        <v>496</v>
      </c>
      <c r="F240" s="1326" t="n">
        <f aca="false">L240</f>
        <v>1950</v>
      </c>
      <c r="G240" s="1337" t="s">
        <v>496</v>
      </c>
      <c r="H240" s="1325" t="n">
        <v>4</v>
      </c>
      <c r="I240" s="1327" t="s">
        <v>497</v>
      </c>
      <c r="J240" s="1338" t="n">
        <v>80</v>
      </c>
      <c r="K240" s="1339" t="n">
        <v>300</v>
      </c>
      <c r="L240" s="1339" t="n">
        <v>1950</v>
      </c>
      <c r="M240" s="1340" t="n">
        <v>20.5109813579879</v>
      </c>
      <c r="N240" s="1209" t="n">
        <v>985.91019120384</v>
      </c>
      <c r="O240" s="1342" t="n">
        <v>29125.2140897738</v>
      </c>
      <c r="P240" s="1342" t="n">
        <v>33783.469924995</v>
      </c>
      <c r="Q240" s="1213" t="n">
        <v>22159.5409895738</v>
      </c>
      <c r="R240" s="1343" t="n">
        <v>51284.7550793475</v>
      </c>
      <c r="S240" s="1344" t="n">
        <v>55943.0109145688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80</v>
      </c>
      <c r="C241" s="1337" t="s">
        <v>496</v>
      </c>
      <c r="D241" s="1337" t="n">
        <f aca="false">K241</f>
        <v>300</v>
      </c>
      <c r="E241" s="1337" t="s">
        <v>496</v>
      </c>
      <c r="F241" s="1326" t="n">
        <f aca="false">L241</f>
        <v>2000</v>
      </c>
      <c r="G241" s="1337" t="s">
        <v>496</v>
      </c>
      <c r="H241" s="1325" t="n">
        <v>4</v>
      </c>
      <c r="I241" s="1327" t="s">
        <v>497</v>
      </c>
      <c r="J241" s="1338" t="n">
        <v>80</v>
      </c>
      <c r="K241" s="1339" t="n">
        <v>300</v>
      </c>
      <c r="L241" s="1339" t="n">
        <v>2000</v>
      </c>
      <c r="M241" s="1340" t="n">
        <v>21.1017362659058</v>
      </c>
      <c r="N241" s="1209" t="n">
        <v>1016.71988467896</v>
      </c>
      <c r="O241" s="1342" t="n">
        <v>29945.1157878713</v>
      </c>
      <c r="P241" s="1342" t="n">
        <v>34778.3317995713</v>
      </c>
      <c r="Q241" s="1213" t="n">
        <v>22824.0147705525</v>
      </c>
      <c r="R241" s="1343" t="n">
        <v>52769.1305584238</v>
      </c>
      <c r="S241" s="1344" t="n">
        <v>57602.3465701238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80</v>
      </c>
      <c r="C242" s="1337" t="s">
        <v>496</v>
      </c>
      <c r="D242" s="1337" t="n">
        <f aca="false">K242</f>
        <v>300</v>
      </c>
      <c r="E242" s="1337" t="s">
        <v>496</v>
      </c>
      <c r="F242" s="1326" t="n">
        <f aca="false">L242</f>
        <v>2050</v>
      </c>
      <c r="G242" s="1337" t="s">
        <v>496</v>
      </c>
      <c r="H242" s="1325" t="n">
        <v>4</v>
      </c>
      <c r="I242" s="1327" t="s">
        <v>497</v>
      </c>
      <c r="J242" s="1338" t="n">
        <v>80</v>
      </c>
      <c r="K242" s="1339" t="n">
        <v>300</v>
      </c>
      <c r="L242" s="1339" t="n">
        <v>2050</v>
      </c>
      <c r="M242" s="1340" t="n">
        <v>21.6009287738237</v>
      </c>
      <c r="N242" s="1209" t="n">
        <v>1047.52957815408</v>
      </c>
      <c r="O242" s="1342" t="n">
        <v>30549.55684221</v>
      </c>
      <c r="P242" s="1342" t="n">
        <v>35491.5950294025</v>
      </c>
      <c r="Q242" s="1213" t="n">
        <v>23272.9916941575</v>
      </c>
      <c r="R242" s="1343" t="n">
        <v>53822.5485363675</v>
      </c>
      <c r="S242" s="1344" t="n">
        <v>58764.58672356</v>
      </c>
    </row>
    <row r="243" customFormat="false" ht="16.5" hidden="false" customHeight="false" outlineLevel="0" collapsed="false">
      <c r="A243" s="1324" t="s">
        <v>529</v>
      </c>
      <c r="B243" s="1325" t="n">
        <f aca="false">J243</f>
        <v>80</v>
      </c>
      <c r="C243" s="1325" t="s">
        <v>496</v>
      </c>
      <c r="D243" s="1325" t="n">
        <f aca="false">K243</f>
        <v>300</v>
      </c>
      <c r="E243" s="1325" t="s">
        <v>496</v>
      </c>
      <c r="F243" s="1326" t="n">
        <f aca="false">L243</f>
        <v>2100</v>
      </c>
      <c r="G243" s="1325" t="s">
        <v>496</v>
      </c>
      <c r="H243" s="1325" t="n">
        <v>4</v>
      </c>
      <c r="I243" s="1327" t="s">
        <v>497</v>
      </c>
      <c r="J243" s="1338" t="n">
        <v>80</v>
      </c>
      <c r="K243" s="1339" t="n">
        <v>300</v>
      </c>
      <c r="L243" s="1339" t="n">
        <v>2100</v>
      </c>
      <c r="M243" s="1340" t="n">
        <v>22.1001212817416</v>
      </c>
      <c r="N243" s="1209" t="n">
        <v>1078.3392716292</v>
      </c>
      <c r="O243" s="1342" t="n">
        <v>31153.9978965488</v>
      </c>
      <c r="P243" s="1342" t="n">
        <v>36204.858128025</v>
      </c>
      <c r="Q243" s="1213" t="n">
        <v>23937.4654751363</v>
      </c>
      <c r="R243" s="1343" t="n">
        <v>55091.463371685</v>
      </c>
      <c r="S243" s="1344" t="n">
        <v>60142.3236031613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80</v>
      </c>
      <c r="C244" s="1337" t="s">
        <v>496</v>
      </c>
      <c r="D244" s="1337" t="n">
        <f aca="false">K244</f>
        <v>300</v>
      </c>
      <c r="E244" s="1337" t="s">
        <v>496</v>
      </c>
      <c r="F244" s="1326" t="n">
        <f aca="false">L244</f>
        <v>2150</v>
      </c>
      <c r="G244" s="1337" t="s">
        <v>496</v>
      </c>
      <c r="H244" s="1325" t="n">
        <v>4</v>
      </c>
      <c r="I244" s="1327" t="s">
        <v>497</v>
      </c>
      <c r="J244" s="1338" t="n">
        <v>80</v>
      </c>
      <c r="K244" s="1339" t="n">
        <v>300</v>
      </c>
      <c r="L244" s="1339" t="n">
        <v>2150</v>
      </c>
      <c r="M244" s="1340" t="n">
        <v>22.5993137896595</v>
      </c>
      <c r="N244" s="1209" t="n">
        <v>1109.14896510432</v>
      </c>
      <c r="O244" s="1342" t="n">
        <v>31758.4389508875</v>
      </c>
      <c r="P244" s="1342" t="n">
        <v>36918.1213578563</v>
      </c>
      <c r="Q244" s="1213" t="n">
        <v>24386.4423987413</v>
      </c>
      <c r="R244" s="1343" t="n">
        <v>56144.8813496288</v>
      </c>
      <c r="S244" s="1344" t="n">
        <v>61304.5637565975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80</v>
      </c>
      <c r="C245" s="1337" t="s">
        <v>496</v>
      </c>
      <c r="D245" s="1337" t="n">
        <f aca="false">K245</f>
        <v>300</v>
      </c>
      <c r="E245" s="1337" t="s">
        <v>496</v>
      </c>
      <c r="F245" s="1326" t="n">
        <f aca="false">L245</f>
        <v>2200</v>
      </c>
      <c r="G245" s="1337" t="s">
        <v>496</v>
      </c>
      <c r="H245" s="1325" t="n">
        <v>4</v>
      </c>
      <c r="I245" s="1327" t="s">
        <v>497</v>
      </c>
      <c r="J245" s="1338" t="n">
        <v>80</v>
      </c>
      <c r="K245" s="1339" t="n">
        <v>300</v>
      </c>
      <c r="L245" s="1339" t="n">
        <v>2200</v>
      </c>
      <c r="M245" s="1340" t="n">
        <v>23.0985062975774</v>
      </c>
      <c r="N245" s="1209" t="n">
        <v>1139.95865857944</v>
      </c>
      <c r="O245" s="1342" t="n">
        <v>32362.8800052263</v>
      </c>
      <c r="P245" s="1342" t="n">
        <v>37631.3845876875</v>
      </c>
      <c r="Q245" s="1213" t="n">
        <v>25050.91617972</v>
      </c>
      <c r="R245" s="1343" t="n">
        <v>57413.7961849463</v>
      </c>
      <c r="S245" s="1344" t="n">
        <v>62682.3007674075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80</v>
      </c>
      <c r="C246" s="1337" t="s">
        <v>496</v>
      </c>
      <c r="D246" s="1337" t="n">
        <f aca="false">K246</f>
        <v>300</v>
      </c>
      <c r="E246" s="1337" t="s">
        <v>496</v>
      </c>
      <c r="F246" s="1326" t="n">
        <f aca="false">L246</f>
        <v>2250</v>
      </c>
      <c r="G246" s="1337" t="s">
        <v>496</v>
      </c>
      <c r="H246" s="1325" t="n">
        <v>4</v>
      </c>
      <c r="I246" s="1327" t="s">
        <v>497</v>
      </c>
      <c r="J246" s="1338" t="n">
        <v>80</v>
      </c>
      <c r="K246" s="1339" t="n">
        <v>300</v>
      </c>
      <c r="L246" s="1339" t="n">
        <v>2250</v>
      </c>
      <c r="M246" s="1340" t="n">
        <v>23.5976988054953</v>
      </c>
      <c r="N246" s="1209" t="n">
        <v>1170.76835205456</v>
      </c>
      <c r="O246" s="1342" t="n">
        <v>32967.3209283563</v>
      </c>
      <c r="P246" s="1342" t="n">
        <v>38344.6478175188</v>
      </c>
      <c r="Q246" s="1213" t="n">
        <v>25499.8929721163</v>
      </c>
      <c r="R246" s="1343" t="n">
        <v>58467.2139004725</v>
      </c>
      <c r="S246" s="1344" t="n">
        <v>63844.540789635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80</v>
      </c>
      <c r="C247" s="1337" t="s">
        <v>496</v>
      </c>
      <c r="D247" s="1337" t="n">
        <f aca="false">K247</f>
        <v>300</v>
      </c>
      <c r="E247" s="1337" t="s">
        <v>496</v>
      </c>
      <c r="F247" s="1326" t="n">
        <f aca="false">L247</f>
        <v>2300</v>
      </c>
      <c r="G247" s="1337" t="s">
        <v>496</v>
      </c>
      <c r="H247" s="1325" t="n">
        <v>4</v>
      </c>
      <c r="I247" s="1327" t="s">
        <v>497</v>
      </c>
      <c r="J247" s="1338" t="n">
        <v>80</v>
      </c>
      <c r="K247" s="1339" t="n">
        <v>300</v>
      </c>
      <c r="L247" s="1339" t="n">
        <v>2300</v>
      </c>
      <c r="M247" s="1340" t="n">
        <v>24.0968913134132</v>
      </c>
      <c r="N247" s="1209" t="n">
        <v>1201.57804552968</v>
      </c>
      <c r="O247" s="1342" t="n">
        <v>33571.761982695</v>
      </c>
      <c r="P247" s="1342" t="n">
        <v>39057.91104735</v>
      </c>
      <c r="Q247" s="1213" t="n">
        <v>25948.8698957213</v>
      </c>
      <c r="R247" s="1343" t="n">
        <v>59520.6318784163</v>
      </c>
      <c r="S247" s="1344" t="n">
        <v>65006.7809430713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80</v>
      </c>
      <c r="C248" s="1337" t="s">
        <v>496</v>
      </c>
      <c r="D248" s="1337" t="n">
        <f aca="false">K248</f>
        <v>300</v>
      </c>
      <c r="E248" s="1337" t="s">
        <v>496</v>
      </c>
      <c r="F248" s="1326" t="n">
        <f aca="false">L248</f>
        <v>2350</v>
      </c>
      <c r="G248" s="1337" t="s">
        <v>496</v>
      </c>
      <c r="H248" s="1325" t="n">
        <v>4</v>
      </c>
      <c r="I248" s="1327" t="s">
        <v>497</v>
      </c>
      <c r="J248" s="1338" t="n">
        <v>80</v>
      </c>
      <c r="K248" s="1339" t="n">
        <v>300</v>
      </c>
      <c r="L248" s="1339" t="n">
        <v>2350</v>
      </c>
      <c r="M248" s="1340" t="n">
        <v>24.5960838213311</v>
      </c>
      <c r="N248" s="1209" t="n">
        <v>1232.3877390048</v>
      </c>
      <c r="O248" s="1342" t="n">
        <v>34176.2030370338</v>
      </c>
      <c r="P248" s="1342" t="n">
        <v>39771.1742771813</v>
      </c>
      <c r="Q248" s="1213" t="n">
        <v>26613.3436767</v>
      </c>
      <c r="R248" s="1343" t="n">
        <v>60789.5467137338</v>
      </c>
      <c r="S248" s="1344" t="n">
        <v>66384.5179538813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80</v>
      </c>
      <c r="C249" s="1337" t="s">
        <v>496</v>
      </c>
      <c r="D249" s="1337" t="n">
        <f aca="false">K249</f>
        <v>300</v>
      </c>
      <c r="E249" s="1337" t="s">
        <v>496</v>
      </c>
      <c r="F249" s="1326" t="n">
        <f aca="false">L249</f>
        <v>2400</v>
      </c>
      <c r="G249" s="1337" t="s">
        <v>496</v>
      </c>
      <c r="H249" s="1325" t="n">
        <v>4</v>
      </c>
      <c r="I249" s="1327" t="s">
        <v>497</v>
      </c>
      <c r="J249" s="1338" t="n">
        <v>80</v>
      </c>
      <c r="K249" s="1339" t="n">
        <v>300</v>
      </c>
      <c r="L249" s="1339" t="n">
        <v>2400</v>
      </c>
      <c r="M249" s="1340" t="n">
        <v>25.0952763292489</v>
      </c>
      <c r="N249" s="1209" t="n">
        <v>1263.19743247992</v>
      </c>
      <c r="O249" s="1342" t="n">
        <v>34780.6440913725</v>
      </c>
      <c r="P249" s="1342" t="n">
        <v>40484.4373758038</v>
      </c>
      <c r="Q249" s="1213" t="n">
        <v>27062.3204690963</v>
      </c>
      <c r="R249" s="1343" t="n">
        <v>61842.9645604688</v>
      </c>
      <c r="S249" s="1344" t="n">
        <v>67546.7578449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80</v>
      </c>
      <c r="C250" s="1337" t="s">
        <v>496</v>
      </c>
      <c r="D250" s="1337" t="n">
        <f aca="false">K250</f>
        <v>300</v>
      </c>
      <c r="E250" s="1337" t="s">
        <v>496</v>
      </c>
      <c r="F250" s="1326" t="n">
        <f aca="false">L250</f>
        <v>2450</v>
      </c>
      <c r="G250" s="1337" t="s">
        <v>496</v>
      </c>
      <c r="H250" s="1325" t="n">
        <v>4</v>
      </c>
      <c r="I250" s="1327" t="s">
        <v>497</v>
      </c>
      <c r="J250" s="1338" t="n">
        <v>80</v>
      </c>
      <c r="K250" s="1339" t="n">
        <v>300</v>
      </c>
      <c r="L250" s="1339" t="n">
        <v>2450</v>
      </c>
      <c r="M250" s="1340" t="n">
        <v>25.7390337299668</v>
      </c>
      <c r="N250" s="1209" t="n">
        <v>1294.00712595504</v>
      </c>
      <c r="O250" s="1342" t="n">
        <v>36019.3348599188</v>
      </c>
      <c r="P250" s="1342" t="n">
        <v>41753.2387155525</v>
      </c>
      <c r="Q250" s="1213" t="n">
        <v>27726.7943812838</v>
      </c>
      <c r="R250" s="1343" t="n">
        <v>63746.1292412025</v>
      </c>
      <c r="S250" s="1344" t="n">
        <v>69480.0330968363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80</v>
      </c>
      <c r="C251" s="1337" t="s">
        <v>496</v>
      </c>
      <c r="D251" s="1337" t="n">
        <f aca="false">K251</f>
        <v>300</v>
      </c>
      <c r="E251" s="1337" t="s">
        <v>496</v>
      </c>
      <c r="F251" s="1326" t="n">
        <f aca="false">L251</f>
        <v>2500</v>
      </c>
      <c r="G251" s="1337" t="s">
        <v>496</v>
      </c>
      <c r="H251" s="1325" t="n">
        <v>4</v>
      </c>
      <c r="I251" s="1327" t="s">
        <v>497</v>
      </c>
      <c r="J251" s="1338" t="n">
        <v>80</v>
      </c>
      <c r="K251" s="1339" t="n">
        <v>300</v>
      </c>
      <c r="L251" s="1339" t="n">
        <v>2500</v>
      </c>
      <c r="M251" s="1340" t="n">
        <v>26.2382262378847</v>
      </c>
      <c r="N251" s="1209" t="n">
        <v>1324.81681943016</v>
      </c>
      <c r="O251" s="1342" t="n">
        <v>36623.7759142575</v>
      </c>
      <c r="P251" s="1342" t="n">
        <v>42466.5019453838</v>
      </c>
      <c r="Q251" s="1213" t="n">
        <v>28175.77117368</v>
      </c>
      <c r="R251" s="1343" t="n">
        <v>64799.5470879375</v>
      </c>
      <c r="S251" s="1344" t="n">
        <v>70642.2731190638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80</v>
      </c>
      <c r="C252" s="1337" t="s">
        <v>496</v>
      </c>
      <c r="D252" s="1337" t="n">
        <f aca="false">K252</f>
        <v>300</v>
      </c>
      <c r="E252" s="1337" t="s">
        <v>496</v>
      </c>
      <c r="F252" s="1326" t="n">
        <f aca="false">L252</f>
        <v>2550</v>
      </c>
      <c r="G252" s="1337" t="s">
        <v>496</v>
      </c>
      <c r="H252" s="1325" t="n">
        <v>4</v>
      </c>
      <c r="I252" s="1327" t="s">
        <v>497</v>
      </c>
      <c r="J252" s="1338" t="n">
        <v>80</v>
      </c>
      <c r="K252" s="1339" t="n">
        <v>300</v>
      </c>
      <c r="L252" s="1339" t="n">
        <v>2550</v>
      </c>
      <c r="M252" s="1340" t="n">
        <v>26.7374187458026</v>
      </c>
      <c r="N252" s="1209" t="n">
        <v>1355.62651290528</v>
      </c>
      <c r="O252" s="1342" t="n">
        <v>37228.2169685963</v>
      </c>
      <c r="P252" s="1342" t="n">
        <v>43179.765175215</v>
      </c>
      <c r="Q252" s="1213" t="n">
        <v>28840.2450858675</v>
      </c>
      <c r="R252" s="1343" t="n">
        <v>66068.4620544638</v>
      </c>
      <c r="S252" s="1344" t="n">
        <v>72020.0102610825</v>
      </c>
    </row>
    <row r="253" customFormat="false" ht="16.5" hidden="false" customHeight="false" outlineLevel="0" collapsed="false">
      <c r="A253" s="1324" t="s">
        <v>529</v>
      </c>
      <c r="B253" s="1325" t="n">
        <f aca="false">J253</f>
        <v>80</v>
      </c>
      <c r="C253" s="1325" t="s">
        <v>496</v>
      </c>
      <c r="D253" s="1325" t="n">
        <f aca="false">K253</f>
        <v>300</v>
      </c>
      <c r="E253" s="1325" t="s">
        <v>496</v>
      </c>
      <c r="F253" s="1326" t="n">
        <f aca="false">L253</f>
        <v>2600</v>
      </c>
      <c r="G253" s="1325" t="s">
        <v>496</v>
      </c>
      <c r="H253" s="1325" t="n">
        <v>4</v>
      </c>
      <c r="I253" s="1327" t="s">
        <v>497</v>
      </c>
      <c r="J253" s="1338" t="n">
        <v>80</v>
      </c>
      <c r="K253" s="1339" t="n">
        <v>300</v>
      </c>
      <c r="L253" s="1339" t="n">
        <v>2600</v>
      </c>
      <c r="M253" s="1340" t="n">
        <v>27.2366112537205</v>
      </c>
      <c r="N253" s="1209" t="n">
        <v>1386.4362063804</v>
      </c>
      <c r="O253" s="1342" t="n">
        <v>37832.6578917263</v>
      </c>
      <c r="P253" s="1342" t="n">
        <v>43893.0284050463</v>
      </c>
      <c r="Q253" s="1213" t="n">
        <v>29289.2218782638</v>
      </c>
      <c r="R253" s="1343" t="n">
        <v>67121.87976999</v>
      </c>
      <c r="S253" s="1344" t="n">
        <v>73182.25028331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80</v>
      </c>
      <c r="C254" s="1337" t="s">
        <v>496</v>
      </c>
      <c r="D254" s="1337" t="n">
        <f aca="false">K254</f>
        <v>300</v>
      </c>
      <c r="E254" s="1337" t="s">
        <v>496</v>
      </c>
      <c r="F254" s="1326" t="n">
        <f aca="false">L254</f>
        <v>2650</v>
      </c>
      <c r="G254" s="1337" t="s">
        <v>496</v>
      </c>
      <c r="H254" s="1325" t="n">
        <v>4</v>
      </c>
      <c r="I254" s="1327" t="s">
        <v>497</v>
      </c>
      <c r="J254" s="1338" t="n">
        <v>80</v>
      </c>
      <c r="K254" s="1339" t="n">
        <v>300</v>
      </c>
      <c r="L254" s="1339" t="n">
        <v>2650</v>
      </c>
      <c r="M254" s="1340" t="n">
        <v>27.7358037616384</v>
      </c>
      <c r="N254" s="1209" t="n">
        <v>1417.24589985552</v>
      </c>
      <c r="O254" s="1342" t="n">
        <v>38437.098946065</v>
      </c>
      <c r="P254" s="1342" t="n">
        <v>44606.2915036688</v>
      </c>
      <c r="Q254" s="1213" t="n">
        <v>29953.6956592425</v>
      </c>
      <c r="R254" s="1343" t="n">
        <v>68390.7946053075</v>
      </c>
      <c r="S254" s="1344" t="n">
        <v>74559.9871629113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80</v>
      </c>
      <c r="C255" s="1337" t="s">
        <v>496</v>
      </c>
      <c r="D255" s="1337" t="n">
        <f aca="false">K255</f>
        <v>300</v>
      </c>
      <c r="E255" s="1337" t="s">
        <v>496</v>
      </c>
      <c r="F255" s="1326" t="n">
        <f aca="false">L255</f>
        <v>2700</v>
      </c>
      <c r="G255" s="1337" t="s">
        <v>496</v>
      </c>
      <c r="H255" s="1325" t="n">
        <v>4</v>
      </c>
      <c r="I255" s="1327" t="s">
        <v>497</v>
      </c>
      <c r="J255" s="1338" t="n">
        <v>80</v>
      </c>
      <c r="K255" s="1339" t="n">
        <v>300</v>
      </c>
      <c r="L255" s="1339" t="n">
        <v>2700</v>
      </c>
      <c r="M255" s="1340" t="n">
        <v>28.3134962695563</v>
      </c>
      <c r="N255" s="1209" t="n">
        <v>1448.05559333064</v>
      </c>
      <c r="O255" s="1342" t="n">
        <v>39113.646949845</v>
      </c>
      <c r="P255" s="1342" t="n">
        <v>45389.46380517</v>
      </c>
      <c r="Q255" s="1213" t="n">
        <v>30402.6725828475</v>
      </c>
      <c r="R255" s="1343" t="n">
        <v>69516.3195326925</v>
      </c>
      <c r="S255" s="1344" t="n">
        <v>75792.1363880175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80</v>
      </c>
      <c r="C256" s="1337" t="s">
        <v>496</v>
      </c>
      <c r="D256" s="1337" t="n">
        <f aca="false">K256</f>
        <v>300</v>
      </c>
      <c r="E256" s="1337" t="s">
        <v>496</v>
      </c>
      <c r="F256" s="1326" t="n">
        <f aca="false">L256</f>
        <v>2750</v>
      </c>
      <c r="G256" s="1337" t="s">
        <v>496</v>
      </c>
      <c r="H256" s="1325" t="n">
        <v>4</v>
      </c>
      <c r="I256" s="1327" t="s">
        <v>497</v>
      </c>
      <c r="J256" s="1338" t="n">
        <v>80</v>
      </c>
      <c r="K256" s="1339" t="n">
        <v>300</v>
      </c>
      <c r="L256" s="1339" t="n">
        <v>2750</v>
      </c>
      <c r="M256" s="1340" t="n">
        <v>28.8126887774742</v>
      </c>
      <c r="N256" s="1209" t="n">
        <v>1478.86528680576</v>
      </c>
      <c r="O256" s="1342" t="n">
        <v>39718.087872975</v>
      </c>
      <c r="P256" s="1342" t="n">
        <v>46102.7270350013</v>
      </c>
      <c r="Q256" s="1213" t="n">
        <v>30851.6493752438</v>
      </c>
      <c r="R256" s="1343" t="n">
        <v>70569.7372482188</v>
      </c>
      <c r="S256" s="1344" t="n">
        <v>76954.376410245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80</v>
      </c>
      <c r="C257" s="1337" t="s">
        <v>496</v>
      </c>
      <c r="D257" s="1337" t="n">
        <f aca="false">K257</f>
        <v>300</v>
      </c>
      <c r="E257" s="1337" t="s">
        <v>496</v>
      </c>
      <c r="F257" s="1326" t="n">
        <f aca="false">L257</f>
        <v>2800</v>
      </c>
      <c r="G257" s="1337" t="s">
        <v>496</v>
      </c>
      <c r="H257" s="1325" t="n">
        <v>4</v>
      </c>
      <c r="I257" s="1327" t="s">
        <v>497</v>
      </c>
      <c r="J257" s="1338" t="n">
        <v>80</v>
      </c>
      <c r="K257" s="1339" t="n">
        <v>300</v>
      </c>
      <c r="L257" s="1339" t="n">
        <v>2800</v>
      </c>
      <c r="M257" s="1340" t="n">
        <v>29.3118812853921</v>
      </c>
      <c r="N257" s="1209" t="n">
        <v>1509.67498028088</v>
      </c>
      <c r="O257" s="1342" t="n">
        <v>40322.5289273138</v>
      </c>
      <c r="P257" s="1342" t="n">
        <v>46815.9902648325</v>
      </c>
      <c r="Q257" s="1213" t="n">
        <v>31516.1231562225</v>
      </c>
      <c r="R257" s="1343" t="n">
        <v>71838.6520835363</v>
      </c>
      <c r="S257" s="1344" t="n">
        <v>78332.113421055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80</v>
      </c>
      <c r="C258" s="1337" t="s">
        <v>496</v>
      </c>
      <c r="D258" s="1337" t="n">
        <f aca="false">K258</f>
        <v>300</v>
      </c>
      <c r="E258" s="1337" t="s">
        <v>496</v>
      </c>
      <c r="F258" s="1326" t="n">
        <f aca="false">L258</f>
        <v>2850</v>
      </c>
      <c r="G258" s="1337" t="s">
        <v>496</v>
      </c>
      <c r="H258" s="1325" t="n">
        <v>4</v>
      </c>
      <c r="I258" s="1327" t="s">
        <v>497</v>
      </c>
      <c r="J258" s="1338" t="n">
        <v>80</v>
      </c>
      <c r="K258" s="1339" t="n">
        <v>300</v>
      </c>
      <c r="L258" s="1339" t="n">
        <v>2850</v>
      </c>
      <c r="M258" s="1340" t="n">
        <v>29.81107379331</v>
      </c>
      <c r="N258" s="1209" t="n">
        <v>1540.484673756</v>
      </c>
      <c r="O258" s="1342" t="n">
        <v>40926.9699816525</v>
      </c>
      <c r="P258" s="1342" t="n">
        <v>47529.2534946638</v>
      </c>
      <c r="Q258" s="1213" t="n">
        <v>31965.1000798275</v>
      </c>
      <c r="R258" s="1343" t="n">
        <v>72892.07006148</v>
      </c>
      <c r="S258" s="1344" t="n">
        <v>79494.3535744913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80</v>
      </c>
      <c r="C259" s="1337" t="s">
        <v>496</v>
      </c>
      <c r="D259" s="1337" t="n">
        <f aca="false">K259</f>
        <v>300</v>
      </c>
      <c r="E259" s="1337" t="s">
        <v>496</v>
      </c>
      <c r="F259" s="1326" t="n">
        <f aca="false">L259</f>
        <v>2900</v>
      </c>
      <c r="G259" s="1337" t="s">
        <v>496</v>
      </c>
      <c r="H259" s="1325" t="n">
        <v>4</v>
      </c>
      <c r="I259" s="1327" t="s">
        <v>497</v>
      </c>
      <c r="J259" s="1338" t="n">
        <v>80</v>
      </c>
      <c r="K259" s="1339" t="n">
        <v>300</v>
      </c>
      <c r="L259" s="1339" t="n">
        <v>2900</v>
      </c>
      <c r="M259" s="1340" t="n">
        <v>30.3102663012279</v>
      </c>
      <c r="N259" s="1209" t="n">
        <v>1571.29436723112</v>
      </c>
      <c r="O259" s="1342" t="n">
        <v>41531.4110359913</v>
      </c>
      <c r="P259" s="1342" t="n">
        <v>48242.5165932863</v>
      </c>
      <c r="Q259" s="1213" t="n">
        <v>32629.5738608063</v>
      </c>
      <c r="R259" s="1343" t="n">
        <v>74160.9848967975</v>
      </c>
      <c r="S259" s="1344" t="n">
        <v>80872.0904540925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80</v>
      </c>
      <c r="C260" s="1337" t="s">
        <v>496</v>
      </c>
      <c r="D260" s="1337" t="n">
        <f aca="false">K260</f>
        <v>300</v>
      </c>
      <c r="E260" s="1337" t="s">
        <v>496</v>
      </c>
      <c r="F260" s="1326" t="n">
        <f aca="false">L260</f>
        <v>2950</v>
      </c>
      <c r="G260" s="1337" t="s">
        <v>496</v>
      </c>
      <c r="H260" s="1325" t="n">
        <v>4</v>
      </c>
      <c r="I260" s="1327" t="s">
        <v>497</v>
      </c>
      <c r="J260" s="1338" t="n">
        <v>80</v>
      </c>
      <c r="K260" s="1339" t="n">
        <v>300</v>
      </c>
      <c r="L260" s="1339" t="n">
        <v>2950</v>
      </c>
      <c r="M260" s="1340" t="n">
        <v>30.8094588091458</v>
      </c>
      <c r="N260" s="1209" t="n">
        <v>1602.10406070624</v>
      </c>
      <c r="O260" s="1342" t="n">
        <v>42135.85209033</v>
      </c>
      <c r="P260" s="1342" t="n">
        <v>48955.7798231175</v>
      </c>
      <c r="Q260" s="1213" t="n">
        <v>33078.5507844113</v>
      </c>
      <c r="R260" s="1343" t="n">
        <v>75214.4028747413</v>
      </c>
      <c r="S260" s="1344" t="n">
        <v>82034.3306075288</v>
      </c>
    </row>
    <row r="261" customFormat="false" ht="16.5" hidden="false" customHeight="false" outlineLevel="0" collapsed="false">
      <c r="A261" s="1345" t="s">
        <v>529</v>
      </c>
      <c r="B261" s="1346" t="n">
        <f aca="false">J261</f>
        <v>80</v>
      </c>
      <c r="C261" s="1346" t="s">
        <v>496</v>
      </c>
      <c r="D261" s="1346" t="n">
        <f aca="false">K261</f>
        <v>300</v>
      </c>
      <c r="E261" s="1346" t="s">
        <v>496</v>
      </c>
      <c r="F261" s="1347" t="n">
        <f aca="false">L261</f>
        <v>3000</v>
      </c>
      <c r="G261" s="1346" t="s">
        <v>496</v>
      </c>
      <c r="H261" s="1348" t="n">
        <v>4</v>
      </c>
      <c r="I261" s="1349" t="s">
        <v>497</v>
      </c>
      <c r="J261" s="1338" t="n">
        <v>80</v>
      </c>
      <c r="K261" s="1350" t="n">
        <v>300</v>
      </c>
      <c r="L261" s="1350" t="n">
        <v>3000</v>
      </c>
      <c r="M261" s="1351" t="n">
        <v>31.3086513170637</v>
      </c>
      <c r="N261" s="1232" t="n">
        <v>1632.91375418136</v>
      </c>
      <c r="O261" s="1353" t="n">
        <v>42740.29301346</v>
      </c>
      <c r="P261" s="1353" t="n">
        <v>49669.0430529488</v>
      </c>
      <c r="Q261" s="1236" t="n">
        <v>33743.02456539</v>
      </c>
      <c r="R261" s="1354" t="n">
        <v>76483.31757885</v>
      </c>
      <c r="S261" s="1355" t="n">
        <v>83412.0676183388</v>
      </c>
    </row>
    <row r="262" customFormat="false" ht="22.5" hidden="false" customHeight="true" outlineLevel="0" collapsed="false">
      <c r="A262" s="1241" t="s">
        <v>504</v>
      </c>
      <c r="B262" s="1241"/>
      <c r="C262" s="1241"/>
      <c r="D262" s="1241"/>
      <c r="E262" s="1241"/>
      <c r="F262" s="1241"/>
      <c r="G262" s="1241"/>
      <c r="H262" s="1241"/>
      <c r="I262" s="1241"/>
      <c r="J262" s="1241"/>
      <c r="K262" s="1241"/>
      <c r="L262" s="1241"/>
      <c r="M262" s="1241"/>
      <c r="N262" s="1241"/>
      <c r="O262" s="1241"/>
      <c r="P262" s="1241"/>
      <c r="Q262" s="1241"/>
      <c r="R262" s="1241"/>
      <c r="S262" s="1241"/>
    </row>
    <row r="263" customFormat="false" ht="16.5" hidden="false" customHeight="false" outlineLevel="0" collapsed="false">
      <c r="A263" s="1202" t="s">
        <v>505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24" t="s">
        <v>529</v>
      </c>
      <c r="B264" s="1325" t="n">
        <f aca="false">J264</f>
        <v>80</v>
      </c>
      <c r="C264" s="1325" t="s">
        <v>496</v>
      </c>
      <c r="D264" s="1325" t="n">
        <f aca="false">K264</f>
        <v>360</v>
      </c>
      <c r="E264" s="1325" t="s">
        <v>496</v>
      </c>
      <c r="F264" s="1326" t="n">
        <f aca="false">L264</f>
        <v>600</v>
      </c>
      <c r="G264" s="1325" t="s">
        <v>496</v>
      </c>
      <c r="H264" s="1325" t="n">
        <v>4</v>
      </c>
      <c r="I264" s="1327" t="s">
        <v>497</v>
      </c>
      <c r="J264" s="1328" t="n">
        <v>80</v>
      </c>
      <c r="K264" s="1329" t="n">
        <v>360</v>
      </c>
      <c r="L264" s="1329" t="n">
        <v>600</v>
      </c>
      <c r="M264" s="1330" t="n">
        <v>7.57539546540474</v>
      </c>
      <c r="N264" s="1259" t="n">
        <v>167.337784741446</v>
      </c>
      <c r="O264" s="1332" t="n">
        <v>12553.8906323588</v>
      </c>
      <c r="P264" s="1332" t="n">
        <v>14664.4964780513</v>
      </c>
      <c r="Q264" s="1262" t="n">
        <v>8602.21294115625</v>
      </c>
      <c r="R264" s="1334" t="n">
        <v>21156.103573515</v>
      </c>
      <c r="S264" s="1335" t="n">
        <v>23266.7094192075</v>
      </c>
    </row>
    <row r="265" customFormat="false" ht="16.5" hidden="false" customHeight="false" outlineLevel="0" collapsed="false">
      <c r="A265" s="1336" t="s">
        <v>529</v>
      </c>
      <c r="B265" s="1337" t="n">
        <f aca="false">J265</f>
        <v>80</v>
      </c>
      <c r="C265" s="1337" t="s">
        <v>496</v>
      </c>
      <c r="D265" s="1337" t="n">
        <f aca="false">K265</f>
        <v>360</v>
      </c>
      <c r="E265" s="1337" t="s">
        <v>496</v>
      </c>
      <c r="F265" s="1326" t="n">
        <f aca="false">L265</f>
        <v>650</v>
      </c>
      <c r="G265" s="1337" t="s">
        <v>496</v>
      </c>
      <c r="H265" s="1325" t="n">
        <v>4</v>
      </c>
      <c r="I265" s="1327" t="s">
        <v>497</v>
      </c>
      <c r="J265" s="1338" t="n">
        <v>80</v>
      </c>
      <c r="K265" s="1339" t="n">
        <v>360</v>
      </c>
      <c r="L265" s="1339" t="n">
        <v>650</v>
      </c>
      <c r="M265" s="1340" t="n">
        <v>8.12721301411211</v>
      </c>
      <c r="N265" s="1209" t="n">
        <v>200.805341689735</v>
      </c>
      <c r="O265" s="1342" t="n">
        <v>13184.6110936088</v>
      </c>
      <c r="P265" s="1342" t="n">
        <v>15489.9304618838</v>
      </c>
      <c r="Q265" s="1213" t="n">
        <v>9119.59344723375</v>
      </c>
      <c r="R265" s="1343" t="n">
        <v>22304.2045408425</v>
      </c>
      <c r="S265" s="1344" t="n">
        <v>24609.5239091175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80</v>
      </c>
      <c r="C266" s="1337" t="s">
        <v>496</v>
      </c>
      <c r="D266" s="1337" t="n">
        <f aca="false">K266</f>
        <v>360</v>
      </c>
      <c r="E266" s="1337" t="s">
        <v>496</v>
      </c>
      <c r="F266" s="1326" t="n">
        <f aca="false">L266</f>
        <v>700</v>
      </c>
      <c r="G266" s="1337" t="s">
        <v>496</v>
      </c>
      <c r="H266" s="1325" t="n">
        <v>4</v>
      </c>
      <c r="I266" s="1327" t="s">
        <v>497</v>
      </c>
      <c r="J266" s="1338" t="n">
        <v>80</v>
      </c>
      <c r="K266" s="1339" t="n">
        <v>360</v>
      </c>
      <c r="L266" s="1339" t="n">
        <v>700</v>
      </c>
      <c r="M266" s="1340" t="n">
        <v>8.67903056281947</v>
      </c>
      <c r="N266" s="1209" t="n">
        <v>234.272898638024</v>
      </c>
      <c r="O266" s="1342" t="n">
        <v>13815.3315548588</v>
      </c>
      <c r="P266" s="1342" t="n">
        <v>16251.4273403025</v>
      </c>
      <c r="Q266" s="1213" t="n">
        <v>9852.47094189375</v>
      </c>
      <c r="R266" s="1343" t="n">
        <v>23667.8024967525</v>
      </c>
      <c r="S266" s="1344" t="n">
        <v>26103.8982821963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80</v>
      </c>
      <c r="C267" s="1337" t="s">
        <v>496</v>
      </c>
      <c r="D267" s="1337" t="n">
        <f aca="false">K267</f>
        <v>360</v>
      </c>
      <c r="E267" s="1337" t="s">
        <v>496</v>
      </c>
      <c r="F267" s="1326" t="n">
        <f aca="false">L267</f>
        <v>750</v>
      </c>
      <c r="G267" s="1337" t="s">
        <v>496</v>
      </c>
      <c r="H267" s="1325" t="n">
        <v>4</v>
      </c>
      <c r="I267" s="1327" t="s">
        <v>497</v>
      </c>
      <c r="J267" s="1338" t="n">
        <v>80</v>
      </c>
      <c r="K267" s="1339" t="n">
        <v>360</v>
      </c>
      <c r="L267" s="1339" t="n">
        <v>750</v>
      </c>
      <c r="M267" s="1340" t="n">
        <v>9.23084811152684</v>
      </c>
      <c r="N267" s="1209" t="n">
        <v>267.740455586314</v>
      </c>
      <c r="O267" s="1342" t="n">
        <v>14446.0520161088</v>
      </c>
      <c r="P267" s="1342" t="n">
        <v>17012.9240875125</v>
      </c>
      <c r="Q267" s="1213" t="n">
        <v>10369.8514479713</v>
      </c>
      <c r="R267" s="1343" t="n">
        <v>24815.90346408</v>
      </c>
      <c r="S267" s="1344" t="n">
        <v>27382.7755354838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80</v>
      </c>
      <c r="C268" s="1337" t="s">
        <v>496</v>
      </c>
      <c r="D268" s="1337" t="n">
        <f aca="false">K268</f>
        <v>360</v>
      </c>
      <c r="E268" s="1337" t="s">
        <v>496</v>
      </c>
      <c r="F268" s="1326" t="n">
        <f aca="false">L268</f>
        <v>800</v>
      </c>
      <c r="G268" s="1337" t="s">
        <v>496</v>
      </c>
      <c r="H268" s="1325" t="n">
        <v>4</v>
      </c>
      <c r="I268" s="1327" t="s">
        <v>497</v>
      </c>
      <c r="J268" s="1338" t="n">
        <v>80</v>
      </c>
      <c r="K268" s="1339" t="n">
        <v>360</v>
      </c>
      <c r="L268" s="1339" t="n">
        <v>800</v>
      </c>
      <c r="M268" s="1340" t="n">
        <v>9.78266566023421</v>
      </c>
      <c r="N268" s="1209" t="n">
        <v>301.208012534603</v>
      </c>
      <c r="O268" s="1342" t="n">
        <v>15076.7724773588</v>
      </c>
      <c r="P268" s="1342" t="n">
        <v>17774.4209659313</v>
      </c>
      <c r="Q268" s="1213" t="n">
        <v>10887.2319540488</v>
      </c>
      <c r="R268" s="1343" t="n">
        <v>25964.0044314075</v>
      </c>
      <c r="S268" s="1344" t="n">
        <v>28661.65291998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80</v>
      </c>
      <c r="C269" s="1337" t="s">
        <v>496</v>
      </c>
      <c r="D269" s="1337" t="n">
        <f aca="false">K269</f>
        <v>360</v>
      </c>
      <c r="E269" s="1337" t="s">
        <v>496</v>
      </c>
      <c r="F269" s="1326" t="n">
        <f aca="false">L269</f>
        <v>850</v>
      </c>
      <c r="G269" s="1337" t="s">
        <v>496</v>
      </c>
      <c r="H269" s="1325" t="n">
        <v>4</v>
      </c>
      <c r="I269" s="1327" t="s">
        <v>497</v>
      </c>
      <c r="J269" s="1338" t="n">
        <v>80</v>
      </c>
      <c r="K269" s="1339" t="n">
        <v>360</v>
      </c>
      <c r="L269" s="1339" t="n">
        <v>850</v>
      </c>
      <c r="M269" s="1340" t="n">
        <v>10.3344832089416</v>
      </c>
      <c r="N269" s="1209" t="n">
        <v>334.675569482892</v>
      </c>
      <c r="O269" s="1342" t="n">
        <v>15707.4929386088</v>
      </c>
      <c r="P269" s="1342" t="n">
        <v>18535.9177131413</v>
      </c>
      <c r="Q269" s="1213" t="n">
        <v>11620.1094487088</v>
      </c>
      <c r="R269" s="1343" t="n">
        <v>27327.6023873175</v>
      </c>
      <c r="S269" s="1344" t="n">
        <v>30156.02716185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80</v>
      </c>
      <c r="C270" s="1337" t="s">
        <v>496</v>
      </c>
      <c r="D270" s="1337" t="n">
        <f aca="false">K270</f>
        <v>360</v>
      </c>
      <c r="E270" s="1337" t="s">
        <v>496</v>
      </c>
      <c r="F270" s="1326" t="n">
        <f aca="false">L270</f>
        <v>900</v>
      </c>
      <c r="G270" s="1337" t="s">
        <v>496</v>
      </c>
      <c r="H270" s="1325" t="n">
        <v>4</v>
      </c>
      <c r="I270" s="1327" t="s">
        <v>497</v>
      </c>
      <c r="J270" s="1338" t="n">
        <v>80</v>
      </c>
      <c r="K270" s="1339" t="n">
        <v>360</v>
      </c>
      <c r="L270" s="1339" t="n">
        <v>900</v>
      </c>
      <c r="M270" s="1340" t="n">
        <v>10.886300757649</v>
      </c>
      <c r="N270" s="1209" t="n">
        <v>368.143126431181</v>
      </c>
      <c r="O270" s="1342" t="n">
        <v>16338.2133998588</v>
      </c>
      <c r="P270" s="1342" t="n">
        <v>19297.41459156</v>
      </c>
      <c r="Q270" s="1213" t="n">
        <v>12137.4899547863</v>
      </c>
      <c r="R270" s="1343" t="n">
        <v>28475.703354645</v>
      </c>
      <c r="S270" s="1344" t="n">
        <v>31434.9045463463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80</v>
      </c>
      <c r="C271" s="1337" t="s">
        <v>496</v>
      </c>
      <c r="D271" s="1337" t="n">
        <f aca="false">K271</f>
        <v>360</v>
      </c>
      <c r="E271" s="1337" t="s">
        <v>496</v>
      </c>
      <c r="F271" s="1326" t="n">
        <f aca="false">L271</f>
        <v>950</v>
      </c>
      <c r="G271" s="1337" t="s">
        <v>496</v>
      </c>
      <c r="H271" s="1325" t="n">
        <v>4</v>
      </c>
      <c r="I271" s="1327" t="s">
        <v>497</v>
      </c>
      <c r="J271" s="1338" t="n">
        <v>80</v>
      </c>
      <c r="K271" s="1339" t="n">
        <v>360</v>
      </c>
      <c r="L271" s="1339" t="n">
        <v>950</v>
      </c>
      <c r="M271" s="1340" t="n">
        <v>11.4381183063563</v>
      </c>
      <c r="N271" s="1209" t="n">
        <v>401.61068337947</v>
      </c>
      <c r="O271" s="1342" t="n">
        <v>16968.9337299</v>
      </c>
      <c r="P271" s="1342" t="n">
        <v>20058.91133877</v>
      </c>
      <c r="Q271" s="1213" t="n">
        <v>12870.3674494463</v>
      </c>
      <c r="R271" s="1343" t="n">
        <v>29839.3011793463</v>
      </c>
      <c r="S271" s="1344" t="n">
        <v>32929.2787882163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80</v>
      </c>
      <c r="C272" s="1337" t="s">
        <v>496</v>
      </c>
      <c r="D272" s="1337" t="n">
        <f aca="false">K272</f>
        <v>360</v>
      </c>
      <c r="E272" s="1337" t="s">
        <v>496</v>
      </c>
      <c r="F272" s="1326" t="n">
        <f aca="false">L272</f>
        <v>1000</v>
      </c>
      <c r="G272" s="1337" t="s">
        <v>496</v>
      </c>
      <c r="H272" s="1325" t="n">
        <v>4</v>
      </c>
      <c r="I272" s="1327" t="s">
        <v>497</v>
      </c>
      <c r="J272" s="1338" t="n">
        <v>80</v>
      </c>
      <c r="K272" s="1339" t="n">
        <v>360</v>
      </c>
      <c r="L272" s="1339" t="n">
        <v>1000</v>
      </c>
      <c r="M272" s="1340" t="n">
        <v>11.9899358550637</v>
      </c>
      <c r="N272" s="1209" t="n">
        <v>435.07824032776</v>
      </c>
      <c r="O272" s="1342" t="n">
        <v>17599.65419115</v>
      </c>
      <c r="P272" s="1342" t="n">
        <v>20820.40808598</v>
      </c>
      <c r="Q272" s="1213" t="n">
        <v>13387.7479555238</v>
      </c>
      <c r="R272" s="1343" t="n">
        <v>30987.4021466738</v>
      </c>
      <c r="S272" s="1344" t="n">
        <v>34208.1560415038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80</v>
      </c>
      <c r="C273" s="1337" t="s">
        <v>496</v>
      </c>
      <c r="D273" s="1337" t="n">
        <f aca="false">K273</f>
        <v>360</v>
      </c>
      <c r="E273" s="1337" t="s">
        <v>496</v>
      </c>
      <c r="F273" s="1326" t="n">
        <f aca="false">L273</f>
        <v>1050</v>
      </c>
      <c r="G273" s="1337" t="s">
        <v>496</v>
      </c>
      <c r="H273" s="1325" t="n">
        <v>4</v>
      </c>
      <c r="I273" s="1327" t="s">
        <v>497</v>
      </c>
      <c r="J273" s="1338" t="n">
        <v>80</v>
      </c>
      <c r="K273" s="1339" t="n">
        <v>360</v>
      </c>
      <c r="L273" s="1339" t="n">
        <v>1050</v>
      </c>
      <c r="M273" s="1340" t="n">
        <v>12.5417534037711</v>
      </c>
      <c r="N273" s="1209" t="n">
        <v>468.545797276049</v>
      </c>
      <c r="O273" s="1342" t="n">
        <v>18230.3746524</v>
      </c>
      <c r="P273" s="1342" t="n">
        <v>21581.9049643988</v>
      </c>
      <c r="Q273" s="1213" t="n">
        <v>14120.6254501838</v>
      </c>
      <c r="R273" s="1343" t="n">
        <v>32351.0001025838</v>
      </c>
      <c r="S273" s="1344" t="n">
        <v>35702.5304145825</v>
      </c>
    </row>
    <row r="274" customFormat="false" ht="16.5" hidden="false" customHeight="false" outlineLevel="0" collapsed="false">
      <c r="A274" s="1324" t="s">
        <v>529</v>
      </c>
      <c r="B274" s="1325" t="n">
        <f aca="false">J274</f>
        <v>80</v>
      </c>
      <c r="C274" s="1325" t="s">
        <v>496</v>
      </c>
      <c r="D274" s="1325" t="n">
        <f aca="false">K274</f>
        <v>360</v>
      </c>
      <c r="E274" s="1325" t="s">
        <v>496</v>
      </c>
      <c r="F274" s="1326" t="n">
        <f aca="false">L274</f>
        <v>1100</v>
      </c>
      <c r="G274" s="1325" t="s">
        <v>496</v>
      </c>
      <c r="H274" s="1325" t="n">
        <v>4</v>
      </c>
      <c r="I274" s="1327" t="s">
        <v>497</v>
      </c>
      <c r="J274" s="1338" t="n">
        <v>80</v>
      </c>
      <c r="K274" s="1339" t="n">
        <v>360</v>
      </c>
      <c r="L274" s="1339" t="n">
        <v>1100</v>
      </c>
      <c r="M274" s="1340" t="n">
        <v>13.0935709524784</v>
      </c>
      <c r="N274" s="1209" t="n">
        <v>502.013354224338</v>
      </c>
      <c r="O274" s="1342" t="n">
        <v>18861.09511365</v>
      </c>
      <c r="P274" s="1342" t="n">
        <v>22343.4017116088</v>
      </c>
      <c r="Q274" s="1213" t="n">
        <v>14638.0059562613</v>
      </c>
      <c r="R274" s="1343" t="n">
        <v>33499.1010699113</v>
      </c>
      <c r="S274" s="1344" t="n">
        <v>36981.40766787</v>
      </c>
    </row>
    <row r="275" customFormat="false" ht="16.5" hidden="false" customHeight="false" outlineLevel="0" collapsed="false">
      <c r="A275" s="1336" t="s">
        <v>529</v>
      </c>
      <c r="B275" s="1337" t="n">
        <f aca="false">J275</f>
        <v>80</v>
      </c>
      <c r="C275" s="1337" t="s">
        <v>496</v>
      </c>
      <c r="D275" s="1337" t="n">
        <f aca="false">K275</f>
        <v>360</v>
      </c>
      <c r="E275" s="1337" t="s">
        <v>496</v>
      </c>
      <c r="F275" s="1326" t="n">
        <f aca="false">L275</f>
        <v>1150</v>
      </c>
      <c r="G275" s="1337" t="s">
        <v>496</v>
      </c>
      <c r="H275" s="1325" t="n">
        <v>4</v>
      </c>
      <c r="I275" s="1327" t="s">
        <v>497</v>
      </c>
      <c r="J275" s="1338" t="n">
        <v>80</v>
      </c>
      <c r="K275" s="1339" t="n">
        <v>360</v>
      </c>
      <c r="L275" s="1339" t="n">
        <v>1150</v>
      </c>
      <c r="M275" s="1340" t="n">
        <v>13.6453885011858</v>
      </c>
      <c r="N275" s="1209" t="n">
        <v>535.480911172627</v>
      </c>
      <c r="O275" s="1342" t="n">
        <v>19491.8155749</v>
      </c>
      <c r="P275" s="1342" t="n">
        <v>23104.8985900275</v>
      </c>
      <c r="Q275" s="1213" t="n">
        <v>15155.3864623388</v>
      </c>
      <c r="R275" s="1343" t="n">
        <v>34647.2020372388</v>
      </c>
      <c r="S275" s="1344" t="n">
        <v>38260.2850523663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80</v>
      </c>
      <c r="C276" s="1337" t="s">
        <v>496</v>
      </c>
      <c r="D276" s="1337" t="n">
        <f aca="false">K276</f>
        <v>360</v>
      </c>
      <c r="E276" s="1337" t="s">
        <v>496</v>
      </c>
      <c r="F276" s="1326" t="n">
        <f aca="false">L276</f>
        <v>1200</v>
      </c>
      <c r="G276" s="1337" t="s">
        <v>496</v>
      </c>
      <c r="H276" s="1325" t="n">
        <v>4</v>
      </c>
      <c r="I276" s="1327" t="s">
        <v>497</v>
      </c>
      <c r="J276" s="1338" t="n">
        <v>80</v>
      </c>
      <c r="K276" s="1339" t="n">
        <v>360</v>
      </c>
      <c r="L276" s="1339" t="n">
        <v>1200</v>
      </c>
      <c r="M276" s="1340" t="n">
        <v>14.2757060498932</v>
      </c>
      <c r="N276" s="1209" t="n">
        <v>568.948468120916</v>
      </c>
      <c r="O276" s="1342" t="n">
        <v>20194.6428543825</v>
      </c>
      <c r="P276" s="1342" t="n">
        <v>23936.3044089075</v>
      </c>
      <c r="Q276" s="1213" t="n">
        <v>15888.2640882075</v>
      </c>
      <c r="R276" s="1343" t="n">
        <v>36082.90694259</v>
      </c>
      <c r="S276" s="1344" t="n">
        <v>39824.568497115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80</v>
      </c>
      <c r="C277" s="1337" t="s">
        <v>496</v>
      </c>
      <c r="D277" s="1337" t="n">
        <f aca="false">K277</f>
        <v>360</v>
      </c>
      <c r="E277" s="1337" t="s">
        <v>496</v>
      </c>
      <c r="F277" s="1326" t="n">
        <f aca="false">L277</f>
        <v>1250</v>
      </c>
      <c r="G277" s="1337" t="s">
        <v>496</v>
      </c>
      <c r="H277" s="1325" t="n">
        <v>4</v>
      </c>
      <c r="I277" s="1327" t="s">
        <v>497</v>
      </c>
      <c r="J277" s="1338" t="n">
        <v>80</v>
      </c>
      <c r="K277" s="1339" t="n">
        <v>360</v>
      </c>
      <c r="L277" s="1339" t="n">
        <v>1250</v>
      </c>
      <c r="M277" s="1340" t="n">
        <v>14.8275235986005</v>
      </c>
      <c r="N277" s="1209" t="n">
        <v>602.416025069206</v>
      </c>
      <c r="O277" s="1342" t="n">
        <v>20825.3633156325</v>
      </c>
      <c r="P277" s="1342" t="n">
        <v>24697.8011561175</v>
      </c>
      <c r="Q277" s="1213" t="n">
        <v>16405.644594285</v>
      </c>
      <c r="R277" s="1343" t="n">
        <v>37231.0079099175</v>
      </c>
      <c r="S277" s="1344" t="n">
        <v>41103.4457504025</v>
      </c>
    </row>
    <row r="278" customFormat="false" ht="16.5" hidden="false" customHeight="false" outlineLevel="0" collapsed="false">
      <c r="A278" s="1336" t="s">
        <v>529</v>
      </c>
      <c r="B278" s="1337" t="n">
        <f aca="false">J278</f>
        <v>80</v>
      </c>
      <c r="C278" s="1337" t="s">
        <v>496</v>
      </c>
      <c r="D278" s="1337" t="n">
        <f aca="false">K278</f>
        <v>360</v>
      </c>
      <c r="E278" s="1337" t="s">
        <v>496</v>
      </c>
      <c r="F278" s="1326" t="n">
        <f aca="false">L278</f>
        <v>1300</v>
      </c>
      <c r="G278" s="1337" t="s">
        <v>496</v>
      </c>
      <c r="H278" s="1325" t="n">
        <v>4</v>
      </c>
      <c r="I278" s="1327" t="s">
        <v>497</v>
      </c>
      <c r="J278" s="1338" t="n">
        <v>80</v>
      </c>
      <c r="K278" s="1339" t="n">
        <v>360</v>
      </c>
      <c r="L278" s="1339" t="n">
        <v>1300</v>
      </c>
      <c r="M278" s="1340" t="n">
        <v>15.3793411473079</v>
      </c>
      <c r="N278" s="1209" t="n">
        <v>635.883582017495</v>
      </c>
      <c r="O278" s="1342" t="n">
        <v>21456.0837768825</v>
      </c>
      <c r="P278" s="1342" t="n">
        <v>25459.2980345363</v>
      </c>
      <c r="Q278" s="1213" t="n">
        <v>17138.522088945</v>
      </c>
      <c r="R278" s="1343" t="n">
        <v>38594.6058658275</v>
      </c>
      <c r="S278" s="1344" t="n">
        <v>42597.8201234813</v>
      </c>
    </row>
    <row r="279" customFormat="false" ht="16.5" hidden="false" customHeight="false" outlineLevel="0" collapsed="false">
      <c r="A279" s="1336" t="s">
        <v>529</v>
      </c>
      <c r="B279" s="1337" t="n">
        <f aca="false">J279</f>
        <v>80</v>
      </c>
      <c r="C279" s="1337" t="s">
        <v>496</v>
      </c>
      <c r="D279" s="1337" t="n">
        <f aca="false">K279</f>
        <v>360</v>
      </c>
      <c r="E279" s="1337" t="s">
        <v>496</v>
      </c>
      <c r="F279" s="1326" t="n">
        <f aca="false">L279</f>
        <v>1350</v>
      </c>
      <c r="G279" s="1337" t="s">
        <v>496</v>
      </c>
      <c r="H279" s="1325" t="n">
        <v>4</v>
      </c>
      <c r="I279" s="1327" t="s">
        <v>497</v>
      </c>
      <c r="J279" s="1338" t="n">
        <v>80</v>
      </c>
      <c r="K279" s="1339" t="n">
        <v>360</v>
      </c>
      <c r="L279" s="1339" t="n">
        <v>1350</v>
      </c>
      <c r="M279" s="1340" t="n">
        <v>15.9311586960153</v>
      </c>
      <c r="N279" s="1209" t="n">
        <v>669.351138965784</v>
      </c>
      <c r="O279" s="1342" t="n">
        <v>22086.8042381325</v>
      </c>
      <c r="P279" s="1342" t="n">
        <v>26220.7947817463</v>
      </c>
      <c r="Q279" s="1213" t="n">
        <v>17655.9025950225</v>
      </c>
      <c r="R279" s="1343" t="n">
        <v>39742.706833155</v>
      </c>
      <c r="S279" s="1344" t="n">
        <v>43876.6973767688</v>
      </c>
    </row>
    <row r="280" customFormat="false" ht="16.5" hidden="false" customHeight="false" outlineLevel="0" collapsed="false">
      <c r="A280" s="1336" t="s">
        <v>529</v>
      </c>
      <c r="B280" s="1337" t="n">
        <f aca="false">J280</f>
        <v>80</v>
      </c>
      <c r="C280" s="1337" t="s">
        <v>496</v>
      </c>
      <c r="D280" s="1337" t="n">
        <f aca="false">K280</f>
        <v>360</v>
      </c>
      <c r="E280" s="1337" t="s">
        <v>496</v>
      </c>
      <c r="F280" s="1326" t="n">
        <f aca="false">L280</f>
        <v>1400</v>
      </c>
      <c r="G280" s="1337" t="s">
        <v>496</v>
      </c>
      <c r="H280" s="1325" t="n">
        <v>4</v>
      </c>
      <c r="I280" s="1327" t="s">
        <v>497</v>
      </c>
      <c r="J280" s="1338" t="n">
        <v>80</v>
      </c>
      <c r="K280" s="1339" t="n">
        <v>360</v>
      </c>
      <c r="L280" s="1339" t="n">
        <v>1400</v>
      </c>
      <c r="M280" s="1340" t="n">
        <v>16.4829762447226</v>
      </c>
      <c r="N280" s="1209" t="n">
        <v>702.818695914073</v>
      </c>
      <c r="O280" s="1342" t="n">
        <v>22717.5246993825</v>
      </c>
      <c r="P280" s="1342" t="n">
        <v>26982.2915289563</v>
      </c>
      <c r="Q280" s="1213" t="n">
        <v>18388.7800896825</v>
      </c>
      <c r="R280" s="1343" t="n">
        <v>41106.304789065</v>
      </c>
      <c r="S280" s="1344" t="n">
        <v>45371.0716186388</v>
      </c>
    </row>
    <row r="281" customFormat="false" ht="16.5" hidden="false" customHeight="false" outlineLevel="0" collapsed="false">
      <c r="A281" s="1336" t="s">
        <v>529</v>
      </c>
      <c r="B281" s="1337" t="n">
        <f aca="false">J281</f>
        <v>80</v>
      </c>
      <c r="C281" s="1337" t="s">
        <v>496</v>
      </c>
      <c r="D281" s="1337" t="n">
        <f aca="false">K281</f>
        <v>360</v>
      </c>
      <c r="E281" s="1337" t="s">
        <v>496</v>
      </c>
      <c r="F281" s="1326" t="n">
        <f aca="false">L281</f>
        <v>1450</v>
      </c>
      <c r="G281" s="1337" t="s">
        <v>496</v>
      </c>
      <c r="H281" s="1325" t="n">
        <v>4</v>
      </c>
      <c r="I281" s="1327" t="s">
        <v>497</v>
      </c>
      <c r="J281" s="1338" t="n">
        <v>80</v>
      </c>
      <c r="K281" s="1339" t="n">
        <v>360</v>
      </c>
      <c r="L281" s="1339" t="n">
        <v>1450</v>
      </c>
      <c r="M281" s="1340" t="n">
        <v>17.03479379343</v>
      </c>
      <c r="N281" s="1209" t="n">
        <v>736.286252862362</v>
      </c>
      <c r="O281" s="1342" t="n">
        <v>23348.2451606325</v>
      </c>
      <c r="P281" s="1342" t="n">
        <v>27743.788407375</v>
      </c>
      <c r="Q281" s="1213" t="n">
        <v>18906.16059576</v>
      </c>
      <c r="R281" s="1343" t="n">
        <v>42254.4057563925</v>
      </c>
      <c r="S281" s="1344" t="n">
        <v>46649.949003135</v>
      </c>
    </row>
    <row r="282" customFormat="false" ht="16.5" hidden="false" customHeight="false" outlineLevel="0" collapsed="false">
      <c r="A282" s="1336" t="s">
        <v>529</v>
      </c>
      <c r="B282" s="1337" t="n">
        <f aca="false">J282</f>
        <v>80</v>
      </c>
      <c r="C282" s="1337" t="s">
        <v>496</v>
      </c>
      <c r="D282" s="1337" t="n">
        <f aca="false">K282</f>
        <v>360</v>
      </c>
      <c r="E282" s="1337" t="s">
        <v>496</v>
      </c>
      <c r="F282" s="1326" t="n">
        <f aca="false">L282</f>
        <v>1500</v>
      </c>
      <c r="G282" s="1337" t="s">
        <v>496</v>
      </c>
      <c r="H282" s="1325" t="n">
        <v>4</v>
      </c>
      <c r="I282" s="1327" t="s">
        <v>497</v>
      </c>
      <c r="J282" s="1338" t="n">
        <v>80</v>
      </c>
      <c r="K282" s="1339" t="n">
        <v>360</v>
      </c>
      <c r="L282" s="1339" t="n">
        <v>1500</v>
      </c>
      <c r="M282" s="1340" t="n">
        <v>17.7623772909374</v>
      </c>
      <c r="N282" s="1209" t="n">
        <v>769.753809810652</v>
      </c>
      <c r="O282" s="1342" t="n">
        <v>24653.1009591675</v>
      </c>
      <c r="P282" s="1342" t="n">
        <v>29124.642938085</v>
      </c>
      <c r="Q282" s="1213" t="n">
        <v>19639.03809042</v>
      </c>
      <c r="R282" s="1343" t="n">
        <v>44292.1390495875</v>
      </c>
      <c r="S282" s="1344" t="n">
        <v>48763.681028505</v>
      </c>
    </row>
    <row r="283" customFormat="false" ht="16.5" hidden="false" customHeight="false" outlineLevel="0" collapsed="false">
      <c r="A283" s="1336" t="s">
        <v>529</v>
      </c>
      <c r="B283" s="1337" t="n">
        <f aca="false">J283</f>
        <v>80</v>
      </c>
      <c r="C283" s="1337" t="s">
        <v>496</v>
      </c>
      <c r="D283" s="1337" t="n">
        <f aca="false">K283</f>
        <v>360</v>
      </c>
      <c r="E283" s="1337" t="s">
        <v>496</v>
      </c>
      <c r="F283" s="1326" t="n">
        <f aca="false">L283</f>
        <v>1550</v>
      </c>
      <c r="G283" s="1337" t="s">
        <v>496</v>
      </c>
      <c r="H283" s="1325" t="n">
        <v>4</v>
      </c>
      <c r="I283" s="1327" t="s">
        <v>497</v>
      </c>
      <c r="J283" s="1338" t="n">
        <v>80</v>
      </c>
      <c r="K283" s="1339" t="n">
        <v>360</v>
      </c>
      <c r="L283" s="1339" t="n">
        <v>1550</v>
      </c>
      <c r="M283" s="1340" t="n">
        <v>18.3141948396447</v>
      </c>
      <c r="N283" s="1209" t="n">
        <v>803.221366758941</v>
      </c>
      <c r="O283" s="1342" t="n">
        <v>25283.8214204175</v>
      </c>
      <c r="P283" s="1342" t="n">
        <v>29886.139685295</v>
      </c>
      <c r="Q283" s="1213" t="n">
        <v>20156.4185964975</v>
      </c>
      <c r="R283" s="1343" t="n">
        <v>45440.240016915</v>
      </c>
      <c r="S283" s="1344" t="n">
        <v>50042.5582817925</v>
      </c>
    </row>
    <row r="284" customFormat="false" ht="16.5" hidden="false" customHeight="false" outlineLevel="0" collapsed="false">
      <c r="A284" s="1324" t="s">
        <v>529</v>
      </c>
      <c r="B284" s="1325" t="n">
        <f aca="false">J284</f>
        <v>80</v>
      </c>
      <c r="C284" s="1325" t="s">
        <v>496</v>
      </c>
      <c r="D284" s="1325" t="n">
        <f aca="false">K284</f>
        <v>360</v>
      </c>
      <c r="E284" s="1325" t="s">
        <v>496</v>
      </c>
      <c r="F284" s="1326" t="n">
        <f aca="false">L284</f>
        <v>1600</v>
      </c>
      <c r="G284" s="1325" t="s">
        <v>496</v>
      </c>
      <c r="H284" s="1325" t="n">
        <v>4</v>
      </c>
      <c r="I284" s="1327" t="s">
        <v>497</v>
      </c>
      <c r="J284" s="1338" t="n">
        <v>80</v>
      </c>
      <c r="K284" s="1339" t="n">
        <v>360</v>
      </c>
      <c r="L284" s="1339" t="n">
        <v>1600</v>
      </c>
      <c r="M284" s="1340" t="n">
        <v>18.8660123883521</v>
      </c>
      <c r="N284" s="1209" t="n">
        <v>836.68892370723</v>
      </c>
      <c r="O284" s="1342" t="n">
        <v>25914.5418816675</v>
      </c>
      <c r="P284" s="1342" t="n">
        <v>30647.6365637138</v>
      </c>
      <c r="Q284" s="1213" t="n">
        <v>20673.799102575</v>
      </c>
      <c r="R284" s="1343" t="n">
        <v>46588.3409842425</v>
      </c>
      <c r="S284" s="1344" t="n">
        <v>51321.4356662888</v>
      </c>
    </row>
    <row r="285" customFormat="false" ht="16.5" hidden="false" customHeight="false" outlineLevel="0" collapsed="false">
      <c r="A285" s="1336" t="s">
        <v>529</v>
      </c>
      <c r="B285" s="1337" t="n">
        <f aca="false">J285</f>
        <v>80</v>
      </c>
      <c r="C285" s="1337" t="s">
        <v>496</v>
      </c>
      <c r="D285" s="1337" t="n">
        <f aca="false">K285</f>
        <v>360</v>
      </c>
      <c r="E285" s="1337" t="s">
        <v>496</v>
      </c>
      <c r="F285" s="1326" t="n">
        <f aca="false">L285</f>
        <v>1650</v>
      </c>
      <c r="G285" s="1337" t="s">
        <v>496</v>
      </c>
      <c r="H285" s="1325" t="n">
        <v>4</v>
      </c>
      <c r="I285" s="1327" t="s">
        <v>497</v>
      </c>
      <c r="J285" s="1338" t="n">
        <v>80</v>
      </c>
      <c r="K285" s="1339" t="n">
        <v>360</v>
      </c>
      <c r="L285" s="1339" t="n">
        <v>1650</v>
      </c>
      <c r="M285" s="1340" t="n">
        <v>19.4178299370595</v>
      </c>
      <c r="N285" s="1209" t="n">
        <v>870.156480655519</v>
      </c>
      <c r="O285" s="1342" t="n">
        <v>26545.2623429175</v>
      </c>
      <c r="P285" s="1342" t="n">
        <v>31409.1333109238</v>
      </c>
      <c r="Q285" s="1213" t="n">
        <v>21406.676597235</v>
      </c>
      <c r="R285" s="1343" t="n">
        <v>47951.9389401525</v>
      </c>
      <c r="S285" s="1344" t="n">
        <v>52815.8099081588</v>
      </c>
    </row>
    <row r="286" customFormat="false" ht="16.5" hidden="false" customHeight="false" outlineLevel="0" collapsed="false">
      <c r="A286" s="1336" t="s">
        <v>529</v>
      </c>
      <c r="B286" s="1337" t="n">
        <f aca="false">J286</f>
        <v>80</v>
      </c>
      <c r="C286" s="1337" t="s">
        <v>496</v>
      </c>
      <c r="D286" s="1337" t="n">
        <f aca="false">K286</f>
        <v>360</v>
      </c>
      <c r="E286" s="1337" t="s">
        <v>496</v>
      </c>
      <c r="F286" s="1326" t="n">
        <f aca="false">L286</f>
        <v>1700</v>
      </c>
      <c r="G286" s="1337" t="s">
        <v>496</v>
      </c>
      <c r="H286" s="1325" t="n">
        <v>4</v>
      </c>
      <c r="I286" s="1327" t="s">
        <v>497</v>
      </c>
      <c r="J286" s="1338" t="n">
        <v>80</v>
      </c>
      <c r="K286" s="1339" t="n">
        <v>360</v>
      </c>
      <c r="L286" s="1339" t="n">
        <v>1700</v>
      </c>
      <c r="M286" s="1340" t="n">
        <v>19.9696474857668</v>
      </c>
      <c r="N286" s="1209" t="n">
        <v>903.624037603808</v>
      </c>
      <c r="O286" s="1342" t="n">
        <v>27175.9828041675</v>
      </c>
      <c r="P286" s="1342" t="n">
        <v>32170.6300581338</v>
      </c>
      <c r="Q286" s="1213" t="n">
        <v>21924.0571033125</v>
      </c>
      <c r="R286" s="1343" t="n">
        <v>49100.03990748</v>
      </c>
      <c r="S286" s="1344" t="n">
        <v>54094.6871614463</v>
      </c>
    </row>
    <row r="287" customFormat="false" ht="16.5" hidden="false" customHeight="false" outlineLevel="0" collapsed="false">
      <c r="A287" s="1336" t="s">
        <v>529</v>
      </c>
      <c r="B287" s="1337" t="n">
        <f aca="false">J287</f>
        <v>80</v>
      </c>
      <c r="C287" s="1337" t="s">
        <v>496</v>
      </c>
      <c r="D287" s="1337" t="n">
        <f aca="false">K287</f>
        <v>360</v>
      </c>
      <c r="E287" s="1337" t="s">
        <v>496</v>
      </c>
      <c r="F287" s="1326" t="n">
        <f aca="false">L287</f>
        <v>1750</v>
      </c>
      <c r="G287" s="1337" t="s">
        <v>496</v>
      </c>
      <c r="H287" s="1325" t="n">
        <v>4</v>
      </c>
      <c r="I287" s="1327" t="s">
        <v>497</v>
      </c>
      <c r="J287" s="1338" t="n">
        <v>80</v>
      </c>
      <c r="K287" s="1339" t="n">
        <v>360</v>
      </c>
      <c r="L287" s="1339" t="n">
        <v>1750</v>
      </c>
      <c r="M287" s="1340" t="n">
        <v>20.5214650344742</v>
      </c>
      <c r="N287" s="1209" t="n">
        <v>937.091594552097</v>
      </c>
      <c r="O287" s="1342" t="n">
        <v>27806.7032654175</v>
      </c>
      <c r="P287" s="1342" t="n">
        <v>32932.1269365525</v>
      </c>
      <c r="Q287" s="1213" t="n">
        <v>22656.9345979725</v>
      </c>
      <c r="R287" s="1343" t="n">
        <v>50463.63786339</v>
      </c>
      <c r="S287" s="1344" t="n">
        <v>55589.061534525</v>
      </c>
    </row>
    <row r="288" customFormat="false" ht="16.5" hidden="false" customHeight="false" outlineLevel="0" collapsed="false">
      <c r="A288" s="1336" t="s">
        <v>529</v>
      </c>
      <c r="B288" s="1337" t="n">
        <f aca="false">J288</f>
        <v>80</v>
      </c>
      <c r="C288" s="1337" t="s">
        <v>496</v>
      </c>
      <c r="D288" s="1337" t="n">
        <f aca="false">K288</f>
        <v>360</v>
      </c>
      <c r="E288" s="1337" t="s">
        <v>496</v>
      </c>
      <c r="F288" s="1326" t="n">
        <f aca="false">L288</f>
        <v>1800</v>
      </c>
      <c r="G288" s="1337" t="s">
        <v>496</v>
      </c>
      <c r="H288" s="1325" t="n">
        <v>4</v>
      </c>
      <c r="I288" s="1327" t="s">
        <v>497</v>
      </c>
      <c r="J288" s="1338" t="n">
        <v>80</v>
      </c>
      <c r="K288" s="1339" t="n">
        <v>360</v>
      </c>
      <c r="L288" s="1339" t="n">
        <v>1800</v>
      </c>
      <c r="M288" s="1340" t="n">
        <v>21.0732825831816</v>
      </c>
      <c r="N288" s="1209" t="n">
        <v>970.559151500387</v>
      </c>
      <c r="O288" s="1342" t="n">
        <v>28437.4235954588</v>
      </c>
      <c r="P288" s="1342" t="n">
        <v>33693.6236837625</v>
      </c>
      <c r="Q288" s="1213" t="n">
        <v>23174.31510405</v>
      </c>
      <c r="R288" s="1343" t="n">
        <v>51611.7386995088</v>
      </c>
      <c r="S288" s="1344" t="n">
        <v>56867.9387878125</v>
      </c>
    </row>
    <row r="289" customFormat="false" ht="16.5" hidden="false" customHeight="false" outlineLevel="0" collapsed="false">
      <c r="A289" s="1336" t="s">
        <v>529</v>
      </c>
      <c r="B289" s="1337" t="n">
        <f aca="false">J289</f>
        <v>80</v>
      </c>
      <c r="C289" s="1337" t="s">
        <v>496</v>
      </c>
      <c r="D289" s="1337" t="n">
        <f aca="false">K289</f>
        <v>360</v>
      </c>
      <c r="E289" s="1337" t="s">
        <v>496</v>
      </c>
      <c r="F289" s="1326" t="n">
        <f aca="false">L289</f>
        <v>1850</v>
      </c>
      <c r="G289" s="1337" t="s">
        <v>496</v>
      </c>
      <c r="H289" s="1325" t="n">
        <v>4</v>
      </c>
      <c r="I289" s="1327" t="s">
        <v>497</v>
      </c>
      <c r="J289" s="1338" t="n">
        <v>80</v>
      </c>
      <c r="K289" s="1339" t="n">
        <v>360</v>
      </c>
      <c r="L289" s="1339" t="n">
        <v>1850</v>
      </c>
      <c r="M289" s="1340" t="n">
        <v>21.6251001318889</v>
      </c>
      <c r="N289" s="1209" t="n">
        <v>1004.02670844868</v>
      </c>
      <c r="O289" s="1342" t="n">
        <v>29068.1440567088</v>
      </c>
      <c r="P289" s="1342" t="n">
        <v>34455.1205621813</v>
      </c>
      <c r="Q289" s="1213" t="n">
        <v>23907.1927299188</v>
      </c>
      <c r="R289" s="1343" t="n">
        <v>52975.3367866275</v>
      </c>
      <c r="S289" s="1344" t="n">
        <v>58362.3132921</v>
      </c>
    </row>
    <row r="290" customFormat="false" ht="16.5" hidden="false" customHeight="false" outlineLevel="0" collapsed="false">
      <c r="A290" s="1336" t="s">
        <v>529</v>
      </c>
      <c r="B290" s="1337" t="n">
        <f aca="false">J290</f>
        <v>80</v>
      </c>
      <c r="C290" s="1337" t="s">
        <v>496</v>
      </c>
      <c r="D290" s="1337" t="n">
        <f aca="false">K290</f>
        <v>360</v>
      </c>
      <c r="E290" s="1337" t="s">
        <v>496</v>
      </c>
      <c r="F290" s="1326" t="n">
        <f aca="false">L290</f>
        <v>1900</v>
      </c>
      <c r="G290" s="1337" t="s">
        <v>496</v>
      </c>
      <c r="H290" s="1325" t="n">
        <v>4</v>
      </c>
      <c r="I290" s="1327" t="s">
        <v>497</v>
      </c>
      <c r="J290" s="1338" t="n">
        <v>80</v>
      </c>
      <c r="K290" s="1339" t="n">
        <v>360</v>
      </c>
      <c r="L290" s="1339" t="n">
        <v>1900</v>
      </c>
      <c r="M290" s="1340" t="n">
        <v>22.1769176805963</v>
      </c>
      <c r="N290" s="1209" t="n">
        <v>1037.49426539697</v>
      </c>
      <c r="O290" s="1342" t="n">
        <v>29698.8645179588</v>
      </c>
      <c r="P290" s="1342" t="n">
        <v>35216.6173093913</v>
      </c>
      <c r="Q290" s="1213" t="n">
        <v>24424.5732359963</v>
      </c>
      <c r="R290" s="1343" t="n">
        <v>54123.437753955</v>
      </c>
      <c r="S290" s="1344" t="n">
        <v>59641.1905453875</v>
      </c>
    </row>
    <row r="291" customFormat="false" ht="16.5" hidden="false" customHeight="false" outlineLevel="0" collapsed="false">
      <c r="A291" s="1336" t="s">
        <v>529</v>
      </c>
      <c r="B291" s="1337" t="n">
        <f aca="false">J291</f>
        <v>80</v>
      </c>
      <c r="C291" s="1337" t="s">
        <v>496</v>
      </c>
      <c r="D291" s="1337" t="n">
        <f aca="false">K291</f>
        <v>360</v>
      </c>
      <c r="E291" s="1337" t="s">
        <v>496</v>
      </c>
      <c r="F291" s="1326" t="n">
        <f aca="false">L291</f>
        <v>1950</v>
      </c>
      <c r="G291" s="1337" t="s">
        <v>496</v>
      </c>
      <c r="H291" s="1325" t="n">
        <v>4</v>
      </c>
      <c r="I291" s="1327" t="s">
        <v>497</v>
      </c>
      <c r="J291" s="1338" t="n">
        <v>80</v>
      </c>
      <c r="K291" s="1339" t="n">
        <v>360</v>
      </c>
      <c r="L291" s="1339" t="n">
        <v>1950</v>
      </c>
      <c r="M291" s="1340" t="n">
        <v>22.8072352293037</v>
      </c>
      <c r="N291" s="1209" t="n">
        <v>1070.96182234525</v>
      </c>
      <c r="O291" s="1342" t="n">
        <v>30401.69192865</v>
      </c>
      <c r="P291" s="1342" t="n">
        <v>36048.0231282713</v>
      </c>
      <c r="Q291" s="1213" t="n">
        <v>24941.9537420738</v>
      </c>
      <c r="R291" s="1343" t="n">
        <v>55343.6456707238</v>
      </c>
      <c r="S291" s="1344" t="n">
        <v>60989.976870345</v>
      </c>
    </row>
    <row r="292" customFormat="false" ht="16.5" hidden="false" customHeight="false" outlineLevel="0" collapsed="false">
      <c r="A292" s="1336" t="s">
        <v>529</v>
      </c>
      <c r="B292" s="1337" t="n">
        <f aca="false">J292</f>
        <v>80</v>
      </c>
      <c r="C292" s="1337" t="s">
        <v>496</v>
      </c>
      <c r="D292" s="1337" t="n">
        <f aca="false">K292</f>
        <v>360</v>
      </c>
      <c r="E292" s="1337" t="s">
        <v>496</v>
      </c>
      <c r="F292" s="1326" t="n">
        <f aca="false">L292</f>
        <v>2000</v>
      </c>
      <c r="G292" s="1337" t="s">
        <v>496</v>
      </c>
      <c r="H292" s="1325" t="n">
        <v>4</v>
      </c>
      <c r="I292" s="1327" t="s">
        <v>497</v>
      </c>
      <c r="J292" s="1338" t="n">
        <v>80</v>
      </c>
      <c r="K292" s="1339" t="n">
        <v>360</v>
      </c>
      <c r="L292" s="1339" t="n">
        <v>2000</v>
      </c>
      <c r="M292" s="1340" t="n">
        <v>23.450615178011</v>
      </c>
      <c r="N292" s="1209" t="n">
        <v>1104.42937929354</v>
      </c>
      <c r="O292" s="1342" t="n">
        <v>31247.8730336588</v>
      </c>
      <c r="P292" s="1342" t="n">
        <v>37091.118651435</v>
      </c>
      <c r="Q292" s="1213" t="n">
        <v>25674.8312367338</v>
      </c>
      <c r="R292" s="1343" t="n">
        <v>56922.7042703925</v>
      </c>
      <c r="S292" s="1344" t="n">
        <v>62765.9498881688</v>
      </c>
    </row>
    <row r="293" customFormat="false" ht="16.5" hidden="false" customHeight="false" outlineLevel="0" collapsed="false">
      <c r="A293" s="1336" t="s">
        <v>529</v>
      </c>
      <c r="B293" s="1337" t="n">
        <f aca="false">J293</f>
        <v>80</v>
      </c>
      <c r="C293" s="1337" t="s">
        <v>496</v>
      </c>
      <c r="D293" s="1337" t="n">
        <f aca="false">K293</f>
        <v>360</v>
      </c>
      <c r="E293" s="1337" t="s">
        <v>496</v>
      </c>
      <c r="F293" s="1326" t="n">
        <f aca="false">L293</f>
        <v>2050</v>
      </c>
      <c r="G293" s="1337" t="s">
        <v>496</v>
      </c>
      <c r="H293" s="1325" t="n">
        <v>4</v>
      </c>
      <c r="I293" s="1327" t="s">
        <v>497</v>
      </c>
      <c r="J293" s="1338" t="n">
        <v>80</v>
      </c>
      <c r="K293" s="1339" t="n">
        <v>360</v>
      </c>
      <c r="L293" s="1339" t="n">
        <v>2050</v>
      </c>
      <c r="M293" s="1340" t="n">
        <v>24.0024327267184</v>
      </c>
      <c r="N293" s="1209" t="n">
        <v>1137.89693624183</v>
      </c>
      <c r="O293" s="1342" t="n">
        <v>31878.5934949088</v>
      </c>
      <c r="P293" s="1342" t="n">
        <v>37852.615398645</v>
      </c>
      <c r="Q293" s="1213" t="n">
        <v>26192.2117428113</v>
      </c>
      <c r="R293" s="1343" t="n">
        <v>58070.80523772</v>
      </c>
      <c r="S293" s="1344" t="n">
        <v>64044.8271414563</v>
      </c>
    </row>
    <row r="294" customFormat="false" ht="16.5" hidden="false" customHeight="false" outlineLevel="0" collapsed="false">
      <c r="A294" s="1324" t="s">
        <v>529</v>
      </c>
      <c r="B294" s="1325" t="n">
        <f aca="false">J294</f>
        <v>80</v>
      </c>
      <c r="C294" s="1325" t="s">
        <v>496</v>
      </c>
      <c r="D294" s="1325" t="n">
        <f aca="false">K294</f>
        <v>360</v>
      </c>
      <c r="E294" s="1325" t="s">
        <v>496</v>
      </c>
      <c r="F294" s="1326" t="n">
        <f aca="false">L294</f>
        <v>2100</v>
      </c>
      <c r="G294" s="1325" t="s">
        <v>496</v>
      </c>
      <c r="H294" s="1325" t="n">
        <v>4</v>
      </c>
      <c r="I294" s="1327" t="s">
        <v>497</v>
      </c>
      <c r="J294" s="1338" t="n">
        <v>80</v>
      </c>
      <c r="K294" s="1339" t="n">
        <v>360</v>
      </c>
      <c r="L294" s="1339" t="n">
        <v>2100</v>
      </c>
      <c r="M294" s="1340" t="n">
        <v>24.5542502754258</v>
      </c>
      <c r="N294" s="1209" t="n">
        <v>1171.36449319012</v>
      </c>
      <c r="O294" s="1342" t="n">
        <v>32509.3139561588</v>
      </c>
      <c r="P294" s="1342" t="n">
        <v>38614.112145855</v>
      </c>
      <c r="Q294" s="1213" t="n">
        <v>26925.0892374713</v>
      </c>
      <c r="R294" s="1343" t="n">
        <v>59434.40319363</v>
      </c>
      <c r="S294" s="1344" t="n">
        <v>65539.2013833263</v>
      </c>
    </row>
    <row r="295" customFormat="false" ht="16.5" hidden="false" customHeight="false" outlineLevel="0" collapsed="false">
      <c r="A295" s="1336" t="s">
        <v>529</v>
      </c>
      <c r="B295" s="1337" t="n">
        <f aca="false">J295</f>
        <v>80</v>
      </c>
      <c r="C295" s="1337" t="s">
        <v>496</v>
      </c>
      <c r="D295" s="1337" t="n">
        <f aca="false">K295</f>
        <v>360</v>
      </c>
      <c r="E295" s="1337" t="s">
        <v>496</v>
      </c>
      <c r="F295" s="1326" t="n">
        <f aca="false">L295</f>
        <v>2150</v>
      </c>
      <c r="G295" s="1337" t="s">
        <v>496</v>
      </c>
      <c r="H295" s="1325" t="n">
        <v>4</v>
      </c>
      <c r="I295" s="1327" t="s">
        <v>497</v>
      </c>
      <c r="J295" s="1338" t="n">
        <v>80</v>
      </c>
      <c r="K295" s="1339" t="n">
        <v>360</v>
      </c>
      <c r="L295" s="1339" t="n">
        <v>2150</v>
      </c>
      <c r="M295" s="1340" t="n">
        <v>25.1060678241332</v>
      </c>
      <c r="N295" s="1209" t="n">
        <v>1204.83205013841</v>
      </c>
      <c r="O295" s="1342" t="n">
        <v>33140.0344174088</v>
      </c>
      <c r="P295" s="1342" t="n">
        <v>39375.6090242738</v>
      </c>
      <c r="Q295" s="1213" t="n">
        <v>27442.4697435488</v>
      </c>
      <c r="R295" s="1343" t="n">
        <v>60582.5041609575</v>
      </c>
      <c r="S295" s="1344" t="n">
        <v>66818.0787678225</v>
      </c>
    </row>
    <row r="296" customFormat="false" ht="16.5" hidden="false" customHeight="false" outlineLevel="0" collapsed="false">
      <c r="A296" s="1336" t="s">
        <v>529</v>
      </c>
      <c r="B296" s="1337" t="n">
        <f aca="false">J296</f>
        <v>80</v>
      </c>
      <c r="C296" s="1337" t="s">
        <v>496</v>
      </c>
      <c r="D296" s="1337" t="n">
        <f aca="false">K296</f>
        <v>360</v>
      </c>
      <c r="E296" s="1337" t="s">
        <v>496</v>
      </c>
      <c r="F296" s="1326" t="n">
        <f aca="false">L296</f>
        <v>2200</v>
      </c>
      <c r="G296" s="1337" t="s">
        <v>496</v>
      </c>
      <c r="H296" s="1325" t="n">
        <v>4</v>
      </c>
      <c r="I296" s="1327" t="s">
        <v>497</v>
      </c>
      <c r="J296" s="1338" t="n">
        <v>80</v>
      </c>
      <c r="K296" s="1339" t="n">
        <v>360</v>
      </c>
      <c r="L296" s="1339" t="n">
        <v>2200</v>
      </c>
      <c r="M296" s="1340" t="n">
        <v>25.6578853728405</v>
      </c>
      <c r="N296" s="1209" t="n">
        <v>1238.2996070867</v>
      </c>
      <c r="O296" s="1342" t="n">
        <v>33770.7548786588</v>
      </c>
      <c r="P296" s="1342" t="n">
        <v>40137.1057714838</v>
      </c>
      <c r="Q296" s="1213" t="n">
        <v>28175.3472382088</v>
      </c>
      <c r="R296" s="1343" t="n">
        <v>61946.1021168675</v>
      </c>
      <c r="S296" s="1344" t="n">
        <v>68312.4530096925</v>
      </c>
    </row>
    <row r="297" customFormat="false" ht="16.5" hidden="false" customHeight="false" outlineLevel="0" collapsed="false">
      <c r="A297" s="1336" t="s">
        <v>529</v>
      </c>
      <c r="B297" s="1337" t="n">
        <f aca="false">J297</f>
        <v>80</v>
      </c>
      <c r="C297" s="1337" t="s">
        <v>496</v>
      </c>
      <c r="D297" s="1337" t="n">
        <f aca="false">K297</f>
        <v>360</v>
      </c>
      <c r="E297" s="1337" t="s">
        <v>496</v>
      </c>
      <c r="F297" s="1326" t="n">
        <f aca="false">L297</f>
        <v>2250</v>
      </c>
      <c r="G297" s="1337" t="s">
        <v>496</v>
      </c>
      <c r="H297" s="1325" t="n">
        <v>4</v>
      </c>
      <c r="I297" s="1327" t="s">
        <v>497</v>
      </c>
      <c r="J297" s="1338" t="n">
        <v>80</v>
      </c>
      <c r="K297" s="1339" t="n">
        <v>360</v>
      </c>
      <c r="L297" s="1339" t="n">
        <v>2250</v>
      </c>
      <c r="M297" s="1340" t="n">
        <v>26.2097029215479</v>
      </c>
      <c r="N297" s="1209" t="n">
        <v>1271.76716403499</v>
      </c>
      <c r="O297" s="1342" t="n">
        <v>34401.4753399088</v>
      </c>
      <c r="P297" s="1342" t="n">
        <v>40898.6026499025</v>
      </c>
      <c r="Q297" s="1213" t="n">
        <v>28692.7277442863</v>
      </c>
      <c r="R297" s="1343" t="n">
        <v>63094.203084195</v>
      </c>
      <c r="S297" s="1344" t="n">
        <v>69591.3303941888</v>
      </c>
    </row>
    <row r="298" customFormat="false" ht="16.5" hidden="false" customHeight="false" outlineLevel="0" collapsed="false">
      <c r="A298" s="1336" t="s">
        <v>529</v>
      </c>
      <c r="B298" s="1337" t="n">
        <f aca="false">J298</f>
        <v>80</v>
      </c>
      <c r="C298" s="1337" t="s">
        <v>496</v>
      </c>
      <c r="D298" s="1337" t="n">
        <f aca="false">K298</f>
        <v>360</v>
      </c>
      <c r="E298" s="1337" t="s">
        <v>496</v>
      </c>
      <c r="F298" s="1326" t="n">
        <f aca="false">L298</f>
        <v>2300</v>
      </c>
      <c r="G298" s="1337" t="s">
        <v>496</v>
      </c>
      <c r="H298" s="1325" t="n">
        <v>4</v>
      </c>
      <c r="I298" s="1327" t="s">
        <v>497</v>
      </c>
      <c r="J298" s="1338" t="n">
        <v>80</v>
      </c>
      <c r="K298" s="1339" t="n">
        <v>360</v>
      </c>
      <c r="L298" s="1339" t="n">
        <v>2300</v>
      </c>
      <c r="M298" s="1340" t="n">
        <v>26.7615204702553</v>
      </c>
      <c r="N298" s="1209" t="n">
        <v>1305.23472098328</v>
      </c>
      <c r="O298" s="1342" t="n">
        <v>35032.1958011588</v>
      </c>
      <c r="P298" s="1342" t="n">
        <v>41660.0993971125</v>
      </c>
      <c r="Q298" s="1213" t="n">
        <v>29210.1082503638</v>
      </c>
      <c r="R298" s="1343" t="n">
        <v>64242.3040515225</v>
      </c>
      <c r="S298" s="1344" t="n">
        <v>70870.2076474763</v>
      </c>
    </row>
    <row r="299" customFormat="false" ht="16.5" hidden="false" customHeight="false" outlineLevel="0" collapsed="false">
      <c r="A299" s="1336" t="s">
        <v>529</v>
      </c>
      <c r="B299" s="1337" t="n">
        <f aca="false">J299</f>
        <v>80</v>
      </c>
      <c r="C299" s="1337" t="s">
        <v>496</v>
      </c>
      <c r="D299" s="1337" t="n">
        <f aca="false">K299</f>
        <v>360</v>
      </c>
      <c r="E299" s="1337" t="s">
        <v>496</v>
      </c>
      <c r="F299" s="1326" t="n">
        <f aca="false">L299</f>
        <v>2350</v>
      </c>
      <c r="G299" s="1337" t="s">
        <v>496</v>
      </c>
      <c r="H299" s="1325" t="n">
        <v>4</v>
      </c>
      <c r="I299" s="1327" t="s">
        <v>497</v>
      </c>
      <c r="J299" s="1338" t="n">
        <v>80</v>
      </c>
      <c r="K299" s="1339" t="n">
        <v>360</v>
      </c>
      <c r="L299" s="1339" t="n">
        <v>2350</v>
      </c>
      <c r="M299" s="1340" t="n">
        <v>27.3133380189626</v>
      </c>
      <c r="N299" s="1209" t="n">
        <v>1338.70227793157</v>
      </c>
      <c r="O299" s="1342" t="n">
        <v>35662.9162624088</v>
      </c>
      <c r="P299" s="1342" t="n">
        <v>42421.5962755313</v>
      </c>
      <c r="Q299" s="1213" t="n">
        <v>29942.9857450238</v>
      </c>
      <c r="R299" s="1343" t="n">
        <v>65605.9020074325</v>
      </c>
      <c r="S299" s="1344" t="n">
        <v>72364.582020555</v>
      </c>
    </row>
    <row r="300" customFormat="false" ht="16.5" hidden="false" customHeight="false" outlineLevel="0" collapsed="false">
      <c r="A300" s="1336" t="s">
        <v>529</v>
      </c>
      <c r="B300" s="1337" t="n">
        <f aca="false">J300</f>
        <v>80</v>
      </c>
      <c r="C300" s="1337" t="s">
        <v>496</v>
      </c>
      <c r="D300" s="1337" t="n">
        <f aca="false">K300</f>
        <v>360</v>
      </c>
      <c r="E300" s="1337" t="s">
        <v>496</v>
      </c>
      <c r="F300" s="1326" t="n">
        <f aca="false">L300</f>
        <v>2400</v>
      </c>
      <c r="G300" s="1337" t="s">
        <v>496</v>
      </c>
      <c r="H300" s="1325" t="n">
        <v>4</v>
      </c>
      <c r="I300" s="1327" t="s">
        <v>497</v>
      </c>
      <c r="J300" s="1338" t="n">
        <v>80</v>
      </c>
      <c r="K300" s="1339" t="n">
        <v>360</v>
      </c>
      <c r="L300" s="1339" t="n">
        <v>2400</v>
      </c>
      <c r="M300" s="1340" t="n">
        <v>27.86515556767</v>
      </c>
      <c r="N300" s="1209" t="n">
        <v>1372.16983487986</v>
      </c>
      <c r="O300" s="1342" t="n">
        <v>36293.63659245</v>
      </c>
      <c r="P300" s="1342" t="n">
        <v>43183.0930227413</v>
      </c>
      <c r="Q300" s="1213" t="n">
        <v>30460.3662511013</v>
      </c>
      <c r="R300" s="1343" t="n">
        <v>66754.0028435513</v>
      </c>
      <c r="S300" s="1344" t="n">
        <v>73643.4592738425</v>
      </c>
    </row>
    <row r="301" customFormat="false" ht="16.5" hidden="false" customHeight="false" outlineLevel="0" collapsed="false">
      <c r="A301" s="1336" t="s">
        <v>529</v>
      </c>
      <c r="B301" s="1337" t="n">
        <f aca="false">J301</f>
        <v>80</v>
      </c>
      <c r="C301" s="1337" t="s">
        <v>496</v>
      </c>
      <c r="D301" s="1337" t="n">
        <f aca="false">K301</f>
        <v>360</v>
      </c>
      <c r="E301" s="1337" t="s">
        <v>496</v>
      </c>
      <c r="F301" s="1326" t="n">
        <f aca="false">L301</f>
        <v>2450</v>
      </c>
      <c r="G301" s="1337" t="s">
        <v>496</v>
      </c>
      <c r="H301" s="1325" t="n">
        <v>4</v>
      </c>
      <c r="I301" s="1327" t="s">
        <v>497</v>
      </c>
      <c r="J301" s="1338" t="n">
        <v>80</v>
      </c>
      <c r="K301" s="1339" t="n">
        <v>360</v>
      </c>
      <c r="L301" s="1339" t="n">
        <v>2450</v>
      </c>
      <c r="M301" s="1340" t="n">
        <v>28.5927390651774</v>
      </c>
      <c r="N301" s="1209" t="n">
        <v>1405.63739182815</v>
      </c>
      <c r="O301" s="1342" t="n">
        <v>37598.4925221938</v>
      </c>
      <c r="P301" s="1342" t="n">
        <v>44563.9475534513</v>
      </c>
      <c r="Q301" s="1213" t="n">
        <v>31193.2437457613</v>
      </c>
      <c r="R301" s="1343" t="n">
        <v>68791.736267955</v>
      </c>
      <c r="S301" s="1344" t="n">
        <v>75757.1912992125</v>
      </c>
    </row>
    <row r="302" customFormat="false" ht="16.5" hidden="false" customHeight="false" outlineLevel="0" collapsed="false">
      <c r="A302" s="1336" t="s">
        <v>529</v>
      </c>
      <c r="B302" s="1337" t="n">
        <f aca="false">J302</f>
        <v>80</v>
      </c>
      <c r="C302" s="1337" t="s">
        <v>496</v>
      </c>
      <c r="D302" s="1337" t="n">
        <f aca="false">K302</f>
        <v>360</v>
      </c>
      <c r="E302" s="1337" t="s">
        <v>496</v>
      </c>
      <c r="F302" s="1326" t="n">
        <f aca="false">L302</f>
        <v>2500</v>
      </c>
      <c r="G302" s="1337" t="s">
        <v>496</v>
      </c>
      <c r="H302" s="1325" t="n">
        <v>4</v>
      </c>
      <c r="I302" s="1327" t="s">
        <v>497</v>
      </c>
      <c r="J302" s="1338" t="n">
        <v>80</v>
      </c>
      <c r="K302" s="1339" t="n">
        <v>360</v>
      </c>
      <c r="L302" s="1339" t="n">
        <v>2500</v>
      </c>
      <c r="M302" s="1340" t="n">
        <v>29.1445566138847</v>
      </c>
      <c r="N302" s="1209" t="n">
        <v>1439.10494877644</v>
      </c>
      <c r="O302" s="1342" t="n">
        <v>38229.2129834438</v>
      </c>
      <c r="P302" s="1342" t="n">
        <v>45325.4443006613</v>
      </c>
      <c r="Q302" s="1213" t="n">
        <v>31710.6242518388</v>
      </c>
      <c r="R302" s="1343" t="n">
        <v>69939.8372352825</v>
      </c>
      <c r="S302" s="1344" t="n">
        <v>77036.0685525</v>
      </c>
    </row>
    <row r="303" customFormat="false" ht="16.5" hidden="false" customHeight="false" outlineLevel="0" collapsed="false">
      <c r="A303" s="1336" t="s">
        <v>529</v>
      </c>
      <c r="B303" s="1337" t="n">
        <f aca="false">J303</f>
        <v>80</v>
      </c>
      <c r="C303" s="1337" t="s">
        <v>496</v>
      </c>
      <c r="D303" s="1337" t="n">
        <f aca="false">K303</f>
        <v>360</v>
      </c>
      <c r="E303" s="1337" t="s">
        <v>496</v>
      </c>
      <c r="F303" s="1326" t="n">
        <f aca="false">L303</f>
        <v>2550</v>
      </c>
      <c r="G303" s="1337" t="s">
        <v>496</v>
      </c>
      <c r="H303" s="1325" t="n">
        <v>4</v>
      </c>
      <c r="I303" s="1327" t="s">
        <v>497</v>
      </c>
      <c r="J303" s="1338" t="n">
        <v>80</v>
      </c>
      <c r="K303" s="1339" t="n">
        <v>360</v>
      </c>
      <c r="L303" s="1339" t="n">
        <v>2550</v>
      </c>
      <c r="M303" s="1340" t="n">
        <v>29.6963741625921</v>
      </c>
      <c r="N303" s="1209" t="n">
        <v>1472.57250572472</v>
      </c>
      <c r="O303" s="1342" t="n">
        <v>38859.9334446938</v>
      </c>
      <c r="P303" s="1342" t="n">
        <v>46086.94117908</v>
      </c>
      <c r="Q303" s="1213" t="n">
        <v>32443.5018777075</v>
      </c>
      <c r="R303" s="1343" t="n">
        <v>71303.4353224013</v>
      </c>
      <c r="S303" s="1344" t="n">
        <v>78530.4430567875</v>
      </c>
    </row>
    <row r="304" customFormat="false" ht="16.5" hidden="false" customHeight="false" outlineLevel="0" collapsed="false">
      <c r="A304" s="1324" t="s">
        <v>529</v>
      </c>
      <c r="B304" s="1325" t="n">
        <f aca="false">J304</f>
        <v>80</v>
      </c>
      <c r="C304" s="1325" t="s">
        <v>496</v>
      </c>
      <c r="D304" s="1325" t="n">
        <f aca="false">K304</f>
        <v>360</v>
      </c>
      <c r="E304" s="1325" t="s">
        <v>496</v>
      </c>
      <c r="F304" s="1326" t="n">
        <f aca="false">L304</f>
        <v>2600</v>
      </c>
      <c r="G304" s="1325" t="s">
        <v>496</v>
      </c>
      <c r="H304" s="1325" t="n">
        <v>4</v>
      </c>
      <c r="I304" s="1327" t="s">
        <v>497</v>
      </c>
      <c r="J304" s="1338" t="n">
        <v>80</v>
      </c>
      <c r="K304" s="1339" t="n">
        <v>360</v>
      </c>
      <c r="L304" s="1339" t="n">
        <v>2600</v>
      </c>
      <c r="M304" s="1340" t="n">
        <v>30.2481917112995</v>
      </c>
      <c r="N304" s="1209" t="n">
        <v>1506.04006267301</v>
      </c>
      <c r="O304" s="1342" t="n">
        <v>39490.6539059438</v>
      </c>
      <c r="P304" s="1342" t="n">
        <v>46848.4379262899</v>
      </c>
      <c r="Q304" s="1213" t="n">
        <v>32960.882383785</v>
      </c>
      <c r="R304" s="1343" t="n">
        <v>72451.5362897288</v>
      </c>
      <c r="S304" s="1344" t="n">
        <v>79809.3203100749</v>
      </c>
    </row>
    <row r="305" customFormat="false" ht="16.5" hidden="false" customHeight="false" outlineLevel="0" collapsed="false">
      <c r="A305" s="1336" t="s">
        <v>529</v>
      </c>
      <c r="B305" s="1337" t="n">
        <f aca="false">J305</f>
        <v>80</v>
      </c>
      <c r="C305" s="1337" t="s">
        <v>496</v>
      </c>
      <c r="D305" s="1337" t="n">
        <f aca="false">K305</f>
        <v>360</v>
      </c>
      <c r="E305" s="1337" t="s">
        <v>496</v>
      </c>
      <c r="F305" s="1326" t="n">
        <f aca="false">L305</f>
        <v>2650</v>
      </c>
      <c r="G305" s="1337" t="s">
        <v>496</v>
      </c>
      <c r="H305" s="1325" t="n">
        <v>4</v>
      </c>
      <c r="I305" s="1327" t="s">
        <v>497</v>
      </c>
      <c r="J305" s="1338" t="n">
        <v>80</v>
      </c>
      <c r="K305" s="1339" t="n">
        <v>360</v>
      </c>
      <c r="L305" s="1339" t="n">
        <v>2650</v>
      </c>
      <c r="M305" s="1340" t="n">
        <v>30.8000092600068</v>
      </c>
      <c r="N305" s="1209" t="n">
        <v>1539.5076196213</v>
      </c>
      <c r="O305" s="1342" t="n">
        <v>40121.374235985</v>
      </c>
      <c r="P305" s="1342" t="n">
        <v>47609.9346735</v>
      </c>
      <c r="Q305" s="1213" t="n">
        <v>33693.759878445</v>
      </c>
      <c r="R305" s="1343" t="n">
        <v>73815.13411443</v>
      </c>
      <c r="S305" s="1344" t="n">
        <v>81303.694551945</v>
      </c>
    </row>
    <row r="306" customFormat="false" ht="16.5" hidden="false" customHeight="false" outlineLevel="0" collapsed="false">
      <c r="A306" s="1336" t="s">
        <v>529</v>
      </c>
      <c r="B306" s="1337" t="n">
        <f aca="false">J306</f>
        <v>80</v>
      </c>
      <c r="C306" s="1337" t="s">
        <v>496</v>
      </c>
      <c r="D306" s="1337" t="n">
        <f aca="false">K306</f>
        <v>360</v>
      </c>
      <c r="E306" s="1337" t="s">
        <v>496</v>
      </c>
      <c r="F306" s="1326" t="n">
        <f aca="false">L306</f>
        <v>2700</v>
      </c>
      <c r="G306" s="1337" t="s">
        <v>496</v>
      </c>
      <c r="H306" s="1325" t="n">
        <v>4</v>
      </c>
      <c r="I306" s="1327" t="s">
        <v>497</v>
      </c>
      <c r="J306" s="1338" t="n">
        <v>80</v>
      </c>
      <c r="K306" s="1339" t="n">
        <v>360</v>
      </c>
      <c r="L306" s="1339" t="n">
        <v>2700</v>
      </c>
      <c r="M306" s="1340" t="n">
        <v>31.4303268087142</v>
      </c>
      <c r="N306" s="1209" t="n">
        <v>1572.97517656959</v>
      </c>
      <c r="O306" s="1342" t="n">
        <v>40824.2016466763</v>
      </c>
      <c r="P306" s="1342" t="n">
        <v>48441.3406235888</v>
      </c>
      <c r="Q306" s="1213" t="n">
        <v>34211.1403845225</v>
      </c>
      <c r="R306" s="1343" t="n">
        <v>75035.3420311988</v>
      </c>
      <c r="S306" s="1344" t="n">
        <v>82652.4810081113</v>
      </c>
    </row>
    <row r="307" customFormat="false" ht="16.5" hidden="false" customHeight="false" outlineLevel="0" collapsed="false">
      <c r="A307" s="1336" t="s">
        <v>529</v>
      </c>
      <c r="B307" s="1337" t="n">
        <f aca="false">J307</f>
        <v>80</v>
      </c>
      <c r="C307" s="1337" t="s">
        <v>496</v>
      </c>
      <c r="D307" s="1337" t="n">
        <f aca="false">K307</f>
        <v>360</v>
      </c>
      <c r="E307" s="1337" t="s">
        <v>496</v>
      </c>
      <c r="F307" s="1326" t="n">
        <f aca="false">L307</f>
        <v>2750</v>
      </c>
      <c r="G307" s="1337" t="s">
        <v>496</v>
      </c>
      <c r="H307" s="1325" t="n">
        <v>4</v>
      </c>
      <c r="I307" s="1327" t="s">
        <v>497</v>
      </c>
      <c r="J307" s="1338" t="n">
        <v>80</v>
      </c>
      <c r="K307" s="1339" t="n">
        <v>360</v>
      </c>
      <c r="L307" s="1339" t="n">
        <v>2750</v>
      </c>
      <c r="M307" s="1340" t="n">
        <v>31.9821443574216</v>
      </c>
      <c r="N307" s="1209" t="n">
        <v>1606.44273351788</v>
      </c>
      <c r="O307" s="1342" t="n">
        <v>41454.9221079263</v>
      </c>
      <c r="P307" s="1342" t="n">
        <v>49202.8373707988</v>
      </c>
      <c r="Q307" s="1213" t="n">
        <v>34728.5208906</v>
      </c>
      <c r="R307" s="1343" t="n">
        <v>76183.4429985263</v>
      </c>
      <c r="S307" s="1344" t="n">
        <v>83931.3582613988</v>
      </c>
    </row>
    <row r="308" customFormat="false" ht="16.5" hidden="false" customHeight="false" outlineLevel="0" collapsed="false">
      <c r="A308" s="1336" t="s">
        <v>529</v>
      </c>
      <c r="B308" s="1337" t="n">
        <f aca="false">J308</f>
        <v>80</v>
      </c>
      <c r="C308" s="1337" t="s">
        <v>496</v>
      </c>
      <c r="D308" s="1337" t="n">
        <f aca="false">K308</f>
        <v>360</v>
      </c>
      <c r="E308" s="1337" t="s">
        <v>496</v>
      </c>
      <c r="F308" s="1326" t="n">
        <f aca="false">L308</f>
        <v>2800</v>
      </c>
      <c r="G308" s="1337" t="s">
        <v>496</v>
      </c>
      <c r="H308" s="1325" t="n">
        <v>4</v>
      </c>
      <c r="I308" s="1327" t="s">
        <v>497</v>
      </c>
      <c r="J308" s="1338" t="n">
        <v>80</v>
      </c>
      <c r="K308" s="1339" t="n">
        <v>360</v>
      </c>
      <c r="L308" s="1339" t="n">
        <v>2800</v>
      </c>
      <c r="M308" s="1340" t="n">
        <v>32.5339619061289</v>
      </c>
      <c r="N308" s="1209" t="n">
        <v>1639.91029046617</v>
      </c>
      <c r="O308" s="1342" t="n">
        <v>42085.6425691763</v>
      </c>
      <c r="P308" s="1342" t="n">
        <v>49964.3341180088</v>
      </c>
      <c r="Q308" s="1213" t="n">
        <v>35461.39838526</v>
      </c>
      <c r="R308" s="1343" t="n">
        <v>77547.0409544363</v>
      </c>
      <c r="S308" s="1344" t="n">
        <v>85425.7325032688</v>
      </c>
    </row>
    <row r="309" customFormat="false" ht="16.5" hidden="false" customHeight="false" outlineLevel="0" collapsed="false">
      <c r="A309" s="1336" t="s">
        <v>529</v>
      </c>
      <c r="B309" s="1337" t="n">
        <f aca="false">J309</f>
        <v>80</v>
      </c>
      <c r="C309" s="1337" t="s">
        <v>496</v>
      </c>
      <c r="D309" s="1337" t="n">
        <f aca="false">K309</f>
        <v>360</v>
      </c>
      <c r="E309" s="1337" t="s">
        <v>496</v>
      </c>
      <c r="F309" s="1326" t="n">
        <f aca="false">L309</f>
        <v>2850</v>
      </c>
      <c r="G309" s="1337" t="s">
        <v>496</v>
      </c>
      <c r="H309" s="1325" t="n">
        <v>4</v>
      </c>
      <c r="I309" s="1327" t="s">
        <v>497</v>
      </c>
      <c r="J309" s="1338" t="n">
        <v>80</v>
      </c>
      <c r="K309" s="1339" t="n">
        <v>360</v>
      </c>
      <c r="L309" s="1339" t="n">
        <v>2850</v>
      </c>
      <c r="M309" s="1340" t="n">
        <v>33.0857794548363</v>
      </c>
      <c r="N309" s="1209" t="n">
        <v>1673.37784741446</v>
      </c>
      <c r="O309" s="1342" t="n">
        <v>42716.3630304263</v>
      </c>
      <c r="P309" s="1342" t="n">
        <v>50725.8309964275</v>
      </c>
      <c r="Q309" s="1213" t="n">
        <v>35978.7788913375</v>
      </c>
      <c r="R309" s="1343" t="n">
        <v>78695.1419217638</v>
      </c>
      <c r="S309" s="1344" t="n">
        <v>86704.609887765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80</v>
      </c>
      <c r="C310" s="1337" t="s">
        <v>496</v>
      </c>
      <c r="D310" s="1337" t="n">
        <f aca="false">K310</f>
        <v>360</v>
      </c>
      <c r="E310" s="1337" t="s">
        <v>496</v>
      </c>
      <c r="F310" s="1326" t="n">
        <f aca="false">L310</f>
        <v>2900</v>
      </c>
      <c r="G310" s="1337" t="s">
        <v>496</v>
      </c>
      <c r="H310" s="1325" t="n">
        <v>4</v>
      </c>
      <c r="I310" s="1327" t="s">
        <v>497</v>
      </c>
      <c r="J310" s="1338" t="n">
        <v>80</v>
      </c>
      <c r="K310" s="1339" t="n">
        <v>360</v>
      </c>
      <c r="L310" s="1339" t="n">
        <v>2900</v>
      </c>
      <c r="M310" s="1340" t="n">
        <v>33.6375970035437</v>
      </c>
      <c r="N310" s="1209" t="n">
        <v>1706.84540436275</v>
      </c>
      <c r="O310" s="1342" t="n">
        <v>43347.0833604675</v>
      </c>
      <c r="P310" s="1342" t="n">
        <v>51487.3277436375</v>
      </c>
      <c r="Q310" s="1213" t="n">
        <v>36711.6563859975</v>
      </c>
      <c r="R310" s="1343" t="n">
        <v>80058.739746465</v>
      </c>
      <c r="S310" s="1344" t="n">
        <v>88198.984129635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80</v>
      </c>
      <c r="C311" s="1337" t="s">
        <v>496</v>
      </c>
      <c r="D311" s="1337" t="n">
        <f aca="false">K311</f>
        <v>360</v>
      </c>
      <c r="E311" s="1337" t="s">
        <v>496</v>
      </c>
      <c r="F311" s="1326" t="n">
        <f aca="false">L311</f>
        <v>2950</v>
      </c>
      <c r="G311" s="1337" t="s">
        <v>496</v>
      </c>
      <c r="H311" s="1325" t="n">
        <v>4</v>
      </c>
      <c r="I311" s="1327" t="s">
        <v>497</v>
      </c>
      <c r="J311" s="1338" t="n">
        <v>80</v>
      </c>
      <c r="K311" s="1339" t="n">
        <v>360</v>
      </c>
      <c r="L311" s="1339" t="n">
        <v>2950</v>
      </c>
      <c r="M311" s="1340" t="n">
        <v>34.189414552251</v>
      </c>
      <c r="N311" s="1209" t="n">
        <v>1740.31296131104</v>
      </c>
      <c r="O311" s="1342" t="n">
        <v>43977.8038217175</v>
      </c>
      <c r="P311" s="1342" t="n">
        <v>52248.8246220563</v>
      </c>
      <c r="Q311" s="1213" t="n">
        <v>37229.036892075</v>
      </c>
      <c r="R311" s="1343" t="n">
        <v>81206.8407137925</v>
      </c>
      <c r="S311" s="1344" t="n">
        <v>89477.8615141313</v>
      </c>
    </row>
    <row r="312" customFormat="false" ht="16.5" hidden="false" customHeight="false" outlineLevel="0" collapsed="false">
      <c r="A312" s="1345" t="s">
        <v>529</v>
      </c>
      <c r="B312" s="1346" t="n">
        <f aca="false">J312</f>
        <v>80</v>
      </c>
      <c r="C312" s="1346" t="s">
        <v>496</v>
      </c>
      <c r="D312" s="1346" t="n">
        <f aca="false">K312</f>
        <v>360</v>
      </c>
      <c r="E312" s="1346" t="s">
        <v>496</v>
      </c>
      <c r="F312" s="1347" t="n">
        <f aca="false">L312</f>
        <v>3000</v>
      </c>
      <c r="G312" s="1346" t="s">
        <v>496</v>
      </c>
      <c r="H312" s="1348" t="n">
        <v>4</v>
      </c>
      <c r="I312" s="1349" t="s">
        <v>497</v>
      </c>
      <c r="J312" s="1338" t="n">
        <v>80</v>
      </c>
      <c r="K312" s="1350" t="n">
        <v>360</v>
      </c>
      <c r="L312" s="1350" t="n">
        <v>3000</v>
      </c>
      <c r="M312" s="1351" t="n">
        <v>34.7412321009584</v>
      </c>
      <c r="N312" s="1232" t="n">
        <v>1773.78051825933</v>
      </c>
      <c r="O312" s="1353" t="n">
        <v>44608.5242829675</v>
      </c>
      <c r="P312" s="1353" t="n">
        <v>53010.3213692663</v>
      </c>
      <c r="Q312" s="1236" t="n">
        <v>37961.914386735</v>
      </c>
      <c r="R312" s="1354" t="n">
        <v>82570.4386697025</v>
      </c>
      <c r="S312" s="1355" t="n">
        <v>90972.2357560013</v>
      </c>
    </row>
    <row r="313" customFormat="false" ht="22.5" hidden="false" customHeight="true" outlineLevel="0" collapsed="false">
      <c r="A313" s="1241" t="s">
        <v>506</v>
      </c>
      <c r="B313" s="1241"/>
      <c r="C313" s="1241"/>
      <c r="D313" s="1241"/>
      <c r="E313" s="1241"/>
      <c r="F313" s="1241"/>
      <c r="G313" s="1241"/>
      <c r="H313" s="1241"/>
      <c r="I313" s="1241"/>
      <c r="J313" s="1241"/>
      <c r="K313" s="1241"/>
      <c r="L313" s="1241"/>
      <c r="M313" s="1241"/>
      <c r="N313" s="1241"/>
      <c r="O313" s="1241"/>
      <c r="P313" s="1241"/>
      <c r="Q313" s="1241"/>
      <c r="R313" s="1241"/>
      <c r="S313" s="1241"/>
    </row>
    <row r="314" customFormat="false" ht="16.5" hidden="false" customHeight="false" outlineLevel="0" collapsed="false">
      <c r="A314" s="1202" t="s">
        <v>505</v>
      </c>
      <c r="B314" s="1202"/>
      <c r="C314" s="1202"/>
      <c r="D314" s="1202"/>
      <c r="E314" s="1202"/>
      <c r="F314" s="1202"/>
      <c r="G314" s="1202"/>
      <c r="H314" s="1202"/>
      <c r="I314" s="1202"/>
      <c r="J314" s="1202"/>
      <c r="K314" s="1202"/>
      <c r="L314" s="1202"/>
      <c r="M314" s="1202"/>
      <c r="N314" s="1202"/>
      <c r="O314" s="1202"/>
      <c r="P314" s="1202"/>
      <c r="Q314" s="1202"/>
      <c r="R314" s="1202"/>
      <c r="S314" s="1202"/>
    </row>
    <row r="315" customFormat="false" ht="16.5" hidden="false" customHeight="false" outlineLevel="0" collapsed="false">
      <c r="A315" s="1324" t="s">
        <v>529</v>
      </c>
      <c r="B315" s="1325" t="n">
        <f aca="false">J315</f>
        <v>80</v>
      </c>
      <c r="C315" s="1325" t="s">
        <v>496</v>
      </c>
      <c r="D315" s="1325" t="n">
        <f aca="false">K315</f>
        <v>400</v>
      </c>
      <c r="E315" s="1325" t="s">
        <v>496</v>
      </c>
      <c r="F315" s="1326" t="n">
        <f aca="false">L315</f>
        <v>600</v>
      </c>
      <c r="G315" s="1325" t="s">
        <v>496</v>
      </c>
      <c r="H315" s="1325" t="n">
        <v>4</v>
      </c>
      <c r="I315" s="1327" t="s">
        <v>497</v>
      </c>
      <c r="J315" s="1328" t="n">
        <v>80</v>
      </c>
      <c r="K315" s="1329" t="n">
        <v>400</v>
      </c>
      <c r="L315" s="1329" t="n">
        <v>600</v>
      </c>
      <c r="M315" s="1330" t="n">
        <v>8.11013568877316</v>
      </c>
      <c r="N315" s="1259" t="n">
        <v>174.981954614182</v>
      </c>
      <c r="O315" s="1332" t="n">
        <v>13002.9716045025</v>
      </c>
      <c r="P315" s="1332" t="n">
        <v>15277.665013605</v>
      </c>
      <c r="Q315" s="1262" t="n">
        <v>9225.88854220125</v>
      </c>
      <c r="R315" s="1334" t="n">
        <v>22228.8601467038</v>
      </c>
      <c r="S315" s="1335" t="n">
        <v>24503.5535558063</v>
      </c>
    </row>
    <row r="316" customFormat="false" ht="16.5" hidden="false" customHeight="false" outlineLevel="0" collapsed="false">
      <c r="A316" s="1336" t="s">
        <v>529</v>
      </c>
      <c r="B316" s="1337" t="n">
        <f aca="false">J316</f>
        <v>80</v>
      </c>
      <c r="C316" s="1337" t="s">
        <v>496</v>
      </c>
      <c r="D316" s="1337" t="n">
        <f aca="false">K316</f>
        <v>400</v>
      </c>
      <c r="E316" s="1337" t="s">
        <v>496</v>
      </c>
      <c r="F316" s="1326" t="n">
        <f aca="false">L316</f>
        <v>650</v>
      </c>
      <c r="G316" s="1337" t="s">
        <v>496</v>
      </c>
      <c r="H316" s="1325" t="n">
        <v>4</v>
      </c>
      <c r="I316" s="1327" t="s">
        <v>497</v>
      </c>
      <c r="J316" s="1338" t="n">
        <v>80</v>
      </c>
      <c r="K316" s="1339" t="n">
        <v>400</v>
      </c>
      <c r="L316" s="1339" t="n">
        <v>650</v>
      </c>
      <c r="M316" s="1340" t="n">
        <v>8.69469957695421</v>
      </c>
      <c r="N316" s="1209" t="n">
        <v>209.978345537019</v>
      </c>
      <c r="O316" s="1342" t="n">
        <v>13651.2115828875</v>
      </c>
      <c r="P316" s="1342" t="n">
        <v>16139.091394485</v>
      </c>
      <c r="Q316" s="1213" t="n">
        <v>9788.8715678025</v>
      </c>
      <c r="R316" s="1343" t="n">
        <v>23440.08315069</v>
      </c>
      <c r="S316" s="1344" t="n">
        <v>25927.9629622875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80</v>
      </c>
      <c r="C317" s="1337" t="s">
        <v>496</v>
      </c>
      <c r="D317" s="1337" t="n">
        <f aca="false">K317</f>
        <v>400</v>
      </c>
      <c r="E317" s="1337" t="s">
        <v>496</v>
      </c>
      <c r="F317" s="1326" t="n">
        <f aca="false">L317</f>
        <v>700</v>
      </c>
      <c r="G317" s="1337" t="s">
        <v>496</v>
      </c>
      <c r="H317" s="1325" t="n">
        <v>4</v>
      </c>
      <c r="I317" s="1327" t="s">
        <v>497</v>
      </c>
      <c r="J317" s="1338" t="n">
        <v>80</v>
      </c>
      <c r="K317" s="1339" t="n">
        <v>400</v>
      </c>
      <c r="L317" s="1339" t="n">
        <v>700</v>
      </c>
      <c r="M317" s="1340" t="n">
        <v>9.27926346513526</v>
      </c>
      <c r="N317" s="1209" t="n">
        <v>244.974736459855</v>
      </c>
      <c r="O317" s="1342" t="n">
        <v>14299.4516924813</v>
      </c>
      <c r="P317" s="1342" t="n">
        <v>16930.4931087863</v>
      </c>
      <c r="Q317" s="1213" t="n">
        <v>10567.3514507775</v>
      </c>
      <c r="R317" s="1343" t="n">
        <v>24866.8031432588</v>
      </c>
      <c r="S317" s="1344" t="n">
        <v>27497.8445595638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80</v>
      </c>
      <c r="C318" s="1337" t="s">
        <v>496</v>
      </c>
      <c r="D318" s="1337" t="n">
        <f aca="false">K318</f>
        <v>400</v>
      </c>
      <c r="E318" s="1337" t="s">
        <v>496</v>
      </c>
      <c r="F318" s="1326" t="n">
        <f aca="false">L318</f>
        <v>750</v>
      </c>
      <c r="G318" s="1337" t="s">
        <v>496</v>
      </c>
      <c r="H318" s="1325" t="n">
        <v>4</v>
      </c>
      <c r="I318" s="1327" t="s">
        <v>497</v>
      </c>
      <c r="J318" s="1338" t="n">
        <v>80</v>
      </c>
      <c r="K318" s="1339" t="n">
        <v>400</v>
      </c>
      <c r="L318" s="1339" t="n">
        <v>750</v>
      </c>
      <c r="M318" s="1340" t="n">
        <v>9.86382735331632</v>
      </c>
      <c r="N318" s="1209" t="n">
        <v>279.971127382692</v>
      </c>
      <c r="O318" s="1342" t="n">
        <v>14947.6916708663</v>
      </c>
      <c r="P318" s="1342" t="n">
        <v>17721.8946918788</v>
      </c>
      <c r="Q318" s="1213" t="n">
        <v>11130.3344763788</v>
      </c>
      <c r="R318" s="1343" t="n">
        <v>26078.026147245</v>
      </c>
      <c r="S318" s="1344" t="n">
        <v>28852.2291682575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80</v>
      </c>
      <c r="C319" s="1337" t="s">
        <v>496</v>
      </c>
      <c r="D319" s="1337" t="n">
        <f aca="false">K319</f>
        <v>400</v>
      </c>
      <c r="E319" s="1337" t="s">
        <v>496</v>
      </c>
      <c r="F319" s="1326" t="n">
        <f aca="false">L319</f>
        <v>800</v>
      </c>
      <c r="G319" s="1337" t="s">
        <v>496</v>
      </c>
      <c r="H319" s="1325" t="n">
        <v>4</v>
      </c>
      <c r="I319" s="1327" t="s">
        <v>497</v>
      </c>
      <c r="J319" s="1338" t="n">
        <v>80</v>
      </c>
      <c r="K319" s="1339" t="n">
        <v>400</v>
      </c>
      <c r="L319" s="1339" t="n">
        <v>800</v>
      </c>
      <c r="M319" s="1340" t="n">
        <v>10.4483912414974</v>
      </c>
      <c r="N319" s="1209" t="n">
        <v>314.967518305528</v>
      </c>
      <c r="O319" s="1342" t="n">
        <v>15595.93178046</v>
      </c>
      <c r="P319" s="1342" t="n">
        <v>18513.2962749713</v>
      </c>
      <c r="Q319" s="1213" t="n">
        <v>11693.3173707713</v>
      </c>
      <c r="R319" s="1343" t="n">
        <v>27289.2491512313</v>
      </c>
      <c r="S319" s="1344" t="n">
        <v>30206.6136457425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80</v>
      </c>
      <c r="C320" s="1337" t="s">
        <v>496</v>
      </c>
      <c r="D320" s="1337" t="n">
        <f aca="false">K320</f>
        <v>400</v>
      </c>
      <c r="E320" s="1337" t="s">
        <v>496</v>
      </c>
      <c r="F320" s="1326" t="n">
        <f aca="false">L320</f>
        <v>850</v>
      </c>
      <c r="G320" s="1337" t="s">
        <v>496</v>
      </c>
      <c r="H320" s="1325" t="n">
        <v>4</v>
      </c>
      <c r="I320" s="1327" t="s">
        <v>497</v>
      </c>
      <c r="J320" s="1338" t="n">
        <v>80</v>
      </c>
      <c r="K320" s="1339" t="n">
        <v>400</v>
      </c>
      <c r="L320" s="1339" t="n">
        <v>850</v>
      </c>
      <c r="M320" s="1340" t="n">
        <v>11.0329551296784</v>
      </c>
      <c r="N320" s="1209" t="n">
        <v>349.963909228365</v>
      </c>
      <c r="O320" s="1342" t="n">
        <v>16244.1718900538</v>
      </c>
      <c r="P320" s="1342" t="n">
        <v>19304.6978580638</v>
      </c>
      <c r="Q320" s="1213" t="n">
        <v>12471.797384955</v>
      </c>
      <c r="R320" s="1343" t="n">
        <v>28715.9692750088</v>
      </c>
      <c r="S320" s="1344" t="n">
        <v>31776.4952430188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80</v>
      </c>
      <c r="C321" s="1337" t="s">
        <v>496</v>
      </c>
      <c r="D321" s="1337" t="n">
        <f aca="false">K321</f>
        <v>400</v>
      </c>
      <c r="E321" s="1337" t="s">
        <v>496</v>
      </c>
      <c r="F321" s="1326" t="n">
        <f aca="false">L321</f>
        <v>900</v>
      </c>
      <c r="G321" s="1337" t="s">
        <v>496</v>
      </c>
      <c r="H321" s="1325" t="n">
        <v>4</v>
      </c>
      <c r="I321" s="1327" t="s">
        <v>497</v>
      </c>
      <c r="J321" s="1338" t="n">
        <v>80</v>
      </c>
      <c r="K321" s="1339" t="n">
        <v>400</v>
      </c>
      <c r="L321" s="1339" t="n">
        <v>900</v>
      </c>
      <c r="M321" s="1340" t="n">
        <v>11.6175190178595</v>
      </c>
      <c r="N321" s="1209" t="n">
        <v>384.960300151201</v>
      </c>
      <c r="O321" s="1342" t="n">
        <v>16892.4118684388</v>
      </c>
      <c r="P321" s="1342" t="n">
        <v>20096.099572365</v>
      </c>
      <c r="Q321" s="1213" t="n">
        <v>13034.7802793475</v>
      </c>
      <c r="R321" s="1343" t="n">
        <v>29927.1921477863</v>
      </c>
      <c r="S321" s="1344" t="n">
        <v>33130.8798517125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80</v>
      </c>
      <c r="C322" s="1337" t="s">
        <v>496</v>
      </c>
      <c r="D322" s="1337" t="n">
        <f aca="false">K322</f>
        <v>400</v>
      </c>
      <c r="E322" s="1337" t="s">
        <v>496</v>
      </c>
      <c r="F322" s="1326" t="n">
        <f aca="false">L322</f>
        <v>950</v>
      </c>
      <c r="G322" s="1337" t="s">
        <v>496</v>
      </c>
      <c r="H322" s="1325" t="n">
        <v>4</v>
      </c>
      <c r="I322" s="1327" t="s">
        <v>497</v>
      </c>
      <c r="J322" s="1338" t="n">
        <v>80</v>
      </c>
      <c r="K322" s="1339" t="n">
        <v>400</v>
      </c>
      <c r="L322" s="1339" t="n">
        <v>950</v>
      </c>
      <c r="M322" s="1340" t="n">
        <v>12.2020829060405</v>
      </c>
      <c r="N322" s="1209" t="n">
        <v>419.956691074038</v>
      </c>
      <c r="O322" s="1342" t="n">
        <v>17540.6519780325</v>
      </c>
      <c r="P322" s="1342" t="n">
        <v>20887.5011554575</v>
      </c>
      <c r="Q322" s="1213" t="n">
        <v>13813.2602935313</v>
      </c>
      <c r="R322" s="1343" t="n">
        <v>31353.9122715638</v>
      </c>
      <c r="S322" s="1344" t="n">
        <v>34700.7614489888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80</v>
      </c>
      <c r="C323" s="1337" t="s">
        <v>496</v>
      </c>
      <c r="D323" s="1337" t="n">
        <f aca="false">K323</f>
        <v>400</v>
      </c>
      <c r="E323" s="1337" t="s">
        <v>496</v>
      </c>
      <c r="F323" s="1326" t="n">
        <f aca="false">L323</f>
        <v>1000</v>
      </c>
      <c r="G323" s="1337" t="s">
        <v>496</v>
      </c>
      <c r="H323" s="1325" t="n">
        <v>4</v>
      </c>
      <c r="I323" s="1327" t="s">
        <v>497</v>
      </c>
      <c r="J323" s="1338" t="n">
        <v>80</v>
      </c>
      <c r="K323" s="1339" t="n">
        <v>400</v>
      </c>
      <c r="L323" s="1339" t="n">
        <v>1000</v>
      </c>
      <c r="M323" s="1340" t="n">
        <v>12.7866467942216</v>
      </c>
      <c r="N323" s="1209" t="n">
        <v>454.953081996874</v>
      </c>
      <c r="O323" s="1342" t="n">
        <v>18188.8919564175</v>
      </c>
      <c r="P323" s="1342" t="n">
        <v>21678.90273855</v>
      </c>
      <c r="Q323" s="1213" t="n">
        <v>14376.2433191325</v>
      </c>
      <c r="R323" s="1343" t="n">
        <v>32565.13527555</v>
      </c>
      <c r="S323" s="1344" t="n">
        <v>36055.1460576825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80</v>
      </c>
      <c r="C324" s="1337" t="s">
        <v>496</v>
      </c>
      <c r="D324" s="1337" t="n">
        <f aca="false">K324</f>
        <v>400</v>
      </c>
      <c r="E324" s="1337" t="s">
        <v>496</v>
      </c>
      <c r="F324" s="1326" t="n">
        <f aca="false">L324</f>
        <v>1050</v>
      </c>
      <c r="G324" s="1337" t="s">
        <v>496</v>
      </c>
      <c r="H324" s="1325" t="n">
        <v>4</v>
      </c>
      <c r="I324" s="1327" t="s">
        <v>497</v>
      </c>
      <c r="J324" s="1338" t="n">
        <v>80</v>
      </c>
      <c r="K324" s="1339" t="n">
        <v>400</v>
      </c>
      <c r="L324" s="1339" t="n">
        <v>1050</v>
      </c>
      <c r="M324" s="1340" t="n">
        <v>13.3712106824026</v>
      </c>
      <c r="N324" s="1209" t="n">
        <v>489.949472919711</v>
      </c>
      <c r="O324" s="1342" t="n">
        <v>18837.1320660113</v>
      </c>
      <c r="P324" s="1342" t="n">
        <v>22470.3044528513</v>
      </c>
      <c r="Q324" s="1213" t="n">
        <v>15154.7232021075</v>
      </c>
      <c r="R324" s="1343" t="n">
        <v>33991.8552681188</v>
      </c>
      <c r="S324" s="1344" t="n">
        <v>37625.0276549588</v>
      </c>
    </row>
    <row r="325" customFormat="false" ht="16.5" hidden="false" customHeight="false" outlineLevel="0" collapsed="false">
      <c r="A325" s="1324" t="s">
        <v>529</v>
      </c>
      <c r="B325" s="1325" t="n">
        <f aca="false">J325</f>
        <v>80</v>
      </c>
      <c r="C325" s="1325" t="s">
        <v>496</v>
      </c>
      <c r="D325" s="1325" t="n">
        <f aca="false">K325</f>
        <v>400</v>
      </c>
      <c r="E325" s="1325" t="s">
        <v>496</v>
      </c>
      <c r="F325" s="1326" t="n">
        <f aca="false">L325</f>
        <v>1100</v>
      </c>
      <c r="G325" s="1325" t="s">
        <v>496</v>
      </c>
      <c r="H325" s="1325" t="n">
        <v>4</v>
      </c>
      <c r="I325" s="1327" t="s">
        <v>497</v>
      </c>
      <c r="J325" s="1338" t="n">
        <v>80</v>
      </c>
      <c r="K325" s="1339" t="n">
        <v>400</v>
      </c>
      <c r="L325" s="1339" t="n">
        <v>1100</v>
      </c>
      <c r="M325" s="1340" t="n">
        <v>13.9557745705837</v>
      </c>
      <c r="N325" s="1209" t="n">
        <v>524.945863842547</v>
      </c>
      <c r="O325" s="1342" t="n">
        <v>19485.372175605</v>
      </c>
      <c r="P325" s="1342" t="n">
        <v>23261.7060359438</v>
      </c>
      <c r="Q325" s="1213" t="n">
        <v>15717.7062277088</v>
      </c>
      <c r="R325" s="1343" t="n">
        <v>35203.0784033138</v>
      </c>
      <c r="S325" s="1344" t="n">
        <v>38979.4122636525</v>
      </c>
    </row>
    <row r="326" customFormat="false" ht="16.5" hidden="false" customHeight="false" outlineLevel="0" collapsed="false">
      <c r="A326" s="1336" t="s">
        <v>529</v>
      </c>
      <c r="B326" s="1337" t="n">
        <f aca="false">J326</f>
        <v>80</v>
      </c>
      <c r="C326" s="1337" t="s">
        <v>496</v>
      </c>
      <c r="D326" s="1337" t="n">
        <f aca="false">K326</f>
        <v>400</v>
      </c>
      <c r="E326" s="1337" t="s">
        <v>496</v>
      </c>
      <c r="F326" s="1326" t="n">
        <f aca="false">L326</f>
        <v>1150</v>
      </c>
      <c r="G326" s="1337" t="s">
        <v>496</v>
      </c>
      <c r="H326" s="1325" t="n">
        <v>4</v>
      </c>
      <c r="I326" s="1327" t="s">
        <v>497</v>
      </c>
      <c r="J326" s="1338" t="n">
        <v>80</v>
      </c>
      <c r="K326" s="1339" t="n">
        <v>400</v>
      </c>
      <c r="L326" s="1339" t="n">
        <v>1150</v>
      </c>
      <c r="M326" s="1340" t="n">
        <v>14.5403384587647</v>
      </c>
      <c r="N326" s="1209" t="n">
        <v>559.942254765384</v>
      </c>
      <c r="O326" s="1342" t="n">
        <v>20133.61215399</v>
      </c>
      <c r="P326" s="1342" t="n">
        <v>24053.1076190363</v>
      </c>
      <c r="Q326" s="1213" t="n">
        <v>16280.6891221013</v>
      </c>
      <c r="R326" s="1343" t="n">
        <v>36414.3012760913</v>
      </c>
      <c r="S326" s="1344" t="n">
        <v>40333.7967411375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80</v>
      </c>
      <c r="C327" s="1337" t="s">
        <v>496</v>
      </c>
      <c r="D327" s="1337" t="n">
        <f aca="false">K327</f>
        <v>400</v>
      </c>
      <c r="E327" s="1337" t="s">
        <v>496</v>
      </c>
      <c r="F327" s="1326" t="n">
        <f aca="false">L327</f>
        <v>1200</v>
      </c>
      <c r="G327" s="1337" t="s">
        <v>496</v>
      </c>
      <c r="H327" s="1325" t="n">
        <v>4</v>
      </c>
      <c r="I327" s="1327" t="s">
        <v>497</v>
      </c>
      <c r="J327" s="1338" t="n">
        <v>80</v>
      </c>
      <c r="K327" s="1339" t="n">
        <v>400</v>
      </c>
      <c r="L327" s="1339" t="n">
        <v>1200</v>
      </c>
      <c r="M327" s="1340" t="n">
        <v>15.2034023469458</v>
      </c>
      <c r="N327" s="1209" t="n">
        <v>594.93864568822</v>
      </c>
      <c r="O327" s="1342" t="n">
        <v>20853.9590818163</v>
      </c>
      <c r="P327" s="1342" t="n">
        <v>24914.4182737988</v>
      </c>
      <c r="Q327" s="1213" t="n">
        <v>17059.169136285</v>
      </c>
      <c r="R327" s="1343" t="n">
        <v>37913.1282181013</v>
      </c>
      <c r="S327" s="1344" t="n">
        <v>41973.5874100838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80</v>
      </c>
      <c r="C328" s="1337" t="s">
        <v>496</v>
      </c>
      <c r="D328" s="1337" t="n">
        <f aca="false">K328</f>
        <v>400</v>
      </c>
      <c r="E328" s="1337" t="s">
        <v>496</v>
      </c>
      <c r="F328" s="1326" t="n">
        <f aca="false">L328</f>
        <v>1250</v>
      </c>
      <c r="G328" s="1337" t="s">
        <v>496</v>
      </c>
      <c r="H328" s="1325" t="n">
        <v>4</v>
      </c>
      <c r="I328" s="1327" t="s">
        <v>497</v>
      </c>
      <c r="J328" s="1338" t="n">
        <v>80</v>
      </c>
      <c r="K328" s="1339" t="n">
        <v>400</v>
      </c>
      <c r="L328" s="1339" t="n">
        <v>1250</v>
      </c>
      <c r="M328" s="1340" t="n">
        <v>15.7879662351268</v>
      </c>
      <c r="N328" s="1209" t="n">
        <v>629.935036611057</v>
      </c>
      <c r="O328" s="1342" t="n">
        <v>21502.19919141</v>
      </c>
      <c r="P328" s="1342" t="n">
        <v>25705.8199881</v>
      </c>
      <c r="Q328" s="1213" t="n">
        <v>17622.1520306775</v>
      </c>
      <c r="R328" s="1343" t="n">
        <v>39124.3512220875</v>
      </c>
      <c r="S328" s="1344" t="n">
        <v>43327.9720187775</v>
      </c>
    </row>
    <row r="329" customFormat="false" ht="16.5" hidden="false" customHeight="false" outlineLevel="0" collapsed="false">
      <c r="A329" s="1336" t="s">
        <v>529</v>
      </c>
      <c r="B329" s="1337" t="n">
        <f aca="false">J329</f>
        <v>80</v>
      </c>
      <c r="C329" s="1337" t="s">
        <v>496</v>
      </c>
      <c r="D329" s="1337" t="n">
        <f aca="false">K329</f>
        <v>400</v>
      </c>
      <c r="E329" s="1337" t="s">
        <v>496</v>
      </c>
      <c r="F329" s="1326" t="n">
        <f aca="false">L329</f>
        <v>1300</v>
      </c>
      <c r="G329" s="1337" t="s">
        <v>496</v>
      </c>
      <c r="H329" s="1325" t="n">
        <v>4</v>
      </c>
      <c r="I329" s="1327" t="s">
        <v>497</v>
      </c>
      <c r="J329" s="1338" t="n">
        <v>80</v>
      </c>
      <c r="K329" s="1339" t="n">
        <v>400</v>
      </c>
      <c r="L329" s="1339" t="n">
        <v>1300</v>
      </c>
      <c r="M329" s="1340" t="n">
        <v>16.3725301233079</v>
      </c>
      <c r="N329" s="1209" t="n">
        <v>664.931427533893</v>
      </c>
      <c r="O329" s="1342" t="n">
        <v>22150.4393010038</v>
      </c>
      <c r="P329" s="1342" t="n">
        <v>26497.2215711925</v>
      </c>
      <c r="Q329" s="1213" t="n">
        <v>18400.6320448613</v>
      </c>
      <c r="R329" s="1343" t="n">
        <v>40551.071345865</v>
      </c>
      <c r="S329" s="1344" t="n">
        <v>44897.8536160538</v>
      </c>
    </row>
    <row r="330" customFormat="false" ht="16.5" hidden="false" customHeight="false" outlineLevel="0" collapsed="false">
      <c r="A330" s="1336" t="s">
        <v>529</v>
      </c>
      <c r="B330" s="1337" t="n">
        <f aca="false">J330</f>
        <v>80</v>
      </c>
      <c r="C330" s="1337" t="s">
        <v>496</v>
      </c>
      <c r="D330" s="1337" t="n">
        <f aca="false">K330</f>
        <v>400</v>
      </c>
      <c r="E330" s="1337" t="s">
        <v>496</v>
      </c>
      <c r="F330" s="1326" t="n">
        <f aca="false">L330</f>
        <v>1350</v>
      </c>
      <c r="G330" s="1337" t="s">
        <v>496</v>
      </c>
      <c r="H330" s="1325" t="n">
        <v>4</v>
      </c>
      <c r="I330" s="1327" t="s">
        <v>497</v>
      </c>
      <c r="J330" s="1338" t="n">
        <v>80</v>
      </c>
      <c r="K330" s="1339" t="n">
        <v>400</v>
      </c>
      <c r="L330" s="1339" t="n">
        <v>1350</v>
      </c>
      <c r="M330" s="1340" t="n">
        <v>16.9570940114889</v>
      </c>
      <c r="N330" s="1209" t="n">
        <v>699.92781845673</v>
      </c>
      <c r="O330" s="1342" t="n">
        <v>22798.6792793888</v>
      </c>
      <c r="P330" s="1342" t="n">
        <v>27288.623154285</v>
      </c>
      <c r="Q330" s="1213" t="n">
        <v>18963.6149392538</v>
      </c>
      <c r="R330" s="1343" t="n">
        <v>41762.2942186425</v>
      </c>
      <c r="S330" s="1344" t="n">
        <v>46252.2380935388</v>
      </c>
    </row>
    <row r="331" customFormat="false" ht="16.5" hidden="false" customHeight="false" outlineLevel="0" collapsed="false">
      <c r="A331" s="1336" t="s">
        <v>529</v>
      </c>
      <c r="B331" s="1337" t="n">
        <f aca="false">J331</f>
        <v>80</v>
      </c>
      <c r="C331" s="1337" t="s">
        <v>496</v>
      </c>
      <c r="D331" s="1337" t="n">
        <f aca="false">K331</f>
        <v>400</v>
      </c>
      <c r="E331" s="1337" t="s">
        <v>496</v>
      </c>
      <c r="F331" s="1326" t="n">
        <f aca="false">L331</f>
        <v>1400</v>
      </c>
      <c r="G331" s="1337" t="s">
        <v>496</v>
      </c>
      <c r="H331" s="1325" t="n">
        <v>4</v>
      </c>
      <c r="I331" s="1327" t="s">
        <v>497</v>
      </c>
      <c r="J331" s="1338" t="n">
        <v>80</v>
      </c>
      <c r="K331" s="1339" t="n">
        <v>400</v>
      </c>
      <c r="L331" s="1339" t="n">
        <v>1400</v>
      </c>
      <c r="M331" s="1340" t="n">
        <v>17.54165789967</v>
      </c>
      <c r="N331" s="1209" t="n">
        <v>734.924209379566</v>
      </c>
      <c r="O331" s="1342" t="n">
        <v>23446.9193889825</v>
      </c>
      <c r="P331" s="1342" t="n">
        <v>28080.0247373775</v>
      </c>
      <c r="Q331" s="1213" t="n">
        <v>19742.0949534375</v>
      </c>
      <c r="R331" s="1343" t="n">
        <v>43189.01434242</v>
      </c>
      <c r="S331" s="1344" t="n">
        <v>47822.119690815</v>
      </c>
    </row>
    <row r="332" customFormat="false" ht="16.5" hidden="false" customHeight="false" outlineLevel="0" collapsed="false">
      <c r="A332" s="1336" t="s">
        <v>529</v>
      </c>
      <c r="B332" s="1337" t="n">
        <f aca="false">J332</f>
        <v>80</v>
      </c>
      <c r="C332" s="1337" t="s">
        <v>496</v>
      </c>
      <c r="D332" s="1337" t="n">
        <f aca="false">K332</f>
        <v>400</v>
      </c>
      <c r="E332" s="1337" t="s">
        <v>496</v>
      </c>
      <c r="F332" s="1326" t="n">
        <f aca="false">L332</f>
        <v>1450</v>
      </c>
      <c r="G332" s="1337" t="s">
        <v>496</v>
      </c>
      <c r="H332" s="1325" t="n">
        <v>4</v>
      </c>
      <c r="I332" s="1327" t="s">
        <v>497</v>
      </c>
      <c r="J332" s="1338" t="n">
        <v>80</v>
      </c>
      <c r="K332" s="1339" t="n">
        <v>400</v>
      </c>
      <c r="L332" s="1339" t="n">
        <v>1450</v>
      </c>
      <c r="M332" s="1340" t="n">
        <v>18.1262217878511</v>
      </c>
      <c r="N332" s="1209" t="n">
        <v>769.920600302403</v>
      </c>
      <c r="O332" s="1342" t="n">
        <v>24095.1593673675</v>
      </c>
      <c r="P332" s="1342" t="n">
        <v>28871.4264516788</v>
      </c>
      <c r="Q332" s="1213" t="n">
        <v>20305.07784783</v>
      </c>
      <c r="R332" s="1343" t="n">
        <v>44400.2372151975</v>
      </c>
      <c r="S332" s="1344" t="n">
        <v>49176.5042995088</v>
      </c>
    </row>
    <row r="333" customFormat="false" ht="16.5" hidden="false" customHeight="false" outlineLevel="0" collapsed="false">
      <c r="A333" s="1336" t="s">
        <v>529</v>
      </c>
      <c r="B333" s="1337" t="n">
        <f aca="false">J333</f>
        <v>80</v>
      </c>
      <c r="C333" s="1337" t="s">
        <v>496</v>
      </c>
      <c r="D333" s="1337" t="n">
        <f aca="false">K333</f>
        <v>400</v>
      </c>
      <c r="E333" s="1337" t="s">
        <v>496</v>
      </c>
      <c r="F333" s="1326" t="n">
        <f aca="false">L333</f>
        <v>1500</v>
      </c>
      <c r="G333" s="1337" t="s">
        <v>496</v>
      </c>
      <c r="H333" s="1325" t="n">
        <v>4</v>
      </c>
      <c r="I333" s="1327" t="s">
        <v>497</v>
      </c>
      <c r="J333" s="1338" t="n">
        <v>80</v>
      </c>
      <c r="K333" s="1339" t="n">
        <v>400</v>
      </c>
      <c r="L333" s="1339" t="n">
        <v>1500</v>
      </c>
      <c r="M333" s="1340" t="n">
        <v>18.9073523288321</v>
      </c>
      <c r="N333" s="1209" t="n">
        <v>804.916991225239</v>
      </c>
      <c r="O333" s="1342" t="n">
        <v>25500.9367377225</v>
      </c>
      <c r="P333" s="1342" t="n">
        <v>30355.7876290013</v>
      </c>
      <c r="Q333" s="1213" t="n">
        <v>21083.5578620137</v>
      </c>
      <c r="R333" s="1343" t="n">
        <v>46584.4945997363</v>
      </c>
      <c r="S333" s="1344" t="n">
        <v>51439.345491015</v>
      </c>
    </row>
    <row r="334" customFormat="false" ht="16.5" hidden="false" customHeight="false" outlineLevel="0" collapsed="false">
      <c r="A334" s="1336" t="s">
        <v>529</v>
      </c>
      <c r="B334" s="1337" t="n">
        <f aca="false">J334</f>
        <v>80</v>
      </c>
      <c r="C334" s="1337" t="s">
        <v>496</v>
      </c>
      <c r="D334" s="1337" t="n">
        <f aca="false">K334</f>
        <v>400</v>
      </c>
      <c r="E334" s="1337" t="s">
        <v>496</v>
      </c>
      <c r="F334" s="1326" t="n">
        <f aca="false">L334</f>
        <v>1550</v>
      </c>
      <c r="G334" s="1337" t="s">
        <v>496</v>
      </c>
      <c r="H334" s="1325" t="n">
        <v>4</v>
      </c>
      <c r="I334" s="1327" t="s">
        <v>497</v>
      </c>
      <c r="J334" s="1338" t="n">
        <v>80</v>
      </c>
      <c r="K334" s="1339" t="n">
        <v>400</v>
      </c>
      <c r="L334" s="1339" t="n">
        <v>1550</v>
      </c>
      <c r="M334" s="1340" t="n">
        <v>19.4919162170132</v>
      </c>
      <c r="N334" s="1209" t="n">
        <v>839.913382148076</v>
      </c>
      <c r="O334" s="1342" t="n">
        <v>26149.1767161075</v>
      </c>
      <c r="P334" s="1342" t="n">
        <v>31147.1892120938</v>
      </c>
      <c r="Q334" s="1213" t="n">
        <v>21646.5407564062</v>
      </c>
      <c r="R334" s="1343" t="n">
        <v>47795.7174725138</v>
      </c>
      <c r="S334" s="1344" t="n">
        <v>52793.7299685</v>
      </c>
    </row>
    <row r="335" customFormat="false" ht="16.5" hidden="false" customHeight="false" outlineLevel="0" collapsed="false">
      <c r="A335" s="1324" t="s">
        <v>529</v>
      </c>
      <c r="B335" s="1325" t="n">
        <f aca="false">J335</f>
        <v>80</v>
      </c>
      <c r="C335" s="1325" t="s">
        <v>496</v>
      </c>
      <c r="D335" s="1325" t="n">
        <f aca="false">K335</f>
        <v>400</v>
      </c>
      <c r="E335" s="1325" t="s">
        <v>496</v>
      </c>
      <c r="F335" s="1326" t="n">
        <f aca="false">L335</f>
        <v>1600</v>
      </c>
      <c r="G335" s="1325" t="s">
        <v>496</v>
      </c>
      <c r="H335" s="1325" t="n">
        <v>4</v>
      </c>
      <c r="I335" s="1327" t="s">
        <v>497</v>
      </c>
      <c r="J335" s="1338" t="n">
        <v>80</v>
      </c>
      <c r="K335" s="1339" t="n">
        <v>400</v>
      </c>
      <c r="L335" s="1339" t="n">
        <v>1600</v>
      </c>
      <c r="M335" s="1340" t="n">
        <v>20.0764801051942</v>
      </c>
      <c r="N335" s="1209" t="n">
        <v>874.909773070912</v>
      </c>
      <c r="O335" s="1342" t="n">
        <v>26797.4168257013</v>
      </c>
      <c r="P335" s="1342" t="n">
        <v>31938.5907951863</v>
      </c>
      <c r="Q335" s="1213" t="n">
        <v>22209.5237820075</v>
      </c>
      <c r="R335" s="1343" t="n">
        <v>49006.9406077088</v>
      </c>
      <c r="S335" s="1344" t="n">
        <v>54148.1145771938</v>
      </c>
    </row>
    <row r="336" customFormat="false" ht="16.5" hidden="false" customHeight="false" outlineLevel="0" collapsed="false">
      <c r="A336" s="1336" t="s">
        <v>529</v>
      </c>
      <c r="B336" s="1337" t="n">
        <f aca="false">J336</f>
        <v>80</v>
      </c>
      <c r="C336" s="1337" t="s">
        <v>496</v>
      </c>
      <c r="D336" s="1337" t="n">
        <f aca="false">K336</f>
        <v>400</v>
      </c>
      <c r="E336" s="1337" t="s">
        <v>496</v>
      </c>
      <c r="F336" s="1326" t="n">
        <f aca="false">L336</f>
        <v>1650</v>
      </c>
      <c r="G336" s="1337" t="s">
        <v>496</v>
      </c>
      <c r="H336" s="1325" t="n">
        <v>4</v>
      </c>
      <c r="I336" s="1327" t="s">
        <v>497</v>
      </c>
      <c r="J336" s="1338" t="n">
        <v>80</v>
      </c>
      <c r="K336" s="1339" t="n">
        <v>400</v>
      </c>
      <c r="L336" s="1339" t="n">
        <v>1650</v>
      </c>
      <c r="M336" s="1340" t="n">
        <v>20.6610439933753</v>
      </c>
      <c r="N336" s="1209" t="n">
        <v>909.906163993749</v>
      </c>
      <c r="O336" s="1342" t="n">
        <v>27445.656935295</v>
      </c>
      <c r="P336" s="1342" t="n">
        <v>32729.9923782788</v>
      </c>
      <c r="Q336" s="1213" t="n">
        <v>22988.0037961913</v>
      </c>
      <c r="R336" s="1343" t="n">
        <v>50433.6607314863</v>
      </c>
      <c r="S336" s="1344" t="n">
        <v>55717.99617447</v>
      </c>
    </row>
    <row r="337" customFormat="false" ht="16.5" hidden="false" customHeight="false" outlineLevel="0" collapsed="false">
      <c r="A337" s="1336" t="s">
        <v>529</v>
      </c>
      <c r="B337" s="1337" t="n">
        <f aca="false">J337</f>
        <v>80</v>
      </c>
      <c r="C337" s="1337" t="s">
        <v>496</v>
      </c>
      <c r="D337" s="1337" t="n">
        <f aca="false">K337</f>
        <v>400</v>
      </c>
      <c r="E337" s="1337" t="s">
        <v>496</v>
      </c>
      <c r="F337" s="1326" t="n">
        <f aca="false">L337</f>
        <v>1700</v>
      </c>
      <c r="G337" s="1337" t="s">
        <v>496</v>
      </c>
      <c r="H337" s="1325" t="n">
        <v>4</v>
      </c>
      <c r="I337" s="1327" t="s">
        <v>497</v>
      </c>
      <c r="J337" s="1338" t="n">
        <v>80</v>
      </c>
      <c r="K337" s="1339" t="n">
        <v>400</v>
      </c>
      <c r="L337" s="1339" t="n">
        <v>1700</v>
      </c>
      <c r="M337" s="1340" t="n">
        <v>21.2456078815563</v>
      </c>
      <c r="N337" s="1209" t="n">
        <v>944.902554916585</v>
      </c>
      <c r="O337" s="1342" t="n">
        <v>28093.89691368</v>
      </c>
      <c r="P337" s="1342" t="n">
        <v>33521.39409258</v>
      </c>
      <c r="Q337" s="1213" t="n">
        <v>23550.9866905838</v>
      </c>
      <c r="R337" s="1343" t="n">
        <v>51644.8836042638</v>
      </c>
      <c r="S337" s="1344" t="n">
        <v>57072.3807831638</v>
      </c>
    </row>
    <row r="338" customFormat="false" ht="16.5" hidden="false" customHeight="false" outlineLevel="0" collapsed="false">
      <c r="A338" s="1336" t="s">
        <v>529</v>
      </c>
      <c r="B338" s="1337" t="n">
        <f aca="false">J338</f>
        <v>80</v>
      </c>
      <c r="C338" s="1337" t="s">
        <v>496</v>
      </c>
      <c r="D338" s="1337" t="n">
        <f aca="false">K338</f>
        <v>400</v>
      </c>
      <c r="E338" s="1337" t="s">
        <v>496</v>
      </c>
      <c r="F338" s="1326" t="n">
        <f aca="false">L338</f>
        <v>1750</v>
      </c>
      <c r="G338" s="1337" t="s">
        <v>496</v>
      </c>
      <c r="H338" s="1325" t="n">
        <v>4</v>
      </c>
      <c r="I338" s="1327" t="s">
        <v>497</v>
      </c>
      <c r="J338" s="1338" t="n">
        <v>80</v>
      </c>
      <c r="K338" s="1339" t="n">
        <v>400</v>
      </c>
      <c r="L338" s="1339" t="n">
        <v>1750</v>
      </c>
      <c r="M338" s="1340" t="n">
        <v>21.8301717697374</v>
      </c>
      <c r="N338" s="1209" t="n">
        <v>979.898945839422</v>
      </c>
      <c r="O338" s="1342" t="n">
        <v>28742.1370232738</v>
      </c>
      <c r="P338" s="1342" t="n">
        <v>34312.7956756725</v>
      </c>
      <c r="Q338" s="1213" t="n">
        <v>24329.4667047675</v>
      </c>
      <c r="R338" s="1343" t="n">
        <v>53071.6037280413</v>
      </c>
      <c r="S338" s="1344" t="n">
        <v>58642.26238044</v>
      </c>
    </row>
    <row r="339" customFormat="false" ht="16.5" hidden="false" customHeight="false" outlineLevel="0" collapsed="false">
      <c r="A339" s="1336" t="s">
        <v>529</v>
      </c>
      <c r="B339" s="1337" t="n">
        <f aca="false">J339</f>
        <v>80</v>
      </c>
      <c r="C339" s="1337" t="s">
        <v>496</v>
      </c>
      <c r="D339" s="1337" t="n">
        <f aca="false">K339</f>
        <v>400</v>
      </c>
      <c r="E339" s="1337" t="s">
        <v>496</v>
      </c>
      <c r="F339" s="1326" t="n">
        <f aca="false">L339</f>
        <v>1800</v>
      </c>
      <c r="G339" s="1337" t="s">
        <v>496</v>
      </c>
      <c r="H339" s="1325" t="n">
        <v>4</v>
      </c>
      <c r="I339" s="1327" t="s">
        <v>497</v>
      </c>
      <c r="J339" s="1338" t="n">
        <v>80</v>
      </c>
      <c r="K339" s="1339" t="n">
        <v>400</v>
      </c>
      <c r="L339" s="1339" t="n">
        <v>1800</v>
      </c>
      <c r="M339" s="1340" t="n">
        <v>22.4147356579184</v>
      </c>
      <c r="N339" s="1209" t="n">
        <v>1014.89533676226</v>
      </c>
      <c r="O339" s="1342" t="n">
        <v>29390.3770016588</v>
      </c>
      <c r="P339" s="1342" t="n">
        <v>35104.197258765</v>
      </c>
      <c r="Q339" s="1213" t="n">
        <v>24892.44959916</v>
      </c>
      <c r="R339" s="1343" t="n">
        <v>54282.8266008188</v>
      </c>
      <c r="S339" s="1344" t="n">
        <v>59996.646857925</v>
      </c>
    </row>
    <row r="340" customFormat="false" ht="16.5" hidden="false" customHeight="false" outlineLevel="0" collapsed="false">
      <c r="A340" s="1336" t="s">
        <v>529</v>
      </c>
      <c r="B340" s="1337" t="n">
        <f aca="false">J340</f>
        <v>80</v>
      </c>
      <c r="C340" s="1337" t="s">
        <v>496</v>
      </c>
      <c r="D340" s="1337" t="n">
        <f aca="false">K340</f>
        <v>400</v>
      </c>
      <c r="E340" s="1337" t="s">
        <v>496</v>
      </c>
      <c r="F340" s="1326" t="n">
        <f aca="false">L340</f>
        <v>1850</v>
      </c>
      <c r="G340" s="1337" t="s">
        <v>496</v>
      </c>
      <c r="H340" s="1325" t="n">
        <v>4</v>
      </c>
      <c r="I340" s="1327" t="s">
        <v>497</v>
      </c>
      <c r="J340" s="1338" t="n">
        <v>80</v>
      </c>
      <c r="K340" s="1339" t="n">
        <v>400</v>
      </c>
      <c r="L340" s="1339" t="n">
        <v>1850</v>
      </c>
      <c r="M340" s="1340" t="n">
        <v>22.9992995460995</v>
      </c>
      <c r="N340" s="1209" t="n">
        <v>1049.89172768509</v>
      </c>
      <c r="O340" s="1342" t="n">
        <v>30038.6171112525</v>
      </c>
      <c r="P340" s="1342" t="n">
        <v>35895.5989730663</v>
      </c>
      <c r="Q340" s="1213" t="n">
        <v>25670.9296133438</v>
      </c>
      <c r="R340" s="1343" t="n">
        <v>55709.5467245963</v>
      </c>
      <c r="S340" s="1344" t="n">
        <v>61566.52858641</v>
      </c>
    </row>
    <row r="341" customFormat="false" ht="16.5" hidden="false" customHeight="false" outlineLevel="0" collapsed="false">
      <c r="A341" s="1336" t="s">
        <v>529</v>
      </c>
      <c r="B341" s="1337" t="n">
        <f aca="false">J341</f>
        <v>80</v>
      </c>
      <c r="C341" s="1337" t="s">
        <v>496</v>
      </c>
      <c r="D341" s="1337" t="n">
        <f aca="false">K341</f>
        <v>400</v>
      </c>
      <c r="E341" s="1337" t="s">
        <v>496</v>
      </c>
      <c r="F341" s="1326" t="n">
        <f aca="false">L341</f>
        <v>1900</v>
      </c>
      <c r="G341" s="1337" t="s">
        <v>496</v>
      </c>
      <c r="H341" s="1325" t="n">
        <v>4</v>
      </c>
      <c r="I341" s="1327" t="s">
        <v>497</v>
      </c>
      <c r="J341" s="1338" t="n">
        <v>80</v>
      </c>
      <c r="K341" s="1339" t="n">
        <v>400</v>
      </c>
      <c r="L341" s="1339" t="n">
        <v>1900</v>
      </c>
      <c r="M341" s="1340" t="n">
        <v>23.5838634342805</v>
      </c>
      <c r="N341" s="1209" t="n">
        <v>1084.88811860793</v>
      </c>
      <c r="O341" s="1342" t="n">
        <v>30686.8570896375</v>
      </c>
      <c r="P341" s="1342" t="n">
        <v>36687.0005561588</v>
      </c>
      <c r="Q341" s="1213" t="n">
        <v>26233.9125077363</v>
      </c>
      <c r="R341" s="1343" t="n">
        <v>56920.7695973738</v>
      </c>
      <c r="S341" s="1344" t="n">
        <v>62920.913063895</v>
      </c>
    </row>
    <row r="342" customFormat="false" ht="16.5" hidden="false" customHeight="false" outlineLevel="0" collapsed="false">
      <c r="A342" s="1336" t="s">
        <v>529</v>
      </c>
      <c r="B342" s="1337" t="n">
        <f aca="false">J342</f>
        <v>80</v>
      </c>
      <c r="C342" s="1337" t="s">
        <v>496</v>
      </c>
      <c r="D342" s="1337" t="n">
        <f aca="false">K342</f>
        <v>400</v>
      </c>
      <c r="E342" s="1337" t="s">
        <v>496</v>
      </c>
      <c r="F342" s="1326" t="n">
        <f aca="false">L342</f>
        <v>1950</v>
      </c>
      <c r="G342" s="1337" t="s">
        <v>496</v>
      </c>
      <c r="H342" s="1325" t="n">
        <v>4</v>
      </c>
      <c r="I342" s="1327" t="s">
        <v>497</v>
      </c>
      <c r="J342" s="1338" t="n">
        <v>80</v>
      </c>
      <c r="K342" s="1339" t="n">
        <v>400</v>
      </c>
      <c r="L342" s="1339" t="n">
        <v>1950</v>
      </c>
      <c r="M342" s="1340" t="n">
        <v>24.2469273224616</v>
      </c>
      <c r="N342" s="1209" t="n">
        <v>1119.88450953077</v>
      </c>
      <c r="O342" s="1342" t="n">
        <v>31407.2041486725</v>
      </c>
      <c r="P342" s="1342" t="n">
        <v>37548.3112109213</v>
      </c>
      <c r="Q342" s="1213" t="n">
        <v>26796.8955333375</v>
      </c>
      <c r="R342" s="1343" t="n">
        <v>58204.09968201</v>
      </c>
      <c r="S342" s="1344" t="n">
        <v>64345.2067442588</v>
      </c>
    </row>
    <row r="343" customFormat="false" ht="16.5" hidden="false" customHeight="false" outlineLevel="0" collapsed="false">
      <c r="A343" s="1336" t="s">
        <v>529</v>
      </c>
      <c r="B343" s="1337" t="n">
        <f aca="false">J343</f>
        <v>80</v>
      </c>
      <c r="C343" s="1337" t="s">
        <v>496</v>
      </c>
      <c r="D343" s="1337" t="n">
        <f aca="false">K343</f>
        <v>400</v>
      </c>
      <c r="E343" s="1337" t="s">
        <v>496</v>
      </c>
      <c r="F343" s="1326" t="n">
        <f aca="false">L343</f>
        <v>2000</v>
      </c>
      <c r="G343" s="1337" t="s">
        <v>496</v>
      </c>
      <c r="H343" s="1325" t="n">
        <v>4</v>
      </c>
      <c r="I343" s="1327" t="s">
        <v>497</v>
      </c>
      <c r="J343" s="1338" t="n">
        <v>80</v>
      </c>
      <c r="K343" s="1339" t="n">
        <v>400</v>
      </c>
      <c r="L343" s="1339" t="n">
        <v>2000</v>
      </c>
      <c r="M343" s="1340" t="n">
        <v>24.9230536106426</v>
      </c>
      <c r="N343" s="1209" t="n">
        <v>1154.8809004536</v>
      </c>
      <c r="O343" s="1342" t="n">
        <v>32270.904902025</v>
      </c>
      <c r="P343" s="1342" t="n">
        <v>38621.3114387588</v>
      </c>
      <c r="Q343" s="1213" t="n">
        <v>27575.3754163125</v>
      </c>
      <c r="R343" s="1343" t="n">
        <v>59846.2803183375</v>
      </c>
      <c r="S343" s="1344" t="n">
        <v>66196.6868550713</v>
      </c>
    </row>
    <row r="344" customFormat="false" ht="16.5" hidden="false" customHeight="false" outlineLevel="0" collapsed="false">
      <c r="A344" s="1336" t="s">
        <v>529</v>
      </c>
      <c r="B344" s="1337" t="n">
        <f aca="false">J344</f>
        <v>80</v>
      </c>
      <c r="C344" s="1337" t="s">
        <v>496</v>
      </c>
      <c r="D344" s="1337" t="n">
        <f aca="false">K344</f>
        <v>400</v>
      </c>
      <c r="E344" s="1337" t="s">
        <v>496</v>
      </c>
      <c r="F344" s="1326" t="n">
        <f aca="false">L344</f>
        <v>2050</v>
      </c>
      <c r="G344" s="1337" t="s">
        <v>496</v>
      </c>
      <c r="H344" s="1325" t="n">
        <v>4</v>
      </c>
      <c r="I344" s="1327" t="s">
        <v>497</v>
      </c>
      <c r="J344" s="1338" t="n">
        <v>80</v>
      </c>
      <c r="K344" s="1339" t="n">
        <v>400</v>
      </c>
      <c r="L344" s="1339" t="n">
        <v>2050</v>
      </c>
      <c r="M344" s="1340" t="n">
        <v>25.5076174988237</v>
      </c>
      <c r="N344" s="1209" t="n">
        <v>1189.87729137644</v>
      </c>
      <c r="O344" s="1342" t="n">
        <v>32919.1450116188</v>
      </c>
      <c r="P344" s="1342" t="n">
        <v>39412.71315306</v>
      </c>
      <c r="Q344" s="1213" t="n">
        <v>28138.3584419138</v>
      </c>
      <c r="R344" s="1343" t="n">
        <v>61057.5034535325</v>
      </c>
      <c r="S344" s="1344" t="n">
        <v>67551.0715949738</v>
      </c>
    </row>
    <row r="345" customFormat="false" ht="16.5" hidden="false" customHeight="false" outlineLevel="0" collapsed="false">
      <c r="A345" s="1324" t="s">
        <v>529</v>
      </c>
      <c r="B345" s="1325" t="n">
        <f aca="false">J345</f>
        <v>80</v>
      </c>
      <c r="C345" s="1325" t="s">
        <v>496</v>
      </c>
      <c r="D345" s="1325" t="n">
        <f aca="false">K345</f>
        <v>400</v>
      </c>
      <c r="E345" s="1325" t="s">
        <v>496</v>
      </c>
      <c r="F345" s="1326" t="n">
        <f aca="false">L345</f>
        <v>2100</v>
      </c>
      <c r="G345" s="1325" t="s">
        <v>496</v>
      </c>
      <c r="H345" s="1325" t="n">
        <v>4</v>
      </c>
      <c r="I345" s="1327" t="s">
        <v>497</v>
      </c>
      <c r="J345" s="1338" t="n">
        <v>80</v>
      </c>
      <c r="K345" s="1339" t="n">
        <v>400</v>
      </c>
      <c r="L345" s="1339" t="n">
        <v>2100</v>
      </c>
      <c r="M345" s="1340" t="n">
        <v>26.0921813870047</v>
      </c>
      <c r="N345" s="1209" t="n">
        <v>1224.87368229928</v>
      </c>
      <c r="O345" s="1342" t="n">
        <v>33567.3849900038</v>
      </c>
      <c r="P345" s="1342" t="n">
        <v>40204.1147361525</v>
      </c>
      <c r="Q345" s="1213" t="n">
        <v>28916.8383248888</v>
      </c>
      <c r="R345" s="1343" t="n">
        <v>62484.2233148925</v>
      </c>
      <c r="S345" s="1344" t="n">
        <v>69120.9530610413</v>
      </c>
    </row>
    <row r="346" customFormat="false" ht="16.5" hidden="false" customHeight="false" outlineLevel="0" collapsed="false">
      <c r="A346" s="1336" t="s">
        <v>529</v>
      </c>
      <c r="B346" s="1337" t="n">
        <f aca="false">J346</f>
        <v>80</v>
      </c>
      <c r="C346" s="1337" t="s">
        <v>496</v>
      </c>
      <c r="D346" s="1337" t="n">
        <f aca="false">K346</f>
        <v>400</v>
      </c>
      <c r="E346" s="1337" t="s">
        <v>496</v>
      </c>
      <c r="F346" s="1326" t="n">
        <f aca="false">L346</f>
        <v>2150</v>
      </c>
      <c r="G346" s="1337" t="s">
        <v>496</v>
      </c>
      <c r="H346" s="1325" t="n">
        <v>4</v>
      </c>
      <c r="I346" s="1327" t="s">
        <v>497</v>
      </c>
      <c r="J346" s="1338" t="n">
        <v>80</v>
      </c>
      <c r="K346" s="1339" t="n">
        <v>400</v>
      </c>
      <c r="L346" s="1339" t="n">
        <v>2150</v>
      </c>
      <c r="M346" s="1340" t="n">
        <v>26.6767452751858</v>
      </c>
      <c r="N346" s="1209" t="n">
        <v>1259.87007322211</v>
      </c>
      <c r="O346" s="1342" t="n">
        <v>34215.6250995975</v>
      </c>
      <c r="P346" s="1342" t="n">
        <v>40995.516319245</v>
      </c>
      <c r="Q346" s="1213" t="n">
        <v>29479.82135049</v>
      </c>
      <c r="R346" s="1343" t="n">
        <v>63695.4464500875</v>
      </c>
      <c r="S346" s="1344" t="n">
        <v>70475.337669735</v>
      </c>
    </row>
    <row r="347" customFormat="false" ht="16.5" hidden="false" customHeight="false" outlineLevel="0" collapsed="false">
      <c r="A347" s="1336" t="s">
        <v>529</v>
      </c>
      <c r="B347" s="1337" t="n">
        <f aca="false">J347</f>
        <v>80</v>
      </c>
      <c r="C347" s="1337" t="s">
        <v>496</v>
      </c>
      <c r="D347" s="1337" t="n">
        <f aca="false">K347</f>
        <v>400</v>
      </c>
      <c r="E347" s="1337" t="s">
        <v>496</v>
      </c>
      <c r="F347" s="1326" t="n">
        <f aca="false">L347</f>
        <v>2200</v>
      </c>
      <c r="G347" s="1337" t="s">
        <v>496</v>
      </c>
      <c r="H347" s="1325" t="n">
        <v>4</v>
      </c>
      <c r="I347" s="1327" t="s">
        <v>497</v>
      </c>
      <c r="J347" s="1338" t="n">
        <v>80</v>
      </c>
      <c r="K347" s="1339" t="n">
        <v>400</v>
      </c>
      <c r="L347" s="1339" t="n">
        <v>2200</v>
      </c>
      <c r="M347" s="1340" t="n">
        <v>27.2613091633668</v>
      </c>
      <c r="N347" s="1209" t="n">
        <v>1294.86646414495</v>
      </c>
      <c r="O347" s="1342" t="n">
        <v>34863.8652091913</v>
      </c>
      <c r="P347" s="1342" t="n">
        <v>41786.9179023375</v>
      </c>
      <c r="Q347" s="1213" t="n">
        <v>30258.301233465</v>
      </c>
      <c r="R347" s="1343" t="n">
        <v>65122.1664426563</v>
      </c>
      <c r="S347" s="1344" t="n">
        <v>72045.2191358025</v>
      </c>
    </row>
    <row r="348" customFormat="false" ht="16.5" hidden="false" customHeight="false" outlineLevel="0" collapsed="false">
      <c r="A348" s="1336" t="s">
        <v>529</v>
      </c>
      <c r="B348" s="1337" t="n">
        <f aca="false">J348</f>
        <v>80</v>
      </c>
      <c r="C348" s="1337" t="s">
        <v>496</v>
      </c>
      <c r="D348" s="1337" t="n">
        <f aca="false">K348</f>
        <v>400</v>
      </c>
      <c r="E348" s="1337" t="s">
        <v>496</v>
      </c>
      <c r="F348" s="1326" t="n">
        <f aca="false">L348</f>
        <v>2250</v>
      </c>
      <c r="G348" s="1337" t="s">
        <v>496</v>
      </c>
      <c r="H348" s="1325" t="n">
        <v>4</v>
      </c>
      <c r="I348" s="1327" t="s">
        <v>497</v>
      </c>
      <c r="J348" s="1338" t="n">
        <v>80</v>
      </c>
      <c r="K348" s="1339" t="n">
        <v>400</v>
      </c>
      <c r="L348" s="1339" t="n">
        <v>2250</v>
      </c>
      <c r="M348" s="1340" t="n">
        <v>27.8458730515479</v>
      </c>
      <c r="N348" s="1209" t="n">
        <v>1329.86285506779</v>
      </c>
      <c r="O348" s="1342" t="n">
        <v>35512.1051875763</v>
      </c>
      <c r="P348" s="1342" t="n">
        <v>42578.3196166388</v>
      </c>
      <c r="Q348" s="1213" t="n">
        <v>30821.2842590661</v>
      </c>
      <c r="R348" s="1343" t="n">
        <v>66333.3894466424</v>
      </c>
      <c r="S348" s="1344" t="n">
        <v>73399.6038757049</v>
      </c>
    </row>
    <row r="349" customFormat="false" ht="16.5" hidden="false" customHeight="false" outlineLevel="0" collapsed="false">
      <c r="A349" s="1336" t="s">
        <v>529</v>
      </c>
      <c r="B349" s="1337" t="n">
        <f aca="false">J349</f>
        <v>80</v>
      </c>
      <c r="C349" s="1337" t="s">
        <v>496</v>
      </c>
      <c r="D349" s="1337" t="n">
        <f aca="false">K349</f>
        <v>400</v>
      </c>
      <c r="E349" s="1337" t="s">
        <v>496</v>
      </c>
      <c r="F349" s="1326" t="n">
        <f aca="false">L349</f>
        <v>2300</v>
      </c>
      <c r="G349" s="1337" t="s">
        <v>496</v>
      </c>
      <c r="H349" s="1325" t="n">
        <v>4</v>
      </c>
      <c r="I349" s="1327" t="s">
        <v>497</v>
      </c>
      <c r="J349" s="1338" t="n">
        <v>80</v>
      </c>
      <c r="K349" s="1339" t="n">
        <v>400</v>
      </c>
      <c r="L349" s="1339" t="n">
        <v>2300</v>
      </c>
      <c r="M349" s="1340" t="n">
        <v>28.4304369397289</v>
      </c>
      <c r="N349" s="1209" t="n">
        <v>1364.85924599062</v>
      </c>
      <c r="O349" s="1342" t="n">
        <v>36160.34529717</v>
      </c>
      <c r="P349" s="1342" t="n">
        <v>43369.7211997313</v>
      </c>
      <c r="Q349" s="1213" t="n">
        <v>31384.2671534588</v>
      </c>
      <c r="R349" s="1343" t="n">
        <v>67544.6124506288</v>
      </c>
      <c r="S349" s="1344" t="n">
        <v>74753.98835319</v>
      </c>
    </row>
    <row r="350" customFormat="false" ht="16.5" hidden="false" customHeight="false" outlineLevel="0" collapsed="false">
      <c r="A350" s="1336" t="s">
        <v>529</v>
      </c>
      <c r="B350" s="1337" t="n">
        <f aca="false">J350</f>
        <v>80</v>
      </c>
      <c r="C350" s="1337" t="s">
        <v>496</v>
      </c>
      <c r="D350" s="1337" t="n">
        <f aca="false">K350</f>
        <v>400</v>
      </c>
      <c r="E350" s="1337" t="s">
        <v>496</v>
      </c>
      <c r="F350" s="1326" t="n">
        <f aca="false">L350</f>
        <v>2350</v>
      </c>
      <c r="G350" s="1337" t="s">
        <v>496</v>
      </c>
      <c r="H350" s="1325" t="n">
        <v>4</v>
      </c>
      <c r="I350" s="1327" t="s">
        <v>497</v>
      </c>
      <c r="J350" s="1338" t="n">
        <v>80</v>
      </c>
      <c r="K350" s="1339" t="n">
        <v>400</v>
      </c>
      <c r="L350" s="1339" t="n">
        <v>2350</v>
      </c>
      <c r="M350" s="1340" t="n">
        <v>29.01500082791</v>
      </c>
      <c r="N350" s="1209" t="n">
        <v>1399.85563691346</v>
      </c>
      <c r="O350" s="1342" t="n">
        <v>36808.585275555</v>
      </c>
      <c r="P350" s="1342" t="n">
        <v>44161.1227828238</v>
      </c>
      <c r="Q350" s="1213" t="n">
        <v>32162.7471676425</v>
      </c>
      <c r="R350" s="1343" t="n">
        <v>68971.3324431975</v>
      </c>
      <c r="S350" s="1344" t="n">
        <v>76323.8699504663</v>
      </c>
    </row>
    <row r="351" customFormat="false" ht="16.5" hidden="false" customHeight="false" outlineLevel="0" collapsed="false">
      <c r="A351" s="1336" t="s">
        <v>529</v>
      </c>
      <c r="B351" s="1337" t="n">
        <f aca="false">J351</f>
        <v>80</v>
      </c>
      <c r="C351" s="1337" t="s">
        <v>496</v>
      </c>
      <c r="D351" s="1337" t="n">
        <f aca="false">K351</f>
        <v>400</v>
      </c>
      <c r="E351" s="1337" t="s">
        <v>496</v>
      </c>
      <c r="F351" s="1326" t="n">
        <f aca="false">L351</f>
        <v>2400</v>
      </c>
      <c r="G351" s="1337" t="s">
        <v>496</v>
      </c>
      <c r="H351" s="1325" t="n">
        <v>4</v>
      </c>
      <c r="I351" s="1327" t="s">
        <v>497</v>
      </c>
      <c r="J351" s="1338" t="n">
        <v>80</v>
      </c>
      <c r="K351" s="1339" t="n">
        <v>400</v>
      </c>
      <c r="L351" s="1339" t="n">
        <v>2400</v>
      </c>
      <c r="M351" s="1340" t="n">
        <v>29.5995647160911</v>
      </c>
      <c r="N351" s="1209" t="n">
        <v>1434.8520278363</v>
      </c>
      <c r="O351" s="1342" t="n">
        <v>37456.8253851488</v>
      </c>
      <c r="P351" s="1342" t="n">
        <v>44952.524497125</v>
      </c>
      <c r="Q351" s="1213" t="n">
        <v>32725.7301932438</v>
      </c>
      <c r="R351" s="1343" t="n">
        <v>70182.5555783925</v>
      </c>
      <c r="S351" s="1344" t="n">
        <v>77678.2546903688</v>
      </c>
    </row>
    <row r="352" customFormat="false" ht="16.5" hidden="false" customHeight="false" outlineLevel="0" collapsed="false">
      <c r="A352" s="1336" t="s">
        <v>529</v>
      </c>
      <c r="B352" s="1337" t="n">
        <f aca="false">J352</f>
        <v>80</v>
      </c>
      <c r="C352" s="1337" t="s">
        <v>496</v>
      </c>
      <c r="D352" s="1337" t="n">
        <f aca="false">K352</f>
        <v>400</v>
      </c>
      <c r="E352" s="1337" t="s">
        <v>496</v>
      </c>
      <c r="F352" s="1326" t="n">
        <f aca="false">L352</f>
        <v>2450</v>
      </c>
      <c r="G352" s="1337" t="s">
        <v>496</v>
      </c>
      <c r="H352" s="1325" t="n">
        <v>4</v>
      </c>
      <c r="I352" s="1327" t="s">
        <v>497</v>
      </c>
      <c r="J352" s="1338" t="n">
        <v>80</v>
      </c>
      <c r="K352" s="1339" t="n">
        <v>400</v>
      </c>
      <c r="L352" s="1339" t="n">
        <v>2450</v>
      </c>
      <c r="M352" s="1340" t="n">
        <v>30.3806952570721</v>
      </c>
      <c r="N352" s="1209" t="n">
        <v>1469.84841875913</v>
      </c>
      <c r="O352" s="1342" t="n">
        <v>38862.602624295</v>
      </c>
      <c r="P352" s="1342" t="n">
        <v>46436.8855432388</v>
      </c>
      <c r="Q352" s="1213" t="n">
        <v>33504.2100762188</v>
      </c>
      <c r="R352" s="1343" t="n">
        <v>72366.8127005138</v>
      </c>
      <c r="S352" s="1344" t="n">
        <v>79941.0956194575</v>
      </c>
    </row>
    <row r="353" customFormat="false" ht="16.5" hidden="false" customHeight="false" outlineLevel="0" collapsed="false">
      <c r="A353" s="1336" t="s">
        <v>529</v>
      </c>
      <c r="B353" s="1337" t="n">
        <f aca="false">J353</f>
        <v>80</v>
      </c>
      <c r="C353" s="1337" t="s">
        <v>496</v>
      </c>
      <c r="D353" s="1337" t="n">
        <f aca="false">K353</f>
        <v>400</v>
      </c>
      <c r="E353" s="1337" t="s">
        <v>496</v>
      </c>
      <c r="F353" s="1326" t="n">
        <f aca="false">L353</f>
        <v>2500</v>
      </c>
      <c r="G353" s="1337" t="s">
        <v>496</v>
      </c>
      <c r="H353" s="1325" t="n">
        <v>4</v>
      </c>
      <c r="I353" s="1327" t="s">
        <v>497</v>
      </c>
      <c r="J353" s="1338" t="n">
        <v>80</v>
      </c>
      <c r="K353" s="1339" t="n">
        <v>400</v>
      </c>
      <c r="L353" s="1339" t="n">
        <v>2500</v>
      </c>
      <c r="M353" s="1340" t="n">
        <v>30.9652591452532</v>
      </c>
      <c r="N353" s="1209" t="n">
        <v>1504.84480968197</v>
      </c>
      <c r="O353" s="1342" t="n">
        <v>39510.8427338888</v>
      </c>
      <c r="P353" s="1342" t="n">
        <v>47228.2872575399</v>
      </c>
      <c r="Q353" s="1213" t="n">
        <v>34067.19310182</v>
      </c>
      <c r="R353" s="1343" t="n">
        <v>73578.0358357088</v>
      </c>
      <c r="S353" s="1344" t="n">
        <v>81295.4803593599</v>
      </c>
    </row>
    <row r="354" customFormat="false" ht="16.5" hidden="false" customHeight="false" outlineLevel="0" collapsed="false">
      <c r="A354" s="1336" t="s">
        <v>529</v>
      </c>
      <c r="B354" s="1337" t="n">
        <f aca="false">J354</f>
        <v>80</v>
      </c>
      <c r="C354" s="1337" t="s">
        <v>496</v>
      </c>
      <c r="D354" s="1337" t="n">
        <f aca="false">K354</f>
        <v>400</v>
      </c>
      <c r="E354" s="1337" t="s">
        <v>496</v>
      </c>
      <c r="F354" s="1326" t="n">
        <f aca="false">L354</f>
        <v>2550</v>
      </c>
      <c r="G354" s="1337" t="s">
        <v>496</v>
      </c>
      <c r="H354" s="1325" t="n">
        <v>4</v>
      </c>
      <c r="I354" s="1327" t="s">
        <v>497</v>
      </c>
      <c r="J354" s="1338" t="n">
        <v>80</v>
      </c>
      <c r="K354" s="1339" t="n">
        <v>400</v>
      </c>
      <c r="L354" s="1339" t="n">
        <v>2550</v>
      </c>
      <c r="M354" s="1340" t="n">
        <v>31.5498230334342</v>
      </c>
      <c r="N354" s="1209" t="n">
        <v>1539.84120060481</v>
      </c>
      <c r="O354" s="1342" t="n">
        <v>40159.0828434825</v>
      </c>
      <c r="P354" s="1342" t="n">
        <v>48019.6888406325</v>
      </c>
      <c r="Q354" s="1213" t="n">
        <v>34845.672984795</v>
      </c>
      <c r="R354" s="1343" t="n">
        <v>75004.7558282775</v>
      </c>
      <c r="S354" s="1344" t="n">
        <v>82865.3618254275</v>
      </c>
    </row>
    <row r="355" customFormat="false" ht="16.5" hidden="false" customHeight="false" outlineLevel="0" collapsed="false">
      <c r="A355" s="1324" t="s">
        <v>529</v>
      </c>
      <c r="B355" s="1325" t="n">
        <f aca="false">J355</f>
        <v>80</v>
      </c>
      <c r="C355" s="1325" t="s">
        <v>496</v>
      </c>
      <c r="D355" s="1325" t="n">
        <f aca="false">K355</f>
        <v>400</v>
      </c>
      <c r="E355" s="1325" t="s">
        <v>496</v>
      </c>
      <c r="F355" s="1326" t="n">
        <f aca="false">L355</f>
        <v>2600</v>
      </c>
      <c r="G355" s="1325" t="s">
        <v>496</v>
      </c>
      <c r="H355" s="1325" t="n">
        <v>4</v>
      </c>
      <c r="I355" s="1327" t="s">
        <v>497</v>
      </c>
      <c r="J355" s="1338" t="n">
        <v>80</v>
      </c>
      <c r="K355" s="1339" t="n">
        <v>400</v>
      </c>
      <c r="L355" s="1339" t="n">
        <v>2600</v>
      </c>
      <c r="M355" s="1340" t="n">
        <v>32.1343869216153</v>
      </c>
      <c r="N355" s="1209" t="n">
        <v>1574.83759152764</v>
      </c>
      <c r="O355" s="1342" t="n">
        <v>40807.3228218675</v>
      </c>
      <c r="P355" s="1342" t="n">
        <v>48811.090423725</v>
      </c>
      <c r="Q355" s="1213" t="n">
        <v>35408.6560103963</v>
      </c>
      <c r="R355" s="1343" t="n">
        <v>76215.9788322638</v>
      </c>
      <c r="S355" s="1344" t="n">
        <v>84219.7464341213</v>
      </c>
    </row>
    <row r="356" customFormat="false" ht="16.5" hidden="false" customHeight="false" outlineLevel="0" collapsed="false">
      <c r="A356" s="1336" t="s">
        <v>529</v>
      </c>
      <c r="B356" s="1337" t="n">
        <f aca="false">J356</f>
        <v>80</v>
      </c>
      <c r="C356" s="1337" t="s">
        <v>496</v>
      </c>
      <c r="D356" s="1337" t="n">
        <f aca="false">K356</f>
        <v>400</v>
      </c>
      <c r="E356" s="1337" t="s">
        <v>496</v>
      </c>
      <c r="F356" s="1326" t="n">
        <f aca="false">L356</f>
        <v>2650</v>
      </c>
      <c r="G356" s="1337" t="s">
        <v>496</v>
      </c>
      <c r="H356" s="1325" t="n">
        <v>4</v>
      </c>
      <c r="I356" s="1327" t="s">
        <v>497</v>
      </c>
      <c r="J356" s="1338" t="n">
        <v>80</v>
      </c>
      <c r="K356" s="1339" t="n">
        <v>400</v>
      </c>
      <c r="L356" s="1339" t="n">
        <v>2650</v>
      </c>
      <c r="M356" s="1340" t="n">
        <v>32.7189508097963</v>
      </c>
      <c r="N356" s="1209" t="n">
        <v>1609.83398245048</v>
      </c>
      <c r="O356" s="1342" t="n">
        <v>41455.5629314613</v>
      </c>
      <c r="P356" s="1342" t="n">
        <v>49602.4921380263</v>
      </c>
      <c r="Q356" s="1213" t="n">
        <v>36187.1358933713</v>
      </c>
      <c r="R356" s="1343" t="n">
        <v>77642.6988248325</v>
      </c>
      <c r="S356" s="1344" t="n">
        <v>85789.6280313975</v>
      </c>
    </row>
    <row r="357" customFormat="false" ht="16.5" hidden="false" customHeight="false" outlineLevel="0" collapsed="false">
      <c r="A357" s="1336" t="s">
        <v>529</v>
      </c>
      <c r="B357" s="1337" t="n">
        <f aca="false">J357</f>
        <v>80</v>
      </c>
      <c r="C357" s="1337" t="s">
        <v>496</v>
      </c>
      <c r="D357" s="1337" t="n">
        <f aca="false">K357</f>
        <v>400</v>
      </c>
      <c r="E357" s="1337" t="s">
        <v>496</v>
      </c>
      <c r="F357" s="1326" t="n">
        <f aca="false">L357</f>
        <v>2700</v>
      </c>
      <c r="G357" s="1337" t="s">
        <v>496</v>
      </c>
      <c r="H357" s="1325" t="n">
        <v>4</v>
      </c>
      <c r="I357" s="1327" t="s">
        <v>497</v>
      </c>
      <c r="J357" s="1338" t="n">
        <v>80</v>
      </c>
      <c r="K357" s="1339" t="n">
        <v>400</v>
      </c>
      <c r="L357" s="1339" t="n">
        <v>2700</v>
      </c>
      <c r="M357" s="1340" t="n">
        <v>33.3820146979774</v>
      </c>
      <c r="N357" s="1209" t="n">
        <v>1644.83037337332</v>
      </c>
      <c r="O357" s="1342" t="n">
        <v>42175.9098592875</v>
      </c>
      <c r="P357" s="1342" t="n">
        <v>50463.8027927888</v>
      </c>
      <c r="Q357" s="1213" t="n">
        <v>36750.1189189725</v>
      </c>
      <c r="R357" s="1343" t="n">
        <v>78926.02877826</v>
      </c>
      <c r="S357" s="1344" t="n">
        <v>87213.9217117613</v>
      </c>
    </row>
    <row r="358" customFormat="false" ht="16.5" hidden="false" customHeight="false" outlineLevel="0" collapsed="false">
      <c r="A358" s="1336" t="s">
        <v>529</v>
      </c>
      <c r="B358" s="1337" t="n">
        <f aca="false">J358</f>
        <v>80</v>
      </c>
      <c r="C358" s="1337" t="s">
        <v>496</v>
      </c>
      <c r="D358" s="1337" t="n">
        <f aca="false">K358</f>
        <v>400</v>
      </c>
      <c r="E358" s="1337" t="s">
        <v>496</v>
      </c>
      <c r="F358" s="1326" t="n">
        <f aca="false">L358</f>
        <v>2750</v>
      </c>
      <c r="G358" s="1337" t="s">
        <v>496</v>
      </c>
      <c r="H358" s="1325" t="n">
        <v>4</v>
      </c>
      <c r="I358" s="1327" t="s">
        <v>497</v>
      </c>
      <c r="J358" s="1338" t="n">
        <v>80</v>
      </c>
      <c r="K358" s="1339" t="n">
        <v>400</v>
      </c>
      <c r="L358" s="1339" t="n">
        <v>2750</v>
      </c>
      <c r="M358" s="1340" t="n">
        <v>33.9665785861584</v>
      </c>
      <c r="N358" s="1209" t="n">
        <v>1679.82676429615</v>
      </c>
      <c r="O358" s="1342" t="n">
        <v>42824.1499688813</v>
      </c>
      <c r="P358" s="1342" t="n">
        <v>51255.2043758813</v>
      </c>
      <c r="Q358" s="1213" t="n">
        <v>37313.101813365</v>
      </c>
      <c r="R358" s="1343" t="n">
        <v>80137.2517822463</v>
      </c>
      <c r="S358" s="1344" t="n">
        <v>88568.3061892463</v>
      </c>
    </row>
    <row r="359" customFormat="false" ht="16.5" hidden="false" customHeight="false" outlineLevel="0" collapsed="false">
      <c r="A359" s="1336" t="s">
        <v>529</v>
      </c>
      <c r="B359" s="1337" t="n">
        <f aca="false">J359</f>
        <v>80</v>
      </c>
      <c r="C359" s="1337" t="s">
        <v>496</v>
      </c>
      <c r="D359" s="1337" t="n">
        <f aca="false">K359</f>
        <v>400</v>
      </c>
      <c r="E359" s="1337" t="s">
        <v>496</v>
      </c>
      <c r="F359" s="1326" t="n">
        <f aca="false">L359</f>
        <v>2800</v>
      </c>
      <c r="G359" s="1337" t="s">
        <v>496</v>
      </c>
      <c r="H359" s="1325" t="n">
        <v>4</v>
      </c>
      <c r="I359" s="1327" t="s">
        <v>497</v>
      </c>
      <c r="J359" s="1338" t="n">
        <v>80</v>
      </c>
      <c r="K359" s="1339" t="n">
        <v>400</v>
      </c>
      <c r="L359" s="1339" t="n">
        <v>2800</v>
      </c>
      <c r="M359" s="1340" t="n">
        <v>34.5511424743395</v>
      </c>
      <c r="N359" s="1209" t="n">
        <v>1714.82315521899</v>
      </c>
      <c r="O359" s="1342" t="n">
        <v>43472.3899472663</v>
      </c>
      <c r="P359" s="1342" t="n">
        <v>52046.6059589738</v>
      </c>
      <c r="Q359" s="1213" t="n">
        <v>38091.5818275488</v>
      </c>
      <c r="R359" s="1343" t="n">
        <v>81563.971774815</v>
      </c>
      <c r="S359" s="1344" t="n">
        <v>90138.1877865225</v>
      </c>
    </row>
    <row r="360" customFormat="false" ht="16.5" hidden="false" customHeight="false" outlineLevel="0" collapsed="false">
      <c r="A360" s="1336" t="s">
        <v>529</v>
      </c>
      <c r="B360" s="1337" t="n">
        <f aca="false">J360</f>
        <v>80</v>
      </c>
      <c r="C360" s="1337" t="s">
        <v>496</v>
      </c>
      <c r="D360" s="1337" t="n">
        <f aca="false">K360</f>
        <v>400</v>
      </c>
      <c r="E360" s="1337" t="s">
        <v>496</v>
      </c>
      <c r="F360" s="1326" t="n">
        <f aca="false">L360</f>
        <v>2850</v>
      </c>
      <c r="G360" s="1337" t="s">
        <v>496</v>
      </c>
      <c r="H360" s="1325" t="n">
        <v>4</v>
      </c>
      <c r="I360" s="1327" t="s">
        <v>497</v>
      </c>
      <c r="J360" s="1338" t="n">
        <v>80</v>
      </c>
      <c r="K360" s="1339" t="n">
        <v>400</v>
      </c>
      <c r="L360" s="1339" t="n">
        <v>2850</v>
      </c>
      <c r="M360" s="1340" t="n">
        <v>35.1357063625205</v>
      </c>
      <c r="N360" s="1209" t="n">
        <v>1749.81954614182</v>
      </c>
      <c r="O360" s="1342" t="n">
        <v>44120.63005686</v>
      </c>
      <c r="P360" s="1342" t="n">
        <v>52838.007673275</v>
      </c>
      <c r="Q360" s="1213" t="n">
        <v>38654.5647219413</v>
      </c>
      <c r="R360" s="1343" t="n">
        <v>82775.1947788013</v>
      </c>
      <c r="S360" s="1344" t="n">
        <v>91492.5723952163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80</v>
      </c>
      <c r="C361" s="1337" t="s">
        <v>496</v>
      </c>
      <c r="D361" s="1337" t="n">
        <f aca="false">K361</f>
        <v>400</v>
      </c>
      <c r="E361" s="1337" t="s">
        <v>496</v>
      </c>
      <c r="F361" s="1326" t="n">
        <f aca="false">L361</f>
        <v>2900</v>
      </c>
      <c r="G361" s="1337" t="s">
        <v>496</v>
      </c>
      <c r="H361" s="1325" t="n">
        <v>4</v>
      </c>
      <c r="I361" s="1327" t="s">
        <v>497</v>
      </c>
      <c r="J361" s="1338" t="n">
        <v>80</v>
      </c>
      <c r="K361" s="1339" t="n">
        <v>400</v>
      </c>
      <c r="L361" s="1339" t="n">
        <v>2900</v>
      </c>
      <c r="M361" s="1340" t="n">
        <v>35.7202702507016</v>
      </c>
      <c r="N361" s="1209" t="n">
        <v>1784.81593706466</v>
      </c>
      <c r="O361" s="1342" t="n">
        <v>44768.870035245</v>
      </c>
      <c r="P361" s="1342" t="n">
        <v>53629.4092563675</v>
      </c>
      <c r="Q361" s="1213" t="n">
        <v>39433.044736125</v>
      </c>
      <c r="R361" s="1343" t="n">
        <v>84201.91477137</v>
      </c>
      <c r="S361" s="1344" t="n">
        <v>93062.4539924925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80</v>
      </c>
      <c r="C362" s="1337" t="s">
        <v>496</v>
      </c>
      <c r="D362" s="1337" t="n">
        <f aca="false">K362</f>
        <v>400</v>
      </c>
      <c r="E362" s="1337" t="s">
        <v>496</v>
      </c>
      <c r="F362" s="1326" t="n">
        <f aca="false">L362</f>
        <v>2950</v>
      </c>
      <c r="G362" s="1337" t="s">
        <v>496</v>
      </c>
      <c r="H362" s="1325" t="n">
        <v>4</v>
      </c>
      <c r="I362" s="1327" t="s">
        <v>497</v>
      </c>
      <c r="J362" s="1338" t="n">
        <v>80</v>
      </c>
      <c r="K362" s="1339" t="n">
        <v>400</v>
      </c>
      <c r="L362" s="1339" t="n">
        <v>2950</v>
      </c>
      <c r="M362" s="1340" t="n">
        <v>36.3048341388826</v>
      </c>
      <c r="N362" s="1209" t="n">
        <v>1819.8123279875</v>
      </c>
      <c r="O362" s="1342" t="n">
        <v>45417.1101448388</v>
      </c>
      <c r="P362" s="1342" t="n">
        <v>54420.81083946</v>
      </c>
      <c r="Q362" s="1213" t="n">
        <v>39996.0276305175</v>
      </c>
      <c r="R362" s="1343" t="n">
        <v>85413.1377753563</v>
      </c>
      <c r="S362" s="1344" t="n">
        <v>94416.8384699775</v>
      </c>
    </row>
    <row r="363" customFormat="false" ht="16.5" hidden="false" customHeight="false" outlineLevel="0" collapsed="false">
      <c r="A363" s="1345" t="s">
        <v>529</v>
      </c>
      <c r="B363" s="1346" t="n">
        <f aca="false">J363</f>
        <v>80</v>
      </c>
      <c r="C363" s="1346" t="s">
        <v>496</v>
      </c>
      <c r="D363" s="1346" t="n">
        <f aca="false">K363</f>
        <v>400</v>
      </c>
      <c r="E363" s="1346" t="s">
        <v>496</v>
      </c>
      <c r="F363" s="1347" t="n">
        <f aca="false">L363</f>
        <v>3000</v>
      </c>
      <c r="G363" s="1346" t="s">
        <v>496</v>
      </c>
      <c r="H363" s="1348" t="n">
        <v>4</v>
      </c>
      <c r="I363" s="1349" t="s">
        <v>497</v>
      </c>
      <c r="J363" s="1338" t="n">
        <v>80</v>
      </c>
      <c r="K363" s="1350" t="n">
        <v>400</v>
      </c>
      <c r="L363" s="1350" t="n">
        <v>3000</v>
      </c>
      <c r="M363" s="1351" t="n">
        <v>36.8893980270637</v>
      </c>
      <c r="N363" s="1232" t="n">
        <v>1854.80871891033</v>
      </c>
      <c r="O363" s="1353" t="n">
        <v>46065.3502544325</v>
      </c>
      <c r="P363" s="1353" t="n">
        <v>55212.2124225525</v>
      </c>
      <c r="Q363" s="1236" t="n">
        <v>40774.5076447013</v>
      </c>
      <c r="R363" s="1354" t="n">
        <v>86839.8578991338</v>
      </c>
      <c r="S363" s="1355" t="n">
        <v>95986.7200672538</v>
      </c>
    </row>
    <row r="364" customFormat="false" ht="16.5" hidden="false" customHeight="false" outlineLevel="0" collapsed="false">
      <c r="A364" s="1202" t="s">
        <v>535</v>
      </c>
      <c r="B364" s="1202"/>
      <c r="C364" s="1202"/>
      <c r="D364" s="1202"/>
      <c r="E364" s="1202"/>
      <c r="F364" s="1202"/>
      <c r="G364" s="1202"/>
      <c r="H364" s="1202"/>
      <c r="I364" s="1202"/>
      <c r="J364" s="1202"/>
      <c r="K364" s="1202"/>
      <c r="L364" s="1202"/>
      <c r="M364" s="1202"/>
      <c r="N364" s="1202"/>
      <c r="O364" s="1202"/>
      <c r="P364" s="1202"/>
      <c r="Q364" s="1202"/>
      <c r="R364" s="1202"/>
      <c r="S364" s="1202"/>
    </row>
    <row r="365" customFormat="false" ht="16.5" hidden="false" customHeight="false" outlineLevel="0" collapsed="false">
      <c r="A365" s="1324" t="s">
        <v>529</v>
      </c>
      <c r="B365" s="1325" t="n">
        <f aca="false">J365</f>
        <v>80</v>
      </c>
      <c r="C365" s="1325" t="s">
        <v>496</v>
      </c>
      <c r="D365" s="1325" t="n">
        <f aca="false">K365</f>
        <v>400</v>
      </c>
      <c r="E365" s="1325" t="s">
        <v>496</v>
      </c>
      <c r="F365" s="1326" t="n">
        <f aca="false">L365</f>
        <v>600</v>
      </c>
      <c r="G365" s="1325" t="s">
        <v>496</v>
      </c>
      <c r="H365" s="1325" t="n">
        <v>6</v>
      </c>
      <c r="I365" s="1327" t="s">
        <v>497</v>
      </c>
      <c r="J365" s="1328" t="n">
        <v>80</v>
      </c>
      <c r="K365" s="1329" t="n">
        <v>400</v>
      </c>
      <c r="L365" s="1329" t="n">
        <v>600</v>
      </c>
      <c r="M365" s="1330" t="n">
        <v>8.61764947642816</v>
      </c>
      <c r="N365" s="1259" t="n">
        <v>200.21202364416</v>
      </c>
      <c r="O365" s="1332" t="n">
        <v>15226.4690650688</v>
      </c>
      <c r="P365" s="1332" t="n">
        <v>17453.9569773488</v>
      </c>
      <c r="Q365" s="1262" t="n">
        <v>9225.88854220125</v>
      </c>
      <c r="R365" s="1334" t="n">
        <v>24452.35760727</v>
      </c>
      <c r="S365" s="1335" t="n">
        <v>26679.84551955</v>
      </c>
    </row>
    <row r="366" customFormat="false" ht="16.5" hidden="false" customHeight="false" outlineLevel="0" collapsed="false">
      <c r="A366" s="1336" t="s">
        <v>529</v>
      </c>
      <c r="B366" s="1337" t="n">
        <f aca="false">J366</f>
        <v>80</v>
      </c>
      <c r="C366" s="1337" t="s">
        <v>496</v>
      </c>
      <c r="D366" s="1337" t="n">
        <f aca="false">K366</f>
        <v>400</v>
      </c>
      <c r="E366" s="1337" t="s">
        <v>496</v>
      </c>
      <c r="F366" s="1326" t="n">
        <f aca="false">L366</f>
        <v>650</v>
      </c>
      <c r="G366" s="1337" t="s">
        <v>496</v>
      </c>
      <c r="H366" s="1325" t="n">
        <v>6</v>
      </c>
      <c r="I366" s="1327" t="s">
        <v>497</v>
      </c>
      <c r="J366" s="1338" t="n">
        <v>80</v>
      </c>
      <c r="K366" s="1339" t="n">
        <v>400</v>
      </c>
      <c r="L366" s="1339" t="n">
        <v>650</v>
      </c>
      <c r="M366" s="1340" t="n">
        <v>9.26883575448921</v>
      </c>
      <c r="N366" s="1209" t="n">
        <v>240.254428372992</v>
      </c>
      <c r="O366" s="1342" t="n">
        <v>16068.9984993563</v>
      </c>
      <c r="P366" s="1342" t="n">
        <v>18505.4645558925</v>
      </c>
      <c r="Q366" s="1213" t="n">
        <v>9788.8715678025</v>
      </c>
      <c r="R366" s="1343" t="n">
        <v>25857.8700671588</v>
      </c>
      <c r="S366" s="1344" t="n">
        <v>28294.336123695</v>
      </c>
    </row>
    <row r="367" customFormat="false" ht="16.5" hidden="false" customHeight="false" outlineLevel="0" collapsed="false">
      <c r="A367" s="1336" t="s">
        <v>529</v>
      </c>
      <c r="B367" s="1337" t="n">
        <f aca="false">J367</f>
        <v>80</v>
      </c>
      <c r="C367" s="1337" t="s">
        <v>496</v>
      </c>
      <c r="D367" s="1337" t="n">
        <f aca="false">K367</f>
        <v>400</v>
      </c>
      <c r="E367" s="1337" t="s">
        <v>496</v>
      </c>
      <c r="F367" s="1326" t="n">
        <f aca="false">L367</f>
        <v>700</v>
      </c>
      <c r="G367" s="1337" t="s">
        <v>496</v>
      </c>
      <c r="H367" s="1325" t="n">
        <v>6</v>
      </c>
      <c r="I367" s="1327" t="s">
        <v>497</v>
      </c>
      <c r="J367" s="1338" t="n">
        <v>80</v>
      </c>
      <c r="K367" s="1339" t="n">
        <v>400</v>
      </c>
      <c r="L367" s="1339" t="n">
        <v>700</v>
      </c>
      <c r="M367" s="1340" t="n">
        <v>9.92002203255026</v>
      </c>
      <c r="N367" s="1209" t="n">
        <v>280.296833101824</v>
      </c>
      <c r="O367" s="1342" t="n">
        <v>16911.527802435</v>
      </c>
      <c r="P367" s="1342" t="n">
        <v>19486.9473366488</v>
      </c>
      <c r="Q367" s="1213" t="n">
        <v>10567.3514507775</v>
      </c>
      <c r="R367" s="1343" t="n">
        <v>27478.8792532125</v>
      </c>
      <c r="S367" s="1344" t="n">
        <v>30054.2987874263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80</v>
      </c>
      <c r="C368" s="1337" t="s">
        <v>496</v>
      </c>
      <c r="D368" s="1337" t="n">
        <f aca="false">K368</f>
        <v>400</v>
      </c>
      <c r="E368" s="1337" t="s">
        <v>496</v>
      </c>
      <c r="F368" s="1326" t="n">
        <f aca="false">L368</f>
        <v>750</v>
      </c>
      <c r="G368" s="1337" t="s">
        <v>496</v>
      </c>
      <c r="H368" s="1325" t="n">
        <v>6</v>
      </c>
      <c r="I368" s="1327" t="s">
        <v>497</v>
      </c>
      <c r="J368" s="1338" t="n">
        <v>80</v>
      </c>
      <c r="K368" s="1339" t="n">
        <v>400</v>
      </c>
      <c r="L368" s="1339" t="n">
        <v>750</v>
      </c>
      <c r="M368" s="1340" t="n">
        <v>10.5712083106113</v>
      </c>
      <c r="N368" s="1209" t="n">
        <v>320.339237830656</v>
      </c>
      <c r="O368" s="1342" t="n">
        <v>17754.0571055138</v>
      </c>
      <c r="P368" s="1342" t="n">
        <v>20468.4302486138</v>
      </c>
      <c r="Q368" s="1213" t="n">
        <v>11130.3344763788</v>
      </c>
      <c r="R368" s="1343" t="n">
        <v>28884.3915818925</v>
      </c>
      <c r="S368" s="1344" t="n">
        <v>31598.7647249925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80</v>
      </c>
      <c r="C369" s="1337" t="s">
        <v>496</v>
      </c>
      <c r="D369" s="1337" t="n">
        <f aca="false">K369</f>
        <v>400</v>
      </c>
      <c r="E369" s="1337" t="s">
        <v>496</v>
      </c>
      <c r="F369" s="1326" t="n">
        <f aca="false">L369</f>
        <v>800</v>
      </c>
      <c r="G369" s="1337" t="s">
        <v>496</v>
      </c>
      <c r="H369" s="1325" t="n">
        <v>6</v>
      </c>
      <c r="I369" s="1327" t="s">
        <v>497</v>
      </c>
      <c r="J369" s="1338" t="n">
        <v>80</v>
      </c>
      <c r="K369" s="1339" t="n">
        <v>400</v>
      </c>
      <c r="L369" s="1339" t="n">
        <v>800</v>
      </c>
      <c r="M369" s="1340" t="n">
        <v>11.2223945886724</v>
      </c>
      <c r="N369" s="1209" t="n">
        <v>360.381642559488</v>
      </c>
      <c r="O369" s="1342" t="n">
        <v>18596.5865398013</v>
      </c>
      <c r="P369" s="1342" t="n">
        <v>21449.91302937</v>
      </c>
      <c r="Q369" s="1213" t="n">
        <v>11693.3173707713</v>
      </c>
      <c r="R369" s="1343" t="n">
        <v>30289.9039105725</v>
      </c>
      <c r="S369" s="1344" t="n">
        <v>33143.2304001413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80</v>
      </c>
      <c r="C370" s="1337" t="s">
        <v>496</v>
      </c>
      <c r="D370" s="1337" t="n">
        <f aca="false">K370</f>
        <v>400</v>
      </c>
      <c r="E370" s="1337" t="s">
        <v>496</v>
      </c>
      <c r="F370" s="1326" t="n">
        <f aca="false">L370</f>
        <v>850</v>
      </c>
      <c r="G370" s="1337" t="s">
        <v>496</v>
      </c>
      <c r="H370" s="1325" t="n">
        <v>6</v>
      </c>
      <c r="I370" s="1327" t="s">
        <v>497</v>
      </c>
      <c r="J370" s="1338" t="n">
        <v>80</v>
      </c>
      <c r="K370" s="1339" t="n">
        <v>400</v>
      </c>
      <c r="L370" s="1339" t="n">
        <v>850</v>
      </c>
      <c r="M370" s="1340" t="n">
        <v>11.8735808667334</v>
      </c>
      <c r="N370" s="1209" t="n">
        <v>400.42404728832</v>
      </c>
      <c r="O370" s="1342" t="n">
        <v>19439.11584288</v>
      </c>
      <c r="P370" s="1342" t="n">
        <v>22431.395941335</v>
      </c>
      <c r="Q370" s="1213" t="n">
        <v>12471.797384955</v>
      </c>
      <c r="R370" s="1343" t="n">
        <v>31910.913227835</v>
      </c>
      <c r="S370" s="1344" t="n">
        <v>34903.19332629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80</v>
      </c>
      <c r="C371" s="1337" t="s">
        <v>496</v>
      </c>
      <c r="D371" s="1337" t="n">
        <f aca="false">K371</f>
        <v>400</v>
      </c>
      <c r="E371" s="1337" t="s">
        <v>496</v>
      </c>
      <c r="F371" s="1326" t="n">
        <f aca="false">L371</f>
        <v>900</v>
      </c>
      <c r="G371" s="1337" t="s">
        <v>496</v>
      </c>
      <c r="H371" s="1325" t="n">
        <v>6</v>
      </c>
      <c r="I371" s="1327" t="s">
        <v>497</v>
      </c>
      <c r="J371" s="1338" t="n">
        <v>80</v>
      </c>
      <c r="K371" s="1339" t="n">
        <v>400</v>
      </c>
      <c r="L371" s="1339" t="n">
        <v>900</v>
      </c>
      <c r="M371" s="1340" t="n">
        <v>12.5247671447945</v>
      </c>
      <c r="N371" s="1209" t="n">
        <v>440.466452017152</v>
      </c>
      <c r="O371" s="1342" t="n">
        <v>20281.6451459588</v>
      </c>
      <c r="P371" s="1342" t="n">
        <v>23412.8787220913</v>
      </c>
      <c r="Q371" s="1213" t="n">
        <v>13034.7802793475</v>
      </c>
      <c r="R371" s="1343" t="n">
        <v>33316.4254253063</v>
      </c>
      <c r="S371" s="1344" t="n">
        <v>36447.6590014388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80</v>
      </c>
      <c r="C372" s="1337" t="s">
        <v>496</v>
      </c>
      <c r="D372" s="1337" t="n">
        <f aca="false">K372</f>
        <v>400</v>
      </c>
      <c r="E372" s="1337" t="s">
        <v>496</v>
      </c>
      <c r="F372" s="1326" t="n">
        <f aca="false">L372</f>
        <v>950</v>
      </c>
      <c r="G372" s="1337" t="s">
        <v>496</v>
      </c>
      <c r="H372" s="1325" t="n">
        <v>6</v>
      </c>
      <c r="I372" s="1327" t="s">
        <v>497</v>
      </c>
      <c r="J372" s="1338" t="n">
        <v>80</v>
      </c>
      <c r="K372" s="1339" t="n">
        <v>400</v>
      </c>
      <c r="L372" s="1339" t="n">
        <v>950</v>
      </c>
      <c r="M372" s="1340" t="n">
        <v>13.1759534228555</v>
      </c>
      <c r="N372" s="1209" t="n">
        <v>480.508856745984</v>
      </c>
      <c r="O372" s="1342" t="n">
        <v>21124.1745802463</v>
      </c>
      <c r="P372" s="1342" t="n">
        <v>24394.3616340563</v>
      </c>
      <c r="Q372" s="1213" t="n">
        <v>13813.2602935313</v>
      </c>
      <c r="R372" s="1343" t="n">
        <v>34937.4348737775</v>
      </c>
      <c r="S372" s="1344" t="n">
        <v>38207.6219275875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80</v>
      </c>
      <c r="C373" s="1337" t="s">
        <v>496</v>
      </c>
      <c r="D373" s="1337" t="n">
        <f aca="false">K373</f>
        <v>400</v>
      </c>
      <c r="E373" s="1337" t="s">
        <v>496</v>
      </c>
      <c r="F373" s="1326" t="n">
        <f aca="false">L373</f>
        <v>1000</v>
      </c>
      <c r="G373" s="1337" t="s">
        <v>496</v>
      </c>
      <c r="H373" s="1325" t="n">
        <v>6</v>
      </c>
      <c r="I373" s="1327" t="s">
        <v>497</v>
      </c>
      <c r="J373" s="1338" t="n">
        <v>80</v>
      </c>
      <c r="K373" s="1339" t="n">
        <v>400</v>
      </c>
      <c r="L373" s="1339" t="n">
        <v>1000</v>
      </c>
      <c r="M373" s="1340" t="n">
        <v>13.8271397009166</v>
      </c>
      <c r="N373" s="1209" t="n">
        <v>520.551261474816</v>
      </c>
      <c r="O373" s="1342" t="n">
        <v>21966.703883325</v>
      </c>
      <c r="P373" s="1342" t="n">
        <v>25375.8444148125</v>
      </c>
      <c r="Q373" s="1213" t="n">
        <v>14376.2433191325</v>
      </c>
      <c r="R373" s="1343" t="n">
        <v>36342.9472024575</v>
      </c>
      <c r="S373" s="1344" t="n">
        <v>39752.087733945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80</v>
      </c>
      <c r="C374" s="1337" t="s">
        <v>496</v>
      </c>
      <c r="D374" s="1337" t="n">
        <f aca="false">K374</f>
        <v>400</v>
      </c>
      <c r="E374" s="1337" t="s">
        <v>496</v>
      </c>
      <c r="F374" s="1326" t="n">
        <f aca="false">L374</f>
        <v>1050</v>
      </c>
      <c r="G374" s="1337" t="s">
        <v>496</v>
      </c>
      <c r="H374" s="1325" t="n">
        <v>6</v>
      </c>
      <c r="I374" s="1327" t="s">
        <v>497</v>
      </c>
      <c r="J374" s="1338" t="n">
        <v>80</v>
      </c>
      <c r="K374" s="1339" t="n">
        <v>400</v>
      </c>
      <c r="L374" s="1339" t="n">
        <v>1050</v>
      </c>
      <c r="M374" s="1340" t="n">
        <v>14.4783259789776</v>
      </c>
      <c r="N374" s="1209" t="n">
        <v>560.593666203648</v>
      </c>
      <c r="O374" s="1342" t="n">
        <v>22809.2331864037</v>
      </c>
      <c r="P374" s="1342" t="n">
        <v>26357.3273267775</v>
      </c>
      <c r="Q374" s="1213" t="n">
        <v>15154.7232021075</v>
      </c>
      <c r="R374" s="1343" t="n">
        <v>37963.9563885113</v>
      </c>
      <c r="S374" s="1344" t="n">
        <v>41512.050528885</v>
      </c>
    </row>
    <row r="375" customFormat="false" ht="16.5" hidden="false" customHeight="false" outlineLevel="0" collapsed="false">
      <c r="A375" s="1324" t="s">
        <v>529</v>
      </c>
      <c r="B375" s="1325" t="n">
        <f aca="false">J375</f>
        <v>80</v>
      </c>
      <c r="C375" s="1325" t="s">
        <v>496</v>
      </c>
      <c r="D375" s="1325" t="n">
        <f aca="false">K375</f>
        <v>400</v>
      </c>
      <c r="E375" s="1325" t="s">
        <v>496</v>
      </c>
      <c r="F375" s="1326" t="n">
        <f aca="false">L375</f>
        <v>1100</v>
      </c>
      <c r="G375" s="1325" t="s">
        <v>496</v>
      </c>
      <c r="H375" s="1325" t="n">
        <v>6</v>
      </c>
      <c r="I375" s="1327" t="s">
        <v>497</v>
      </c>
      <c r="J375" s="1338" t="n">
        <v>80</v>
      </c>
      <c r="K375" s="1339" t="n">
        <v>400</v>
      </c>
      <c r="L375" s="1339" t="n">
        <v>1100</v>
      </c>
      <c r="M375" s="1340" t="n">
        <v>15.1295122570387</v>
      </c>
      <c r="N375" s="1209" t="n">
        <v>600.63607093248</v>
      </c>
      <c r="O375" s="1342" t="n">
        <v>23651.7624894825</v>
      </c>
      <c r="P375" s="1342" t="n">
        <v>27338.8101075338</v>
      </c>
      <c r="Q375" s="1213" t="n">
        <v>15717.7062277088</v>
      </c>
      <c r="R375" s="1343" t="n">
        <v>39369.4687171912</v>
      </c>
      <c r="S375" s="1344" t="n">
        <v>43056.5163352425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80</v>
      </c>
      <c r="C376" s="1337" t="s">
        <v>496</v>
      </c>
      <c r="D376" s="1337" t="n">
        <f aca="false">K376</f>
        <v>400</v>
      </c>
      <c r="E376" s="1337" t="s">
        <v>496</v>
      </c>
      <c r="F376" s="1326" t="n">
        <f aca="false">L376</f>
        <v>1150</v>
      </c>
      <c r="G376" s="1337" t="s">
        <v>496</v>
      </c>
      <c r="H376" s="1325" t="n">
        <v>6</v>
      </c>
      <c r="I376" s="1327" t="s">
        <v>497</v>
      </c>
      <c r="J376" s="1338" t="n">
        <v>80</v>
      </c>
      <c r="K376" s="1339" t="n">
        <v>400</v>
      </c>
      <c r="L376" s="1339" t="n">
        <v>1150</v>
      </c>
      <c r="M376" s="1340" t="n">
        <v>15.7806985350997</v>
      </c>
      <c r="N376" s="1209" t="n">
        <v>640.678475661312</v>
      </c>
      <c r="O376" s="1342" t="n">
        <v>24494.29192377</v>
      </c>
      <c r="P376" s="1342" t="n">
        <v>28320.2930194988</v>
      </c>
      <c r="Q376" s="1213" t="n">
        <v>16280.6891221013</v>
      </c>
      <c r="R376" s="1343" t="n">
        <v>40774.9810458713</v>
      </c>
      <c r="S376" s="1344" t="n">
        <v>44600.9821416</v>
      </c>
    </row>
    <row r="377" customFormat="false" ht="16.5" hidden="false" customHeight="false" outlineLevel="0" collapsed="false">
      <c r="A377" s="1336" t="s">
        <v>529</v>
      </c>
      <c r="B377" s="1337" t="n">
        <f aca="false">J377</f>
        <v>80</v>
      </c>
      <c r="C377" s="1337" t="s">
        <v>496</v>
      </c>
      <c r="D377" s="1337" t="n">
        <f aca="false">K377</f>
        <v>400</v>
      </c>
      <c r="E377" s="1337" t="s">
        <v>496</v>
      </c>
      <c r="F377" s="1326" t="n">
        <f aca="false">L377</f>
        <v>1200</v>
      </c>
      <c r="G377" s="1337" t="s">
        <v>496</v>
      </c>
      <c r="H377" s="1325" t="n">
        <v>6</v>
      </c>
      <c r="I377" s="1327" t="s">
        <v>497</v>
      </c>
      <c r="J377" s="1338" t="n">
        <v>80</v>
      </c>
      <c r="K377" s="1339" t="n">
        <v>400</v>
      </c>
      <c r="L377" s="1339" t="n">
        <v>1200</v>
      </c>
      <c r="M377" s="1340" t="n">
        <v>16.5496348131608</v>
      </c>
      <c r="N377" s="1209" t="n">
        <v>680.720880390144</v>
      </c>
      <c r="O377" s="1342" t="n">
        <v>25451.7989296388</v>
      </c>
      <c r="P377" s="1342" t="n">
        <v>29413.2489173325</v>
      </c>
      <c r="Q377" s="1213" t="n">
        <v>17059.169136285</v>
      </c>
      <c r="R377" s="1343" t="n">
        <v>42510.9680659238</v>
      </c>
      <c r="S377" s="1344" t="n">
        <v>46472.4180536175</v>
      </c>
    </row>
    <row r="378" customFormat="false" ht="16.5" hidden="false" customHeight="false" outlineLevel="0" collapsed="false">
      <c r="A378" s="1336" t="s">
        <v>529</v>
      </c>
      <c r="B378" s="1337" t="n">
        <f aca="false">J378</f>
        <v>80</v>
      </c>
      <c r="C378" s="1337" t="s">
        <v>496</v>
      </c>
      <c r="D378" s="1337" t="n">
        <f aca="false">K378</f>
        <v>400</v>
      </c>
      <c r="E378" s="1337" t="s">
        <v>496</v>
      </c>
      <c r="F378" s="1326" t="n">
        <f aca="false">L378</f>
        <v>1250</v>
      </c>
      <c r="G378" s="1337" t="s">
        <v>496</v>
      </c>
      <c r="H378" s="1325" t="n">
        <v>6</v>
      </c>
      <c r="I378" s="1327" t="s">
        <v>497</v>
      </c>
      <c r="J378" s="1338" t="n">
        <v>80</v>
      </c>
      <c r="K378" s="1339" t="n">
        <v>400</v>
      </c>
      <c r="L378" s="1339" t="n">
        <v>1250</v>
      </c>
      <c r="M378" s="1340" t="n">
        <v>17.2008210912218</v>
      </c>
      <c r="N378" s="1209" t="n">
        <v>720.763285118976</v>
      </c>
      <c r="O378" s="1342" t="n">
        <v>26294.3283639263</v>
      </c>
      <c r="P378" s="1342" t="n">
        <v>30394.7318292975</v>
      </c>
      <c r="Q378" s="1213" t="n">
        <v>17622.1520306775</v>
      </c>
      <c r="R378" s="1343" t="n">
        <v>43916.4803946038</v>
      </c>
      <c r="S378" s="1344" t="n">
        <v>48016.883859975</v>
      </c>
    </row>
    <row r="379" customFormat="false" ht="16.5" hidden="false" customHeight="false" outlineLevel="0" collapsed="false">
      <c r="A379" s="1336" t="s">
        <v>529</v>
      </c>
      <c r="B379" s="1337" t="n">
        <f aca="false">J379</f>
        <v>80</v>
      </c>
      <c r="C379" s="1337" t="s">
        <v>496</v>
      </c>
      <c r="D379" s="1337" t="n">
        <f aca="false">K379</f>
        <v>400</v>
      </c>
      <c r="E379" s="1337" t="s">
        <v>496</v>
      </c>
      <c r="F379" s="1326" t="n">
        <f aca="false">L379</f>
        <v>1300</v>
      </c>
      <c r="G379" s="1337" t="s">
        <v>496</v>
      </c>
      <c r="H379" s="1325" t="n">
        <v>6</v>
      </c>
      <c r="I379" s="1327" t="s">
        <v>497</v>
      </c>
      <c r="J379" s="1338" t="n">
        <v>80</v>
      </c>
      <c r="K379" s="1339" t="n">
        <v>400</v>
      </c>
      <c r="L379" s="1339" t="n">
        <v>1300</v>
      </c>
      <c r="M379" s="1340" t="n">
        <v>17.8520073692829</v>
      </c>
      <c r="N379" s="1209" t="n">
        <v>760.805689847808</v>
      </c>
      <c r="O379" s="1342" t="n">
        <v>27136.857667005</v>
      </c>
      <c r="P379" s="1342" t="n">
        <v>31376.2146100538</v>
      </c>
      <c r="Q379" s="1213" t="n">
        <v>18400.6320448613</v>
      </c>
      <c r="R379" s="1343" t="n">
        <v>45537.4897118663</v>
      </c>
      <c r="S379" s="1344" t="n">
        <v>49776.846654915</v>
      </c>
    </row>
    <row r="380" customFormat="false" ht="16.5" hidden="false" customHeight="false" outlineLevel="0" collapsed="false">
      <c r="A380" s="1336" t="s">
        <v>529</v>
      </c>
      <c r="B380" s="1337" t="n">
        <f aca="false">J380</f>
        <v>80</v>
      </c>
      <c r="C380" s="1337" t="s">
        <v>496</v>
      </c>
      <c r="D380" s="1337" t="n">
        <f aca="false">K380</f>
        <v>400</v>
      </c>
      <c r="E380" s="1337" t="s">
        <v>496</v>
      </c>
      <c r="F380" s="1326" t="n">
        <f aca="false">L380</f>
        <v>1350</v>
      </c>
      <c r="G380" s="1337" t="s">
        <v>496</v>
      </c>
      <c r="H380" s="1325" t="n">
        <v>6</v>
      </c>
      <c r="I380" s="1327" t="s">
        <v>497</v>
      </c>
      <c r="J380" s="1338" t="n">
        <v>80</v>
      </c>
      <c r="K380" s="1339" t="n">
        <v>400</v>
      </c>
      <c r="L380" s="1339" t="n">
        <v>1350</v>
      </c>
      <c r="M380" s="1340" t="n">
        <v>18.5031936473439</v>
      </c>
      <c r="N380" s="1209" t="n">
        <v>800.84809457664</v>
      </c>
      <c r="O380" s="1342" t="n">
        <v>27979.3869700838</v>
      </c>
      <c r="P380" s="1342" t="n">
        <v>32357.6975220188</v>
      </c>
      <c r="Q380" s="1213" t="n">
        <v>18963.6149392538</v>
      </c>
      <c r="R380" s="1343" t="n">
        <v>46943.0019093375</v>
      </c>
      <c r="S380" s="1344" t="n">
        <v>51321.3124612725</v>
      </c>
    </row>
    <row r="381" customFormat="false" ht="16.5" hidden="false" customHeight="false" outlineLevel="0" collapsed="false">
      <c r="A381" s="1336" t="s">
        <v>529</v>
      </c>
      <c r="B381" s="1337" t="n">
        <f aca="false">J381</f>
        <v>80</v>
      </c>
      <c r="C381" s="1337" t="s">
        <v>496</v>
      </c>
      <c r="D381" s="1337" t="n">
        <f aca="false">K381</f>
        <v>400</v>
      </c>
      <c r="E381" s="1337" t="s">
        <v>496</v>
      </c>
      <c r="F381" s="1326" t="n">
        <f aca="false">L381</f>
        <v>1400</v>
      </c>
      <c r="G381" s="1337" t="s">
        <v>496</v>
      </c>
      <c r="H381" s="1325" t="n">
        <v>6</v>
      </c>
      <c r="I381" s="1327" t="s">
        <v>497</v>
      </c>
      <c r="J381" s="1338" t="n">
        <v>80</v>
      </c>
      <c r="K381" s="1339" t="n">
        <v>400</v>
      </c>
      <c r="L381" s="1339" t="n">
        <v>1400</v>
      </c>
      <c r="M381" s="1340" t="n">
        <v>19.154379925405</v>
      </c>
      <c r="N381" s="1209" t="n">
        <v>840.890499305472</v>
      </c>
      <c r="O381" s="1342" t="n">
        <v>28821.9164043713</v>
      </c>
      <c r="P381" s="1342" t="n">
        <v>33339.180302775</v>
      </c>
      <c r="Q381" s="1213" t="n">
        <v>19742.0949534375</v>
      </c>
      <c r="R381" s="1343" t="n">
        <v>48564.0113578088</v>
      </c>
      <c r="S381" s="1344" t="n">
        <v>53081.2752562125</v>
      </c>
    </row>
    <row r="382" customFormat="false" ht="16.5" hidden="false" customHeight="false" outlineLevel="0" collapsed="false">
      <c r="A382" s="1336" t="s">
        <v>529</v>
      </c>
      <c r="B382" s="1337" t="n">
        <f aca="false">J382</f>
        <v>80</v>
      </c>
      <c r="C382" s="1337" t="s">
        <v>496</v>
      </c>
      <c r="D382" s="1337" t="n">
        <f aca="false">K382</f>
        <v>400</v>
      </c>
      <c r="E382" s="1337" t="s">
        <v>496</v>
      </c>
      <c r="F382" s="1326" t="n">
        <f aca="false">L382</f>
        <v>1450</v>
      </c>
      <c r="G382" s="1337" t="s">
        <v>496</v>
      </c>
      <c r="H382" s="1325" t="n">
        <v>6</v>
      </c>
      <c r="I382" s="1327" t="s">
        <v>497</v>
      </c>
      <c r="J382" s="1338" t="n">
        <v>80</v>
      </c>
      <c r="K382" s="1339" t="n">
        <v>400</v>
      </c>
      <c r="L382" s="1339" t="n">
        <v>1450</v>
      </c>
      <c r="M382" s="1340" t="n">
        <v>19.8055662034661</v>
      </c>
      <c r="N382" s="1209" t="n">
        <v>880.932904034304</v>
      </c>
      <c r="O382" s="1342" t="n">
        <v>29664.44570745</v>
      </c>
      <c r="P382" s="1342" t="n">
        <v>34320.66321474</v>
      </c>
      <c r="Q382" s="1213" t="n">
        <v>20305.07784783</v>
      </c>
      <c r="R382" s="1343" t="n">
        <v>49969.52355528</v>
      </c>
      <c r="S382" s="1344" t="n">
        <v>54625.74106257</v>
      </c>
    </row>
    <row r="383" customFormat="false" ht="16.5" hidden="false" customHeight="false" outlineLevel="0" collapsed="false">
      <c r="A383" s="1336" t="s">
        <v>529</v>
      </c>
      <c r="B383" s="1337" t="n">
        <f aca="false">J383</f>
        <v>80</v>
      </c>
      <c r="C383" s="1337" t="s">
        <v>496</v>
      </c>
      <c r="D383" s="1337" t="n">
        <f aca="false">K383</f>
        <v>400</v>
      </c>
      <c r="E383" s="1337" t="s">
        <v>496</v>
      </c>
      <c r="F383" s="1326" t="n">
        <f aca="false">L383</f>
        <v>1500</v>
      </c>
      <c r="G383" s="1337" t="s">
        <v>496</v>
      </c>
      <c r="H383" s="1325" t="n">
        <v>6</v>
      </c>
      <c r="I383" s="1327" t="s">
        <v>497</v>
      </c>
      <c r="J383" s="1338" t="n">
        <v>80</v>
      </c>
      <c r="K383" s="1339" t="n">
        <v>400</v>
      </c>
      <c r="L383" s="1339" t="n">
        <v>1500</v>
      </c>
      <c r="M383" s="1340" t="n">
        <v>20.6533191343271</v>
      </c>
      <c r="N383" s="1209" t="n">
        <v>920.975308763136</v>
      </c>
      <c r="O383" s="1342" t="n">
        <v>31264.51227129</v>
      </c>
      <c r="P383" s="1342" t="n">
        <v>35995.1055897263</v>
      </c>
      <c r="Q383" s="1213" t="n">
        <v>21083.5578620137</v>
      </c>
      <c r="R383" s="1343" t="n">
        <v>52348.0701333038</v>
      </c>
      <c r="S383" s="1344" t="n">
        <v>57078.66345174</v>
      </c>
    </row>
    <row r="384" customFormat="false" ht="16.5" hidden="false" customHeight="false" outlineLevel="0" collapsed="false">
      <c r="A384" s="1336" t="s">
        <v>529</v>
      </c>
      <c r="B384" s="1337" t="n">
        <f aca="false">J384</f>
        <v>80</v>
      </c>
      <c r="C384" s="1337" t="s">
        <v>496</v>
      </c>
      <c r="D384" s="1337" t="n">
        <f aca="false">K384</f>
        <v>400</v>
      </c>
      <c r="E384" s="1337" t="s">
        <v>496</v>
      </c>
      <c r="F384" s="1326" t="n">
        <f aca="false">L384</f>
        <v>1550</v>
      </c>
      <c r="G384" s="1337" t="s">
        <v>496</v>
      </c>
      <c r="H384" s="1325" t="n">
        <v>6</v>
      </c>
      <c r="I384" s="1327" t="s">
        <v>497</v>
      </c>
      <c r="J384" s="1338" t="n">
        <v>80</v>
      </c>
      <c r="K384" s="1339" t="n">
        <v>400</v>
      </c>
      <c r="L384" s="1339" t="n">
        <v>1550</v>
      </c>
      <c r="M384" s="1340" t="n">
        <v>21.3045054123882</v>
      </c>
      <c r="N384" s="1209" t="n">
        <v>961.017713491968</v>
      </c>
      <c r="O384" s="1342" t="n">
        <v>32107.0415743688</v>
      </c>
      <c r="P384" s="1342" t="n">
        <v>36976.5883704825</v>
      </c>
      <c r="Q384" s="1213" t="n">
        <v>21646.5407564062</v>
      </c>
      <c r="R384" s="1343" t="n">
        <v>53753.582330775</v>
      </c>
      <c r="S384" s="1344" t="n">
        <v>58623.1291268888</v>
      </c>
    </row>
    <row r="385" customFormat="false" ht="16.5" hidden="false" customHeight="false" outlineLevel="0" collapsed="false">
      <c r="A385" s="1324" t="s">
        <v>529</v>
      </c>
      <c r="B385" s="1325" t="n">
        <f aca="false">J385</f>
        <v>80</v>
      </c>
      <c r="C385" s="1325" t="s">
        <v>496</v>
      </c>
      <c r="D385" s="1325" t="n">
        <f aca="false">K385</f>
        <v>400</v>
      </c>
      <c r="E385" s="1325" t="s">
        <v>496</v>
      </c>
      <c r="F385" s="1326" t="n">
        <f aca="false">L385</f>
        <v>1600</v>
      </c>
      <c r="G385" s="1325" t="s">
        <v>496</v>
      </c>
      <c r="H385" s="1325" t="n">
        <v>6</v>
      </c>
      <c r="I385" s="1327" t="s">
        <v>497</v>
      </c>
      <c r="J385" s="1338" t="n">
        <v>80</v>
      </c>
      <c r="K385" s="1339" t="n">
        <v>400</v>
      </c>
      <c r="L385" s="1339" t="n">
        <v>1600</v>
      </c>
      <c r="M385" s="1340" t="n">
        <v>21.9556916904492</v>
      </c>
      <c r="N385" s="1209" t="n">
        <v>1001.0601182208</v>
      </c>
      <c r="O385" s="1342" t="n">
        <v>32949.5710086563</v>
      </c>
      <c r="P385" s="1342" t="n">
        <v>37958.0712824475</v>
      </c>
      <c r="Q385" s="1213" t="n">
        <v>22209.5237820075</v>
      </c>
      <c r="R385" s="1343" t="n">
        <v>55159.0947906638</v>
      </c>
      <c r="S385" s="1344" t="n">
        <v>60167.595064455</v>
      </c>
    </row>
    <row r="386" customFormat="false" ht="16.5" hidden="false" customHeight="false" outlineLevel="0" collapsed="false">
      <c r="A386" s="1336" t="s">
        <v>529</v>
      </c>
      <c r="B386" s="1337" t="n">
        <f aca="false">J386</f>
        <v>80</v>
      </c>
      <c r="C386" s="1337" t="s">
        <v>496</v>
      </c>
      <c r="D386" s="1337" t="n">
        <f aca="false">K386</f>
        <v>400</v>
      </c>
      <c r="E386" s="1337" t="s">
        <v>496</v>
      </c>
      <c r="F386" s="1326" t="n">
        <f aca="false">L386</f>
        <v>1650</v>
      </c>
      <c r="G386" s="1337" t="s">
        <v>496</v>
      </c>
      <c r="H386" s="1325" t="n">
        <v>6</v>
      </c>
      <c r="I386" s="1327" t="s">
        <v>497</v>
      </c>
      <c r="J386" s="1338" t="n">
        <v>80</v>
      </c>
      <c r="K386" s="1339" t="n">
        <v>400</v>
      </c>
      <c r="L386" s="1339" t="n">
        <v>1650</v>
      </c>
      <c r="M386" s="1340" t="n">
        <v>22.6068779685103</v>
      </c>
      <c r="N386" s="1209" t="n">
        <v>1041.10252294963</v>
      </c>
      <c r="O386" s="1342" t="n">
        <v>33792.100311735</v>
      </c>
      <c r="P386" s="1342" t="n">
        <v>38939.5540632038</v>
      </c>
      <c r="Q386" s="1213" t="n">
        <v>22988.0037961913</v>
      </c>
      <c r="R386" s="1343" t="n">
        <v>56780.1041079263</v>
      </c>
      <c r="S386" s="1344" t="n">
        <v>61927.557859395</v>
      </c>
    </row>
    <row r="387" customFormat="false" ht="16.5" hidden="false" customHeight="false" outlineLevel="0" collapsed="false">
      <c r="A387" s="1336" t="s">
        <v>529</v>
      </c>
      <c r="B387" s="1337" t="n">
        <f aca="false">J387</f>
        <v>80</v>
      </c>
      <c r="C387" s="1337" t="s">
        <v>496</v>
      </c>
      <c r="D387" s="1337" t="n">
        <f aca="false">K387</f>
        <v>400</v>
      </c>
      <c r="E387" s="1337" t="s">
        <v>496</v>
      </c>
      <c r="F387" s="1326" t="n">
        <f aca="false">L387</f>
        <v>1700</v>
      </c>
      <c r="G387" s="1337" t="s">
        <v>496</v>
      </c>
      <c r="H387" s="1325" t="n">
        <v>6</v>
      </c>
      <c r="I387" s="1327" t="s">
        <v>497</v>
      </c>
      <c r="J387" s="1338" t="n">
        <v>80</v>
      </c>
      <c r="K387" s="1339" t="n">
        <v>400</v>
      </c>
      <c r="L387" s="1339" t="n">
        <v>1700</v>
      </c>
      <c r="M387" s="1340" t="n">
        <v>23.2580642465713</v>
      </c>
      <c r="N387" s="1209" t="n">
        <v>1081.14492767846</v>
      </c>
      <c r="O387" s="1342" t="n">
        <v>34634.6296148138</v>
      </c>
      <c r="P387" s="1342" t="n">
        <v>39921.0369751688</v>
      </c>
      <c r="Q387" s="1213" t="n">
        <v>23550.9866905838</v>
      </c>
      <c r="R387" s="1343" t="n">
        <v>58185.6163053975</v>
      </c>
      <c r="S387" s="1344" t="n">
        <v>63472.0236657525</v>
      </c>
    </row>
    <row r="388" customFormat="false" ht="16.5" hidden="false" customHeight="false" outlineLevel="0" collapsed="false">
      <c r="A388" s="1336" t="s">
        <v>529</v>
      </c>
      <c r="B388" s="1337" t="n">
        <f aca="false">J388</f>
        <v>80</v>
      </c>
      <c r="C388" s="1337" t="s">
        <v>496</v>
      </c>
      <c r="D388" s="1337" t="n">
        <f aca="false">K388</f>
        <v>400</v>
      </c>
      <c r="E388" s="1337" t="s">
        <v>496</v>
      </c>
      <c r="F388" s="1326" t="n">
        <f aca="false">L388</f>
        <v>1750</v>
      </c>
      <c r="G388" s="1337" t="s">
        <v>496</v>
      </c>
      <c r="H388" s="1325" t="n">
        <v>6</v>
      </c>
      <c r="I388" s="1327" t="s">
        <v>497</v>
      </c>
      <c r="J388" s="1338" t="n">
        <v>80</v>
      </c>
      <c r="K388" s="1339" t="n">
        <v>400</v>
      </c>
      <c r="L388" s="1339" t="n">
        <v>1750</v>
      </c>
      <c r="M388" s="1340" t="n">
        <v>23.9092505246324</v>
      </c>
      <c r="N388" s="1209" t="n">
        <v>1121.1873324073</v>
      </c>
      <c r="O388" s="1342" t="n">
        <v>35477.1590491013</v>
      </c>
      <c r="P388" s="1342" t="n">
        <v>40902.519755925</v>
      </c>
      <c r="Q388" s="1213" t="n">
        <v>24329.4667047675</v>
      </c>
      <c r="R388" s="1343" t="n">
        <v>59806.6257538688</v>
      </c>
      <c r="S388" s="1344" t="n">
        <v>65231.9864606925</v>
      </c>
    </row>
    <row r="389" customFormat="false" ht="16.5" hidden="false" customHeight="false" outlineLevel="0" collapsed="false">
      <c r="A389" s="1336" t="s">
        <v>529</v>
      </c>
      <c r="B389" s="1337" t="n">
        <f aca="false">J389</f>
        <v>80</v>
      </c>
      <c r="C389" s="1337" t="s">
        <v>496</v>
      </c>
      <c r="D389" s="1337" t="n">
        <f aca="false">K389</f>
        <v>400</v>
      </c>
      <c r="E389" s="1337" t="s">
        <v>496</v>
      </c>
      <c r="F389" s="1326" t="n">
        <f aca="false">L389</f>
        <v>1800</v>
      </c>
      <c r="G389" s="1337" t="s">
        <v>496</v>
      </c>
      <c r="H389" s="1325" t="n">
        <v>6</v>
      </c>
      <c r="I389" s="1327" t="s">
        <v>497</v>
      </c>
      <c r="J389" s="1338" t="n">
        <v>80</v>
      </c>
      <c r="K389" s="1339" t="n">
        <v>400</v>
      </c>
      <c r="L389" s="1339" t="n">
        <v>1800</v>
      </c>
      <c r="M389" s="1340" t="n">
        <v>24.5604368026934</v>
      </c>
      <c r="N389" s="1209" t="n">
        <v>1161.22973713613</v>
      </c>
      <c r="O389" s="1342" t="n">
        <v>36319.68835218</v>
      </c>
      <c r="P389" s="1342" t="n">
        <v>41884.0025366813</v>
      </c>
      <c r="Q389" s="1213" t="n">
        <v>24892.44959916</v>
      </c>
      <c r="R389" s="1343" t="n">
        <v>61212.13795134</v>
      </c>
      <c r="S389" s="1344" t="n">
        <v>66776.4521358413</v>
      </c>
    </row>
    <row r="390" customFormat="false" ht="16.5" hidden="false" customHeight="false" outlineLevel="0" collapsed="false">
      <c r="A390" s="1336" t="s">
        <v>529</v>
      </c>
      <c r="B390" s="1337" t="n">
        <f aca="false">J390</f>
        <v>80</v>
      </c>
      <c r="C390" s="1337" t="s">
        <v>496</v>
      </c>
      <c r="D390" s="1337" t="n">
        <f aca="false">K390</f>
        <v>400</v>
      </c>
      <c r="E390" s="1337" t="s">
        <v>496</v>
      </c>
      <c r="F390" s="1326" t="n">
        <f aca="false">L390</f>
        <v>1850</v>
      </c>
      <c r="G390" s="1337" t="s">
        <v>496</v>
      </c>
      <c r="H390" s="1325" t="n">
        <v>6</v>
      </c>
      <c r="I390" s="1327" t="s">
        <v>497</v>
      </c>
      <c r="J390" s="1338" t="n">
        <v>80</v>
      </c>
      <c r="K390" s="1339" t="n">
        <v>400</v>
      </c>
      <c r="L390" s="1339" t="n">
        <v>1850</v>
      </c>
      <c r="M390" s="1340" t="n">
        <v>25.2116230807545</v>
      </c>
      <c r="N390" s="1209" t="n">
        <v>1201.27214186496</v>
      </c>
      <c r="O390" s="1342" t="n">
        <v>37162.2176552588</v>
      </c>
      <c r="P390" s="1342" t="n">
        <v>42865.4854486463</v>
      </c>
      <c r="Q390" s="1213" t="n">
        <v>25670.9296133438</v>
      </c>
      <c r="R390" s="1343" t="n">
        <v>62833.1472686025</v>
      </c>
      <c r="S390" s="1344" t="n">
        <v>68536.41506199</v>
      </c>
    </row>
    <row r="391" customFormat="false" ht="16.5" hidden="false" customHeight="false" outlineLevel="0" collapsed="false">
      <c r="A391" s="1336" t="s">
        <v>529</v>
      </c>
      <c r="B391" s="1337" t="n">
        <f aca="false">J391</f>
        <v>80</v>
      </c>
      <c r="C391" s="1337" t="s">
        <v>496</v>
      </c>
      <c r="D391" s="1337" t="n">
        <f aca="false">K391</f>
        <v>400</v>
      </c>
      <c r="E391" s="1337" t="s">
        <v>496</v>
      </c>
      <c r="F391" s="1326" t="n">
        <f aca="false">L391</f>
        <v>1900</v>
      </c>
      <c r="G391" s="1337" t="s">
        <v>496</v>
      </c>
      <c r="H391" s="1325" t="n">
        <v>6</v>
      </c>
      <c r="I391" s="1327" t="s">
        <v>497</v>
      </c>
      <c r="J391" s="1338" t="n">
        <v>80</v>
      </c>
      <c r="K391" s="1339" t="n">
        <v>400</v>
      </c>
      <c r="L391" s="1339" t="n">
        <v>1900</v>
      </c>
      <c r="M391" s="1340" t="n">
        <v>25.8628093588155</v>
      </c>
      <c r="N391" s="1209" t="n">
        <v>1241.31454659379</v>
      </c>
      <c r="O391" s="1342" t="n">
        <v>38004.7470895463</v>
      </c>
      <c r="P391" s="1342" t="n">
        <v>43846.9682294025</v>
      </c>
      <c r="Q391" s="1213" t="n">
        <v>26233.9125077363</v>
      </c>
      <c r="R391" s="1343" t="n">
        <v>64238.6595972825</v>
      </c>
      <c r="S391" s="1344" t="n">
        <v>70080.8807371388</v>
      </c>
    </row>
    <row r="392" customFormat="false" ht="16.5" hidden="false" customHeight="false" outlineLevel="0" collapsed="false">
      <c r="A392" s="1336" t="s">
        <v>529</v>
      </c>
      <c r="B392" s="1337" t="n">
        <f aca="false">J392</f>
        <v>80</v>
      </c>
      <c r="C392" s="1337" t="s">
        <v>496</v>
      </c>
      <c r="D392" s="1337" t="n">
        <f aca="false">K392</f>
        <v>400</v>
      </c>
      <c r="E392" s="1337" t="s">
        <v>496</v>
      </c>
      <c r="F392" s="1326" t="n">
        <f aca="false">L392</f>
        <v>1950</v>
      </c>
      <c r="G392" s="1337" t="s">
        <v>496</v>
      </c>
      <c r="H392" s="1325" t="n">
        <v>6</v>
      </c>
      <c r="I392" s="1327" t="s">
        <v>497</v>
      </c>
      <c r="J392" s="1338" t="n">
        <v>80</v>
      </c>
      <c r="K392" s="1339" t="n">
        <v>400</v>
      </c>
      <c r="L392" s="1339" t="n">
        <v>1950</v>
      </c>
      <c r="M392" s="1340" t="n">
        <v>26.6317456368766</v>
      </c>
      <c r="N392" s="1209" t="n">
        <v>1281.35695132262</v>
      </c>
      <c r="O392" s="1342" t="n">
        <v>38962.254095415</v>
      </c>
      <c r="P392" s="1342" t="n">
        <v>44939.924258445</v>
      </c>
      <c r="Q392" s="1213" t="n">
        <v>26796.8955333375</v>
      </c>
      <c r="R392" s="1343" t="n">
        <v>65759.1496287525</v>
      </c>
      <c r="S392" s="1344" t="n">
        <v>71736.8197917825</v>
      </c>
    </row>
    <row r="393" customFormat="false" ht="16.5" hidden="false" customHeight="false" outlineLevel="0" collapsed="false">
      <c r="A393" s="1336" t="s">
        <v>529</v>
      </c>
      <c r="B393" s="1337" t="n">
        <f aca="false">J393</f>
        <v>80</v>
      </c>
      <c r="C393" s="1337" t="s">
        <v>496</v>
      </c>
      <c r="D393" s="1337" t="n">
        <f aca="false">K393</f>
        <v>400</v>
      </c>
      <c r="E393" s="1337" t="s">
        <v>496</v>
      </c>
      <c r="F393" s="1326" t="n">
        <f aca="false">L393</f>
        <v>2000</v>
      </c>
      <c r="G393" s="1337" t="s">
        <v>496</v>
      </c>
      <c r="H393" s="1325" t="n">
        <v>6</v>
      </c>
      <c r="I393" s="1327" t="s">
        <v>497</v>
      </c>
      <c r="J393" s="1338" t="n">
        <v>80</v>
      </c>
      <c r="K393" s="1339" t="n">
        <v>400</v>
      </c>
      <c r="L393" s="1339" t="n">
        <v>2000</v>
      </c>
      <c r="M393" s="1340" t="n">
        <v>27.3744943149376</v>
      </c>
      <c r="N393" s="1209" t="n">
        <v>1321.39935605146</v>
      </c>
      <c r="O393" s="1342" t="n">
        <v>40020.2441734613</v>
      </c>
      <c r="P393" s="1342" t="n">
        <v>46203.005815155</v>
      </c>
      <c r="Q393" s="1213" t="n">
        <v>27575.3754163125</v>
      </c>
      <c r="R393" s="1343" t="n">
        <v>67595.6195897738</v>
      </c>
      <c r="S393" s="1344" t="n">
        <v>73778.3812314675</v>
      </c>
    </row>
    <row r="394" customFormat="false" ht="16.5" hidden="false" customHeight="false" outlineLevel="0" collapsed="false">
      <c r="A394" s="1336" t="s">
        <v>529</v>
      </c>
      <c r="B394" s="1337" t="n">
        <f aca="false">J394</f>
        <v>80</v>
      </c>
      <c r="C394" s="1337" t="s">
        <v>496</v>
      </c>
      <c r="D394" s="1337" t="n">
        <f aca="false">K394</f>
        <v>400</v>
      </c>
      <c r="E394" s="1337" t="s">
        <v>496</v>
      </c>
      <c r="F394" s="1326" t="n">
        <f aca="false">L394</f>
        <v>2050</v>
      </c>
      <c r="G394" s="1337" t="s">
        <v>496</v>
      </c>
      <c r="H394" s="1325" t="n">
        <v>6</v>
      </c>
      <c r="I394" s="1327" t="s">
        <v>497</v>
      </c>
      <c r="J394" s="1338" t="n">
        <v>80</v>
      </c>
      <c r="K394" s="1339" t="n">
        <v>400</v>
      </c>
      <c r="L394" s="1339" t="n">
        <v>2050</v>
      </c>
      <c r="M394" s="1340" t="n">
        <v>28.0256805929987</v>
      </c>
      <c r="N394" s="1209" t="n">
        <v>1361.44176078029</v>
      </c>
      <c r="O394" s="1342" t="n">
        <v>40862.7736077488</v>
      </c>
      <c r="P394" s="1342" t="n">
        <v>47184.4885959113</v>
      </c>
      <c r="Q394" s="1213" t="n">
        <v>28138.3584419138</v>
      </c>
      <c r="R394" s="1343" t="n">
        <v>69001.1320496625</v>
      </c>
      <c r="S394" s="1344" t="n">
        <v>75322.847037825</v>
      </c>
    </row>
    <row r="395" customFormat="false" ht="16.5" hidden="false" customHeight="false" outlineLevel="0" collapsed="false">
      <c r="A395" s="1324" t="s">
        <v>529</v>
      </c>
      <c r="B395" s="1325" t="n">
        <f aca="false">J395</f>
        <v>80</v>
      </c>
      <c r="C395" s="1325" t="s">
        <v>496</v>
      </c>
      <c r="D395" s="1325" t="n">
        <f aca="false">K395</f>
        <v>400</v>
      </c>
      <c r="E395" s="1325" t="s">
        <v>496</v>
      </c>
      <c r="F395" s="1326" t="n">
        <f aca="false">L395</f>
        <v>2100</v>
      </c>
      <c r="G395" s="1325" t="s">
        <v>496</v>
      </c>
      <c r="H395" s="1325" t="n">
        <v>6</v>
      </c>
      <c r="I395" s="1327" t="s">
        <v>497</v>
      </c>
      <c r="J395" s="1338" t="n">
        <v>80</v>
      </c>
      <c r="K395" s="1339" t="n">
        <v>400</v>
      </c>
      <c r="L395" s="1339" t="n">
        <v>2100</v>
      </c>
      <c r="M395" s="1340" t="n">
        <v>28.6768668710597</v>
      </c>
      <c r="N395" s="1209" t="n">
        <v>1401.48416550912</v>
      </c>
      <c r="O395" s="1342" t="n">
        <v>41705.3029108275</v>
      </c>
      <c r="P395" s="1342" t="n">
        <v>48165.9713766675</v>
      </c>
      <c r="Q395" s="1213" t="n">
        <v>28916.8383248888</v>
      </c>
      <c r="R395" s="1343" t="n">
        <v>70622.1412357163</v>
      </c>
      <c r="S395" s="1344" t="n">
        <v>77082.8097015563</v>
      </c>
    </row>
    <row r="396" customFormat="false" ht="16.5" hidden="false" customHeight="false" outlineLevel="0" collapsed="false">
      <c r="A396" s="1336" t="s">
        <v>529</v>
      </c>
      <c r="B396" s="1337" t="n">
        <f aca="false">J396</f>
        <v>80</v>
      </c>
      <c r="C396" s="1337" t="s">
        <v>496</v>
      </c>
      <c r="D396" s="1337" t="n">
        <f aca="false">K396</f>
        <v>400</v>
      </c>
      <c r="E396" s="1337" t="s">
        <v>496</v>
      </c>
      <c r="F396" s="1326" t="n">
        <f aca="false">L396</f>
        <v>2150</v>
      </c>
      <c r="G396" s="1337" t="s">
        <v>496</v>
      </c>
      <c r="H396" s="1325" t="n">
        <v>6</v>
      </c>
      <c r="I396" s="1327" t="s">
        <v>497</v>
      </c>
      <c r="J396" s="1338" t="n">
        <v>80</v>
      </c>
      <c r="K396" s="1339" t="n">
        <v>400</v>
      </c>
      <c r="L396" s="1339" t="n">
        <v>2150</v>
      </c>
      <c r="M396" s="1340" t="n">
        <v>29.3280531491208</v>
      </c>
      <c r="N396" s="1209" t="n">
        <v>1441.52657023795</v>
      </c>
      <c r="O396" s="1342" t="n">
        <v>42547.8322139063</v>
      </c>
      <c r="P396" s="1342" t="n">
        <v>49147.4542886325</v>
      </c>
      <c r="Q396" s="1213" t="n">
        <v>29479.82135049</v>
      </c>
      <c r="R396" s="1343" t="n">
        <v>72027.6535643963</v>
      </c>
      <c r="S396" s="1344" t="n">
        <v>78627.2756391225</v>
      </c>
    </row>
    <row r="397" customFormat="false" ht="16.5" hidden="false" customHeight="false" outlineLevel="0" collapsed="false">
      <c r="A397" s="1336" t="s">
        <v>529</v>
      </c>
      <c r="B397" s="1337" t="n">
        <f aca="false">J397</f>
        <v>80</v>
      </c>
      <c r="C397" s="1337" t="s">
        <v>496</v>
      </c>
      <c r="D397" s="1337" t="n">
        <f aca="false">K397</f>
        <v>400</v>
      </c>
      <c r="E397" s="1337" t="s">
        <v>496</v>
      </c>
      <c r="F397" s="1326" t="n">
        <f aca="false">L397</f>
        <v>2200</v>
      </c>
      <c r="G397" s="1337" t="s">
        <v>496</v>
      </c>
      <c r="H397" s="1325" t="n">
        <v>6</v>
      </c>
      <c r="I397" s="1327" t="s">
        <v>497</v>
      </c>
      <c r="J397" s="1338" t="n">
        <v>80</v>
      </c>
      <c r="K397" s="1339" t="n">
        <v>400</v>
      </c>
      <c r="L397" s="1339" t="n">
        <v>2200</v>
      </c>
      <c r="M397" s="1340" t="n">
        <v>29.9792394271818</v>
      </c>
      <c r="N397" s="1209" t="n">
        <v>1481.56897496678</v>
      </c>
      <c r="O397" s="1342" t="n">
        <v>43390.361516985</v>
      </c>
      <c r="P397" s="1342" t="n">
        <v>50128.9370693888</v>
      </c>
      <c r="Q397" s="1213" t="n">
        <v>30258.301233465</v>
      </c>
      <c r="R397" s="1343" t="n">
        <v>73648.66275045</v>
      </c>
      <c r="S397" s="1344" t="n">
        <v>80387.2383028538</v>
      </c>
    </row>
    <row r="398" customFormat="false" ht="16.5" hidden="false" customHeight="false" outlineLevel="0" collapsed="false">
      <c r="A398" s="1336" t="s">
        <v>529</v>
      </c>
      <c r="B398" s="1337" t="n">
        <f aca="false">J398</f>
        <v>80</v>
      </c>
      <c r="C398" s="1337" t="s">
        <v>496</v>
      </c>
      <c r="D398" s="1337" t="n">
        <f aca="false">K398</f>
        <v>400</v>
      </c>
      <c r="E398" s="1337" t="s">
        <v>496</v>
      </c>
      <c r="F398" s="1326" t="n">
        <f aca="false">L398</f>
        <v>2250</v>
      </c>
      <c r="G398" s="1337" t="s">
        <v>496</v>
      </c>
      <c r="H398" s="1325" t="n">
        <v>6</v>
      </c>
      <c r="I398" s="1327" t="s">
        <v>497</v>
      </c>
      <c r="J398" s="1338" t="n">
        <v>80</v>
      </c>
      <c r="K398" s="1339" t="n">
        <v>400</v>
      </c>
      <c r="L398" s="1339" t="n">
        <v>2250</v>
      </c>
      <c r="M398" s="1340" t="n">
        <v>30.6304257052429</v>
      </c>
      <c r="N398" s="1209" t="n">
        <v>1521.61137969562</v>
      </c>
      <c r="O398" s="1342" t="n">
        <v>44232.8909512725</v>
      </c>
      <c r="P398" s="1342" t="n">
        <v>51110.4199813538</v>
      </c>
      <c r="Q398" s="1213" t="n">
        <v>30821.2842590661</v>
      </c>
      <c r="R398" s="1343" t="n">
        <v>75054.1752103386</v>
      </c>
      <c r="S398" s="1344" t="n">
        <v>81931.7042404199</v>
      </c>
    </row>
    <row r="399" customFormat="false" ht="16.5" hidden="false" customHeight="false" outlineLevel="0" collapsed="false">
      <c r="A399" s="1336" t="s">
        <v>529</v>
      </c>
      <c r="B399" s="1337" t="n">
        <f aca="false">J399</f>
        <v>80</v>
      </c>
      <c r="C399" s="1337" t="s">
        <v>496</v>
      </c>
      <c r="D399" s="1337" t="n">
        <f aca="false">K399</f>
        <v>400</v>
      </c>
      <c r="E399" s="1337" t="s">
        <v>496</v>
      </c>
      <c r="F399" s="1326" t="n">
        <f aca="false">L399</f>
        <v>2300</v>
      </c>
      <c r="G399" s="1337" t="s">
        <v>496</v>
      </c>
      <c r="H399" s="1325" t="n">
        <v>6</v>
      </c>
      <c r="I399" s="1327" t="s">
        <v>497</v>
      </c>
      <c r="J399" s="1338" t="n">
        <v>80</v>
      </c>
      <c r="K399" s="1339" t="n">
        <v>400</v>
      </c>
      <c r="L399" s="1339" t="n">
        <v>2300</v>
      </c>
      <c r="M399" s="1340" t="n">
        <v>31.2816119833039</v>
      </c>
      <c r="N399" s="1209" t="n">
        <v>1561.65378442445</v>
      </c>
      <c r="O399" s="1342" t="n">
        <v>45075.4202543513</v>
      </c>
      <c r="P399" s="1342" t="n">
        <v>52091.90276211</v>
      </c>
      <c r="Q399" s="1213" t="n">
        <v>31384.2671534588</v>
      </c>
      <c r="R399" s="1343" t="n">
        <v>76459.68740781</v>
      </c>
      <c r="S399" s="1344" t="n">
        <v>83476.1699155688</v>
      </c>
    </row>
    <row r="400" customFormat="false" ht="16.5" hidden="false" customHeight="false" outlineLevel="0" collapsed="false">
      <c r="A400" s="1336" t="s">
        <v>529</v>
      </c>
      <c r="B400" s="1337" t="n">
        <f aca="false">J400</f>
        <v>80</v>
      </c>
      <c r="C400" s="1337" t="s">
        <v>496</v>
      </c>
      <c r="D400" s="1337" t="n">
        <f aca="false">K400</f>
        <v>400</v>
      </c>
      <c r="E400" s="1337" t="s">
        <v>496</v>
      </c>
      <c r="F400" s="1326" t="n">
        <f aca="false">L400</f>
        <v>2350</v>
      </c>
      <c r="G400" s="1337" t="s">
        <v>496</v>
      </c>
      <c r="H400" s="1325" t="n">
        <v>6</v>
      </c>
      <c r="I400" s="1327" t="s">
        <v>497</v>
      </c>
      <c r="J400" s="1338" t="n">
        <v>80</v>
      </c>
      <c r="K400" s="1339" t="n">
        <v>400</v>
      </c>
      <c r="L400" s="1339" t="n">
        <v>2350</v>
      </c>
      <c r="M400" s="1340" t="n">
        <v>31.932798261365</v>
      </c>
      <c r="N400" s="1209" t="n">
        <v>1601.69618915328</v>
      </c>
      <c r="O400" s="1342" t="n">
        <v>45917.94955743</v>
      </c>
      <c r="P400" s="1342" t="n">
        <v>53073.385674075</v>
      </c>
      <c r="Q400" s="1213" t="n">
        <v>32162.7471676425</v>
      </c>
      <c r="R400" s="1343" t="n">
        <v>78080.6967250725</v>
      </c>
      <c r="S400" s="1344" t="n">
        <v>85236.1328417175</v>
      </c>
    </row>
    <row r="401" customFormat="false" ht="16.5" hidden="false" customHeight="false" outlineLevel="0" collapsed="false">
      <c r="A401" s="1336" t="s">
        <v>529</v>
      </c>
      <c r="B401" s="1337" t="n">
        <f aca="false">J401</f>
        <v>80</v>
      </c>
      <c r="C401" s="1337" t="s">
        <v>496</v>
      </c>
      <c r="D401" s="1337" t="n">
        <f aca="false">K401</f>
        <v>400</v>
      </c>
      <c r="E401" s="1337" t="s">
        <v>496</v>
      </c>
      <c r="F401" s="1326" t="n">
        <f aca="false">L401</f>
        <v>2400</v>
      </c>
      <c r="G401" s="1337" t="s">
        <v>496</v>
      </c>
      <c r="H401" s="1325" t="n">
        <v>6</v>
      </c>
      <c r="I401" s="1327" t="s">
        <v>497</v>
      </c>
      <c r="J401" s="1338" t="n">
        <v>80</v>
      </c>
      <c r="K401" s="1339" t="n">
        <v>400</v>
      </c>
      <c r="L401" s="1339" t="n">
        <v>2400</v>
      </c>
      <c r="M401" s="1340" t="n">
        <v>32.583984539426</v>
      </c>
      <c r="N401" s="1209" t="n">
        <v>1641.73859388211</v>
      </c>
      <c r="O401" s="1342" t="n">
        <v>46760.4789917175</v>
      </c>
      <c r="P401" s="1342" t="n">
        <v>54054.8684548313</v>
      </c>
      <c r="Q401" s="1213" t="n">
        <v>32725.7301932438</v>
      </c>
      <c r="R401" s="1343" t="n">
        <v>79486.2091849613</v>
      </c>
      <c r="S401" s="1344" t="n">
        <v>86780.598648075</v>
      </c>
    </row>
    <row r="402" customFormat="false" ht="16.5" hidden="false" customHeight="false" outlineLevel="0" collapsed="false">
      <c r="A402" s="1336" t="s">
        <v>529</v>
      </c>
      <c r="B402" s="1337" t="n">
        <f aca="false">J402</f>
        <v>80</v>
      </c>
      <c r="C402" s="1337" t="s">
        <v>496</v>
      </c>
      <c r="D402" s="1337" t="n">
        <f aca="false">K402</f>
        <v>400</v>
      </c>
      <c r="E402" s="1337" t="s">
        <v>496</v>
      </c>
      <c r="F402" s="1326" t="n">
        <f aca="false">L402</f>
        <v>2450</v>
      </c>
      <c r="G402" s="1337" t="s">
        <v>496</v>
      </c>
      <c r="H402" s="1325" t="n">
        <v>6</v>
      </c>
      <c r="I402" s="1327" t="s">
        <v>497</v>
      </c>
      <c r="J402" s="1338" t="n">
        <v>80</v>
      </c>
      <c r="K402" s="1339" t="n">
        <v>400</v>
      </c>
      <c r="L402" s="1339" t="n">
        <v>2450</v>
      </c>
      <c r="M402" s="1340" t="n">
        <v>33.4317374702871</v>
      </c>
      <c r="N402" s="1209" t="n">
        <v>1681.78099861094</v>
      </c>
      <c r="O402" s="1342" t="n">
        <v>48360.5455555575</v>
      </c>
      <c r="P402" s="1342" t="n">
        <v>55729.3108298175</v>
      </c>
      <c r="Q402" s="1213" t="n">
        <v>33504.2100762188</v>
      </c>
      <c r="R402" s="1343" t="n">
        <v>81864.7556317763</v>
      </c>
      <c r="S402" s="1344" t="n">
        <v>89233.5209060363</v>
      </c>
    </row>
    <row r="403" customFormat="false" ht="16.5" hidden="false" customHeight="false" outlineLevel="0" collapsed="false">
      <c r="A403" s="1336" t="s">
        <v>529</v>
      </c>
      <c r="B403" s="1337" t="n">
        <f aca="false">J403</f>
        <v>80</v>
      </c>
      <c r="C403" s="1337" t="s">
        <v>496</v>
      </c>
      <c r="D403" s="1337" t="n">
        <f aca="false">K403</f>
        <v>400</v>
      </c>
      <c r="E403" s="1337" t="s">
        <v>496</v>
      </c>
      <c r="F403" s="1326" t="n">
        <f aca="false">L403</f>
        <v>2500</v>
      </c>
      <c r="G403" s="1337" t="s">
        <v>496</v>
      </c>
      <c r="H403" s="1325" t="n">
        <v>6</v>
      </c>
      <c r="I403" s="1327" t="s">
        <v>497</v>
      </c>
      <c r="J403" s="1338" t="n">
        <v>80</v>
      </c>
      <c r="K403" s="1339" t="n">
        <v>400</v>
      </c>
      <c r="L403" s="1339" t="n">
        <v>2500</v>
      </c>
      <c r="M403" s="1340" t="n">
        <v>34.0829237483481</v>
      </c>
      <c r="N403" s="1209" t="n">
        <v>1721.82340333978</v>
      </c>
      <c r="O403" s="1342" t="n">
        <v>49203.0748586363</v>
      </c>
      <c r="P403" s="1342" t="n">
        <v>56710.7937417825</v>
      </c>
      <c r="Q403" s="1213" t="n">
        <v>34067.19310182</v>
      </c>
      <c r="R403" s="1343" t="n">
        <v>83270.2679604563</v>
      </c>
      <c r="S403" s="1344" t="n">
        <v>90777.9868436025</v>
      </c>
    </row>
    <row r="404" customFormat="false" ht="16.5" hidden="false" customHeight="false" outlineLevel="0" collapsed="false">
      <c r="A404" s="1336" t="s">
        <v>529</v>
      </c>
      <c r="B404" s="1337" t="n">
        <f aca="false">J404</f>
        <v>80</v>
      </c>
      <c r="C404" s="1337" t="s">
        <v>496</v>
      </c>
      <c r="D404" s="1337" t="n">
        <f aca="false">K404</f>
        <v>400</v>
      </c>
      <c r="E404" s="1337" t="s">
        <v>496</v>
      </c>
      <c r="F404" s="1326" t="n">
        <f aca="false">L404</f>
        <v>2550</v>
      </c>
      <c r="G404" s="1337" t="s">
        <v>496</v>
      </c>
      <c r="H404" s="1325" t="n">
        <v>6</v>
      </c>
      <c r="I404" s="1327" t="s">
        <v>497</v>
      </c>
      <c r="J404" s="1338" t="n">
        <v>80</v>
      </c>
      <c r="K404" s="1339" t="n">
        <v>400</v>
      </c>
      <c r="L404" s="1339" t="n">
        <v>2550</v>
      </c>
      <c r="M404" s="1340" t="n">
        <v>34.7341100264092</v>
      </c>
      <c r="N404" s="1209" t="n">
        <v>1761.86580806861</v>
      </c>
      <c r="O404" s="1342" t="n">
        <v>50045.6042929238</v>
      </c>
      <c r="P404" s="1342" t="n">
        <v>57692.2765225388</v>
      </c>
      <c r="Q404" s="1213" t="n">
        <v>34845.672984795</v>
      </c>
      <c r="R404" s="1343" t="n">
        <v>84891.2772777188</v>
      </c>
      <c r="S404" s="1344" t="n">
        <v>92537.9495073338</v>
      </c>
    </row>
    <row r="405" customFormat="false" ht="16.5" hidden="false" customHeight="false" outlineLevel="0" collapsed="false">
      <c r="A405" s="1324" t="s">
        <v>529</v>
      </c>
      <c r="B405" s="1325" t="n">
        <f aca="false">J405</f>
        <v>80</v>
      </c>
      <c r="C405" s="1325" t="s">
        <v>496</v>
      </c>
      <c r="D405" s="1325" t="n">
        <f aca="false">K405</f>
        <v>400</v>
      </c>
      <c r="E405" s="1325" t="s">
        <v>496</v>
      </c>
      <c r="F405" s="1326" t="n">
        <f aca="false">L405</f>
        <v>2600</v>
      </c>
      <c r="G405" s="1325" t="s">
        <v>496</v>
      </c>
      <c r="H405" s="1325" t="n">
        <v>6</v>
      </c>
      <c r="I405" s="1327" t="s">
        <v>497</v>
      </c>
      <c r="J405" s="1338" t="n">
        <v>80</v>
      </c>
      <c r="K405" s="1339" t="n">
        <v>400</v>
      </c>
      <c r="L405" s="1339" t="n">
        <v>2600</v>
      </c>
      <c r="M405" s="1340" t="n">
        <v>35.3852963044703</v>
      </c>
      <c r="N405" s="1209" t="n">
        <v>1801.90821279744</v>
      </c>
      <c r="O405" s="1342" t="n">
        <v>50888.1335960025</v>
      </c>
      <c r="P405" s="1342" t="n">
        <v>58673.7594345038</v>
      </c>
      <c r="Q405" s="1213" t="n">
        <v>35408.6560103963</v>
      </c>
      <c r="R405" s="1343" t="n">
        <v>86296.7896063988</v>
      </c>
      <c r="S405" s="1344" t="n">
        <v>94082.4154449</v>
      </c>
    </row>
    <row r="406" customFormat="false" ht="16.5" hidden="false" customHeight="false" outlineLevel="0" collapsed="false">
      <c r="A406" s="1336" t="s">
        <v>529</v>
      </c>
      <c r="B406" s="1337" t="n">
        <f aca="false">J406</f>
        <v>80</v>
      </c>
      <c r="C406" s="1337" t="s">
        <v>496</v>
      </c>
      <c r="D406" s="1337" t="n">
        <f aca="false">K406</f>
        <v>400</v>
      </c>
      <c r="E406" s="1337" t="s">
        <v>496</v>
      </c>
      <c r="F406" s="1326" t="n">
        <f aca="false">L406</f>
        <v>2650</v>
      </c>
      <c r="G406" s="1337" t="s">
        <v>496</v>
      </c>
      <c r="H406" s="1325" t="n">
        <v>6</v>
      </c>
      <c r="I406" s="1327" t="s">
        <v>497</v>
      </c>
      <c r="J406" s="1338" t="n">
        <v>80</v>
      </c>
      <c r="K406" s="1339" t="n">
        <v>400</v>
      </c>
      <c r="L406" s="1339" t="n">
        <v>2650</v>
      </c>
      <c r="M406" s="1340" t="n">
        <v>36.0364825825313</v>
      </c>
      <c r="N406" s="1209" t="n">
        <v>1841.95061752627</v>
      </c>
      <c r="O406" s="1342" t="n">
        <v>51730.6628990813</v>
      </c>
      <c r="P406" s="1342" t="n">
        <v>59655.24221526</v>
      </c>
      <c r="Q406" s="1213" t="n">
        <v>36187.1358933713</v>
      </c>
      <c r="R406" s="1343" t="n">
        <v>87917.7987924525</v>
      </c>
      <c r="S406" s="1344" t="n">
        <v>95842.3781086313</v>
      </c>
    </row>
    <row r="407" customFormat="false" ht="16.5" hidden="false" customHeight="false" outlineLevel="0" collapsed="false">
      <c r="A407" s="1336" t="s">
        <v>529</v>
      </c>
      <c r="B407" s="1337" t="n">
        <f aca="false">J407</f>
        <v>80</v>
      </c>
      <c r="C407" s="1337" t="s">
        <v>496</v>
      </c>
      <c r="D407" s="1337" t="n">
        <f aca="false">K407</f>
        <v>400</v>
      </c>
      <c r="E407" s="1337" t="s">
        <v>496</v>
      </c>
      <c r="F407" s="1326" t="n">
        <f aca="false">L407</f>
        <v>2700</v>
      </c>
      <c r="G407" s="1337" t="s">
        <v>496</v>
      </c>
      <c r="H407" s="1325" t="n">
        <v>6</v>
      </c>
      <c r="I407" s="1327" t="s">
        <v>497</v>
      </c>
      <c r="J407" s="1338" t="n">
        <v>80</v>
      </c>
      <c r="K407" s="1339" t="n">
        <v>400</v>
      </c>
      <c r="L407" s="1339" t="n">
        <v>2700</v>
      </c>
      <c r="M407" s="1340" t="n">
        <v>36.8054188605924</v>
      </c>
      <c r="N407" s="1209" t="n">
        <v>1881.9930222551</v>
      </c>
      <c r="O407" s="1342" t="n">
        <v>52688.1700361588</v>
      </c>
      <c r="P407" s="1342" t="n">
        <v>60748.1982443025</v>
      </c>
      <c r="Q407" s="1213" t="n">
        <v>36750.1189189725</v>
      </c>
      <c r="R407" s="1343" t="n">
        <v>89438.2889551313</v>
      </c>
      <c r="S407" s="1344" t="n">
        <v>97498.317163275</v>
      </c>
    </row>
    <row r="408" customFormat="false" ht="16.5" hidden="false" customHeight="false" outlineLevel="0" collapsed="false">
      <c r="A408" s="1336" t="s">
        <v>529</v>
      </c>
      <c r="B408" s="1337" t="n">
        <f aca="false">J408</f>
        <v>80</v>
      </c>
      <c r="C408" s="1337" t="s">
        <v>496</v>
      </c>
      <c r="D408" s="1337" t="n">
        <f aca="false">K408</f>
        <v>400</v>
      </c>
      <c r="E408" s="1337" t="s">
        <v>496</v>
      </c>
      <c r="F408" s="1326" t="n">
        <f aca="false">L408</f>
        <v>2750</v>
      </c>
      <c r="G408" s="1337" t="s">
        <v>496</v>
      </c>
      <c r="H408" s="1325" t="n">
        <v>6</v>
      </c>
      <c r="I408" s="1327" t="s">
        <v>497</v>
      </c>
      <c r="J408" s="1338" t="n">
        <v>80</v>
      </c>
      <c r="K408" s="1339" t="n">
        <v>400</v>
      </c>
      <c r="L408" s="1339" t="n">
        <v>2750</v>
      </c>
      <c r="M408" s="1340" t="n">
        <v>37.4566051386534</v>
      </c>
      <c r="N408" s="1209" t="n">
        <v>1922.03542698394</v>
      </c>
      <c r="O408" s="1342" t="n">
        <v>53530.6993392375</v>
      </c>
      <c r="P408" s="1342" t="n">
        <v>61729.6810250588</v>
      </c>
      <c r="Q408" s="1213" t="n">
        <v>37313.101813365</v>
      </c>
      <c r="R408" s="1343" t="n">
        <v>90843.8011526025</v>
      </c>
      <c r="S408" s="1344" t="n">
        <v>99042.7828384238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80</v>
      </c>
      <c r="C409" s="1337" t="s">
        <v>496</v>
      </c>
      <c r="D409" s="1337" t="n">
        <f aca="false">K409</f>
        <v>400</v>
      </c>
      <c r="E409" s="1337" t="s">
        <v>496</v>
      </c>
      <c r="F409" s="1326" t="n">
        <f aca="false">L409</f>
        <v>2800</v>
      </c>
      <c r="G409" s="1337" t="s">
        <v>496</v>
      </c>
      <c r="H409" s="1325" t="n">
        <v>6</v>
      </c>
      <c r="I409" s="1327" t="s">
        <v>497</v>
      </c>
      <c r="J409" s="1338" t="n">
        <v>80</v>
      </c>
      <c r="K409" s="1339" t="n">
        <v>400</v>
      </c>
      <c r="L409" s="1339" t="n">
        <v>2800</v>
      </c>
      <c r="M409" s="1340" t="n">
        <v>38.1077914167145</v>
      </c>
      <c r="N409" s="1209" t="n">
        <v>1962.07783171277</v>
      </c>
      <c r="O409" s="1342" t="n">
        <v>54373.2286423163</v>
      </c>
      <c r="P409" s="1342" t="n">
        <v>62711.1639370238</v>
      </c>
      <c r="Q409" s="1213" t="n">
        <v>38091.5818275488</v>
      </c>
      <c r="R409" s="1343" t="n">
        <v>92464.810469865</v>
      </c>
      <c r="S409" s="1344" t="n">
        <v>100802.745764573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80</v>
      </c>
      <c r="C410" s="1337" t="s">
        <v>496</v>
      </c>
      <c r="D410" s="1337" t="n">
        <f aca="false">K410</f>
        <v>400</v>
      </c>
      <c r="E410" s="1337" t="s">
        <v>496</v>
      </c>
      <c r="F410" s="1326" t="n">
        <f aca="false">L410</f>
        <v>2850</v>
      </c>
      <c r="G410" s="1337" t="s">
        <v>496</v>
      </c>
      <c r="H410" s="1325" t="n">
        <v>6</v>
      </c>
      <c r="I410" s="1327" t="s">
        <v>497</v>
      </c>
      <c r="J410" s="1338" t="n">
        <v>80</v>
      </c>
      <c r="K410" s="1339" t="n">
        <v>400</v>
      </c>
      <c r="L410" s="1339" t="n">
        <v>2850</v>
      </c>
      <c r="M410" s="1340" t="n">
        <v>38.7589776947755</v>
      </c>
      <c r="N410" s="1209" t="n">
        <v>2002.1202364416</v>
      </c>
      <c r="O410" s="1342" t="n">
        <v>55215.7580766038</v>
      </c>
      <c r="P410" s="1342" t="n">
        <v>63692.64671778</v>
      </c>
      <c r="Q410" s="1213" t="n">
        <v>38654.5647219413</v>
      </c>
      <c r="R410" s="1343" t="n">
        <v>93870.322798545</v>
      </c>
      <c r="S410" s="1344" t="n">
        <v>102347.211439721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80</v>
      </c>
      <c r="C411" s="1337" t="s">
        <v>496</v>
      </c>
      <c r="D411" s="1337" t="n">
        <f aca="false">K411</f>
        <v>400</v>
      </c>
      <c r="E411" s="1337" t="s">
        <v>496</v>
      </c>
      <c r="F411" s="1326" t="n">
        <f aca="false">L411</f>
        <v>2900</v>
      </c>
      <c r="G411" s="1337" t="s">
        <v>496</v>
      </c>
      <c r="H411" s="1325" t="n">
        <v>6</v>
      </c>
      <c r="I411" s="1327" t="s">
        <v>497</v>
      </c>
      <c r="J411" s="1338" t="n">
        <v>80</v>
      </c>
      <c r="K411" s="1339" t="n">
        <v>400</v>
      </c>
      <c r="L411" s="1339" t="n">
        <v>2900</v>
      </c>
      <c r="M411" s="1340" t="n">
        <v>39.4101639728366</v>
      </c>
      <c r="N411" s="1209" t="n">
        <v>2042.16264117043</v>
      </c>
      <c r="O411" s="1342" t="n">
        <v>56058.2873796825</v>
      </c>
      <c r="P411" s="1342" t="n">
        <v>64674.129629745</v>
      </c>
      <c r="Q411" s="1213" t="n">
        <v>39433.044736125</v>
      </c>
      <c r="R411" s="1343" t="n">
        <v>95491.3321158075</v>
      </c>
      <c r="S411" s="1344" t="n">
        <v>104107.17436587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80</v>
      </c>
      <c r="C412" s="1337" t="s">
        <v>496</v>
      </c>
      <c r="D412" s="1337" t="n">
        <f aca="false">K412</f>
        <v>400</v>
      </c>
      <c r="E412" s="1337" t="s">
        <v>496</v>
      </c>
      <c r="F412" s="1326" t="n">
        <f aca="false">L412</f>
        <v>2950</v>
      </c>
      <c r="G412" s="1337" t="s">
        <v>496</v>
      </c>
      <c r="H412" s="1325" t="n">
        <v>6</v>
      </c>
      <c r="I412" s="1327" t="s">
        <v>497</v>
      </c>
      <c r="J412" s="1338" t="n">
        <v>80</v>
      </c>
      <c r="K412" s="1339" t="n">
        <v>400</v>
      </c>
      <c r="L412" s="1339" t="n">
        <v>2950</v>
      </c>
      <c r="M412" s="1340" t="n">
        <v>40.0613502508976</v>
      </c>
      <c r="N412" s="1209" t="n">
        <v>2082.20504589926</v>
      </c>
      <c r="O412" s="1342" t="n">
        <v>56900.8166827613</v>
      </c>
      <c r="P412" s="1342" t="n">
        <v>65655.6124105013</v>
      </c>
      <c r="Q412" s="1213" t="n">
        <v>39996.0276305175</v>
      </c>
      <c r="R412" s="1343" t="n">
        <v>96896.8443132788</v>
      </c>
      <c r="S412" s="1344" t="n">
        <v>105651.640041019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80</v>
      </c>
      <c r="C413" s="1337" t="s">
        <v>496</v>
      </c>
      <c r="D413" s="1337" t="n">
        <f aca="false">K413</f>
        <v>400</v>
      </c>
      <c r="E413" s="1337" t="s">
        <v>496</v>
      </c>
      <c r="F413" s="1326" t="n">
        <f aca="false">L413</f>
        <v>3000</v>
      </c>
      <c r="G413" s="1337" t="s">
        <v>496</v>
      </c>
      <c r="H413" s="1325" t="n">
        <v>6</v>
      </c>
      <c r="I413" s="1327" t="s">
        <v>497</v>
      </c>
      <c r="J413" s="1356" t="n">
        <v>80</v>
      </c>
      <c r="K413" s="1350" t="n">
        <v>400</v>
      </c>
      <c r="L413" s="1350" t="n">
        <v>3000</v>
      </c>
      <c r="M413" s="1351" t="n">
        <v>40.7125365289587</v>
      </c>
      <c r="N413" s="1232" t="n">
        <v>2122.2474506281</v>
      </c>
      <c r="O413" s="1353" t="n">
        <v>57743.3461170488</v>
      </c>
      <c r="P413" s="1353" t="n">
        <v>66637.0953224663</v>
      </c>
      <c r="Q413" s="1236" t="n">
        <v>40774.5076447013</v>
      </c>
      <c r="R413" s="1354" t="n">
        <v>98517.85376175</v>
      </c>
      <c r="S413" s="1355" t="n">
        <v>107411.602967168</v>
      </c>
    </row>
  </sheetData>
  <mergeCells count="2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62:S262"/>
    <mergeCell ref="A263:S263"/>
    <mergeCell ref="A313:S313"/>
    <mergeCell ref="A314:S314"/>
    <mergeCell ref="A364:S364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1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V115" activeCellId="0" sqref="V115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181" width="15.57"/>
    <col collapsed="false" customWidth="true" hidden="false" outlineLevel="0" max="14" min="14" style="1179" width="19.14"/>
    <col collapsed="false" customWidth="true" hidden="false" outlineLevel="0" max="15" min="15" style="1182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9" min="18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P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P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O3" s="1187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536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90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90</v>
      </c>
      <c r="K10" s="1329" t="n">
        <v>160</v>
      </c>
      <c r="L10" s="1329" t="n">
        <v>600</v>
      </c>
      <c r="M10" s="1330" t="n">
        <v>4.75666002688132</v>
      </c>
      <c r="N10" s="1261" t="n">
        <v>89.445</v>
      </c>
      <c r="O10" s="1332" t="n">
        <v>8924.02129459125</v>
      </c>
      <c r="P10" s="1332" t="n">
        <v>10367.4862790438</v>
      </c>
      <c r="Q10" s="1333" t="n">
        <v>5483.834542305</v>
      </c>
      <c r="R10" s="1334" t="n">
        <v>14407.8558368963</v>
      </c>
      <c r="S10" s="1335" t="n">
        <v>15851.3208213488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90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90</v>
      </c>
      <c r="K11" s="1339" t="n">
        <v>160</v>
      </c>
      <c r="L11" s="1339" t="n">
        <v>650</v>
      </c>
      <c r="M11" s="1340" t="n">
        <v>5.08961817452447</v>
      </c>
      <c r="N11" s="1211" t="n">
        <v>107.334</v>
      </c>
      <c r="O11" s="1342" t="n">
        <v>9287.93086205625</v>
      </c>
      <c r="P11" s="1342" t="n">
        <v>10825.8043471875</v>
      </c>
      <c r="Q11" s="1300" t="n">
        <v>5773.20284439</v>
      </c>
      <c r="R11" s="1343" t="n">
        <v>15061.1337064463</v>
      </c>
      <c r="S11" s="1344" t="n">
        <v>16599.0071915775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90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90</v>
      </c>
      <c r="K12" s="1339" t="n">
        <v>160</v>
      </c>
      <c r="L12" s="1339" t="n">
        <v>700</v>
      </c>
      <c r="M12" s="1340" t="n">
        <v>5.43961632216763</v>
      </c>
      <c r="N12" s="1211" t="n">
        <v>125.223</v>
      </c>
      <c r="O12" s="1342" t="n">
        <v>9651.84042952125</v>
      </c>
      <c r="P12" s="1342" t="n">
        <v>11284.1224153313</v>
      </c>
      <c r="Q12" s="1300" t="n">
        <v>6278.06800384875</v>
      </c>
      <c r="R12" s="1343" t="n">
        <v>15929.90843337</v>
      </c>
      <c r="S12" s="1344" t="n">
        <v>17562.19041918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90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90</v>
      </c>
      <c r="K13" s="1339" t="n">
        <v>160</v>
      </c>
      <c r="L13" s="1339" t="n">
        <v>750</v>
      </c>
      <c r="M13" s="1340" t="n">
        <v>5.77257446981079</v>
      </c>
      <c r="N13" s="1211" t="n">
        <v>143.112</v>
      </c>
      <c r="O13" s="1342" t="n">
        <v>10015.7499969863</v>
      </c>
      <c r="P13" s="1342" t="n">
        <v>11742.4406146838</v>
      </c>
      <c r="Q13" s="1300" t="n">
        <v>6567.43630593375</v>
      </c>
      <c r="R13" s="1343" t="n">
        <v>16583.18630292</v>
      </c>
      <c r="S13" s="1344" t="n">
        <v>18309.8769206175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90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90</v>
      </c>
      <c r="K14" s="1339" t="n">
        <v>160</v>
      </c>
      <c r="L14" s="1339" t="n">
        <v>800</v>
      </c>
      <c r="M14" s="1340" t="n">
        <v>6.10553261745395</v>
      </c>
      <c r="N14" s="1211" t="n">
        <v>161.001</v>
      </c>
      <c r="O14" s="1342" t="n">
        <v>10379.6595644513</v>
      </c>
      <c r="P14" s="1342" t="n">
        <v>12200.7586828275</v>
      </c>
      <c r="Q14" s="1300" t="n">
        <v>6856.80460801875</v>
      </c>
      <c r="R14" s="1343" t="n">
        <v>17236.46417247</v>
      </c>
      <c r="S14" s="1344" t="n">
        <v>19057.5632908463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90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90</v>
      </c>
      <c r="K15" s="1339" t="n">
        <v>160</v>
      </c>
      <c r="L15" s="1339" t="n">
        <v>850</v>
      </c>
      <c r="M15" s="1340" t="n">
        <v>6.45553076509711</v>
      </c>
      <c r="N15" s="1211" t="n">
        <v>178.89</v>
      </c>
      <c r="O15" s="1342" t="n">
        <v>10743.5691319163</v>
      </c>
      <c r="P15" s="1342" t="n">
        <v>12659.0767509713</v>
      </c>
      <c r="Q15" s="1300" t="n">
        <v>7361.66989868625</v>
      </c>
      <c r="R15" s="1343" t="n">
        <v>18105.2390306025</v>
      </c>
      <c r="S15" s="1344" t="n">
        <v>20020.7466496575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90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90</v>
      </c>
      <c r="K16" s="1339" t="n">
        <v>160</v>
      </c>
      <c r="L16" s="1339" t="n">
        <v>900</v>
      </c>
      <c r="M16" s="1340" t="n">
        <v>6.78846399774026</v>
      </c>
      <c r="N16" s="1211" t="n">
        <v>196.779</v>
      </c>
      <c r="O16" s="1342" t="n">
        <v>11107.4786993813</v>
      </c>
      <c r="P16" s="1342" t="n">
        <v>13117.394819115</v>
      </c>
      <c r="Q16" s="1300" t="n">
        <v>7651.0380695625</v>
      </c>
      <c r="R16" s="1343" t="n">
        <v>18758.5167689438</v>
      </c>
      <c r="S16" s="1344" t="n">
        <v>20768.4328886775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90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90</v>
      </c>
      <c r="K17" s="1339" t="n">
        <v>160</v>
      </c>
      <c r="L17" s="1339" t="n">
        <v>950</v>
      </c>
      <c r="M17" s="1340" t="n">
        <v>7.13848706038342</v>
      </c>
      <c r="N17" s="1211" t="n">
        <v>214.668</v>
      </c>
      <c r="O17" s="1342" t="n">
        <v>11471.3882668463</v>
      </c>
      <c r="P17" s="1342" t="n">
        <v>13575.7128872588</v>
      </c>
      <c r="Q17" s="1300" t="n">
        <v>8155.90336023</v>
      </c>
      <c r="R17" s="1343" t="n">
        <v>19627.2916270763</v>
      </c>
      <c r="S17" s="1344" t="n">
        <v>21731.6162474888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90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90</v>
      </c>
      <c r="K18" s="1339" t="n">
        <v>160</v>
      </c>
      <c r="L18" s="1339" t="n">
        <v>1000</v>
      </c>
      <c r="M18" s="1340" t="n">
        <v>7.47144520802658</v>
      </c>
      <c r="N18" s="1211" t="n">
        <v>232.557</v>
      </c>
      <c r="O18" s="1342" t="n">
        <v>11835.2978343113</v>
      </c>
      <c r="P18" s="1342" t="n">
        <v>14034.0309554025</v>
      </c>
      <c r="Q18" s="1300" t="n">
        <v>8445.271662315</v>
      </c>
      <c r="R18" s="1343" t="n">
        <v>20280.5694966263</v>
      </c>
      <c r="S18" s="1344" t="n">
        <v>22479.3026177175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90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90</v>
      </c>
      <c r="K19" s="1339" t="n">
        <v>160</v>
      </c>
      <c r="L19" s="1339" t="n">
        <v>1050</v>
      </c>
      <c r="M19" s="1340" t="n">
        <v>7.82144335566974</v>
      </c>
      <c r="N19" s="1211" t="n">
        <v>250.446</v>
      </c>
      <c r="O19" s="1342" t="n">
        <v>12199.2074017763</v>
      </c>
      <c r="P19" s="1342" t="n">
        <v>14492.3490235463</v>
      </c>
      <c r="Q19" s="1300" t="n">
        <v>8950.1369529825</v>
      </c>
      <c r="R19" s="1343" t="n">
        <v>21149.3443547588</v>
      </c>
      <c r="S19" s="1344" t="n">
        <v>23442.4859765288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90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90</v>
      </c>
      <c r="K20" s="1339" t="n">
        <v>160</v>
      </c>
      <c r="L20" s="1339" t="n">
        <v>1100</v>
      </c>
      <c r="M20" s="1340" t="n">
        <v>8.1544015033129</v>
      </c>
      <c r="N20" s="1211" t="n">
        <v>268.335</v>
      </c>
      <c r="O20" s="1342" t="n">
        <v>12563.1169692413</v>
      </c>
      <c r="P20" s="1342" t="n">
        <v>14950.6672228988</v>
      </c>
      <c r="Q20" s="1300" t="n">
        <v>9239.50512385875</v>
      </c>
      <c r="R20" s="1343" t="n">
        <v>21802.6220931</v>
      </c>
      <c r="S20" s="1344" t="n">
        <v>24190.1723467575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90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90</v>
      </c>
      <c r="K21" s="1339" t="n">
        <v>160</v>
      </c>
      <c r="L21" s="1339" t="n">
        <v>1150</v>
      </c>
      <c r="M21" s="1340" t="n">
        <v>8.48735965095605</v>
      </c>
      <c r="N21" s="1211" t="n">
        <v>286.224</v>
      </c>
      <c r="O21" s="1342" t="n">
        <v>12927.0265367063</v>
      </c>
      <c r="P21" s="1342" t="n">
        <v>15408.9852910425</v>
      </c>
      <c r="Q21" s="1300" t="n">
        <v>9528.87342594375</v>
      </c>
      <c r="R21" s="1343" t="n">
        <v>22455.89996265</v>
      </c>
      <c r="S21" s="1344" t="n">
        <v>24937.8587169863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90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90</v>
      </c>
      <c r="K22" s="1339" t="n">
        <v>160</v>
      </c>
      <c r="L22" s="1339" t="n">
        <v>1200</v>
      </c>
      <c r="M22" s="1340" t="n">
        <v>8.87660779859921</v>
      </c>
      <c r="N22" s="1211" t="n">
        <v>304.113</v>
      </c>
      <c r="O22" s="1342" t="n">
        <v>13332.07070334</v>
      </c>
      <c r="P22" s="1342" t="n">
        <v>15910.4358739913</v>
      </c>
      <c r="Q22" s="1300" t="n">
        <v>10033.7387166113</v>
      </c>
      <c r="R22" s="1343" t="n">
        <v>23365.8094199513</v>
      </c>
      <c r="S22" s="1344" t="n">
        <v>25944.1745906025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90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90</v>
      </c>
      <c r="K23" s="1339" t="n">
        <v>160</v>
      </c>
      <c r="L23" s="1339" t="n">
        <v>1250</v>
      </c>
      <c r="M23" s="1340" t="n">
        <v>9.20956594624237</v>
      </c>
      <c r="N23" s="1211" t="n">
        <v>322.002</v>
      </c>
      <c r="O23" s="1342" t="n">
        <v>13695.980270805</v>
      </c>
      <c r="P23" s="1342" t="n">
        <v>16368.753942135</v>
      </c>
      <c r="Q23" s="1300" t="n">
        <v>10323.1070186963</v>
      </c>
      <c r="R23" s="1343" t="n">
        <v>24019.0872895013</v>
      </c>
      <c r="S23" s="1344" t="n">
        <v>26691.8609608313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90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90</v>
      </c>
      <c r="K24" s="1339" t="n">
        <v>160</v>
      </c>
      <c r="L24" s="1339" t="n">
        <v>1300</v>
      </c>
      <c r="M24" s="1340" t="n">
        <v>9.55956409388553</v>
      </c>
      <c r="N24" s="1211" t="n">
        <v>339.891</v>
      </c>
      <c r="O24" s="1342" t="n">
        <v>14059.88983827</v>
      </c>
      <c r="P24" s="1342" t="n">
        <v>16827.0720102788</v>
      </c>
      <c r="Q24" s="1300" t="n">
        <v>10827.972178155</v>
      </c>
      <c r="R24" s="1343" t="n">
        <v>24887.862016425</v>
      </c>
      <c r="S24" s="1344" t="n">
        <v>27655.0441884338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90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90</v>
      </c>
      <c r="K25" s="1339" t="n">
        <v>160</v>
      </c>
      <c r="L25" s="1339" t="n">
        <v>1350</v>
      </c>
      <c r="M25" s="1340" t="n">
        <v>9.89252224152868</v>
      </c>
      <c r="N25" s="1211" t="n">
        <v>357.78</v>
      </c>
      <c r="O25" s="1342" t="n">
        <v>14423.799405735</v>
      </c>
      <c r="P25" s="1342" t="n">
        <v>17285.3902096313</v>
      </c>
      <c r="Q25" s="1300" t="n">
        <v>11117.34048024</v>
      </c>
      <c r="R25" s="1343" t="n">
        <v>25541.139885975</v>
      </c>
      <c r="S25" s="1344" t="n">
        <v>28402.7306898713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90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90</v>
      </c>
      <c r="K26" s="1339" t="n">
        <v>160</v>
      </c>
      <c r="L26" s="1339" t="n">
        <v>1400</v>
      </c>
      <c r="M26" s="1340" t="n">
        <v>10.2425203891718</v>
      </c>
      <c r="N26" s="1211" t="n">
        <v>375.669</v>
      </c>
      <c r="O26" s="1342" t="n">
        <v>14787.7089732</v>
      </c>
      <c r="P26" s="1342" t="n">
        <v>17743.708277775</v>
      </c>
      <c r="Q26" s="1300" t="n">
        <v>11622.2057709075</v>
      </c>
      <c r="R26" s="1343" t="n">
        <v>26409.9147441075</v>
      </c>
      <c r="S26" s="1344" t="n">
        <v>29365.9140486825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90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90</v>
      </c>
      <c r="K27" s="1339" t="n">
        <v>160</v>
      </c>
      <c r="L27" s="1339" t="n">
        <v>1450</v>
      </c>
      <c r="M27" s="1340" t="n">
        <v>10.575478536815</v>
      </c>
      <c r="N27" s="1211" t="n">
        <v>393.558</v>
      </c>
      <c r="O27" s="1342" t="n">
        <v>15151.618540665</v>
      </c>
      <c r="P27" s="1342" t="n">
        <v>18202.0263459188</v>
      </c>
      <c r="Q27" s="1300" t="n">
        <v>11911.5740729925</v>
      </c>
      <c r="R27" s="1343" t="n">
        <v>27063.1926136575</v>
      </c>
      <c r="S27" s="1344" t="n">
        <v>30113.6004189113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90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90</v>
      </c>
      <c r="K28" s="1339" t="n">
        <v>160</v>
      </c>
      <c r="L28" s="1339" t="n">
        <v>1500</v>
      </c>
      <c r="M28" s="1340" t="n">
        <v>11.0180398172582</v>
      </c>
      <c r="N28" s="1211" t="n">
        <v>411.447</v>
      </c>
      <c r="O28" s="1342" t="n">
        <v>15999.2551443375</v>
      </c>
      <c r="P28" s="1342" t="n">
        <v>19051.3308752213</v>
      </c>
      <c r="Q28" s="1300" t="n">
        <v>12416.4392324513</v>
      </c>
      <c r="R28" s="1343" t="n">
        <v>28415.6943767888</v>
      </c>
      <c r="S28" s="1344" t="n">
        <v>31467.7701076725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90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90</v>
      </c>
      <c r="K29" s="1339" t="n">
        <v>160</v>
      </c>
      <c r="L29" s="1339" t="n">
        <v>1550</v>
      </c>
      <c r="M29" s="1340" t="n">
        <v>11.3509979649013</v>
      </c>
      <c r="N29" s="1211" t="n">
        <v>429.336</v>
      </c>
      <c r="O29" s="1342" t="n">
        <v>16363.1647118025</v>
      </c>
      <c r="P29" s="1342" t="n">
        <v>19509.648943365</v>
      </c>
      <c r="Q29" s="1300" t="n">
        <v>12705.8075345363</v>
      </c>
      <c r="R29" s="1343" t="n">
        <v>29068.9722463388</v>
      </c>
      <c r="S29" s="1344" t="n">
        <v>32215.4564779013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90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90</v>
      </c>
      <c r="K30" s="1339" t="n">
        <v>160</v>
      </c>
      <c r="L30" s="1339" t="n">
        <v>1600</v>
      </c>
      <c r="M30" s="1340" t="n">
        <v>11.6839561125445</v>
      </c>
      <c r="N30" s="1211" t="n">
        <v>447.225</v>
      </c>
      <c r="O30" s="1342" t="n">
        <v>16727.0742792675</v>
      </c>
      <c r="P30" s="1342" t="n">
        <v>19967.9670115088</v>
      </c>
      <c r="Q30" s="1300" t="n">
        <v>12995.1758366213</v>
      </c>
      <c r="R30" s="1343" t="n">
        <v>29722.2501158888</v>
      </c>
      <c r="S30" s="1344" t="n">
        <v>32963.14284813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90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90</v>
      </c>
      <c r="K31" s="1339" t="n">
        <v>160</v>
      </c>
      <c r="L31" s="1339" t="n">
        <v>1650</v>
      </c>
      <c r="M31" s="1340" t="n">
        <v>12.0339542601876</v>
      </c>
      <c r="N31" s="1211" t="n">
        <v>465.114</v>
      </c>
      <c r="O31" s="1342" t="n">
        <v>17090.9838467325</v>
      </c>
      <c r="P31" s="1342" t="n">
        <v>20426.2850796525</v>
      </c>
      <c r="Q31" s="1300" t="n">
        <v>13500.0411272888</v>
      </c>
      <c r="R31" s="1343" t="n">
        <v>30591.0249740213</v>
      </c>
      <c r="S31" s="1344" t="n">
        <v>33926.3262069413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90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90</v>
      </c>
      <c r="K32" s="1339" t="n">
        <v>160</v>
      </c>
      <c r="L32" s="1339" t="n">
        <v>1700</v>
      </c>
      <c r="M32" s="1340" t="n">
        <v>12.3669124078308</v>
      </c>
      <c r="N32" s="1211" t="n">
        <v>483.003</v>
      </c>
      <c r="O32" s="1342" t="n">
        <v>17454.8934141975</v>
      </c>
      <c r="P32" s="1342" t="n">
        <v>20884.6031477963</v>
      </c>
      <c r="Q32" s="1300" t="n">
        <v>13789.4092981649</v>
      </c>
      <c r="R32" s="1343" t="n">
        <v>31244.3027123624</v>
      </c>
      <c r="S32" s="1344" t="n">
        <v>34674.0124459611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90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90</v>
      </c>
      <c r="K33" s="1339" t="n">
        <v>160</v>
      </c>
      <c r="L33" s="1339" t="n">
        <v>1750</v>
      </c>
      <c r="M33" s="1340" t="n">
        <v>12.7169105554739</v>
      </c>
      <c r="N33" s="1211" t="n">
        <v>500.892</v>
      </c>
      <c r="O33" s="1342" t="n">
        <v>17818.8029816625</v>
      </c>
      <c r="P33" s="1342" t="n">
        <v>21342.92121594</v>
      </c>
      <c r="Q33" s="1300" t="n">
        <v>14294.2745888325</v>
      </c>
      <c r="R33" s="1343" t="n">
        <v>32113.077570495</v>
      </c>
      <c r="S33" s="1344" t="n">
        <v>35637.1958047725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90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90</v>
      </c>
      <c r="K34" s="1339" t="n">
        <v>160</v>
      </c>
      <c r="L34" s="1339" t="n">
        <v>1800</v>
      </c>
      <c r="M34" s="1340" t="n">
        <v>13.0498687031171</v>
      </c>
      <c r="N34" s="1211" t="n">
        <v>518.781</v>
      </c>
      <c r="O34" s="1342" t="n">
        <v>18182.7125491275</v>
      </c>
      <c r="P34" s="1342" t="n">
        <v>21801.2394152925</v>
      </c>
      <c r="Q34" s="1300" t="n">
        <v>14583.6428909175</v>
      </c>
      <c r="R34" s="1343" t="n">
        <v>32766.355440045</v>
      </c>
      <c r="S34" s="1344" t="n">
        <v>36384.88230621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90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90</v>
      </c>
      <c r="K35" s="1339" t="n">
        <v>160</v>
      </c>
      <c r="L35" s="1339" t="n">
        <v>1850</v>
      </c>
      <c r="M35" s="1340" t="n">
        <v>13.3998668507603</v>
      </c>
      <c r="N35" s="1211" t="n">
        <v>536.67</v>
      </c>
      <c r="O35" s="1342" t="n">
        <v>18546.6221165925</v>
      </c>
      <c r="P35" s="1342" t="n">
        <v>22259.5574834363</v>
      </c>
      <c r="Q35" s="1300" t="n">
        <v>15088.508181585</v>
      </c>
      <c r="R35" s="1343" t="n">
        <v>33635.1302981775</v>
      </c>
      <c r="S35" s="1344" t="n">
        <v>37348.0656650213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90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90</v>
      </c>
      <c r="K36" s="1339" t="n">
        <v>160</v>
      </c>
      <c r="L36" s="1339" t="n">
        <v>1900</v>
      </c>
      <c r="M36" s="1340" t="n">
        <v>13.7328249984034</v>
      </c>
      <c r="N36" s="1211" t="n">
        <v>554.559</v>
      </c>
      <c r="O36" s="1342" t="n">
        <v>18910.5316840575</v>
      </c>
      <c r="P36" s="1342" t="n">
        <v>22717.87555158</v>
      </c>
      <c r="Q36" s="1300" t="n">
        <v>15377.8763524613</v>
      </c>
      <c r="R36" s="1343" t="n">
        <v>34288.4080365188</v>
      </c>
      <c r="S36" s="1344" t="n">
        <v>38095.7519040413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90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90</v>
      </c>
      <c r="K37" s="1339" t="n">
        <v>160</v>
      </c>
      <c r="L37" s="1339" t="n">
        <v>1950</v>
      </c>
      <c r="M37" s="1340" t="n">
        <v>14.1050331460466</v>
      </c>
      <c r="N37" s="1211" t="n">
        <v>572.448</v>
      </c>
      <c r="O37" s="1342" t="n">
        <v>19315.5758506913</v>
      </c>
      <c r="P37" s="1342" t="n">
        <v>23219.3261345288</v>
      </c>
      <c r="Q37" s="1300" t="n">
        <v>15667.2446545463</v>
      </c>
      <c r="R37" s="1343" t="n">
        <v>34982.8205052375</v>
      </c>
      <c r="S37" s="1344" t="n">
        <v>38886.570789075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90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90</v>
      </c>
      <c r="K38" s="1339" t="n">
        <v>160</v>
      </c>
      <c r="L38" s="1339" t="n">
        <v>2000</v>
      </c>
      <c r="M38" s="1340" t="n">
        <v>14.5465936936897</v>
      </c>
      <c r="N38" s="1211" t="n">
        <v>590.337</v>
      </c>
      <c r="O38" s="1342" t="n">
        <v>19886.2200239963</v>
      </c>
      <c r="P38" s="1342" t="n">
        <v>23969.8693128713</v>
      </c>
      <c r="Q38" s="1300" t="n">
        <v>16172.1099452138</v>
      </c>
      <c r="R38" s="1343" t="n">
        <v>36058.32996921</v>
      </c>
      <c r="S38" s="1344" t="n">
        <v>40141.979258085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90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90</v>
      </c>
      <c r="K39" s="1339" t="n">
        <v>160</v>
      </c>
      <c r="L39" s="1339" t="n">
        <v>2050</v>
      </c>
      <c r="M39" s="1340" t="n">
        <v>14.8795518413329</v>
      </c>
      <c r="N39" s="1211" t="n">
        <v>608.226</v>
      </c>
      <c r="O39" s="1342" t="n">
        <v>20250.1294602525</v>
      </c>
      <c r="P39" s="1342" t="n">
        <v>24428.187381015</v>
      </c>
      <c r="Q39" s="1300" t="n">
        <v>16461.4782472988</v>
      </c>
      <c r="R39" s="1343" t="n">
        <v>36711.6077075513</v>
      </c>
      <c r="S39" s="1344" t="n">
        <v>40889.6656283138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90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90</v>
      </c>
      <c r="K40" s="1339" t="n">
        <v>160</v>
      </c>
      <c r="L40" s="1339" t="n">
        <v>2100</v>
      </c>
      <c r="M40" s="1340" t="n">
        <v>15.2295499889761</v>
      </c>
      <c r="N40" s="1211" t="n">
        <v>626.115</v>
      </c>
      <c r="O40" s="1342" t="n">
        <v>20614.0390277175</v>
      </c>
      <c r="P40" s="1342" t="n">
        <v>24886.5054491588</v>
      </c>
      <c r="Q40" s="1300" t="n">
        <v>16966.3435379663</v>
      </c>
      <c r="R40" s="1343" t="n">
        <v>37580.3825656838</v>
      </c>
      <c r="S40" s="1344" t="n">
        <v>41852.848987125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90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90</v>
      </c>
      <c r="K41" s="1339" t="n">
        <v>160</v>
      </c>
      <c r="L41" s="1339" t="n">
        <v>2150</v>
      </c>
      <c r="M41" s="1340" t="n">
        <v>15.5625081366192</v>
      </c>
      <c r="N41" s="1211" t="n">
        <v>644.004</v>
      </c>
      <c r="O41" s="1342" t="n">
        <v>20977.9485951825</v>
      </c>
      <c r="P41" s="1342" t="n">
        <v>25344.8235173025</v>
      </c>
      <c r="Q41" s="1300" t="n">
        <v>17255.7117088425</v>
      </c>
      <c r="R41" s="1343" t="n">
        <v>38233.660304025</v>
      </c>
      <c r="S41" s="1344" t="n">
        <v>42600.535226145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90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90</v>
      </c>
      <c r="K42" s="1339" t="n">
        <v>160</v>
      </c>
      <c r="L42" s="1339" t="n">
        <v>2200</v>
      </c>
      <c r="M42" s="1340" t="n">
        <v>15.9125062842624</v>
      </c>
      <c r="N42" s="1211" t="n">
        <v>661.893</v>
      </c>
      <c r="O42" s="1342" t="n">
        <v>21341.8581626475</v>
      </c>
      <c r="P42" s="1342" t="n">
        <v>25803.1415854463</v>
      </c>
      <c r="Q42" s="1300" t="n">
        <v>17760.57699951</v>
      </c>
      <c r="R42" s="1343" t="n">
        <v>39102.4351621575</v>
      </c>
      <c r="S42" s="1344" t="n">
        <v>43563.7185849563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90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90</v>
      </c>
      <c r="K43" s="1339" t="n">
        <v>160</v>
      </c>
      <c r="L43" s="1339" t="n">
        <v>2250</v>
      </c>
      <c r="M43" s="1340" t="n">
        <v>16.2454644319055</v>
      </c>
      <c r="N43" s="1211" t="n">
        <v>679.782</v>
      </c>
      <c r="O43" s="1342" t="n">
        <v>21705.7677301125</v>
      </c>
      <c r="P43" s="1342" t="n">
        <v>26261.45965359</v>
      </c>
      <c r="Q43" s="1300" t="n">
        <v>18049.945301595</v>
      </c>
      <c r="R43" s="1343" t="n">
        <v>39755.7130317075</v>
      </c>
      <c r="S43" s="1344" t="n">
        <v>44311.404955185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90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90</v>
      </c>
      <c r="K44" s="1339" t="n">
        <v>160</v>
      </c>
      <c r="L44" s="1339" t="n">
        <v>2300</v>
      </c>
      <c r="M44" s="1340" t="n">
        <v>16.5784225795487</v>
      </c>
      <c r="N44" s="1211" t="n">
        <v>697.671</v>
      </c>
      <c r="O44" s="1342" t="n">
        <v>22069.6772975775</v>
      </c>
      <c r="P44" s="1342" t="n">
        <v>26719.7778529425</v>
      </c>
      <c r="Q44" s="1300" t="n">
        <v>18339.3134724713</v>
      </c>
      <c r="R44" s="1343" t="n">
        <v>40408.9907700488</v>
      </c>
      <c r="S44" s="1344" t="n">
        <v>45059.0913254138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90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90</v>
      </c>
      <c r="K45" s="1339" t="n">
        <v>160</v>
      </c>
      <c r="L45" s="1339" t="n">
        <v>2350</v>
      </c>
      <c r="M45" s="1340" t="n">
        <v>16.9284207271918</v>
      </c>
      <c r="N45" s="1211" t="n">
        <v>715.56</v>
      </c>
      <c r="O45" s="1342" t="n">
        <v>22433.5868650425</v>
      </c>
      <c r="P45" s="1342" t="n">
        <v>27178.0959210863</v>
      </c>
      <c r="Q45" s="1300" t="n">
        <v>18844.1787631388</v>
      </c>
      <c r="R45" s="1343" t="n">
        <v>41277.7656281813</v>
      </c>
      <c r="S45" s="1344" t="n">
        <v>46022.274684225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90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90</v>
      </c>
      <c r="K46" s="1339" t="n">
        <v>160</v>
      </c>
      <c r="L46" s="1339" t="n">
        <v>2400</v>
      </c>
      <c r="M46" s="1340" t="n">
        <v>17.261378874835</v>
      </c>
      <c r="N46" s="1211" t="n">
        <v>733.449</v>
      </c>
      <c r="O46" s="1342" t="n">
        <v>22797.4964325075</v>
      </c>
      <c r="P46" s="1342" t="n">
        <v>27636.41398923</v>
      </c>
      <c r="Q46" s="1300" t="n">
        <v>19133.5470652238</v>
      </c>
      <c r="R46" s="1343" t="n">
        <v>41931.0434977313</v>
      </c>
      <c r="S46" s="1344" t="n">
        <v>46769.9610544538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90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90</v>
      </c>
      <c r="K47" s="1339" t="n">
        <v>160</v>
      </c>
      <c r="L47" s="1339" t="n">
        <v>2450</v>
      </c>
      <c r="M47" s="1340" t="n">
        <v>17.7039401552782</v>
      </c>
      <c r="N47" s="1211" t="n">
        <v>751.338</v>
      </c>
      <c r="O47" s="1342" t="n">
        <v>23645.1331673888</v>
      </c>
      <c r="P47" s="1342" t="n">
        <v>28485.7185185325</v>
      </c>
      <c r="Q47" s="1300" t="n">
        <v>19638.4123558913</v>
      </c>
      <c r="R47" s="1343" t="n">
        <v>43283.54552328</v>
      </c>
      <c r="S47" s="1344" t="n">
        <v>48124.1308744238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90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90</v>
      </c>
      <c r="K48" s="1339" t="n">
        <v>160</v>
      </c>
      <c r="L48" s="1339" t="n">
        <v>2500</v>
      </c>
      <c r="M48" s="1340" t="n">
        <v>18.0368983029213</v>
      </c>
      <c r="N48" s="1211" t="n">
        <v>769.227</v>
      </c>
      <c r="O48" s="1342" t="n">
        <v>24009.0427348538</v>
      </c>
      <c r="P48" s="1342" t="n">
        <v>28944.0365866763</v>
      </c>
      <c r="Q48" s="1300" t="n">
        <v>19927.7806579763</v>
      </c>
      <c r="R48" s="1343" t="n">
        <v>43936.82339283</v>
      </c>
      <c r="S48" s="1344" t="n">
        <v>48871.8172446525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90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90</v>
      </c>
      <c r="K49" s="1339" t="n">
        <v>160</v>
      </c>
      <c r="L49" s="1339" t="n">
        <v>2550</v>
      </c>
      <c r="M49" s="1340" t="n">
        <v>18.3868964505645</v>
      </c>
      <c r="N49" s="1211" t="n">
        <v>787.116</v>
      </c>
      <c r="O49" s="1342" t="n">
        <v>24372.9523023188</v>
      </c>
      <c r="P49" s="1342" t="n">
        <v>29402.35465482</v>
      </c>
      <c r="Q49" s="1300" t="n">
        <v>20432.645817435</v>
      </c>
      <c r="R49" s="1343" t="n">
        <v>44805.5981197538</v>
      </c>
      <c r="S49" s="1344" t="n">
        <v>49835.000472255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90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90</v>
      </c>
      <c r="K50" s="1339" t="n">
        <v>160</v>
      </c>
      <c r="L50" s="1339" t="n">
        <v>2600</v>
      </c>
      <c r="M50" s="1340" t="n">
        <v>18.7198545982076</v>
      </c>
      <c r="N50" s="1211" t="n">
        <v>805.005</v>
      </c>
      <c r="O50" s="1342" t="n">
        <v>24736.8618697838</v>
      </c>
      <c r="P50" s="1342" t="n">
        <v>29860.6727229638</v>
      </c>
      <c r="Q50" s="1300" t="n">
        <v>20722.01411952</v>
      </c>
      <c r="R50" s="1343" t="n">
        <v>45458.8759893038</v>
      </c>
      <c r="S50" s="1344" t="n">
        <v>50582.6868424838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90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90</v>
      </c>
      <c r="K51" s="1339" t="n">
        <v>160</v>
      </c>
      <c r="L51" s="1339" t="n">
        <v>2650</v>
      </c>
      <c r="M51" s="1340" t="n">
        <v>19.0698527458508</v>
      </c>
      <c r="N51" s="1211" t="n">
        <v>822.894</v>
      </c>
      <c r="O51" s="1342" t="n">
        <v>25100.7714372488</v>
      </c>
      <c r="P51" s="1342" t="n">
        <v>30318.9907911075</v>
      </c>
      <c r="Q51" s="1300" t="n">
        <v>21226.8794101875</v>
      </c>
      <c r="R51" s="1343" t="n">
        <v>46327.6508474363</v>
      </c>
      <c r="S51" s="1344" t="n">
        <v>51545.870201295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90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90</v>
      </c>
      <c r="K52" s="1339" t="n">
        <v>160</v>
      </c>
      <c r="L52" s="1339" t="n">
        <v>2700</v>
      </c>
      <c r="M52" s="1340" t="n">
        <v>19.442060893494</v>
      </c>
      <c r="N52" s="1211" t="n">
        <v>840.783</v>
      </c>
      <c r="O52" s="1342" t="n">
        <v>25505.8154726738</v>
      </c>
      <c r="P52" s="1342" t="n">
        <v>30820.441505265</v>
      </c>
      <c r="Q52" s="1300" t="n">
        <v>21516.2477122725</v>
      </c>
      <c r="R52" s="1343" t="n">
        <v>47022.0631849463</v>
      </c>
      <c r="S52" s="1344" t="n">
        <v>52336.6892175375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90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90</v>
      </c>
      <c r="K53" s="1339" t="n">
        <v>160</v>
      </c>
      <c r="L53" s="1339" t="n">
        <v>2750</v>
      </c>
      <c r="M53" s="1340" t="n">
        <v>19.7750190411371</v>
      </c>
      <c r="N53" s="1211" t="n">
        <v>858.672</v>
      </c>
      <c r="O53" s="1342" t="n">
        <v>25869.7250401388</v>
      </c>
      <c r="P53" s="1342" t="n">
        <v>31278.7595734088</v>
      </c>
      <c r="Q53" s="1300" t="n">
        <v>21805.6158831487</v>
      </c>
      <c r="R53" s="1343" t="n">
        <v>47675.3409232875</v>
      </c>
      <c r="S53" s="1344" t="n">
        <v>53084.3754565575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90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90</v>
      </c>
      <c r="K54" s="1339" t="n">
        <v>160</v>
      </c>
      <c r="L54" s="1339" t="n">
        <v>2800</v>
      </c>
      <c r="M54" s="1340" t="n">
        <v>20.1250171887803</v>
      </c>
      <c r="N54" s="1211" t="n">
        <v>876.561</v>
      </c>
      <c r="O54" s="1342" t="n">
        <v>26233.6346076038</v>
      </c>
      <c r="P54" s="1342" t="n">
        <v>31737.0776415525</v>
      </c>
      <c r="Q54" s="1300" t="n">
        <v>22310.4811738163</v>
      </c>
      <c r="R54" s="1343" t="n">
        <v>48544.11578142</v>
      </c>
      <c r="S54" s="1344" t="n">
        <v>54047.5588153688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90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90</v>
      </c>
      <c r="K55" s="1339" t="n">
        <v>160</v>
      </c>
      <c r="L55" s="1339" t="n">
        <v>2850</v>
      </c>
      <c r="M55" s="1340" t="n">
        <v>20.4579753364234</v>
      </c>
      <c r="N55" s="1211" t="n">
        <v>894.45</v>
      </c>
      <c r="O55" s="1342" t="n">
        <v>26597.5441750688</v>
      </c>
      <c r="P55" s="1342" t="n">
        <v>32195.3957096963</v>
      </c>
      <c r="Q55" s="1300" t="n">
        <v>22599.8494759013</v>
      </c>
      <c r="R55" s="1343" t="n">
        <v>49197.39365097</v>
      </c>
      <c r="S55" s="1344" t="n">
        <v>54795.2451855975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90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90</v>
      </c>
      <c r="K56" s="1339" t="n">
        <v>160</v>
      </c>
      <c r="L56" s="1339" t="n">
        <v>2900</v>
      </c>
      <c r="M56" s="1340" t="n">
        <v>20.8079734840666</v>
      </c>
      <c r="N56" s="1211" t="n">
        <v>912.339</v>
      </c>
      <c r="O56" s="1342" t="n">
        <v>26961.4537425338</v>
      </c>
      <c r="P56" s="1342" t="n">
        <v>32653.71377784</v>
      </c>
      <c r="Q56" s="1300" t="n">
        <v>23104.7147665687</v>
      </c>
      <c r="R56" s="1343" t="n">
        <v>50066.1685091025</v>
      </c>
      <c r="S56" s="1344" t="n">
        <v>55758.4285444088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90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90</v>
      </c>
      <c r="K57" s="1339" t="n">
        <v>160</v>
      </c>
      <c r="L57" s="1339" t="n">
        <v>2950</v>
      </c>
      <c r="M57" s="1340" t="n">
        <v>21.1409316317097</v>
      </c>
      <c r="N57" s="1211" t="n">
        <v>930.228</v>
      </c>
      <c r="O57" s="1342" t="n">
        <v>27325.3633099988</v>
      </c>
      <c r="P57" s="1342" t="n">
        <v>33112.0318459838</v>
      </c>
      <c r="Q57" s="1300" t="n">
        <v>23394.082937445</v>
      </c>
      <c r="R57" s="1343" t="n">
        <v>50719.4462474438</v>
      </c>
      <c r="S57" s="1344" t="n">
        <v>56506.1147834288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90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56" t="n">
        <v>90</v>
      </c>
      <c r="K58" s="1350" t="n">
        <v>160</v>
      </c>
      <c r="L58" s="1350" t="n">
        <v>3000</v>
      </c>
      <c r="M58" s="1351" t="n">
        <v>21.4909297793529</v>
      </c>
      <c r="N58" s="1234" t="n">
        <v>948.117</v>
      </c>
      <c r="O58" s="1353" t="n">
        <v>28743.07057353</v>
      </c>
      <c r="P58" s="1353" t="n">
        <v>33570.3500453363</v>
      </c>
      <c r="Q58" s="1306" t="n">
        <v>23898.9482281125</v>
      </c>
      <c r="R58" s="1354" t="n">
        <v>52642.0188016425</v>
      </c>
      <c r="S58" s="1355" t="n">
        <v>57469.2982734488</v>
      </c>
    </row>
    <row r="59" customFormat="false" ht="22.5" hidden="false" customHeight="true" outlineLevel="0" collapsed="false">
      <c r="A59" s="1201" t="s">
        <v>537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17.25" hidden="false" customHeight="true" outlineLevel="0" collapsed="false">
      <c r="A60" s="1202" t="s">
        <v>495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90</v>
      </c>
      <c r="C61" s="1325" t="s">
        <v>496</v>
      </c>
      <c r="D61" s="1325" t="n">
        <f aca="false">K61</f>
        <v>200</v>
      </c>
      <c r="E61" s="1325" t="s">
        <v>496</v>
      </c>
      <c r="F61" s="1357" t="n">
        <f aca="false">L61</f>
        <v>600</v>
      </c>
      <c r="G61" s="1325" t="s">
        <v>496</v>
      </c>
      <c r="H61" s="1325" t="n">
        <v>2</v>
      </c>
      <c r="I61" s="1327" t="s">
        <v>497</v>
      </c>
      <c r="J61" s="1328" t="n">
        <v>90</v>
      </c>
      <c r="K61" s="1259" t="n">
        <v>200</v>
      </c>
      <c r="L61" s="1259" t="n">
        <v>600</v>
      </c>
      <c r="M61" s="1330" t="n">
        <v>4.94630394538132</v>
      </c>
      <c r="N61" s="1261" t="n">
        <v>100.5</v>
      </c>
      <c r="O61" s="1262" t="n">
        <v>9300.69970398</v>
      </c>
      <c r="P61" s="1331" t="n">
        <v>10964.4095968425</v>
      </c>
      <c r="Q61" s="1262" t="n">
        <v>6107.51014335</v>
      </c>
      <c r="R61" s="1334" t="n">
        <v>15408.20984733</v>
      </c>
      <c r="S61" s="1335" t="n">
        <v>17071.9197401925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90</v>
      </c>
      <c r="C62" s="1337" t="s">
        <v>496</v>
      </c>
      <c r="D62" s="1337" t="n">
        <f aca="false">K62</f>
        <v>200</v>
      </c>
      <c r="E62" s="1337" t="s">
        <v>496</v>
      </c>
      <c r="F62" s="1357" t="n">
        <f aca="false">L62</f>
        <v>650</v>
      </c>
      <c r="G62" s="1337" t="s">
        <v>496</v>
      </c>
      <c r="H62" s="1325" t="n">
        <v>2</v>
      </c>
      <c r="I62" s="1327" t="s">
        <v>497</v>
      </c>
      <c r="J62" s="1338" t="n">
        <v>90</v>
      </c>
      <c r="K62" s="1209" t="n">
        <v>200</v>
      </c>
      <c r="L62" s="1209" t="n">
        <v>650</v>
      </c>
      <c r="M62" s="1340" t="n">
        <v>5.29145000552447</v>
      </c>
      <c r="N62" s="1211" t="n">
        <v>120.6</v>
      </c>
      <c r="O62" s="1213" t="n">
        <v>9679.96961739</v>
      </c>
      <c r="P62" s="1341" t="n">
        <v>11453.41227447</v>
      </c>
      <c r="Q62" s="1213" t="n">
        <v>6442.48096495875</v>
      </c>
      <c r="R62" s="1343" t="n">
        <v>16122.4505823488</v>
      </c>
      <c r="S62" s="1344" t="n">
        <v>17895.8932394288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90</v>
      </c>
      <c r="C63" s="1337" t="s">
        <v>496</v>
      </c>
      <c r="D63" s="1337" t="n">
        <f aca="false">K63</f>
        <v>200</v>
      </c>
      <c r="E63" s="1337" t="s">
        <v>496</v>
      </c>
      <c r="F63" s="1357" t="n">
        <f aca="false">L63</f>
        <v>700</v>
      </c>
      <c r="G63" s="1337" t="s">
        <v>496</v>
      </c>
      <c r="H63" s="1325" t="n">
        <v>2</v>
      </c>
      <c r="I63" s="1327" t="s">
        <v>497</v>
      </c>
      <c r="J63" s="1338" t="n">
        <v>90</v>
      </c>
      <c r="K63" s="1209" t="n">
        <v>200</v>
      </c>
      <c r="L63" s="1209" t="n">
        <v>700</v>
      </c>
      <c r="M63" s="1340" t="n">
        <v>5.65363606566763</v>
      </c>
      <c r="N63" s="1211" t="n">
        <v>140.7</v>
      </c>
      <c r="O63" s="1213" t="n">
        <v>10059.2396620088</v>
      </c>
      <c r="P63" s="1341" t="n">
        <v>11942.4150833063</v>
      </c>
      <c r="Q63" s="1213" t="n">
        <v>6992.94864394125</v>
      </c>
      <c r="R63" s="1343" t="n">
        <v>17052.18830595</v>
      </c>
      <c r="S63" s="1344" t="n">
        <v>18935.3637272475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90</v>
      </c>
      <c r="C64" s="1337" t="s">
        <v>496</v>
      </c>
      <c r="D64" s="1337" t="n">
        <f aca="false">K64</f>
        <v>200</v>
      </c>
      <c r="E64" s="1337" t="s">
        <v>496</v>
      </c>
      <c r="F64" s="1357" t="n">
        <f aca="false">L64</f>
        <v>750</v>
      </c>
      <c r="G64" s="1337" t="s">
        <v>496</v>
      </c>
      <c r="H64" s="1325" t="n">
        <v>2</v>
      </c>
      <c r="I64" s="1327" t="s">
        <v>497</v>
      </c>
      <c r="J64" s="1338" t="n">
        <v>90</v>
      </c>
      <c r="K64" s="1209" t="n">
        <v>200</v>
      </c>
      <c r="L64" s="1209" t="n">
        <v>750</v>
      </c>
      <c r="M64" s="1340" t="n">
        <v>5.99878212581079</v>
      </c>
      <c r="N64" s="1211" t="n">
        <v>160.8</v>
      </c>
      <c r="O64" s="1213" t="n">
        <v>10438.5097066275</v>
      </c>
      <c r="P64" s="1341" t="n">
        <v>12431.4178921425</v>
      </c>
      <c r="Q64" s="1213" t="n">
        <v>7327.91933434125</v>
      </c>
      <c r="R64" s="1343" t="n">
        <v>17766.4290409688</v>
      </c>
      <c r="S64" s="1344" t="n">
        <v>19759.3372264838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90</v>
      </c>
      <c r="C65" s="1337" t="s">
        <v>496</v>
      </c>
      <c r="D65" s="1337" t="n">
        <f aca="false">K65</f>
        <v>200</v>
      </c>
      <c r="E65" s="1337" t="s">
        <v>496</v>
      </c>
      <c r="F65" s="1357" t="n">
        <f aca="false">L65</f>
        <v>800</v>
      </c>
      <c r="G65" s="1337" t="s">
        <v>496</v>
      </c>
      <c r="H65" s="1325" t="n">
        <v>2</v>
      </c>
      <c r="I65" s="1327" t="s">
        <v>497</v>
      </c>
      <c r="J65" s="1338" t="n">
        <v>90</v>
      </c>
      <c r="K65" s="1209" t="n">
        <v>200</v>
      </c>
      <c r="L65" s="1209" t="n">
        <v>800</v>
      </c>
      <c r="M65" s="1340" t="n">
        <v>6.34392818595395</v>
      </c>
      <c r="N65" s="1211" t="n">
        <v>180.9</v>
      </c>
      <c r="O65" s="1213" t="n">
        <v>10817.7796200375</v>
      </c>
      <c r="P65" s="1341" t="n">
        <v>12920.42056977</v>
      </c>
      <c r="Q65" s="1213" t="n">
        <v>7662.89002474125</v>
      </c>
      <c r="R65" s="1343" t="n">
        <v>18480.6696447788</v>
      </c>
      <c r="S65" s="1344" t="n">
        <v>20583.3105945113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90</v>
      </c>
      <c r="C66" s="1337" t="s">
        <v>496</v>
      </c>
      <c r="D66" s="1337" t="n">
        <f aca="false">K66</f>
        <v>200</v>
      </c>
      <c r="E66" s="1337" t="s">
        <v>496</v>
      </c>
      <c r="F66" s="1357" t="n">
        <f aca="false">L66</f>
        <v>850</v>
      </c>
      <c r="G66" s="1337" t="s">
        <v>496</v>
      </c>
      <c r="H66" s="1325" t="n">
        <v>2</v>
      </c>
      <c r="I66" s="1327" t="s">
        <v>497</v>
      </c>
      <c r="J66" s="1338" t="n">
        <v>90</v>
      </c>
      <c r="K66" s="1209" t="n">
        <v>200</v>
      </c>
      <c r="L66" s="1209" t="n">
        <v>850</v>
      </c>
      <c r="M66" s="1340" t="n">
        <v>6.70611424609711</v>
      </c>
      <c r="N66" s="1211" t="n">
        <v>201</v>
      </c>
      <c r="O66" s="1213" t="n">
        <v>11197.0496646563</v>
      </c>
      <c r="P66" s="1341" t="n">
        <v>13409.4233786063</v>
      </c>
      <c r="Q66" s="1213" t="n">
        <v>8213.35770372375</v>
      </c>
      <c r="R66" s="1343" t="n">
        <v>19410.40736838</v>
      </c>
      <c r="S66" s="1344" t="n">
        <v>21622.78108233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90</v>
      </c>
      <c r="C67" s="1337" t="s">
        <v>496</v>
      </c>
      <c r="D67" s="1337" t="n">
        <f aca="false">K67</f>
        <v>200</v>
      </c>
      <c r="E67" s="1337" t="s">
        <v>496</v>
      </c>
      <c r="F67" s="1357" t="n">
        <f aca="false">L67</f>
        <v>900</v>
      </c>
      <c r="G67" s="1337" t="s">
        <v>496</v>
      </c>
      <c r="H67" s="1325" t="n">
        <v>2</v>
      </c>
      <c r="I67" s="1327" t="s">
        <v>497</v>
      </c>
      <c r="J67" s="1338" t="n">
        <v>90</v>
      </c>
      <c r="K67" s="1209" t="n">
        <v>200</v>
      </c>
      <c r="L67" s="1209" t="n">
        <v>900</v>
      </c>
      <c r="M67" s="1340" t="n">
        <v>7.05126030624026</v>
      </c>
      <c r="N67" s="1211" t="n">
        <v>221.1</v>
      </c>
      <c r="O67" s="1213" t="n">
        <v>11576.319709275</v>
      </c>
      <c r="P67" s="1341" t="n">
        <v>13898.4260562338</v>
      </c>
      <c r="Q67" s="1213" t="n">
        <v>8548.3285253325</v>
      </c>
      <c r="R67" s="1343" t="n">
        <v>20124.6482346075</v>
      </c>
      <c r="S67" s="1344" t="n">
        <v>22446.7545815663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90</v>
      </c>
      <c r="C68" s="1337" t="s">
        <v>496</v>
      </c>
      <c r="D68" s="1337" t="n">
        <f aca="false">K68</f>
        <v>200</v>
      </c>
      <c r="E68" s="1337" t="s">
        <v>496</v>
      </c>
      <c r="F68" s="1357" t="n">
        <f aca="false">L68</f>
        <v>950</v>
      </c>
      <c r="G68" s="1337" t="s">
        <v>496</v>
      </c>
      <c r="H68" s="1325" t="n">
        <v>2</v>
      </c>
      <c r="I68" s="1327" t="s">
        <v>497</v>
      </c>
      <c r="J68" s="1338" t="n">
        <v>90</v>
      </c>
      <c r="K68" s="1209" t="n">
        <v>200</v>
      </c>
      <c r="L68" s="1209" t="n">
        <v>950</v>
      </c>
      <c r="M68" s="1340" t="n">
        <v>7.41344636638342</v>
      </c>
      <c r="N68" s="1211" t="n">
        <v>241.2</v>
      </c>
      <c r="O68" s="1213" t="n">
        <v>11955.589622685</v>
      </c>
      <c r="P68" s="1341" t="n">
        <v>14387.42886507</v>
      </c>
      <c r="Q68" s="1213" t="n">
        <v>9098.796204315</v>
      </c>
      <c r="R68" s="1343" t="n">
        <v>21054.385827</v>
      </c>
      <c r="S68" s="1344" t="n">
        <v>23486.225069385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90</v>
      </c>
      <c r="C69" s="1337" t="s">
        <v>496</v>
      </c>
      <c r="D69" s="1337" t="n">
        <f aca="false">K69</f>
        <v>200</v>
      </c>
      <c r="E69" s="1337" t="s">
        <v>496</v>
      </c>
      <c r="F69" s="1357" t="n">
        <f aca="false">L69</f>
        <v>1000</v>
      </c>
      <c r="G69" s="1337" t="s">
        <v>496</v>
      </c>
      <c r="H69" s="1325" t="n">
        <v>2</v>
      </c>
      <c r="I69" s="1327" t="s">
        <v>497</v>
      </c>
      <c r="J69" s="1338" t="n">
        <v>90</v>
      </c>
      <c r="K69" s="1209" t="n">
        <v>200</v>
      </c>
      <c r="L69" s="1209" t="n">
        <v>1000</v>
      </c>
      <c r="M69" s="1340" t="n">
        <v>7.75859242652658</v>
      </c>
      <c r="N69" s="1211" t="n">
        <v>261.3</v>
      </c>
      <c r="O69" s="1213" t="n">
        <v>12334.8596673038</v>
      </c>
      <c r="P69" s="1341" t="n">
        <v>14876.4316739063</v>
      </c>
      <c r="Q69" s="1213" t="n">
        <v>9433.766894715</v>
      </c>
      <c r="R69" s="1343" t="n">
        <v>21768.6265620188</v>
      </c>
      <c r="S69" s="1344" t="n">
        <v>24310.1985686213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90</v>
      </c>
      <c r="C70" s="1337" t="s">
        <v>496</v>
      </c>
      <c r="D70" s="1337" t="n">
        <f aca="false">K70</f>
        <v>200</v>
      </c>
      <c r="E70" s="1337" t="s">
        <v>496</v>
      </c>
      <c r="F70" s="1357" t="n">
        <f aca="false">L70</f>
        <v>1050</v>
      </c>
      <c r="G70" s="1337" t="s">
        <v>496</v>
      </c>
      <c r="H70" s="1325" t="n">
        <v>2</v>
      </c>
      <c r="I70" s="1327" t="s">
        <v>497</v>
      </c>
      <c r="J70" s="1338" t="n">
        <v>90</v>
      </c>
      <c r="K70" s="1209" t="n">
        <v>200</v>
      </c>
      <c r="L70" s="1209" t="n">
        <v>1050</v>
      </c>
      <c r="M70" s="1340" t="n">
        <v>8.12077848666974</v>
      </c>
      <c r="N70" s="1211" t="n">
        <v>281.4</v>
      </c>
      <c r="O70" s="1213" t="n">
        <v>12714.1297119225</v>
      </c>
      <c r="P70" s="1341" t="n">
        <v>15365.4343515338</v>
      </c>
      <c r="Q70" s="1213" t="n">
        <v>9984.2345736975</v>
      </c>
      <c r="R70" s="1343" t="n">
        <v>22698.36428562</v>
      </c>
      <c r="S70" s="1344" t="n">
        <v>25349.6689252313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90</v>
      </c>
      <c r="C71" s="1325" t="s">
        <v>496</v>
      </c>
      <c r="D71" s="1325" t="n">
        <f aca="false">K71</f>
        <v>200</v>
      </c>
      <c r="E71" s="1325" t="s">
        <v>496</v>
      </c>
      <c r="F71" s="1357" t="n">
        <f aca="false">L71</f>
        <v>1100</v>
      </c>
      <c r="G71" s="1325" t="s">
        <v>496</v>
      </c>
      <c r="H71" s="1325" t="n">
        <v>2</v>
      </c>
      <c r="I71" s="1327" t="s">
        <v>497</v>
      </c>
      <c r="J71" s="1338" t="n">
        <v>90</v>
      </c>
      <c r="K71" s="1209" t="n">
        <v>200</v>
      </c>
      <c r="L71" s="1209" t="n">
        <v>1100</v>
      </c>
      <c r="M71" s="1340" t="n">
        <v>8.4659245468129</v>
      </c>
      <c r="N71" s="1211" t="n">
        <v>301.5</v>
      </c>
      <c r="O71" s="1213" t="n">
        <v>13093.3996253325</v>
      </c>
      <c r="P71" s="1341" t="n">
        <v>15854.43716037</v>
      </c>
      <c r="Q71" s="1213" t="n">
        <v>10319.2053953063</v>
      </c>
      <c r="R71" s="1343" t="n">
        <v>23412.6050206388</v>
      </c>
      <c r="S71" s="1344" t="n">
        <v>26173.6425556763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90</v>
      </c>
      <c r="C72" s="1337" t="s">
        <v>496</v>
      </c>
      <c r="D72" s="1337" t="n">
        <f aca="false">K72</f>
        <v>200</v>
      </c>
      <c r="E72" s="1337" t="s">
        <v>496</v>
      </c>
      <c r="F72" s="1357" t="n">
        <f aca="false">L72</f>
        <v>1150</v>
      </c>
      <c r="G72" s="1337" t="s">
        <v>496</v>
      </c>
      <c r="H72" s="1325" t="n">
        <v>2</v>
      </c>
      <c r="I72" s="1327" t="s">
        <v>497</v>
      </c>
      <c r="J72" s="1338" t="n">
        <v>90</v>
      </c>
      <c r="K72" s="1209" t="n">
        <v>200</v>
      </c>
      <c r="L72" s="1209" t="n">
        <v>1150</v>
      </c>
      <c r="M72" s="1340" t="n">
        <v>8.81107060695605</v>
      </c>
      <c r="N72" s="1211" t="n">
        <v>321.6</v>
      </c>
      <c r="O72" s="1213" t="n">
        <v>13472.6696699513</v>
      </c>
      <c r="P72" s="1341" t="n">
        <v>16343.4398379975</v>
      </c>
      <c r="Q72" s="1213" t="n">
        <v>10654.1760857063</v>
      </c>
      <c r="R72" s="1343" t="n">
        <v>24126.8457556575</v>
      </c>
      <c r="S72" s="1344" t="n">
        <v>26997.6159237038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90</v>
      </c>
      <c r="C73" s="1337" t="s">
        <v>496</v>
      </c>
      <c r="D73" s="1337" t="n">
        <f aca="false">K73</f>
        <v>200</v>
      </c>
      <c r="E73" s="1337" t="s">
        <v>496</v>
      </c>
      <c r="F73" s="1357" t="n">
        <f aca="false">L73</f>
        <v>1200</v>
      </c>
      <c r="G73" s="1337" t="s">
        <v>496</v>
      </c>
      <c r="H73" s="1325" t="n">
        <v>2</v>
      </c>
      <c r="I73" s="1327" t="s">
        <v>497</v>
      </c>
      <c r="J73" s="1338" t="n">
        <v>90</v>
      </c>
      <c r="K73" s="1209" t="n">
        <v>200</v>
      </c>
      <c r="L73" s="1209" t="n">
        <v>1200</v>
      </c>
      <c r="M73" s="1340" t="n">
        <v>9.21250666709921</v>
      </c>
      <c r="N73" s="1211" t="n">
        <v>341.7</v>
      </c>
      <c r="O73" s="1213" t="n">
        <v>13894.8104679188</v>
      </c>
      <c r="P73" s="1341" t="n">
        <v>16875.5751616388</v>
      </c>
      <c r="Q73" s="1213" t="n">
        <v>11204.6437646888</v>
      </c>
      <c r="R73" s="1343" t="n">
        <v>25099.4542326075</v>
      </c>
      <c r="S73" s="1344" t="n">
        <v>28080.2189263275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90</v>
      </c>
      <c r="C74" s="1337" t="s">
        <v>496</v>
      </c>
      <c r="D74" s="1337" t="n">
        <f aca="false">K74</f>
        <v>200</v>
      </c>
      <c r="E74" s="1337" t="s">
        <v>496</v>
      </c>
      <c r="F74" s="1357" t="n">
        <f aca="false">L74</f>
        <v>1250</v>
      </c>
      <c r="G74" s="1337" t="s">
        <v>496</v>
      </c>
      <c r="H74" s="1325" t="n">
        <v>2</v>
      </c>
      <c r="I74" s="1327" t="s">
        <v>497</v>
      </c>
      <c r="J74" s="1338" t="n">
        <v>90</v>
      </c>
      <c r="K74" s="1209" t="n">
        <v>200</v>
      </c>
      <c r="L74" s="1209" t="n">
        <v>1250</v>
      </c>
      <c r="M74" s="1340" t="n">
        <v>9.55765272724237</v>
      </c>
      <c r="N74" s="1211" t="n">
        <v>361.8</v>
      </c>
      <c r="O74" s="1213" t="n">
        <v>14274.0805125375</v>
      </c>
      <c r="P74" s="1341" t="n">
        <v>17364.577970475</v>
      </c>
      <c r="Q74" s="1213" t="n">
        <v>11539.6144550888</v>
      </c>
      <c r="R74" s="1343" t="n">
        <v>25813.6949676263</v>
      </c>
      <c r="S74" s="1344" t="n">
        <v>28904.1924255638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90</v>
      </c>
      <c r="C75" s="1337" t="s">
        <v>496</v>
      </c>
      <c r="D75" s="1337" t="n">
        <f aca="false">K75</f>
        <v>200</v>
      </c>
      <c r="E75" s="1337" t="s">
        <v>496</v>
      </c>
      <c r="F75" s="1357" t="n">
        <f aca="false">L75</f>
        <v>1300</v>
      </c>
      <c r="G75" s="1337" t="s">
        <v>496</v>
      </c>
      <c r="H75" s="1325" t="n">
        <v>2</v>
      </c>
      <c r="I75" s="1327" t="s">
        <v>497</v>
      </c>
      <c r="J75" s="1338" t="n">
        <v>90</v>
      </c>
      <c r="K75" s="1209" t="n">
        <v>200</v>
      </c>
      <c r="L75" s="1209" t="n">
        <v>1300</v>
      </c>
      <c r="M75" s="1340" t="n">
        <v>9.91983878738553</v>
      </c>
      <c r="N75" s="1211" t="n">
        <v>381.9</v>
      </c>
      <c r="O75" s="1213" t="n">
        <v>14653.3505571563</v>
      </c>
      <c r="P75" s="1341" t="n">
        <v>17853.5807793113</v>
      </c>
      <c r="Q75" s="1213" t="n">
        <v>12090.0821340713</v>
      </c>
      <c r="R75" s="1343" t="n">
        <v>26743.4326912275</v>
      </c>
      <c r="S75" s="1344" t="n">
        <v>29943.6629133825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90</v>
      </c>
      <c r="C76" s="1337" t="s">
        <v>496</v>
      </c>
      <c r="D76" s="1337" t="n">
        <f aca="false">K76</f>
        <v>200</v>
      </c>
      <c r="E76" s="1337" t="s">
        <v>496</v>
      </c>
      <c r="F76" s="1357" t="n">
        <f aca="false">L76</f>
        <v>1350</v>
      </c>
      <c r="G76" s="1337" t="s">
        <v>496</v>
      </c>
      <c r="H76" s="1325" t="n">
        <v>2</v>
      </c>
      <c r="I76" s="1327" t="s">
        <v>497</v>
      </c>
      <c r="J76" s="1338" t="n">
        <v>90</v>
      </c>
      <c r="K76" s="1209" t="n">
        <v>200</v>
      </c>
      <c r="L76" s="1209" t="n">
        <v>1350</v>
      </c>
      <c r="M76" s="1340" t="n">
        <v>10.2649848475287</v>
      </c>
      <c r="N76" s="1211" t="n">
        <v>402</v>
      </c>
      <c r="O76" s="1213" t="n">
        <v>15032.6204705663</v>
      </c>
      <c r="P76" s="1341" t="n">
        <v>18342.5834569388</v>
      </c>
      <c r="Q76" s="1213" t="n">
        <v>12425.05295568</v>
      </c>
      <c r="R76" s="1343" t="n">
        <v>27457.6734262463</v>
      </c>
      <c r="S76" s="1344" t="n">
        <v>30767.6364126188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90</v>
      </c>
      <c r="C77" s="1337" t="s">
        <v>496</v>
      </c>
      <c r="D77" s="1337" t="n">
        <f aca="false">K77</f>
        <v>200</v>
      </c>
      <c r="E77" s="1337" t="s">
        <v>496</v>
      </c>
      <c r="F77" s="1357" t="n">
        <f aca="false">L77</f>
        <v>1400</v>
      </c>
      <c r="G77" s="1337" t="s">
        <v>496</v>
      </c>
      <c r="H77" s="1325" t="n">
        <v>2</v>
      </c>
      <c r="I77" s="1327" t="s">
        <v>497</v>
      </c>
      <c r="J77" s="1338" t="n">
        <v>90</v>
      </c>
      <c r="K77" s="1209" t="n">
        <v>200</v>
      </c>
      <c r="L77" s="1209" t="n">
        <v>1400</v>
      </c>
      <c r="M77" s="1340" t="n">
        <v>10.6271709076718</v>
      </c>
      <c r="N77" s="1211" t="n">
        <v>422.1</v>
      </c>
      <c r="O77" s="1213" t="n">
        <v>15411.890515185</v>
      </c>
      <c r="P77" s="1341" t="n">
        <v>18831.586265775</v>
      </c>
      <c r="Q77" s="1213" t="n">
        <v>12975.5206346625</v>
      </c>
      <c r="R77" s="1343" t="n">
        <v>28387.4111498475</v>
      </c>
      <c r="S77" s="1344" t="n">
        <v>31807.1069004375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90</v>
      </c>
      <c r="C78" s="1337" t="s">
        <v>496</v>
      </c>
      <c r="D78" s="1337" t="n">
        <f aca="false">K78</f>
        <v>200</v>
      </c>
      <c r="E78" s="1337" t="s">
        <v>496</v>
      </c>
      <c r="F78" s="1357" t="n">
        <f aca="false">L78</f>
        <v>1450</v>
      </c>
      <c r="G78" s="1337" t="s">
        <v>496</v>
      </c>
      <c r="H78" s="1325" t="n">
        <v>2</v>
      </c>
      <c r="I78" s="1327" t="s">
        <v>497</v>
      </c>
      <c r="J78" s="1338" t="n">
        <v>90</v>
      </c>
      <c r="K78" s="1209" t="n">
        <v>200</v>
      </c>
      <c r="L78" s="1209" t="n">
        <v>1450</v>
      </c>
      <c r="M78" s="1340" t="n">
        <v>10.972316967815</v>
      </c>
      <c r="N78" s="1211" t="n">
        <v>442.2</v>
      </c>
      <c r="O78" s="1213" t="n">
        <v>15791.1605598038</v>
      </c>
      <c r="P78" s="1341" t="n">
        <v>19320.5889434025</v>
      </c>
      <c r="Q78" s="1213" t="n">
        <v>13310.4913250625</v>
      </c>
      <c r="R78" s="1343" t="n">
        <v>29101.6518848663</v>
      </c>
      <c r="S78" s="1344" t="n">
        <v>32631.080268465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90</v>
      </c>
      <c r="C79" s="1337" t="s">
        <v>496</v>
      </c>
      <c r="D79" s="1337" t="n">
        <f aca="false">K79</f>
        <v>200</v>
      </c>
      <c r="E79" s="1337" t="s">
        <v>496</v>
      </c>
      <c r="F79" s="1357" t="n">
        <f aca="false">L79</f>
        <v>1500</v>
      </c>
      <c r="G79" s="1337" t="s">
        <v>496</v>
      </c>
      <c r="H79" s="1325" t="n">
        <v>2</v>
      </c>
      <c r="I79" s="1327" t="s">
        <v>497</v>
      </c>
      <c r="J79" s="1338" t="n">
        <v>90</v>
      </c>
      <c r="K79" s="1209" t="n">
        <v>200</v>
      </c>
      <c r="L79" s="1209" t="n">
        <v>1500</v>
      </c>
      <c r="M79" s="1340" t="n">
        <v>11.4270661607582</v>
      </c>
      <c r="N79" s="1211" t="n">
        <v>462.3</v>
      </c>
      <c r="O79" s="1213" t="n">
        <v>16674.5754278438</v>
      </c>
      <c r="P79" s="1341" t="n">
        <v>20243.5880480213</v>
      </c>
      <c r="Q79" s="1213" t="n">
        <v>13860.959004045</v>
      </c>
      <c r="R79" s="1343" t="n">
        <v>30535.5344318888</v>
      </c>
      <c r="S79" s="1344" t="n">
        <v>34104.5470520663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90</v>
      </c>
      <c r="C80" s="1337" t="s">
        <v>496</v>
      </c>
      <c r="D80" s="1337" t="n">
        <f aca="false">K80</f>
        <v>200</v>
      </c>
      <c r="E80" s="1337" t="s">
        <v>496</v>
      </c>
      <c r="F80" s="1357" t="n">
        <f aca="false">L80</f>
        <v>1550</v>
      </c>
      <c r="G80" s="1337" t="s">
        <v>496</v>
      </c>
      <c r="H80" s="1325" t="n">
        <v>2</v>
      </c>
      <c r="I80" s="1327" t="s">
        <v>497</v>
      </c>
      <c r="J80" s="1338" t="n">
        <v>90</v>
      </c>
      <c r="K80" s="1209" t="n">
        <v>200</v>
      </c>
      <c r="L80" s="1209" t="n">
        <v>1550</v>
      </c>
      <c r="M80" s="1340" t="n">
        <v>11.7722122209013</v>
      </c>
      <c r="N80" s="1211" t="n">
        <v>482.4</v>
      </c>
      <c r="O80" s="1213" t="n">
        <v>17053.8454724625</v>
      </c>
      <c r="P80" s="1341" t="n">
        <v>20732.5907256488</v>
      </c>
      <c r="Q80" s="1213" t="n">
        <v>14195.9298256538</v>
      </c>
      <c r="R80" s="1343" t="n">
        <v>31249.7752981163</v>
      </c>
      <c r="S80" s="1344" t="n">
        <v>34928.5205513025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90</v>
      </c>
      <c r="C81" s="1325" t="s">
        <v>496</v>
      </c>
      <c r="D81" s="1325" t="n">
        <f aca="false">K81</f>
        <v>200</v>
      </c>
      <c r="E81" s="1325" t="s">
        <v>496</v>
      </c>
      <c r="F81" s="1357" t="n">
        <f aca="false">L81</f>
        <v>1600</v>
      </c>
      <c r="G81" s="1325" t="s">
        <v>496</v>
      </c>
      <c r="H81" s="1325" t="n">
        <v>2</v>
      </c>
      <c r="I81" s="1327" t="s">
        <v>497</v>
      </c>
      <c r="J81" s="1338" t="n">
        <v>90</v>
      </c>
      <c r="K81" s="1209" t="n">
        <v>200</v>
      </c>
      <c r="L81" s="1209" t="n">
        <v>1600</v>
      </c>
      <c r="M81" s="1340" t="n">
        <v>12.1173582810445</v>
      </c>
      <c r="N81" s="1211" t="n">
        <v>502.5</v>
      </c>
      <c r="O81" s="1213" t="n">
        <v>17433.1155170813</v>
      </c>
      <c r="P81" s="1341" t="n">
        <v>21221.593534485</v>
      </c>
      <c r="Q81" s="1213" t="n">
        <v>14530.9005160538</v>
      </c>
      <c r="R81" s="1343" t="n">
        <v>31964.016033135</v>
      </c>
      <c r="S81" s="1344" t="n">
        <v>35752.4940505388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90</v>
      </c>
      <c r="C82" s="1337" t="s">
        <v>496</v>
      </c>
      <c r="D82" s="1337" t="n">
        <f aca="false">K82</f>
        <v>200</v>
      </c>
      <c r="E82" s="1337" t="s">
        <v>496</v>
      </c>
      <c r="F82" s="1357" t="n">
        <f aca="false">L82</f>
        <v>1650</v>
      </c>
      <c r="G82" s="1337" t="s">
        <v>496</v>
      </c>
      <c r="H82" s="1325" t="n">
        <v>2</v>
      </c>
      <c r="I82" s="1327" t="s">
        <v>497</v>
      </c>
      <c r="J82" s="1338" t="n">
        <v>90</v>
      </c>
      <c r="K82" s="1209" t="n">
        <v>200</v>
      </c>
      <c r="L82" s="1209" t="n">
        <v>1650</v>
      </c>
      <c r="M82" s="1340" t="n">
        <v>12.4795443411876</v>
      </c>
      <c r="N82" s="1211" t="n">
        <v>522.6</v>
      </c>
      <c r="O82" s="1213" t="n">
        <v>17812.3854304913</v>
      </c>
      <c r="P82" s="1341" t="n">
        <v>21710.5963433213</v>
      </c>
      <c r="Q82" s="1213" t="n">
        <v>15081.3681950363</v>
      </c>
      <c r="R82" s="1343" t="n">
        <v>32893.7536255275</v>
      </c>
      <c r="S82" s="1344" t="n">
        <v>36791.9645383575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90</v>
      </c>
      <c r="C83" s="1337" t="s">
        <v>496</v>
      </c>
      <c r="D83" s="1337" t="n">
        <f aca="false">K83</f>
        <v>200</v>
      </c>
      <c r="E83" s="1337" t="s">
        <v>496</v>
      </c>
      <c r="F83" s="1357" t="n">
        <f aca="false">L83</f>
        <v>1700</v>
      </c>
      <c r="G83" s="1337" t="s">
        <v>496</v>
      </c>
      <c r="H83" s="1325" t="n">
        <v>2</v>
      </c>
      <c r="I83" s="1327" t="s">
        <v>497</v>
      </c>
      <c r="J83" s="1338" t="n">
        <v>90</v>
      </c>
      <c r="K83" s="1209" t="n">
        <v>200</v>
      </c>
      <c r="L83" s="1209" t="n">
        <v>1700</v>
      </c>
      <c r="M83" s="1340" t="n">
        <v>12.8246904013308</v>
      </c>
      <c r="N83" s="1211" t="n">
        <v>542.7</v>
      </c>
      <c r="O83" s="1213" t="n">
        <v>18191.65547511</v>
      </c>
      <c r="P83" s="1341" t="n">
        <v>22199.5990209488</v>
      </c>
      <c r="Q83" s="1213" t="n">
        <v>15416.3388854363</v>
      </c>
      <c r="R83" s="1343" t="n">
        <v>33607.9943605463</v>
      </c>
      <c r="S83" s="1344" t="n">
        <v>37615.937906385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90</v>
      </c>
      <c r="C84" s="1337" t="s">
        <v>496</v>
      </c>
      <c r="D84" s="1337" t="n">
        <f aca="false">K84</f>
        <v>200</v>
      </c>
      <c r="E84" s="1337" t="s">
        <v>496</v>
      </c>
      <c r="F84" s="1357" t="n">
        <f aca="false">L84</f>
        <v>1750</v>
      </c>
      <c r="G84" s="1337" t="s">
        <v>496</v>
      </c>
      <c r="H84" s="1325" t="n">
        <v>2</v>
      </c>
      <c r="I84" s="1327" t="s">
        <v>497</v>
      </c>
      <c r="J84" s="1338" t="n">
        <v>90</v>
      </c>
      <c r="K84" s="1209" t="n">
        <v>200</v>
      </c>
      <c r="L84" s="1209" t="n">
        <v>1750</v>
      </c>
      <c r="M84" s="1340" t="n">
        <v>13.1868764614739</v>
      </c>
      <c r="N84" s="1211" t="n">
        <v>562.8</v>
      </c>
      <c r="O84" s="1213" t="n">
        <v>18570.9255197288</v>
      </c>
      <c r="P84" s="1341" t="n">
        <v>22688.601829785</v>
      </c>
      <c r="Q84" s="1213" t="n">
        <v>15966.8065644188</v>
      </c>
      <c r="R84" s="1343" t="n">
        <v>34537.7320841475</v>
      </c>
      <c r="S84" s="1344" t="n">
        <v>38655.4083942038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90</v>
      </c>
      <c r="C85" s="1337" t="s">
        <v>496</v>
      </c>
      <c r="D85" s="1337" t="n">
        <f aca="false">K85</f>
        <v>200</v>
      </c>
      <c r="E85" s="1337" t="s">
        <v>496</v>
      </c>
      <c r="F85" s="1357" t="n">
        <f aca="false">L85</f>
        <v>1800</v>
      </c>
      <c r="G85" s="1337" t="s">
        <v>496</v>
      </c>
      <c r="H85" s="1325" t="n">
        <v>2</v>
      </c>
      <c r="I85" s="1327" t="s">
        <v>497</v>
      </c>
      <c r="J85" s="1338" t="n">
        <v>90</v>
      </c>
      <c r="K85" s="1209" t="n">
        <v>200</v>
      </c>
      <c r="L85" s="1209" t="n">
        <v>1800</v>
      </c>
      <c r="M85" s="1340" t="n">
        <v>13.5320225216171</v>
      </c>
      <c r="N85" s="1211" t="n">
        <v>582.9</v>
      </c>
      <c r="O85" s="1213" t="n">
        <v>18950.1954331388</v>
      </c>
      <c r="P85" s="1341" t="n">
        <v>23177.6045074125</v>
      </c>
      <c r="Q85" s="1213" t="n">
        <v>16301.7773860275</v>
      </c>
      <c r="R85" s="1343" t="n">
        <v>35251.9728191663</v>
      </c>
      <c r="S85" s="1344" t="n">
        <v>39479.38189344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90</v>
      </c>
      <c r="C86" s="1337" t="s">
        <v>496</v>
      </c>
      <c r="D86" s="1337" t="n">
        <f aca="false">K86</f>
        <v>200</v>
      </c>
      <c r="E86" s="1337" t="s">
        <v>496</v>
      </c>
      <c r="F86" s="1357" t="n">
        <f aca="false">L86</f>
        <v>1850</v>
      </c>
      <c r="G86" s="1337" t="s">
        <v>496</v>
      </c>
      <c r="H86" s="1325" t="n">
        <v>2</v>
      </c>
      <c r="I86" s="1327" t="s">
        <v>497</v>
      </c>
      <c r="J86" s="1338" t="n">
        <v>90</v>
      </c>
      <c r="K86" s="1209" t="n">
        <v>200</v>
      </c>
      <c r="L86" s="1209" t="n">
        <v>1850</v>
      </c>
      <c r="M86" s="1340" t="n">
        <v>13.8942085817603</v>
      </c>
      <c r="N86" s="1211" t="n">
        <v>603</v>
      </c>
      <c r="O86" s="1213" t="n">
        <v>19329.4654777575</v>
      </c>
      <c r="P86" s="1341" t="n">
        <v>23666.6073162488</v>
      </c>
      <c r="Q86" s="1213" t="n">
        <v>16852.24506501</v>
      </c>
      <c r="R86" s="1343" t="n">
        <v>36181.7105427675</v>
      </c>
      <c r="S86" s="1344" t="n">
        <v>40518.8523812588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90</v>
      </c>
      <c r="C87" s="1337" t="s">
        <v>496</v>
      </c>
      <c r="D87" s="1337" t="n">
        <f aca="false">K87</f>
        <v>200</v>
      </c>
      <c r="E87" s="1337" t="s">
        <v>496</v>
      </c>
      <c r="F87" s="1357" t="n">
        <f aca="false">L87</f>
        <v>1900</v>
      </c>
      <c r="G87" s="1337" t="s">
        <v>496</v>
      </c>
      <c r="H87" s="1325" t="n">
        <v>2</v>
      </c>
      <c r="I87" s="1327" t="s">
        <v>497</v>
      </c>
      <c r="J87" s="1338" t="n">
        <v>90</v>
      </c>
      <c r="K87" s="1209" t="n">
        <v>200</v>
      </c>
      <c r="L87" s="1209" t="n">
        <v>1900</v>
      </c>
      <c r="M87" s="1340" t="n">
        <v>14.2393546419034</v>
      </c>
      <c r="N87" s="1211" t="n">
        <v>623.1</v>
      </c>
      <c r="O87" s="1213" t="n">
        <v>19708.7355223763</v>
      </c>
      <c r="P87" s="1341" t="n">
        <v>24155.610125085</v>
      </c>
      <c r="Q87" s="1213" t="n">
        <v>17187.21575541</v>
      </c>
      <c r="R87" s="1343" t="n">
        <v>36895.9512777863</v>
      </c>
      <c r="S87" s="1344" t="n">
        <v>41342.825880495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90</v>
      </c>
      <c r="C88" s="1337" t="s">
        <v>496</v>
      </c>
      <c r="D88" s="1337" t="n">
        <f aca="false">K88</f>
        <v>200</v>
      </c>
      <c r="E88" s="1337" t="s">
        <v>496</v>
      </c>
      <c r="F88" s="1357" t="n">
        <f aca="false">L88</f>
        <v>1950</v>
      </c>
      <c r="G88" s="1337" t="s">
        <v>496</v>
      </c>
      <c r="H88" s="1325" t="n">
        <v>2</v>
      </c>
      <c r="I88" s="1327" t="s">
        <v>497</v>
      </c>
      <c r="J88" s="1338" t="n">
        <v>90</v>
      </c>
      <c r="K88" s="1209" t="n">
        <v>200</v>
      </c>
      <c r="L88" s="1209" t="n">
        <v>1950</v>
      </c>
      <c r="M88" s="1340" t="n">
        <v>14.6237507020466</v>
      </c>
      <c r="N88" s="1211" t="n">
        <v>643.2</v>
      </c>
      <c r="O88" s="1213" t="n">
        <v>20130.8763203438</v>
      </c>
      <c r="P88" s="1341" t="n">
        <v>24687.7454487263</v>
      </c>
      <c r="Q88" s="1213" t="n">
        <v>17522.18644581</v>
      </c>
      <c r="R88" s="1343" t="n">
        <v>37653.0627661538</v>
      </c>
      <c r="S88" s="1344" t="n">
        <v>42209.9318945363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90</v>
      </c>
      <c r="C89" s="1337" t="s">
        <v>496</v>
      </c>
      <c r="D89" s="1337" t="n">
        <f aca="false">K89</f>
        <v>200</v>
      </c>
      <c r="E89" s="1337" t="s">
        <v>496</v>
      </c>
      <c r="F89" s="1357" t="n">
        <f aca="false">L89</f>
        <v>2000</v>
      </c>
      <c r="G89" s="1337" t="s">
        <v>496</v>
      </c>
      <c r="H89" s="1325" t="n">
        <v>2</v>
      </c>
      <c r="I89" s="1327" t="s">
        <v>497</v>
      </c>
      <c r="J89" s="1338" t="n">
        <v>90</v>
      </c>
      <c r="K89" s="1209" t="n">
        <v>200</v>
      </c>
      <c r="L89" s="1209" t="n">
        <v>2000</v>
      </c>
      <c r="M89" s="1340" t="n">
        <v>15.0774991621897</v>
      </c>
      <c r="N89" s="1211" t="n">
        <v>663.3</v>
      </c>
      <c r="O89" s="1213" t="n">
        <v>20725.6070087213</v>
      </c>
      <c r="P89" s="1341" t="n">
        <v>25468.9731053438</v>
      </c>
      <c r="Q89" s="1213" t="n">
        <v>18072.6542560013</v>
      </c>
      <c r="R89" s="1343" t="n">
        <v>38798.2612647225</v>
      </c>
      <c r="S89" s="1344" t="n">
        <v>43541.627361345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90</v>
      </c>
      <c r="C90" s="1337" t="s">
        <v>496</v>
      </c>
      <c r="D90" s="1337" t="n">
        <f aca="false">K90</f>
        <v>200</v>
      </c>
      <c r="E90" s="1337" t="s">
        <v>496</v>
      </c>
      <c r="F90" s="1357" t="n">
        <f aca="false">L90</f>
        <v>2050</v>
      </c>
      <c r="G90" s="1337" t="s">
        <v>496</v>
      </c>
      <c r="H90" s="1325" t="n">
        <v>2</v>
      </c>
      <c r="I90" s="1327" t="s">
        <v>497</v>
      </c>
      <c r="J90" s="1338" t="n">
        <v>90</v>
      </c>
      <c r="K90" s="1209" t="n">
        <v>200</v>
      </c>
      <c r="L90" s="1209" t="n">
        <v>2050</v>
      </c>
      <c r="M90" s="1340" t="n">
        <v>15.4226452223329</v>
      </c>
      <c r="N90" s="1211" t="n">
        <v>683.4</v>
      </c>
      <c r="O90" s="1213" t="n">
        <v>21104.87705334</v>
      </c>
      <c r="P90" s="1341" t="n">
        <v>25957.97591418</v>
      </c>
      <c r="Q90" s="1213" t="n">
        <v>18407.6249464013</v>
      </c>
      <c r="R90" s="1343" t="n">
        <v>39512.5019997413</v>
      </c>
      <c r="S90" s="1344" t="n">
        <v>44365.6008605813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90</v>
      </c>
      <c r="C91" s="1325" t="s">
        <v>496</v>
      </c>
      <c r="D91" s="1325" t="n">
        <f aca="false">K91</f>
        <v>200</v>
      </c>
      <c r="E91" s="1325" t="s">
        <v>496</v>
      </c>
      <c r="F91" s="1357" t="n">
        <f aca="false">L91</f>
        <v>2100</v>
      </c>
      <c r="G91" s="1325" t="s">
        <v>496</v>
      </c>
      <c r="H91" s="1325" t="n">
        <v>2</v>
      </c>
      <c r="I91" s="1327" t="s">
        <v>497</v>
      </c>
      <c r="J91" s="1338" t="n">
        <v>90</v>
      </c>
      <c r="K91" s="1209" t="n">
        <v>200</v>
      </c>
      <c r="L91" s="1209" t="n">
        <v>2100</v>
      </c>
      <c r="M91" s="1340" t="n">
        <v>15.7848312824761</v>
      </c>
      <c r="N91" s="1211" t="n">
        <v>703.5</v>
      </c>
      <c r="O91" s="1213" t="n">
        <v>21484.1470979588</v>
      </c>
      <c r="P91" s="1341" t="n">
        <v>26446.9787230163</v>
      </c>
      <c r="Q91" s="1213" t="n">
        <v>18958.0926253838</v>
      </c>
      <c r="R91" s="1343" t="n">
        <v>40442.2397233425</v>
      </c>
      <c r="S91" s="1344" t="n">
        <v>45405.0713484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90</v>
      </c>
      <c r="C92" s="1337" t="s">
        <v>496</v>
      </c>
      <c r="D92" s="1337" t="n">
        <f aca="false">K92</f>
        <v>200</v>
      </c>
      <c r="E92" s="1337" t="s">
        <v>496</v>
      </c>
      <c r="F92" s="1357" t="n">
        <f aca="false">L92</f>
        <v>2150</v>
      </c>
      <c r="G92" s="1337" t="s">
        <v>496</v>
      </c>
      <c r="H92" s="1325" t="n">
        <v>2</v>
      </c>
      <c r="I92" s="1327" t="s">
        <v>497</v>
      </c>
      <c r="J92" s="1338" t="n">
        <v>90</v>
      </c>
      <c r="K92" s="1209" t="n">
        <v>200</v>
      </c>
      <c r="L92" s="1209" t="n">
        <v>2150</v>
      </c>
      <c r="M92" s="1340" t="n">
        <v>16.1299773426192</v>
      </c>
      <c r="N92" s="1211" t="n">
        <v>723.6</v>
      </c>
      <c r="O92" s="1213" t="n">
        <v>21863.4170113688</v>
      </c>
      <c r="P92" s="1341" t="n">
        <v>26935.9814006438</v>
      </c>
      <c r="Q92" s="1213" t="n">
        <v>19293.0633157838</v>
      </c>
      <c r="R92" s="1343" t="n">
        <v>41156.4803271525</v>
      </c>
      <c r="S92" s="1344" t="n">
        <v>46229.0447164275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90</v>
      </c>
      <c r="C93" s="1337" t="s">
        <v>496</v>
      </c>
      <c r="D93" s="1337" t="n">
        <f aca="false">K93</f>
        <v>200</v>
      </c>
      <c r="E93" s="1337" t="s">
        <v>496</v>
      </c>
      <c r="F93" s="1357" t="n">
        <f aca="false">L93</f>
        <v>2200</v>
      </c>
      <c r="G93" s="1337" t="s">
        <v>496</v>
      </c>
      <c r="H93" s="1325" t="n">
        <v>2</v>
      </c>
      <c r="I93" s="1327" t="s">
        <v>497</v>
      </c>
      <c r="J93" s="1338" t="n">
        <v>90</v>
      </c>
      <c r="K93" s="1209" t="n">
        <v>200</v>
      </c>
      <c r="L93" s="1209" t="n">
        <v>2200</v>
      </c>
      <c r="M93" s="1340" t="n">
        <v>16.4921634027624</v>
      </c>
      <c r="N93" s="1211" t="n">
        <v>743.7</v>
      </c>
      <c r="O93" s="1213" t="n">
        <v>22242.6870559875</v>
      </c>
      <c r="P93" s="1341" t="n">
        <v>27424.98420948</v>
      </c>
      <c r="Q93" s="1213" t="n">
        <v>19843.5309947663</v>
      </c>
      <c r="R93" s="1343" t="n">
        <v>42086.2180507538</v>
      </c>
      <c r="S93" s="1344" t="n">
        <v>47268.5152042463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90</v>
      </c>
      <c r="C94" s="1337" t="s">
        <v>496</v>
      </c>
      <c r="D94" s="1337" t="n">
        <f aca="false">K94</f>
        <v>200</v>
      </c>
      <c r="E94" s="1337" t="s">
        <v>496</v>
      </c>
      <c r="F94" s="1357" t="n">
        <f aca="false">L94</f>
        <v>2250</v>
      </c>
      <c r="G94" s="1337" t="s">
        <v>496</v>
      </c>
      <c r="H94" s="1325" t="n">
        <v>2</v>
      </c>
      <c r="I94" s="1327" t="s">
        <v>497</v>
      </c>
      <c r="J94" s="1338" t="n">
        <v>90</v>
      </c>
      <c r="K94" s="1209" t="n">
        <v>200</v>
      </c>
      <c r="L94" s="1209" t="n">
        <v>2250</v>
      </c>
      <c r="M94" s="1340" t="n">
        <v>16.8373094629055</v>
      </c>
      <c r="N94" s="1211" t="n">
        <v>763.8</v>
      </c>
      <c r="O94" s="1213" t="n">
        <v>22621.9571006063</v>
      </c>
      <c r="P94" s="1341" t="n">
        <v>27913.9868871075</v>
      </c>
      <c r="Q94" s="1213" t="n">
        <v>20178.501816375</v>
      </c>
      <c r="R94" s="1343" t="n">
        <v>42800.4589169813</v>
      </c>
      <c r="S94" s="1344" t="n">
        <v>48092.4887034825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90</v>
      </c>
      <c r="C95" s="1337" t="s">
        <v>496</v>
      </c>
      <c r="D95" s="1337" t="n">
        <f aca="false">K95</f>
        <v>200</v>
      </c>
      <c r="E95" s="1337" t="s">
        <v>496</v>
      </c>
      <c r="F95" s="1357" t="n">
        <f aca="false">L95</f>
        <v>2300</v>
      </c>
      <c r="G95" s="1337" t="s">
        <v>496</v>
      </c>
      <c r="H95" s="1325" t="n">
        <v>2</v>
      </c>
      <c r="I95" s="1327" t="s">
        <v>497</v>
      </c>
      <c r="J95" s="1338" t="n">
        <v>90</v>
      </c>
      <c r="K95" s="1209" t="n">
        <v>200</v>
      </c>
      <c r="L95" s="1209" t="n">
        <v>2300</v>
      </c>
      <c r="M95" s="1340" t="n">
        <v>17.1824555230487</v>
      </c>
      <c r="N95" s="1211" t="n">
        <v>783.9</v>
      </c>
      <c r="O95" s="1213" t="n">
        <v>23001.2270140163</v>
      </c>
      <c r="P95" s="1341" t="n">
        <v>28402.9896959438</v>
      </c>
      <c r="Q95" s="1213" t="n">
        <v>20513.472506775</v>
      </c>
      <c r="R95" s="1343" t="n">
        <v>43514.6995207913</v>
      </c>
      <c r="S95" s="1344" t="n">
        <v>48916.4622027188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90</v>
      </c>
      <c r="C96" s="1337" t="s">
        <v>496</v>
      </c>
      <c r="D96" s="1337" t="n">
        <f aca="false">K96</f>
        <v>200</v>
      </c>
      <c r="E96" s="1337" t="s">
        <v>496</v>
      </c>
      <c r="F96" s="1357" t="n">
        <f aca="false">L96</f>
        <v>2350</v>
      </c>
      <c r="G96" s="1337" t="s">
        <v>496</v>
      </c>
      <c r="H96" s="1325" t="n">
        <v>2</v>
      </c>
      <c r="I96" s="1327" t="s">
        <v>497</v>
      </c>
      <c r="J96" s="1338" t="n">
        <v>90</v>
      </c>
      <c r="K96" s="1209" t="n">
        <v>200</v>
      </c>
      <c r="L96" s="1209" t="n">
        <v>2350</v>
      </c>
      <c r="M96" s="1340" t="n">
        <v>17.5446415831918</v>
      </c>
      <c r="N96" s="1211" t="n">
        <v>804</v>
      </c>
      <c r="O96" s="1213" t="n">
        <v>23380.497058635</v>
      </c>
      <c r="P96" s="1341" t="n">
        <v>28891.99250478</v>
      </c>
      <c r="Q96" s="1213" t="n">
        <v>21063.9401857575</v>
      </c>
      <c r="R96" s="1343" t="n">
        <v>44444.4372443925</v>
      </c>
      <c r="S96" s="1344" t="n">
        <v>49955.9326905375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90</v>
      </c>
      <c r="C97" s="1337" t="s">
        <v>496</v>
      </c>
      <c r="D97" s="1337" t="n">
        <f aca="false">K97</f>
        <v>200</v>
      </c>
      <c r="E97" s="1337" t="s">
        <v>496</v>
      </c>
      <c r="F97" s="1357" t="n">
        <f aca="false">L97</f>
        <v>2400</v>
      </c>
      <c r="G97" s="1337" t="s">
        <v>496</v>
      </c>
      <c r="H97" s="1325" t="n">
        <v>2</v>
      </c>
      <c r="I97" s="1327" t="s">
        <v>497</v>
      </c>
      <c r="J97" s="1338" t="n">
        <v>90</v>
      </c>
      <c r="K97" s="1209" t="n">
        <v>200</v>
      </c>
      <c r="L97" s="1209" t="n">
        <v>2400</v>
      </c>
      <c r="M97" s="1340" t="n">
        <v>17.889787643335</v>
      </c>
      <c r="N97" s="1211" t="n">
        <v>824.1</v>
      </c>
      <c r="O97" s="1213" t="n">
        <v>23759.7671032538</v>
      </c>
      <c r="P97" s="1341" t="n">
        <v>29380.9951824075</v>
      </c>
      <c r="Q97" s="1213" t="n">
        <v>21398.9108761575</v>
      </c>
      <c r="R97" s="1343" t="n">
        <v>45158.6779794113</v>
      </c>
      <c r="S97" s="1344" t="n">
        <v>50779.906058565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90</v>
      </c>
      <c r="C98" s="1337" t="s">
        <v>496</v>
      </c>
      <c r="D98" s="1337" t="n">
        <f aca="false">K98</f>
        <v>200</v>
      </c>
      <c r="E98" s="1337" t="s">
        <v>496</v>
      </c>
      <c r="F98" s="1357" t="n">
        <f aca="false">L98</f>
        <v>2450</v>
      </c>
      <c r="G98" s="1337" t="s">
        <v>496</v>
      </c>
      <c r="H98" s="1325" t="n">
        <v>2</v>
      </c>
      <c r="I98" s="1327" t="s">
        <v>497</v>
      </c>
      <c r="J98" s="1338" t="n">
        <v>90</v>
      </c>
      <c r="K98" s="1209" t="n">
        <v>200</v>
      </c>
      <c r="L98" s="1209" t="n">
        <v>2450</v>
      </c>
      <c r="M98" s="1340" t="n">
        <v>18.3445368362782</v>
      </c>
      <c r="N98" s="1211" t="n">
        <v>844.2</v>
      </c>
      <c r="O98" s="1213" t="n">
        <v>24643.1819712938</v>
      </c>
      <c r="P98" s="1341" t="n">
        <v>30303.9942870263</v>
      </c>
      <c r="Q98" s="1213" t="n">
        <v>21949.3786863488</v>
      </c>
      <c r="R98" s="1343" t="n">
        <v>46592.5606576425</v>
      </c>
      <c r="S98" s="1344" t="n">
        <v>52253.372973375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90</v>
      </c>
      <c r="C99" s="1337" t="s">
        <v>496</v>
      </c>
      <c r="D99" s="1337" t="n">
        <f aca="false">K99</f>
        <v>200</v>
      </c>
      <c r="E99" s="1337" t="s">
        <v>496</v>
      </c>
      <c r="F99" s="1357" t="n">
        <f aca="false">L99</f>
        <v>2500</v>
      </c>
      <c r="G99" s="1337" t="s">
        <v>496</v>
      </c>
      <c r="H99" s="1325" t="n">
        <v>2</v>
      </c>
      <c r="I99" s="1327" t="s">
        <v>497</v>
      </c>
      <c r="J99" s="1338" t="n">
        <v>90</v>
      </c>
      <c r="K99" s="1209" t="n">
        <v>200</v>
      </c>
      <c r="L99" s="1209" t="n">
        <v>2500</v>
      </c>
      <c r="M99" s="1340" t="n">
        <v>18.6896828964213</v>
      </c>
      <c r="N99" s="1211" t="n">
        <v>864.3</v>
      </c>
      <c r="O99" s="1213" t="n">
        <v>25022.4520159125</v>
      </c>
      <c r="P99" s="1341" t="n">
        <v>30792.9969646538</v>
      </c>
      <c r="Q99" s="1213" t="n">
        <v>22284.3493767488</v>
      </c>
      <c r="R99" s="1343" t="n">
        <v>47306.8013926613</v>
      </c>
      <c r="S99" s="1344" t="n">
        <v>53077.3463414025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90</v>
      </c>
      <c r="C100" s="1337" t="s">
        <v>496</v>
      </c>
      <c r="D100" s="1337" t="n">
        <f aca="false">K100</f>
        <v>200</v>
      </c>
      <c r="E100" s="1337" t="s">
        <v>496</v>
      </c>
      <c r="F100" s="1357" t="n">
        <f aca="false">L100</f>
        <v>2550</v>
      </c>
      <c r="G100" s="1337" t="s">
        <v>496</v>
      </c>
      <c r="H100" s="1325" t="n">
        <v>2</v>
      </c>
      <c r="I100" s="1327" t="s">
        <v>497</v>
      </c>
      <c r="J100" s="1338" t="n">
        <v>90</v>
      </c>
      <c r="K100" s="1209" t="n">
        <v>200</v>
      </c>
      <c r="L100" s="1209" t="n">
        <v>2550</v>
      </c>
      <c r="M100" s="1340" t="n">
        <v>19.0518689565645</v>
      </c>
      <c r="N100" s="1211" t="n">
        <v>884.4</v>
      </c>
      <c r="O100" s="1213" t="n">
        <v>25401.7220605313</v>
      </c>
      <c r="P100" s="1341" t="n">
        <v>31281.99977349</v>
      </c>
      <c r="Q100" s="1213" t="n">
        <v>22834.8170557313</v>
      </c>
      <c r="R100" s="1343" t="n">
        <v>48236.5391162625</v>
      </c>
      <c r="S100" s="1344" t="n">
        <v>54116.8168292213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90</v>
      </c>
      <c r="C101" s="1325" t="s">
        <v>496</v>
      </c>
      <c r="D101" s="1325" t="n">
        <f aca="false">K101</f>
        <v>200</v>
      </c>
      <c r="E101" s="1325" t="s">
        <v>496</v>
      </c>
      <c r="F101" s="1357" t="n">
        <f aca="false">L101</f>
        <v>2600</v>
      </c>
      <c r="G101" s="1325" t="s">
        <v>496</v>
      </c>
      <c r="H101" s="1325" t="n">
        <v>2</v>
      </c>
      <c r="I101" s="1327" t="s">
        <v>497</v>
      </c>
      <c r="J101" s="1338" t="n">
        <v>90</v>
      </c>
      <c r="K101" s="1209" t="n">
        <v>200</v>
      </c>
      <c r="L101" s="1209" t="n">
        <v>2600</v>
      </c>
      <c r="M101" s="1340" t="n">
        <v>19.3970150167076</v>
      </c>
      <c r="N101" s="1211" t="n">
        <v>904.5</v>
      </c>
      <c r="O101" s="1213" t="n">
        <v>25780.9919739413</v>
      </c>
      <c r="P101" s="1341" t="n">
        <v>31771.0025823263</v>
      </c>
      <c r="Q101" s="1213" t="n">
        <v>23169.7877461313</v>
      </c>
      <c r="R101" s="1343" t="n">
        <v>48950.7797200725</v>
      </c>
      <c r="S101" s="1344" t="n">
        <v>54940.7903284575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90</v>
      </c>
      <c r="C102" s="1337" t="s">
        <v>496</v>
      </c>
      <c r="D102" s="1337" t="n">
        <f aca="false">K102</f>
        <v>200</v>
      </c>
      <c r="E102" s="1337" t="s">
        <v>496</v>
      </c>
      <c r="F102" s="1357" t="n">
        <f aca="false">L102</f>
        <v>2650</v>
      </c>
      <c r="G102" s="1337" t="s">
        <v>496</v>
      </c>
      <c r="H102" s="1325" t="n">
        <v>2</v>
      </c>
      <c r="I102" s="1327" t="s">
        <v>497</v>
      </c>
      <c r="J102" s="1338" t="n">
        <v>90</v>
      </c>
      <c r="K102" s="1209" t="n">
        <v>200</v>
      </c>
      <c r="L102" s="1209" t="n">
        <v>2650</v>
      </c>
      <c r="M102" s="1340" t="n">
        <v>19.7592010768508</v>
      </c>
      <c r="N102" s="1211" t="n">
        <v>924.6</v>
      </c>
      <c r="O102" s="1213" t="n">
        <v>26160.26201856</v>
      </c>
      <c r="P102" s="1341" t="n">
        <v>32260.0052599538</v>
      </c>
      <c r="Q102" s="1213" t="n">
        <v>23720.2554251138</v>
      </c>
      <c r="R102" s="1343" t="n">
        <v>49880.5174436738</v>
      </c>
      <c r="S102" s="1344" t="n">
        <v>55980.2606850675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90</v>
      </c>
      <c r="C103" s="1337" t="s">
        <v>496</v>
      </c>
      <c r="D103" s="1337" t="n">
        <f aca="false">K103</f>
        <v>200</v>
      </c>
      <c r="E103" s="1337" t="s">
        <v>496</v>
      </c>
      <c r="F103" s="1357" t="n">
        <f aca="false">L103</f>
        <v>2700</v>
      </c>
      <c r="G103" s="1337" t="s">
        <v>496</v>
      </c>
      <c r="H103" s="1325" t="n">
        <v>2</v>
      </c>
      <c r="I103" s="1327" t="s">
        <v>497</v>
      </c>
      <c r="J103" s="1338" t="n">
        <v>90</v>
      </c>
      <c r="K103" s="1209" t="n">
        <v>200</v>
      </c>
      <c r="L103" s="1209" t="n">
        <v>2700</v>
      </c>
      <c r="M103" s="1340" t="n">
        <v>20.1435971369939</v>
      </c>
      <c r="N103" s="1211" t="n">
        <v>944.7</v>
      </c>
      <c r="O103" s="1213" t="n">
        <v>26582.4028165275</v>
      </c>
      <c r="P103" s="1341" t="n">
        <v>32792.140583595</v>
      </c>
      <c r="Q103" s="1213" t="n">
        <v>24055.2262467225</v>
      </c>
      <c r="R103" s="1343" t="n">
        <v>50637.62906325</v>
      </c>
      <c r="S103" s="1344" t="n">
        <v>56847.3668303175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90</v>
      </c>
      <c r="C104" s="1337" t="s">
        <v>496</v>
      </c>
      <c r="D104" s="1337" t="n">
        <f aca="false">K104</f>
        <v>200</v>
      </c>
      <c r="E104" s="1337" t="s">
        <v>496</v>
      </c>
      <c r="F104" s="1357" t="n">
        <f aca="false">L104</f>
        <v>2750</v>
      </c>
      <c r="G104" s="1337" t="s">
        <v>496</v>
      </c>
      <c r="H104" s="1325" t="n">
        <v>2</v>
      </c>
      <c r="I104" s="1327" t="s">
        <v>497</v>
      </c>
      <c r="J104" s="1338" t="n">
        <v>90</v>
      </c>
      <c r="K104" s="1209" t="n">
        <v>200</v>
      </c>
      <c r="L104" s="1209" t="n">
        <v>2750</v>
      </c>
      <c r="M104" s="1340" t="n">
        <v>20.4887431971371</v>
      </c>
      <c r="N104" s="1211" t="n">
        <v>964.8</v>
      </c>
      <c r="O104" s="1213" t="n">
        <v>26961.6728611463</v>
      </c>
      <c r="P104" s="1341" t="n">
        <v>33281.1433924313</v>
      </c>
      <c r="Q104" s="1213" t="n">
        <v>24390.1969371225</v>
      </c>
      <c r="R104" s="1343" t="n">
        <v>51351.8697982688</v>
      </c>
      <c r="S104" s="1344" t="n">
        <v>57671.3403295538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90</v>
      </c>
      <c r="C105" s="1337" t="s">
        <v>496</v>
      </c>
      <c r="D105" s="1337" t="n">
        <f aca="false">K105</f>
        <v>200</v>
      </c>
      <c r="E105" s="1337" t="s">
        <v>496</v>
      </c>
      <c r="F105" s="1357" t="n">
        <f aca="false">L105</f>
        <v>2800</v>
      </c>
      <c r="G105" s="1337" t="s">
        <v>496</v>
      </c>
      <c r="H105" s="1325" t="n">
        <v>2</v>
      </c>
      <c r="I105" s="1327" t="s">
        <v>497</v>
      </c>
      <c r="J105" s="1338" t="n">
        <v>90</v>
      </c>
      <c r="K105" s="1209" t="n">
        <v>200</v>
      </c>
      <c r="L105" s="1209" t="n">
        <v>2800</v>
      </c>
      <c r="M105" s="1340" t="n">
        <v>20.8509292572803</v>
      </c>
      <c r="N105" s="1211" t="n">
        <v>984.9</v>
      </c>
      <c r="O105" s="1213" t="n">
        <v>27340.9427745563</v>
      </c>
      <c r="P105" s="1341" t="n">
        <v>33770.1460700588</v>
      </c>
      <c r="Q105" s="1213" t="n">
        <v>24940.664616105</v>
      </c>
      <c r="R105" s="1343" t="n">
        <v>52281.6073906613</v>
      </c>
      <c r="S105" s="1344" t="n">
        <v>58710.8106861638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90</v>
      </c>
      <c r="C106" s="1337" t="s">
        <v>496</v>
      </c>
      <c r="D106" s="1337" t="n">
        <f aca="false">K106</f>
        <v>200</v>
      </c>
      <c r="E106" s="1337" t="s">
        <v>496</v>
      </c>
      <c r="F106" s="1357" t="n">
        <f aca="false">L106</f>
        <v>2850</v>
      </c>
      <c r="G106" s="1337" t="s">
        <v>496</v>
      </c>
      <c r="H106" s="1325" t="n">
        <v>2</v>
      </c>
      <c r="I106" s="1327" t="s">
        <v>497</v>
      </c>
      <c r="J106" s="1338" t="n">
        <v>90</v>
      </c>
      <c r="K106" s="1209" t="n">
        <v>200</v>
      </c>
      <c r="L106" s="1209" t="n">
        <v>2850</v>
      </c>
      <c r="M106" s="1340" t="n">
        <v>21.1960753174234</v>
      </c>
      <c r="N106" s="1211" t="n">
        <v>1005</v>
      </c>
      <c r="O106" s="1213" t="n">
        <v>27720.212819175</v>
      </c>
      <c r="P106" s="1341" t="n">
        <v>34259.148878895</v>
      </c>
      <c r="Q106" s="1213" t="n">
        <v>25275.635306505</v>
      </c>
      <c r="R106" s="1343" t="n">
        <v>52995.84812568</v>
      </c>
      <c r="S106" s="1344" t="n">
        <v>59534.7841854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90</v>
      </c>
      <c r="C107" s="1337" t="s">
        <v>496</v>
      </c>
      <c r="D107" s="1337" t="n">
        <f aca="false">K107</f>
        <v>200</v>
      </c>
      <c r="E107" s="1337" t="s">
        <v>496</v>
      </c>
      <c r="F107" s="1357" t="n">
        <f aca="false">L107</f>
        <v>2900</v>
      </c>
      <c r="G107" s="1337" t="s">
        <v>496</v>
      </c>
      <c r="H107" s="1325" t="n">
        <v>2</v>
      </c>
      <c r="I107" s="1327" t="s">
        <v>497</v>
      </c>
      <c r="J107" s="1338" t="n">
        <v>90</v>
      </c>
      <c r="K107" s="1209" t="n">
        <v>200</v>
      </c>
      <c r="L107" s="1209" t="n">
        <v>2900</v>
      </c>
      <c r="M107" s="1340" t="n">
        <v>21.5582613775666</v>
      </c>
      <c r="N107" s="1211" t="n">
        <v>1025.1</v>
      </c>
      <c r="O107" s="1213" t="n">
        <v>28099.4828637938</v>
      </c>
      <c r="P107" s="1341" t="n">
        <v>34748.1515565225</v>
      </c>
      <c r="Q107" s="1213" t="n">
        <v>25826.1029854875</v>
      </c>
      <c r="R107" s="1343" t="n">
        <v>53925.5858492813</v>
      </c>
      <c r="S107" s="1344" t="n">
        <v>60574.25454201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90</v>
      </c>
      <c r="C108" s="1337" t="s">
        <v>496</v>
      </c>
      <c r="D108" s="1337" t="n">
        <f aca="false">K108</f>
        <v>200</v>
      </c>
      <c r="E108" s="1337" t="s">
        <v>496</v>
      </c>
      <c r="F108" s="1357" t="n">
        <f aca="false">L108</f>
        <v>2950</v>
      </c>
      <c r="G108" s="1337" t="s">
        <v>496</v>
      </c>
      <c r="H108" s="1325" t="n">
        <v>2</v>
      </c>
      <c r="I108" s="1327" t="s">
        <v>497</v>
      </c>
      <c r="J108" s="1338" t="n">
        <v>90</v>
      </c>
      <c r="K108" s="1209" t="n">
        <v>200</v>
      </c>
      <c r="L108" s="1209" t="n">
        <v>2950</v>
      </c>
      <c r="M108" s="1340" t="n">
        <v>21.9034074377097</v>
      </c>
      <c r="N108" s="1211" t="n">
        <v>1045.2</v>
      </c>
      <c r="O108" s="1213" t="n">
        <v>28478.7527772038</v>
      </c>
      <c r="P108" s="1341" t="n">
        <v>35237.1543653588</v>
      </c>
      <c r="Q108" s="1213" t="n">
        <v>26161.0738070963</v>
      </c>
      <c r="R108" s="1343" t="n">
        <v>54639.8265843</v>
      </c>
      <c r="S108" s="1344" t="n">
        <v>61398.228172455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90</v>
      </c>
      <c r="C109" s="1346" t="s">
        <v>496</v>
      </c>
      <c r="D109" s="1346" t="n">
        <f aca="false">K109</f>
        <v>200</v>
      </c>
      <c r="E109" s="1346" t="s">
        <v>496</v>
      </c>
      <c r="F109" s="1358" t="n">
        <f aca="false">L109</f>
        <v>3000</v>
      </c>
      <c r="G109" s="1346" t="s">
        <v>496</v>
      </c>
      <c r="H109" s="1348" t="n">
        <v>2</v>
      </c>
      <c r="I109" s="1349" t="s">
        <v>497</v>
      </c>
      <c r="J109" s="1356" t="n">
        <v>90</v>
      </c>
      <c r="K109" s="1232" t="n">
        <v>200</v>
      </c>
      <c r="L109" s="1232" t="n">
        <v>3000</v>
      </c>
      <c r="M109" s="1351" t="n">
        <v>22.2655934978529</v>
      </c>
      <c r="N109" s="1234" t="n">
        <v>1065.3</v>
      </c>
      <c r="O109" s="1236" t="n">
        <v>29956.3008089738</v>
      </c>
      <c r="P109" s="1352" t="n">
        <v>35726.157174195</v>
      </c>
      <c r="Q109" s="1236" t="n">
        <v>26711.5414860788</v>
      </c>
      <c r="R109" s="1354" t="n">
        <v>56667.8422950525</v>
      </c>
      <c r="S109" s="1355" t="n">
        <v>62437.6986602738</v>
      </c>
    </row>
    <row r="110" customFormat="false" ht="22.5" hidden="false" customHeight="true" outlineLevel="0" collapsed="false">
      <c r="A110" s="1201" t="s">
        <v>512</v>
      </c>
      <c r="B110" s="1201"/>
      <c r="C110" s="1201"/>
      <c r="D110" s="1201"/>
      <c r="E110" s="1201"/>
      <c r="F110" s="1201"/>
      <c r="G110" s="1201"/>
      <c r="H110" s="1201"/>
      <c r="I110" s="1201"/>
      <c r="J110" s="1201"/>
      <c r="K110" s="1201"/>
      <c r="L110" s="1201"/>
      <c r="M110" s="1201"/>
      <c r="N110" s="1201"/>
      <c r="O110" s="1201"/>
      <c r="P110" s="1201"/>
      <c r="Q110" s="1201"/>
      <c r="R110" s="1201"/>
      <c r="S110" s="1201"/>
    </row>
    <row r="111" customFormat="false" ht="16.5" hidden="false" customHeight="true" outlineLevel="0" collapsed="false">
      <c r="A111" s="1202" t="s">
        <v>495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90</v>
      </c>
      <c r="C112" s="1325" t="s">
        <v>496</v>
      </c>
      <c r="D112" s="1325" t="n">
        <f aca="false">K112</f>
        <v>260</v>
      </c>
      <c r="E112" s="1325" t="s">
        <v>496</v>
      </c>
      <c r="F112" s="1357" t="n">
        <f aca="false">L112</f>
        <v>600</v>
      </c>
      <c r="G112" s="1325" t="s">
        <v>496</v>
      </c>
      <c r="H112" s="1325" t="n">
        <v>2</v>
      </c>
      <c r="I112" s="1327" t="s">
        <v>497</v>
      </c>
      <c r="J112" s="1328" t="n">
        <v>90</v>
      </c>
      <c r="K112" s="1259" t="n">
        <v>260</v>
      </c>
      <c r="L112" s="1259" t="n">
        <v>600</v>
      </c>
      <c r="M112" s="1330" t="n">
        <v>5.74067126306553</v>
      </c>
      <c r="N112" s="1261" t="n">
        <v>133.2</v>
      </c>
      <c r="O112" s="1262" t="n">
        <v>9843.24827885625</v>
      </c>
      <c r="P112" s="1331" t="n">
        <v>11857.73676111</v>
      </c>
      <c r="Q112" s="1262" t="n">
        <v>7043.02367612625</v>
      </c>
      <c r="R112" s="1334" t="n">
        <v>16886.2719549825</v>
      </c>
      <c r="S112" s="1335" t="n">
        <v>18900.7604372363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90</v>
      </c>
      <c r="C113" s="1337" t="s">
        <v>496</v>
      </c>
      <c r="D113" s="1337" t="n">
        <f aca="false">K113</f>
        <v>260</v>
      </c>
      <c r="E113" s="1337" t="s">
        <v>496</v>
      </c>
      <c r="F113" s="1357" t="n">
        <f aca="false">L113</f>
        <v>650</v>
      </c>
      <c r="G113" s="1337" t="s">
        <v>496</v>
      </c>
      <c r="H113" s="1325" t="n">
        <v>2</v>
      </c>
      <c r="I113" s="1327" t="s">
        <v>497</v>
      </c>
      <c r="J113" s="1338" t="n">
        <v>90</v>
      </c>
      <c r="K113" s="1209" t="n">
        <v>260</v>
      </c>
      <c r="L113" s="1209" t="n">
        <v>650</v>
      </c>
      <c r="M113" s="1340" t="n">
        <v>6.13359788505079</v>
      </c>
      <c r="N113" s="1211" t="n">
        <v>159.84</v>
      </c>
      <c r="O113" s="1213" t="n">
        <v>10248.7977303863</v>
      </c>
      <c r="P113" s="1341" t="n">
        <v>12392.7665497763</v>
      </c>
      <c r="Q113" s="1213" t="n">
        <v>7446.3980802075</v>
      </c>
      <c r="R113" s="1343" t="n">
        <v>17695.1958105938</v>
      </c>
      <c r="S113" s="1344" t="n">
        <v>19839.1646299838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90</v>
      </c>
      <c r="C114" s="1337" t="s">
        <v>496</v>
      </c>
      <c r="D114" s="1337" t="n">
        <f aca="false">K114</f>
        <v>260</v>
      </c>
      <c r="E114" s="1337" t="s">
        <v>496</v>
      </c>
      <c r="F114" s="1357" t="n">
        <f aca="false">L114</f>
        <v>700</v>
      </c>
      <c r="G114" s="1337" t="s">
        <v>496</v>
      </c>
      <c r="H114" s="1325" t="n">
        <v>2</v>
      </c>
      <c r="I114" s="1327" t="s">
        <v>497</v>
      </c>
      <c r="J114" s="1338" t="n">
        <v>90</v>
      </c>
      <c r="K114" s="1209" t="n">
        <v>260</v>
      </c>
      <c r="L114" s="1209" t="n">
        <v>700</v>
      </c>
      <c r="M114" s="1340" t="n">
        <v>6.54356450703605</v>
      </c>
      <c r="N114" s="1211" t="n">
        <v>186.48</v>
      </c>
      <c r="O114" s="1213" t="n">
        <v>10654.3471819163</v>
      </c>
      <c r="P114" s="1341" t="n">
        <v>12927.7963384425</v>
      </c>
      <c r="Q114" s="1213" t="n">
        <v>8065.26947287125</v>
      </c>
      <c r="R114" s="1343" t="n">
        <v>18719.6166547875</v>
      </c>
      <c r="S114" s="1344" t="n">
        <v>20993.0658113138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90</v>
      </c>
      <c r="C115" s="1337" t="s">
        <v>496</v>
      </c>
      <c r="D115" s="1337" t="n">
        <f aca="false">K115</f>
        <v>260</v>
      </c>
      <c r="E115" s="1337" t="s">
        <v>496</v>
      </c>
      <c r="F115" s="1357" t="n">
        <f aca="false">L115</f>
        <v>750</v>
      </c>
      <c r="G115" s="1337" t="s">
        <v>496</v>
      </c>
      <c r="H115" s="1325" t="n">
        <v>2</v>
      </c>
      <c r="I115" s="1327" t="s">
        <v>497</v>
      </c>
      <c r="J115" s="1338" t="n">
        <v>90</v>
      </c>
      <c r="K115" s="1209" t="n">
        <v>260</v>
      </c>
      <c r="L115" s="1209" t="n">
        <v>750</v>
      </c>
      <c r="M115" s="1340" t="n">
        <v>6.93649112902132</v>
      </c>
      <c r="N115" s="1211" t="n">
        <v>213.12</v>
      </c>
      <c r="O115" s="1213" t="n">
        <v>11059.8966334463</v>
      </c>
      <c r="P115" s="1341" t="n">
        <v>13462.8261271088</v>
      </c>
      <c r="Q115" s="1213" t="n">
        <v>8468.6438769525</v>
      </c>
      <c r="R115" s="1343" t="n">
        <v>19528.5405103988</v>
      </c>
      <c r="S115" s="1344" t="n">
        <v>21931.4700040612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90</v>
      </c>
      <c r="C116" s="1337" t="s">
        <v>496</v>
      </c>
      <c r="D116" s="1337" t="n">
        <f aca="false">K116</f>
        <v>260</v>
      </c>
      <c r="E116" s="1337" t="s">
        <v>496</v>
      </c>
      <c r="F116" s="1357" t="n">
        <f aca="false">L116</f>
        <v>800</v>
      </c>
      <c r="G116" s="1337" t="s">
        <v>496</v>
      </c>
      <c r="H116" s="1325" t="n">
        <v>2</v>
      </c>
      <c r="I116" s="1327" t="s">
        <v>497</v>
      </c>
      <c r="J116" s="1338" t="n">
        <v>90</v>
      </c>
      <c r="K116" s="1209" t="n">
        <v>260</v>
      </c>
      <c r="L116" s="1209" t="n">
        <v>800</v>
      </c>
      <c r="M116" s="1340" t="n">
        <v>7.32941775100658</v>
      </c>
      <c r="N116" s="1211" t="n">
        <v>239.76</v>
      </c>
      <c r="O116" s="1213" t="n">
        <v>11465.4459537675</v>
      </c>
      <c r="P116" s="1341" t="n">
        <v>13997.8557845663</v>
      </c>
      <c r="Q116" s="1213" t="n">
        <v>8872.01828103375</v>
      </c>
      <c r="R116" s="1343" t="n">
        <v>20337.4642348013</v>
      </c>
      <c r="S116" s="1344" t="n">
        <v>22869.8740656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90</v>
      </c>
      <c r="C117" s="1337" t="s">
        <v>496</v>
      </c>
      <c r="D117" s="1337" t="n">
        <f aca="false">K117</f>
        <v>260</v>
      </c>
      <c r="E117" s="1337" t="s">
        <v>496</v>
      </c>
      <c r="F117" s="1357" t="n">
        <f aca="false">L117</f>
        <v>850</v>
      </c>
      <c r="G117" s="1337" t="s">
        <v>496</v>
      </c>
      <c r="H117" s="1325" t="n">
        <v>2</v>
      </c>
      <c r="I117" s="1327" t="s">
        <v>497</v>
      </c>
      <c r="J117" s="1338" t="n">
        <v>90</v>
      </c>
      <c r="K117" s="1209" t="n">
        <v>260</v>
      </c>
      <c r="L117" s="1209" t="n">
        <v>850</v>
      </c>
      <c r="M117" s="1340" t="n">
        <v>7.73938437299184</v>
      </c>
      <c r="N117" s="1211" t="n">
        <v>266.4</v>
      </c>
      <c r="O117" s="1213" t="n">
        <v>11870.9954052975</v>
      </c>
      <c r="P117" s="1341" t="n">
        <v>14532.8855732325</v>
      </c>
      <c r="Q117" s="1213" t="n">
        <v>9490.8896736975</v>
      </c>
      <c r="R117" s="1343" t="n">
        <v>21361.885078995</v>
      </c>
      <c r="S117" s="1344" t="n">
        <v>24023.77524693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90</v>
      </c>
      <c r="C118" s="1337" t="s">
        <v>496</v>
      </c>
      <c r="D118" s="1337" t="n">
        <f aca="false">K118</f>
        <v>260</v>
      </c>
      <c r="E118" s="1337" t="s">
        <v>496</v>
      </c>
      <c r="F118" s="1357" t="n">
        <f aca="false">L118</f>
        <v>900</v>
      </c>
      <c r="G118" s="1337" t="s">
        <v>496</v>
      </c>
      <c r="H118" s="1325" t="n">
        <v>2</v>
      </c>
      <c r="I118" s="1327" t="s">
        <v>497</v>
      </c>
      <c r="J118" s="1338" t="n">
        <v>90</v>
      </c>
      <c r="K118" s="1209" t="n">
        <v>260</v>
      </c>
      <c r="L118" s="1209" t="n">
        <v>900</v>
      </c>
      <c r="M118" s="1340" t="n">
        <v>8.13231099497711</v>
      </c>
      <c r="N118" s="1211" t="n">
        <v>293.04</v>
      </c>
      <c r="O118" s="1213" t="n">
        <v>12276.5448568275</v>
      </c>
      <c r="P118" s="1341" t="n">
        <v>15067.9153618988</v>
      </c>
      <c r="Q118" s="1213" t="n">
        <v>9894.26407777875</v>
      </c>
      <c r="R118" s="1343" t="n">
        <v>22170.8089346063</v>
      </c>
      <c r="S118" s="1344" t="n">
        <v>24962.1794396775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90</v>
      </c>
      <c r="C119" s="1337" t="s">
        <v>496</v>
      </c>
      <c r="D119" s="1337" t="n">
        <f aca="false">K119</f>
        <v>260</v>
      </c>
      <c r="E119" s="1337" t="s">
        <v>496</v>
      </c>
      <c r="F119" s="1357" t="n">
        <f aca="false">L119</f>
        <v>950</v>
      </c>
      <c r="G119" s="1337" t="s">
        <v>496</v>
      </c>
      <c r="H119" s="1325" t="n">
        <v>2</v>
      </c>
      <c r="I119" s="1327" t="s">
        <v>497</v>
      </c>
      <c r="J119" s="1338" t="n">
        <v>90</v>
      </c>
      <c r="K119" s="1209" t="n">
        <v>260</v>
      </c>
      <c r="L119" s="1209" t="n">
        <v>950</v>
      </c>
      <c r="M119" s="1340" t="n">
        <v>8.54227761696237</v>
      </c>
      <c r="N119" s="1211" t="n">
        <v>319.68</v>
      </c>
      <c r="O119" s="1213" t="n">
        <v>12682.0943083575</v>
      </c>
      <c r="P119" s="1341" t="n">
        <v>15602.945150565</v>
      </c>
      <c r="Q119" s="1213" t="n">
        <v>10513.1354704425</v>
      </c>
      <c r="R119" s="1343" t="n">
        <v>23195.2297788</v>
      </c>
      <c r="S119" s="1344" t="n">
        <v>26116.0806210075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90</v>
      </c>
      <c r="C120" s="1337" t="s">
        <v>496</v>
      </c>
      <c r="D120" s="1337" t="n">
        <f aca="false">K120</f>
        <v>260</v>
      </c>
      <c r="E120" s="1337" t="s">
        <v>496</v>
      </c>
      <c r="F120" s="1357" t="n">
        <f aca="false">L120</f>
        <v>1000</v>
      </c>
      <c r="G120" s="1337" t="s">
        <v>496</v>
      </c>
      <c r="H120" s="1325" t="n">
        <v>2</v>
      </c>
      <c r="I120" s="1327" t="s">
        <v>497</v>
      </c>
      <c r="J120" s="1338" t="n">
        <v>90</v>
      </c>
      <c r="K120" s="1209" t="n">
        <v>260</v>
      </c>
      <c r="L120" s="1209" t="n">
        <v>1000</v>
      </c>
      <c r="M120" s="1340" t="n">
        <v>8.93520423894763</v>
      </c>
      <c r="N120" s="1211" t="n">
        <v>346.32</v>
      </c>
      <c r="O120" s="1213" t="n">
        <v>13087.6436286788</v>
      </c>
      <c r="P120" s="1341" t="n">
        <v>16137.9748080225</v>
      </c>
      <c r="Q120" s="1213" t="n">
        <v>10916.5098745238</v>
      </c>
      <c r="R120" s="1343" t="n">
        <v>24004.1535032025</v>
      </c>
      <c r="S120" s="1344" t="n">
        <v>27054.4846825463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90</v>
      </c>
      <c r="C121" s="1337" t="s">
        <v>496</v>
      </c>
      <c r="D121" s="1337" t="n">
        <f aca="false">K121</f>
        <v>260</v>
      </c>
      <c r="E121" s="1337" t="s">
        <v>496</v>
      </c>
      <c r="F121" s="1357" t="n">
        <f aca="false">L121</f>
        <v>1050</v>
      </c>
      <c r="G121" s="1337" t="s">
        <v>496</v>
      </c>
      <c r="H121" s="1325" t="n">
        <v>2</v>
      </c>
      <c r="I121" s="1327" t="s">
        <v>497</v>
      </c>
      <c r="J121" s="1338" t="n">
        <v>90</v>
      </c>
      <c r="K121" s="1209" t="n">
        <v>260</v>
      </c>
      <c r="L121" s="1209" t="n">
        <v>1050</v>
      </c>
      <c r="M121" s="1340" t="n">
        <v>9.3451708609329</v>
      </c>
      <c r="N121" s="1211" t="n">
        <v>372.96</v>
      </c>
      <c r="O121" s="1213" t="n">
        <v>13493.1930802088</v>
      </c>
      <c r="P121" s="1341" t="n">
        <v>16673.0045966888</v>
      </c>
      <c r="Q121" s="1213" t="n">
        <v>11535.3811359788</v>
      </c>
      <c r="R121" s="1343" t="n">
        <v>25028.5742161875</v>
      </c>
      <c r="S121" s="1344" t="n">
        <v>28208.3857326675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90</v>
      </c>
      <c r="C122" s="1325" t="s">
        <v>496</v>
      </c>
      <c r="D122" s="1325" t="n">
        <f aca="false">K122</f>
        <v>260</v>
      </c>
      <c r="E122" s="1325" t="s">
        <v>496</v>
      </c>
      <c r="F122" s="1357" t="n">
        <f aca="false">L122</f>
        <v>1100</v>
      </c>
      <c r="G122" s="1325" t="s">
        <v>496</v>
      </c>
      <c r="H122" s="1325" t="n">
        <v>2</v>
      </c>
      <c r="I122" s="1327" t="s">
        <v>497</v>
      </c>
      <c r="J122" s="1338" t="n">
        <v>90</v>
      </c>
      <c r="K122" s="1209" t="n">
        <v>260</v>
      </c>
      <c r="L122" s="1209" t="n">
        <v>1100</v>
      </c>
      <c r="M122" s="1340" t="n">
        <v>9.73809748291816</v>
      </c>
      <c r="N122" s="1211" t="n">
        <v>399.6</v>
      </c>
      <c r="O122" s="1213" t="n">
        <v>13898.7425317388</v>
      </c>
      <c r="P122" s="1341" t="n">
        <v>17208.034385355</v>
      </c>
      <c r="Q122" s="1213" t="n">
        <v>11938.75554006</v>
      </c>
      <c r="R122" s="1343" t="n">
        <v>25837.4980717988</v>
      </c>
      <c r="S122" s="1344" t="n">
        <v>29146.789925415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90</v>
      </c>
      <c r="C123" s="1337" t="s">
        <v>496</v>
      </c>
      <c r="D123" s="1337" t="n">
        <f aca="false">K123</f>
        <v>260</v>
      </c>
      <c r="E123" s="1337" t="s">
        <v>496</v>
      </c>
      <c r="F123" s="1357" t="n">
        <f aca="false">L123</f>
        <v>1150</v>
      </c>
      <c r="G123" s="1337" t="s">
        <v>496</v>
      </c>
      <c r="H123" s="1325" t="n">
        <v>2</v>
      </c>
      <c r="I123" s="1327" t="s">
        <v>497</v>
      </c>
      <c r="J123" s="1338" t="n">
        <v>90</v>
      </c>
      <c r="K123" s="1209" t="n">
        <v>260</v>
      </c>
      <c r="L123" s="1209" t="n">
        <v>1150</v>
      </c>
      <c r="M123" s="1340" t="n">
        <v>10.1310241049034</v>
      </c>
      <c r="N123" s="1211" t="n">
        <v>426.24</v>
      </c>
      <c r="O123" s="1213" t="n">
        <v>14304.2919832688</v>
      </c>
      <c r="P123" s="1341" t="n">
        <v>17743.0641740213</v>
      </c>
      <c r="Q123" s="1213" t="n">
        <v>12342.1299441413</v>
      </c>
      <c r="R123" s="1343" t="n">
        <v>26646.42192741</v>
      </c>
      <c r="S123" s="1344" t="n">
        <v>30085.1941181625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90</v>
      </c>
      <c r="C124" s="1337" t="s">
        <v>496</v>
      </c>
      <c r="D124" s="1337" t="n">
        <f aca="false">K124</f>
        <v>260</v>
      </c>
      <c r="E124" s="1337" t="s">
        <v>496</v>
      </c>
      <c r="F124" s="1357" t="n">
        <f aca="false">L124</f>
        <v>1200</v>
      </c>
      <c r="G124" s="1337" t="s">
        <v>496</v>
      </c>
      <c r="H124" s="1325" t="n">
        <v>2</v>
      </c>
      <c r="I124" s="1327" t="s">
        <v>497</v>
      </c>
      <c r="J124" s="1338" t="n">
        <v>90</v>
      </c>
      <c r="K124" s="1209" t="n">
        <v>260</v>
      </c>
      <c r="L124" s="1209" t="n">
        <v>1200</v>
      </c>
      <c r="M124" s="1340" t="n">
        <v>10.5802407268887</v>
      </c>
      <c r="N124" s="1211" t="n">
        <v>452.88</v>
      </c>
      <c r="O124" s="1213" t="n">
        <v>14752.7121881475</v>
      </c>
      <c r="P124" s="1341" t="n">
        <v>18321.2264774925</v>
      </c>
      <c r="Q124" s="1213" t="n">
        <v>12961.001336805</v>
      </c>
      <c r="R124" s="1343" t="n">
        <v>27713.7135249525</v>
      </c>
      <c r="S124" s="1344" t="n">
        <v>31282.2278142975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90</v>
      </c>
      <c r="C125" s="1337" t="s">
        <v>496</v>
      </c>
      <c r="D125" s="1337" t="n">
        <f aca="false">K125</f>
        <v>260</v>
      </c>
      <c r="E125" s="1337" t="s">
        <v>496</v>
      </c>
      <c r="F125" s="1357" t="n">
        <f aca="false">L125</f>
        <v>1250</v>
      </c>
      <c r="G125" s="1337" t="s">
        <v>496</v>
      </c>
      <c r="H125" s="1325" t="n">
        <v>2</v>
      </c>
      <c r="I125" s="1327" t="s">
        <v>497</v>
      </c>
      <c r="J125" s="1338" t="n">
        <v>90</v>
      </c>
      <c r="K125" s="1209" t="n">
        <v>260</v>
      </c>
      <c r="L125" s="1209" t="n">
        <v>1250</v>
      </c>
      <c r="M125" s="1340" t="n">
        <v>10.9731673488739</v>
      </c>
      <c r="N125" s="1211" t="n">
        <v>479.52</v>
      </c>
      <c r="O125" s="1213" t="n">
        <v>15158.2616396775</v>
      </c>
      <c r="P125" s="1341" t="n">
        <v>18856.2562661588</v>
      </c>
      <c r="Q125" s="1213" t="n">
        <v>13364.3757408863</v>
      </c>
      <c r="R125" s="1343" t="n">
        <v>28522.6373805638</v>
      </c>
      <c r="S125" s="1344" t="n">
        <v>32220.632007045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90</v>
      </c>
      <c r="C126" s="1337" t="s">
        <v>496</v>
      </c>
      <c r="D126" s="1337" t="n">
        <f aca="false">K126</f>
        <v>260</v>
      </c>
      <c r="E126" s="1337" t="s">
        <v>496</v>
      </c>
      <c r="F126" s="1357" t="n">
        <f aca="false">L126</f>
        <v>1300</v>
      </c>
      <c r="G126" s="1337" t="s">
        <v>496</v>
      </c>
      <c r="H126" s="1325" t="n">
        <v>2</v>
      </c>
      <c r="I126" s="1327" t="s">
        <v>497</v>
      </c>
      <c r="J126" s="1338" t="n">
        <v>90</v>
      </c>
      <c r="K126" s="1209" t="n">
        <v>260</v>
      </c>
      <c r="L126" s="1209" t="n">
        <v>1300</v>
      </c>
      <c r="M126" s="1340" t="n">
        <v>11.3831339708592</v>
      </c>
      <c r="N126" s="1211" t="n">
        <v>506.16</v>
      </c>
      <c r="O126" s="1213" t="n">
        <v>15563.8109599988</v>
      </c>
      <c r="P126" s="1341" t="n">
        <v>19391.286054825</v>
      </c>
      <c r="Q126" s="1213" t="n">
        <v>13983.24713355</v>
      </c>
      <c r="R126" s="1343" t="n">
        <v>29547.0580935488</v>
      </c>
      <c r="S126" s="1344" t="n">
        <v>33374.533188375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90</v>
      </c>
      <c r="C127" s="1337" t="s">
        <v>496</v>
      </c>
      <c r="D127" s="1337" t="n">
        <f aca="false">K127</f>
        <v>260</v>
      </c>
      <c r="E127" s="1337" t="s">
        <v>496</v>
      </c>
      <c r="F127" s="1357" t="n">
        <f aca="false">L127</f>
        <v>1350</v>
      </c>
      <c r="G127" s="1337" t="s">
        <v>496</v>
      </c>
      <c r="H127" s="1325" t="n">
        <v>2</v>
      </c>
      <c r="I127" s="1327" t="s">
        <v>497</v>
      </c>
      <c r="J127" s="1338" t="n">
        <v>90</v>
      </c>
      <c r="K127" s="1209" t="n">
        <v>260</v>
      </c>
      <c r="L127" s="1209" t="n">
        <v>1350</v>
      </c>
      <c r="M127" s="1340" t="n">
        <v>11.7760605928445</v>
      </c>
      <c r="N127" s="1211" t="n">
        <v>532.8</v>
      </c>
      <c r="O127" s="1213" t="n">
        <v>15969.3604115288</v>
      </c>
      <c r="P127" s="1341" t="n">
        <v>19926.3157122825</v>
      </c>
      <c r="Q127" s="1213" t="n">
        <v>14386.6215376313</v>
      </c>
      <c r="R127" s="1343" t="n">
        <v>30355.98194916</v>
      </c>
      <c r="S127" s="1344" t="n">
        <v>34312.9372499138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90</v>
      </c>
      <c r="C128" s="1337" t="s">
        <v>496</v>
      </c>
      <c r="D128" s="1337" t="n">
        <f aca="false">K128</f>
        <v>260</v>
      </c>
      <c r="E128" s="1337" t="s">
        <v>496</v>
      </c>
      <c r="F128" s="1357" t="n">
        <f aca="false">L128</f>
        <v>1400</v>
      </c>
      <c r="G128" s="1337" t="s">
        <v>496</v>
      </c>
      <c r="H128" s="1325" t="n">
        <v>2</v>
      </c>
      <c r="I128" s="1327" t="s">
        <v>497</v>
      </c>
      <c r="J128" s="1338" t="n">
        <v>90</v>
      </c>
      <c r="K128" s="1209" t="n">
        <v>260</v>
      </c>
      <c r="L128" s="1209" t="n">
        <v>1400</v>
      </c>
      <c r="M128" s="1340" t="n">
        <v>12.1860272148297</v>
      </c>
      <c r="N128" s="1211" t="n">
        <v>559.44</v>
      </c>
      <c r="O128" s="1213" t="n">
        <v>16374.9098630588</v>
      </c>
      <c r="P128" s="1341" t="n">
        <v>20461.3455009488</v>
      </c>
      <c r="Q128" s="1213" t="n">
        <v>15005.492930295</v>
      </c>
      <c r="R128" s="1343" t="n">
        <v>31380.4027933538</v>
      </c>
      <c r="S128" s="1344" t="n">
        <v>35466.8384312438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90</v>
      </c>
      <c r="C129" s="1337" t="s">
        <v>496</v>
      </c>
      <c r="D129" s="1337" t="n">
        <f aca="false">K129</f>
        <v>260</v>
      </c>
      <c r="E129" s="1337" t="s">
        <v>496</v>
      </c>
      <c r="F129" s="1357" t="n">
        <f aca="false">L129</f>
        <v>1450</v>
      </c>
      <c r="G129" s="1337" t="s">
        <v>496</v>
      </c>
      <c r="H129" s="1325" t="n">
        <v>2</v>
      </c>
      <c r="I129" s="1327" t="s">
        <v>497</v>
      </c>
      <c r="J129" s="1338" t="n">
        <v>90</v>
      </c>
      <c r="K129" s="1209" t="n">
        <v>260</v>
      </c>
      <c r="L129" s="1209" t="n">
        <v>1450</v>
      </c>
      <c r="M129" s="1340" t="n">
        <v>12.578953836815</v>
      </c>
      <c r="N129" s="1211" t="n">
        <v>586.08</v>
      </c>
      <c r="O129" s="1213" t="n">
        <v>16780.4593145888</v>
      </c>
      <c r="P129" s="1341" t="n">
        <v>20996.375289615</v>
      </c>
      <c r="Q129" s="1213" t="n">
        <v>15408.8673343763</v>
      </c>
      <c r="R129" s="1343" t="n">
        <v>32189.326648965</v>
      </c>
      <c r="S129" s="1344" t="n">
        <v>36405.2426239913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90</v>
      </c>
      <c r="C130" s="1337" t="s">
        <v>496</v>
      </c>
      <c r="D130" s="1337" t="n">
        <f aca="false">K130</f>
        <v>260</v>
      </c>
      <c r="E130" s="1337" t="s">
        <v>496</v>
      </c>
      <c r="F130" s="1357" t="n">
        <f aca="false">L130</f>
        <v>1500</v>
      </c>
      <c r="G130" s="1337" t="s">
        <v>496</v>
      </c>
      <c r="H130" s="1325" t="n">
        <v>2</v>
      </c>
      <c r="I130" s="1327" t="s">
        <v>497</v>
      </c>
      <c r="J130" s="1338" t="n">
        <v>90</v>
      </c>
      <c r="K130" s="1209" t="n">
        <v>260</v>
      </c>
      <c r="L130" s="1209" t="n">
        <v>1500</v>
      </c>
      <c r="M130" s="1340" t="n">
        <v>13.1126846476003</v>
      </c>
      <c r="N130" s="1211" t="n">
        <v>612.72</v>
      </c>
      <c r="O130" s="1213" t="n">
        <v>17736.8566880588</v>
      </c>
      <c r="P130" s="1341" t="n">
        <v>22031.9738072213</v>
      </c>
      <c r="Q130" s="1213" t="n">
        <v>16027.73872704</v>
      </c>
      <c r="R130" s="1343" t="n">
        <v>33764.5954150988</v>
      </c>
      <c r="S130" s="1344" t="n">
        <v>38059.7125342613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90</v>
      </c>
      <c r="C131" s="1337" t="s">
        <v>496</v>
      </c>
      <c r="D131" s="1337" t="n">
        <f aca="false">K131</f>
        <v>260</v>
      </c>
      <c r="E131" s="1337" t="s">
        <v>496</v>
      </c>
      <c r="F131" s="1357" t="n">
        <f aca="false">L131</f>
        <v>1550</v>
      </c>
      <c r="G131" s="1337" t="s">
        <v>496</v>
      </c>
      <c r="H131" s="1325" t="n">
        <v>2</v>
      </c>
      <c r="I131" s="1327" t="s">
        <v>497</v>
      </c>
      <c r="J131" s="1338" t="n">
        <v>90</v>
      </c>
      <c r="K131" s="1209" t="n">
        <v>260</v>
      </c>
      <c r="L131" s="1209" t="n">
        <v>1550</v>
      </c>
      <c r="M131" s="1340" t="n">
        <v>13.5056112695855</v>
      </c>
      <c r="N131" s="1211" t="n">
        <v>639.36</v>
      </c>
      <c r="O131" s="1213" t="n">
        <v>18142.40600838</v>
      </c>
      <c r="P131" s="1341" t="n">
        <v>22567.0035958875</v>
      </c>
      <c r="Q131" s="1213" t="n">
        <v>16431.1131311213</v>
      </c>
      <c r="R131" s="1343" t="n">
        <v>34573.5191395012</v>
      </c>
      <c r="S131" s="1344" t="n">
        <v>38998.1167270087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90</v>
      </c>
      <c r="C132" s="1325" t="s">
        <v>496</v>
      </c>
      <c r="D132" s="1325" t="n">
        <f aca="false">K132</f>
        <v>260</v>
      </c>
      <c r="E132" s="1325" t="s">
        <v>496</v>
      </c>
      <c r="F132" s="1357" t="n">
        <f aca="false">L132</f>
        <v>1600</v>
      </c>
      <c r="G132" s="1325" t="s">
        <v>496</v>
      </c>
      <c r="H132" s="1325" t="n">
        <v>2</v>
      </c>
      <c r="I132" s="1327" t="s">
        <v>497</v>
      </c>
      <c r="J132" s="1338" t="n">
        <v>90</v>
      </c>
      <c r="K132" s="1209" t="n">
        <v>260</v>
      </c>
      <c r="L132" s="1209" t="n">
        <v>1600</v>
      </c>
      <c r="M132" s="1340" t="n">
        <v>13.8985378915708</v>
      </c>
      <c r="N132" s="1211" t="n">
        <v>666</v>
      </c>
      <c r="O132" s="1213" t="n">
        <v>18547.95545991</v>
      </c>
      <c r="P132" s="1341" t="n">
        <v>23102.0333845538</v>
      </c>
      <c r="Q132" s="1213" t="n">
        <v>16834.4875352025</v>
      </c>
      <c r="R132" s="1343" t="n">
        <v>35382.4429951125</v>
      </c>
      <c r="S132" s="1344" t="n">
        <v>39936.5209197563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90</v>
      </c>
      <c r="C133" s="1337" t="s">
        <v>496</v>
      </c>
      <c r="D133" s="1337" t="n">
        <f aca="false">K133</f>
        <v>260</v>
      </c>
      <c r="E133" s="1337" t="s">
        <v>496</v>
      </c>
      <c r="F133" s="1357" t="n">
        <f aca="false">L133</f>
        <v>1650</v>
      </c>
      <c r="G133" s="1337" t="s">
        <v>496</v>
      </c>
      <c r="H133" s="1325" t="n">
        <v>2</v>
      </c>
      <c r="I133" s="1327" t="s">
        <v>497</v>
      </c>
      <c r="J133" s="1338" t="n">
        <v>90</v>
      </c>
      <c r="K133" s="1209" t="n">
        <v>260</v>
      </c>
      <c r="L133" s="1209" t="n">
        <v>1650</v>
      </c>
      <c r="M133" s="1340" t="n">
        <v>14.3085045135561</v>
      </c>
      <c r="N133" s="1211" t="n">
        <v>692.64</v>
      </c>
      <c r="O133" s="1213" t="n">
        <v>18953.50491144</v>
      </c>
      <c r="P133" s="1341" t="n">
        <v>23637.0630420113</v>
      </c>
      <c r="Q133" s="1213" t="n">
        <v>17453.3587966575</v>
      </c>
      <c r="R133" s="1343" t="n">
        <v>36406.8637080975</v>
      </c>
      <c r="S133" s="1344" t="n">
        <v>41090.4218386688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90</v>
      </c>
      <c r="C134" s="1337" t="s">
        <v>496</v>
      </c>
      <c r="D134" s="1337" t="n">
        <f aca="false">K134</f>
        <v>260</v>
      </c>
      <c r="E134" s="1337" t="s">
        <v>496</v>
      </c>
      <c r="F134" s="1357" t="n">
        <f aca="false">L134</f>
        <v>1700</v>
      </c>
      <c r="G134" s="1337" t="s">
        <v>496</v>
      </c>
      <c r="H134" s="1325" t="n">
        <v>2</v>
      </c>
      <c r="I134" s="1327" t="s">
        <v>497</v>
      </c>
      <c r="J134" s="1338" t="n">
        <v>90</v>
      </c>
      <c r="K134" s="1209" t="n">
        <v>260</v>
      </c>
      <c r="L134" s="1209" t="n">
        <v>1700</v>
      </c>
      <c r="M134" s="1340" t="n">
        <v>14.7014311355413</v>
      </c>
      <c r="N134" s="1211" t="n">
        <v>719.28</v>
      </c>
      <c r="O134" s="1213" t="n">
        <v>19359.05436297</v>
      </c>
      <c r="P134" s="1341" t="n">
        <v>24172.0928306775</v>
      </c>
      <c r="Q134" s="1213" t="n">
        <v>17856.7332007388</v>
      </c>
      <c r="R134" s="1343" t="n">
        <v>37215.7875637088</v>
      </c>
      <c r="S134" s="1344" t="n">
        <v>42028.8260314163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90</v>
      </c>
      <c r="C135" s="1337" t="s">
        <v>496</v>
      </c>
      <c r="D135" s="1337" t="n">
        <f aca="false">K135</f>
        <v>260</v>
      </c>
      <c r="E135" s="1337" t="s">
        <v>496</v>
      </c>
      <c r="F135" s="1357" t="n">
        <f aca="false">L135</f>
        <v>1750</v>
      </c>
      <c r="G135" s="1337" t="s">
        <v>496</v>
      </c>
      <c r="H135" s="1325" t="n">
        <v>2</v>
      </c>
      <c r="I135" s="1327" t="s">
        <v>497</v>
      </c>
      <c r="J135" s="1338" t="n">
        <v>90</v>
      </c>
      <c r="K135" s="1209" t="n">
        <v>260</v>
      </c>
      <c r="L135" s="1209" t="n">
        <v>1750</v>
      </c>
      <c r="M135" s="1340" t="n">
        <v>15.1113977575266</v>
      </c>
      <c r="N135" s="1211" t="n">
        <v>745.92</v>
      </c>
      <c r="O135" s="1213" t="n">
        <v>19764.6036832913</v>
      </c>
      <c r="P135" s="1341" t="n">
        <v>24707.1226193438</v>
      </c>
      <c r="Q135" s="1213" t="n">
        <v>18475.6045934025</v>
      </c>
      <c r="R135" s="1343" t="n">
        <v>38240.2082766938</v>
      </c>
      <c r="S135" s="1344" t="n">
        <v>43182.7272127463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90</v>
      </c>
      <c r="C136" s="1337" t="s">
        <v>496</v>
      </c>
      <c r="D136" s="1337" t="n">
        <f aca="false">K136</f>
        <v>260</v>
      </c>
      <c r="E136" s="1337" t="s">
        <v>496</v>
      </c>
      <c r="F136" s="1357" t="n">
        <f aca="false">L136</f>
        <v>1800</v>
      </c>
      <c r="G136" s="1337" t="s">
        <v>496</v>
      </c>
      <c r="H136" s="1325" t="n">
        <v>2</v>
      </c>
      <c r="I136" s="1327" t="s">
        <v>497</v>
      </c>
      <c r="J136" s="1338" t="n">
        <v>90</v>
      </c>
      <c r="K136" s="1209" t="n">
        <v>260</v>
      </c>
      <c r="L136" s="1209" t="n">
        <v>1800</v>
      </c>
      <c r="M136" s="1340" t="n">
        <v>15.5043243795118</v>
      </c>
      <c r="N136" s="1211" t="n">
        <v>772.56</v>
      </c>
      <c r="O136" s="1213" t="n">
        <v>20170.1531348213</v>
      </c>
      <c r="P136" s="1341" t="n">
        <v>25242.15240801</v>
      </c>
      <c r="Q136" s="1213" t="n">
        <v>18878.9789974838</v>
      </c>
      <c r="R136" s="1343" t="n">
        <v>39049.132132305</v>
      </c>
      <c r="S136" s="1344" t="n">
        <v>44121.1314054938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90</v>
      </c>
      <c r="C137" s="1337" t="s">
        <v>496</v>
      </c>
      <c r="D137" s="1337" t="n">
        <f aca="false">K137</f>
        <v>260</v>
      </c>
      <c r="E137" s="1337" t="s">
        <v>496</v>
      </c>
      <c r="F137" s="1357" t="n">
        <f aca="false">L137</f>
        <v>1850</v>
      </c>
      <c r="G137" s="1337" t="s">
        <v>496</v>
      </c>
      <c r="H137" s="1325" t="n">
        <v>2</v>
      </c>
      <c r="I137" s="1327" t="s">
        <v>497</v>
      </c>
      <c r="J137" s="1338" t="n">
        <v>90</v>
      </c>
      <c r="K137" s="1209" t="n">
        <v>260</v>
      </c>
      <c r="L137" s="1209" t="n">
        <v>1850</v>
      </c>
      <c r="M137" s="1340" t="n">
        <v>15.9142910014971</v>
      </c>
      <c r="N137" s="1211" t="n">
        <v>799.2</v>
      </c>
      <c r="O137" s="1213" t="n">
        <v>20575.7025863513</v>
      </c>
      <c r="P137" s="1341" t="n">
        <v>25777.1821966763</v>
      </c>
      <c r="Q137" s="1213" t="n">
        <v>19497.8503901475</v>
      </c>
      <c r="R137" s="1343" t="n">
        <v>40073.5529764988</v>
      </c>
      <c r="S137" s="1344" t="n">
        <v>45275.0325868238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90</v>
      </c>
      <c r="C138" s="1337" t="s">
        <v>496</v>
      </c>
      <c r="D138" s="1337" t="n">
        <f aca="false">K138</f>
        <v>260</v>
      </c>
      <c r="E138" s="1337" t="s">
        <v>496</v>
      </c>
      <c r="F138" s="1357" t="n">
        <f aca="false">L138</f>
        <v>1900</v>
      </c>
      <c r="G138" s="1337" t="s">
        <v>496</v>
      </c>
      <c r="H138" s="1325" t="n">
        <v>2</v>
      </c>
      <c r="I138" s="1327" t="s">
        <v>497</v>
      </c>
      <c r="J138" s="1338" t="n">
        <v>90</v>
      </c>
      <c r="K138" s="1209" t="n">
        <v>260</v>
      </c>
      <c r="L138" s="1209" t="n">
        <v>1900</v>
      </c>
      <c r="M138" s="1340" t="n">
        <v>16.3072176234824</v>
      </c>
      <c r="N138" s="1211" t="n">
        <v>825.84</v>
      </c>
      <c r="O138" s="1213" t="n">
        <v>20981.2520378813</v>
      </c>
      <c r="P138" s="1341" t="n">
        <v>26312.2118541338</v>
      </c>
      <c r="Q138" s="1213" t="n">
        <v>19901.2247942288</v>
      </c>
      <c r="R138" s="1343" t="n">
        <v>40882.47683211</v>
      </c>
      <c r="S138" s="1344" t="n">
        <v>46213.4366483625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90</v>
      </c>
      <c r="C139" s="1337" t="s">
        <v>496</v>
      </c>
      <c r="D139" s="1337" t="n">
        <f aca="false">K139</f>
        <v>260</v>
      </c>
      <c r="E139" s="1337" t="s">
        <v>496</v>
      </c>
      <c r="F139" s="1357" t="n">
        <f aca="false">L139</f>
        <v>1950</v>
      </c>
      <c r="G139" s="1337" t="s">
        <v>496</v>
      </c>
      <c r="H139" s="1325" t="n">
        <v>2</v>
      </c>
      <c r="I139" s="1327" t="s">
        <v>497</v>
      </c>
      <c r="J139" s="1338" t="n">
        <v>90</v>
      </c>
      <c r="K139" s="1209" t="n">
        <v>260</v>
      </c>
      <c r="L139" s="1209" t="n">
        <v>1950</v>
      </c>
      <c r="M139" s="1340" t="n">
        <v>16.7393942454676</v>
      </c>
      <c r="N139" s="1211" t="n">
        <v>852.48</v>
      </c>
      <c r="O139" s="1213" t="n">
        <v>21429.67224276</v>
      </c>
      <c r="P139" s="1341" t="n">
        <v>26890.374157605</v>
      </c>
      <c r="Q139" s="1213" t="n">
        <v>20304.59919831</v>
      </c>
      <c r="R139" s="1343" t="n">
        <v>41734.27144107</v>
      </c>
      <c r="S139" s="1344" t="n">
        <v>47194.973355915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90</v>
      </c>
      <c r="C140" s="1337" t="s">
        <v>496</v>
      </c>
      <c r="D140" s="1337" t="n">
        <f aca="false">K140</f>
        <v>260</v>
      </c>
      <c r="E140" s="1337" t="s">
        <v>496</v>
      </c>
      <c r="F140" s="1357" t="n">
        <f aca="false">L140</f>
        <v>2000</v>
      </c>
      <c r="G140" s="1337" t="s">
        <v>496</v>
      </c>
      <c r="H140" s="1325" t="n">
        <v>2</v>
      </c>
      <c r="I140" s="1327" t="s">
        <v>497</v>
      </c>
      <c r="J140" s="1338" t="n">
        <v>90</v>
      </c>
      <c r="K140" s="1209" t="n">
        <v>260</v>
      </c>
      <c r="L140" s="1209" t="n">
        <v>2000</v>
      </c>
      <c r="M140" s="1340" t="n">
        <v>17.2409232674529</v>
      </c>
      <c r="N140" s="1211" t="n">
        <v>879.12</v>
      </c>
      <c r="O140" s="1213" t="n">
        <v>22050.6824692575</v>
      </c>
      <c r="P140" s="1341" t="n">
        <v>27717.6289252613</v>
      </c>
      <c r="Q140" s="1213" t="n">
        <v>20923.4705909738</v>
      </c>
      <c r="R140" s="1343" t="n">
        <v>42974.1530602313</v>
      </c>
      <c r="S140" s="1344" t="n">
        <v>48641.099516235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90</v>
      </c>
      <c r="C141" s="1337" t="s">
        <v>496</v>
      </c>
      <c r="D141" s="1337" t="n">
        <f aca="false">K141</f>
        <v>260</v>
      </c>
      <c r="E141" s="1337" t="s">
        <v>496</v>
      </c>
      <c r="F141" s="1357" t="n">
        <f aca="false">L141</f>
        <v>2050</v>
      </c>
      <c r="G141" s="1337" t="s">
        <v>496</v>
      </c>
      <c r="H141" s="1325" t="n">
        <v>2</v>
      </c>
      <c r="I141" s="1327" t="s">
        <v>497</v>
      </c>
      <c r="J141" s="1338" t="n">
        <v>90</v>
      </c>
      <c r="K141" s="1209" t="n">
        <v>260</v>
      </c>
      <c r="L141" s="1209" t="n">
        <v>2050</v>
      </c>
      <c r="M141" s="1340" t="n">
        <v>17.6338498894382</v>
      </c>
      <c r="N141" s="1211" t="n">
        <v>905.76</v>
      </c>
      <c r="O141" s="1213" t="n">
        <v>22456.2317895788</v>
      </c>
      <c r="P141" s="1341" t="n">
        <v>28252.6587139275</v>
      </c>
      <c r="Q141" s="1213" t="n">
        <v>21326.844995055</v>
      </c>
      <c r="R141" s="1343" t="n">
        <v>43783.0767846338</v>
      </c>
      <c r="S141" s="1344" t="n">
        <v>49579.5037089825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90</v>
      </c>
      <c r="C142" s="1325" t="s">
        <v>496</v>
      </c>
      <c r="D142" s="1325" t="n">
        <f aca="false">K142</f>
        <v>260</v>
      </c>
      <c r="E142" s="1325" t="s">
        <v>496</v>
      </c>
      <c r="F142" s="1357" t="n">
        <f aca="false">L142</f>
        <v>2100</v>
      </c>
      <c r="G142" s="1325" t="s">
        <v>496</v>
      </c>
      <c r="H142" s="1325" t="n">
        <v>2</v>
      </c>
      <c r="I142" s="1327" t="s">
        <v>497</v>
      </c>
      <c r="J142" s="1338" t="n">
        <v>90</v>
      </c>
      <c r="K142" s="1209" t="n">
        <v>260</v>
      </c>
      <c r="L142" s="1209" t="n">
        <v>2100</v>
      </c>
      <c r="M142" s="1340" t="n">
        <v>18.0438165114234</v>
      </c>
      <c r="N142" s="1211" t="n">
        <v>932.4</v>
      </c>
      <c r="O142" s="1213" t="n">
        <v>22861.7812411088</v>
      </c>
      <c r="P142" s="1341" t="n">
        <v>28787.6885025938</v>
      </c>
      <c r="Q142" s="1213" t="n">
        <v>21945.7163877188</v>
      </c>
      <c r="R142" s="1343" t="n">
        <v>44807.4976288275</v>
      </c>
      <c r="S142" s="1344" t="n">
        <v>50733.4048903125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90</v>
      </c>
      <c r="C143" s="1337" t="s">
        <v>496</v>
      </c>
      <c r="D143" s="1337" t="n">
        <f aca="false">K143</f>
        <v>260</v>
      </c>
      <c r="E143" s="1337" t="s">
        <v>496</v>
      </c>
      <c r="F143" s="1357" t="n">
        <f aca="false">L143</f>
        <v>2150</v>
      </c>
      <c r="G143" s="1337" t="s">
        <v>496</v>
      </c>
      <c r="H143" s="1325" t="n">
        <v>2</v>
      </c>
      <c r="I143" s="1327" t="s">
        <v>497</v>
      </c>
      <c r="J143" s="1338" t="n">
        <v>90</v>
      </c>
      <c r="K143" s="1209" t="n">
        <v>260</v>
      </c>
      <c r="L143" s="1209" t="n">
        <v>2150</v>
      </c>
      <c r="M143" s="1340" t="n">
        <v>18.4367431334087</v>
      </c>
      <c r="N143" s="1211" t="n">
        <v>959.04</v>
      </c>
      <c r="O143" s="1213" t="n">
        <v>23267.3306926388</v>
      </c>
      <c r="P143" s="1341" t="n">
        <v>29322.71829126</v>
      </c>
      <c r="Q143" s="1213" t="n">
        <v>22349.0907918</v>
      </c>
      <c r="R143" s="1343" t="n">
        <v>45616.4214844388</v>
      </c>
      <c r="S143" s="1344" t="n">
        <v>51671.80908306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90</v>
      </c>
      <c r="C144" s="1337" t="s">
        <v>496</v>
      </c>
      <c r="D144" s="1337" t="n">
        <f aca="false">K144</f>
        <v>260</v>
      </c>
      <c r="E144" s="1337" t="s">
        <v>496</v>
      </c>
      <c r="F144" s="1357" t="n">
        <f aca="false">L144</f>
        <v>2200</v>
      </c>
      <c r="G144" s="1337" t="s">
        <v>496</v>
      </c>
      <c r="H144" s="1325" t="n">
        <v>2</v>
      </c>
      <c r="I144" s="1327" t="s">
        <v>497</v>
      </c>
      <c r="J144" s="1338" t="n">
        <v>90</v>
      </c>
      <c r="K144" s="1209" t="n">
        <v>260</v>
      </c>
      <c r="L144" s="1209" t="n">
        <v>2200</v>
      </c>
      <c r="M144" s="1340" t="n">
        <v>18.8467097553939</v>
      </c>
      <c r="N144" s="1211" t="n">
        <v>985.68</v>
      </c>
      <c r="O144" s="1213" t="n">
        <v>23672.8801441688</v>
      </c>
      <c r="P144" s="1341" t="n">
        <v>29857.7480799263</v>
      </c>
      <c r="Q144" s="1213" t="n">
        <v>22967.9621844638</v>
      </c>
      <c r="R144" s="1343" t="n">
        <v>46640.8423286325</v>
      </c>
      <c r="S144" s="1344" t="n">
        <v>52825.71026439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90</v>
      </c>
      <c r="C145" s="1337" t="s">
        <v>496</v>
      </c>
      <c r="D145" s="1337" t="n">
        <f aca="false">K145</f>
        <v>260</v>
      </c>
      <c r="E145" s="1337" t="s">
        <v>496</v>
      </c>
      <c r="F145" s="1357" t="n">
        <f aca="false">L145</f>
        <v>2250</v>
      </c>
      <c r="G145" s="1337" t="s">
        <v>496</v>
      </c>
      <c r="H145" s="1325" t="n">
        <v>2</v>
      </c>
      <c r="I145" s="1327" t="s">
        <v>497</v>
      </c>
      <c r="J145" s="1338" t="n">
        <v>90</v>
      </c>
      <c r="K145" s="1209" t="n">
        <v>260</v>
      </c>
      <c r="L145" s="1209" t="n">
        <v>2250</v>
      </c>
      <c r="M145" s="1340" t="n">
        <v>19.2396363773792</v>
      </c>
      <c r="N145" s="1211" t="n">
        <v>1012.32</v>
      </c>
      <c r="O145" s="1213" t="n">
        <v>24078.42946449</v>
      </c>
      <c r="P145" s="1341" t="n">
        <v>30392.7777373838</v>
      </c>
      <c r="Q145" s="1213" t="n">
        <v>23371.3364573363</v>
      </c>
      <c r="R145" s="1343" t="n">
        <v>47449.7659218263</v>
      </c>
      <c r="S145" s="1344" t="n">
        <v>53764.11419472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90</v>
      </c>
      <c r="C146" s="1337" t="s">
        <v>496</v>
      </c>
      <c r="D146" s="1337" t="n">
        <f aca="false">K146</f>
        <v>260</v>
      </c>
      <c r="E146" s="1337" t="s">
        <v>496</v>
      </c>
      <c r="F146" s="1357" t="n">
        <f aca="false">L146</f>
        <v>2300</v>
      </c>
      <c r="G146" s="1337" t="s">
        <v>496</v>
      </c>
      <c r="H146" s="1325" t="n">
        <v>2</v>
      </c>
      <c r="I146" s="1327" t="s">
        <v>497</v>
      </c>
      <c r="J146" s="1338" t="n">
        <v>90</v>
      </c>
      <c r="K146" s="1209" t="n">
        <v>260</v>
      </c>
      <c r="L146" s="1209" t="n">
        <v>2300</v>
      </c>
      <c r="M146" s="1340" t="n">
        <v>19.6325629993645</v>
      </c>
      <c r="N146" s="1211" t="n">
        <v>1038.96</v>
      </c>
      <c r="O146" s="1213" t="n">
        <v>24483.97891602</v>
      </c>
      <c r="P146" s="1341" t="n">
        <v>30927.80752605</v>
      </c>
      <c r="Q146" s="1213" t="n">
        <v>23774.7108614175</v>
      </c>
      <c r="R146" s="1343" t="n">
        <v>48258.6897774375</v>
      </c>
      <c r="S146" s="1344" t="n">
        <v>54702.5183874675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90</v>
      </c>
      <c r="C147" s="1337" t="s">
        <v>496</v>
      </c>
      <c r="D147" s="1337" t="n">
        <f aca="false">K147</f>
        <v>260</v>
      </c>
      <c r="E147" s="1337" t="s">
        <v>496</v>
      </c>
      <c r="F147" s="1357" t="n">
        <f aca="false">L147</f>
        <v>2350</v>
      </c>
      <c r="G147" s="1337" t="s">
        <v>496</v>
      </c>
      <c r="H147" s="1325" t="n">
        <v>2</v>
      </c>
      <c r="I147" s="1327" t="s">
        <v>497</v>
      </c>
      <c r="J147" s="1338" t="n">
        <v>90</v>
      </c>
      <c r="K147" s="1209" t="n">
        <v>260</v>
      </c>
      <c r="L147" s="1209" t="n">
        <v>2350</v>
      </c>
      <c r="M147" s="1340" t="n">
        <v>20.0425296213497</v>
      </c>
      <c r="N147" s="1211" t="n">
        <v>1065.6</v>
      </c>
      <c r="O147" s="1213" t="n">
        <v>24889.52836755</v>
      </c>
      <c r="P147" s="1341" t="n">
        <v>31462.8373147163</v>
      </c>
      <c r="Q147" s="1213" t="n">
        <v>24393.5822540813</v>
      </c>
      <c r="R147" s="1343" t="n">
        <v>49283.1106216313</v>
      </c>
      <c r="S147" s="1344" t="n">
        <v>55856.4195687975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90</v>
      </c>
      <c r="C148" s="1337" t="s">
        <v>496</v>
      </c>
      <c r="D148" s="1337" t="n">
        <f aca="false">K148</f>
        <v>260</v>
      </c>
      <c r="E148" s="1337" t="s">
        <v>496</v>
      </c>
      <c r="F148" s="1357" t="n">
        <f aca="false">L148</f>
        <v>2400</v>
      </c>
      <c r="G148" s="1337" t="s">
        <v>496</v>
      </c>
      <c r="H148" s="1325" t="n">
        <v>2</v>
      </c>
      <c r="I148" s="1327" t="s">
        <v>497</v>
      </c>
      <c r="J148" s="1338" t="n">
        <v>90</v>
      </c>
      <c r="K148" s="1209" t="n">
        <v>260</v>
      </c>
      <c r="L148" s="1209" t="n">
        <v>2400</v>
      </c>
      <c r="M148" s="1340" t="n">
        <v>20.435456243335</v>
      </c>
      <c r="N148" s="1211" t="n">
        <v>1092.24</v>
      </c>
      <c r="O148" s="1213" t="n">
        <v>25295.07781908</v>
      </c>
      <c r="P148" s="1341" t="n">
        <v>31997.8671033825</v>
      </c>
      <c r="Q148" s="1213" t="n">
        <v>24796.9566581625</v>
      </c>
      <c r="R148" s="1343" t="n">
        <v>50092.0344772425</v>
      </c>
      <c r="S148" s="1344" t="n">
        <v>56794.823761545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90</v>
      </c>
      <c r="C149" s="1337" t="s">
        <v>496</v>
      </c>
      <c r="D149" s="1337" t="n">
        <f aca="false">K149</f>
        <v>260</v>
      </c>
      <c r="E149" s="1337" t="s">
        <v>496</v>
      </c>
      <c r="F149" s="1357" t="n">
        <f aca="false">L149</f>
        <v>2450</v>
      </c>
      <c r="G149" s="1337" t="s">
        <v>496</v>
      </c>
      <c r="H149" s="1325" t="n">
        <v>2</v>
      </c>
      <c r="I149" s="1327" t="s">
        <v>497</v>
      </c>
      <c r="J149" s="1338" t="n">
        <v>90</v>
      </c>
      <c r="K149" s="1209" t="n">
        <v>260</v>
      </c>
      <c r="L149" s="1209" t="n">
        <v>2450</v>
      </c>
      <c r="M149" s="1340" t="n">
        <v>20.9691870541203</v>
      </c>
      <c r="N149" s="1211" t="n">
        <v>1118.88</v>
      </c>
      <c r="O149" s="1213" t="n">
        <v>26251.47519255</v>
      </c>
      <c r="P149" s="1341" t="n">
        <v>33033.4656209888</v>
      </c>
      <c r="Q149" s="1213" t="n">
        <v>25415.8280508263</v>
      </c>
      <c r="R149" s="1343" t="n">
        <v>51667.3032433763</v>
      </c>
      <c r="S149" s="1344" t="n">
        <v>58449.293671815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90</v>
      </c>
      <c r="C150" s="1337" t="s">
        <v>496</v>
      </c>
      <c r="D150" s="1337" t="n">
        <f aca="false">K150</f>
        <v>260</v>
      </c>
      <c r="E150" s="1337" t="s">
        <v>496</v>
      </c>
      <c r="F150" s="1357" t="n">
        <f aca="false">L150</f>
        <v>2500</v>
      </c>
      <c r="G150" s="1337" t="s">
        <v>496</v>
      </c>
      <c r="H150" s="1325" t="n">
        <v>2</v>
      </c>
      <c r="I150" s="1327" t="s">
        <v>497</v>
      </c>
      <c r="J150" s="1338" t="n">
        <v>90</v>
      </c>
      <c r="K150" s="1209" t="n">
        <v>260</v>
      </c>
      <c r="L150" s="1209" t="n">
        <v>2500</v>
      </c>
      <c r="M150" s="1340" t="n">
        <v>21.3621136761055</v>
      </c>
      <c r="N150" s="1211" t="n">
        <v>1145.52</v>
      </c>
      <c r="O150" s="1213" t="n">
        <v>26657.0245128713</v>
      </c>
      <c r="P150" s="1341" t="n">
        <v>33568.495409655</v>
      </c>
      <c r="Q150" s="1213" t="n">
        <v>25819.2024549075</v>
      </c>
      <c r="R150" s="1343" t="n">
        <v>52476.2269677788</v>
      </c>
      <c r="S150" s="1344" t="n">
        <v>59387.6978645625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90</v>
      </c>
      <c r="C151" s="1337" t="s">
        <v>496</v>
      </c>
      <c r="D151" s="1337" t="n">
        <f aca="false">K151</f>
        <v>260</v>
      </c>
      <c r="E151" s="1337" t="s">
        <v>496</v>
      </c>
      <c r="F151" s="1357" t="n">
        <f aca="false">L151</f>
        <v>2550</v>
      </c>
      <c r="G151" s="1337" t="s">
        <v>496</v>
      </c>
      <c r="H151" s="1325" t="n">
        <v>2</v>
      </c>
      <c r="I151" s="1327" t="s">
        <v>497</v>
      </c>
      <c r="J151" s="1338" t="n">
        <v>90</v>
      </c>
      <c r="K151" s="1209" t="n">
        <v>260</v>
      </c>
      <c r="L151" s="1209" t="n">
        <v>2550</v>
      </c>
      <c r="M151" s="1340" t="n">
        <v>21.7720802980908</v>
      </c>
      <c r="N151" s="1211" t="n">
        <v>1172.16</v>
      </c>
      <c r="O151" s="1213" t="n">
        <v>27062.5739644013</v>
      </c>
      <c r="P151" s="1341" t="n">
        <v>34103.5250671125</v>
      </c>
      <c r="Q151" s="1213" t="n">
        <v>26438.0738475713</v>
      </c>
      <c r="R151" s="1343" t="n">
        <v>53500.6478119725</v>
      </c>
      <c r="S151" s="1344" t="n">
        <v>60541.5989146838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90</v>
      </c>
      <c r="C152" s="1325" t="s">
        <v>496</v>
      </c>
      <c r="D152" s="1325" t="n">
        <f aca="false">K152</f>
        <v>260</v>
      </c>
      <c r="E152" s="1325" t="s">
        <v>496</v>
      </c>
      <c r="F152" s="1357" t="n">
        <f aca="false">L152</f>
        <v>2600</v>
      </c>
      <c r="G152" s="1325" t="s">
        <v>496</v>
      </c>
      <c r="H152" s="1325" t="n">
        <v>2</v>
      </c>
      <c r="I152" s="1327" t="s">
        <v>497</v>
      </c>
      <c r="J152" s="1338" t="n">
        <v>90</v>
      </c>
      <c r="K152" s="1209" t="n">
        <v>260</v>
      </c>
      <c r="L152" s="1209" t="n">
        <v>2600</v>
      </c>
      <c r="M152" s="1340" t="n">
        <v>22.1650069200761</v>
      </c>
      <c r="N152" s="1211" t="n">
        <v>1198.8</v>
      </c>
      <c r="O152" s="1213" t="n">
        <v>27468.1234159313</v>
      </c>
      <c r="P152" s="1341" t="n">
        <v>34638.5548557788</v>
      </c>
      <c r="Q152" s="1213" t="n">
        <v>26841.4482516525</v>
      </c>
      <c r="R152" s="1343" t="n">
        <v>54309.5716675838</v>
      </c>
      <c r="S152" s="1344" t="n">
        <v>61480.0031074313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90</v>
      </c>
      <c r="C153" s="1337" t="s">
        <v>496</v>
      </c>
      <c r="D153" s="1337" t="n">
        <f aca="false">K153</f>
        <v>260</v>
      </c>
      <c r="E153" s="1337" t="s">
        <v>496</v>
      </c>
      <c r="F153" s="1357" t="n">
        <f aca="false">L153</f>
        <v>2650</v>
      </c>
      <c r="G153" s="1337" t="s">
        <v>496</v>
      </c>
      <c r="H153" s="1325" t="n">
        <v>2</v>
      </c>
      <c r="I153" s="1327" t="s">
        <v>497</v>
      </c>
      <c r="J153" s="1338" t="n">
        <v>90</v>
      </c>
      <c r="K153" s="1209" t="n">
        <v>260</v>
      </c>
      <c r="L153" s="1209" t="n">
        <v>2650</v>
      </c>
      <c r="M153" s="1340" t="n">
        <v>22.5749735420613</v>
      </c>
      <c r="N153" s="1211" t="n">
        <v>1225.44</v>
      </c>
      <c r="O153" s="1213" t="n">
        <v>27873.6728674613</v>
      </c>
      <c r="P153" s="1341" t="n">
        <v>35173.584644445</v>
      </c>
      <c r="Q153" s="1213" t="n">
        <v>27460.3196443163</v>
      </c>
      <c r="R153" s="1343" t="n">
        <v>55333.9925117775</v>
      </c>
      <c r="S153" s="1344" t="n">
        <v>62633.9042887613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90</v>
      </c>
      <c r="C154" s="1337" t="s">
        <v>496</v>
      </c>
      <c r="D154" s="1337" t="n">
        <f aca="false">K154</f>
        <v>260</v>
      </c>
      <c r="E154" s="1337" t="s">
        <v>496</v>
      </c>
      <c r="F154" s="1357" t="n">
        <f aca="false">L154</f>
        <v>2700</v>
      </c>
      <c r="G154" s="1337" t="s">
        <v>496</v>
      </c>
      <c r="H154" s="1325" t="n">
        <v>2</v>
      </c>
      <c r="I154" s="1327" t="s">
        <v>497</v>
      </c>
      <c r="J154" s="1338" t="n">
        <v>90</v>
      </c>
      <c r="K154" s="1209" t="n">
        <v>260</v>
      </c>
      <c r="L154" s="1209" t="n">
        <v>2700</v>
      </c>
      <c r="M154" s="1340" t="n">
        <v>23.0071501640466</v>
      </c>
      <c r="N154" s="1211" t="n">
        <v>1252.08</v>
      </c>
      <c r="O154" s="1213" t="n">
        <v>28322.09307234</v>
      </c>
      <c r="P154" s="1341" t="n">
        <v>35751.7469479163</v>
      </c>
      <c r="Q154" s="1213" t="n">
        <v>27863.6940483975</v>
      </c>
      <c r="R154" s="1343" t="n">
        <v>56185.7871207375</v>
      </c>
      <c r="S154" s="1344" t="n">
        <v>63615.4409963138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90</v>
      </c>
      <c r="C155" s="1337" t="s">
        <v>496</v>
      </c>
      <c r="D155" s="1337" t="n">
        <f aca="false">K155</f>
        <v>260</v>
      </c>
      <c r="E155" s="1337" t="s">
        <v>496</v>
      </c>
      <c r="F155" s="1357" t="n">
        <f aca="false">L155</f>
        <v>2750</v>
      </c>
      <c r="G155" s="1337" t="s">
        <v>496</v>
      </c>
      <c r="H155" s="1325" t="n">
        <v>2</v>
      </c>
      <c r="I155" s="1327" t="s">
        <v>497</v>
      </c>
      <c r="J155" s="1338" t="n">
        <v>90</v>
      </c>
      <c r="K155" s="1209" t="n">
        <v>260</v>
      </c>
      <c r="L155" s="1209" t="n">
        <v>2750</v>
      </c>
      <c r="M155" s="1340" t="n">
        <v>23.4000767860318</v>
      </c>
      <c r="N155" s="1211" t="n">
        <v>1278.72</v>
      </c>
      <c r="O155" s="1213" t="n">
        <v>28727.64252387</v>
      </c>
      <c r="P155" s="1341" t="n">
        <v>36286.7767365825</v>
      </c>
      <c r="Q155" s="1213" t="n">
        <v>28267.0684524788</v>
      </c>
      <c r="R155" s="1343" t="n">
        <v>56994.7109763488</v>
      </c>
      <c r="S155" s="1344" t="n">
        <v>64553.8451890613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90</v>
      </c>
      <c r="C156" s="1337" t="s">
        <v>496</v>
      </c>
      <c r="D156" s="1337" t="n">
        <f aca="false">K156</f>
        <v>260</v>
      </c>
      <c r="E156" s="1337" t="s">
        <v>496</v>
      </c>
      <c r="F156" s="1357" t="n">
        <f aca="false">L156</f>
        <v>2800</v>
      </c>
      <c r="G156" s="1337" t="s">
        <v>496</v>
      </c>
      <c r="H156" s="1325" t="n">
        <v>2</v>
      </c>
      <c r="I156" s="1327" t="s">
        <v>497</v>
      </c>
      <c r="J156" s="1338" t="n">
        <v>90</v>
      </c>
      <c r="K156" s="1209" t="n">
        <v>260</v>
      </c>
      <c r="L156" s="1209" t="n">
        <v>2800</v>
      </c>
      <c r="M156" s="1340" t="n">
        <v>23.8100434080171</v>
      </c>
      <c r="N156" s="1211" t="n">
        <v>1305.36</v>
      </c>
      <c r="O156" s="1213" t="n">
        <v>29133.1918441913</v>
      </c>
      <c r="P156" s="1341" t="n">
        <v>36821.8065252488</v>
      </c>
      <c r="Q156" s="1213" t="n">
        <v>28885.9397139338</v>
      </c>
      <c r="R156" s="1343" t="n">
        <v>58019.131558125</v>
      </c>
      <c r="S156" s="1344" t="n">
        <v>65707.7462391825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90</v>
      </c>
      <c r="C157" s="1337" t="s">
        <v>496</v>
      </c>
      <c r="D157" s="1337" t="n">
        <f aca="false">K157</f>
        <v>260</v>
      </c>
      <c r="E157" s="1337" t="s">
        <v>496</v>
      </c>
      <c r="F157" s="1357" t="n">
        <f aca="false">L157</f>
        <v>2850</v>
      </c>
      <c r="G157" s="1337" t="s">
        <v>496</v>
      </c>
      <c r="H157" s="1325" t="n">
        <v>2</v>
      </c>
      <c r="I157" s="1327" t="s">
        <v>497</v>
      </c>
      <c r="J157" s="1338" t="n">
        <v>90</v>
      </c>
      <c r="K157" s="1209" t="n">
        <v>260</v>
      </c>
      <c r="L157" s="1209" t="n">
        <v>2850</v>
      </c>
      <c r="M157" s="1340" t="n">
        <v>24.2029700300024</v>
      </c>
      <c r="N157" s="1211" t="n">
        <v>1332</v>
      </c>
      <c r="O157" s="1213" t="n">
        <v>29538.7412957213</v>
      </c>
      <c r="P157" s="1341" t="n">
        <v>37356.8361827063</v>
      </c>
      <c r="Q157" s="1213" t="n">
        <v>29289.314118015</v>
      </c>
      <c r="R157" s="1343" t="n">
        <v>58828.0554137363</v>
      </c>
      <c r="S157" s="1344" t="n">
        <v>66646.1503007213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90</v>
      </c>
      <c r="C158" s="1337" t="s">
        <v>496</v>
      </c>
      <c r="D158" s="1337" t="n">
        <f aca="false">K158</f>
        <v>260</v>
      </c>
      <c r="E158" s="1337" t="s">
        <v>496</v>
      </c>
      <c r="F158" s="1357" t="n">
        <f aca="false">L158</f>
        <v>2900</v>
      </c>
      <c r="G158" s="1337" t="s">
        <v>496</v>
      </c>
      <c r="H158" s="1325" t="n">
        <v>2</v>
      </c>
      <c r="I158" s="1327" t="s">
        <v>497</v>
      </c>
      <c r="J158" s="1338" t="n">
        <v>90</v>
      </c>
      <c r="K158" s="1209" t="n">
        <v>260</v>
      </c>
      <c r="L158" s="1209" t="n">
        <v>2900</v>
      </c>
      <c r="M158" s="1340" t="n">
        <v>24.6129366519876</v>
      </c>
      <c r="N158" s="1211" t="n">
        <v>1358.64</v>
      </c>
      <c r="O158" s="1213" t="n">
        <v>29944.2907472513</v>
      </c>
      <c r="P158" s="1341" t="n">
        <v>37891.8659713725</v>
      </c>
      <c r="Q158" s="1213" t="n">
        <v>29908.1855106788</v>
      </c>
      <c r="R158" s="1343" t="n">
        <v>59852.47625793</v>
      </c>
      <c r="S158" s="1344" t="n">
        <v>67800.0514820513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90</v>
      </c>
      <c r="C159" s="1337" t="s">
        <v>496</v>
      </c>
      <c r="D159" s="1337" t="n">
        <f aca="false">K159</f>
        <v>260</v>
      </c>
      <c r="E159" s="1337" t="s">
        <v>496</v>
      </c>
      <c r="F159" s="1357" t="n">
        <f aca="false">L159</f>
        <v>2950</v>
      </c>
      <c r="G159" s="1337" t="s">
        <v>496</v>
      </c>
      <c r="H159" s="1325" t="n">
        <v>2</v>
      </c>
      <c r="I159" s="1327" t="s">
        <v>497</v>
      </c>
      <c r="J159" s="1338" t="n">
        <v>90</v>
      </c>
      <c r="K159" s="1209" t="n">
        <v>260</v>
      </c>
      <c r="L159" s="1209" t="n">
        <v>2950</v>
      </c>
      <c r="M159" s="1340" t="n">
        <v>25.0058632739729</v>
      </c>
      <c r="N159" s="1211" t="n">
        <v>1385.28</v>
      </c>
      <c r="O159" s="1213" t="n">
        <v>30349.8401987813</v>
      </c>
      <c r="P159" s="1341" t="n">
        <v>38426.8957600388</v>
      </c>
      <c r="Q159" s="1213" t="n">
        <v>30311.55991476</v>
      </c>
      <c r="R159" s="1343" t="n">
        <v>60661.4001135413</v>
      </c>
      <c r="S159" s="1344" t="n">
        <v>68738.4556747988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90</v>
      </c>
      <c r="C160" s="1346" t="s">
        <v>496</v>
      </c>
      <c r="D160" s="1346" t="n">
        <f aca="false">K160</f>
        <v>260</v>
      </c>
      <c r="E160" s="1346" t="s">
        <v>496</v>
      </c>
      <c r="F160" s="1358" t="n">
        <f aca="false">L160</f>
        <v>3000</v>
      </c>
      <c r="G160" s="1346" t="s">
        <v>496</v>
      </c>
      <c r="H160" s="1348" t="n">
        <v>2</v>
      </c>
      <c r="I160" s="1349" t="s">
        <v>497</v>
      </c>
      <c r="J160" s="1356" t="n">
        <v>90</v>
      </c>
      <c r="K160" s="1232" t="n">
        <v>260</v>
      </c>
      <c r="L160" s="1232" t="n">
        <v>3000</v>
      </c>
      <c r="M160" s="1351" t="n">
        <v>25.4158298959582</v>
      </c>
      <c r="N160" s="1234" t="n">
        <v>1411.92</v>
      </c>
      <c r="O160" s="1236" t="n">
        <v>31853.6675062538</v>
      </c>
      <c r="P160" s="1352" t="n">
        <v>38961.925548705</v>
      </c>
      <c r="Q160" s="1236" t="n">
        <v>30930.4313074238</v>
      </c>
      <c r="R160" s="1354" t="n">
        <v>62784.0988136775</v>
      </c>
      <c r="S160" s="1355" t="n">
        <v>69892.3568561288</v>
      </c>
    </row>
    <row r="161" customFormat="false" ht="22.5" hidden="false" customHeight="true" outlineLevel="0" collapsed="false">
      <c r="A161" s="1201" t="s">
        <v>498</v>
      </c>
      <c r="B161" s="1201"/>
      <c r="C161" s="1201"/>
      <c r="D161" s="1201"/>
      <c r="E161" s="1201"/>
      <c r="F161" s="1201"/>
      <c r="G161" s="1201"/>
      <c r="H161" s="1201"/>
      <c r="I161" s="1201"/>
      <c r="J161" s="1201"/>
      <c r="K161" s="1201"/>
      <c r="L161" s="1201"/>
      <c r="M161" s="1201"/>
      <c r="N161" s="1201"/>
      <c r="O161" s="1201"/>
      <c r="P161" s="1201"/>
      <c r="Q161" s="1201"/>
      <c r="R161" s="1201"/>
      <c r="S161" s="1201"/>
    </row>
    <row r="162" customFormat="false" ht="16.5" hidden="false" customHeight="false" outlineLevel="0" collapsed="false">
      <c r="A162" s="1202" t="s">
        <v>495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90</v>
      </c>
      <c r="C163" s="1325" t="s">
        <v>496</v>
      </c>
      <c r="D163" s="1325" t="n">
        <f aca="false">K163</f>
        <v>300</v>
      </c>
      <c r="E163" s="1325" t="s">
        <v>496</v>
      </c>
      <c r="F163" s="1357" t="n">
        <f aca="false">L163</f>
        <v>600</v>
      </c>
      <c r="G163" s="1325" t="s">
        <v>496</v>
      </c>
      <c r="H163" s="1325" t="n">
        <v>2</v>
      </c>
      <c r="I163" s="1327" t="s">
        <v>497</v>
      </c>
      <c r="J163" s="1328" t="n">
        <v>90</v>
      </c>
      <c r="K163" s="1259" t="n">
        <v>300</v>
      </c>
      <c r="L163" s="1259" t="n">
        <v>600</v>
      </c>
      <c r="M163" s="1330" t="n">
        <v>6.270249474855</v>
      </c>
      <c r="N163" s="1261" t="n">
        <v>149.612582988</v>
      </c>
      <c r="O163" s="1262" t="n">
        <v>10316.2978094063</v>
      </c>
      <c r="P163" s="1332" t="n">
        <v>12520.506271635</v>
      </c>
      <c r="Q163" s="1262" t="n">
        <v>7666.69940838</v>
      </c>
      <c r="R163" s="1334" t="n">
        <v>17982.9972177863</v>
      </c>
      <c r="S163" s="1335" t="n">
        <v>20187.205680015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90</v>
      </c>
      <c r="C164" s="1337" t="s">
        <v>496</v>
      </c>
      <c r="D164" s="1337" t="n">
        <f aca="false">K164</f>
        <v>300</v>
      </c>
      <c r="E164" s="1337" t="s">
        <v>496</v>
      </c>
      <c r="F164" s="1357" t="n">
        <f aca="false">L164</f>
        <v>650</v>
      </c>
      <c r="G164" s="1337" t="s">
        <v>496</v>
      </c>
      <c r="H164" s="1325" t="n">
        <v>2</v>
      </c>
      <c r="I164" s="1327" t="s">
        <v>497</v>
      </c>
      <c r="J164" s="1338" t="n">
        <v>90</v>
      </c>
      <c r="K164" s="1209" t="n">
        <v>300</v>
      </c>
      <c r="L164" s="1209" t="n">
        <v>650</v>
      </c>
      <c r="M164" s="1340" t="n">
        <v>6.695029804735</v>
      </c>
      <c r="N164" s="1211" t="n">
        <v>179.5350995856</v>
      </c>
      <c r="O164" s="1213" t="n">
        <v>10739.3667780713</v>
      </c>
      <c r="P164" s="1342" t="n">
        <v>13086.2208009938</v>
      </c>
      <c r="Q164" s="1213" t="n">
        <v>8115.67620077625</v>
      </c>
      <c r="R164" s="1343" t="n">
        <v>18855.0429788475</v>
      </c>
      <c r="S164" s="1344" t="n">
        <v>21201.89700177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90</v>
      </c>
      <c r="C165" s="1337" t="s">
        <v>496</v>
      </c>
      <c r="D165" s="1337" t="n">
        <f aca="false">K165</f>
        <v>300</v>
      </c>
      <c r="E165" s="1337" t="s">
        <v>496</v>
      </c>
      <c r="F165" s="1357" t="n">
        <f aca="false">L165</f>
        <v>700</v>
      </c>
      <c r="G165" s="1337" t="s">
        <v>496</v>
      </c>
      <c r="H165" s="1325" t="n">
        <v>2</v>
      </c>
      <c r="I165" s="1327" t="s">
        <v>497</v>
      </c>
      <c r="J165" s="1338" t="n">
        <v>90</v>
      </c>
      <c r="K165" s="1209" t="n">
        <v>300</v>
      </c>
      <c r="L165" s="1209" t="n">
        <v>700</v>
      </c>
      <c r="M165" s="1340" t="n">
        <v>7.136850134615</v>
      </c>
      <c r="N165" s="1211" t="n">
        <v>209.4576161832</v>
      </c>
      <c r="O165" s="1213" t="n">
        <v>11162.435877945</v>
      </c>
      <c r="P165" s="1342" t="n">
        <v>13651.9351991438</v>
      </c>
      <c r="Q165" s="1213" t="n">
        <v>8780.15011296375</v>
      </c>
      <c r="R165" s="1343" t="n">
        <v>19942.5859909088</v>
      </c>
      <c r="S165" s="1344" t="n">
        <v>22432.0853121075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90</v>
      </c>
      <c r="C166" s="1337" t="s">
        <v>496</v>
      </c>
      <c r="D166" s="1337" t="n">
        <f aca="false">K166</f>
        <v>300</v>
      </c>
      <c r="E166" s="1337" t="s">
        <v>496</v>
      </c>
      <c r="F166" s="1357" t="n">
        <f aca="false">L166</f>
        <v>750</v>
      </c>
      <c r="G166" s="1337" t="s">
        <v>496</v>
      </c>
      <c r="H166" s="1325" t="n">
        <v>2</v>
      </c>
      <c r="I166" s="1327" t="s">
        <v>497</v>
      </c>
      <c r="J166" s="1338" t="n">
        <v>90</v>
      </c>
      <c r="K166" s="1209" t="n">
        <v>300</v>
      </c>
      <c r="L166" s="1209" t="n">
        <v>750</v>
      </c>
      <c r="M166" s="1340" t="n">
        <v>7.561630464495</v>
      </c>
      <c r="N166" s="1211" t="n">
        <v>239.3801327808</v>
      </c>
      <c r="O166" s="1213" t="n">
        <v>11585.50484661</v>
      </c>
      <c r="P166" s="1342" t="n">
        <v>14217.6495972938</v>
      </c>
      <c r="Q166" s="1213" t="n">
        <v>9229.12690536</v>
      </c>
      <c r="R166" s="1343" t="n">
        <v>20814.63175197</v>
      </c>
      <c r="S166" s="1344" t="n">
        <v>23446.7765026538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90</v>
      </c>
      <c r="C167" s="1337" t="s">
        <v>496</v>
      </c>
      <c r="D167" s="1337" t="n">
        <f aca="false">K167</f>
        <v>300</v>
      </c>
      <c r="E167" s="1337" t="s">
        <v>496</v>
      </c>
      <c r="F167" s="1357" t="n">
        <f aca="false">L167</f>
        <v>800</v>
      </c>
      <c r="G167" s="1337" t="s">
        <v>496</v>
      </c>
      <c r="H167" s="1325" t="n">
        <v>2</v>
      </c>
      <c r="I167" s="1327" t="s">
        <v>497</v>
      </c>
      <c r="J167" s="1338" t="n">
        <v>90</v>
      </c>
      <c r="K167" s="1209" t="n">
        <v>300</v>
      </c>
      <c r="L167" s="1209" t="n">
        <v>800</v>
      </c>
      <c r="M167" s="1340" t="n">
        <v>7.986410794375</v>
      </c>
      <c r="N167" s="1211" t="n">
        <v>269.3026493784</v>
      </c>
      <c r="O167" s="1213" t="n">
        <v>12008.5739464838</v>
      </c>
      <c r="P167" s="1342" t="n">
        <v>14783.3641266525</v>
      </c>
      <c r="Q167" s="1213" t="n">
        <v>9678.10369775625</v>
      </c>
      <c r="R167" s="1343" t="n">
        <v>21686.67764424</v>
      </c>
      <c r="S167" s="1344" t="n">
        <v>24461.4678244088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90</v>
      </c>
      <c r="C168" s="1337" t="s">
        <v>496</v>
      </c>
      <c r="D168" s="1337" t="n">
        <f aca="false">K168</f>
        <v>300</v>
      </c>
      <c r="E168" s="1337" t="s">
        <v>496</v>
      </c>
      <c r="F168" s="1357" t="n">
        <f aca="false">L168</f>
        <v>850</v>
      </c>
      <c r="G168" s="1337" t="s">
        <v>496</v>
      </c>
      <c r="H168" s="1325" t="n">
        <v>2</v>
      </c>
      <c r="I168" s="1327" t="s">
        <v>497</v>
      </c>
      <c r="J168" s="1338" t="n">
        <v>90</v>
      </c>
      <c r="K168" s="1209" t="n">
        <v>300</v>
      </c>
      <c r="L168" s="1209" t="n">
        <v>850</v>
      </c>
      <c r="M168" s="1340" t="n">
        <v>8.428231124255</v>
      </c>
      <c r="N168" s="1211" t="n">
        <v>299.225165976</v>
      </c>
      <c r="O168" s="1213" t="n">
        <v>12431.6429151488</v>
      </c>
      <c r="P168" s="1342" t="n">
        <v>15349.0785248025</v>
      </c>
      <c r="Q168" s="1213" t="n">
        <v>10342.5776099438</v>
      </c>
      <c r="R168" s="1343" t="n">
        <v>22774.2205250925</v>
      </c>
      <c r="S168" s="1344" t="n">
        <v>25691.6561347463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90</v>
      </c>
      <c r="C169" s="1337" t="s">
        <v>496</v>
      </c>
      <c r="D169" s="1337" t="n">
        <f aca="false">K169</f>
        <v>300</v>
      </c>
      <c r="E169" s="1337" t="s">
        <v>496</v>
      </c>
      <c r="F169" s="1357" t="n">
        <f aca="false">L169</f>
        <v>900</v>
      </c>
      <c r="G169" s="1337" t="s">
        <v>496</v>
      </c>
      <c r="H169" s="1325" t="n">
        <v>2</v>
      </c>
      <c r="I169" s="1327" t="s">
        <v>497</v>
      </c>
      <c r="J169" s="1338" t="n">
        <v>90</v>
      </c>
      <c r="K169" s="1209" t="n">
        <v>300</v>
      </c>
      <c r="L169" s="1209" t="n">
        <v>900</v>
      </c>
      <c r="M169" s="1340" t="n">
        <v>8.853011454135</v>
      </c>
      <c r="N169" s="1211" t="n">
        <v>329.1476825736</v>
      </c>
      <c r="O169" s="1213" t="n">
        <v>12854.7120150225</v>
      </c>
      <c r="P169" s="1342" t="n">
        <v>15914.7929229525</v>
      </c>
      <c r="Q169" s="1213" t="n">
        <v>10791.55440234</v>
      </c>
      <c r="R169" s="1343" t="n">
        <v>23646.2664173625</v>
      </c>
      <c r="S169" s="1344" t="n">
        <v>26706.3473252925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90</v>
      </c>
      <c r="C170" s="1337" t="s">
        <v>496</v>
      </c>
      <c r="D170" s="1337" t="n">
        <f aca="false">K170</f>
        <v>300</v>
      </c>
      <c r="E170" s="1337" t="s">
        <v>496</v>
      </c>
      <c r="F170" s="1357" t="n">
        <f aca="false">L170</f>
        <v>950</v>
      </c>
      <c r="G170" s="1337" t="s">
        <v>496</v>
      </c>
      <c r="H170" s="1325" t="n">
        <v>2</v>
      </c>
      <c r="I170" s="1327" t="s">
        <v>497</v>
      </c>
      <c r="J170" s="1338" t="n">
        <v>90</v>
      </c>
      <c r="K170" s="1209" t="n">
        <v>300</v>
      </c>
      <c r="L170" s="1209" t="n">
        <v>950</v>
      </c>
      <c r="M170" s="1340" t="n">
        <v>9.294831784015</v>
      </c>
      <c r="N170" s="1211" t="n">
        <v>359.0701991712</v>
      </c>
      <c r="O170" s="1213" t="n">
        <v>13277.7809836875</v>
      </c>
      <c r="P170" s="1342" t="n">
        <v>16480.5073211025</v>
      </c>
      <c r="Q170" s="1213" t="n">
        <v>11456.0281833188</v>
      </c>
      <c r="R170" s="1343" t="n">
        <v>24733.8091670063</v>
      </c>
      <c r="S170" s="1344" t="n">
        <v>27936.5355044213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90</v>
      </c>
      <c r="C171" s="1337" t="s">
        <v>496</v>
      </c>
      <c r="D171" s="1337" t="n">
        <f aca="false">K171</f>
        <v>300</v>
      </c>
      <c r="E171" s="1337" t="s">
        <v>496</v>
      </c>
      <c r="F171" s="1357" t="n">
        <f aca="false">L171</f>
        <v>1000</v>
      </c>
      <c r="G171" s="1337" t="s">
        <v>496</v>
      </c>
      <c r="H171" s="1325" t="n">
        <v>2</v>
      </c>
      <c r="I171" s="1327" t="s">
        <v>497</v>
      </c>
      <c r="J171" s="1338" t="n">
        <v>90</v>
      </c>
      <c r="K171" s="1209" t="n">
        <v>300</v>
      </c>
      <c r="L171" s="1209" t="n">
        <v>1000</v>
      </c>
      <c r="M171" s="1340" t="n">
        <v>9.719612113895</v>
      </c>
      <c r="N171" s="1211" t="n">
        <v>388.9927157688</v>
      </c>
      <c r="O171" s="1213" t="n">
        <v>13700.8500835613</v>
      </c>
      <c r="P171" s="1342" t="n">
        <v>17046.2218504613</v>
      </c>
      <c r="Q171" s="1213" t="n">
        <v>11905.0051069238</v>
      </c>
      <c r="R171" s="1343" t="n">
        <v>25605.855190485</v>
      </c>
      <c r="S171" s="1344" t="n">
        <v>28951.226957385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90</v>
      </c>
      <c r="C172" s="1337" t="s">
        <v>496</v>
      </c>
      <c r="D172" s="1337" t="n">
        <f aca="false">K172</f>
        <v>300</v>
      </c>
      <c r="E172" s="1337" t="s">
        <v>496</v>
      </c>
      <c r="F172" s="1357" t="n">
        <f aca="false">L172</f>
        <v>1050</v>
      </c>
      <c r="G172" s="1337" t="s">
        <v>496</v>
      </c>
      <c r="H172" s="1325" t="n">
        <v>2</v>
      </c>
      <c r="I172" s="1327" t="s">
        <v>497</v>
      </c>
      <c r="J172" s="1338" t="n">
        <v>90</v>
      </c>
      <c r="K172" s="1209" t="n">
        <v>300</v>
      </c>
      <c r="L172" s="1209" t="n">
        <v>1050</v>
      </c>
      <c r="M172" s="1340" t="n">
        <v>10.161432443775</v>
      </c>
      <c r="N172" s="1211" t="n">
        <v>418.9152323664</v>
      </c>
      <c r="O172" s="1213" t="n">
        <v>14123.9190522263</v>
      </c>
      <c r="P172" s="1342" t="n">
        <v>17611.9362486113</v>
      </c>
      <c r="Q172" s="1213" t="n">
        <v>12569.4788879025</v>
      </c>
      <c r="R172" s="1343" t="n">
        <v>26693.3979401288</v>
      </c>
      <c r="S172" s="1344" t="n">
        <v>30181.4151365138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90</v>
      </c>
      <c r="C173" s="1325" t="s">
        <v>496</v>
      </c>
      <c r="D173" s="1325" t="n">
        <f aca="false">K173</f>
        <v>300</v>
      </c>
      <c r="E173" s="1325" t="s">
        <v>496</v>
      </c>
      <c r="F173" s="1357" t="n">
        <f aca="false">L173</f>
        <v>1100</v>
      </c>
      <c r="G173" s="1325" t="s">
        <v>496</v>
      </c>
      <c r="H173" s="1325" t="n">
        <v>2</v>
      </c>
      <c r="I173" s="1327" t="s">
        <v>497</v>
      </c>
      <c r="J173" s="1338" t="n">
        <v>90</v>
      </c>
      <c r="K173" s="1209" t="n">
        <v>300</v>
      </c>
      <c r="L173" s="1209" t="n">
        <v>1100</v>
      </c>
      <c r="M173" s="1340" t="n">
        <v>10.586212773655</v>
      </c>
      <c r="N173" s="1211" t="n">
        <v>448.837748964</v>
      </c>
      <c r="O173" s="1213" t="n">
        <v>14546.9880208913</v>
      </c>
      <c r="P173" s="1342" t="n">
        <v>18177.6506467613</v>
      </c>
      <c r="Q173" s="1213" t="n">
        <v>13018.4558115075</v>
      </c>
      <c r="R173" s="1343" t="n">
        <v>27565.4438323988</v>
      </c>
      <c r="S173" s="1344" t="n">
        <v>31196.1064582688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90</v>
      </c>
      <c r="C174" s="1337" t="s">
        <v>496</v>
      </c>
      <c r="D174" s="1337" t="n">
        <f aca="false">K174</f>
        <v>300</v>
      </c>
      <c r="E174" s="1337" t="s">
        <v>496</v>
      </c>
      <c r="F174" s="1357" t="n">
        <f aca="false">L174</f>
        <v>1150</v>
      </c>
      <c r="G174" s="1337" t="s">
        <v>496</v>
      </c>
      <c r="H174" s="1325" t="n">
        <v>2</v>
      </c>
      <c r="I174" s="1327" t="s">
        <v>497</v>
      </c>
      <c r="J174" s="1338" t="n">
        <v>90</v>
      </c>
      <c r="K174" s="1209" t="n">
        <v>300</v>
      </c>
      <c r="L174" s="1209" t="n">
        <v>1150</v>
      </c>
      <c r="M174" s="1340" t="n">
        <v>11.010993103535</v>
      </c>
      <c r="N174" s="1211" t="n">
        <v>478.7602655616</v>
      </c>
      <c r="O174" s="1213" t="n">
        <v>14970.057120765</v>
      </c>
      <c r="P174" s="1342" t="n">
        <v>18743.3650449113</v>
      </c>
      <c r="Q174" s="1213" t="n">
        <v>13467.4326039038</v>
      </c>
      <c r="R174" s="1343" t="n">
        <v>28437.4897246688</v>
      </c>
      <c r="S174" s="1344" t="n">
        <v>32210.797648815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90</v>
      </c>
      <c r="C175" s="1337" t="s">
        <v>496</v>
      </c>
      <c r="D175" s="1337" t="n">
        <f aca="false">K175</f>
        <v>300</v>
      </c>
      <c r="E175" s="1337" t="s">
        <v>496</v>
      </c>
      <c r="F175" s="1357" t="n">
        <f aca="false">L175</f>
        <v>1200</v>
      </c>
      <c r="G175" s="1337" t="s">
        <v>496</v>
      </c>
      <c r="H175" s="1325" t="n">
        <v>2</v>
      </c>
      <c r="I175" s="1327" t="s">
        <v>497</v>
      </c>
      <c r="J175" s="1338" t="n">
        <v>90</v>
      </c>
      <c r="K175" s="1209" t="n">
        <v>300</v>
      </c>
      <c r="L175" s="1209" t="n">
        <v>1200</v>
      </c>
      <c r="M175" s="1340" t="n">
        <v>11.492063433415</v>
      </c>
      <c r="N175" s="1211" t="n">
        <v>508.6827821592</v>
      </c>
      <c r="O175" s="1213" t="n">
        <v>15435.9969739875</v>
      </c>
      <c r="P175" s="1342" t="n">
        <v>19352.212089075</v>
      </c>
      <c r="Q175" s="1213" t="n">
        <v>14131.9063848825</v>
      </c>
      <c r="R175" s="1343" t="n">
        <v>29567.90335887</v>
      </c>
      <c r="S175" s="1344" t="n">
        <v>33484.1184739575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90</v>
      </c>
      <c r="C176" s="1337" t="s">
        <v>496</v>
      </c>
      <c r="D176" s="1337" t="n">
        <f aca="false">K176</f>
        <v>300</v>
      </c>
      <c r="E176" s="1337" t="s">
        <v>496</v>
      </c>
      <c r="F176" s="1357" t="n">
        <f aca="false">L176</f>
        <v>1250</v>
      </c>
      <c r="G176" s="1337" t="s">
        <v>496</v>
      </c>
      <c r="H176" s="1325" t="n">
        <v>2</v>
      </c>
      <c r="I176" s="1327" t="s">
        <v>497</v>
      </c>
      <c r="J176" s="1338" t="n">
        <v>90</v>
      </c>
      <c r="K176" s="1209" t="n">
        <v>300</v>
      </c>
      <c r="L176" s="1209" t="n">
        <v>1250</v>
      </c>
      <c r="M176" s="1340" t="n">
        <v>11.916843763295</v>
      </c>
      <c r="N176" s="1211" t="n">
        <v>538.6052987568</v>
      </c>
      <c r="O176" s="1213" t="n">
        <v>15859.0659426525</v>
      </c>
      <c r="P176" s="1342" t="n">
        <v>19917.926487225</v>
      </c>
      <c r="Q176" s="1213" t="n">
        <v>14580.8833084875</v>
      </c>
      <c r="R176" s="1343" t="n">
        <v>30439.94925114</v>
      </c>
      <c r="S176" s="1344" t="n">
        <v>34498.8097957125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90</v>
      </c>
      <c r="C177" s="1337" t="s">
        <v>496</v>
      </c>
      <c r="D177" s="1337" t="n">
        <f aca="false">K177</f>
        <v>300</v>
      </c>
      <c r="E177" s="1337" t="s">
        <v>496</v>
      </c>
      <c r="F177" s="1357" t="n">
        <f aca="false">L177</f>
        <v>1300</v>
      </c>
      <c r="G177" s="1337" t="s">
        <v>496</v>
      </c>
      <c r="H177" s="1325" t="n">
        <v>2</v>
      </c>
      <c r="I177" s="1327" t="s">
        <v>497</v>
      </c>
      <c r="J177" s="1338" t="n">
        <v>90</v>
      </c>
      <c r="K177" s="1209" t="n">
        <v>300</v>
      </c>
      <c r="L177" s="1209" t="n">
        <v>1300</v>
      </c>
      <c r="M177" s="1340" t="n">
        <v>12.358664093175</v>
      </c>
      <c r="N177" s="1211" t="n">
        <v>568.5278153544</v>
      </c>
      <c r="O177" s="1213" t="n">
        <v>16282.1350425263</v>
      </c>
      <c r="P177" s="1342" t="n">
        <v>20483.640885375</v>
      </c>
      <c r="Q177" s="1213" t="n">
        <v>15245.3570894663</v>
      </c>
      <c r="R177" s="1343" t="n">
        <v>31527.4921319925</v>
      </c>
      <c r="S177" s="1344" t="n">
        <v>35728.9979748413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90</v>
      </c>
      <c r="C178" s="1337" t="s">
        <v>496</v>
      </c>
      <c r="D178" s="1337" t="n">
        <f aca="false">K178</f>
        <v>300</v>
      </c>
      <c r="E178" s="1337" t="s">
        <v>496</v>
      </c>
      <c r="F178" s="1357" t="n">
        <f aca="false">L178</f>
        <v>1350</v>
      </c>
      <c r="G178" s="1337" t="s">
        <v>496</v>
      </c>
      <c r="H178" s="1325" t="n">
        <v>2</v>
      </c>
      <c r="I178" s="1327" t="s">
        <v>497</v>
      </c>
      <c r="J178" s="1338" t="n">
        <v>90</v>
      </c>
      <c r="K178" s="1209" t="n">
        <v>300</v>
      </c>
      <c r="L178" s="1209" t="n">
        <v>1350</v>
      </c>
      <c r="M178" s="1340" t="n">
        <v>12.783444423055</v>
      </c>
      <c r="N178" s="1211" t="n">
        <v>598.450331952</v>
      </c>
      <c r="O178" s="1213" t="n">
        <v>16705.2040111913</v>
      </c>
      <c r="P178" s="1342" t="n">
        <v>21049.3554147338</v>
      </c>
      <c r="Q178" s="1213" t="n">
        <v>15694.3338818625</v>
      </c>
      <c r="R178" s="1343" t="n">
        <v>32399.5378930538</v>
      </c>
      <c r="S178" s="1344" t="n">
        <v>36743.6892965963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90</v>
      </c>
      <c r="C179" s="1337" t="s">
        <v>496</v>
      </c>
      <c r="D179" s="1337" t="n">
        <f aca="false">K179</f>
        <v>300</v>
      </c>
      <c r="E179" s="1337" t="s">
        <v>496</v>
      </c>
      <c r="F179" s="1357" t="n">
        <f aca="false">L179</f>
        <v>1400</v>
      </c>
      <c r="G179" s="1337" t="s">
        <v>496</v>
      </c>
      <c r="H179" s="1325" t="n">
        <v>2</v>
      </c>
      <c r="I179" s="1327" t="s">
        <v>497</v>
      </c>
      <c r="J179" s="1338" t="n">
        <v>90</v>
      </c>
      <c r="K179" s="1209" t="n">
        <v>300</v>
      </c>
      <c r="L179" s="1209" t="n">
        <v>1400</v>
      </c>
      <c r="M179" s="1340" t="n">
        <v>13.225264752935</v>
      </c>
      <c r="N179" s="1211" t="n">
        <v>628.3728485496</v>
      </c>
      <c r="O179" s="1213" t="n">
        <v>17128.273111065</v>
      </c>
      <c r="P179" s="1342" t="n">
        <v>21615.0698128838</v>
      </c>
      <c r="Q179" s="1213" t="n">
        <v>16358.80779405</v>
      </c>
      <c r="R179" s="1343" t="n">
        <v>33487.080905115</v>
      </c>
      <c r="S179" s="1344" t="n">
        <v>37973.8776069338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90</v>
      </c>
      <c r="C180" s="1337" t="s">
        <v>496</v>
      </c>
      <c r="D180" s="1337" t="n">
        <f aca="false">K180</f>
        <v>300</v>
      </c>
      <c r="E180" s="1337" t="s">
        <v>496</v>
      </c>
      <c r="F180" s="1357" t="n">
        <f aca="false">L180</f>
        <v>1450</v>
      </c>
      <c r="G180" s="1337" t="s">
        <v>496</v>
      </c>
      <c r="H180" s="1325" t="n">
        <v>2</v>
      </c>
      <c r="I180" s="1327" t="s">
        <v>497</v>
      </c>
      <c r="J180" s="1338" t="n">
        <v>90</v>
      </c>
      <c r="K180" s="1209" t="n">
        <v>300</v>
      </c>
      <c r="L180" s="1209" t="n">
        <v>1450</v>
      </c>
      <c r="M180" s="1340" t="n">
        <v>13.650045082815</v>
      </c>
      <c r="N180" s="1211" t="n">
        <v>658.2953651472</v>
      </c>
      <c r="O180" s="1213" t="n">
        <v>17551.34207973</v>
      </c>
      <c r="P180" s="1342" t="n">
        <v>22180.7842110338</v>
      </c>
      <c r="Q180" s="1213" t="n">
        <v>16807.7845864461</v>
      </c>
      <c r="R180" s="1343" t="n">
        <v>34359.1266661761</v>
      </c>
      <c r="S180" s="1344" t="n">
        <v>38988.5687974799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90</v>
      </c>
      <c r="C181" s="1337" t="s">
        <v>496</v>
      </c>
      <c r="D181" s="1337" t="n">
        <f aca="false">K181</f>
        <v>300</v>
      </c>
      <c r="E181" s="1337" t="s">
        <v>496</v>
      </c>
      <c r="F181" s="1357" t="n">
        <f aca="false">L181</f>
        <v>1500</v>
      </c>
      <c r="G181" s="1337" t="s">
        <v>496</v>
      </c>
      <c r="H181" s="1325" t="n">
        <v>2</v>
      </c>
      <c r="I181" s="1327" t="s">
        <v>497</v>
      </c>
      <c r="J181" s="1338" t="n">
        <v>90</v>
      </c>
      <c r="K181" s="1209" t="n">
        <v>300</v>
      </c>
      <c r="L181" s="1209" t="n">
        <v>1500</v>
      </c>
      <c r="M181" s="1340" t="n">
        <v>14.236430305495</v>
      </c>
      <c r="N181" s="1211" t="n">
        <v>688.2178817448</v>
      </c>
      <c r="O181" s="1213" t="n">
        <v>18608.6608938113</v>
      </c>
      <c r="P181" s="1342" t="n">
        <v>23323.0004659238</v>
      </c>
      <c r="Q181" s="1213" t="n">
        <v>17472.2584986338</v>
      </c>
      <c r="R181" s="1343" t="n">
        <v>36080.919392445</v>
      </c>
      <c r="S181" s="1344" t="n">
        <v>40795.2589645575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90</v>
      </c>
      <c r="C182" s="1337" t="s">
        <v>496</v>
      </c>
      <c r="D182" s="1337" t="n">
        <f aca="false">K182</f>
        <v>300</v>
      </c>
      <c r="E182" s="1337" t="s">
        <v>496</v>
      </c>
      <c r="F182" s="1357" t="n">
        <f aca="false">L182</f>
        <v>1550</v>
      </c>
      <c r="G182" s="1337" t="s">
        <v>496</v>
      </c>
      <c r="H182" s="1325" t="n">
        <v>2</v>
      </c>
      <c r="I182" s="1327" t="s">
        <v>497</v>
      </c>
      <c r="J182" s="1338" t="n">
        <v>90</v>
      </c>
      <c r="K182" s="1209" t="n">
        <v>300</v>
      </c>
      <c r="L182" s="1209" t="n">
        <v>1550</v>
      </c>
      <c r="M182" s="1340" t="n">
        <v>14.661210635375</v>
      </c>
      <c r="N182" s="1211" t="n">
        <v>718.1403983424</v>
      </c>
      <c r="O182" s="1213" t="n">
        <v>19031.729993685</v>
      </c>
      <c r="P182" s="1342" t="n">
        <v>23888.7148640738</v>
      </c>
      <c r="Q182" s="1213" t="n">
        <v>17921.23529103</v>
      </c>
      <c r="R182" s="1343" t="n">
        <v>36952.965284715</v>
      </c>
      <c r="S182" s="1344" t="n">
        <v>41809.9501551038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90</v>
      </c>
      <c r="C183" s="1325" t="s">
        <v>496</v>
      </c>
      <c r="D183" s="1325" t="n">
        <f aca="false">K183</f>
        <v>300</v>
      </c>
      <c r="E183" s="1325" t="s">
        <v>496</v>
      </c>
      <c r="F183" s="1357" t="n">
        <f aca="false">L183</f>
        <v>1600</v>
      </c>
      <c r="G183" s="1325" t="s">
        <v>496</v>
      </c>
      <c r="H183" s="1325" t="n">
        <v>2</v>
      </c>
      <c r="I183" s="1327" t="s">
        <v>497</v>
      </c>
      <c r="J183" s="1338" t="n">
        <v>90</v>
      </c>
      <c r="K183" s="1209" t="n">
        <v>300</v>
      </c>
      <c r="L183" s="1209" t="n">
        <v>1600</v>
      </c>
      <c r="M183" s="1340" t="n">
        <v>15.085990965255</v>
      </c>
      <c r="N183" s="1211" t="n">
        <v>748.06291494</v>
      </c>
      <c r="O183" s="1213" t="n">
        <v>19454.79896235</v>
      </c>
      <c r="P183" s="1342" t="n">
        <v>24454.4292622238</v>
      </c>
      <c r="Q183" s="1213" t="n">
        <v>18370.2120834263</v>
      </c>
      <c r="R183" s="1343" t="n">
        <v>37825.0110457763</v>
      </c>
      <c r="S183" s="1344" t="n">
        <v>42824.64134565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90</v>
      </c>
      <c r="C184" s="1337" t="s">
        <v>496</v>
      </c>
      <c r="D184" s="1337" t="n">
        <f aca="false">K184</f>
        <v>300</v>
      </c>
      <c r="E184" s="1337" t="s">
        <v>496</v>
      </c>
      <c r="F184" s="1357" t="n">
        <f aca="false">L184</f>
        <v>1650</v>
      </c>
      <c r="G184" s="1337" t="s">
        <v>496</v>
      </c>
      <c r="H184" s="1325" t="n">
        <v>2</v>
      </c>
      <c r="I184" s="1327" t="s">
        <v>497</v>
      </c>
      <c r="J184" s="1338" t="n">
        <v>90</v>
      </c>
      <c r="K184" s="1209" t="n">
        <v>300</v>
      </c>
      <c r="L184" s="1209" t="n">
        <v>1650</v>
      </c>
      <c r="M184" s="1340" t="n">
        <v>15.527811295135</v>
      </c>
      <c r="N184" s="1211" t="n">
        <v>777.9854315376</v>
      </c>
      <c r="O184" s="1213" t="n">
        <v>19877.8680622238</v>
      </c>
      <c r="P184" s="1342" t="n">
        <v>25020.1436603738</v>
      </c>
      <c r="Q184" s="1213" t="n">
        <v>19034.6859956138</v>
      </c>
      <c r="R184" s="1343" t="n">
        <v>38912.5540578375</v>
      </c>
      <c r="S184" s="1344" t="n">
        <v>44054.8296559875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90</v>
      </c>
      <c r="C185" s="1337" t="s">
        <v>496</v>
      </c>
      <c r="D185" s="1337" t="n">
        <f aca="false">K185</f>
        <v>300</v>
      </c>
      <c r="E185" s="1337" t="s">
        <v>496</v>
      </c>
      <c r="F185" s="1357" t="n">
        <f aca="false">L185</f>
        <v>1700</v>
      </c>
      <c r="G185" s="1337" t="s">
        <v>496</v>
      </c>
      <c r="H185" s="1325" t="n">
        <v>2</v>
      </c>
      <c r="I185" s="1327" t="s">
        <v>497</v>
      </c>
      <c r="J185" s="1338" t="n">
        <v>90</v>
      </c>
      <c r="K185" s="1209" t="n">
        <v>300</v>
      </c>
      <c r="L185" s="1209" t="n">
        <v>1700</v>
      </c>
      <c r="M185" s="1340" t="n">
        <v>15.952591625015</v>
      </c>
      <c r="N185" s="1211" t="n">
        <v>807.9079481352</v>
      </c>
      <c r="O185" s="1213" t="n">
        <v>20300.9370308888</v>
      </c>
      <c r="P185" s="1342" t="n">
        <v>25585.8581897325</v>
      </c>
      <c r="Q185" s="1213" t="n">
        <v>19483.66278801</v>
      </c>
      <c r="R185" s="1343" t="n">
        <v>39784.5998188988</v>
      </c>
      <c r="S185" s="1344" t="n">
        <v>45069.5209777425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90</v>
      </c>
      <c r="C186" s="1337" t="s">
        <v>496</v>
      </c>
      <c r="D186" s="1337" t="n">
        <f aca="false">K186</f>
        <v>300</v>
      </c>
      <c r="E186" s="1337" t="s">
        <v>496</v>
      </c>
      <c r="F186" s="1357" t="n">
        <f aca="false">L186</f>
        <v>1750</v>
      </c>
      <c r="G186" s="1337" t="s">
        <v>496</v>
      </c>
      <c r="H186" s="1325" t="n">
        <v>2</v>
      </c>
      <c r="I186" s="1327" t="s">
        <v>497</v>
      </c>
      <c r="J186" s="1338" t="n">
        <v>90</v>
      </c>
      <c r="K186" s="1209" t="n">
        <v>300</v>
      </c>
      <c r="L186" s="1209" t="n">
        <v>1750</v>
      </c>
      <c r="M186" s="1340" t="n">
        <v>16.394411954895</v>
      </c>
      <c r="N186" s="1211" t="n">
        <v>837.8304647328</v>
      </c>
      <c r="O186" s="1213" t="n">
        <v>20724.0061307625</v>
      </c>
      <c r="P186" s="1342" t="n">
        <v>26151.5725878825</v>
      </c>
      <c r="Q186" s="1213" t="n">
        <v>20148.1367001975</v>
      </c>
      <c r="R186" s="1343" t="n">
        <v>40872.14283096</v>
      </c>
      <c r="S186" s="1344" t="n">
        <v>46299.70928808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90</v>
      </c>
      <c r="C187" s="1337" t="s">
        <v>496</v>
      </c>
      <c r="D187" s="1337" t="n">
        <f aca="false">K187</f>
        <v>300</v>
      </c>
      <c r="E187" s="1337" t="s">
        <v>496</v>
      </c>
      <c r="F187" s="1357" t="n">
        <f aca="false">L187</f>
        <v>1800</v>
      </c>
      <c r="G187" s="1337" t="s">
        <v>496</v>
      </c>
      <c r="H187" s="1325" t="n">
        <v>2</v>
      </c>
      <c r="I187" s="1327" t="s">
        <v>497</v>
      </c>
      <c r="J187" s="1338" t="n">
        <v>90</v>
      </c>
      <c r="K187" s="1209" t="n">
        <v>300</v>
      </c>
      <c r="L187" s="1209" t="n">
        <v>1800</v>
      </c>
      <c r="M187" s="1340" t="n">
        <v>16.819192284775</v>
      </c>
      <c r="N187" s="1211" t="n">
        <v>867.7529813304</v>
      </c>
      <c r="O187" s="1213" t="n">
        <v>21147.0750994275</v>
      </c>
      <c r="P187" s="1342" t="n">
        <v>26717.2869860325</v>
      </c>
      <c r="Q187" s="1213" t="n">
        <v>20597.1134925938</v>
      </c>
      <c r="R187" s="1343" t="n">
        <v>41744.1885920213</v>
      </c>
      <c r="S187" s="1344" t="n">
        <v>47314.4004786263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90</v>
      </c>
      <c r="C188" s="1337" t="s">
        <v>496</v>
      </c>
      <c r="D188" s="1337" t="n">
        <f aca="false">K188</f>
        <v>300</v>
      </c>
      <c r="E188" s="1337" t="s">
        <v>496</v>
      </c>
      <c r="F188" s="1357" t="n">
        <f aca="false">L188</f>
        <v>1850</v>
      </c>
      <c r="G188" s="1337" t="s">
        <v>496</v>
      </c>
      <c r="H188" s="1325" t="n">
        <v>2</v>
      </c>
      <c r="I188" s="1327" t="s">
        <v>497</v>
      </c>
      <c r="J188" s="1338" t="n">
        <v>90</v>
      </c>
      <c r="K188" s="1209" t="n">
        <v>300</v>
      </c>
      <c r="L188" s="1209" t="n">
        <v>1850</v>
      </c>
      <c r="M188" s="1340" t="n">
        <v>17.261012614655</v>
      </c>
      <c r="N188" s="1211" t="n">
        <v>897.675497928</v>
      </c>
      <c r="O188" s="1213" t="n">
        <v>21570.1441993013</v>
      </c>
      <c r="P188" s="1342" t="n">
        <v>27283.0013841825</v>
      </c>
      <c r="Q188" s="1213" t="n">
        <v>21261.5872735725</v>
      </c>
      <c r="R188" s="1343" t="n">
        <v>42831.7314728738</v>
      </c>
      <c r="S188" s="1344" t="n">
        <v>48544.588657755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90</v>
      </c>
      <c r="C189" s="1337" t="s">
        <v>496</v>
      </c>
      <c r="D189" s="1337" t="n">
        <f aca="false">K189</f>
        <v>300</v>
      </c>
      <c r="E189" s="1337" t="s">
        <v>496</v>
      </c>
      <c r="F189" s="1357" t="n">
        <f aca="false">L189</f>
        <v>1900</v>
      </c>
      <c r="G189" s="1337" t="s">
        <v>496</v>
      </c>
      <c r="H189" s="1325" t="n">
        <v>2</v>
      </c>
      <c r="I189" s="1327" t="s">
        <v>497</v>
      </c>
      <c r="J189" s="1338" t="n">
        <v>90</v>
      </c>
      <c r="K189" s="1209" t="n">
        <v>300</v>
      </c>
      <c r="L189" s="1209" t="n">
        <v>1900</v>
      </c>
      <c r="M189" s="1340" t="n">
        <v>17.685792944535</v>
      </c>
      <c r="N189" s="1211" t="n">
        <v>927.5980145256</v>
      </c>
      <c r="O189" s="1213" t="n">
        <v>21993.2131679663</v>
      </c>
      <c r="P189" s="1342" t="n">
        <v>27848.7159135413</v>
      </c>
      <c r="Q189" s="1213" t="n">
        <v>21710.5641971775</v>
      </c>
      <c r="R189" s="1343" t="n">
        <v>43703.7773651438</v>
      </c>
      <c r="S189" s="1344" t="n">
        <v>49559.2801107188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90</v>
      </c>
      <c r="C190" s="1337" t="s">
        <v>496</v>
      </c>
      <c r="D190" s="1337" t="n">
        <f aca="false">K190</f>
        <v>300</v>
      </c>
      <c r="E190" s="1337" t="s">
        <v>496</v>
      </c>
      <c r="F190" s="1357" t="n">
        <f aca="false">L190</f>
        <v>1950</v>
      </c>
      <c r="G190" s="1337" t="s">
        <v>496</v>
      </c>
      <c r="H190" s="1325" t="n">
        <v>2</v>
      </c>
      <c r="I190" s="1327" t="s">
        <v>497</v>
      </c>
      <c r="J190" s="1338" t="n">
        <v>90</v>
      </c>
      <c r="K190" s="1209" t="n">
        <v>300</v>
      </c>
      <c r="L190" s="1209" t="n">
        <v>1950</v>
      </c>
      <c r="M190" s="1340" t="n">
        <v>18.149823274415</v>
      </c>
      <c r="N190" s="1211" t="n">
        <v>957.5205311232</v>
      </c>
      <c r="O190" s="1213" t="n">
        <v>22459.1530211888</v>
      </c>
      <c r="P190" s="1342" t="n">
        <v>28457.5628264963</v>
      </c>
      <c r="Q190" s="1213" t="n">
        <v>22159.5409895738</v>
      </c>
      <c r="R190" s="1343" t="n">
        <v>44618.6940107625</v>
      </c>
      <c r="S190" s="1344" t="n">
        <v>50617.10381607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90</v>
      </c>
      <c r="C191" s="1337" t="s">
        <v>496</v>
      </c>
      <c r="D191" s="1337" t="n">
        <f aca="false">K191</f>
        <v>300</v>
      </c>
      <c r="E191" s="1337" t="s">
        <v>496</v>
      </c>
      <c r="F191" s="1357" t="n">
        <f aca="false">L191</f>
        <v>2000</v>
      </c>
      <c r="G191" s="1337" t="s">
        <v>496</v>
      </c>
      <c r="H191" s="1325" t="n">
        <v>2</v>
      </c>
      <c r="I191" s="1327" t="s">
        <v>497</v>
      </c>
      <c r="J191" s="1338" t="n">
        <v>90</v>
      </c>
      <c r="K191" s="1209" t="n">
        <v>300</v>
      </c>
      <c r="L191" s="1209" t="n">
        <v>2000</v>
      </c>
      <c r="M191" s="1340" t="n">
        <v>18.683206004295</v>
      </c>
      <c r="N191" s="1211" t="n">
        <v>987.4430477208</v>
      </c>
      <c r="O191" s="1213" t="n">
        <v>23097.6827648213</v>
      </c>
      <c r="P191" s="1342" t="n">
        <v>29315.502334845</v>
      </c>
      <c r="Q191" s="1213" t="n">
        <v>22824.0147705525</v>
      </c>
      <c r="R191" s="1343" t="n">
        <v>45921.6975353738</v>
      </c>
      <c r="S191" s="1344" t="n">
        <v>52139.5171053975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90</v>
      </c>
      <c r="C192" s="1337" t="s">
        <v>496</v>
      </c>
      <c r="D192" s="1337" t="n">
        <f aca="false">K192</f>
        <v>300</v>
      </c>
      <c r="E192" s="1337" t="s">
        <v>496</v>
      </c>
      <c r="F192" s="1357" t="n">
        <f aca="false">L192</f>
        <v>2050</v>
      </c>
      <c r="G192" s="1337" t="s">
        <v>496</v>
      </c>
      <c r="H192" s="1325" t="n">
        <v>2</v>
      </c>
      <c r="I192" s="1327" t="s">
        <v>497</v>
      </c>
      <c r="J192" s="1338" t="n">
        <v>90</v>
      </c>
      <c r="K192" s="1209" t="n">
        <v>300</v>
      </c>
      <c r="L192" s="1209" t="n">
        <v>2050</v>
      </c>
      <c r="M192" s="1340" t="n">
        <v>19.107986334175</v>
      </c>
      <c r="N192" s="1211" t="n">
        <v>1017.3655643184</v>
      </c>
      <c r="O192" s="1213" t="n">
        <v>23520.751864695</v>
      </c>
      <c r="P192" s="1342" t="n">
        <v>29881.216732995</v>
      </c>
      <c r="Q192" s="1213" t="n">
        <v>23272.9916941575</v>
      </c>
      <c r="R192" s="1343" t="n">
        <v>46793.7435588525</v>
      </c>
      <c r="S192" s="1344" t="n">
        <v>53154.2084271525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90</v>
      </c>
      <c r="C193" s="1325" t="s">
        <v>496</v>
      </c>
      <c r="D193" s="1325" t="n">
        <f aca="false">K193</f>
        <v>300</v>
      </c>
      <c r="E193" s="1325" t="s">
        <v>496</v>
      </c>
      <c r="F193" s="1357" t="n">
        <f aca="false">L193</f>
        <v>2100</v>
      </c>
      <c r="G193" s="1325" t="s">
        <v>496</v>
      </c>
      <c r="H193" s="1325" t="n">
        <v>2</v>
      </c>
      <c r="I193" s="1327" t="s">
        <v>497</v>
      </c>
      <c r="J193" s="1338" t="n">
        <v>90</v>
      </c>
      <c r="K193" s="1209" t="n">
        <v>300</v>
      </c>
      <c r="L193" s="1209" t="n">
        <v>2100</v>
      </c>
      <c r="M193" s="1340" t="n">
        <v>19.549806664055</v>
      </c>
      <c r="N193" s="1211" t="n">
        <v>1047.288080916</v>
      </c>
      <c r="O193" s="1213" t="n">
        <v>23943.82083336</v>
      </c>
      <c r="P193" s="1342" t="n">
        <v>30446.931131145</v>
      </c>
      <c r="Q193" s="1213" t="n">
        <v>23937.4654751363</v>
      </c>
      <c r="R193" s="1343" t="n">
        <v>47881.2863084963</v>
      </c>
      <c r="S193" s="1344" t="n">
        <v>54384.3966062813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90</v>
      </c>
      <c r="C194" s="1337" t="s">
        <v>496</v>
      </c>
      <c r="D194" s="1337" t="n">
        <f aca="false">K194</f>
        <v>300</v>
      </c>
      <c r="E194" s="1337" t="s">
        <v>496</v>
      </c>
      <c r="F194" s="1357" t="n">
        <f aca="false">L194</f>
        <v>2150</v>
      </c>
      <c r="G194" s="1337" t="s">
        <v>496</v>
      </c>
      <c r="H194" s="1325" t="n">
        <v>2</v>
      </c>
      <c r="I194" s="1327" t="s">
        <v>497</v>
      </c>
      <c r="J194" s="1338" t="n">
        <v>90</v>
      </c>
      <c r="K194" s="1209" t="n">
        <v>300</v>
      </c>
      <c r="L194" s="1209" t="n">
        <v>2150</v>
      </c>
      <c r="M194" s="1340" t="n">
        <v>19.974586993935</v>
      </c>
      <c r="N194" s="1211" t="n">
        <v>1077.2105975136</v>
      </c>
      <c r="O194" s="1213" t="n">
        <v>24366.8899332338</v>
      </c>
      <c r="P194" s="1342" t="n">
        <v>31012.645529295</v>
      </c>
      <c r="Q194" s="1213" t="n">
        <v>24386.4423987413</v>
      </c>
      <c r="R194" s="1343" t="n">
        <v>48753.332331975</v>
      </c>
      <c r="S194" s="1344" t="n">
        <v>55399.0879280363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90</v>
      </c>
      <c r="C195" s="1337" t="s">
        <v>496</v>
      </c>
      <c r="D195" s="1337" t="n">
        <f aca="false">K195</f>
        <v>300</v>
      </c>
      <c r="E195" s="1337" t="s">
        <v>496</v>
      </c>
      <c r="F195" s="1357" t="n">
        <f aca="false">L195</f>
        <v>2200</v>
      </c>
      <c r="G195" s="1337" t="s">
        <v>496</v>
      </c>
      <c r="H195" s="1325" t="n">
        <v>2</v>
      </c>
      <c r="I195" s="1327" t="s">
        <v>497</v>
      </c>
      <c r="J195" s="1338" t="n">
        <v>90</v>
      </c>
      <c r="K195" s="1209" t="n">
        <v>300</v>
      </c>
      <c r="L195" s="1209" t="n">
        <v>2200</v>
      </c>
      <c r="M195" s="1340" t="n">
        <v>20.416407323815</v>
      </c>
      <c r="N195" s="1211" t="n">
        <v>1107.1331141112</v>
      </c>
      <c r="O195" s="1213" t="n">
        <v>24789.9589018988</v>
      </c>
      <c r="P195" s="1342" t="n">
        <v>31578.3600586538</v>
      </c>
      <c r="Q195" s="1213" t="n">
        <v>25050.91617972</v>
      </c>
      <c r="R195" s="1343" t="n">
        <v>49840.8750816188</v>
      </c>
      <c r="S195" s="1344" t="n">
        <v>56629.2762383738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90</v>
      </c>
      <c r="C196" s="1337" t="s">
        <v>496</v>
      </c>
      <c r="D196" s="1337" t="n">
        <f aca="false">K196</f>
        <v>300</v>
      </c>
      <c r="E196" s="1337" t="s">
        <v>496</v>
      </c>
      <c r="F196" s="1357" t="n">
        <f aca="false">L196</f>
        <v>2250</v>
      </c>
      <c r="G196" s="1337" t="s">
        <v>496</v>
      </c>
      <c r="H196" s="1325" t="n">
        <v>2</v>
      </c>
      <c r="I196" s="1327" t="s">
        <v>497</v>
      </c>
      <c r="J196" s="1338" t="n">
        <v>90</v>
      </c>
      <c r="K196" s="1209" t="n">
        <v>300</v>
      </c>
      <c r="L196" s="1209" t="n">
        <v>2250</v>
      </c>
      <c r="M196" s="1340" t="n">
        <v>20.841187653695</v>
      </c>
      <c r="N196" s="1211" t="n">
        <v>1137.0556307088</v>
      </c>
      <c r="O196" s="1213" t="n">
        <v>25213.0280017725</v>
      </c>
      <c r="P196" s="1342" t="n">
        <v>32144.0744568038</v>
      </c>
      <c r="Q196" s="1213" t="n">
        <v>25499.8929721163</v>
      </c>
      <c r="R196" s="1343" t="n">
        <v>50712.9209738888</v>
      </c>
      <c r="S196" s="1344" t="n">
        <v>57643.96742892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90</v>
      </c>
      <c r="C197" s="1337" t="s">
        <v>496</v>
      </c>
      <c r="D197" s="1337" t="n">
        <f aca="false">K197</f>
        <v>300</v>
      </c>
      <c r="E197" s="1337" t="s">
        <v>496</v>
      </c>
      <c r="F197" s="1357" t="n">
        <f aca="false">L197</f>
        <v>2300</v>
      </c>
      <c r="G197" s="1337" t="s">
        <v>496</v>
      </c>
      <c r="H197" s="1325" t="n">
        <v>2</v>
      </c>
      <c r="I197" s="1327" t="s">
        <v>497</v>
      </c>
      <c r="J197" s="1338" t="n">
        <v>90</v>
      </c>
      <c r="K197" s="1209" t="n">
        <v>300</v>
      </c>
      <c r="L197" s="1209" t="n">
        <v>2300</v>
      </c>
      <c r="M197" s="1340" t="n">
        <v>21.265967983575</v>
      </c>
      <c r="N197" s="1211" t="n">
        <v>1166.9781473064</v>
      </c>
      <c r="O197" s="1213" t="n">
        <v>25636.0969704375</v>
      </c>
      <c r="P197" s="1342" t="n">
        <v>32709.7888549538</v>
      </c>
      <c r="Q197" s="1213" t="n">
        <v>25948.8698957213</v>
      </c>
      <c r="R197" s="1343" t="n">
        <v>51584.9668661588</v>
      </c>
      <c r="S197" s="1344" t="n">
        <v>58658.658750675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90</v>
      </c>
      <c r="C198" s="1337" t="s">
        <v>496</v>
      </c>
      <c r="D198" s="1337" t="n">
        <f aca="false">K198</f>
        <v>300</v>
      </c>
      <c r="E198" s="1337" t="s">
        <v>496</v>
      </c>
      <c r="F198" s="1357" t="n">
        <f aca="false">L198</f>
        <v>2350</v>
      </c>
      <c r="G198" s="1337" t="s">
        <v>496</v>
      </c>
      <c r="H198" s="1325" t="n">
        <v>2</v>
      </c>
      <c r="I198" s="1327" t="s">
        <v>497</v>
      </c>
      <c r="J198" s="1338" t="n">
        <v>90</v>
      </c>
      <c r="K198" s="1209" t="n">
        <v>300</v>
      </c>
      <c r="L198" s="1209" t="n">
        <v>2350</v>
      </c>
      <c r="M198" s="1340" t="n">
        <v>21.707788313455</v>
      </c>
      <c r="N198" s="1211" t="n">
        <v>1196.900663904</v>
      </c>
      <c r="O198" s="1213" t="n">
        <v>26059.1660703113</v>
      </c>
      <c r="P198" s="1342" t="n">
        <v>33275.5032531038</v>
      </c>
      <c r="Q198" s="1213" t="n">
        <v>26613.3436767</v>
      </c>
      <c r="R198" s="1343" t="n">
        <v>52672.5097470113</v>
      </c>
      <c r="S198" s="1344" t="n">
        <v>59888.8469298038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90</v>
      </c>
      <c r="C199" s="1337" t="s">
        <v>496</v>
      </c>
      <c r="D199" s="1337" t="n">
        <f aca="false">K199</f>
        <v>300</v>
      </c>
      <c r="E199" s="1337" t="s">
        <v>496</v>
      </c>
      <c r="F199" s="1357" t="n">
        <f aca="false">L199</f>
        <v>2400</v>
      </c>
      <c r="G199" s="1337" t="s">
        <v>496</v>
      </c>
      <c r="H199" s="1325" t="n">
        <v>2</v>
      </c>
      <c r="I199" s="1327" t="s">
        <v>497</v>
      </c>
      <c r="J199" s="1338" t="n">
        <v>90</v>
      </c>
      <c r="K199" s="1209" t="n">
        <v>300</v>
      </c>
      <c r="L199" s="1209" t="n">
        <v>2400</v>
      </c>
      <c r="M199" s="1340" t="n">
        <v>22.132568643335</v>
      </c>
      <c r="N199" s="1211" t="n">
        <v>1226.8231805016</v>
      </c>
      <c r="O199" s="1213" t="n">
        <v>26482.2350389763</v>
      </c>
      <c r="P199" s="1342" t="n">
        <v>33841.2177824625</v>
      </c>
      <c r="Q199" s="1213" t="n">
        <v>27062.3204690963</v>
      </c>
      <c r="R199" s="1343" t="n">
        <v>53544.5555080725</v>
      </c>
      <c r="S199" s="1344" t="n">
        <v>60903.5382515588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90</v>
      </c>
      <c r="C200" s="1337" t="s">
        <v>496</v>
      </c>
      <c r="D200" s="1337" t="n">
        <f aca="false">K200</f>
        <v>300</v>
      </c>
      <c r="E200" s="1337" t="s">
        <v>496</v>
      </c>
      <c r="F200" s="1357" t="n">
        <f aca="false">L200</f>
        <v>2450</v>
      </c>
      <c r="G200" s="1337" t="s">
        <v>496</v>
      </c>
      <c r="H200" s="1325" t="n">
        <v>2</v>
      </c>
      <c r="I200" s="1327" t="s">
        <v>497</v>
      </c>
      <c r="J200" s="1338" t="n">
        <v>90</v>
      </c>
      <c r="K200" s="1209" t="n">
        <v>300</v>
      </c>
      <c r="L200" s="1209" t="n">
        <v>2450</v>
      </c>
      <c r="M200" s="1340" t="n">
        <v>22.718953866015</v>
      </c>
      <c r="N200" s="1211" t="n">
        <v>1256.7456970992</v>
      </c>
      <c r="O200" s="1213" t="n">
        <v>27539.5538530575</v>
      </c>
      <c r="P200" s="1342" t="n">
        <v>34983.4339061438</v>
      </c>
      <c r="Q200" s="1213" t="n">
        <v>27726.7943812838</v>
      </c>
      <c r="R200" s="1343" t="n">
        <v>55266.3482343413</v>
      </c>
      <c r="S200" s="1344" t="n">
        <v>62710.2282874275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90</v>
      </c>
      <c r="C201" s="1337" t="s">
        <v>496</v>
      </c>
      <c r="D201" s="1337" t="n">
        <f aca="false">K201</f>
        <v>300</v>
      </c>
      <c r="E201" s="1337" t="s">
        <v>496</v>
      </c>
      <c r="F201" s="1357" t="n">
        <f aca="false">L201</f>
        <v>2500</v>
      </c>
      <c r="G201" s="1337" t="s">
        <v>496</v>
      </c>
      <c r="H201" s="1325" t="n">
        <v>2</v>
      </c>
      <c r="I201" s="1327" t="s">
        <v>497</v>
      </c>
      <c r="J201" s="1338" t="n">
        <v>90</v>
      </c>
      <c r="K201" s="1209" t="n">
        <v>300</v>
      </c>
      <c r="L201" s="1209" t="n">
        <v>2500</v>
      </c>
      <c r="M201" s="1340" t="n">
        <v>23.143734195895</v>
      </c>
      <c r="N201" s="1211" t="n">
        <v>1286.6682136968</v>
      </c>
      <c r="O201" s="1213" t="n">
        <v>27962.6229529313</v>
      </c>
      <c r="P201" s="1342" t="n">
        <v>35549.1483042938</v>
      </c>
      <c r="Q201" s="1213" t="n">
        <v>28175.77117368</v>
      </c>
      <c r="R201" s="1343" t="n">
        <v>56138.3941266113</v>
      </c>
      <c r="S201" s="1344" t="n">
        <v>63724.9194779738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90</v>
      </c>
      <c r="C202" s="1337" t="s">
        <v>496</v>
      </c>
      <c r="D202" s="1337" t="n">
        <f aca="false">K202</f>
        <v>300</v>
      </c>
      <c r="E202" s="1337" t="s">
        <v>496</v>
      </c>
      <c r="F202" s="1357" t="n">
        <f aca="false">L202</f>
        <v>2550</v>
      </c>
      <c r="G202" s="1337" t="s">
        <v>496</v>
      </c>
      <c r="H202" s="1325" t="n">
        <v>2</v>
      </c>
      <c r="I202" s="1327" t="s">
        <v>497</v>
      </c>
      <c r="J202" s="1338" t="n">
        <v>90</v>
      </c>
      <c r="K202" s="1209" t="n">
        <v>300</v>
      </c>
      <c r="L202" s="1209" t="n">
        <v>2550</v>
      </c>
      <c r="M202" s="1340" t="n">
        <v>23.585554525775</v>
      </c>
      <c r="N202" s="1211" t="n">
        <v>1316.5907302944</v>
      </c>
      <c r="O202" s="1213" t="n">
        <v>28385.6919215963</v>
      </c>
      <c r="P202" s="1342" t="n">
        <v>36114.8628336525</v>
      </c>
      <c r="Q202" s="1213" t="n">
        <v>28840.2450858675</v>
      </c>
      <c r="R202" s="1343" t="n">
        <v>57225.9370074638</v>
      </c>
      <c r="S202" s="1344" t="n">
        <v>64955.10791952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90</v>
      </c>
      <c r="C203" s="1325" t="s">
        <v>496</v>
      </c>
      <c r="D203" s="1325" t="n">
        <f aca="false">K203</f>
        <v>300</v>
      </c>
      <c r="E203" s="1325" t="s">
        <v>496</v>
      </c>
      <c r="F203" s="1357" t="n">
        <f aca="false">L203</f>
        <v>2600</v>
      </c>
      <c r="G203" s="1325" t="s">
        <v>496</v>
      </c>
      <c r="H203" s="1325" t="n">
        <v>2</v>
      </c>
      <c r="I203" s="1327" t="s">
        <v>497</v>
      </c>
      <c r="J203" s="1338" t="n">
        <v>90</v>
      </c>
      <c r="K203" s="1209" t="n">
        <v>300</v>
      </c>
      <c r="L203" s="1209" t="n">
        <v>2600</v>
      </c>
      <c r="M203" s="1340" t="n">
        <v>24.010334855655</v>
      </c>
      <c r="N203" s="1211" t="n">
        <v>1346.513246892</v>
      </c>
      <c r="O203" s="1213" t="n">
        <v>28808.7608902613</v>
      </c>
      <c r="P203" s="1342" t="n">
        <v>36680.5772318025</v>
      </c>
      <c r="Q203" s="1213" t="n">
        <v>29289.2218782638</v>
      </c>
      <c r="R203" s="1343" t="n">
        <v>58097.982768525</v>
      </c>
      <c r="S203" s="1344" t="n">
        <v>65969.7991100663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90</v>
      </c>
      <c r="C204" s="1337" t="s">
        <v>496</v>
      </c>
      <c r="D204" s="1337" t="n">
        <f aca="false">K204</f>
        <v>300</v>
      </c>
      <c r="E204" s="1337" t="s">
        <v>496</v>
      </c>
      <c r="F204" s="1357" t="n">
        <f aca="false">L204</f>
        <v>2650</v>
      </c>
      <c r="G204" s="1337" t="s">
        <v>496</v>
      </c>
      <c r="H204" s="1325" t="n">
        <v>2</v>
      </c>
      <c r="I204" s="1327" t="s">
        <v>497</v>
      </c>
      <c r="J204" s="1338" t="n">
        <v>90</v>
      </c>
      <c r="K204" s="1209" t="n">
        <v>300</v>
      </c>
      <c r="L204" s="1209" t="n">
        <v>2650</v>
      </c>
      <c r="M204" s="1340" t="n">
        <v>24.452155185535</v>
      </c>
      <c r="N204" s="1211" t="n">
        <v>1376.4357634896</v>
      </c>
      <c r="O204" s="1213" t="n">
        <v>29231.829990135</v>
      </c>
      <c r="P204" s="1342" t="n">
        <v>37246.2916299525</v>
      </c>
      <c r="Q204" s="1213" t="n">
        <v>29953.6956592425</v>
      </c>
      <c r="R204" s="1343" t="n">
        <v>59185.5256493775</v>
      </c>
      <c r="S204" s="1344" t="n">
        <v>67199.987289195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90</v>
      </c>
      <c r="C205" s="1337" t="s">
        <v>496</v>
      </c>
      <c r="D205" s="1337" t="n">
        <f aca="false">K205</f>
        <v>300</v>
      </c>
      <c r="E205" s="1337" t="s">
        <v>496</v>
      </c>
      <c r="F205" s="1357" t="n">
        <f aca="false">L205</f>
        <v>2700</v>
      </c>
      <c r="G205" s="1337" t="s">
        <v>496</v>
      </c>
      <c r="H205" s="1325" t="n">
        <v>2</v>
      </c>
      <c r="I205" s="1327" t="s">
        <v>497</v>
      </c>
      <c r="J205" s="1338" t="n">
        <v>90</v>
      </c>
      <c r="K205" s="1209" t="n">
        <v>300</v>
      </c>
      <c r="L205" s="1209" t="n">
        <v>2700</v>
      </c>
      <c r="M205" s="1340" t="n">
        <v>24.916185515415</v>
      </c>
      <c r="N205" s="1211" t="n">
        <v>1406.3582800872</v>
      </c>
      <c r="O205" s="1213" t="n">
        <v>29697.7698433575</v>
      </c>
      <c r="P205" s="1342" t="n">
        <v>37855.1386741163</v>
      </c>
      <c r="Q205" s="1213" t="n">
        <v>30402.6725828475</v>
      </c>
      <c r="R205" s="1343" t="n">
        <v>60100.442426205</v>
      </c>
      <c r="S205" s="1344" t="n">
        <v>68257.8112569638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90</v>
      </c>
      <c r="C206" s="1337" t="s">
        <v>496</v>
      </c>
      <c r="D206" s="1337" t="n">
        <f aca="false">K206</f>
        <v>300</v>
      </c>
      <c r="E206" s="1337" t="s">
        <v>496</v>
      </c>
      <c r="F206" s="1357" t="n">
        <f aca="false">L206</f>
        <v>2750</v>
      </c>
      <c r="G206" s="1337" t="s">
        <v>496</v>
      </c>
      <c r="H206" s="1325" t="n">
        <v>2</v>
      </c>
      <c r="I206" s="1327" t="s">
        <v>497</v>
      </c>
      <c r="J206" s="1338" t="n">
        <v>90</v>
      </c>
      <c r="K206" s="1209" t="n">
        <v>300</v>
      </c>
      <c r="L206" s="1209" t="n">
        <v>2750</v>
      </c>
      <c r="M206" s="1340" t="n">
        <v>25.340965845295</v>
      </c>
      <c r="N206" s="1211" t="n">
        <v>1436.2807966848</v>
      </c>
      <c r="O206" s="1213" t="n">
        <v>30120.8388120225</v>
      </c>
      <c r="P206" s="1342" t="n">
        <v>38420.8530722663</v>
      </c>
      <c r="Q206" s="1213" t="n">
        <v>30851.6493752438</v>
      </c>
      <c r="R206" s="1343" t="n">
        <v>60972.4881872663</v>
      </c>
      <c r="S206" s="1344" t="n">
        <v>69272.50244751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90</v>
      </c>
      <c r="C207" s="1337" t="s">
        <v>496</v>
      </c>
      <c r="D207" s="1337" t="n">
        <f aca="false">K207</f>
        <v>300</v>
      </c>
      <c r="E207" s="1337" t="s">
        <v>496</v>
      </c>
      <c r="F207" s="1357" t="n">
        <f aca="false">L207</f>
        <v>2800</v>
      </c>
      <c r="G207" s="1337" t="s">
        <v>496</v>
      </c>
      <c r="H207" s="1325" t="n">
        <v>2</v>
      </c>
      <c r="I207" s="1327" t="s">
        <v>497</v>
      </c>
      <c r="J207" s="1338" t="n">
        <v>90</v>
      </c>
      <c r="K207" s="1209" t="n">
        <v>300</v>
      </c>
      <c r="L207" s="1209" t="n">
        <v>2800</v>
      </c>
      <c r="M207" s="1340" t="n">
        <v>25.782786175175</v>
      </c>
      <c r="N207" s="1211" t="n">
        <v>1466.2033132824</v>
      </c>
      <c r="O207" s="1213" t="n">
        <v>30543.9079118963</v>
      </c>
      <c r="P207" s="1342" t="n">
        <v>38986.5674704163</v>
      </c>
      <c r="Q207" s="1213" t="n">
        <v>31516.1231562225</v>
      </c>
      <c r="R207" s="1343" t="n">
        <v>62060.0310681188</v>
      </c>
      <c r="S207" s="1344" t="n">
        <v>70502.6906266388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90</v>
      </c>
      <c r="C208" s="1337" t="s">
        <v>496</v>
      </c>
      <c r="D208" s="1337" t="n">
        <f aca="false">K208</f>
        <v>300</v>
      </c>
      <c r="E208" s="1337" t="s">
        <v>496</v>
      </c>
      <c r="F208" s="1357" t="n">
        <f aca="false">L208</f>
        <v>2850</v>
      </c>
      <c r="G208" s="1337" t="s">
        <v>496</v>
      </c>
      <c r="H208" s="1325" t="n">
        <v>2</v>
      </c>
      <c r="I208" s="1327" t="s">
        <v>497</v>
      </c>
      <c r="J208" s="1338" t="n">
        <v>90</v>
      </c>
      <c r="K208" s="1209" t="n">
        <v>300</v>
      </c>
      <c r="L208" s="1209" t="n">
        <v>2850</v>
      </c>
      <c r="M208" s="1340" t="n">
        <v>26.207566505055</v>
      </c>
      <c r="N208" s="1211" t="n">
        <v>1496.12582988</v>
      </c>
      <c r="O208" s="1213" t="n">
        <v>30966.9768805613</v>
      </c>
      <c r="P208" s="1342" t="n">
        <v>39552.2818685663</v>
      </c>
      <c r="Q208" s="1213" t="n">
        <v>31965.1000798275</v>
      </c>
      <c r="R208" s="1343" t="n">
        <v>62932.0769603888</v>
      </c>
      <c r="S208" s="1344" t="n">
        <v>71517.3819483938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90</v>
      </c>
      <c r="C209" s="1337" t="s">
        <v>496</v>
      </c>
      <c r="D209" s="1337" t="n">
        <f aca="false">K209</f>
        <v>300</v>
      </c>
      <c r="E209" s="1337" t="s">
        <v>496</v>
      </c>
      <c r="F209" s="1357" t="n">
        <f aca="false">L209</f>
        <v>2900</v>
      </c>
      <c r="G209" s="1337" t="s">
        <v>496</v>
      </c>
      <c r="H209" s="1325" t="n">
        <v>2</v>
      </c>
      <c r="I209" s="1327" t="s">
        <v>497</v>
      </c>
      <c r="J209" s="1338" t="n">
        <v>90</v>
      </c>
      <c r="K209" s="1209" t="n">
        <v>300</v>
      </c>
      <c r="L209" s="1209" t="n">
        <v>2900</v>
      </c>
      <c r="M209" s="1340" t="n">
        <v>26.649386834935</v>
      </c>
      <c r="N209" s="1211" t="n">
        <v>1526.0483464776</v>
      </c>
      <c r="O209" s="1213" t="n">
        <v>31390.045980435</v>
      </c>
      <c r="P209" s="1342" t="n">
        <v>40117.996397925</v>
      </c>
      <c r="Q209" s="1213" t="n">
        <v>32629.5738608063</v>
      </c>
      <c r="R209" s="1343" t="n">
        <v>64019.6198412413</v>
      </c>
      <c r="S209" s="1344" t="n">
        <v>72747.5702587313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90</v>
      </c>
      <c r="C210" s="1337" t="s">
        <v>496</v>
      </c>
      <c r="D210" s="1337" t="n">
        <f aca="false">K210</f>
        <v>300</v>
      </c>
      <c r="E210" s="1337" t="s">
        <v>496</v>
      </c>
      <c r="F210" s="1357" t="n">
        <f aca="false">L210</f>
        <v>2950</v>
      </c>
      <c r="G210" s="1337" t="s">
        <v>496</v>
      </c>
      <c r="H210" s="1325" t="n">
        <v>2</v>
      </c>
      <c r="I210" s="1327" t="s">
        <v>497</v>
      </c>
      <c r="J210" s="1338" t="n">
        <v>90</v>
      </c>
      <c r="K210" s="1209" t="n">
        <v>300</v>
      </c>
      <c r="L210" s="1209" t="n">
        <v>2950</v>
      </c>
      <c r="M210" s="1340" t="n">
        <v>27.074167164815</v>
      </c>
      <c r="N210" s="1211" t="n">
        <v>1555.9708630752</v>
      </c>
      <c r="O210" s="1213" t="n">
        <v>31813.1149491</v>
      </c>
      <c r="P210" s="1342" t="n">
        <v>40683.710796075</v>
      </c>
      <c r="Q210" s="1213" t="n">
        <v>33078.5507844113</v>
      </c>
      <c r="R210" s="1343" t="n">
        <v>64891.6657335113</v>
      </c>
      <c r="S210" s="1344" t="n">
        <v>73762.2615804863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90</v>
      </c>
      <c r="C211" s="1346" t="s">
        <v>496</v>
      </c>
      <c r="D211" s="1346" t="n">
        <f aca="false">K211</f>
        <v>300</v>
      </c>
      <c r="E211" s="1346" t="s">
        <v>496</v>
      </c>
      <c r="F211" s="1358" t="n">
        <f aca="false">L211</f>
        <v>3000</v>
      </c>
      <c r="G211" s="1346" t="s">
        <v>496</v>
      </c>
      <c r="H211" s="1348" t="n">
        <v>2</v>
      </c>
      <c r="I211" s="1349" t="s">
        <v>497</v>
      </c>
      <c r="J211" s="1356" t="n">
        <v>90</v>
      </c>
      <c r="K211" s="1232" t="n">
        <v>300</v>
      </c>
      <c r="L211" s="1232" t="n">
        <v>3000</v>
      </c>
      <c r="M211" s="1351" t="n">
        <v>27.515987494695</v>
      </c>
      <c r="N211" s="1234" t="n">
        <v>1585.8933796728</v>
      </c>
      <c r="O211" s="1236" t="n">
        <v>33334.4619049163</v>
      </c>
      <c r="P211" s="1353" t="n">
        <v>41249.425194225</v>
      </c>
      <c r="Q211" s="1236" t="n">
        <v>33743.02456539</v>
      </c>
      <c r="R211" s="1354" t="n">
        <v>67077.4864703063</v>
      </c>
      <c r="S211" s="1355" t="n">
        <v>74992.449759615</v>
      </c>
    </row>
    <row r="212" customFormat="false" ht="16.5" hidden="false" customHeight="false" outlineLevel="0" collapsed="false">
      <c r="A212" s="1202" t="s">
        <v>505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24" t="s">
        <v>529</v>
      </c>
      <c r="B213" s="1325" t="n">
        <f aca="false">J213</f>
        <v>90</v>
      </c>
      <c r="C213" s="1325" t="s">
        <v>496</v>
      </c>
      <c r="D213" s="1325" t="n">
        <f aca="false">K213</f>
        <v>300</v>
      </c>
      <c r="E213" s="1325" t="s">
        <v>496</v>
      </c>
      <c r="F213" s="1357" t="n">
        <f aca="false">L213</f>
        <v>600</v>
      </c>
      <c r="G213" s="1325" t="s">
        <v>496</v>
      </c>
      <c r="H213" s="1325" t="n">
        <v>4</v>
      </c>
      <c r="I213" s="1327" t="s">
        <v>497</v>
      </c>
      <c r="J213" s="1328" t="n">
        <v>90</v>
      </c>
      <c r="K213" s="1259" t="n">
        <v>300</v>
      </c>
      <c r="L213" s="1259" t="n">
        <v>600</v>
      </c>
      <c r="M213" s="1330" t="n">
        <v>6.77776326251</v>
      </c>
      <c r="N213" s="1261" t="n">
        <v>174</v>
      </c>
      <c r="O213" s="1262" t="n">
        <v>12378.0463713225</v>
      </c>
      <c r="P213" s="1332" t="n">
        <v>14616.186072345</v>
      </c>
      <c r="Q213" s="1262" t="n">
        <v>7666.69940838</v>
      </c>
      <c r="R213" s="1334" t="n">
        <v>20044.7457797025</v>
      </c>
      <c r="S213" s="1335" t="n">
        <v>22282.885480725</v>
      </c>
    </row>
    <row r="214" customFormat="false" ht="16.5" hidden="false" customHeight="false" outlineLevel="0" collapsed="false">
      <c r="A214" s="1336" t="s">
        <v>529</v>
      </c>
      <c r="B214" s="1337" t="n">
        <f aca="false">J214</f>
        <v>90</v>
      </c>
      <c r="C214" s="1337" t="s">
        <v>496</v>
      </c>
      <c r="D214" s="1337" t="n">
        <f aca="false">K214</f>
        <v>300</v>
      </c>
      <c r="E214" s="1337" t="s">
        <v>496</v>
      </c>
      <c r="F214" s="1357" t="n">
        <f aca="false">L214</f>
        <v>650</v>
      </c>
      <c r="G214" s="1337" t="s">
        <v>496</v>
      </c>
      <c r="H214" s="1325" t="n">
        <v>4</v>
      </c>
      <c r="I214" s="1327" t="s">
        <v>497</v>
      </c>
      <c r="J214" s="1338" t="n">
        <v>90</v>
      </c>
      <c r="K214" s="1209" t="n">
        <v>300</v>
      </c>
      <c r="L214" s="1209" t="n">
        <v>650</v>
      </c>
      <c r="M214" s="1340" t="n">
        <v>7.26916598227</v>
      </c>
      <c r="N214" s="1211" t="n">
        <v>208.8</v>
      </c>
      <c r="O214" s="1213" t="n">
        <v>13062.6444255413</v>
      </c>
      <c r="P214" s="1342" t="n">
        <v>15446.8047699338</v>
      </c>
      <c r="Q214" s="1213" t="n">
        <v>8115.67620077625</v>
      </c>
      <c r="R214" s="1343" t="n">
        <v>21178.3206263175</v>
      </c>
      <c r="S214" s="1344" t="n">
        <v>23562.48097071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90</v>
      </c>
      <c r="C215" s="1337" t="s">
        <v>496</v>
      </c>
      <c r="D215" s="1337" t="n">
        <f aca="false">K215</f>
        <v>300</v>
      </c>
      <c r="E215" s="1337" t="s">
        <v>496</v>
      </c>
      <c r="F215" s="1357" t="n">
        <f aca="false">L215</f>
        <v>700</v>
      </c>
      <c r="G215" s="1337" t="s">
        <v>496</v>
      </c>
      <c r="H215" s="1325" t="n">
        <v>4</v>
      </c>
      <c r="I215" s="1327" t="s">
        <v>497</v>
      </c>
      <c r="J215" s="1338" t="n">
        <v>90</v>
      </c>
      <c r="K215" s="1209" t="n">
        <v>300</v>
      </c>
      <c r="L215" s="1209" t="n">
        <v>700</v>
      </c>
      <c r="M215" s="1340" t="n">
        <v>7.77760870203</v>
      </c>
      <c r="N215" s="1211" t="n">
        <v>243.6</v>
      </c>
      <c r="O215" s="1213" t="n">
        <v>13680.0027189</v>
      </c>
      <c r="P215" s="1342" t="n">
        <v>16209.7732856925</v>
      </c>
      <c r="Q215" s="1213" t="n">
        <v>8780.15011296375</v>
      </c>
      <c r="R215" s="1343" t="n">
        <v>22460.1528318638</v>
      </c>
      <c r="S215" s="1344" t="n">
        <v>24989.9233986563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90</v>
      </c>
      <c r="C216" s="1337" t="s">
        <v>496</v>
      </c>
      <c r="D216" s="1337" t="n">
        <f aca="false">K216</f>
        <v>300</v>
      </c>
      <c r="E216" s="1337" t="s">
        <v>496</v>
      </c>
      <c r="F216" s="1357" t="n">
        <f aca="false">L216</f>
        <v>750</v>
      </c>
      <c r="G216" s="1337" t="s">
        <v>496</v>
      </c>
      <c r="H216" s="1325" t="n">
        <v>4</v>
      </c>
      <c r="I216" s="1327" t="s">
        <v>497</v>
      </c>
      <c r="J216" s="1338" t="n">
        <v>90</v>
      </c>
      <c r="K216" s="1209" t="n">
        <v>300</v>
      </c>
      <c r="L216" s="1209" t="n">
        <v>750</v>
      </c>
      <c r="M216" s="1340" t="n">
        <v>8.26901142179</v>
      </c>
      <c r="N216" s="1211" t="n">
        <v>278.4</v>
      </c>
      <c r="O216" s="1213" t="n">
        <v>14297.3611434675</v>
      </c>
      <c r="P216" s="1342" t="n">
        <v>16972.7418014513</v>
      </c>
      <c r="Q216" s="1213" t="n">
        <v>9229.12690536</v>
      </c>
      <c r="R216" s="1343" t="n">
        <v>23526.4880488275</v>
      </c>
      <c r="S216" s="1344" t="n">
        <v>26201.8687068113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90</v>
      </c>
      <c r="C217" s="1337" t="s">
        <v>496</v>
      </c>
      <c r="D217" s="1337" t="n">
        <f aca="false">K217</f>
        <v>300</v>
      </c>
      <c r="E217" s="1337" t="s">
        <v>496</v>
      </c>
      <c r="F217" s="1357" t="n">
        <f aca="false">L217</f>
        <v>800</v>
      </c>
      <c r="G217" s="1337" t="s">
        <v>496</v>
      </c>
      <c r="H217" s="1325" t="n">
        <v>4</v>
      </c>
      <c r="I217" s="1327" t="s">
        <v>497</v>
      </c>
      <c r="J217" s="1338" t="n">
        <v>90</v>
      </c>
      <c r="K217" s="1209" t="n">
        <v>300</v>
      </c>
      <c r="L217" s="1209" t="n">
        <v>800</v>
      </c>
      <c r="M217" s="1340" t="n">
        <v>8.76041414155</v>
      </c>
      <c r="N217" s="1211" t="n">
        <v>313.2</v>
      </c>
      <c r="O217" s="1213" t="n">
        <v>14914.7194368263</v>
      </c>
      <c r="P217" s="1342" t="n">
        <v>17735.7104484188</v>
      </c>
      <c r="Q217" s="1213" t="n">
        <v>9678.10369775625</v>
      </c>
      <c r="R217" s="1343" t="n">
        <v>24592.8231345825</v>
      </c>
      <c r="S217" s="1344" t="n">
        <v>27413.814146175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90</v>
      </c>
      <c r="C218" s="1337" t="s">
        <v>496</v>
      </c>
      <c r="D218" s="1337" t="n">
        <f aca="false">K218</f>
        <v>300</v>
      </c>
      <c r="E218" s="1337" t="s">
        <v>496</v>
      </c>
      <c r="F218" s="1357" t="n">
        <f aca="false">L218</f>
        <v>850</v>
      </c>
      <c r="G218" s="1337" t="s">
        <v>496</v>
      </c>
      <c r="H218" s="1325" t="n">
        <v>4</v>
      </c>
      <c r="I218" s="1327" t="s">
        <v>497</v>
      </c>
      <c r="J218" s="1338" t="n">
        <v>90</v>
      </c>
      <c r="K218" s="1209" t="n">
        <v>300</v>
      </c>
      <c r="L218" s="1209" t="n">
        <v>850</v>
      </c>
      <c r="M218" s="1340" t="n">
        <v>9.26885686131</v>
      </c>
      <c r="N218" s="1211" t="n">
        <v>348</v>
      </c>
      <c r="O218" s="1213" t="n">
        <v>15532.077730185</v>
      </c>
      <c r="P218" s="1342" t="n">
        <v>18498.6789641775</v>
      </c>
      <c r="Q218" s="1213" t="n">
        <v>10342.5776099438</v>
      </c>
      <c r="R218" s="1343" t="n">
        <v>25874.6553401288</v>
      </c>
      <c r="S218" s="1344" t="n">
        <v>28841.2565741213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90</v>
      </c>
      <c r="C219" s="1337" t="s">
        <v>496</v>
      </c>
      <c r="D219" s="1337" t="n">
        <f aca="false">K219</f>
        <v>300</v>
      </c>
      <c r="E219" s="1337" t="s">
        <v>496</v>
      </c>
      <c r="F219" s="1357" t="n">
        <f aca="false">L219</f>
        <v>900</v>
      </c>
      <c r="G219" s="1337" t="s">
        <v>496</v>
      </c>
      <c r="H219" s="1325" t="n">
        <v>4</v>
      </c>
      <c r="I219" s="1327" t="s">
        <v>497</v>
      </c>
      <c r="J219" s="1338" t="n">
        <v>90</v>
      </c>
      <c r="K219" s="1209" t="n">
        <v>300</v>
      </c>
      <c r="L219" s="1209" t="n">
        <v>900</v>
      </c>
      <c r="M219" s="1340" t="n">
        <v>9.76025958107</v>
      </c>
      <c r="N219" s="1211" t="n">
        <v>382.8</v>
      </c>
      <c r="O219" s="1213" t="n">
        <v>16149.4360235438</v>
      </c>
      <c r="P219" s="1342" t="n">
        <v>19261.6474799363</v>
      </c>
      <c r="Q219" s="1213" t="n">
        <v>10791.55440234</v>
      </c>
      <c r="R219" s="1343" t="n">
        <v>26940.9904258838</v>
      </c>
      <c r="S219" s="1344" t="n">
        <v>30053.2018822763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90</v>
      </c>
      <c r="C220" s="1337" t="s">
        <v>496</v>
      </c>
      <c r="D220" s="1337" t="n">
        <f aca="false">K220</f>
        <v>300</v>
      </c>
      <c r="E220" s="1337" t="s">
        <v>496</v>
      </c>
      <c r="F220" s="1357" t="n">
        <f aca="false">L220</f>
        <v>950</v>
      </c>
      <c r="G220" s="1337" t="s">
        <v>496</v>
      </c>
      <c r="H220" s="1325" t="n">
        <v>4</v>
      </c>
      <c r="I220" s="1327" t="s">
        <v>497</v>
      </c>
      <c r="J220" s="1338" t="n">
        <v>90</v>
      </c>
      <c r="K220" s="1209" t="n">
        <v>300</v>
      </c>
      <c r="L220" s="1209" t="n">
        <v>950</v>
      </c>
      <c r="M220" s="1340" t="n">
        <v>10.26870230083</v>
      </c>
      <c r="N220" s="1211" t="n">
        <v>417.6</v>
      </c>
      <c r="O220" s="1213" t="n">
        <v>16766.7943169025</v>
      </c>
      <c r="P220" s="1342" t="n">
        <v>20024.615995695</v>
      </c>
      <c r="Q220" s="1213" t="n">
        <v>11456.0281833188</v>
      </c>
      <c r="R220" s="1343" t="n">
        <v>28222.8225002213</v>
      </c>
      <c r="S220" s="1344" t="n">
        <v>31480.6441790138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90</v>
      </c>
      <c r="C221" s="1337" t="s">
        <v>496</v>
      </c>
      <c r="D221" s="1337" t="n">
        <f aca="false">K221</f>
        <v>300</v>
      </c>
      <c r="E221" s="1337" t="s">
        <v>496</v>
      </c>
      <c r="F221" s="1357" t="n">
        <f aca="false">L221</f>
        <v>1000</v>
      </c>
      <c r="G221" s="1337" t="s">
        <v>496</v>
      </c>
      <c r="H221" s="1325" t="n">
        <v>4</v>
      </c>
      <c r="I221" s="1327" t="s">
        <v>497</v>
      </c>
      <c r="J221" s="1338" t="n">
        <v>90</v>
      </c>
      <c r="K221" s="1209" t="n">
        <v>300</v>
      </c>
      <c r="L221" s="1209" t="n">
        <v>1000</v>
      </c>
      <c r="M221" s="1340" t="n">
        <v>10.76010502059</v>
      </c>
      <c r="N221" s="1211" t="n">
        <v>452.4</v>
      </c>
      <c r="O221" s="1213" t="n">
        <v>17384.15274147</v>
      </c>
      <c r="P221" s="1342" t="n">
        <v>20787.5845114538</v>
      </c>
      <c r="Q221" s="1213" t="n">
        <v>11905.0051069238</v>
      </c>
      <c r="R221" s="1343" t="n">
        <v>29289.1578483938</v>
      </c>
      <c r="S221" s="1344" t="n">
        <v>32692.5896183775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90</v>
      </c>
      <c r="C222" s="1337" t="s">
        <v>496</v>
      </c>
      <c r="D222" s="1337" t="n">
        <f aca="false">K222</f>
        <v>300</v>
      </c>
      <c r="E222" s="1337" t="s">
        <v>496</v>
      </c>
      <c r="F222" s="1357" t="n">
        <f aca="false">L222</f>
        <v>1050</v>
      </c>
      <c r="G222" s="1337" t="s">
        <v>496</v>
      </c>
      <c r="H222" s="1325" t="n">
        <v>4</v>
      </c>
      <c r="I222" s="1327" t="s">
        <v>497</v>
      </c>
      <c r="J222" s="1338" t="n">
        <v>90</v>
      </c>
      <c r="K222" s="1209" t="n">
        <v>300</v>
      </c>
      <c r="L222" s="1209" t="n">
        <v>1050</v>
      </c>
      <c r="M222" s="1340" t="n">
        <v>11.26854774035</v>
      </c>
      <c r="N222" s="1211" t="n">
        <v>487.2</v>
      </c>
      <c r="O222" s="1213" t="n">
        <v>18001.5110348288</v>
      </c>
      <c r="P222" s="1342" t="n">
        <v>21550.5530272125</v>
      </c>
      <c r="Q222" s="1213" t="n">
        <v>12569.4788879025</v>
      </c>
      <c r="R222" s="1343" t="n">
        <v>30570.9899227313</v>
      </c>
      <c r="S222" s="1344" t="n">
        <v>34120.031915115</v>
      </c>
    </row>
    <row r="223" customFormat="false" ht="16.5" hidden="false" customHeight="false" outlineLevel="0" collapsed="false">
      <c r="A223" s="1324" t="s">
        <v>529</v>
      </c>
      <c r="B223" s="1325" t="n">
        <f aca="false">J223</f>
        <v>90</v>
      </c>
      <c r="C223" s="1325" t="s">
        <v>496</v>
      </c>
      <c r="D223" s="1325" t="n">
        <f aca="false">K223</f>
        <v>300</v>
      </c>
      <c r="E223" s="1325" t="s">
        <v>496</v>
      </c>
      <c r="F223" s="1357" t="n">
        <f aca="false">L223</f>
        <v>1100</v>
      </c>
      <c r="G223" s="1325" t="s">
        <v>496</v>
      </c>
      <c r="H223" s="1325" t="n">
        <v>4</v>
      </c>
      <c r="I223" s="1327" t="s">
        <v>497</v>
      </c>
      <c r="J223" s="1338" t="n">
        <v>90</v>
      </c>
      <c r="K223" s="1209" t="n">
        <v>300</v>
      </c>
      <c r="L223" s="1209" t="n">
        <v>1100</v>
      </c>
      <c r="M223" s="1340" t="n">
        <v>11.75995046011</v>
      </c>
      <c r="N223" s="1211" t="n">
        <v>522</v>
      </c>
      <c r="O223" s="1213" t="n">
        <v>18618.8693281875</v>
      </c>
      <c r="P223" s="1342" t="n">
        <v>22313.5215429713</v>
      </c>
      <c r="Q223" s="1213" t="n">
        <v>13018.4558115075</v>
      </c>
      <c r="R223" s="1343" t="n">
        <v>31637.325139695</v>
      </c>
      <c r="S223" s="1344" t="n">
        <v>35331.9773544788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90</v>
      </c>
      <c r="C224" s="1337" t="s">
        <v>496</v>
      </c>
      <c r="D224" s="1337" t="n">
        <f aca="false">K224</f>
        <v>300</v>
      </c>
      <c r="E224" s="1337" t="s">
        <v>496</v>
      </c>
      <c r="F224" s="1357" t="n">
        <f aca="false">L224</f>
        <v>1150</v>
      </c>
      <c r="G224" s="1337" t="s">
        <v>496</v>
      </c>
      <c r="H224" s="1325" t="n">
        <v>4</v>
      </c>
      <c r="I224" s="1327" t="s">
        <v>497</v>
      </c>
      <c r="J224" s="1338" t="n">
        <v>90</v>
      </c>
      <c r="K224" s="1209" t="n">
        <v>300</v>
      </c>
      <c r="L224" s="1209" t="n">
        <v>1150</v>
      </c>
      <c r="M224" s="1340" t="n">
        <v>12.25135317987</v>
      </c>
      <c r="N224" s="1211" t="n">
        <v>556.8</v>
      </c>
      <c r="O224" s="1213" t="n">
        <v>19236.2276215463</v>
      </c>
      <c r="P224" s="1342" t="n">
        <v>23076.49005873</v>
      </c>
      <c r="Q224" s="1213" t="n">
        <v>13467.4326039038</v>
      </c>
      <c r="R224" s="1343" t="n">
        <v>32703.66022545</v>
      </c>
      <c r="S224" s="1344" t="n">
        <v>36543.9226626338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90</v>
      </c>
      <c r="C225" s="1337" t="s">
        <v>496</v>
      </c>
      <c r="D225" s="1337" t="n">
        <f aca="false">K225</f>
        <v>300</v>
      </c>
      <c r="E225" s="1337" t="s">
        <v>496</v>
      </c>
      <c r="F225" s="1357" t="n">
        <f aca="false">L225</f>
        <v>1200</v>
      </c>
      <c r="G225" s="1337" t="s">
        <v>496</v>
      </c>
      <c r="H225" s="1325" t="n">
        <v>4</v>
      </c>
      <c r="I225" s="1327" t="s">
        <v>497</v>
      </c>
      <c r="J225" s="1338" t="n">
        <v>90</v>
      </c>
      <c r="K225" s="1209" t="n">
        <v>300</v>
      </c>
      <c r="L225" s="1209" t="n">
        <v>1200</v>
      </c>
      <c r="M225" s="1340" t="n">
        <v>12.83829589963</v>
      </c>
      <c r="N225" s="1211" t="n">
        <v>591.6</v>
      </c>
      <c r="O225" s="1213" t="n">
        <v>19925.6928643463</v>
      </c>
      <c r="P225" s="1342" t="n">
        <v>23912.0057292863</v>
      </c>
      <c r="Q225" s="1213" t="n">
        <v>14131.9063848825</v>
      </c>
      <c r="R225" s="1343" t="n">
        <v>34057.5992492288</v>
      </c>
      <c r="S225" s="1344" t="n">
        <v>38043.9121141688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90</v>
      </c>
      <c r="C226" s="1337" t="s">
        <v>496</v>
      </c>
      <c r="D226" s="1337" t="n">
        <f aca="false">K226</f>
        <v>300</v>
      </c>
      <c r="E226" s="1337" t="s">
        <v>496</v>
      </c>
      <c r="F226" s="1357" t="n">
        <f aca="false">L226</f>
        <v>1250</v>
      </c>
      <c r="G226" s="1337" t="s">
        <v>496</v>
      </c>
      <c r="H226" s="1325" t="n">
        <v>4</v>
      </c>
      <c r="I226" s="1327" t="s">
        <v>497</v>
      </c>
      <c r="J226" s="1338" t="n">
        <v>90</v>
      </c>
      <c r="K226" s="1209" t="n">
        <v>300</v>
      </c>
      <c r="L226" s="1209" t="n">
        <v>1250</v>
      </c>
      <c r="M226" s="1340" t="n">
        <v>13.32969861939</v>
      </c>
      <c r="N226" s="1211" t="n">
        <v>626.4</v>
      </c>
      <c r="O226" s="1213" t="n">
        <v>20543.051157705</v>
      </c>
      <c r="P226" s="1342" t="n">
        <v>24674.974245045</v>
      </c>
      <c r="Q226" s="1213" t="n">
        <v>14580.8833084875</v>
      </c>
      <c r="R226" s="1343" t="n">
        <v>35123.9344661925</v>
      </c>
      <c r="S226" s="1344" t="n">
        <v>39255.8575535325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90</v>
      </c>
      <c r="C227" s="1337" t="s">
        <v>496</v>
      </c>
      <c r="D227" s="1337" t="n">
        <f aca="false">K227</f>
        <v>300</v>
      </c>
      <c r="E227" s="1337" t="s">
        <v>496</v>
      </c>
      <c r="F227" s="1357" t="n">
        <f aca="false">L227</f>
        <v>1300</v>
      </c>
      <c r="G227" s="1337" t="s">
        <v>496</v>
      </c>
      <c r="H227" s="1325" t="n">
        <v>4</v>
      </c>
      <c r="I227" s="1327" t="s">
        <v>497</v>
      </c>
      <c r="J227" s="1338" t="n">
        <v>90</v>
      </c>
      <c r="K227" s="1209" t="n">
        <v>300</v>
      </c>
      <c r="L227" s="1209" t="n">
        <v>1300</v>
      </c>
      <c r="M227" s="1340" t="n">
        <v>13.83814133915</v>
      </c>
      <c r="N227" s="1211" t="n">
        <v>661.2</v>
      </c>
      <c r="O227" s="1213" t="n">
        <v>21160.4095822725</v>
      </c>
      <c r="P227" s="1342" t="n">
        <v>25437.9427608038</v>
      </c>
      <c r="Q227" s="1213" t="n">
        <v>15245.3570894663</v>
      </c>
      <c r="R227" s="1343" t="n">
        <v>36405.7666717388</v>
      </c>
      <c r="S227" s="1344" t="n">
        <v>40683.29985027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90</v>
      </c>
      <c r="C228" s="1337" t="s">
        <v>496</v>
      </c>
      <c r="D228" s="1337" t="n">
        <f aca="false">K228</f>
        <v>300</v>
      </c>
      <c r="E228" s="1337" t="s">
        <v>496</v>
      </c>
      <c r="F228" s="1357" t="n">
        <f aca="false">L228</f>
        <v>1350</v>
      </c>
      <c r="G228" s="1337" t="s">
        <v>496</v>
      </c>
      <c r="H228" s="1325" t="n">
        <v>4</v>
      </c>
      <c r="I228" s="1327" t="s">
        <v>497</v>
      </c>
      <c r="J228" s="1338" t="n">
        <v>90</v>
      </c>
      <c r="K228" s="1209" t="n">
        <v>300</v>
      </c>
      <c r="L228" s="1209" t="n">
        <v>1350</v>
      </c>
      <c r="M228" s="1340" t="n">
        <v>14.32954405891</v>
      </c>
      <c r="N228" s="1211" t="n">
        <v>696</v>
      </c>
      <c r="O228" s="1213" t="n">
        <v>21777.7678756313</v>
      </c>
      <c r="P228" s="1342" t="n">
        <v>26200.9112765625</v>
      </c>
      <c r="Q228" s="1213" t="n">
        <v>15694.3338818625</v>
      </c>
      <c r="R228" s="1343" t="n">
        <v>37472.1017574938</v>
      </c>
      <c r="S228" s="1344" t="n">
        <v>41895.245158425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90</v>
      </c>
      <c r="C229" s="1337" t="s">
        <v>496</v>
      </c>
      <c r="D229" s="1337" t="n">
        <f aca="false">K229</f>
        <v>300</v>
      </c>
      <c r="E229" s="1337" t="s">
        <v>496</v>
      </c>
      <c r="F229" s="1357" t="n">
        <f aca="false">L229</f>
        <v>1400</v>
      </c>
      <c r="G229" s="1337" t="s">
        <v>496</v>
      </c>
      <c r="H229" s="1325" t="n">
        <v>4</v>
      </c>
      <c r="I229" s="1327" t="s">
        <v>497</v>
      </c>
      <c r="J229" s="1338" t="n">
        <v>90</v>
      </c>
      <c r="K229" s="1209" t="n">
        <v>300</v>
      </c>
      <c r="L229" s="1209" t="n">
        <v>1400</v>
      </c>
      <c r="M229" s="1340" t="n">
        <v>14.83798677867</v>
      </c>
      <c r="N229" s="1211" t="n">
        <v>730.8</v>
      </c>
      <c r="O229" s="1213" t="n">
        <v>22395.12616899</v>
      </c>
      <c r="P229" s="1342" t="n">
        <v>26963.87992353</v>
      </c>
      <c r="Q229" s="1213" t="n">
        <v>16358.80779405</v>
      </c>
      <c r="R229" s="1343" t="n">
        <v>38753.93396304</v>
      </c>
      <c r="S229" s="1344" t="n">
        <v>43322.68771758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90</v>
      </c>
      <c r="C230" s="1337" t="s">
        <v>496</v>
      </c>
      <c r="D230" s="1337" t="n">
        <f aca="false">K230</f>
        <v>300</v>
      </c>
      <c r="E230" s="1337" t="s">
        <v>496</v>
      </c>
      <c r="F230" s="1357" t="n">
        <f aca="false">L230</f>
        <v>1450</v>
      </c>
      <c r="G230" s="1337" t="s">
        <v>496</v>
      </c>
      <c r="H230" s="1325" t="n">
        <v>4</v>
      </c>
      <c r="I230" s="1327" t="s">
        <v>497</v>
      </c>
      <c r="J230" s="1338" t="n">
        <v>90</v>
      </c>
      <c r="K230" s="1209" t="n">
        <v>300</v>
      </c>
      <c r="L230" s="1209" t="n">
        <v>1450</v>
      </c>
      <c r="M230" s="1340" t="n">
        <v>15.32938949843</v>
      </c>
      <c r="N230" s="1211" t="n">
        <v>765.6</v>
      </c>
      <c r="O230" s="1213" t="n">
        <v>23012.4844623488</v>
      </c>
      <c r="P230" s="1342" t="n">
        <v>27726.8484392888</v>
      </c>
      <c r="Q230" s="1213" t="n">
        <v>16807.7845864461</v>
      </c>
      <c r="R230" s="1343" t="n">
        <v>39820.2690487949</v>
      </c>
      <c r="S230" s="1344" t="n">
        <v>44534.6330257349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90</v>
      </c>
      <c r="C231" s="1337" t="s">
        <v>496</v>
      </c>
      <c r="D231" s="1337" t="n">
        <f aca="false">K231</f>
        <v>300</v>
      </c>
      <c r="E231" s="1337" t="s">
        <v>496</v>
      </c>
      <c r="F231" s="1357" t="n">
        <f aca="false">L231</f>
        <v>1500</v>
      </c>
      <c r="G231" s="1337" t="s">
        <v>496</v>
      </c>
      <c r="H231" s="1325" t="n">
        <v>4</v>
      </c>
      <c r="I231" s="1327" t="s">
        <v>497</v>
      </c>
      <c r="J231" s="1338" t="n">
        <v>90</v>
      </c>
      <c r="K231" s="1209" t="n">
        <v>300</v>
      </c>
      <c r="L231" s="1209" t="n">
        <v>1500</v>
      </c>
      <c r="M231" s="1340" t="n">
        <v>15.98239711099</v>
      </c>
      <c r="N231" s="1211" t="n">
        <v>800.4</v>
      </c>
      <c r="O231" s="1213" t="n">
        <v>24264.0926011238</v>
      </c>
      <c r="P231" s="1342" t="n">
        <v>29066.3186805788</v>
      </c>
      <c r="Q231" s="1213" t="n">
        <v>17472.2584986338</v>
      </c>
      <c r="R231" s="1343" t="n">
        <v>41736.3510997575</v>
      </c>
      <c r="S231" s="1344" t="n">
        <v>46538.5771792125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90</v>
      </c>
      <c r="C232" s="1337" t="s">
        <v>496</v>
      </c>
      <c r="D232" s="1337" t="n">
        <f aca="false">K232</f>
        <v>300</v>
      </c>
      <c r="E232" s="1337" t="s">
        <v>496</v>
      </c>
      <c r="F232" s="1357" t="n">
        <f aca="false">L232</f>
        <v>1550</v>
      </c>
      <c r="G232" s="1337" t="s">
        <v>496</v>
      </c>
      <c r="H232" s="1325" t="n">
        <v>4</v>
      </c>
      <c r="I232" s="1327" t="s">
        <v>497</v>
      </c>
      <c r="J232" s="1338" t="n">
        <v>90</v>
      </c>
      <c r="K232" s="1209" t="n">
        <v>300</v>
      </c>
      <c r="L232" s="1209" t="n">
        <v>1550</v>
      </c>
      <c r="M232" s="1340" t="n">
        <v>16.47379983075</v>
      </c>
      <c r="N232" s="1211" t="n">
        <v>835.2</v>
      </c>
      <c r="O232" s="1213" t="n">
        <v>24881.4508944825</v>
      </c>
      <c r="P232" s="1342" t="n">
        <v>29829.2871963375</v>
      </c>
      <c r="Q232" s="1213" t="n">
        <v>17921.23529103</v>
      </c>
      <c r="R232" s="1343" t="n">
        <v>42802.6861855125</v>
      </c>
      <c r="S232" s="1344" t="n">
        <v>47750.5224873675</v>
      </c>
    </row>
    <row r="233" customFormat="false" ht="16.5" hidden="false" customHeight="false" outlineLevel="0" collapsed="false">
      <c r="A233" s="1324" t="s">
        <v>529</v>
      </c>
      <c r="B233" s="1325" t="n">
        <f aca="false">J233</f>
        <v>90</v>
      </c>
      <c r="C233" s="1325" t="s">
        <v>496</v>
      </c>
      <c r="D233" s="1325" t="n">
        <f aca="false">K233</f>
        <v>300</v>
      </c>
      <c r="E233" s="1325" t="s">
        <v>496</v>
      </c>
      <c r="F233" s="1357" t="n">
        <f aca="false">L233</f>
        <v>1600</v>
      </c>
      <c r="G233" s="1325" t="s">
        <v>496</v>
      </c>
      <c r="H233" s="1325" t="n">
        <v>4</v>
      </c>
      <c r="I233" s="1327" t="s">
        <v>497</v>
      </c>
      <c r="J233" s="1338" t="n">
        <v>90</v>
      </c>
      <c r="K233" s="1209" t="n">
        <v>300</v>
      </c>
      <c r="L233" s="1209" t="n">
        <v>1600</v>
      </c>
      <c r="M233" s="1340" t="n">
        <v>16.96520255051</v>
      </c>
      <c r="N233" s="1211" t="n">
        <v>870</v>
      </c>
      <c r="O233" s="1213" t="n">
        <v>25498.8091878413</v>
      </c>
      <c r="P233" s="1342" t="n">
        <v>30592.2557120963</v>
      </c>
      <c r="Q233" s="1213" t="n">
        <v>18370.2120834263</v>
      </c>
      <c r="R233" s="1343" t="n">
        <v>43869.0212712675</v>
      </c>
      <c r="S233" s="1344" t="n">
        <v>48962.4677955225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90</v>
      </c>
      <c r="C234" s="1337" t="s">
        <v>496</v>
      </c>
      <c r="D234" s="1337" t="n">
        <f aca="false">K234</f>
        <v>300</v>
      </c>
      <c r="E234" s="1337" t="s">
        <v>496</v>
      </c>
      <c r="F234" s="1357" t="n">
        <f aca="false">L234</f>
        <v>1650</v>
      </c>
      <c r="G234" s="1337" t="s">
        <v>496</v>
      </c>
      <c r="H234" s="1325" t="n">
        <v>4</v>
      </c>
      <c r="I234" s="1327" t="s">
        <v>497</v>
      </c>
      <c r="J234" s="1338" t="n">
        <v>90</v>
      </c>
      <c r="K234" s="1209" t="n">
        <v>300</v>
      </c>
      <c r="L234" s="1209" t="n">
        <v>1650</v>
      </c>
      <c r="M234" s="1340" t="n">
        <v>17.47364527027</v>
      </c>
      <c r="N234" s="1211" t="n">
        <v>904.8</v>
      </c>
      <c r="O234" s="1213" t="n">
        <v>26116.1674812</v>
      </c>
      <c r="P234" s="1342" t="n">
        <v>31355.224227855</v>
      </c>
      <c r="Q234" s="1213" t="n">
        <v>19034.6859956138</v>
      </c>
      <c r="R234" s="1343" t="n">
        <v>45150.8534768138</v>
      </c>
      <c r="S234" s="1344" t="n">
        <v>50389.9102234688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90</v>
      </c>
      <c r="C235" s="1337" t="s">
        <v>496</v>
      </c>
      <c r="D235" s="1337" t="n">
        <f aca="false">K235</f>
        <v>300</v>
      </c>
      <c r="E235" s="1337" t="s">
        <v>496</v>
      </c>
      <c r="F235" s="1357" t="n">
        <f aca="false">L235</f>
        <v>1700</v>
      </c>
      <c r="G235" s="1337" t="s">
        <v>496</v>
      </c>
      <c r="H235" s="1325" t="n">
        <v>4</v>
      </c>
      <c r="I235" s="1327" t="s">
        <v>497</v>
      </c>
      <c r="J235" s="1338" t="n">
        <v>90</v>
      </c>
      <c r="K235" s="1209" t="n">
        <v>300</v>
      </c>
      <c r="L235" s="1209" t="n">
        <v>1700</v>
      </c>
      <c r="M235" s="1340" t="n">
        <v>17.96504799003</v>
      </c>
      <c r="N235" s="1211" t="n">
        <v>939.6</v>
      </c>
      <c r="O235" s="1213" t="n">
        <v>26733.5259057675</v>
      </c>
      <c r="P235" s="1342" t="n">
        <v>32118.1927436138</v>
      </c>
      <c r="Q235" s="1213" t="n">
        <v>19483.66278801</v>
      </c>
      <c r="R235" s="1343" t="n">
        <v>46217.1886937775</v>
      </c>
      <c r="S235" s="1344" t="n">
        <v>51601.8555316238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90</v>
      </c>
      <c r="C236" s="1337" t="s">
        <v>496</v>
      </c>
      <c r="D236" s="1337" t="n">
        <f aca="false">K236</f>
        <v>300</v>
      </c>
      <c r="E236" s="1337" t="s">
        <v>496</v>
      </c>
      <c r="F236" s="1357" t="n">
        <f aca="false">L236</f>
        <v>1750</v>
      </c>
      <c r="G236" s="1337" t="s">
        <v>496</v>
      </c>
      <c r="H236" s="1325" t="n">
        <v>4</v>
      </c>
      <c r="I236" s="1327" t="s">
        <v>497</v>
      </c>
      <c r="J236" s="1338" t="n">
        <v>90</v>
      </c>
      <c r="K236" s="1209" t="n">
        <v>300</v>
      </c>
      <c r="L236" s="1209" t="n">
        <v>1750</v>
      </c>
      <c r="M236" s="1340" t="n">
        <v>18.47349070979</v>
      </c>
      <c r="N236" s="1211" t="n">
        <v>974.4</v>
      </c>
      <c r="O236" s="1213" t="n">
        <v>27350.8841991263</v>
      </c>
      <c r="P236" s="1342" t="n">
        <v>32881.1613905813</v>
      </c>
      <c r="Q236" s="1213" t="n">
        <v>20148.1367001975</v>
      </c>
      <c r="R236" s="1343" t="n">
        <v>47499.0208993238</v>
      </c>
      <c r="S236" s="1344" t="n">
        <v>53029.2980907788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90</v>
      </c>
      <c r="C237" s="1337" t="s">
        <v>496</v>
      </c>
      <c r="D237" s="1337" t="n">
        <f aca="false">K237</f>
        <v>300</v>
      </c>
      <c r="E237" s="1337" t="s">
        <v>496</v>
      </c>
      <c r="F237" s="1357" t="n">
        <f aca="false">L237</f>
        <v>1800</v>
      </c>
      <c r="G237" s="1337" t="s">
        <v>496</v>
      </c>
      <c r="H237" s="1325" t="n">
        <v>4</v>
      </c>
      <c r="I237" s="1327" t="s">
        <v>497</v>
      </c>
      <c r="J237" s="1338" t="n">
        <v>90</v>
      </c>
      <c r="K237" s="1209" t="n">
        <v>300</v>
      </c>
      <c r="L237" s="1209" t="n">
        <v>1800</v>
      </c>
      <c r="M237" s="1340" t="n">
        <v>18.96489342955</v>
      </c>
      <c r="N237" s="1211" t="n">
        <v>1009.2</v>
      </c>
      <c r="O237" s="1213" t="n">
        <v>27968.242492485</v>
      </c>
      <c r="P237" s="1342" t="n">
        <v>33644.12990634</v>
      </c>
      <c r="Q237" s="1213" t="n">
        <v>20597.1134925938</v>
      </c>
      <c r="R237" s="1343" t="n">
        <v>48565.3559850788</v>
      </c>
      <c r="S237" s="1344" t="n">
        <v>54241.2433989338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90</v>
      </c>
      <c r="C238" s="1337" t="s">
        <v>496</v>
      </c>
      <c r="D238" s="1337" t="n">
        <f aca="false">K238</f>
        <v>300</v>
      </c>
      <c r="E238" s="1337" t="s">
        <v>496</v>
      </c>
      <c r="F238" s="1357" t="n">
        <f aca="false">L238</f>
        <v>1850</v>
      </c>
      <c r="G238" s="1337" t="s">
        <v>496</v>
      </c>
      <c r="H238" s="1325" t="n">
        <v>4</v>
      </c>
      <c r="I238" s="1327" t="s">
        <v>497</v>
      </c>
      <c r="J238" s="1338" t="n">
        <v>90</v>
      </c>
      <c r="K238" s="1209" t="n">
        <v>300</v>
      </c>
      <c r="L238" s="1209" t="n">
        <v>1850</v>
      </c>
      <c r="M238" s="1340" t="n">
        <v>19.47333614931</v>
      </c>
      <c r="N238" s="1211" t="n">
        <v>1044</v>
      </c>
      <c r="O238" s="1213" t="n">
        <v>28585.6007858438</v>
      </c>
      <c r="P238" s="1342" t="n">
        <v>34407.0984220988</v>
      </c>
      <c r="Q238" s="1213" t="n">
        <v>21261.5872735725</v>
      </c>
      <c r="R238" s="1343" t="n">
        <v>49847.1880594163</v>
      </c>
      <c r="S238" s="1344" t="n">
        <v>55668.6856956713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90</v>
      </c>
      <c r="C239" s="1337" t="s">
        <v>496</v>
      </c>
      <c r="D239" s="1337" t="n">
        <f aca="false">K239</f>
        <v>300</v>
      </c>
      <c r="E239" s="1337" t="s">
        <v>496</v>
      </c>
      <c r="F239" s="1357" t="n">
        <f aca="false">L239</f>
        <v>1900</v>
      </c>
      <c r="G239" s="1337" t="s">
        <v>496</v>
      </c>
      <c r="H239" s="1325" t="n">
        <v>4</v>
      </c>
      <c r="I239" s="1327" t="s">
        <v>497</v>
      </c>
      <c r="J239" s="1338" t="n">
        <v>90</v>
      </c>
      <c r="K239" s="1209" t="n">
        <v>300</v>
      </c>
      <c r="L239" s="1209" t="n">
        <v>1900</v>
      </c>
      <c r="M239" s="1340" t="n">
        <v>19.96473886907</v>
      </c>
      <c r="N239" s="1211" t="n">
        <v>1078.8</v>
      </c>
      <c r="O239" s="1213" t="n">
        <v>29202.9590792025</v>
      </c>
      <c r="P239" s="1342" t="n">
        <v>35170.0669378575</v>
      </c>
      <c r="Q239" s="1213" t="n">
        <v>21710.5641971775</v>
      </c>
      <c r="R239" s="1343" t="n">
        <v>50913.52327638</v>
      </c>
      <c r="S239" s="1344" t="n">
        <v>56880.631135035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90</v>
      </c>
      <c r="C240" s="1337" t="s">
        <v>496</v>
      </c>
      <c r="D240" s="1337" t="n">
        <f aca="false">K240</f>
        <v>300</v>
      </c>
      <c r="E240" s="1337" t="s">
        <v>496</v>
      </c>
      <c r="F240" s="1357" t="n">
        <f aca="false">L240</f>
        <v>1950</v>
      </c>
      <c r="G240" s="1337" t="s">
        <v>496</v>
      </c>
      <c r="H240" s="1325" t="n">
        <v>4</v>
      </c>
      <c r="I240" s="1327" t="s">
        <v>497</v>
      </c>
      <c r="J240" s="1338" t="n">
        <v>90</v>
      </c>
      <c r="K240" s="1209" t="n">
        <v>300</v>
      </c>
      <c r="L240" s="1209" t="n">
        <v>1950</v>
      </c>
      <c r="M240" s="1340" t="n">
        <v>20.53464158883</v>
      </c>
      <c r="N240" s="1211" t="n">
        <v>1113.6</v>
      </c>
      <c r="O240" s="1213" t="n">
        <v>29892.4243220025</v>
      </c>
      <c r="P240" s="1342" t="n">
        <v>36005.5826084138</v>
      </c>
      <c r="Q240" s="1213" t="n">
        <v>22159.5409895738</v>
      </c>
      <c r="R240" s="1343" t="n">
        <v>52051.9653115763</v>
      </c>
      <c r="S240" s="1344" t="n">
        <v>58165.1235979875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90</v>
      </c>
      <c r="C241" s="1337" t="s">
        <v>496</v>
      </c>
      <c r="D241" s="1337" t="n">
        <f aca="false">K241</f>
        <v>300</v>
      </c>
      <c r="E241" s="1337" t="s">
        <v>496</v>
      </c>
      <c r="F241" s="1357" t="n">
        <f aca="false">L241</f>
        <v>2000</v>
      </c>
      <c r="G241" s="1337" t="s">
        <v>496</v>
      </c>
      <c r="H241" s="1325" t="n">
        <v>4</v>
      </c>
      <c r="I241" s="1327" t="s">
        <v>497</v>
      </c>
      <c r="J241" s="1338" t="n">
        <v>90</v>
      </c>
      <c r="K241" s="1209" t="n">
        <v>300</v>
      </c>
      <c r="L241" s="1209" t="n">
        <v>2000</v>
      </c>
      <c r="M241" s="1340" t="n">
        <v>21.13464670859</v>
      </c>
      <c r="N241" s="1211" t="n">
        <v>1148.4</v>
      </c>
      <c r="O241" s="1213" t="n">
        <v>30725.2433903288</v>
      </c>
      <c r="P241" s="1342" t="n">
        <v>37060.7761031625</v>
      </c>
      <c r="Q241" s="1213" t="n">
        <v>22824.0147705525</v>
      </c>
      <c r="R241" s="1343" t="n">
        <v>53549.2581608813</v>
      </c>
      <c r="S241" s="1344" t="n">
        <v>59884.790873715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90</v>
      </c>
      <c r="C242" s="1337" t="s">
        <v>496</v>
      </c>
      <c r="D242" s="1337" t="n">
        <f aca="false">K242</f>
        <v>300</v>
      </c>
      <c r="E242" s="1337" t="s">
        <v>496</v>
      </c>
      <c r="F242" s="1357" t="n">
        <f aca="false">L242</f>
        <v>2050</v>
      </c>
      <c r="G242" s="1337" t="s">
        <v>496</v>
      </c>
      <c r="H242" s="1325" t="n">
        <v>4</v>
      </c>
      <c r="I242" s="1327" t="s">
        <v>497</v>
      </c>
      <c r="J242" s="1338" t="n">
        <v>90</v>
      </c>
      <c r="K242" s="1209" t="n">
        <v>300</v>
      </c>
      <c r="L242" s="1209" t="n">
        <v>2050</v>
      </c>
      <c r="M242" s="1340" t="n">
        <v>21.62604942835</v>
      </c>
      <c r="N242" s="1211" t="n">
        <v>1183.2</v>
      </c>
      <c r="O242" s="1213" t="n">
        <v>31342.6016836875</v>
      </c>
      <c r="P242" s="1342" t="n">
        <v>37823.7446189213</v>
      </c>
      <c r="Q242" s="1213" t="n">
        <v>23272.9916941575</v>
      </c>
      <c r="R242" s="1343" t="n">
        <v>54615.593377845</v>
      </c>
      <c r="S242" s="1344" t="n">
        <v>61096.7363130788</v>
      </c>
    </row>
    <row r="243" customFormat="false" ht="16.5" hidden="false" customHeight="false" outlineLevel="0" collapsed="false">
      <c r="A243" s="1324" t="s">
        <v>529</v>
      </c>
      <c r="B243" s="1325" t="n">
        <f aca="false">J243</f>
        <v>90</v>
      </c>
      <c r="C243" s="1325" t="s">
        <v>496</v>
      </c>
      <c r="D243" s="1325" t="n">
        <f aca="false">K243</f>
        <v>300</v>
      </c>
      <c r="E243" s="1325" t="s">
        <v>496</v>
      </c>
      <c r="F243" s="1357" t="n">
        <f aca="false">L243</f>
        <v>2100</v>
      </c>
      <c r="G243" s="1325" t="s">
        <v>496</v>
      </c>
      <c r="H243" s="1325" t="n">
        <v>4</v>
      </c>
      <c r="I243" s="1327" t="s">
        <v>497</v>
      </c>
      <c r="J243" s="1338" t="n">
        <v>90</v>
      </c>
      <c r="K243" s="1209" t="n">
        <v>300</v>
      </c>
      <c r="L243" s="1209" t="n">
        <v>2100</v>
      </c>
      <c r="M243" s="1340" t="n">
        <v>22.13449214811</v>
      </c>
      <c r="N243" s="1211" t="n">
        <v>1218</v>
      </c>
      <c r="O243" s="1213" t="n">
        <v>31959.960108255</v>
      </c>
      <c r="P243" s="1342" t="n">
        <v>38586.71313468</v>
      </c>
      <c r="Q243" s="1213" t="n">
        <v>23937.4654751363</v>
      </c>
      <c r="R243" s="1343" t="n">
        <v>55897.4255833913</v>
      </c>
      <c r="S243" s="1344" t="n">
        <v>62524.1786098163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90</v>
      </c>
      <c r="C244" s="1337" t="s">
        <v>496</v>
      </c>
      <c r="D244" s="1337" t="n">
        <f aca="false">K244</f>
        <v>300</v>
      </c>
      <c r="E244" s="1337" t="s">
        <v>496</v>
      </c>
      <c r="F244" s="1357" t="n">
        <f aca="false">L244</f>
        <v>2150</v>
      </c>
      <c r="G244" s="1337" t="s">
        <v>496</v>
      </c>
      <c r="H244" s="1325" t="n">
        <v>4</v>
      </c>
      <c r="I244" s="1327" t="s">
        <v>497</v>
      </c>
      <c r="J244" s="1338" t="n">
        <v>90</v>
      </c>
      <c r="K244" s="1209" t="n">
        <v>300</v>
      </c>
      <c r="L244" s="1209" t="n">
        <v>2150</v>
      </c>
      <c r="M244" s="1340" t="n">
        <v>22.62589486787</v>
      </c>
      <c r="N244" s="1211" t="n">
        <v>1252.8</v>
      </c>
      <c r="O244" s="1213" t="n">
        <v>32577.3184016138</v>
      </c>
      <c r="P244" s="1342" t="n">
        <v>39349.6816504388</v>
      </c>
      <c r="Q244" s="1213" t="n">
        <v>24386.4423987413</v>
      </c>
      <c r="R244" s="1343" t="n">
        <v>56963.760800355</v>
      </c>
      <c r="S244" s="1344" t="n">
        <v>63736.12404918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90</v>
      </c>
      <c r="C245" s="1337" t="s">
        <v>496</v>
      </c>
      <c r="D245" s="1337" t="n">
        <f aca="false">K245</f>
        <v>300</v>
      </c>
      <c r="E245" s="1337" t="s">
        <v>496</v>
      </c>
      <c r="F245" s="1357" t="n">
        <f aca="false">L245</f>
        <v>2200</v>
      </c>
      <c r="G245" s="1337" t="s">
        <v>496</v>
      </c>
      <c r="H245" s="1325" t="n">
        <v>4</v>
      </c>
      <c r="I245" s="1327" t="s">
        <v>497</v>
      </c>
      <c r="J245" s="1338" t="n">
        <v>90</v>
      </c>
      <c r="K245" s="1209" t="n">
        <v>300</v>
      </c>
      <c r="L245" s="1209" t="n">
        <v>2200</v>
      </c>
      <c r="M245" s="1340" t="n">
        <v>23.13433758763</v>
      </c>
      <c r="N245" s="1211" t="n">
        <v>1287.6</v>
      </c>
      <c r="O245" s="1213" t="n">
        <v>33194.6766949725</v>
      </c>
      <c r="P245" s="1342" t="n">
        <v>40112.6501661975</v>
      </c>
      <c r="Q245" s="1213" t="n">
        <v>25050.91617972</v>
      </c>
      <c r="R245" s="1343" t="n">
        <v>58245.5928746925</v>
      </c>
      <c r="S245" s="1344" t="n">
        <v>65163.5663459175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90</v>
      </c>
      <c r="C246" s="1337" t="s">
        <v>496</v>
      </c>
      <c r="D246" s="1337" t="n">
        <f aca="false">K246</f>
        <v>300</v>
      </c>
      <c r="E246" s="1337" t="s">
        <v>496</v>
      </c>
      <c r="F246" s="1357" t="n">
        <f aca="false">L246</f>
        <v>2250</v>
      </c>
      <c r="G246" s="1337" t="s">
        <v>496</v>
      </c>
      <c r="H246" s="1325" t="n">
        <v>4</v>
      </c>
      <c r="I246" s="1327" t="s">
        <v>497</v>
      </c>
      <c r="J246" s="1338" t="n">
        <v>90</v>
      </c>
      <c r="K246" s="1209" t="n">
        <v>300</v>
      </c>
      <c r="L246" s="1209" t="n">
        <v>2250</v>
      </c>
      <c r="M246" s="1340" t="n">
        <v>23.62574030739</v>
      </c>
      <c r="N246" s="1211" t="n">
        <v>1322.4</v>
      </c>
      <c r="O246" s="1213" t="n">
        <v>33812.0349883313</v>
      </c>
      <c r="P246" s="1342" t="n">
        <v>40875.618813165</v>
      </c>
      <c r="Q246" s="1213" t="n">
        <v>25499.8929721163</v>
      </c>
      <c r="R246" s="1343" t="n">
        <v>59311.9279604475</v>
      </c>
      <c r="S246" s="1344" t="n">
        <v>66375.5117852813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90</v>
      </c>
      <c r="C247" s="1337" t="s">
        <v>496</v>
      </c>
      <c r="D247" s="1337" t="n">
        <f aca="false">K247</f>
        <v>300</v>
      </c>
      <c r="E247" s="1337" t="s">
        <v>496</v>
      </c>
      <c r="F247" s="1357" t="n">
        <f aca="false">L247</f>
        <v>2300</v>
      </c>
      <c r="G247" s="1337" t="s">
        <v>496</v>
      </c>
      <c r="H247" s="1325" t="n">
        <v>4</v>
      </c>
      <c r="I247" s="1327" t="s">
        <v>497</v>
      </c>
      <c r="J247" s="1338" t="n">
        <v>90</v>
      </c>
      <c r="K247" s="1209" t="n">
        <v>300</v>
      </c>
      <c r="L247" s="1209" t="n">
        <v>2300</v>
      </c>
      <c r="M247" s="1340" t="n">
        <v>24.11714302715</v>
      </c>
      <c r="N247" s="1211" t="n">
        <v>1357.2</v>
      </c>
      <c r="O247" s="1213" t="n">
        <v>34429.39328169</v>
      </c>
      <c r="P247" s="1342" t="n">
        <v>41638.5873289238</v>
      </c>
      <c r="Q247" s="1213" t="n">
        <v>25948.8698957213</v>
      </c>
      <c r="R247" s="1343" t="n">
        <v>60378.2631774113</v>
      </c>
      <c r="S247" s="1344" t="n">
        <v>67587.457224645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90</v>
      </c>
      <c r="C248" s="1337" t="s">
        <v>496</v>
      </c>
      <c r="D248" s="1337" t="n">
        <f aca="false">K248</f>
        <v>300</v>
      </c>
      <c r="E248" s="1337" t="s">
        <v>496</v>
      </c>
      <c r="F248" s="1357" t="n">
        <f aca="false">L248</f>
        <v>2350</v>
      </c>
      <c r="G248" s="1337" t="s">
        <v>496</v>
      </c>
      <c r="H248" s="1325" t="n">
        <v>4</v>
      </c>
      <c r="I248" s="1327" t="s">
        <v>497</v>
      </c>
      <c r="J248" s="1338" t="n">
        <v>90</v>
      </c>
      <c r="K248" s="1209" t="n">
        <v>300</v>
      </c>
      <c r="L248" s="1209" t="n">
        <v>2350</v>
      </c>
      <c r="M248" s="1340" t="n">
        <v>24.62558574691</v>
      </c>
      <c r="N248" s="1211" t="n">
        <v>1392</v>
      </c>
      <c r="O248" s="1213" t="n">
        <v>35046.7517062575</v>
      </c>
      <c r="P248" s="1342" t="n">
        <v>42401.5558446825</v>
      </c>
      <c r="Q248" s="1213" t="n">
        <v>26613.3436767</v>
      </c>
      <c r="R248" s="1343" t="n">
        <v>61660.0953829575</v>
      </c>
      <c r="S248" s="1344" t="n">
        <v>69014.8995213825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90</v>
      </c>
      <c r="C249" s="1337" t="s">
        <v>496</v>
      </c>
      <c r="D249" s="1337" t="n">
        <f aca="false">K249</f>
        <v>300</v>
      </c>
      <c r="E249" s="1337" t="s">
        <v>496</v>
      </c>
      <c r="F249" s="1357" t="n">
        <f aca="false">L249</f>
        <v>2400</v>
      </c>
      <c r="G249" s="1337" t="s">
        <v>496</v>
      </c>
      <c r="H249" s="1325" t="n">
        <v>4</v>
      </c>
      <c r="I249" s="1327" t="s">
        <v>497</v>
      </c>
      <c r="J249" s="1338" t="n">
        <v>90</v>
      </c>
      <c r="K249" s="1209" t="n">
        <v>300</v>
      </c>
      <c r="L249" s="1209" t="n">
        <v>2400</v>
      </c>
      <c r="M249" s="1340" t="n">
        <v>25.11698846667</v>
      </c>
      <c r="N249" s="1211" t="n">
        <v>1426.8</v>
      </c>
      <c r="O249" s="1213" t="n">
        <v>35664.1099996163</v>
      </c>
      <c r="P249" s="1342" t="n">
        <v>43164.5243604413</v>
      </c>
      <c r="Q249" s="1213" t="n">
        <v>27062.3204690963</v>
      </c>
      <c r="R249" s="1343" t="n">
        <v>62726.4304687125</v>
      </c>
      <c r="S249" s="1344" t="n">
        <v>70226.8448295375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90</v>
      </c>
      <c r="C250" s="1337" t="s">
        <v>496</v>
      </c>
      <c r="D250" s="1337" t="n">
        <f aca="false">K250</f>
        <v>300</v>
      </c>
      <c r="E250" s="1337" t="s">
        <v>496</v>
      </c>
      <c r="F250" s="1357" t="n">
        <f aca="false">L250</f>
        <v>2450</v>
      </c>
      <c r="G250" s="1337" t="s">
        <v>496</v>
      </c>
      <c r="H250" s="1325" t="n">
        <v>4</v>
      </c>
      <c r="I250" s="1327" t="s">
        <v>497</v>
      </c>
      <c r="J250" s="1338" t="n">
        <v>90</v>
      </c>
      <c r="K250" s="1209" t="n">
        <v>300</v>
      </c>
      <c r="L250" s="1209" t="n">
        <v>2450</v>
      </c>
      <c r="M250" s="1340" t="n">
        <v>25.76999607923</v>
      </c>
      <c r="N250" s="1211" t="n">
        <v>1461.6</v>
      </c>
      <c r="O250" s="1213" t="n">
        <v>36915.7180071825</v>
      </c>
      <c r="P250" s="1342" t="n">
        <v>44503.9946017313</v>
      </c>
      <c r="Q250" s="1213" t="n">
        <v>27726.7943812838</v>
      </c>
      <c r="R250" s="1343" t="n">
        <v>64642.5123884663</v>
      </c>
      <c r="S250" s="1344" t="n">
        <v>72230.788983015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90</v>
      </c>
      <c r="C251" s="1337" t="s">
        <v>496</v>
      </c>
      <c r="D251" s="1337" t="n">
        <f aca="false">K251</f>
        <v>300</v>
      </c>
      <c r="E251" s="1337" t="s">
        <v>496</v>
      </c>
      <c r="F251" s="1357" t="n">
        <f aca="false">L251</f>
        <v>2500</v>
      </c>
      <c r="G251" s="1337" t="s">
        <v>496</v>
      </c>
      <c r="H251" s="1325" t="n">
        <v>4</v>
      </c>
      <c r="I251" s="1327" t="s">
        <v>497</v>
      </c>
      <c r="J251" s="1338" t="n">
        <v>90</v>
      </c>
      <c r="K251" s="1209" t="n">
        <v>300</v>
      </c>
      <c r="L251" s="1209" t="n">
        <v>2500</v>
      </c>
      <c r="M251" s="1340" t="n">
        <v>26.26139879899</v>
      </c>
      <c r="N251" s="1211" t="n">
        <v>1496.4</v>
      </c>
      <c r="O251" s="1213" t="n">
        <v>37533.07643175</v>
      </c>
      <c r="P251" s="1342" t="n">
        <v>45266.96311749</v>
      </c>
      <c r="Q251" s="1213" t="n">
        <v>28175.77117368</v>
      </c>
      <c r="R251" s="1343" t="n">
        <v>65708.84760543</v>
      </c>
      <c r="S251" s="1344" t="n">
        <v>73442.73429117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90</v>
      </c>
      <c r="C252" s="1337" t="s">
        <v>496</v>
      </c>
      <c r="D252" s="1337" t="n">
        <f aca="false">K252</f>
        <v>300</v>
      </c>
      <c r="E252" s="1337" t="s">
        <v>496</v>
      </c>
      <c r="F252" s="1357" t="n">
        <f aca="false">L252</f>
        <v>2550</v>
      </c>
      <c r="G252" s="1337" t="s">
        <v>496</v>
      </c>
      <c r="H252" s="1325" t="n">
        <v>4</v>
      </c>
      <c r="I252" s="1327" t="s">
        <v>497</v>
      </c>
      <c r="J252" s="1338" t="n">
        <v>90</v>
      </c>
      <c r="K252" s="1209" t="n">
        <v>300</v>
      </c>
      <c r="L252" s="1209" t="n">
        <v>2550</v>
      </c>
      <c r="M252" s="1340" t="n">
        <v>26.76984151875</v>
      </c>
      <c r="N252" s="1211" t="n">
        <v>1531.2</v>
      </c>
      <c r="O252" s="1213" t="n">
        <v>38150.4347251088</v>
      </c>
      <c r="P252" s="1342" t="n">
        <v>46029.9317644575</v>
      </c>
      <c r="Q252" s="1213" t="n">
        <v>28840.2450858675</v>
      </c>
      <c r="R252" s="1343" t="n">
        <v>66990.6798109763</v>
      </c>
      <c r="S252" s="1344" t="n">
        <v>74870.176850325</v>
      </c>
    </row>
    <row r="253" customFormat="false" ht="16.5" hidden="false" customHeight="false" outlineLevel="0" collapsed="false">
      <c r="A253" s="1324" t="s">
        <v>529</v>
      </c>
      <c r="B253" s="1325" t="n">
        <f aca="false">J253</f>
        <v>90</v>
      </c>
      <c r="C253" s="1325" t="s">
        <v>496</v>
      </c>
      <c r="D253" s="1325" t="n">
        <f aca="false">K253</f>
        <v>300</v>
      </c>
      <c r="E253" s="1325" t="s">
        <v>496</v>
      </c>
      <c r="F253" s="1357" t="n">
        <f aca="false">L253</f>
        <v>2600</v>
      </c>
      <c r="G253" s="1325" t="s">
        <v>496</v>
      </c>
      <c r="H253" s="1325" t="n">
        <v>4</v>
      </c>
      <c r="I253" s="1327" t="s">
        <v>497</v>
      </c>
      <c r="J253" s="1338" t="n">
        <v>90</v>
      </c>
      <c r="K253" s="1209" t="n">
        <v>300</v>
      </c>
      <c r="L253" s="1209" t="n">
        <v>2600</v>
      </c>
      <c r="M253" s="1340" t="n">
        <v>27.26124423851</v>
      </c>
      <c r="N253" s="1211" t="n">
        <v>1566</v>
      </c>
      <c r="O253" s="1213" t="n">
        <v>38767.7930184675</v>
      </c>
      <c r="P253" s="1342" t="n">
        <v>46792.9002802163</v>
      </c>
      <c r="Q253" s="1213" t="n">
        <v>29289.2218782638</v>
      </c>
      <c r="R253" s="1343" t="n">
        <v>68057.0148967313</v>
      </c>
      <c r="S253" s="1344" t="n">
        <v>76082.12215848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90</v>
      </c>
      <c r="C254" s="1337" t="s">
        <v>496</v>
      </c>
      <c r="D254" s="1337" t="n">
        <f aca="false">K254</f>
        <v>300</v>
      </c>
      <c r="E254" s="1337" t="s">
        <v>496</v>
      </c>
      <c r="F254" s="1357" t="n">
        <f aca="false">L254</f>
        <v>2650</v>
      </c>
      <c r="G254" s="1337" t="s">
        <v>496</v>
      </c>
      <c r="H254" s="1325" t="n">
        <v>4</v>
      </c>
      <c r="I254" s="1327" t="s">
        <v>497</v>
      </c>
      <c r="J254" s="1338" t="n">
        <v>90</v>
      </c>
      <c r="K254" s="1209" t="n">
        <v>300</v>
      </c>
      <c r="L254" s="1209" t="n">
        <v>2650</v>
      </c>
      <c r="M254" s="1340" t="n">
        <v>27.76968695827</v>
      </c>
      <c r="N254" s="1211" t="n">
        <v>1600.8</v>
      </c>
      <c r="O254" s="1213" t="n">
        <v>39385.1513118263</v>
      </c>
      <c r="P254" s="1342" t="n">
        <v>47555.868795975</v>
      </c>
      <c r="Q254" s="1213" t="n">
        <v>29953.6956592425</v>
      </c>
      <c r="R254" s="1343" t="n">
        <v>69338.8469710688</v>
      </c>
      <c r="S254" s="1344" t="n">
        <v>77509.5644552175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90</v>
      </c>
      <c r="C255" s="1337" t="s">
        <v>496</v>
      </c>
      <c r="D255" s="1337" t="n">
        <f aca="false">K255</f>
        <v>300</v>
      </c>
      <c r="E255" s="1337" t="s">
        <v>496</v>
      </c>
      <c r="F255" s="1357" t="n">
        <f aca="false">L255</f>
        <v>2700</v>
      </c>
      <c r="G255" s="1337" t="s">
        <v>496</v>
      </c>
      <c r="H255" s="1325" t="n">
        <v>4</v>
      </c>
      <c r="I255" s="1327" t="s">
        <v>497</v>
      </c>
      <c r="J255" s="1338" t="n">
        <v>90</v>
      </c>
      <c r="K255" s="1209" t="n">
        <v>300</v>
      </c>
      <c r="L255" s="1209" t="n">
        <v>2700</v>
      </c>
      <c r="M255" s="1340" t="n">
        <v>28.33958967803</v>
      </c>
      <c r="N255" s="1211" t="n">
        <v>1635.6</v>
      </c>
      <c r="O255" s="1213" t="n">
        <v>40074.6165546263</v>
      </c>
      <c r="P255" s="1342" t="n">
        <v>48391.3844665313</v>
      </c>
      <c r="Q255" s="1213" t="n">
        <v>30402.6725828475</v>
      </c>
      <c r="R255" s="1343" t="n">
        <v>70477.2891374738</v>
      </c>
      <c r="S255" s="1344" t="n">
        <v>78794.0570493788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90</v>
      </c>
      <c r="C256" s="1337" t="s">
        <v>496</v>
      </c>
      <c r="D256" s="1337" t="n">
        <f aca="false">K256</f>
        <v>300</v>
      </c>
      <c r="E256" s="1337" t="s">
        <v>496</v>
      </c>
      <c r="F256" s="1357" t="n">
        <f aca="false">L256</f>
        <v>2750</v>
      </c>
      <c r="G256" s="1337" t="s">
        <v>496</v>
      </c>
      <c r="H256" s="1325" t="n">
        <v>4</v>
      </c>
      <c r="I256" s="1327" t="s">
        <v>497</v>
      </c>
      <c r="J256" s="1338" t="n">
        <v>90</v>
      </c>
      <c r="K256" s="1209" t="n">
        <v>300</v>
      </c>
      <c r="L256" s="1209" t="n">
        <v>2750</v>
      </c>
      <c r="M256" s="1340" t="n">
        <v>28.83099239779</v>
      </c>
      <c r="N256" s="1211" t="n">
        <v>1670.4</v>
      </c>
      <c r="O256" s="1213" t="n">
        <v>40691.974847985</v>
      </c>
      <c r="P256" s="1342" t="n">
        <v>49154.35298229</v>
      </c>
      <c r="Q256" s="1213" t="n">
        <v>30851.6493752438</v>
      </c>
      <c r="R256" s="1343" t="n">
        <v>71543.6242232288</v>
      </c>
      <c r="S256" s="1344" t="n">
        <v>80006.0023575338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90</v>
      </c>
      <c r="C257" s="1337" t="s">
        <v>496</v>
      </c>
      <c r="D257" s="1337" t="n">
        <f aca="false">K257</f>
        <v>300</v>
      </c>
      <c r="E257" s="1337" t="s">
        <v>496</v>
      </c>
      <c r="F257" s="1357" t="n">
        <f aca="false">L257</f>
        <v>2800</v>
      </c>
      <c r="G257" s="1337" t="s">
        <v>496</v>
      </c>
      <c r="H257" s="1325" t="n">
        <v>4</v>
      </c>
      <c r="I257" s="1327" t="s">
        <v>497</v>
      </c>
      <c r="J257" s="1338" t="n">
        <v>90</v>
      </c>
      <c r="K257" s="1209" t="n">
        <v>300</v>
      </c>
      <c r="L257" s="1209" t="n">
        <v>2800</v>
      </c>
      <c r="M257" s="1340" t="n">
        <v>29.33943511755</v>
      </c>
      <c r="N257" s="1211" t="n">
        <v>1705.2</v>
      </c>
      <c r="O257" s="1213" t="n">
        <v>41309.3332725525</v>
      </c>
      <c r="P257" s="1342" t="n">
        <v>49917.3214980488</v>
      </c>
      <c r="Q257" s="1213" t="n">
        <v>31516.1231562225</v>
      </c>
      <c r="R257" s="1343" t="n">
        <v>72825.456428775</v>
      </c>
      <c r="S257" s="1344" t="n">
        <v>81433.4446542713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90</v>
      </c>
      <c r="C258" s="1337" t="s">
        <v>496</v>
      </c>
      <c r="D258" s="1337" t="n">
        <f aca="false">K258</f>
        <v>300</v>
      </c>
      <c r="E258" s="1337" t="s">
        <v>496</v>
      </c>
      <c r="F258" s="1357" t="n">
        <f aca="false">L258</f>
        <v>2850</v>
      </c>
      <c r="G258" s="1337" t="s">
        <v>496</v>
      </c>
      <c r="H258" s="1325" t="n">
        <v>4</v>
      </c>
      <c r="I258" s="1327" t="s">
        <v>497</v>
      </c>
      <c r="J258" s="1338" t="n">
        <v>90</v>
      </c>
      <c r="K258" s="1209" t="n">
        <v>300</v>
      </c>
      <c r="L258" s="1209" t="n">
        <v>2850</v>
      </c>
      <c r="M258" s="1340" t="n">
        <v>29.83083783731</v>
      </c>
      <c r="N258" s="1211" t="n">
        <v>1740</v>
      </c>
      <c r="O258" s="1213" t="n">
        <v>41926.6915659113</v>
      </c>
      <c r="P258" s="1342" t="n">
        <v>50680.2900138075</v>
      </c>
      <c r="Q258" s="1213" t="n">
        <v>31965.1000798275</v>
      </c>
      <c r="R258" s="1343" t="n">
        <v>73891.7916457388</v>
      </c>
      <c r="S258" s="1344" t="n">
        <v>82645.390093635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90</v>
      </c>
      <c r="C259" s="1337" t="s">
        <v>496</v>
      </c>
      <c r="D259" s="1337" t="n">
        <f aca="false">K259</f>
        <v>300</v>
      </c>
      <c r="E259" s="1337" t="s">
        <v>496</v>
      </c>
      <c r="F259" s="1357" t="n">
        <f aca="false">L259</f>
        <v>2900</v>
      </c>
      <c r="G259" s="1337" t="s">
        <v>496</v>
      </c>
      <c r="H259" s="1325" t="n">
        <v>4</v>
      </c>
      <c r="I259" s="1327" t="s">
        <v>497</v>
      </c>
      <c r="J259" s="1338" t="n">
        <v>90</v>
      </c>
      <c r="K259" s="1209" t="n">
        <v>300</v>
      </c>
      <c r="L259" s="1209" t="n">
        <v>2900</v>
      </c>
      <c r="M259" s="1340" t="n">
        <v>30.33928055707</v>
      </c>
      <c r="N259" s="1211" t="n">
        <v>1774.8</v>
      </c>
      <c r="O259" s="1213" t="n">
        <v>42544.04985927</v>
      </c>
      <c r="P259" s="1342" t="n">
        <v>51443.2585295663</v>
      </c>
      <c r="Q259" s="1213" t="n">
        <v>32629.5738608063</v>
      </c>
      <c r="R259" s="1343" t="n">
        <v>75173.6237200763</v>
      </c>
      <c r="S259" s="1344" t="n">
        <v>84072.8323903725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90</v>
      </c>
      <c r="C260" s="1337" t="s">
        <v>496</v>
      </c>
      <c r="D260" s="1337" t="n">
        <f aca="false">K260</f>
        <v>300</v>
      </c>
      <c r="E260" s="1337" t="s">
        <v>496</v>
      </c>
      <c r="F260" s="1357" t="n">
        <f aca="false">L260</f>
        <v>2950</v>
      </c>
      <c r="G260" s="1337" t="s">
        <v>496</v>
      </c>
      <c r="H260" s="1325" t="n">
        <v>4</v>
      </c>
      <c r="I260" s="1327" t="s">
        <v>497</v>
      </c>
      <c r="J260" s="1338" t="n">
        <v>90</v>
      </c>
      <c r="K260" s="1209" t="n">
        <v>300</v>
      </c>
      <c r="L260" s="1209" t="n">
        <v>2950</v>
      </c>
      <c r="M260" s="1340" t="n">
        <v>30.83068327683</v>
      </c>
      <c r="N260" s="1211" t="n">
        <v>1809.6</v>
      </c>
      <c r="O260" s="1213" t="n">
        <v>43161.4081526288</v>
      </c>
      <c r="P260" s="1342" t="n">
        <v>52206.227045325</v>
      </c>
      <c r="Q260" s="1213" t="n">
        <v>33078.5507844113</v>
      </c>
      <c r="R260" s="1343" t="n">
        <v>76239.95893704</v>
      </c>
      <c r="S260" s="1344" t="n">
        <v>85284.7778297363</v>
      </c>
    </row>
    <row r="261" customFormat="false" ht="16.5" hidden="false" customHeight="false" outlineLevel="0" collapsed="false">
      <c r="A261" s="1345" t="s">
        <v>529</v>
      </c>
      <c r="B261" s="1346" t="n">
        <f aca="false">J261</f>
        <v>90</v>
      </c>
      <c r="C261" s="1346" t="s">
        <v>496</v>
      </c>
      <c r="D261" s="1346" t="n">
        <f aca="false">K261</f>
        <v>300</v>
      </c>
      <c r="E261" s="1346" t="s">
        <v>496</v>
      </c>
      <c r="F261" s="1358" t="n">
        <f aca="false">L261</f>
        <v>3000</v>
      </c>
      <c r="G261" s="1346" t="s">
        <v>496</v>
      </c>
      <c r="H261" s="1348" t="n">
        <v>4</v>
      </c>
      <c r="I261" s="1349" t="s">
        <v>497</v>
      </c>
      <c r="J261" s="1356" t="n">
        <v>90</v>
      </c>
      <c r="K261" s="1232" t="n">
        <v>300</v>
      </c>
      <c r="L261" s="1232" t="n">
        <v>3000</v>
      </c>
      <c r="M261" s="1351" t="n">
        <v>31.33912599659</v>
      </c>
      <c r="N261" s="1234" t="n">
        <v>1844.4</v>
      </c>
      <c r="O261" s="1236" t="n">
        <v>44877.0444331388</v>
      </c>
      <c r="P261" s="1353" t="n">
        <v>52969.1955610838</v>
      </c>
      <c r="Q261" s="1236" t="n">
        <v>33743.02456539</v>
      </c>
      <c r="R261" s="1354" t="n">
        <v>78620.0689985288</v>
      </c>
      <c r="S261" s="1355" t="n">
        <v>86712.2201264738</v>
      </c>
    </row>
    <row r="262" customFormat="false" ht="22.5" hidden="false" customHeight="true" outlineLevel="0" collapsed="false">
      <c r="A262" s="1201" t="s">
        <v>504</v>
      </c>
      <c r="B262" s="1201"/>
      <c r="C262" s="1201"/>
      <c r="D262" s="1201"/>
      <c r="E262" s="1201"/>
      <c r="F262" s="1201"/>
      <c r="G262" s="1201"/>
      <c r="H262" s="1201"/>
      <c r="I262" s="1201"/>
      <c r="J262" s="1201"/>
      <c r="K262" s="1201"/>
      <c r="L262" s="1201"/>
      <c r="M262" s="1201"/>
      <c r="N262" s="1201"/>
      <c r="O262" s="1201"/>
      <c r="P262" s="1201"/>
      <c r="Q262" s="1201"/>
      <c r="R262" s="1201"/>
      <c r="S262" s="1201"/>
    </row>
    <row r="263" customFormat="false" ht="16.5" hidden="false" customHeight="false" outlineLevel="0" collapsed="false">
      <c r="A263" s="1202" t="s">
        <v>505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24" t="s">
        <v>529</v>
      </c>
      <c r="B264" s="1325" t="n">
        <f aca="false">J264</f>
        <v>90</v>
      </c>
      <c r="C264" s="1325" t="s">
        <v>496</v>
      </c>
      <c r="D264" s="1325" t="n">
        <f aca="false">K264</f>
        <v>360</v>
      </c>
      <c r="E264" s="1325" t="s">
        <v>496</v>
      </c>
      <c r="F264" s="1357" t="n">
        <f aca="false">L264</f>
        <v>600</v>
      </c>
      <c r="G264" s="1325" t="s">
        <v>496</v>
      </c>
      <c r="H264" s="1325" t="n">
        <v>4</v>
      </c>
      <c r="I264" s="1327" t="s">
        <v>497</v>
      </c>
      <c r="J264" s="1328" t="n">
        <v>90</v>
      </c>
      <c r="K264" s="1259" t="n">
        <v>360</v>
      </c>
      <c r="L264" s="1259" t="n">
        <v>600</v>
      </c>
      <c r="M264" s="1330" t="n">
        <v>7.57213058019421</v>
      </c>
      <c r="N264" s="1261" t="n">
        <v>191.955</v>
      </c>
      <c r="O264" s="1262" t="n">
        <v>13041.4397794538</v>
      </c>
      <c r="P264" s="1332" t="n">
        <v>15636.582875385</v>
      </c>
      <c r="Q264" s="1262" t="n">
        <v>8602.21294115625</v>
      </c>
      <c r="R264" s="1334" t="n">
        <v>21643.65272061</v>
      </c>
      <c r="S264" s="1335" t="n">
        <v>24238.7958165413</v>
      </c>
    </row>
    <row r="265" customFormat="false" ht="16.5" hidden="false" customHeight="false" outlineLevel="0" collapsed="false">
      <c r="A265" s="1336" t="s">
        <v>529</v>
      </c>
      <c r="B265" s="1337" t="n">
        <f aca="false">J265</f>
        <v>90</v>
      </c>
      <c r="C265" s="1337" t="s">
        <v>496</v>
      </c>
      <c r="D265" s="1337" t="n">
        <f aca="false">K265</f>
        <v>360</v>
      </c>
      <c r="E265" s="1337" t="s">
        <v>496</v>
      </c>
      <c r="F265" s="1357" t="n">
        <f aca="false">L265</f>
        <v>650</v>
      </c>
      <c r="G265" s="1337" t="s">
        <v>496</v>
      </c>
      <c r="H265" s="1325" t="n">
        <v>4</v>
      </c>
      <c r="I265" s="1327" t="s">
        <v>497</v>
      </c>
      <c r="J265" s="1338" t="n">
        <v>90</v>
      </c>
      <c r="K265" s="1209" t="n">
        <v>360</v>
      </c>
      <c r="L265" s="1209" t="n">
        <v>650</v>
      </c>
      <c r="M265" s="1340" t="n">
        <v>8.11131386179632</v>
      </c>
      <c r="N265" s="1211" t="n">
        <v>230.346</v>
      </c>
      <c r="O265" s="1213" t="n">
        <v>13685.0774797238</v>
      </c>
      <c r="P265" s="1342" t="n">
        <v>16445.5785021825</v>
      </c>
      <c r="Q265" s="1213" t="n">
        <v>9119.59344723375</v>
      </c>
      <c r="R265" s="1343" t="n">
        <v>22804.6709269575</v>
      </c>
      <c r="S265" s="1344" t="n">
        <v>25565.1719494163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90</v>
      </c>
      <c r="C266" s="1337" t="s">
        <v>496</v>
      </c>
      <c r="D266" s="1337" t="n">
        <f aca="false">K266</f>
        <v>360</v>
      </c>
      <c r="E266" s="1337" t="s">
        <v>496</v>
      </c>
      <c r="F266" s="1357" t="n">
        <f aca="false">L266</f>
        <v>700</v>
      </c>
      <c r="G266" s="1337" t="s">
        <v>496</v>
      </c>
      <c r="H266" s="1325" t="n">
        <v>4</v>
      </c>
      <c r="I266" s="1327" t="s">
        <v>497</v>
      </c>
      <c r="J266" s="1338" t="n">
        <v>90</v>
      </c>
      <c r="K266" s="1209" t="n">
        <v>360</v>
      </c>
      <c r="L266" s="1209" t="n">
        <v>700</v>
      </c>
      <c r="M266" s="1340" t="n">
        <v>8.66753714339842</v>
      </c>
      <c r="N266" s="1211" t="n">
        <v>268.737</v>
      </c>
      <c r="O266" s="1213" t="n">
        <v>14328.7153112025</v>
      </c>
      <c r="P266" s="1342" t="n">
        <v>17254.5739977713</v>
      </c>
      <c r="Q266" s="1213" t="n">
        <v>9852.47094189375</v>
      </c>
      <c r="R266" s="1343" t="n">
        <v>24181.1862530963</v>
      </c>
      <c r="S266" s="1344" t="n">
        <v>27107.044939665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90</v>
      </c>
      <c r="C267" s="1337" t="s">
        <v>496</v>
      </c>
      <c r="D267" s="1337" t="n">
        <f aca="false">K267</f>
        <v>360</v>
      </c>
      <c r="E267" s="1337" t="s">
        <v>496</v>
      </c>
      <c r="F267" s="1357" t="n">
        <f aca="false">L267</f>
        <v>750</v>
      </c>
      <c r="G267" s="1337" t="s">
        <v>496</v>
      </c>
      <c r="H267" s="1325" t="n">
        <v>4</v>
      </c>
      <c r="I267" s="1327" t="s">
        <v>497</v>
      </c>
      <c r="J267" s="1338" t="n">
        <v>90</v>
      </c>
      <c r="K267" s="1209" t="n">
        <v>360</v>
      </c>
      <c r="L267" s="1209" t="n">
        <v>750</v>
      </c>
      <c r="M267" s="1340" t="n">
        <v>9.20672042500053</v>
      </c>
      <c r="N267" s="1211" t="n">
        <v>307.128</v>
      </c>
      <c r="O267" s="1213" t="n">
        <v>14972.3530114725</v>
      </c>
      <c r="P267" s="1342" t="n">
        <v>18063.56949336</v>
      </c>
      <c r="Q267" s="1213" t="n">
        <v>10369.8514479713</v>
      </c>
      <c r="R267" s="1343" t="n">
        <v>25342.2044594438</v>
      </c>
      <c r="S267" s="1344" t="n">
        <v>28433.4209413313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90</v>
      </c>
      <c r="C268" s="1337" t="s">
        <v>496</v>
      </c>
      <c r="D268" s="1337" t="n">
        <f aca="false">K268</f>
        <v>360</v>
      </c>
      <c r="E268" s="1337" t="s">
        <v>496</v>
      </c>
      <c r="F268" s="1357" t="n">
        <f aca="false">L268</f>
        <v>800</v>
      </c>
      <c r="G268" s="1337" t="s">
        <v>496</v>
      </c>
      <c r="H268" s="1325" t="n">
        <v>4</v>
      </c>
      <c r="I268" s="1327" t="s">
        <v>497</v>
      </c>
      <c r="J268" s="1338" t="n">
        <v>90</v>
      </c>
      <c r="K268" s="1209" t="n">
        <v>360</v>
      </c>
      <c r="L268" s="1209" t="n">
        <v>800</v>
      </c>
      <c r="M268" s="1340" t="n">
        <v>9.74590370660263</v>
      </c>
      <c r="N268" s="1211" t="n">
        <v>345.519</v>
      </c>
      <c r="O268" s="1213" t="n">
        <v>15615.9907117425</v>
      </c>
      <c r="P268" s="1342" t="n">
        <v>18872.5649889488</v>
      </c>
      <c r="Q268" s="1213" t="n">
        <v>10887.2319540488</v>
      </c>
      <c r="R268" s="1343" t="n">
        <v>26503.2226657913</v>
      </c>
      <c r="S268" s="1344" t="n">
        <v>29759.7969429975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90</v>
      </c>
      <c r="C269" s="1337" t="s">
        <v>496</v>
      </c>
      <c r="D269" s="1337" t="n">
        <f aca="false">K269</f>
        <v>360</v>
      </c>
      <c r="E269" s="1337" t="s">
        <v>496</v>
      </c>
      <c r="F269" s="1357" t="n">
        <f aca="false">L269</f>
        <v>850</v>
      </c>
      <c r="G269" s="1337" t="s">
        <v>496</v>
      </c>
      <c r="H269" s="1325" t="n">
        <v>4</v>
      </c>
      <c r="I269" s="1327" t="s">
        <v>497</v>
      </c>
      <c r="J269" s="1338" t="n">
        <v>90</v>
      </c>
      <c r="K269" s="1209" t="n">
        <v>360</v>
      </c>
      <c r="L269" s="1209" t="n">
        <v>850</v>
      </c>
      <c r="M269" s="1340" t="n">
        <v>10.3021269882047</v>
      </c>
      <c r="N269" s="1211" t="n">
        <v>383.91</v>
      </c>
      <c r="O269" s="1213" t="n">
        <v>16259.6284120125</v>
      </c>
      <c r="P269" s="1342" t="n">
        <v>19681.5606157463</v>
      </c>
      <c r="Q269" s="1213" t="n">
        <v>11620.1094487088</v>
      </c>
      <c r="R269" s="1343" t="n">
        <v>27879.7378607213</v>
      </c>
      <c r="S269" s="1344" t="n">
        <v>31301.670064455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90</v>
      </c>
      <c r="C270" s="1337" t="s">
        <v>496</v>
      </c>
      <c r="D270" s="1337" t="n">
        <f aca="false">K270</f>
        <v>360</v>
      </c>
      <c r="E270" s="1337" t="s">
        <v>496</v>
      </c>
      <c r="F270" s="1357" t="n">
        <f aca="false">L270</f>
        <v>900</v>
      </c>
      <c r="G270" s="1337" t="s">
        <v>496</v>
      </c>
      <c r="H270" s="1325" t="n">
        <v>4</v>
      </c>
      <c r="I270" s="1327" t="s">
        <v>497</v>
      </c>
      <c r="J270" s="1338" t="n">
        <v>90</v>
      </c>
      <c r="K270" s="1209" t="n">
        <v>360</v>
      </c>
      <c r="L270" s="1209" t="n">
        <v>900</v>
      </c>
      <c r="M270" s="1340" t="n">
        <v>10.8413102698068</v>
      </c>
      <c r="N270" s="1211" t="n">
        <v>422.301</v>
      </c>
      <c r="O270" s="1213" t="n">
        <v>16903.2662434913</v>
      </c>
      <c r="P270" s="1342" t="n">
        <v>20490.556111335</v>
      </c>
      <c r="Q270" s="1213" t="n">
        <v>12137.4899547863</v>
      </c>
      <c r="R270" s="1343" t="n">
        <v>29040.7561982775</v>
      </c>
      <c r="S270" s="1344" t="n">
        <v>32628.0460661213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90</v>
      </c>
      <c r="C271" s="1337" t="s">
        <v>496</v>
      </c>
      <c r="D271" s="1337" t="n">
        <f aca="false">K271</f>
        <v>360</v>
      </c>
      <c r="E271" s="1337" t="s">
        <v>496</v>
      </c>
      <c r="F271" s="1357" t="n">
        <f aca="false">L271</f>
        <v>950</v>
      </c>
      <c r="G271" s="1337" t="s">
        <v>496</v>
      </c>
      <c r="H271" s="1325" t="n">
        <v>4</v>
      </c>
      <c r="I271" s="1327" t="s">
        <v>497</v>
      </c>
      <c r="J271" s="1338" t="n">
        <v>90</v>
      </c>
      <c r="K271" s="1209" t="n">
        <v>360</v>
      </c>
      <c r="L271" s="1209" t="n">
        <v>950</v>
      </c>
      <c r="M271" s="1340" t="n">
        <v>11.3975335514089</v>
      </c>
      <c r="N271" s="1211" t="n">
        <v>460.692</v>
      </c>
      <c r="O271" s="1213" t="n">
        <v>17546.9039437613</v>
      </c>
      <c r="P271" s="1342" t="n">
        <v>21299.5516069238</v>
      </c>
      <c r="Q271" s="1213" t="n">
        <v>12870.3674494463</v>
      </c>
      <c r="R271" s="1343" t="n">
        <v>30417.2713932075</v>
      </c>
      <c r="S271" s="1344" t="n">
        <v>34169.91905637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90</v>
      </c>
      <c r="C272" s="1337" t="s">
        <v>496</v>
      </c>
      <c r="D272" s="1337" t="n">
        <f aca="false">K272</f>
        <v>360</v>
      </c>
      <c r="E272" s="1337" t="s">
        <v>496</v>
      </c>
      <c r="F272" s="1357" t="n">
        <f aca="false">L272</f>
        <v>1000</v>
      </c>
      <c r="G272" s="1337" t="s">
        <v>496</v>
      </c>
      <c r="H272" s="1325" t="n">
        <v>4</v>
      </c>
      <c r="I272" s="1327" t="s">
        <v>497</v>
      </c>
      <c r="J272" s="1338" t="n">
        <v>90</v>
      </c>
      <c r="K272" s="1209" t="n">
        <v>360</v>
      </c>
      <c r="L272" s="1209" t="n">
        <v>1000</v>
      </c>
      <c r="M272" s="1340" t="n">
        <v>11.9367168330111</v>
      </c>
      <c r="N272" s="1211" t="n">
        <v>499.083</v>
      </c>
      <c r="O272" s="1213" t="n">
        <v>18190.5416440313</v>
      </c>
      <c r="P272" s="1342" t="n">
        <v>22108.5472337213</v>
      </c>
      <c r="Q272" s="1213" t="n">
        <v>13387.7479555238</v>
      </c>
      <c r="R272" s="1343" t="n">
        <v>31578.289599555</v>
      </c>
      <c r="S272" s="1344" t="n">
        <v>35496.295189245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90</v>
      </c>
      <c r="C273" s="1337" t="s">
        <v>496</v>
      </c>
      <c r="D273" s="1337" t="n">
        <f aca="false">K273</f>
        <v>360</v>
      </c>
      <c r="E273" s="1337" t="s">
        <v>496</v>
      </c>
      <c r="F273" s="1357" t="n">
        <f aca="false">L273</f>
        <v>1050</v>
      </c>
      <c r="G273" s="1337" t="s">
        <v>496</v>
      </c>
      <c r="H273" s="1325" t="n">
        <v>4</v>
      </c>
      <c r="I273" s="1327" t="s">
        <v>497</v>
      </c>
      <c r="J273" s="1338" t="n">
        <v>90</v>
      </c>
      <c r="K273" s="1209" t="n">
        <v>360</v>
      </c>
      <c r="L273" s="1209" t="n">
        <v>1050</v>
      </c>
      <c r="M273" s="1340" t="n">
        <v>12.4929401146132</v>
      </c>
      <c r="N273" s="1211" t="n">
        <v>537.474</v>
      </c>
      <c r="O273" s="1213" t="n">
        <v>18834.17947551</v>
      </c>
      <c r="P273" s="1342" t="n">
        <v>22917.54272931</v>
      </c>
      <c r="Q273" s="1213" t="n">
        <v>14120.6254501838</v>
      </c>
      <c r="R273" s="1343" t="n">
        <v>32954.8049256938</v>
      </c>
      <c r="S273" s="1344" t="n">
        <v>37038.1681794938</v>
      </c>
    </row>
    <row r="274" customFormat="false" ht="16.5" hidden="false" customHeight="false" outlineLevel="0" collapsed="false">
      <c r="A274" s="1324" t="s">
        <v>529</v>
      </c>
      <c r="B274" s="1325" t="n">
        <f aca="false">J274</f>
        <v>90</v>
      </c>
      <c r="C274" s="1325" t="s">
        <v>496</v>
      </c>
      <c r="D274" s="1325" t="n">
        <f aca="false">K274</f>
        <v>360</v>
      </c>
      <c r="E274" s="1325" t="s">
        <v>496</v>
      </c>
      <c r="F274" s="1357" t="n">
        <f aca="false">L274</f>
        <v>1100</v>
      </c>
      <c r="G274" s="1325" t="s">
        <v>496</v>
      </c>
      <c r="H274" s="1325" t="n">
        <v>4</v>
      </c>
      <c r="I274" s="1327" t="s">
        <v>497</v>
      </c>
      <c r="J274" s="1338" t="n">
        <v>90</v>
      </c>
      <c r="K274" s="1209" t="n">
        <v>360</v>
      </c>
      <c r="L274" s="1209" t="n">
        <v>1100</v>
      </c>
      <c r="M274" s="1340" t="n">
        <v>13.0321233962153</v>
      </c>
      <c r="N274" s="1211" t="n">
        <v>575.865</v>
      </c>
      <c r="O274" s="1213" t="n">
        <v>19477.81717578</v>
      </c>
      <c r="P274" s="1342" t="n">
        <v>23726.5382248988</v>
      </c>
      <c r="Q274" s="1213" t="n">
        <v>14638.0059562613</v>
      </c>
      <c r="R274" s="1343" t="n">
        <v>34115.8231320413</v>
      </c>
      <c r="S274" s="1344" t="n">
        <v>38364.54418116</v>
      </c>
    </row>
    <row r="275" customFormat="false" ht="16.5" hidden="false" customHeight="false" outlineLevel="0" collapsed="false">
      <c r="A275" s="1336" t="s">
        <v>529</v>
      </c>
      <c r="B275" s="1337" t="n">
        <f aca="false">J275</f>
        <v>90</v>
      </c>
      <c r="C275" s="1337" t="s">
        <v>496</v>
      </c>
      <c r="D275" s="1337" t="n">
        <f aca="false">K275</f>
        <v>360</v>
      </c>
      <c r="E275" s="1337" t="s">
        <v>496</v>
      </c>
      <c r="F275" s="1357" t="n">
        <f aca="false">L275</f>
        <v>1150</v>
      </c>
      <c r="G275" s="1337" t="s">
        <v>496</v>
      </c>
      <c r="H275" s="1325" t="n">
        <v>4</v>
      </c>
      <c r="I275" s="1327" t="s">
        <v>497</v>
      </c>
      <c r="J275" s="1338" t="n">
        <v>90</v>
      </c>
      <c r="K275" s="1209" t="n">
        <v>360</v>
      </c>
      <c r="L275" s="1209" t="n">
        <v>1150</v>
      </c>
      <c r="M275" s="1340" t="n">
        <v>13.5713066778174</v>
      </c>
      <c r="N275" s="1211" t="n">
        <v>614.256</v>
      </c>
      <c r="O275" s="1213" t="n">
        <v>20121.45487605</v>
      </c>
      <c r="P275" s="1342" t="n">
        <v>24535.5338516963</v>
      </c>
      <c r="Q275" s="1213" t="n">
        <v>15155.3864623388</v>
      </c>
      <c r="R275" s="1343" t="n">
        <v>35276.8413383888</v>
      </c>
      <c r="S275" s="1344" t="n">
        <v>39690.920314035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90</v>
      </c>
      <c r="C276" s="1337" t="s">
        <v>496</v>
      </c>
      <c r="D276" s="1337" t="n">
        <f aca="false">K276</f>
        <v>360</v>
      </c>
      <c r="E276" s="1337" t="s">
        <v>496</v>
      </c>
      <c r="F276" s="1357" t="n">
        <f aca="false">L276</f>
        <v>1200</v>
      </c>
      <c r="G276" s="1337" t="s">
        <v>496</v>
      </c>
      <c r="H276" s="1325" t="n">
        <v>4</v>
      </c>
      <c r="I276" s="1327" t="s">
        <v>497</v>
      </c>
      <c r="J276" s="1338" t="n">
        <v>90</v>
      </c>
      <c r="K276" s="1209" t="n">
        <v>360</v>
      </c>
      <c r="L276" s="1209" t="n">
        <v>1200</v>
      </c>
      <c r="M276" s="1340" t="n">
        <v>14.2060299594195</v>
      </c>
      <c r="N276" s="1211" t="n">
        <v>652.647</v>
      </c>
      <c r="O276" s="1213" t="n">
        <v>20837.1995257613</v>
      </c>
      <c r="P276" s="1342" t="n">
        <v>25417.0765020825</v>
      </c>
      <c r="Q276" s="1213" t="n">
        <v>15888.2640882075</v>
      </c>
      <c r="R276" s="1343" t="n">
        <v>36725.4636139688</v>
      </c>
      <c r="S276" s="1344" t="n">
        <v>41305.34059029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90</v>
      </c>
      <c r="C277" s="1337" t="s">
        <v>496</v>
      </c>
      <c r="D277" s="1337" t="n">
        <f aca="false">K277</f>
        <v>360</v>
      </c>
      <c r="E277" s="1337" t="s">
        <v>496</v>
      </c>
      <c r="F277" s="1357" t="n">
        <f aca="false">L277</f>
        <v>1250</v>
      </c>
      <c r="G277" s="1337" t="s">
        <v>496</v>
      </c>
      <c r="H277" s="1325" t="n">
        <v>4</v>
      </c>
      <c r="I277" s="1327" t="s">
        <v>497</v>
      </c>
      <c r="J277" s="1338" t="n">
        <v>90</v>
      </c>
      <c r="K277" s="1209" t="n">
        <v>360</v>
      </c>
      <c r="L277" s="1209" t="n">
        <v>1250</v>
      </c>
      <c r="M277" s="1340" t="n">
        <v>14.7452132410216</v>
      </c>
      <c r="N277" s="1211" t="n">
        <v>691.038</v>
      </c>
      <c r="O277" s="1213" t="n">
        <v>21480.8372260313</v>
      </c>
      <c r="P277" s="1342" t="n">
        <v>26226.0719976713</v>
      </c>
      <c r="Q277" s="1213" t="n">
        <v>16405.644594285</v>
      </c>
      <c r="R277" s="1343" t="n">
        <v>37886.4818203163</v>
      </c>
      <c r="S277" s="1344" t="n">
        <v>42631.7165919563</v>
      </c>
    </row>
    <row r="278" customFormat="false" ht="16.5" hidden="false" customHeight="false" outlineLevel="0" collapsed="false">
      <c r="A278" s="1336" t="s">
        <v>529</v>
      </c>
      <c r="B278" s="1337" t="n">
        <f aca="false">J278</f>
        <v>90</v>
      </c>
      <c r="C278" s="1337" t="s">
        <v>496</v>
      </c>
      <c r="D278" s="1337" t="n">
        <f aca="false">K278</f>
        <v>360</v>
      </c>
      <c r="E278" s="1337" t="s">
        <v>496</v>
      </c>
      <c r="F278" s="1357" t="n">
        <f aca="false">L278</f>
        <v>1300</v>
      </c>
      <c r="G278" s="1337" t="s">
        <v>496</v>
      </c>
      <c r="H278" s="1325" t="n">
        <v>4</v>
      </c>
      <c r="I278" s="1327" t="s">
        <v>497</v>
      </c>
      <c r="J278" s="1338" t="n">
        <v>90</v>
      </c>
      <c r="K278" s="1209" t="n">
        <v>360</v>
      </c>
      <c r="L278" s="1209" t="n">
        <v>1300</v>
      </c>
      <c r="M278" s="1340" t="n">
        <v>15.3014365226237</v>
      </c>
      <c r="N278" s="1211" t="n">
        <v>729.429</v>
      </c>
      <c r="O278" s="1213" t="n">
        <v>22124.47505751</v>
      </c>
      <c r="P278" s="1342" t="n">
        <v>27035.06749326</v>
      </c>
      <c r="Q278" s="1213" t="n">
        <v>17138.522088945</v>
      </c>
      <c r="R278" s="1343" t="n">
        <v>39262.997146455</v>
      </c>
      <c r="S278" s="1344" t="n">
        <v>44173.589582205</v>
      </c>
    </row>
    <row r="279" customFormat="false" ht="16.5" hidden="false" customHeight="false" outlineLevel="0" collapsed="false">
      <c r="A279" s="1336" t="s">
        <v>529</v>
      </c>
      <c r="B279" s="1337" t="n">
        <f aca="false">J279</f>
        <v>90</v>
      </c>
      <c r="C279" s="1337" t="s">
        <v>496</v>
      </c>
      <c r="D279" s="1337" t="n">
        <f aca="false">K279</f>
        <v>360</v>
      </c>
      <c r="E279" s="1337" t="s">
        <v>496</v>
      </c>
      <c r="F279" s="1357" t="n">
        <f aca="false">L279</f>
        <v>1350</v>
      </c>
      <c r="G279" s="1337" t="s">
        <v>496</v>
      </c>
      <c r="H279" s="1325" t="n">
        <v>4</v>
      </c>
      <c r="I279" s="1327" t="s">
        <v>497</v>
      </c>
      <c r="J279" s="1338" t="n">
        <v>90</v>
      </c>
      <c r="K279" s="1209" t="n">
        <v>360</v>
      </c>
      <c r="L279" s="1209" t="n">
        <v>1350</v>
      </c>
      <c r="M279" s="1340" t="n">
        <v>15.8406198042258</v>
      </c>
      <c r="N279" s="1211" t="n">
        <v>767.82</v>
      </c>
      <c r="O279" s="1213" t="n">
        <v>22768.11275778</v>
      </c>
      <c r="P279" s="1342" t="n">
        <v>27844.0629888488</v>
      </c>
      <c r="Q279" s="1213" t="n">
        <v>17655.9025950225</v>
      </c>
      <c r="R279" s="1343" t="n">
        <v>40424.0153528025</v>
      </c>
      <c r="S279" s="1344" t="n">
        <v>45499.9655838713</v>
      </c>
    </row>
    <row r="280" customFormat="false" ht="16.5" hidden="false" customHeight="false" outlineLevel="0" collapsed="false">
      <c r="A280" s="1336" t="s">
        <v>529</v>
      </c>
      <c r="B280" s="1337" t="n">
        <f aca="false">J280</f>
        <v>90</v>
      </c>
      <c r="C280" s="1337" t="s">
        <v>496</v>
      </c>
      <c r="D280" s="1337" t="n">
        <f aca="false">K280</f>
        <v>360</v>
      </c>
      <c r="E280" s="1337" t="s">
        <v>496</v>
      </c>
      <c r="F280" s="1357" t="n">
        <f aca="false">L280</f>
        <v>1400</v>
      </c>
      <c r="G280" s="1337" t="s">
        <v>496</v>
      </c>
      <c r="H280" s="1325" t="n">
        <v>4</v>
      </c>
      <c r="I280" s="1327" t="s">
        <v>497</v>
      </c>
      <c r="J280" s="1338" t="n">
        <v>90</v>
      </c>
      <c r="K280" s="1209" t="n">
        <v>360</v>
      </c>
      <c r="L280" s="1209" t="n">
        <v>1400</v>
      </c>
      <c r="M280" s="1340" t="n">
        <v>16.3968430858279</v>
      </c>
      <c r="N280" s="1211" t="n">
        <v>806.211</v>
      </c>
      <c r="O280" s="1213" t="n">
        <v>23411.75045805</v>
      </c>
      <c r="P280" s="1342" t="n">
        <v>28653.0586156463</v>
      </c>
      <c r="Q280" s="1213" t="n">
        <v>18388.7800896825</v>
      </c>
      <c r="R280" s="1343" t="n">
        <v>41800.5305477325</v>
      </c>
      <c r="S280" s="1344" t="n">
        <v>47041.8387053288</v>
      </c>
    </row>
    <row r="281" customFormat="false" ht="16.5" hidden="false" customHeight="false" outlineLevel="0" collapsed="false">
      <c r="A281" s="1336" t="s">
        <v>529</v>
      </c>
      <c r="B281" s="1337" t="n">
        <f aca="false">J281</f>
        <v>90</v>
      </c>
      <c r="C281" s="1337" t="s">
        <v>496</v>
      </c>
      <c r="D281" s="1337" t="n">
        <f aca="false">K281</f>
        <v>360</v>
      </c>
      <c r="E281" s="1337" t="s">
        <v>496</v>
      </c>
      <c r="F281" s="1357" t="n">
        <f aca="false">L281</f>
        <v>1450</v>
      </c>
      <c r="G281" s="1337" t="s">
        <v>496</v>
      </c>
      <c r="H281" s="1325" t="n">
        <v>4</v>
      </c>
      <c r="I281" s="1327" t="s">
        <v>497</v>
      </c>
      <c r="J281" s="1338" t="n">
        <v>90</v>
      </c>
      <c r="K281" s="1209" t="n">
        <v>360</v>
      </c>
      <c r="L281" s="1209" t="n">
        <v>1450</v>
      </c>
      <c r="M281" s="1340" t="n">
        <v>16.93602636743</v>
      </c>
      <c r="N281" s="1211" t="n">
        <v>844.602</v>
      </c>
      <c r="O281" s="1213" t="n">
        <v>24055.38815832</v>
      </c>
      <c r="P281" s="1342" t="n">
        <v>29462.054111235</v>
      </c>
      <c r="Q281" s="1213" t="n">
        <v>18906.16059576</v>
      </c>
      <c r="R281" s="1343" t="n">
        <v>42961.54875408</v>
      </c>
      <c r="S281" s="1344" t="n">
        <v>48368.214706995</v>
      </c>
    </row>
    <row r="282" customFormat="false" ht="16.5" hidden="false" customHeight="false" outlineLevel="0" collapsed="false">
      <c r="A282" s="1336" t="s">
        <v>529</v>
      </c>
      <c r="B282" s="1337" t="n">
        <f aca="false">J282</f>
        <v>90</v>
      </c>
      <c r="C282" s="1337" t="s">
        <v>496</v>
      </c>
      <c r="D282" s="1337" t="n">
        <f aca="false">K282</f>
        <v>360</v>
      </c>
      <c r="E282" s="1337" t="s">
        <v>496</v>
      </c>
      <c r="F282" s="1357" t="n">
        <f aca="false">L282</f>
        <v>1500</v>
      </c>
      <c r="G282" s="1337" t="s">
        <v>496</v>
      </c>
      <c r="H282" s="1325" t="n">
        <v>4</v>
      </c>
      <c r="I282" s="1327" t="s">
        <v>497</v>
      </c>
      <c r="J282" s="1338" t="n">
        <v>90</v>
      </c>
      <c r="K282" s="1209" t="n">
        <v>360</v>
      </c>
      <c r="L282" s="1209" t="n">
        <v>1500</v>
      </c>
      <c r="M282" s="1340" t="n">
        <v>17.6680155978321</v>
      </c>
      <c r="N282" s="1211" t="n">
        <v>882.993</v>
      </c>
      <c r="O282" s="1213" t="n">
        <v>25373.1613270838</v>
      </c>
      <c r="P282" s="1342" t="n">
        <v>30910.0085342775</v>
      </c>
      <c r="Q282" s="1213" t="n">
        <v>19639.03809042</v>
      </c>
      <c r="R282" s="1343" t="n">
        <v>45012.1994175038</v>
      </c>
      <c r="S282" s="1344" t="n">
        <v>50549.0466246975</v>
      </c>
    </row>
    <row r="283" customFormat="false" ht="16.5" hidden="false" customHeight="false" outlineLevel="0" collapsed="false">
      <c r="A283" s="1336" t="s">
        <v>529</v>
      </c>
      <c r="B283" s="1337" t="n">
        <f aca="false">J283</f>
        <v>90</v>
      </c>
      <c r="C283" s="1337" t="s">
        <v>496</v>
      </c>
      <c r="D283" s="1337" t="n">
        <f aca="false">K283</f>
        <v>360</v>
      </c>
      <c r="E283" s="1337" t="s">
        <v>496</v>
      </c>
      <c r="F283" s="1357" t="n">
        <f aca="false">L283</f>
        <v>1550</v>
      </c>
      <c r="G283" s="1337" t="s">
        <v>496</v>
      </c>
      <c r="H283" s="1325" t="n">
        <v>4</v>
      </c>
      <c r="I283" s="1327" t="s">
        <v>497</v>
      </c>
      <c r="J283" s="1338" t="n">
        <v>90</v>
      </c>
      <c r="K283" s="1209" t="n">
        <v>360</v>
      </c>
      <c r="L283" s="1209" t="n">
        <v>1550</v>
      </c>
      <c r="M283" s="1340" t="n">
        <v>18.2071988794342</v>
      </c>
      <c r="N283" s="1211" t="n">
        <v>921.384</v>
      </c>
      <c r="O283" s="1213" t="n">
        <v>26016.7991585625</v>
      </c>
      <c r="P283" s="1342" t="n">
        <v>31719.0040298663</v>
      </c>
      <c r="Q283" s="1213" t="n">
        <v>20156.4185964975</v>
      </c>
      <c r="R283" s="1343" t="n">
        <v>46173.21775506</v>
      </c>
      <c r="S283" s="1344" t="n">
        <v>51875.4226263638</v>
      </c>
    </row>
    <row r="284" customFormat="false" ht="16.5" hidden="false" customHeight="false" outlineLevel="0" collapsed="false">
      <c r="A284" s="1324" t="s">
        <v>529</v>
      </c>
      <c r="B284" s="1325" t="n">
        <f aca="false">J284</f>
        <v>90</v>
      </c>
      <c r="C284" s="1325" t="s">
        <v>496</v>
      </c>
      <c r="D284" s="1325" t="n">
        <f aca="false">K284</f>
        <v>360</v>
      </c>
      <c r="E284" s="1325" t="s">
        <v>496</v>
      </c>
      <c r="F284" s="1357" t="n">
        <f aca="false">L284</f>
        <v>1600</v>
      </c>
      <c r="G284" s="1325" t="s">
        <v>496</v>
      </c>
      <c r="H284" s="1325" t="n">
        <v>4</v>
      </c>
      <c r="I284" s="1327" t="s">
        <v>497</v>
      </c>
      <c r="J284" s="1338" t="n">
        <v>90</v>
      </c>
      <c r="K284" s="1209" t="n">
        <v>360</v>
      </c>
      <c r="L284" s="1209" t="n">
        <v>1600</v>
      </c>
      <c r="M284" s="1340" t="n">
        <v>18.7463821610363</v>
      </c>
      <c r="N284" s="1211" t="n">
        <v>959.775</v>
      </c>
      <c r="O284" s="1213" t="n">
        <v>26660.4368588325</v>
      </c>
      <c r="P284" s="1342" t="n">
        <v>32527.999525455</v>
      </c>
      <c r="Q284" s="1213" t="n">
        <v>20673.799102575</v>
      </c>
      <c r="R284" s="1343" t="n">
        <v>47334.2359614075</v>
      </c>
      <c r="S284" s="1344" t="n">
        <v>53201.79862803</v>
      </c>
    </row>
    <row r="285" customFormat="false" ht="16.5" hidden="false" customHeight="false" outlineLevel="0" collapsed="false">
      <c r="A285" s="1336" t="s">
        <v>529</v>
      </c>
      <c r="B285" s="1337" t="n">
        <f aca="false">J285</f>
        <v>90</v>
      </c>
      <c r="C285" s="1337" t="s">
        <v>496</v>
      </c>
      <c r="D285" s="1337" t="n">
        <f aca="false">K285</f>
        <v>360</v>
      </c>
      <c r="E285" s="1337" t="s">
        <v>496</v>
      </c>
      <c r="F285" s="1357" t="n">
        <f aca="false">L285</f>
        <v>1650</v>
      </c>
      <c r="G285" s="1337" t="s">
        <v>496</v>
      </c>
      <c r="H285" s="1325" t="n">
        <v>4</v>
      </c>
      <c r="I285" s="1327" t="s">
        <v>497</v>
      </c>
      <c r="J285" s="1338" t="n">
        <v>90</v>
      </c>
      <c r="K285" s="1209" t="n">
        <v>360</v>
      </c>
      <c r="L285" s="1209" t="n">
        <v>1650</v>
      </c>
      <c r="M285" s="1340" t="n">
        <v>19.3026054426384</v>
      </c>
      <c r="N285" s="1211" t="n">
        <v>998.166</v>
      </c>
      <c r="O285" s="1213" t="n">
        <v>27304.0745591024</v>
      </c>
      <c r="P285" s="1342" t="n">
        <v>33336.9951522525</v>
      </c>
      <c r="Q285" s="1213" t="n">
        <v>21406.676597235</v>
      </c>
      <c r="R285" s="1343" t="n">
        <v>48710.7511563374</v>
      </c>
      <c r="S285" s="1344" t="n">
        <v>54743.6717494875</v>
      </c>
    </row>
    <row r="286" customFormat="false" ht="16.5" hidden="false" customHeight="false" outlineLevel="0" collapsed="false">
      <c r="A286" s="1336" t="s">
        <v>529</v>
      </c>
      <c r="B286" s="1337" t="n">
        <f aca="false">J286</f>
        <v>90</v>
      </c>
      <c r="C286" s="1337" t="s">
        <v>496</v>
      </c>
      <c r="D286" s="1337" t="n">
        <f aca="false">K286</f>
        <v>360</v>
      </c>
      <c r="E286" s="1337" t="s">
        <v>496</v>
      </c>
      <c r="F286" s="1357" t="n">
        <f aca="false">L286</f>
        <v>1700</v>
      </c>
      <c r="G286" s="1337" t="s">
        <v>496</v>
      </c>
      <c r="H286" s="1325" t="n">
        <v>4</v>
      </c>
      <c r="I286" s="1327" t="s">
        <v>497</v>
      </c>
      <c r="J286" s="1338" t="n">
        <v>90</v>
      </c>
      <c r="K286" s="1209" t="n">
        <v>360</v>
      </c>
      <c r="L286" s="1209" t="n">
        <v>1700</v>
      </c>
      <c r="M286" s="1340" t="n">
        <v>19.8417887242405</v>
      </c>
      <c r="N286" s="1211" t="n">
        <v>1036.557</v>
      </c>
      <c r="O286" s="1213" t="n">
        <v>27947.7122593725</v>
      </c>
      <c r="P286" s="1342" t="n">
        <v>34145.9906478413</v>
      </c>
      <c r="Q286" s="1213" t="n">
        <v>21924.0571033125</v>
      </c>
      <c r="R286" s="1343" t="n">
        <v>49871.769362685</v>
      </c>
      <c r="S286" s="1344" t="n">
        <v>56070.0477511538</v>
      </c>
    </row>
    <row r="287" customFormat="false" ht="16.5" hidden="false" customHeight="false" outlineLevel="0" collapsed="false">
      <c r="A287" s="1336" t="s">
        <v>529</v>
      </c>
      <c r="B287" s="1337" t="n">
        <f aca="false">J287</f>
        <v>90</v>
      </c>
      <c r="C287" s="1337" t="s">
        <v>496</v>
      </c>
      <c r="D287" s="1337" t="n">
        <f aca="false">K287</f>
        <v>360</v>
      </c>
      <c r="E287" s="1337" t="s">
        <v>496</v>
      </c>
      <c r="F287" s="1357" t="n">
        <f aca="false">L287</f>
        <v>1750</v>
      </c>
      <c r="G287" s="1337" t="s">
        <v>496</v>
      </c>
      <c r="H287" s="1325" t="n">
        <v>4</v>
      </c>
      <c r="I287" s="1327" t="s">
        <v>497</v>
      </c>
      <c r="J287" s="1338" t="n">
        <v>90</v>
      </c>
      <c r="K287" s="1209" t="n">
        <v>360</v>
      </c>
      <c r="L287" s="1209" t="n">
        <v>1750</v>
      </c>
      <c r="M287" s="1340" t="n">
        <v>20.3980120058426</v>
      </c>
      <c r="N287" s="1211" t="n">
        <v>1074.948</v>
      </c>
      <c r="O287" s="1213" t="n">
        <v>28591.3500908513</v>
      </c>
      <c r="P287" s="1342" t="n">
        <v>34954.98614343</v>
      </c>
      <c r="Q287" s="1213" t="n">
        <v>22656.9345979725</v>
      </c>
      <c r="R287" s="1343" t="n">
        <v>51248.2846888238</v>
      </c>
      <c r="S287" s="1344" t="n">
        <v>57611.9207414025</v>
      </c>
    </row>
    <row r="288" customFormat="false" ht="16.5" hidden="false" customHeight="false" outlineLevel="0" collapsed="false">
      <c r="A288" s="1336" t="s">
        <v>529</v>
      </c>
      <c r="B288" s="1337" t="n">
        <f aca="false">J288</f>
        <v>90</v>
      </c>
      <c r="C288" s="1337" t="s">
        <v>496</v>
      </c>
      <c r="D288" s="1337" t="n">
        <f aca="false">K288</f>
        <v>360</v>
      </c>
      <c r="E288" s="1337" t="s">
        <v>496</v>
      </c>
      <c r="F288" s="1357" t="n">
        <f aca="false">L288</f>
        <v>1800</v>
      </c>
      <c r="G288" s="1337" t="s">
        <v>496</v>
      </c>
      <c r="H288" s="1325" t="n">
        <v>4</v>
      </c>
      <c r="I288" s="1327" t="s">
        <v>497</v>
      </c>
      <c r="J288" s="1338" t="n">
        <v>90</v>
      </c>
      <c r="K288" s="1209" t="n">
        <v>360</v>
      </c>
      <c r="L288" s="1209" t="n">
        <v>1800</v>
      </c>
      <c r="M288" s="1340" t="n">
        <v>20.9371952874447</v>
      </c>
      <c r="N288" s="1211" t="n">
        <v>1113.339</v>
      </c>
      <c r="O288" s="1213" t="n">
        <v>29234.9877911213</v>
      </c>
      <c r="P288" s="1342" t="n">
        <v>35763.9817702275</v>
      </c>
      <c r="Q288" s="1213" t="n">
        <v>23174.31510405</v>
      </c>
      <c r="R288" s="1343" t="n">
        <v>52409.3028951713</v>
      </c>
      <c r="S288" s="1344" t="n">
        <v>58938.2968742775</v>
      </c>
    </row>
    <row r="289" customFormat="false" ht="16.5" hidden="false" customHeight="false" outlineLevel="0" collapsed="false">
      <c r="A289" s="1336" t="s">
        <v>529</v>
      </c>
      <c r="B289" s="1337" t="n">
        <f aca="false">J289</f>
        <v>90</v>
      </c>
      <c r="C289" s="1337" t="s">
        <v>496</v>
      </c>
      <c r="D289" s="1337" t="n">
        <f aca="false">K289</f>
        <v>360</v>
      </c>
      <c r="E289" s="1337" t="s">
        <v>496</v>
      </c>
      <c r="F289" s="1357" t="n">
        <f aca="false">L289</f>
        <v>1850</v>
      </c>
      <c r="G289" s="1337" t="s">
        <v>496</v>
      </c>
      <c r="H289" s="1325" t="n">
        <v>4</v>
      </c>
      <c r="I289" s="1327" t="s">
        <v>497</v>
      </c>
      <c r="J289" s="1338" t="n">
        <v>90</v>
      </c>
      <c r="K289" s="1209" t="n">
        <v>360</v>
      </c>
      <c r="L289" s="1209" t="n">
        <v>1850</v>
      </c>
      <c r="M289" s="1340" t="n">
        <v>21.4934185690468</v>
      </c>
      <c r="N289" s="1211" t="n">
        <v>1151.73</v>
      </c>
      <c r="O289" s="1213" t="n">
        <v>29878.6254913913</v>
      </c>
      <c r="P289" s="1342" t="n">
        <v>36572.9772658163</v>
      </c>
      <c r="Q289" s="1213" t="n">
        <v>23907.1927299188</v>
      </c>
      <c r="R289" s="1343" t="n">
        <v>53785.81822131</v>
      </c>
      <c r="S289" s="1344" t="n">
        <v>60480.169995735</v>
      </c>
    </row>
    <row r="290" customFormat="false" ht="16.5" hidden="false" customHeight="false" outlineLevel="0" collapsed="false">
      <c r="A290" s="1336" t="s">
        <v>529</v>
      </c>
      <c r="B290" s="1337" t="n">
        <f aca="false">J290</f>
        <v>90</v>
      </c>
      <c r="C290" s="1337" t="s">
        <v>496</v>
      </c>
      <c r="D290" s="1337" t="n">
        <f aca="false">K290</f>
        <v>360</v>
      </c>
      <c r="E290" s="1337" t="s">
        <v>496</v>
      </c>
      <c r="F290" s="1357" t="n">
        <f aca="false">L290</f>
        <v>1900</v>
      </c>
      <c r="G290" s="1337" t="s">
        <v>496</v>
      </c>
      <c r="H290" s="1325" t="n">
        <v>4</v>
      </c>
      <c r="I290" s="1327" t="s">
        <v>497</v>
      </c>
      <c r="J290" s="1338" t="n">
        <v>90</v>
      </c>
      <c r="K290" s="1209" t="n">
        <v>360</v>
      </c>
      <c r="L290" s="1209" t="n">
        <v>1900</v>
      </c>
      <c r="M290" s="1340" t="n">
        <v>22.0326018506489</v>
      </c>
      <c r="N290" s="1211" t="n">
        <v>1190.121</v>
      </c>
      <c r="O290" s="1213" t="n">
        <v>30522.26332287</v>
      </c>
      <c r="P290" s="1342" t="n">
        <v>37381.972761405</v>
      </c>
      <c r="Q290" s="1213" t="n">
        <v>24424.5732359963</v>
      </c>
      <c r="R290" s="1343" t="n">
        <v>54946.8365588663</v>
      </c>
      <c r="S290" s="1344" t="n">
        <v>61806.5459974013</v>
      </c>
    </row>
    <row r="291" customFormat="false" ht="16.5" hidden="false" customHeight="false" outlineLevel="0" collapsed="false">
      <c r="A291" s="1336" t="s">
        <v>529</v>
      </c>
      <c r="B291" s="1337" t="n">
        <f aca="false">J291</f>
        <v>90</v>
      </c>
      <c r="C291" s="1337" t="s">
        <v>496</v>
      </c>
      <c r="D291" s="1337" t="n">
        <f aca="false">K291</f>
        <v>360</v>
      </c>
      <c r="E291" s="1337" t="s">
        <v>496</v>
      </c>
      <c r="F291" s="1357" t="n">
        <f aca="false">L291</f>
        <v>1950</v>
      </c>
      <c r="G291" s="1337" t="s">
        <v>496</v>
      </c>
      <c r="H291" s="1325" t="n">
        <v>4</v>
      </c>
      <c r="I291" s="1327" t="s">
        <v>497</v>
      </c>
      <c r="J291" s="1338" t="n">
        <v>90</v>
      </c>
      <c r="K291" s="1209" t="n">
        <v>360</v>
      </c>
      <c r="L291" s="1209" t="n">
        <v>1950</v>
      </c>
      <c r="M291" s="1340" t="n">
        <v>22.6502851322511</v>
      </c>
      <c r="N291" s="1211" t="n">
        <v>1228.512</v>
      </c>
      <c r="O291" s="1213" t="n">
        <v>31238.0079725813</v>
      </c>
      <c r="P291" s="1342" t="n">
        <v>38263.5154117913</v>
      </c>
      <c r="Q291" s="1213" t="n">
        <v>24941.9537420738</v>
      </c>
      <c r="R291" s="1343" t="n">
        <v>56179.961714655</v>
      </c>
      <c r="S291" s="1344" t="n">
        <v>63205.469153865</v>
      </c>
    </row>
    <row r="292" customFormat="false" ht="16.5" hidden="false" customHeight="false" outlineLevel="0" collapsed="false">
      <c r="A292" s="1336" t="s">
        <v>529</v>
      </c>
      <c r="B292" s="1337" t="n">
        <f aca="false">J292</f>
        <v>90</v>
      </c>
      <c r="C292" s="1337" t="s">
        <v>496</v>
      </c>
      <c r="D292" s="1337" t="n">
        <f aca="false">K292</f>
        <v>360</v>
      </c>
      <c r="E292" s="1337" t="s">
        <v>496</v>
      </c>
      <c r="F292" s="1357" t="n">
        <f aca="false">L292</f>
        <v>2000</v>
      </c>
      <c r="G292" s="1337" t="s">
        <v>496</v>
      </c>
      <c r="H292" s="1325" t="n">
        <v>4</v>
      </c>
      <c r="I292" s="1327" t="s">
        <v>497</v>
      </c>
      <c r="J292" s="1338" t="n">
        <v>90</v>
      </c>
      <c r="K292" s="1209" t="n">
        <v>360</v>
      </c>
      <c r="L292" s="1209" t="n">
        <v>2000</v>
      </c>
      <c r="M292" s="1340" t="n">
        <v>23.2980708138532</v>
      </c>
      <c r="N292" s="1211" t="n">
        <v>1266.903</v>
      </c>
      <c r="O292" s="1213" t="n">
        <v>32097.1064478188</v>
      </c>
      <c r="P292" s="1342" t="n">
        <v>39364.7360175788</v>
      </c>
      <c r="Q292" s="1213" t="n">
        <v>25674.8312367338</v>
      </c>
      <c r="R292" s="1343" t="n">
        <v>57771.9376845525</v>
      </c>
      <c r="S292" s="1344" t="n">
        <v>65039.5672543125</v>
      </c>
    </row>
    <row r="293" customFormat="false" ht="16.5" hidden="false" customHeight="false" outlineLevel="0" collapsed="false">
      <c r="A293" s="1336" t="s">
        <v>529</v>
      </c>
      <c r="B293" s="1337" t="n">
        <f aca="false">J293</f>
        <v>90</v>
      </c>
      <c r="C293" s="1337" t="s">
        <v>496</v>
      </c>
      <c r="D293" s="1337" t="n">
        <f aca="false">K293</f>
        <v>360</v>
      </c>
      <c r="E293" s="1337" t="s">
        <v>496</v>
      </c>
      <c r="F293" s="1357" t="n">
        <f aca="false">L293</f>
        <v>2050</v>
      </c>
      <c r="G293" s="1337" t="s">
        <v>496</v>
      </c>
      <c r="H293" s="1325" t="n">
        <v>4</v>
      </c>
      <c r="I293" s="1327" t="s">
        <v>497</v>
      </c>
      <c r="J293" s="1338" t="n">
        <v>90</v>
      </c>
      <c r="K293" s="1209" t="n">
        <v>360</v>
      </c>
      <c r="L293" s="1209" t="n">
        <v>2050</v>
      </c>
      <c r="M293" s="1340" t="n">
        <v>23.8372540954553</v>
      </c>
      <c r="N293" s="1211" t="n">
        <v>1305.294</v>
      </c>
      <c r="O293" s="1213" t="n">
        <v>32740.7441480888</v>
      </c>
      <c r="P293" s="1342" t="n">
        <v>40173.7315131675</v>
      </c>
      <c r="Q293" s="1213" t="n">
        <v>26192.2117428113</v>
      </c>
      <c r="R293" s="1343" t="n">
        <v>58932.9558909</v>
      </c>
      <c r="S293" s="1344" t="n">
        <v>66365.9432559788</v>
      </c>
    </row>
    <row r="294" customFormat="false" ht="16.5" hidden="false" customHeight="false" outlineLevel="0" collapsed="false">
      <c r="A294" s="1324" t="s">
        <v>529</v>
      </c>
      <c r="B294" s="1325" t="n">
        <f aca="false">J294</f>
        <v>90</v>
      </c>
      <c r="C294" s="1325" t="s">
        <v>496</v>
      </c>
      <c r="D294" s="1325" t="n">
        <f aca="false">K294</f>
        <v>360</v>
      </c>
      <c r="E294" s="1325" t="s">
        <v>496</v>
      </c>
      <c r="F294" s="1357" t="n">
        <f aca="false">L294</f>
        <v>2100</v>
      </c>
      <c r="G294" s="1325" t="s">
        <v>496</v>
      </c>
      <c r="H294" s="1325" t="n">
        <v>4</v>
      </c>
      <c r="I294" s="1327" t="s">
        <v>497</v>
      </c>
      <c r="J294" s="1338" t="n">
        <v>90</v>
      </c>
      <c r="K294" s="1209" t="n">
        <v>360</v>
      </c>
      <c r="L294" s="1209" t="n">
        <v>2100</v>
      </c>
      <c r="M294" s="1340" t="n">
        <v>24.3934773770574</v>
      </c>
      <c r="N294" s="1211" t="n">
        <v>1343.685</v>
      </c>
      <c r="O294" s="1213" t="n">
        <v>33384.3818483588</v>
      </c>
      <c r="P294" s="1342" t="n">
        <v>40982.7270087563</v>
      </c>
      <c r="Q294" s="1213" t="n">
        <v>26925.0892374713</v>
      </c>
      <c r="R294" s="1343" t="n">
        <v>60309.47108583</v>
      </c>
      <c r="S294" s="1344" t="n">
        <v>67907.8162462275</v>
      </c>
    </row>
    <row r="295" customFormat="false" ht="16.5" hidden="false" customHeight="false" outlineLevel="0" collapsed="false">
      <c r="A295" s="1336" t="s">
        <v>529</v>
      </c>
      <c r="B295" s="1337" t="n">
        <f aca="false">J295</f>
        <v>90</v>
      </c>
      <c r="C295" s="1337" t="s">
        <v>496</v>
      </c>
      <c r="D295" s="1337" t="n">
        <f aca="false">K295</f>
        <v>360</v>
      </c>
      <c r="E295" s="1337" t="s">
        <v>496</v>
      </c>
      <c r="F295" s="1357" t="n">
        <f aca="false">L295</f>
        <v>2150</v>
      </c>
      <c r="G295" s="1337" t="s">
        <v>496</v>
      </c>
      <c r="H295" s="1325" t="n">
        <v>4</v>
      </c>
      <c r="I295" s="1327" t="s">
        <v>497</v>
      </c>
      <c r="J295" s="1338" t="n">
        <v>90</v>
      </c>
      <c r="K295" s="1209" t="n">
        <v>360</v>
      </c>
      <c r="L295" s="1209" t="n">
        <v>2150</v>
      </c>
      <c r="M295" s="1340" t="n">
        <v>24.9326606586595</v>
      </c>
      <c r="N295" s="1211" t="n">
        <v>1382.076</v>
      </c>
      <c r="O295" s="1213" t="n">
        <v>34028.0195486288</v>
      </c>
      <c r="P295" s="1342" t="n">
        <v>41791.7226355538</v>
      </c>
      <c r="Q295" s="1213" t="n">
        <v>27442.4697435488</v>
      </c>
      <c r="R295" s="1343" t="n">
        <v>61470.4892921775</v>
      </c>
      <c r="S295" s="1344" t="n">
        <v>69234.1923791025</v>
      </c>
    </row>
    <row r="296" customFormat="false" ht="16.5" hidden="false" customHeight="false" outlineLevel="0" collapsed="false">
      <c r="A296" s="1336" t="s">
        <v>529</v>
      </c>
      <c r="B296" s="1337" t="n">
        <f aca="false">J296</f>
        <v>90</v>
      </c>
      <c r="C296" s="1337" t="s">
        <v>496</v>
      </c>
      <c r="D296" s="1337" t="n">
        <f aca="false">K296</f>
        <v>360</v>
      </c>
      <c r="E296" s="1337" t="s">
        <v>496</v>
      </c>
      <c r="F296" s="1357" t="n">
        <f aca="false">L296</f>
        <v>2200</v>
      </c>
      <c r="G296" s="1337" t="s">
        <v>496</v>
      </c>
      <c r="H296" s="1325" t="n">
        <v>4</v>
      </c>
      <c r="I296" s="1327" t="s">
        <v>497</v>
      </c>
      <c r="J296" s="1338" t="n">
        <v>90</v>
      </c>
      <c r="K296" s="1209" t="n">
        <v>360</v>
      </c>
      <c r="L296" s="1209" t="n">
        <v>2200</v>
      </c>
      <c r="M296" s="1340" t="n">
        <v>25.4888839402616</v>
      </c>
      <c r="N296" s="1211" t="n">
        <v>1420.467</v>
      </c>
      <c r="O296" s="1213" t="n">
        <v>34671.6573801075</v>
      </c>
      <c r="P296" s="1342" t="n">
        <v>42600.7181311425</v>
      </c>
      <c r="Q296" s="1213" t="n">
        <v>28175.3472382088</v>
      </c>
      <c r="R296" s="1343" t="n">
        <v>62847.0046183163</v>
      </c>
      <c r="S296" s="1344" t="n">
        <v>70776.0653693513</v>
      </c>
    </row>
    <row r="297" customFormat="false" ht="16.5" hidden="false" customHeight="false" outlineLevel="0" collapsed="false">
      <c r="A297" s="1336" t="s">
        <v>529</v>
      </c>
      <c r="B297" s="1337" t="n">
        <f aca="false">J297</f>
        <v>90</v>
      </c>
      <c r="C297" s="1337" t="s">
        <v>496</v>
      </c>
      <c r="D297" s="1337" t="n">
        <f aca="false">K297</f>
        <v>360</v>
      </c>
      <c r="E297" s="1337" t="s">
        <v>496</v>
      </c>
      <c r="F297" s="1357" t="n">
        <f aca="false">L297</f>
        <v>2250</v>
      </c>
      <c r="G297" s="1337" t="s">
        <v>496</v>
      </c>
      <c r="H297" s="1325" t="n">
        <v>4</v>
      </c>
      <c r="I297" s="1327" t="s">
        <v>497</v>
      </c>
      <c r="J297" s="1338" t="n">
        <v>90</v>
      </c>
      <c r="K297" s="1209" t="n">
        <v>360</v>
      </c>
      <c r="L297" s="1209" t="n">
        <v>2250</v>
      </c>
      <c r="M297" s="1340" t="n">
        <v>26.0280672218637</v>
      </c>
      <c r="N297" s="1211" t="n">
        <v>1458.858</v>
      </c>
      <c r="O297" s="1213" t="n">
        <v>35315.2950803775</v>
      </c>
      <c r="P297" s="1342" t="n">
        <v>43409.7136267313</v>
      </c>
      <c r="Q297" s="1213" t="n">
        <v>28692.7277442863</v>
      </c>
      <c r="R297" s="1343" t="n">
        <v>64008.0228246638</v>
      </c>
      <c r="S297" s="1344" t="n">
        <v>72102.4413710175</v>
      </c>
    </row>
    <row r="298" customFormat="false" ht="16.5" hidden="false" customHeight="false" outlineLevel="0" collapsed="false">
      <c r="A298" s="1336" t="s">
        <v>529</v>
      </c>
      <c r="B298" s="1337" t="n">
        <f aca="false">J298</f>
        <v>90</v>
      </c>
      <c r="C298" s="1337" t="s">
        <v>496</v>
      </c>
      <c r="D298" s="1337" t="n">
        <f aca="false">K298</f>
        <v>360</v>
      </c>
      <c r="E298" s="1337" t="s">
        <v>496</v>
      </c>
      <c r="F298" s="1357" t="n">
        <f aca="false">L298</f>
        <v>2300</v>
      </c>
      <c r="G298" s="1337" t="s">
        <v>496</v>
      </c>
      <c r="H298" s="1325" t="n">
        <v>4</v>
      </c>
      <c r="I298" s="1327" t="s">
        <v>497</v>
      </c>
      <c r="J298" s="1338" t="n">
        <v>90</v>
      </c>
      <c r="K298" s="1209" t="n">
        <v>360</v>
      </c>
      <c r="L298" s="1209" t="n">
        <v>2300</v>
      </c>
      <c r="M298" s="1340" t="n">
        <v>26.5672505034658</v>
      </c>
      <c r="N298" s="1211" t="n">
        <v>1497.249</v>
      </c>
      <c r="O298" s="1213" t="n">
        <v>35958.9327806475</v>
      </c>
      <c r="P298" s="1342" t="n">
        <v>44218.70912232</v>
      </c>
      <c r="Q298" s="1213" t="n">
        <v>29210.1082503638</v>
      </c>
      <c r="R298" s="1343" t="n">
        <v>65169.0410310113</v>
      </c>
      <c r="S298" s="1344" t="n">
        <v>73428.8173726838</v>
      </c>
    </row>
    <row r="299" customFormat="false" ht="16.5" hidden="false" customHeight="false" outlineLevel="0" collapsed="false">
      <c r="A299" s="1336" t="s">
        <v>529</v>
      </c>
      <c r="B299" s="1337" t="n">
        <f aca="false">J299</f>
        <v>90</v>
      </c>
      <c r="C299" s="1337" t="s">
        <v>496</v>
      </c>
      <c r="D299" s="1337" t="n">
        <f aca="false">K299</f>
        <v>360</v>
      </c>
      <c r="E299" s="1337" t="s">
        <v>496</v>
      </c>
      <c r="F299" s="1357" t="n">
        <f aca="false">L299</f>
        <v>2350</v>
      </c>
      <c r="G299" s="1337" t="s">
        <v>496</v>
      </c>
      <c r="H299" s="1325" t="n">
        <v>4</v>
      </c>
      <c r="I299" s="1327" t="s">
        <v>497</v>
      </c>
      <c r="J299" s="1338" t="n">
        <v>90</v>
      </c>
      <c r="K299" s="1209" t="n">
        <v>360</v>
      </c>
      <c r="L299" s="1209" t="n">
        <v>2350</v>
      </c>
      <c r="M299" s="1340" t="n">
        <v>27.1234737850679</v>
      </c>
      <c r="N299" s="1211" t="n">
        <v>1535.64</v>
      </c>
      <c r="O299" s="1213" t="n">
        <v>36602.5706121263</v>
      </c>
      <c r="P299" s="1342" t="n">
        <v>45027.7047491175</v>
      </c>
      <c r="Q299" s="1213" t="n">
        <v>29942.9857450238</v>
      </c>
      <c r="R299" s="1343" t="n">
        <v>66545.55635715</v>
      </c>
      <c r="S299" s="1344" t="n">
        <v>74970.6904941413</v>
      </c>
    </row>
    <row r="300" customFormat="false" ht="16.5" hidden="false" customHeight="false" outlineLevel="0" collapsed="false">
      <c r="A300" s="1336" t="s">
        <v>529</v>
      </c>
      <c r="B300" s="1337" t="n">
        <f aca="false">J300</f>
        <v>90</v>
      </c>
      <c r="C300" s="1337" t="s">
        <v>496</v>
      </c>
      <c r="D300" s="1337" t="n">
        <f aca="false">K300</f>
        <v>360</v>
      </c>
      <c r="E300" s="1337" t="s">
        <v>496</v>
      </c>
      <c r="F300" s="1357" t="n">
        <f aca="false">L300</f>
        <v>2400</v>
      </c>
      <c r="G300" s="1337" t="s">
        <v>496</v>
      </c>
      <c r="H300" s="1325" t="n">
        <v>4</v>
      </c>
      <c r="I300" s="1327" t="s">
        <v>497</v>
      </c>
      <c r="J300" s="1338" t="n">
        <v>90</v>
      </c>
      <c r="K300" s="1209" t="n">
        <v>360</v>
      </c>
      <c r="L300" s="1209" t="n">
        <v>2400</v>
      </c>
      <c r="M300" s="1340" t="n">
        <v>27.66265706667</v>
      </c>
      <c r="N300" s="1211" t="n">
        <v>1574.031</v>
      </c>
      <c r="O300" s="1213" t="n">
        <v>37246.2083123963</v>
      </c>
      <c r="P300" s="1342" t="n">
        <v>45836.7002447063</v>
      </c>
      <c r="Q300" s="1213" t="n">
        <v>30460.3662511013</v>
      </c>
      <c r="R300" s="1343" t="n">
        <v>67706.5745634975</v>
      </c>
      <c r="S300" s="1344" t="n">
        <v>76297.0664958075</v>
      </c>
    </row>
    <row r="301" customFormat="false" ht="16.5" hidden="false" customHeight="false" outlineLevel="0" collapsed="false">
      <c r="A301" s="1336" t="s">
        <v>529</v>
      </c>
      <c r="B301" s="1337" t="n">
        <f aca="false">J301</f>
        <v>90</v>
      </c>
      <c r="C301" s="1337" t="s">
        <v>496</v>
      </c>
      <c r="D301" s="1337" t="n">
        <f aca="false">K301</f>
        <v>360</v>
      </c>
      <c r="E301" s="1337" t="s">
        <v>496</v>
      </c>
      <c r="F301" s="1357" t="n">
        <f aca="false">L301</f>
        <v>2450</v>
      </c>
      <c r="G301" s="1337" t="s">
        <v>496</v>
      </c>
      <c r="H301" s="1325" t="n">
        <v>4</v>
      </c>
      <c r="I301" s="1327" t="s">
        <v>497</v>
      </c>
      <c r="J301" s="1338" t="n">
        <v>90</v>
      </c>
      <c r="K301" s="1209" t="n">
        <v>360</v>
      </c>
      <c r="L301" s="1209" t="n">
        <v>2450</v>
      </c>
      <c r="M301" s="1340" t="n">
        <v>28.3946462970721</v>
      </c>
      <c r="N301" s="1211" t="n">
        <v>1612.422</v>
      </c>
      <c r="O301" s="1213" t="n">
        <v>38563.98148116</v>
      </c>
      <c r="P301" s="1342" t="n">
        <v>47284.6546677488</v>
      </c>
      <c r="Q301" s="1213" t="n">
        <v>31193.2437457613</v>
      </c>
      <c r="R301" s="1343" t="n">
        <v>69757.2252269213</v>
      </c>
      <c r="S301" s="1344" t="n">
        <v>78477.89841351</v>
      </c>
    </row>
    <row r="302" customFormat="false" ht="16.5" hidden="false" customHeight="false" outlineLevel="0" collapsed="false">
      <c r="A302" s="1336" t="s">
        <v>529</v>
      </c>
      <c r="B302" s="1337" t="n">
        <f aca="false">J302</f>
        <v>90</v>
      </c>
      <c r="C302" s="1337" t="s">
        <v>496</v>
      </c>
      <c r="D302" s="1337" t="n">
        <f aca="false">K302</f>
        <v>360</v>
      </c>
      <c r="E302" s="1337" t="s">
        <v>496</v>
      </c>
      <c r="F302" s="1357" t="n">
        <f aca="false">L302</f>
        <v>2500</v>
      </c>
      <c r="G302" s="1337" t="s">
        <v>496</v>
      </c>
      <c r="H302" s="1325" t="n">
        <v>4</v>
      </c>
      <c r="I302" s="1327" t="s">
        <v>497</v>
      </c>
      <c r="J302" s="1338" t="n">
        <v>90</v>
      </c>
      <c r="K302" s="1209" t="n">
        <v>360</v>
      </c>
      <c r="L302" s="1209" t="n">
        <v>2500</v>
      </c>
      <c r="M302" s="1340" t="n">
        <v>28.9338295786742</v>
      </c>
      <c r="N302" s="1211" t="n">
        <v>1650.813</v>
      </c>
      <c r="O302" s="1213" t="n">
        <v>39207.61918143</v>
      </c>
      <c r="P302" s="1342" t="n">
        <v>48093.6501633375</v>
      </c>
      <c r="Q302" s="1213" t="n">
        <v>31710.6242518388</v>
      </c>
      <c r="R302" s="1343" t="n">
        <v>70918.2434332688</v>
      </c>
      <c r="S302" s="1344" t="n">
        <v>79804.2744151763</v>
      </c>
    </row>
    <row r="303" customFormat="false" ht="16.5" hidden="false" customHeight="false" outlineLevel="0" collapsed="false">
      <c r="A303" s="1336" t="s">
        <v>529</v>
      </c>
      <c r="B303" s="1337" t="n">
        <f aca="false">J303</f>
        <v>90</v>
      </c>
      <c r="C303" s="1337" t="s">
        <v>496</v>
      </c>
      <c r="D303" s="1337" t="n">
        <f aca="false">K303</f>
        <v>360</v>
      </c>
      <c r="E303" s="1337" t="s">
        <v>496</v>
      </c>
      <c r="F303" s="1357" t="n">
        <f aca="false">L303</f>
        <v>2550</v>
      </c>
      <c r="G303" s="1337" t="s">
        <v>496</v>
      </c>
      <c r="H303" s="1325" t="n">
        <v>4</v>
      </c>
      <c r="I303" s="1327" t="s">
        <v>497</v>
      </c>
      <c r="J303" s="1338" t="n">
        <v>90</v>
      </c>
      <c r="K303" s="1209" t="n">
        <v>360</v>
      </c>
      <c r="L303" s="1209" t="n">
        <v>2550</v>
      </c>
      <c r="M303" s="1340" t="n">
        <v>29.4900528602763</v>
      </c>
      <c r="N303" s="1211" t="n">
        <v>1689.204</v>
      </c>
      <c r="O303" s="1213" t="n">
        <v>39851.2568817</v>
      </c>
      <c r="P303" s="1342" t="n">
        <v>48902.6456589263</v>
      </c>
      <c r="Q303" s="1213" t="n">
        <v>32443.5018777075</v>
      </c>
      <c r="R303" s="1343" t="n">
        <v>72294.7587594075</v>
      </c>
      <c r="S303" s="1344" t="n">
        <v>81346.1475366338</v>
      </c>
    </row>
    <row r="304" customFormat="false" ht="16.5" hidden="false" customHeight="false" outlineLevel="0" collapsed="false">
      <c r="A304" s="1324" t="s">
        <v>529</v>
      </c>
      <c r="B304" s="1325" t="n">
        <f aca="false">J304</f>
        <v>90</v>
      </c>
      <c r="C304" s="1325" t="s">
        <v>496</v>
      </c>
      <c r="D304" s="1325" t="n">
        <f aca="false">K304</f>
        <v>360</v>
      </c>
      <c r="E304" s="1325" t="s">
        <v>496</v>
      </c>
      <c r="F304" s="1357" t="n">
        <f aca="false">L304</f>
        <v>2600</v>
      </c>
      <c r="G304" s="1325" t="s">
        <v>496</v>
      </c>
      <c r="H304" s="1325" t="n">
        <v>4</v>
      </c>
      <c r="I304" s="1327" t="s">
        <v>497</v>
      </c>
      <c r="J304" s="1338" t="n">
        <v>90</v>
      </c>
      <c r="K304" s="1209" t="n">
        <v>360</v>
      </c>
      <c r="L304" s="1209" t="n">
        <v>2600</v>
      </c>
      <c r="M304" s="1340" t="n">
        <v>30.0292361418784</v>
      </c>
      <c r="N304" s="1211" t="n">
        <v>1727.595</v>
      </c>
      <c r="O304" s="1213" t="n">
        <v>40494.8947131788</v>
      </c>
      <c r="P304" s="1342" t="n">
        <v>49711.6412857238</v>
      </c>
      <c r="Q304" s="1213" t="n">
        <v>32960.882383785</v>
      </c>
      <c r="R304" s="1343" t="n">
        <v>73455.7770969638</v>
      </c>
      <c r="S304" s="1344" t="n">
        <v>82672.5236695088</v>
      </c>
    </row>
    <row r="305" customFormat="false" ht="16.5" hidden="false" customHeight="false" outlineLevel="0" collapsed="false">
      <c r="A305" s="1336" t="s">
        <v>529</v>
      </c>
      <c r="B305" s="1337" t="n">
        <f aca="false">J305</f>
        <v>90</v>
      </c>
      <c r="C305" s="1337" t="s">
        <v>496</v>
      </c>
      <c r="D305" s="1337" t="n">
        <f aca="false">K305</f>
        <v>360</v>
      </c>
      <c r="E305" s="1337" t="s">
        <v>496</v>
      </c>
      <c r="F305" s="1357" t="n">
        <f aca="false">L305</f>
        <v>2650</v>
      </c>
      <c r="G305" s="1337" t="s">
        <v>496</v>
      </c>
      <c r="H305" s="1325" t="n">
        <v>4</v>
      </c>
      <c r="I305" s="1327" t="s">
        <v>497</v>
      </c>
      <c r="J305" s="1338" t="n">
        <v>90</v>
      </c>
      <c r="K305" s="1209" t="n">
        <v>360</v>
      </c>
      <c r="L305" s="1209" t="n">
        <v>2650</v>
      </c>
      <c r="M305" s="1340" t="n">
        <v>30.5854594234805</v>
      </c>
      <c r="N305" s="1211" t="n">
        <v>1765.986</v>
      </c>
      <c r="O305" s="1213" t="n">
        <v>41138.5324134488</v>
      </c>
      <c r="P305" s="1342" t="n">
        <v>50520.6367813125</v>
      </c>
      <c r="Q305" s="1213" t="n">
        <v>33693.759878445</v>
      </c>
      <c r="R305" s="1343" t="n">
        <v>74832.2922918938</v>
      </c>
      <c r="S305" s="1344" t="n">
        <v>84214.3966597575</v>
      </c>
    </row>
    <row r="306" customFormat="false" ht="16.5" hidden="false" customHeight="false" outlineLevel="0" collapsed="false">
      <c r="A306" s="1336" t="s">
        <v>529</v>
      </c>
      <c r="B306" s="1337" t="n">
        <f aca="false">J306</f>
        <v>90</v>
      </c>
      <c r="C306" s="1337" t="s">
        <v>496</v>
      </c>
      <c r="D306" s="1337" t="n">
        <f aca="false">K306</f>
        <v>360</v>
      </c>
      <c r="E306" s="1337" t="s">
        <v>496</v>
      </c>
      <c r="F306" s="1357" t="n">
        <f aca="false">L306</f>
        <v>2700</v>
      </c>
      <c r="G306" s="1337" t="s">
        <v>496</v>
      </c>
      <c r="H306" s="1325" t="n">
        <v>4</v>
      </c>
      <c r="I306" s="1327" t="s">
        <v>497</v>
      </c>
      <c r="J306" s="1338" t="n">
        <v>90</v>
      </c>
      <c r="K306" s="1209" t="n">
        <v>360</v>
      </c>
      <c r="L306" s="1209" t="n">
        <v>2700</v>
      </c>
      <c r="M306" s="1340" t="n">
        <v>31.2031427050826</v>
      </c>
      <c r="N306" s="1211" t="n">
        <v>1804.377</v>
      </c>
      <c r="O306" s="1213" t="n">
        <v>41854.27706316</v>
      </c>
      <c r="P306" s="1342" t="n">
        <v>51402.1794316988</v>
      </c>
      <c r="Q306" s="1213" t="n">
        <v>34211.1403845225</v>
      </c>
      <c r="R306" s="1343" t="n">
        <v>76065.4174476825</v>
      </c>
      <c r="S306" s="1344" t="n">
        <v>85613.3198162213</v>
      </c>
    </row>
    <row r="307" customFormat="false" ht="16.5" hidden="false" customHeight="false" outlineLevel="0" collapsed="false">
      <c r="A307" s="1336" t="s">
        <v>529</v>
      </c>
      <c r="B307" s="1337" t="n">
        <f aca="false">J307</f>
        <v>90</v>
      </c>
      <c r="C307" s="1337" t="s">
        <v>496</v>
      </c>
      <c r="D307" s="1337" t="n">
        <f aca="false">K307</f>
        <v>360</v>
      </c>
      <c r="E307" s="1337" t="s">
        <v>496</v>
      </c>
      <c r="F307" s="1357" t="n">
        <f aca="false">L307</f>
        <v>2750</v>
      </c>
      <c r="G307" s="1337" t="s">
        <v>496</v>
      </c>
      <c r="H307" s="1325" t="n">
        <v>4</v>
      </c>
      <c r="I307" s="1327" t="s">
        <v>497</v>
      </c>
      <c r="J307" s="1338" t="n">
        <v>90</v>
      </c>
      <c r="K307" s="1209" t="n">
        <v>360</v>
      </c>
      <c r="L307" s="1209" t="n">
        <v>2750</v>
      </c>
      <c r="M307" s="1340" t="n">
        <v>31.7423259866847</v>
      </c>
      <c r="N307" s="1211" t="n">
        <v>1842.768</v>
      </c>
      <c r="O307" s="1213" t="n">
        <v>42497.91476343</v>
      </c>
      <c r="P307" s="1342" t="n">
        <v>52211.1749272875</v>
      </c>
      <c r="Q307" s="1213" t="n">
        <v>34728.5208906</v>
      </c>
      <c r="R307" s="1343" t="n">
        <v>77226.43565403</v>
      </c>
      <c r="S307" s="1344" t="n">
        <v>86939.6958178875</v>
      </c>
    </row>
    <row r="308" customFormat="false" ht="16.5" hidden="false" customHeight="false" outlineLevel="0" collapsed="false">
      <c r="A308" s="1336" t="s">
        <v>529</v>
      </c>
      <c r="B308" s="1337" t="n">
        <f aca="false">J308</f>
        <v>90</v>
      </c>
      <c r="C308" s="1337" t="s">
        <v>496</v>
      </c>
      <c r="D308" s="1337" t="n">
        <f aca="false">K308</f>
        <v>360</v>
      </c>
      <c r="E308" s="1337" t="s">
        <v>496</v>
      </c>
      <c r="F308" s="1357" t="n">
        <f aca="false">L308</f>
        <v>2800</v>
      </c>
      <c r="G308" s="1337" t="s">
        <v>496</v>
      </c>
      <c r="H308" s="1325" t="n">
        <v>4</v>
      </c>
      <c r="I308" s="1327" t="s">
        <v>497</v>
      </c>
      <c r="J308" s="1338" t="n">
        <v>90</v>
      </c>
      <c r="K308" s="1209" t="n">
        <v>360</v>
      </c>
      <c r="L308" s="1209" t="n">
        <v>2800</v>
      </c>
      <c r="M308" s="1340" t="n">
        <v>32.2985492682868</v>
      </c>
      <c r="N308" s="1211" t="n">
        <v>1881.159</v>
      </c>
      <c r="O308" s="1213" t="n">
        <v>43141.5524637</v>
      </c>
      <c r="P308" s="1342" t="n">
        <v>53020.170554085</v>
      </c>
      <c r="Q308" s="1213" t="n">
        <v>35461.39838526</v>
      </c>
      <c r="R308" s="1343" t="n">
        <v>78602.95084896</v>
      </c>
      <c r="S308" s="1344" t="n">
        <v>88481.568939345</v>
      </c>
    </row>
    <row r="309" customFormat="false" ht="16.5" hidden="false" customHeight="false" outlineLevel="0" collapsed="false">
      <c r="A309" s="1336" t="s">
        <v>529</v>
      </c>
      <c r="B309" s="1337" t="n">
        <f aca="false">J309</f>
        <v>90</v>
      </c>
      <c r="C309" s="1337" t="s">
        <v>496</v>
      </c>
      <c r="D309" s="1337" t="n">
        <f aca="false">K309</f>
        <v>360</v>
      </c>
      <c r="E309" s="1337" t="s">
        <v>496</v>
      </c>
      <c r="F309" s="1357" t="n">
        <f aca="false">L309</f>
        <v>2850</v>
      </c>
      <c r="G309" s="1337" t="s">
        <v>496</v>
      </c>
      <c r="H309" s="1325" t="n">
        <v>4</v>
      </c>
      <c r="I309" s="1327" t="s">
        <v>497</v>
      </c>
      <c r="J309" s="1338" t="n">
        <v>90</v>
      </c>
      <c r="K309" s="1209" t="n">
        <v>360</v>
      </c>
      <c r="L309" s="1209" t="n">
        <v>2850</v>
      </c>
      <c r="M309" s="1340" t="n">
        <v>32.8377325498889</v>
      </c>
      <c r="N309" s="1211" t="n">
        <v>1919.55</v>
      </c>
      <c r="O309" s="1213" t="n">
        <v>43785.1902951788</v>
      </c>
      <c r="P309" s="1342" t="n">
        <v>53829.1660496738</v>
      </c>
      <c r="Q309" s="1213" t="n">
        <v>35978.7788913375</v>
      </c>
      <c r="R309" s="1343" t="n">
        <v>79763.9691865163</v>
      </c>
      <c r="S309" s="1344" t="n">
        <v>89807.9449410113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90</v>
      </c>
      <c r="C310" s="1337" t="s">
        <v>496</v>
      </c>
      <c r="D310" s="1337" t="n">
        <f aca="false">K310</f>
        <v>360</v>
      </c>
      <c r="E310" s="1337" t="s">
        <v>496</v>
      </c>
      <c r="F310" s="1357" t="n">
        <f aca="false">L310</f>
        <v>2900</v>
      </c>
      <c r="G310" s="1337" t="s">
        <v>496</v>
      </c>
      <c r="H310" s="1325" t="n">
        <v>4</v>
      </c>
      <c r="I310" s="1327" t="s">
        <v>497</v>
      </c>
      <c r="J310" s="1338" t="n">
        <v>90</v>
      </c>
      <c r="K310" s="1209" t="n">
        <v>360</v>
      </c>
      <c r="L310" s="1209" t="n">
        <v>2900</v>
      </c>
      <c r="M310" s="1340" t="n">
        <v>33.3939558314911</v>
      </c>
      <c r="N310" s="1211" t="n">
        <v>1957.941</v>
      </c>
      <c r="O310" s="1213" t="n">
        <v>44428.8279954488</v>
      </c>
      <c r="P310" s="1342" t="n">
        <v>54638.1615452625</v>
      </c>
      <c r="Q310" s="1213" t="n">
        <v>36711.6563859975</v>
      </c>
      <c r="R310" s="1343" t="n">
        <v>81140.4843814463</v>
      </c>
      <c r="S310" s="1344" t="n">
        <v>91349.81793126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90</v>
      </c>
      <c r="C311" s="1337" t="s">
        <v>496</v>
      </c>
      <c r="D311" s="1337" t="n">
        <f aca="false">K311</f>
        <v>360</v>
      </c>
      <c r="E311" s="1337" t="s">
        <v>496</v>
      </c>
      <c r="F311" s="1357" t="n">
        <f aca="false">L311</f>
        <v>2950</v>
      </c>
      <c r="G311" s="1337" t="s">
        <v>496</v>
      </c>
      <c r="H311" s="1325" t="n">
        <v>4</v>
      </c>
      <c r="I311" s="1327" t="s">
        <v>497</v>
      </c>
      <c r="J311" s="1338" t="n">
        <v>90</v>
      </c>
      <c r="K311" s="1209" t="n">
        <v>360</v>
      </c>
      <c r="L311" s="1209" t="n">
        <v>2950</v>
      </c>
      <c r="M311" s="1340" t="n">
        <v>33.9331391130932</v>
      </c>
      <c r="N311" s="1211" t="n">
        <v>1996.332</v>
      </c>
      <c r="O311" s="1213" t="n">
        <v>45072.4656957188</v>
      </c>
      <c r="P311" s="1342" t="n">
        <v>55447.15717206</v>
      </c>
      <c r="Q311" s="1213" t="n">
        <v>37229.036892075</v>
      </c>
      <c r="R311" s="1343" t="n">
        <v>82301.5025877938</v>
      </c>
      <c r="S311" s="1344" t="n">
        <v>92676.194064135</v>
      </c>
    </row>
    <row r="312" customFormat="false" ht="16.5" hidden="false" customHeight="false" outlineLevel="0" collapsed="false">
      <c r="A312" s="1345" t="s">
        <v>529</v>
      </c>
      <c r="B312" s="1346" t="n">
        <f aca="false">J312</f>
        <v>90</v>
      </c>
      <c r="C312" s="1346" t="s">
        <v>496</v>
      </c>
      <c r="D312" s="1346" t="n">
        <f aca="false">K312</f>
        <v>360</v>
      </c>
      <c r="E312" s="1346" t="s">
        <v>496</v>
      </c>
      <c r="F312" s="1358" t="n">
        <f aca="false">L312</f>
        <v>3000</v>
      </c>
      <c r="G312" s="1346" t="s">
        <v>496</v>
      </c>
      <c r="H312" s="1348" t="n">
        <v>4</v>
      </c>
      <c r="I312" s="1349" t="s">
        <v>497</v>
      </c>
      <c r="J312" s="1356" t="n">
        <v>90</v>
      </c>
      <c r="K312" s="1232" t="n">
        <v>360</v>
      </c>
      <c r="L312" s="1232" t="n">
        <v>3000</v>
      </c>
      <c r="M312" s="1351" t="n">
        <v>34.4893623946953</v>
      </c>
      <c r="N312" s="1234" t="n">
        <v>2034.723</v>
      </c>
      <c r="O312" s="1236" t="n">
        <v>46814.38138314</v>
      </c>
      <c r="P312" s="1353" t="n">
        <v>56256.1526676488</v>
      </c>
      <c r="Q312" s="1236" t="n">
        <v>37961.914386735</v>
      </c>
      <c r="R312" s="1354" t="n">
        <v>84776.295769875</v>
      </c>
      <c r="S312" s="1355" t="n">
        <v>94218.0670543838</v>
      </c>
    </row>
    <row r="313" customFormat="false" ht="22.5" hidden="false" customHeight="true" outlineLevel="0" collapsed="false">
      <c r="A313" s="1201" t="s">
        <v>506</v>
      </c>
      <c r="B313" s="1201"/>
      <c r="C313" s="1201"/>
      <c r="D313" s="1201"/>
      <c r="E313" s="1201"/>
      <c r="F313" s="1201"/>
      <c r="G313" s="1201"/>
      <c r="H313" s="1201"/>
      <c r="I313" s="1201"/>
      <c r="J313" s="1201"/>
      <c r="K313" s="1201"/>
      <c r="L313" s="1201"/>
      <c r="M313" s="1201"/>
      <c r="N313" s="1201"/>
      <c r="O313" s="1201"/>
      <c r="P313" s="1201"/>
      <c r="Q313" s="1201"/>
      <c r="R313" s="1201"/>
      <c r="S313" s="1201"/>
    </row>
    <row r="314" customFormat="false" ht="16.5" hidden="false" customHeight="false" outlineLevel="0" collapsed="false">
      <c r="A314" s="1202" t="s">
        <v>505</v>
      </c>
      <c r="B314" s="1202"/>
      <c r="C314" s="1202"/>
      <c r="D314" s="1202"/>
      <c r="E314" s="1202"/>
      <c r="F314" s="1202"/>
      <c r="G314" s="1202"/>
      <c r="H314" s="1202"/>
      <c r="I314" s="1202"/>
      <c r="J314" s="1202"/>
      <c r="K314" s="1202"/>
      <c r="L314" s="1202"/>
      <c r="M314" s="1202"/>
      <c r="N314" s="1202"/>
      <c r="O314" s="1202"/>
      <c r="P314" s="1202"/>
      <c r="Q314" s="1202"/>
      <c r="R314" s="1202"/>
      <c r="S314" s="1202"/>
    </row>
    <row r="315" customFormat="false" ht="16.5" hidden="false" customHeight="false" outlineLevel="0" collapsed="false">
      <c r="A315" s="1324" t="s">
        <v>529</v>
      </c>
      <c r="B315" s="1325" t="n">
        <f aca="false">J315</f>
        <v>90</v>
      </c>
      <c r="C315" s="1325" t="s">
        <v>496</v>
      </c>
      <c r="D315" s="1325" t="n">
        <f aca="false">K315</f>
        <v>400</v>
      </c>
      <c r="E315" s="1325" t="s">
        <v>496</v>
      </c>
      <c r="F315" s="1357" t="n">
        <f aca="false">L315</f>
        <v>600</v>
      </c>
      <c r="G315" s="1325" t="s">
        <v>496</v>
      </c>
      <c r="H315" s="1325" t="n">
        <v>4</v>
      </c>
      <c r="I315" s="1327" t="s">
        <v>497</v>
      </c>
      <c r="J315" s="1328" t="n">
        <v>90</v>
      </c>
      <c r="K315" s="1259" t="n">
        <v>400</v>
      </c>
      <c r="L315" s="1259" t="n">
        <v>600</v>
      </c>
      <c r="M315" s="1330" t="n">
        <v>8.10170879198368</v>
      </c>
      <c r="N315" s="1261" t="n">
        <v>203.24963421</v>
      </c>
      <c r="O315" s="1262" t="n">
        <v>13514.489178795</v>
      </c>
      <c r="P315" s="1332" t="n">
        <v>16299.3525171188</v>
      </c>
      <c r="Q315" s="1262" t="n">
        <v>9225.88854220125</v>
      </c>
      <c r="R315" s="1334" t="n">
        <v>22740.3777209963</v>
      </c>
      <c r="S315" s="1335" t="n">
        <v>25525.24105932</v>
      </c>
    </row>
    <row r="316" customFormat="false" ht="16.5" hidden="false" customHeight="false" outlineLevel="0" collapsed="false">
      <c r="A316" s="1336" t="s">
        <v>529</v>
      </c>
      <c r="B316" s="1337" t="n">
        <f aca="false">J316</f>
        <v>90</v>
      </c>
      <c r="C316" s="1337" t="s">
        <v>496</v>
      </c>
      <c r="D316" s="1337" t="n">
        <f aca="false">K316</f>
        <v>400</v>
      </c>
      <c r="E316" s="1337" t="s">
        <v>496</v>
      </c>
      <c r="F316" s="1357" t="n">
        <f aca="false">L316</f>
        <v>650</v>
      </c>
      <c r="G316" s="1337" t="s">
        <v>496</v>
      </c>
      <c r="H316" s="1325" t="n">
        <v>4</v>
      </c>
      <c r="I316" s="1327" t="s">
        <v>497</v>
      </c>
      <c r="J316" s="1338" t="n">
        <v>90</v>
      </c>
      <c r="K316" s="1209" t="n">
        <v>400</v>
      </c>
      <c r="L316" s="1209" t="n">
        <v>650</v>
      </c>
      <c r="M316" s="1340" t="n">
        <v>8.67274578148053</v>
      </c>
      <c r="N316" s="1211" t="n">
        <v>243.899561052</v>
      </c>
      <c r="O316" s="1213" t="n">
        <v>14175.6465274088</v>
      </c>
      <c r="P316" s="1342" t="n">
        <v>17139.0326221913</v>
      </c>
      <c r="Q316" s="1213" t="n">
        <v>9788.8715678025</v>
      </c>
      <c r="R316" s="1343" t="n">
        <v>23964.5180952113</v>
      </c>
      <c r="S316" s="1344" t="n">
        <v>26927.9041899938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90</v>
      </c>
      <c r="C317" s="1337" t="s">
        <v>496</v>
      </c>
      <c r="D317" s="1337" t="n">
        <f aca="false">K317</f>
        <v>400</v>
      </c>
      <c r="E317" s="1337" t="s">
        <v>496</v>
      </c>
      <c r="F317" s="1357" t="n">
        <f aca="false">L317</f>
        <v>700</v>
      </c>
      <c r="G317" s="1337" t="s">
        <v>496</v>
      </c>
      <c r="H317" s="1325" t="n">
        <v>4</v>
      </c>
      <c r="I317" s="1327" t="s">
        <v>497</v>
      </c>
      <c r="J317" s="1338" t="n">
        <v>90</v>
      </c>
      <c r="K317" s="1209" t="n">
        <v>400</v>
      </c>
      <c r="L317" s="1209" t="n">
        <v>700</v>
      </c>
      <c r="M317" s="1340" t="n">
        <v>9.26082277097737</v>
      </c>
      <c r="N317" s="1211" t="n">
        <v>284.549487894</v>
      </c>
      <c r="O317" s="1213" t="n">
        <v>14836.8038760225</v>
      </c>
      <c r="P317" s="1342" t="n">
        <v>17978.7128584725</v>
      </c>
      <c r="Q317" s="1213" t="n">
        <v>10567.3514507775</v>
      </c>
      <c r="R317" s="1343" t="n">
        <v>25404.1553268</v>
      </c>
      <c r="S317" s="1344" t="n">
        <v>28546.06430925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90</v>
      </c>
      <c r="C318" s="1337" t="s">
        <v>496</v>
      </c>
      <c r="D318" s="1337" t="n">
        <f aca="false">K318</f>
        <v>400</v>
      </c>
      <c r="E318" s="1337" t="s">
        <v>496</v>
      </c>
      <c r="F318" s="1357" t="n">
        <f aca="false">L318</f>
        <v>750</v>
      </c>
      <c r="G318" s="1337" t="s">
        <v>496</v>
      </c>
      <c r="H318" s="1325" t="n">
        <v>4</v>
      </c>
      <c r="I318" s="1327" t="s">
        <v>497</v>
      </c>
      <c r="J318" s="1338" t="n">
        <v>90</v>
      </c>
      <c r="K318" s="1209" t="n">
        <v>400</v>
      </c>
      <c r="L318" s="1209" t="n">
        <v>750</v>
      </c>
      <c r="M318" s="1340" t="n">
        <v>9.83185976047421</v>
      </c>
      <c r="N318" s="1211" t="n">
        <v>325.199414736</v>
      </c>
      <c r="O318" s="1213" t="n">
        <v>15497.9612246363</v>
      </c>
      <c r="P318" s="1342" t="n">
        <v>18818.3930947538</v>
      </c>
      <c r="Q318" s="1213" t="n">
        <v>11130.3344763788</v>
      </c>
      <c r="R318" s="1343" t="n">
        <v>26628.295701015</v>
      </c>
      <c r="S318" s="1344" t="n">
        <v>29948.7275711325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90</v>
      </c>
      <c r="C319" s="1337" t="s">
        <v>496</v>
      </c>
      <c r="D319" s="1337" t="n">
        <f aca="false">K319</f>
        <v>400</v>
      </c>
      <c r="E319" s="1337" t="s">
        <v>496</v>
      </c>
      <c r="F319" s="1357" t="n">
        <f aca="false">L319</f>
        <v>800</v>
      </c>
      <c r="G319" s="1337" t="s">
        <v>496</v>
      </c>
      <c r="H319" s="1325" t="n">
        <v>4</v>
      </c>
      <c r="I319" s="1327" t="s">
        <v>497</v>
      </c>
      <c r="J319" s="1338" t="n">
        <v>90</v>
      </c>
      <c r="K319" s="1209" t="n">
        <v>400</v>
      </c>
      <c r="L319" s="1209" t="n">
        <v>800</v>
      </c>
      <c r="M319" s="1340" t="n">
        <v>10.4028967499711</v>
      </c>
      <c r="N319" s="1211" t="n">
        <v>365.849341578</v>
      </c>
      <c r="O319" s="1213" t="n">
        <v>16159.11857325</v>
      </c>
      <c r="P319" s="1342" t="n">
        <v>19658.073331035</v>
      </c>
      <c r="Q319" s="1213" t="n">
        <v>11693.3173707713</v>
      </c>
      <c r="R319" s="1343" t="n">
        <v>27852.4359440213</v>
      </c>
      <c r="S319" s="1344" t="n">
        <v>31351.3907018063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90</v>
      </c>
      <c r="C320" s="1337" t="s">
        <v>496</v>
      </c>
      <c r="D320" s="1337" t="n">
        <f aca="false">K320</f>
        <v>400</v>
      </c>
      <c r="E320" s="1337" t="s">
        <v>496</v>
      </c>
      <c r="F320" s="1357" t="n">
        <f aca="false">L320</f>
        <v>850</v>
      </c>
      <c r="G320" s="1337" t="s">
        <v>496</v>
      </c>
      <c r="H320" s="1325" t="n">
        <v>4</v>
      </c>
      <c r="I320" s="1327" t="s">
        <v>497</v>
      </c>
      <c r="J320" s="1338" t="n">
        <v>90</v>
      </c>
      <c r="K320" s="1209" t="n">
        <v>400</v>
      </c>
      <c r="L320" s="1209" t="n">
        <v>850</v>
      </c>
      <c r="M320" s="1340" t="n">
        <v>10.9909737394679</v>
      </c>
      <c r="N320" s="1211" t="n">
        <v>406.49926842</v>
      </c>
      <c r="O320" s="1213" t="n">
        <v>16820.2759218638</v>
      </c>
      <c r="P320" s="1342" t="n">
        <v>20497.7534361075</v>
      </c>
      <c r="Q320" s="1213" t="n">
        <v>12471.797384955</v>
      </c>
      <c r="R320" s="1343" t="n">
        <v>29292.0733068188</v>
      </c>
      <c r="S320" s="1344" t="n">
        <v>32969.5508210625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90</v>
      </c>
      <c r="C321" s="1337" t="s">
        <v>496</v>
      </c>
      <c r="D321" s="1337" t="n">
        <f aca="false">K321</f>
        <v>400</v>
      </c>
      <c r="E321" s="1337" t="s">
        <v>496</v>
      </c>
      <c r="F321" s="1357" t="n">
        <f aca="false">L321</f>
        <v>900</v>
      </c>
      <c r="G321" s="1337" t="s">
        <v>496</v>
      </c>
      <c r="H321" s="1325" t="n">
        <v>4</v>
      </c>
      <c r="I321" s="1327" t="s">
        <v>497</v>
      </c>
      <c r="J321" s="1338" t="n">
        <v>90</v>
      </c>
      <c r="K321" s="1209" t="n">
        <v>400</v>
      </c>
      <c r="L321" s="1209" t="n">
        <v>900</v>
      </c>
      <c r="M321" s="1340" t="n">
        <v>11.5620107289647</v>
      </c>
      <c r="N321" s="1211" t="n">
        <v>447.149195262</v>
      </c>
      <c r="O321" s="1213" t="n">
        <v>17481.4332704775</v>
      </c>
      <c r="P321" s="1342" t="n">
        <v>21337.4336723888</v>
      </c>
      <c r="Q321" s="1213" t="n">
        <v>13034.7802793475</v>
      </c>
      <c r="R321" s="1343" t="n">
        <v>30516.213549825</v>
      </c>
      <c r="S321" s="1344" t="n">
        <v>34372.2139517363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90</v>
      </c>
      <c r="C322" s="1337" t="s">
        <v>496</v>
      </c>
      <c r="D322" s="1337" t="n">
        <f aca="false">K322</f>
        <v>400</v>
      </c>
      <c r="E322" s="1337" t="s">
        <v>496</v>
      </c>
      <c r="F322" s="1357" t="n">
        <f aca="false">L322</f>
        <v>950</v>
      </c>
      <c r="G322" s="1337" t="s">
        <v>496</v>
      </c>
      <c r="H322" s="1325" t="n">
        <v>4</v>
      </c>
      <c r="I322" s="1327" t="s">
        <v>497</v>
      </c>
      <c r="J322" s="1338" t="n">
        <v>90</v>
      </c>
      <c r="K322" s="1209" t="n">
        <v>400</v>
      </c>
      <c r="L322" s="1209" t="n">
        <v>950</v>
      </c>
      <c r="M322" s="1340" t="n">
        <v>12.1500877184616</v>
      </c>
      <c r="N322" s="1211" t="n">
        <v>487.799122104</v>
      </c>
      <c r="O322" s="1213" t="n">
        <v>18142.5906190913</v>
      </c>
      <c r="P322" s="1342" t="n">
        <v>22177.11390867</v>
      </c>
      <c r="Q322" s="1213" t="n">
        <v>13813.2602935313</v>
      </c>
      <c r="R322" s="1343" t="n">
        <v>31955.8509126225</v>
      </c>
      <c r="S322" s="1344" t="n">
        <v>35990.3742022013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90</v>
      </c>
      <c r="C323" s="1337" t="s">
        <v>496</v>
      </c>
      <c r="D323" s="1337" t="n">
        <f aca="false">K323</f>
        <v>400</v>
      </c>
      <c r="E323" s="1337" t="s">
        <v>496</v>
      </c>
      <c r="F323" s="1357" t="n">
        <f aca="false">L323</f>
        <v>1000</v>
      </c>
      <c r="G323" s="1337" t="s">
        <v>496</v>
      </c>
      <c r="H323" s="1325" t="n">
        <v>4</v>
      </c>
      <c r="I323" s="1327" t="s">
        <v>497</v>
      </c>
      <c r="J323" s="1338" t="n">
        <v>90</v>
      </c>
      <c r="K323" s="1209" t="n">
        <v>400</v>
      </c>
      <c r="L323" s="1209" t="n">
        <v>1000</v>
      </c>
      <c r="M323" s="1340" t="n">
        <v>12.7211247079584</v>
      </c>
      <c r="N323" s="1211" t="n">
        <v>528.449048946</v>
      </c>
      <c r="O323" s="1213" t="n">
        <v>18803.747967705</v>
      </c>
      <c r="P323" s="1342" t="n">
        <v>23016.7941449513</v>
      </c>
      <c r="Q323" s="1213" t="n">
        <v>14376.2433191325</v>
      </c>
      <c r="R323" s="1343" t="n">
        <v>33179.9912868375</v>
      </c>
      <c r="S323" s="1344" t="n">
        <v>37393.0374640838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90</v>
      </c>
      <c r="C324" s="1337" t="s">
        <v>496</v>
      </c>
      <c r="D324" s="1337" t="n">
        <f aca="false">K324</f>
        <v>400</v>
      </c>
      <c r="E324" s="1337" t="s">
        <v>496</v>
      </c>
      <c r="F324" s="1357" t="n">
        <f aca="false">L324</f>
        <v>1050</v>
      </c>
      <c r="G324" s="1337" t="s">
        <v>496</v>
      </c>
      <c r="H324" s="1325" t="n">
        <v>4</v>
      </c>
      <c r="I324" s="1327" t="s">
        <v>497</v>
      </c>
      <c r="J324" s="1338" t="n">
        <v>90</v>
      </c>
      <c r="K324" s="1209" t="n">
        <v>400</v>
      </c>
      <c r="L324" s="1209" t="n">
        <v>1050</v>
      </c>
      <c r="M324" s="1340" t="n">
        <v>13.3092016974553</v>
      </c>
      <c r="N324" s="1211" t="n">
        <v>569.098975788</v>
      </c>
      <c r="O324" s="1213" t="n">
        <v>19464.9053163188</v>
      </c>
      <c r="P324" s="1342" t="n">
        <v>23856.4742500238</v>
      </c>
      <c r="Q324" s="1213" t="n">
        <v>15154.7232021075</v>
      </c>
      <c r="R324" s="1343" t="n">
        <v>34619.6285184263</v>
      </c>
      <c r="S324" s="1344" t="n">
        <v>39011.1974521313</v>
      </c>
    </row>
    <row r="325" customFormat="false" ht="16.5" hidden="false" customHeight="false" outlineLevel="0" collapsed="false">
      <c r="A325" s="1324" t="s">
        <v>529</v>
      </c>
      <c r="B325" s="1325" t="n">
        <f aca="false">J325</f>
        <v>90</v>
      </c>
      <c r="C325" s="1325" t="s">
        <v>496</v>
      </c>
      <c r="D325" s="1325" t="n">
        <f aca="false">K325</f>
        <v>400</v>
      </c>
      <c r="E325" s="1325" t="s">
        <v>496</v>
      </c>
      <c r="F325" s="1357" t="n">
        <f aca="false">L325</f>
        <v>1100</v>
      </c>
      <c r="G325" s="1325" t="s">
        <v>496</v>
      </c>
      <c r="H325" s="1325" t="n">
        <v>4</v>
      </c>
      <c r="I325" s="1327" t="s">
        <v>497</v>
      </c>
      <c r="J325" s="1338" t="n">
        <v>90</v>
      </c>
      <c r="K325" s="1209" t="n">
        <v>400</v>
      </c>
      <c r="L325" s="1209" t="n">
        <v>1100</v>
      </c>
      <c r="M325" s="1340" t="n">
        <v>13.8802386869521</v>
      </c>
      <c r="N325" s="1211" t="n">
        <v>609.74890263</v>
      </c>
      <c r="O325" s="1213" t="n">
        <v>20126.0626649325</v>
      </c>
      <c r="P325" s="1342" t="n">
        <v>24696.154486305</v>
      </c>
      <c r="Q325" s="1213" t="n">
        <v>15717.7062277088</v>
      </c>
      <c r="R325" s="1343" t="n">
        <v>35843.7688926413</v>
      </c>
      <c r="S325" s="1344" t="n">
        <v>40413.8607140138</v>
      </c>
    </row>
    <row r="326" customFormat="false" ht="16.5" hidden="false" customHeight="false" outlineLevel="0" collapsed="false">
      <c r="A326" s="1336" t="s">
        <v>529</v>
      </c>
      <c r="B326" s="1337" t="n">
        <f aca="false">J326</f>
        <v>90</v>
      </c>
      <c r="C326" s="1337" t="s">
        <v>496</v>
      </c>
      <c r="D326" s="1337" t="n">
        <f aca="false">K326</f>
        <v>400</v>
      </c>
      <c r="E326" s="1337" t="s">
        <v>496</v>
      </c>
      <c r="F326" s="1357" t="n">
        <f aca="false">L326</f>
        <v>1150</v>
      </c>
      <c r="G326" s="1337" t="s">
        <v>496</v>
      </c>
      <c r="H326" s="1325" t="n">
        <v>4</v>
      </c>
      <c r="I326" s="1327" t="s">
        <v>497</v>
      </c>
      <c r="J326" s="1338" t="n">
        <v>90</v>
      </c>
      <c r="K326" s="1209" t="n">
        <v>400</v>
      </c>
      <c r="L326" s="1209" t="n">
        <v>1150</v>
      </c>
      <c r="M326" s="1340" t="n">
        <v>14.451275676449</v>
      </c>
      <c r="N326" s="1211" t="n">
        <v>650.398829472</v>
      </c>
      <c r="O326" s="1213" t="n">
        <v>20787.2200135463</v>
      </c>
      <c r="P326" s="1342" t="n">
        <v>25535.8347225863</v>
      </c>
      <c r="Q326" s="1213" t="n">
        <v>16280.6891221013</v>
      </c>
      <c r="R326" s="1343" t="n">
        <v>37067.9091356475</v>
      </c>
      <c r="S326" s="1344" t="n">
        <v>41816.5238446875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90</v>
      </c>
      <c r="C327" s="1337" t="s">
        <v>496</v>
      </c>
      <c r="D327" s="1337" t="n">
        <f aca="false">K327</f>
        <v>400</v>
      </c>
      <c r="E327" s="1337" t="s">
        <v>496</v>
      </c>
      <c r="F327" s="1357" t="n">
        <f aca="false">L327</f>
        <v>1200</v>
      </c>
      <c r="G327" s="1337" t="s">
        <v>496</v>
      </c>
      <c r="H327" s="1325" t="n">
        <v>4</v>
      </c>
      <c r="I327" s="1327" t="s">
        <v>497</v>
      </c>
      <c r="J327" s="1338" t="n">
        <v>90</v>
      </c>
      <c r="K327" s="1209" t="n">
        <v>400</v>
      </c>
      <c r="L327" s="1209" t="n">
        <v>1200</v>
      </c>
      <c r="M327" s="1340" t="n">
        <v>15.1178526659458</v>
      </c>
      <c r="N327" s="1211" t="n">
        <v>691.048756314</v>
      </c>
      <c r="O327" s="1213" t="n">
        <v>21520.4843116013</v>
      </c>
      <c r="P327" s="1342" t="n">
        <v>26448.0619824563</v>
      </c>
      <c r="Q327" s="1213" t="n">
        <v>17059.169136285</v>
      </c>
      <c r="R327" s="1343" t="n">
        <v>38579.6534478863</v>
      </c>
      <c r="S327" s="1344" t="n">
        <v>43507.2311187413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90</v>
      </c>
      <c r="C328" s="1337" t="s">
        <v>496</v>
      </c>
      <c r="D328" s="1337" t="n">
        <f aca="false">K328</f>
        <v>400</v>
      </c>
      <c r="E328" s="1337" t="s">
        <v>496</v>
      </c>
      <c r="F328" s="1357" t="n">
        <f aca="false">L328</f>
        <v>1250</v>
      </c>
      <c r="G328" s="1337" t="s">
        <v>496</v>
      </c>
      <c r="H328" s="1325" t="n">
        <v>4</v>
      </c>
      <c r="I328" s="1327" t="s">
        <v>497</v>
      </c>
      <c r="J328" s="1338" t="n">
        <v>90</v>
      </c>
      <c r="K328" s="1209" t="n">
        <v>400</v>
      </c>
      <c r="L328" s="1209" t="n">
        <v>1250</v>
      </c>
      <c r="M328" s="1340" t="n">
        <v>15.6888896554426</v>
      </c>
      <c r="N328" s="1211" t="n">
        <v>731.698683156</v>
      </c>
      <c r="O328" s="1213" t="n">
        <v>22181.641660215</v>
      </c>
      <c r="P328" s="1342" t="n">
        <v>27287.7422187375</v>
      </c>
      <c r="Q328" s="1213" t="n">
        <v>17622.1520306775</v>
      </c>
      <c r="R328" s="1343" t="n">
        <v>39803.7936908925</v>
      </c>
      <c r="S328" s="1344" t="n">
        <v>44909.894249415</v>
      </c>
    </row>
    <row r="329" customFormat="false" ht="16.5" hidden="false" customHeight="false" outlineLevel="0" collapsed="false">
      <c r="A329" s="1336" t="s">
        <v>529</v>
      </c>
      <c r="B329" s="1337" t="n">
        <f aca="false">J329</f>
        <v>90</v>
      </c>
      <c r="C329" s="1337" t="s">
        <v>496</v>
      </c>
      <c r="D329" s="1337" t="n">
        <f aca="false">K329</f>
        <v>400</v>
      </c>
      <c r="E329" s="1337" t="s">
        <v>496</v>
      </c>
      <c r="F329" s="1357" t="n">
        <f aca="false">L329</f>
        <v>1300</v>
      </c>
      <c r="G329" s="1337" t="s">
        <v>496</v>
      </c>
      <c r="H329" s="1325" t="n">
        <v>4</v>
      </c>
      <c r="I329" s="1327" t="s">
        <v>497</v>
      </c>
      <c r="J329" s="1338" t="n">
        <v>90</v>
      </c>
      <c r="K329" s="1209" t="n">
        <v>400</v>
      </c>
      <c r="L329" s="1209" t="n">
        <v>1300</v>
      </c>
      <c r="M329" s="1340" t="n">
        <v>16.2769666449395</v>
      </c>
      <c r="N329" s="1211" t="n">
        <v>772.348609998</v>
      </c>
      <c r="O329" s="1213" t="n">
        <v>22842.7990088288</v>
      </c>
      <c r="P329" s="1342" t="n">
        <v>28127.4224550188</v>
      </c>
      <c r="Q329" s="1213" t="n">
        <v>18400.6320448613</v>
      </c>
      <c r="R329" s="1343" t="n">
        <v>41243.43105369</v>
      </c>
      <c r="S329" s="1344" t="n">
        <v>46528.05449988</v>
      </c>
    </row>
    <row r="330" customFormat="false" ht="16.5" hidden="false" customHeight="false" outlineLevel="0" collapsed="false">
      <c r="A330" s="1336" t="s">
        <v>529</v>
      </c>
      <c r="B330" s="1337" t="n">
        <f aca="false">J330</f>
        <v>90</v>
      </c>
      <c r="C330" s="1337" t="s">
        <v>496</v>
      </c>
      <c r="D330" s="1337" t="n">
        <f aca="false">K330</f>
        <v>400</v>
      </c>
      <c r="E330" s="1337" t="s">
        <v>496</v>
      </c>
      <c r="F330" s="1357" t="n">
        <f aca="false">L330</f>
        <v>1350</v>
      </c>
      <c r="G330" s="1337" t="s">
        <v>496</v>
      </c>
      <c r="H330" s="1325" t="n">
        <v>4</v>
      </c>
      <c r="I330" s="1327" t="s">
        <v>497</v>
      </c>
      <c r="J330" s="1338" t="n">
        <v>90</v>
      </c>
      <c r="K330" s="1209" t="n">
        <v>400</v>
      </c>
      <c r="L330" s="1209" t="n">
        <v>1350</v>
      </c>
      <c r="M330" s="1340" t="n">
        <v>16.8480036344363</v>
      </c>
      <c r="N330" s="1211" t="n">
        <v>812.99853684</v>
      </c>
      <c r="O330" s="1213" t="n">
        <v>23503.9563574425</v>
      </c>
      <c r="P330" s="1342" t="n">
        <v>28967.1026913</v>
      </c>
      <c r="Q330" s="1213" t="n">
        <v>18963.6149392538</v>
      </c>
      <c r="R330" s="1343" t="n">
        <v>42467.5712966963</v>
      </c>
      <c r="S330" s="1344" t="n">
        <v>47930.7176305538</v>
      </c>
    </row>
    <row r="331" customFormat="false" ht="16.5" hidden="false" customHeight="false" outlineLevel="0" collapsed="false">
      <c r="A331" s="1336" t="s">
        <v>529</v>
      </c>
      <c r="B331" s="1337" t="n">
        <f aca="false">J331</f>
        <v>90</v>
      </c>
      <c r="C331" s="1337" t="s">
        <v>496</v>
      </c>
      <c r="D331" s="1337" t="n">
        <f aca="false">K331</f>
        <v>400</v>
      </c>
      <c r="E331" s="1337" t="s">
        <v>496</v>
      </c>
      <c r="F331" s="1357" t="n">
        <f aca="false">L331</f>
        <v>1400</v>
      </c>
      <c r="G331" s="1337" t="s">
        <v>496</v>
      </c>
      <c r="H331" s="1325" t="n">
        <v>4</v>
      </c>
      <c r="I331" s="1327" t="s">
        <v>497</v>
      </c>
      <c r="J331" s="1338" t="n">
        <v>90</v>
      </c>
      <c r="K331" s="1209" t="n">
        <v>400</v>
      </c>
      <c r="L331" s="1209" t="n">
        <v>1400</v>
      </c>
      <c r="M331" s="1340" t="n">
        <v>17.4360806239332</v>
      </c>
      <c r="N331" s="1211" t="n">
        <v>853.648463682</v>
      </c>
      <c r="O331" s="1213" t="n">
        <v>24165.1137060563</v>
      </c>
      <c r="P331" s="1342" t="n">
        <v>29806.7827963725</v>
      </c>
      <c r="Q331" s="1213" t="n">
        <v>19742.0949534375</v>
      </c>
      <c r="R331" s="1343" t="n">
        <v>43907.2086594938</v>
      </c>
      <c r="S331" s="1344" t="n">
        <v>49548.87774981</v>
      </c>
    </row>
    <row r="332" customFormat="false" ht="16.5" hidden="false" customHeight="false" outlineLevel="0" collapsed="false">
      <c r="A332" s="1336" t="s">
        <v>529</v>
      </c>
      <c r="B332" s="1337" t="n">
        <f aca="false">J332</f>
        <v>90</v>
      </c>
      <c r="C332" s="1337" t="s">
        <v>496</v>
      </c>
      <c r="D332" s="1337" t="n">
        <f aca="false">K332</f>
        <v>400</v>
      </c>
      <c r="E332" s="1337" t="s">
        <v>496</v>
      </c>
      <c r="F332" s="1357" t="n">
        <f aca="false">L332</f>
        <v>1450</v>
      </c>
      <c r="G332" s="1337" t="s">
        <v>496</v>
      </c>
      <c r="H332" s="1325" t="n">
        <v>4</v>
      </c>
      <c r="I332" s="1327" t="s">
        <v>497</v>
      </c>
      <c r="J332" s="1338" t="n">
        <v>90</v>
      </c>
      <c r="K332" s="1209" t="n">
        <v>400</v>
      </c>
      <c r="L332" s="1209" t="n">
        <v>1450</v>
      </c>
      <c r="M332" s="1340" t="n">
        <v>18.00711761343</v>
      </c>
      <c r="N332" s="1211" t="n">
        <v>894.298390524</v>
      </c>
      <c r="O332" s="1213" t="n">
        <v>24826.27105467</v>
      </c>
      <c r="P332" s="1342" t="n">
        <v>30646.4630326538</v>
      </c>
      <c r="Q332" s="1213" t="n">
        <v>20305.07784783</v>
      </c>
      <c r="R332" s="1343" t="n">
        <v>45131.3489025</v>
      </c>
      <c r="S332" s="1344" t="n">
        <v>50951.5408804838</v>
      </c>
    </row>
    <row r="333" customFormat="false" ht="16.5" hidden="false" customHeight="false" outlineLevel="0" collapsed="false">
      <c r="A333" s="1336" t="s">
        <v>529</v>
      </c>
      <c r="B333" s="1337" t="n">
        <f aca="false">J333</f>
        <v>90</v>
      </c>
      <c r="C333" s="1337" t="s">
        <v>496</v>
      </c>
      <c r="D333" s="1337" t="n">
        <f aca="false">K333</f>
        <v>400</v>
      </c>
      <c r="E333" s="1337" t="s">
        <v>496</v>
      </c>
      <c r="F333" s="1357" t="n">
        <f aca="false">L333</f>
        <v>1500</v>
      </c>
      <c r="G333" s="1337" t="s">
        <v>496</v>
      </c>
      <c r="H333" s="1325" t="n">
        <v>4</v>
      </c>
      <c r="I333" s="1327" t="s">
        <v>497</v>
      </c>
      <c r="J333" s="1338" t="n">
        <v>90</v>
      </c>
      <c r="K333" s="1209" t="n">
        <v>400</v>
      </c>
      <c r="L333" s="1209" t="n">
        <v>1500</v>
      </c>
      <c r="M333" s="1340" t="n">
        <v>18.7917612557268</v>
      </c>
      <c r="N333" s="1211" t="n">
        <v>934.948317366</v>
      </c>
      <c r="O333" s="1213" t="n">
        <v>26244.965664045</v>
      </c>
      <c r="P333" s="1342" t="n">
        <v>32201.0350617713</v>
      </c>
      <c r="Q333" s="1213" t="n">
        <v>21083.5578620137</v>
      </c>
      <c r="R333" s="1343" t="n">
        <v>47328.5235260588</v>
      </c>
      <c r="S333" s="1344" t="n">
        <v>53284.592923785</v>
      </c>
    </row>
    <row r="334" customFormat="false" ht="16.5" hidden="false" customHeight="false" outlineLevel="0" collapsed="false">
      <c r="A334" s="1336" t="s">
        <v>529</v>
      </c>
      <c r="B334" s="1337" t="n">
        <f aca="false">J334</f>
        <v>90</v>
      </c>
      <c r="C334" s="1337" t="s">
        <v>496</v>
      </c>
      <c r="D334" s="1337" t="n">
        <f aca="false">K334</f>
        <v>400</v>
      </c>
      <c r="E334" s="1337" t="s">
        <v>496</v>
      </c>
      <c r="F334" s="1357" t="n">
        <f aca="false">L334</f>
        <v>1550</v>
      </c>
      <c r="G334" s="1337" t="s">
        <v>496</v>
      </c>
      <c r="H334" s="1325" t="n">
        <v>4</v>
      </c>
      <c r="I334" s="1327" t="s">
        <v>497</v>
      </c>
      <c r="J334" s="1338" t="n">
        <v>90</v>
      </c>
      <c r="K334" s="1209" t="n">
        <v>400</v>
      </c>
      <c r="L334" s="1209" t="n">
        <v>1550</v>
      </c>
      <c r="M334" s="1340" t="n">
        <v>19.3627982452237</v>
      </c>
      <c r="N334" s="1211" t="n">
        <v>975.598244208</v>
      </c>
      <c r="O334" s="1213" t="n">
        <v>26906.1230126588</v>
      </c>
      <c r="P334" s="1342" t="n">
        <v>33040.7152980525</v>
      </c>
      <c r="Q334" s="1213" t="n">
        <v>21646.5407564062</v>
      </c>
      <c r="R334" s="1343" t="n">
        <v>48552.663769065</v>
      </c>
      <c r="S334" s="1344" t="n">
        <v>54687.2560544588</v>
      </c>
    </row>
    <row r="335" customFormat="false" ht="16.5" hidden="false" customHeight="false" outlineLevel="0" collapsed="false">
      <c r="A335" s="1324" t="s">
        <v>529</v>
      </c>
      <c r="B335" s="1325" t="n">
        <f aca="false">J335</f>
        <v>90</v>
      </c>
      <c r="C335" s="1325" t="s">
        <v>496</v>
      </c>
      <c r="D335" s="1325" t="n">
        <f aca="false">K335</f>
        <v>400</v>
      </c>
      <c r="E335" s="1325" t="s">
        <v>496</v>
      </c>
      <c r="F335" s="1357" t="n">
        <f aca="false">L335</f>
        <v>1600</v>
      </c>
      <c r="G335" s="1325" t="s">
        <v>496</v>
      </c>
      <c r="H335" s="1325" t="n">
        <v>4</v>
      </c>
      <c r="I335" s="1327" t="s">
        <v>497</v>
      </c>
      <c r="J335" s="1338" t="n">
        <v>90</v>
      </c>
      <c r="K335" s="1209" t="n">
        <v>400</v>
      </c>
      <c r="L335" s="1209" t="n">
        <v>1600</v>
      </c>
      <c r="M335" s="1340" t="n">
        <v>19.9338352347205</v>
      </c>
      <c r="N335" s="1211" t="n">
        <v>1016.24817105</v>
      </c>
      <c r="O335" s="1213" t="n">
        <v>27567.2803612725</v>
      </c>
      <c r="P335" s="1342" t="n">
        <v>33880.3955343338</v>
      </c>
      <c r="Q335" s="1213" t="n">
        <v>22209.5237820075</v>
      </c>
      <c r="R335" s="1343" t="n">
        <v>49776.80414328</v>
      </c>
      <c r="S335" s="1344" t="n">
        <v>56089.9193163413</v>
      </c>
    </row>
    <row r="336" customFormat="false" ht="16.5" hidden="false" customHeight="false" outlineLevel="0" collapsed="false">
      <c r="A336" s="1336" t="s">
        <v>529</v>
      </c>
      <c r="B336" s="1337" t="n">
        <f aca="false">J336</f>
        <v>90</v>
      </c>
      <c r="C336" s="1337" t="s">
        <v>496</v>
      </c>
      <c r="D336" s="1337" t="n">
        <f aca="false">K336</f>
        <v>400</v>
      </c>
      <c r="E336" s="1337" t="s">
        <v>496</v>
      </c>
      <c r="F336" s="1357" t="n">
        <f aca="false">L336</f>
        <v>1650</v>
      </c>
      <c r="G336" s="1337" t="s">
        <v>496</v>
      </c>
      <c r="H336" s="1325" t="n">
        <v>4</v>
      </c>
      <c r="I336" s="1327" t="s">
        <v>497</v>
      </c>
      <c r="J336" s="1338" t="n">
        <v>90</v>
      </c>
      <c r="K336" s="1209" t="n">
        <v>400</v>
      </c>
      <c r="L336" s="1209" t="n">
        <v>1650</v>
      </c>
      <c r="M336" s="1340" t="n">
        <v>20.5219122242174</v>
      </c>
      <c r="N336" s="1211" t="n">
        <v>1056.898097892</v>
      </c>
      <c r="O336" s="1213" t="n">
        <v>28228.4377098863</v>
      </c>
      <c r="P336" s="1342" t="n">
        <v>34720.075770615</v>
      </c>
      <c r="Q336" s="1213" t="n">
        <v>22988.0037961913</v>
      </c>
      <c r="R336" s="1343" t="n">
        <v>51216.4415060775</v>
      </c>
      <c r="S336" s="1344" t="n">
        <v>57708.0795668063</v>
      </c>
    </row>
    <row r="337" customFormat="false" ht="16.5" hidden="false" customHeight="false" outlineLevel="0" collapsed="false">
      <c r="A337" s="1336" t="s">
        <v>529</v>
      </c>
      <c r="B337" s="1337" t="n">
        <f aca="false">J337</f>
        <v>90</v>
      </c>
      <c r="C337" s="1337" t="s">
        <v>496</v>
      </c>
      <c r="D337" s="1337" t="n">
        <f aca="false">K337</f>
        <v>400</v>
      </c>
      <c r="E337" s="1337" t="s">
        <v>496</v>
      </c>
      <c r="F337" s="1357" t="n">
        <f aca="false">L337</f>
        <v>1700</v>
      </c>
      <c r="G337" s="1337" t="s">
        <v>496</v>
      </c>
      <c r="H337" s="1325" t="n">
        <v>4</v>
      </c>
      <c r="I337" s="1327" t="s">
        <v>497</v>
      </c>
      <c r="J337" s="1338" t="n">
        <v>90</v>
      </c>
      <c r="K337" s="1209" t="n">
        <v>400</v>
      </c>
      <c r="L337" s="1209" t="n">
        <v>1700</v>
      </c>
      <c r="M337" s="1340" t="n">
        <v>21.0929492137142</v>
      </c>
      <c r="N337" s="1211" t="n">
        <v>1097.548024734</v>
      </c>
      <c r="O337" s="1213" t="n">
        <v>28889.5950585</v>
      </c>
      <c r="P337" s="1342" t="n">
        <v>35559.7558756875</v>
      </c>
      <c r="Q337" s="1213" t="n">
        <v>23550.9866905838</v>
      </c>
      <c r="R337" s="1343" t="n">
        <v>52440.5817490838</v>
      </c>
      <c r="S337" s="1344" t="n">
        <v>59110.7425662713</v>
      </c>
    </row>
    <row r="338" customFormat="false" ht="16.5" hidden="false" customHeight="false" outlineLevel="0" collapsed="false">
      <c r="A338" s="1336" t="s">
        <v>529</v>
      </c>
      <c r="B338" s="1337" t="n">
        <f aca="false">J338</f>
        <v>90</v>
      </c>
      <c r="C338" s="1337" t="s">
        <v>496</v>
      </c>
      <c r="D338" s="1337" t="n">
        <f aca="false">K338</f>
        <v>400</v>
      </c>
      <c r="E338" s="1337" t="s">
        <v>496</v>
      </c>
      <c r="F338" s="1357" t="n">
        <f aca="false">L338</f>
        <v>1750</v>
      </c>
      <c r="G338" s="1337" t="s">
        <v>496</v>
      </c>
      <c r="H338" s="1325" t="n">
        <v>4</v>
      </c>
      <c r="I338" s="1327" t="s">
        <v>497</v>
      </c>
      <c r="J338" s="1338" t="n">
        <v>90</v>
      </c>
      <c r="K338" s="1209" t="n">
        <v>400</v>
      </c>
      <c r="L338" s="1209" t="n">
        <v>1750</v>
      </c>
      <c r="M338" s="1340" t="n">
        <v>21.681026203211</v>
      </c>
      <c r="N338" s="1211" t="n">
        <v>1138.197951576</v>
      </c>
      <c r="O338" s="1213" t="n">
        <v>29550.7524071138</v>
      </c>
      <c r="P338" s="1342" t="n">
        <v>36399.4361119688</v>
      </c>
      <c r="Q338" s="1213" t="n">
        <v>24329.4667047675</v>
      </c>
      <c r="R338" s="1343" t="n">
        <v>53880.2191118813</v>
      </c>
      <c r="S338" s="1344" t="n">
        <v>60728.9028167363</v>
      </c>
    </row>
    <row r="339" customFormat="false" ht="16.5" hidden="false" customHeight="false" outlineLevel="0" collapsed="false">
      <c r="A339" s="1336" t="s">
        <v>529</v>
      </c>
      <c r="B339" s="1337" t="n">
        <f aca="false">J339</f>
        <v>90</v>
      </c>
      <c r="C339" s="1337" t="s">
        <v>496</v>
      </c>
      <c r="D339" s="1337" t="n">
        <f aca="false">K339</f>
        <v>400</v>
      </c>
      <c r="E339" s="1337" t="s">
        <v>496</v>
      </c>
      <c r="F339" s="1357" t="n">
        <f aca="false">L339</f>
        <v>1800</v>
      </c>
      <c r="G339" s="1337" t="s">
        <v>496</v>
      </c>
      <c r="H339" s="1325" t="n">
        <v>4</v>
      </c>
      <c r="I339" s="1327" t="s">
        <v>497</v>
      </c>
      <c r="J339" s="1338" t="n">
        <v>90</v>
      </c>
      <c r="K339" s="1209" t="n">
        <v>400</v>
      </c>
      <c r="L339" s="1209" t="n">
        <v>1800</v>
      </c>
      <c r="M339" s="1340" t="n">
        <v>22.2520631927079</v>
      </c>
      <c r="N339" s="1211" t="n">
        <v>1178.847878418</v>
      </c>
      <c r="O339" s="1213" t="n">
        <v>30211.9097557275</v>
      </c>
      <c r="P339" s="1342" t="n">
        <v>37239.11634825</v>
      </c>
      <c r="Q339" s="1213" t="n">
        <v>24892.44959916</v>
      </c>
      <c r="R339" s="1343" t="n">
        <v>55104.3593548875</v>
      </c>
      <c r="S339" s="1344" t="n">
        <v>62131.56594741</v>
      </c>
    </row>
    <row r="340" customFormat="false" ht="16.5" hidden="false" customHeight="false" outlineLevel="0" collapsed="false">
      <c r="A340" s="1336" t="s">
        <v>529</v>
      </c>
      <c r="B340" s="1337" t="n">
        <f aca="false">J340</f>
        <v>90</v>
      </c>
      <c r="C340" s="1337" t="s">
        <v>496</v>
      </c>
      <c r="D340" s="1337" t="n">
        <f aca="false">K340</f>
        <v>400</v>
      </c>
      <c r="E340" s="1337" t="s">
        <v>496</v>
      </c>
      <c r="F340" s="1357" t="n">
        <f aca="false">L340</f>
        <v>1850</v>
      </c>
      <c r="G340" s="1337" t="s">
        <v>496</v>
      </c>
      <c r="H340" s="1325" t="n">
        <v>4</v>
      </c>
      <c r="I340" s="1327" t="s">
        <v>497</v>
      </c>
      <c r="J340" s="1338" t="n">
        <v>90</v>
      </c>
      <c r="K340" s="1209" t="n">
        <v>400</v>
      </c>
      <c r="L340" s="1209" t="n">
        <v>1850</v>
      </c>
      <c r="M340" s="1340" t="n">
        <v>22.8401401822047</v>
      </c>
      <c r="N340" s="1211" t="n">
        <v>1219.49780526</v>
      </c>
      <c r="O340" s="1213" t="n">
        <v>30873.0671043413</v>
      </c>
      <c r="P340" s="1342" t="n">
        <v>38078.7965845313</v>
      </c>
      <c r="Q340" s="1213" t="n">
        <v>25670.9296133438</v>
      </c>
      <c r="R340" s="1343" t="n">
        <v>56543.996717685</v>
      </c>
      <c r="S340" s="1344" t="n">
        <v>63749.726197875</v>
      </c>
    </row>
    <row r="341" customFormat="false" ht="16.5" hidden="false" customHeight="false" outlineLevel="0" collapsed="false">
      <c r="A341" s="1336" t="s">
        <v>529</v>
      </c>
      <c r="B341" s="1337" t="n">
        <f aca="false">J341</f>
        <v>90</v>
      </c>
      <c r="C341" s="1337" t="s">
        <v>496</v>
      </c>
      <c r="D341" s="1337" t="n">
        <f aca="false">K341</f>
        <v>400</v>
      </c>
      <c r="E341" s="1337" t="s">
        <v>496</v>
      </c>
      <c r="F341" s="1357" t="n">
        <f aca="false">L341</f>
        <v>1900</v>
      </c>
      <c r="G341" s="1337" t="s">
        <v>496</v>
      </c>
      <c r="H341" s="1325" t="n">
        <v>4</v>
      </c>
      <c r="I341" s="1327" t="s">
        <v>497</v>
      </c>
      <c r="J341" s="1338" t="n">
        <v>90</v>
      </c>
      <c r="K341" s="1209" t="n">
        <v>400</v>
      </c>
      <c r="L341" s="1209" t="n">
        <v>1900</v>
      </c>
      <c r="M341" s="1340" t="n">
        <v>23.4111771717016</v>
      </c>
      <c r="N341" s="1211" t="n">
        <v>1260.147732102</v>
      </c>
      <c r="O341" s="1213" t="n">
        <v>31534.224452955</v>
      </c>
      <c r="P341" s="1342" t="n">
        <v>38918.4766896038</v>
      </c>
      <c r="Q341" s="1213" t="n">
        <v>26233.9125077363</v>
      </c>
      <c r="R341" s="1343" t="n">
        <v>57768.1369606913</v>
      </c>
      <c r="S341" s="1344" t="n">
        <v>65152.38919734</v>
      </c>
    </row>
    <row r="342" customFormat="false" ht="16.5" hidden="false" customHeight="false" outlineLevel="0" collapsed="false">
      <c r="A342" s="1336" t="s">
        <v>529</v>
      </c>
      <c r="B342" s="1337" t="n">
        <f aca="false">J342</f>
        <v>90</v>
      </c>
      <c r="C342" s="1337" t="s">
        <v>496</v>
      </c>
      <c r="D342" s="1337" t="n">
        <f aca="false">K342</f>
        <v>400</v>
      </c>
      <c r="E342" s="1337" t="s">
        <v>496</v>
      </c>
      <c r="F342" s="1357" t="n">
        <f aca="false">L342</f>
        <v>1950</v>
      </c>
      <c r="G342" s="1337" t="s">
        <v>496</v>
      </c>
      <c r="H342" s="1325" t="n">
        <v>4</v>
      </c>
      <c r="I342" s="1327" t="s">
        <v>497</v>
      </c>
      <c r="J342" s="1338" t="n">
        <v>90</v>
      </c>
      <c r="K342" s="1209" t="n">
        <v>400</v>
      </c>
      <c r="L342" s="1209" t="n">
        <v>1950</v>
      </c>
      <c r="M342" s="1340" t="n">
        <v>24.0607141611984</v>
      </c>
      <c r="N342" s="1211" t="n">
        <v>1300.797658944</v>
      </c>
      <c r="O342" s="1213" t="n">
        <v>32267.48875101</v>
      </c>
      <c r="P342" s="1342" t="n">
        <v>39830.7040806825</v>
      </c>
      <c r="Q342" s="1213" t="n">
        <v>26796.8955333375</v>
      </c>
      <c r="R342" s="1343" t="n">
        <v>59064.3842843475</v>
      </c>
      <c r="S342" s="1344" t="n">
        <v>66627.59961402</v>
      </c>
    </row>
    <row r="343" customFormat="false" ht="16.5" hidden="false" customHeight="false" outlineLevel="0" collapsed="false">
      <c r="A343" s="1336" t="s">
        <v>529</v>
      </c>
      <c r="B343" s="1337" t="n">
        <f aca="false">J343</f>
        <v>90</v>
      </c>
      <c r="C343" s="1337" t="s">
        <v>496</v>
      </c>
      <c r="D343" s="1337" t="n">
        <f aca="false">K343</f>
        <v>400</v>
      </c>
      <c r="E343" s="1337" t="s">
        <v>496</v>
      </c>
      <c r="F343" s="1357" t="n">
        <f aca="false">L343</f>
        <v>2000</v>
      </c>
      <c r="G343" s="1337" t="s">
        <v>496</v>
      </c>
      <c r="H343" s="1325" t="n">
        <v>4</v>
      </c>
      <c r="I343" s="1327" t="s">
        <v>497</v>
      </c>
      <c r="J343" s="1338" t="n">
        <v>90</v>
      </c>
      <c r="K343" s="1209" t="n">
        <v>400</v>
      </c>
      <c r="L343" s="1209" t="n">
        <v>2000</v>
      </c>
      <c r="M343" s="1340" t="n">
        <v>24.7403535506953</v>
      </c>
      <c r="N343" s="1211" t="n">
        <v>1341.447585786</v>
      </c>
      <c r="O343" s="1213" t="n">
        <v>33144.1067433825</v>
      </c>
      <c r="P343" s="1342" t="n">
        <v>40962.6092959538</v>
      </c>
      <c r="Q343" s="1213" t="n">
        <v>27575.3754163125</v>
      </c>
      <c r="R343" s="1343" t="n">
        <v>60719.482159695</v>
      </c>
      <c r="S343" s="1344" t="n">
        <v>68537.9847122663</v>
      </c>
    </row>
    <row r="344" customFormat="false" ht="16.5" hidden="false" customHeight="false" outlineLevel="0" collapsed="false">
      <c r="A344" s="1336" t="s">
        <v>529</v>
      </c>
      <c r="B344" s="1337" t="n">
        <f aca="false">J344</f>
        <v>90</v>
      </c>
      <c r="C344" s="1337" t="s">
        <v>496</v>
      </c>
      <c r="D344" s="1337" t="n">
        <f aca="false">K344</f>
        <v>400</v>
      </c>
      <c r="E344" s="1337" t="s">
        <v>496</v>
      </c>
      <c r="F344" s="1357" t="n">
        <f aca="false">L344</f>
        <v>2050</v>
      </c>
      <c r="G344" s="1337" t="s">
        <v>496</v>
      </c>
      <c r="H344" s="1325" t="n">
        <v>4</v>
      </c>
      <c r="I344" s="1327" t="s">
        <v>497</v>
      </c>
      <c r="J344" s="1338" t="n">
        <v>90</v>
      </c>
      <c r="K344" s="1209" t="n">
        <v>400</v>
      </c>
      <c r="L344" s="1209" t="n">
        <v>2050</v>
      </c>
      <c r="M344" s="1340" t="n">
        <v>25.3113905401921</v>
      </c>
      <c r="N344" s="1211" t="n">
        <v>1382.097512628</v>
      </c>
      <c r="O344" s="1213" t="n">
        <v>33805.2640919963</v>
      </c>
      <c r="P344" s="1342" t="n">
        <v>41802.289532235</v>
      </c>
      <c r="Q344" s="1213" t="n">
        <v>28138.3584419138</v>
      </c>
      <c r="R344" s="1343" t="n">
        <v>61943.62253391</v>
      </c>
      <c r="S344" s="1344" t="n">
        <v>69940.6479741488</v>
      </c>
    </row>
    <row r="345" customFormat="false" ht="16.5" hidden="false" customHeight="false" outlineLevel="0" collapsed="false">
      <c r="A345" s="1324" t="s">
        <v>529</v>
      </c>
      <c r="B345" s="1325" t="n">
        <f aca="false">J345</f>
        <v>90</v>
      </c>
      <c r="C345" s="1325" t="s">
        <v>496</v>
      </c>
      <c r="D345" s="1325" t="n">
        <f aca="false">K345</f>
        <v>400</v>
      </c>
      <c r="E345" s="1325" t="s">
        <v>496</v>
      </c>
      <c r="F345" s="1357" t="n">
        <f aca="false">L345</f>
        <v>2100</v>
      </c>
      <c r="G345" s="1325" t="s">
        <v>496</v>
      </c>
      <c r="H345" s="1325" t="n">
        <v>4</v>
      </c>
      <c r="I345" s="1327" t="s">
        <v>497</v>
      </c>
      <c r="J345" s="1338" t="n">
        <v>90</v>
      </c>
      <c r="K345" s="1209" t="n">
        <v>400</v>
      </c>
      <c r="L345" s="1209" t="n">
        <v>2100</v>
      </c>
      <c r="M345" s="1340" t="n">
        <v>25.8994675296889</v>
      </c>
      <c r="N345" s="1211" t="n">
        <v>1422.74743947</v>
      </c>
      <c r="O345" s="1213" t="n">
        <v>34466.42144061</v>
      </c>
      <c r="P345" s="1342" t="n">
        <v>42641.9696373075</v>
      </c>
      <c r="Q345" s="1213" t="n">
        <v>28916.8383248888</v>
      </c>
      <c r="R345" s="1343" t="n">
        <v>63383.2597654988</v>
      </c>
      <c r="S345" s="1344" t="n">
        <v>71558.8079621963</v>
      </c>
    </row>
    <row r="346" customFormat="false" ht="16.5" hidden="false" customHeight="false" outlineLevel="0" collapsed="false">
      <c r="A346" s="1336" t="s">
        <v>529</v>
      </c>
      <c r="B346" s="1337" t="n">
        <f aca="false">J346</f>
        <v>90</v>
      </c>
      <c r="C346" s="1337" t="s">
        <v>496</v>
      </c>
      <c r="D346" s="1337" t="n">
        <f aca="false">K346</f>
        <v>400</v>
      </c>
      <c r="E346" s="1337" t="s">
        <v>496</v>
      </c>
      <c r="F346" s="1357" t="n">
        <f aca="false">L346</f>
        <v>2150</v>
      </c>
      <c r="G346" s="1337" t="s">
        <v>496</v>
      </c>
      <c r="H346" s="1325" t="n">
        <v>4</v>
      </c>
      <c r="I346" s="1327" t="s">
        <v>497</v>
      </c>
      <c r="J346" s="1338" t="n">
        <v>90</v>
      </c>
      <c r="K346" s="1209" t="n">
        <v>400</v>
      </c>
      <c r="L346" s="1209" t="n">
        <v>2150</v>
      </c>
      <c r="M346" s="1340" t="n">
        <v>26.4705045191858</v>
      </c>
      <c r="N346" s="1211" t="n">
        <v>1463.397366312</v>
      </c>
      <c r="O346" s="1213" t="n">
        <v>35127.5787892238</v>
      </c>
      <c r="P346" s="1342" t="n">
        <v>43481.6498735888</v>
      </c>
      <c r="Q346" s="1213" t="n">
        <v>29479.82135049</v>
      </c>
      <c r="R346" s="1343" t="n">
        <v>64607.4001397138</v>
      </c>
      <c r="S346" s="1344" t="n">
        <v>72961.4712240788</v>
      </c>
    </row>
    <row r="347" customFormat="false" ht="16.5" hidden="false" customHeight="false" outlineLevel="0" collapsed="false">
      <c r="A347" s="1336" t="s">
        <v>529</v>
      </c>
      <c r="B347" s="1337" t="n">
        <f aca="false">J347</f>
        <v>90</v>
      </c>
      <c r="C347" s="1337" t="s">
        <v>496</v>
      </c>
      <c r="D347" s="1337" t="n">
        <f aca="false">K347</f>
        <v>400</v>
      </c>
      <c r="E347" s="1337" t="s">
        <v>496</v>
      </c>
      <c r="F347" s="1357" t="n">
        <f aca="false">L347</f>
        <v>2200</v>
      </c>
      <c r="G347" s="1337" t="s">
        <v>496</v>
      </c>
      <c r="H347" s="1325" t="n">
        <v>4</v>
      </c>
      <c r="I347" s="1327" t="s">
        <v>497</v>
      </c>
      <c r="J347" s="1338" t="n">
        <v>90</v>
      </c>
      <c r="K347" s="1209" t="n">
        <v>400</v>
      </c>
      <c r="L347" s="1209" t="n">
        <v>2200</v>
      </c>
      <c r="M347" s="1340" t="n">
        <v>27.0585815086826</v>
      </c>
      <c r="N347" s="1211" t="n">
        <v>1504.047293154</v>
      </c>
      <c r="O347" s="1213" t="n">
        <v>35788.7361378375</v>
      </c>
      <c r="P347" s="1342" t="n">
        <v>44321.33010987</v>
      </c>
      <c r="Q347" s="1213" t="n">
        <v>30258.301233465</v>
      </c>
      <c r="R347" s="1343" t="n">
        <v>66047.0373713025</v>
      </c>
      <c r="S347" s="1344" t="n">
        <v>74579.631343335</v>
      </c>
    </row>
    <row r="348" customFormat="false" ht="16.5" hidden="false" customHeight="false" outlineLevel="0" collapsed="false">
      <c r="A348" s="1336" t="s">
        <v>529</v>
      </c>
      <c r="B348" s="1337" t="n">
        <f aca="false">J348</f>
        <v>90</v>
      </c>
      <c r="C348" s="1337" t="s">
        <v>496</v>
      </c>
      <c r="D348" s="1337" t="n">
        <f aca="false">K348</f>
        <v>400</v>
      </c>
      <c r="E348" s="1337" t="s">
        <v>496</v>
      </c>
      <c r="F348" s="1357" t="n">
        <f aca="false">L348</f>
        <v>2250</v>
      </c>
      <c r="G348" s="1337" t="s">
        <v>496</v>
      </c>
      <c r="H348" s="1325" t="n">
        <v>4</v>
      </c>
      <c r="I348" s="1327" t="s">
        <v>497</v>
      </c>
      <c r="J348" s="1338" t="n">
        <v>90</v>
      </c>
      <c r="K348" s="1209" t="n">
        <v>400</v>
      </c>
      <c r="L348" s="1209" t="n">
        <v>2250</v>
      </c>
      <c r="M348" s="1340" t="n">
        <v>27.6296184981795</v>
      </c>
      <c r="N348" s="1211" t="n">
        <v>1544.697219996</v>
      </c>
      <c r="O348" s="1213" t="n">
        <v>36449.8934864513</v>
      </c>
      <c r="P348" s="1342" t="n">
        <v>45161.0103461513</v>
      </c>
      <c r="Q348" s="1213" t="n">
        <v>30821.2842590661</v>
      </c>
      <c r="R348" s="1343" t="n">
        <v>67271.1777455174</v>
      </c>
      <c r="S348" s="1344" t="n">
        <v>75982.2946052174</v>
      </c>
    </row>
    <row r="349" customFormat="false" ht="16.5" hidden="false" customHeight="false" outlineLevel="0" collapsed="false">
      <c r="A349" s="1336" t="s">
        <v>529</v>
      </c>
      <c r="B349" s="1337" t="n">
        <f aca="false">J349</f>
        <v>90</v>
      </c>
      <c r="C349" s="1337" t="s">
        <v>496</v>
      </c>
      <c r="D349" s="1337" t="n">
        <f aca="false">K349</f>
        <v>400</v>
      </c>
      <c r="E349" s="1337" t="s">
        <v>496</v>
      </c>
      <c r="F349" s="1357" t="n">
        <f aca="false">L349</f>
        <v>2300</v>
      </c>
      <c r="G349" s="1337" t="s">
        <v>496</v>
      </c>
      <c r="H349" s="1325" t="n">
        <v>4</v>
      </c>
      <c r="I349" s="1327" t="s">
        <v>497</v>
      </c>
      <c r="J349" s="1338" t="n">
        <v>90</v>
      </c>
      <c r="K349" s="1209" t="n">
        <v>400</v>
      </c>
      <c r="L349" s="1209" t="n">
        <v>2300</v>
      </c>
      <c r="M349" s="1340" t="n">
        <v>28.2006554876763</v>
      </c>
      <c r="N349" s="1211" t="n">
        <v>1585.347146838</v>
      </c>
      <c r="O349" s="1213" t="n">
        <v>37111.050835065</v>
      </c>
      <c r="P349" s="1342" t="n">
        <v>46000.6904512238</v>
      </c>
      <c r="Q349" s="1213" t="n">
        <v>31384.2671534588</v>
      </c>
      <c r="R349" s="1343" t="n">
        <v>68495.3179885238</v>
      </c>
      <c r="S349" s="1344" t="n">
        <v>77384.9576046825</v>
      </c>
    </row>
    <row r="350" customFormat="false" ht="16.5" hidden="false" customHeight="false" outlineLevel="0" collapsed="false">
      <c r="A350" s="1336" t="s">
        <v>529</v>
      </c>
      <c r="B350" s="1337" t="n">
        <f aca="false">J350</f>
        <v>90</v>
      </c>
      <c r="C350" s="1337" t="s">
        <v>496</v>
      </c>
      <c r="D350" s="1337" t="n">
        <f aca="false">K350</f>
        <v>400</v>
      </c>
      <c r="E350" s="1337" t="s">
        <v>496</v>
      </c>
      <c r="F350" s="1357" t="n">
        <f aca="false">L350</f>
        <v>2350</v>
      </c>
      <c r="G350" s="1337" t="s">
        <v>496</v>
      </c>
      <c r="H350" s="1325" t="n">
        <v>4</v>
      </c>
      <c r="I350" s="1327" t="s">
        <v>497</v>
      </c>
      <c r="J350" s="1338" t="n">
        <v>90</v>
      </c>
      <c r="K350" s="1209" t="n">
        <v>400</v>
      </c>
      <c r="L350" s="1209" t="n">
        <v>2350</v>
      </c>
      <c r="M350" s="1340" t="n">
        <v>28.7887324771732</v>
      </c>
      <c r="N350" s="1211" t="n">
        <v>1625.99707368</v>
      </c>
      <c r="O350" s="1213" t="n">
        <v>37772.2081836788</v>
      </c>
      <c r="P350" s="1342" t="n">
        <v>46840.370687505</v>
      </c>
      <c r="Q350" s="1213" t="n">
        <v>32162.7471676425</v>
      </c>
      <c r="R350" s="1343" t="n">
        <v>69934.9553513213</v>
      </c>
      <c r="S350" s="1344" t="n">
        <v>79003.1178551475</v>
      </c>
    </row>
    <row r="351" customFormat="false" ht="16.5" hidden="false" customHeight="false" outlineLevel="0" collapsed="false">
      <c r="A351" s="1336" t="s">
        <v>529</v>
      </c>
      <c r="B351" s="1337" t="n">
        <f aca="false">J351</f>
        <v>90</v>
      </c>
      <c r="C351" s="1337" t="s">
        <v>496</v>
      </c>
      <c r="D351" s="1337" t="n">
        <f aca="false">K351</f>
        <v>400</v>
      </c>
      <c r="E351" s="1337" t="s">
        <v>496</v>
      </c>
      <c r="F351" s="1357" t="n">
        <f aca="false">L351</f>
        <v>2400</v>
      </c>
      <c r="G351" s="1337" t="s">
        <v>496</v>
      </c>
      <c r="H351" s="1325" t="n">
        <v>4</v>
      </c>
      <c r="I351" s="1327" t="s">
        <v>497</v>
      </c>
      <c r="J351" s="1338" t="n">
        <v>90</v>
      </c>
      <c r="K351" s="1209" t="n">
        <v>400</v>
      </c>
      <c r="L351" s="1209" t="n">
        <v>2400</v>
      </c>
      <c r="M351" s="1340" t="n">
        <v>29.35976946667</v>
      </c>
      <c r="N351" s="1211" t="n">
        <v>1666.647000522</v>
      </c>
      <c r="O351" s="1213" t="n">
        <v>38433.3655322925</v>
      </c>
      <c r="P351" s="1342" t="n">
        <v>47680.0509237863</v>
      </c>
      <c r="Q351" s="1213" t="n">
        <v>32725.7301932438</v>
      </c>
      <c r="R351" s="1343" t="n">
        <v>71159.0957255363</v>
      </c>
      <c r="S351" s="1344" t="n">
        <v>80405.78111703</v>
      </c>
    </row>
    <row r="352" customFormat="false" ht="16.5" hidden="false" customHeight="false" outlineLevel="0" collapsed="false">
      <c r="A352" s="1336" t="s">
        <v>529</v>
      </c>
      <c r="B352" s="1337" t="n">
        <f aca="false">J352</f>
        <v>90</v>
      </c>
      <c r="C352" s="1337" t="s">
        <v>496</v>
      </c>
      <c r="D352" s="1337" t="n">
        <f aca="false">K352</f>
        <v>400</v>
      </c>
      <c r="E352" s="1337" t="s">
        <v>496</v>
      </c>
      <c r="F352" s="1357" t="n">
        <f aca="false">L352</f>
        <v>2450</v>
      </c>
      <c r="G352" s="1337" t="s">
        <v>496</v>
      </c>
      <c r="H352" s="1325" t="n">
        <v>4</v>
      </c>
      <c r="I352" s="1327" t="s">
        <v>497</v>
      </c>
      <c r="J352" s="1338" t="n">
        <v>90</v>
      </c>
      <c r="K352" s="1209" t="n">
        <v>400</v>
      </c>
      <c r="L352" s="1209" t="n">
        <v>2450</v>
      </c>
      <c r="M352" s="1340" t="n">
        <v>30.1444131089668</v>
      </c>
      <c r="N352" s="1211" t="n">
        <v>1707.296927364</v>
      </c>
      <c r="O352" s="1213" t="n">
        <v>39852.0601416675</v>
      </c>
      <c r="P352" s="1342" t="n">
        <v>49234.6229529038</v>
      </c>
      <c r="Q352" s="1213" t="n">
        <v>33504.2100762188</v>
      </c>
      <c r="R352" s="1343" t="n">
        <v>73356.2702178863</v>
      </c>
      <c r="S352" s="1344" t="n">
        <v>82738.8330291225</v>
      </c>
    </row>
    <row r="353" customFormat="false" ht="16.5" hidden="false" customHeight="false" outlineLevel="0" collapsed="false">
      <c r="A353" s="1336" t="s">
        <v>529</v>
      </c>
      <c r="B353" s="1337" t="n">
        <f aca="false">J353</f>
        <v>90</v>
      </c>
      <c r="C353" s="1337" t="s">
        <v>496</v>
      </c>
      <c r="D353" s="1337" t="n">
        <f aca="false">K353</f>
        <v>400</v>
      </c>
      <c r="E353" s="1337" t="s">
        <v>496</v>
      </c>
      <c r="F353" s="1357" t="n">
        <f aca="false">L353</f>
        <v>2500</v>
      </c>
      <c r="G353" s="1337" t="s">
        <v>496</v>
      </c>
      <c r="H353" s="1325" t="n">
        <v>4</v>
      </c>
      <c r="I353" s="1327" t="s">
        <v>497</v>
      </c>
      <c r="J353" s="1338" t="n">
        <v>90</v>
      </c>
      <c r="K353" s="1209" t="n">
        <v>400</v>
      </c>
      <c r="L353" s="1209" t="n">
        <v>2500</v>
      </c>
      <c r="M353" s="1340" t="n">
        <v>30.7154500984637</v>
      </c>
      <c r="N353" s="1211" t="n">
        <v>1747.946854206</v>
      </c>
      <c r="O353" s="1213" t="n">
        <v>40513.2174902813</v>
      </c>
      <c r="P353" s="1342" t="n">
        <v>50074.303189185</v>
      </c>
      <c r="Q353" s="1213" t="n">
        <v>34067.19310182</v>
      </c>
      <c r="R353" s="1343" t="n">
        <v>74580.4105921013</v>
      </c>
      <c r="S353" s="1344" t="n">
        <v>84141.496291005</v>
      </c>
    </row>
    <row r="354" customFormat="false" ht="16.5" hidden="false" customHeight="false" outlineLevel="0" collapsed="false">
      <c r="A354" s="1336" t="s">
        <v>529</v>
      </c>
      <c r="B354" s="1337" t="n">
        <f aca="false">J354</f>
        <v>90</v>
      </c>
      <c r="C354" s="1337" t="s">
        <v>496</v>
      </c>
      <c r="D354" s="1337" t="n">
        <f aca="false">K354</f>
        <v>400</v>
      </c>
      <c r="E354" s="1337" t="s">
        <v>496</v>
      </c>
      <c r="F354" s="1357" t="n">
        <f aca="false">L354</f>
        <v>2550</v>
      </c>
      <c r="G354" s="1337" t="s">
        <v>496</v>
      </c>
      <c r="H354" s="1325" t="n">
        <v>4</v>
      </c>
      <c r="I354" s="1327" t="s">
        <v>497</v>
      </c>
      <c r="J354" s="1338" t="n">
        <v>90</v>
      </c>
      <c r="K354" s="1209" t="n">
        <v>400</v>
      </c>
      <c r="L354" s="1209" t="n">
        <v>2550</v>
      </c>
      <c r="M354" s="1340" t="n">
        <v>31.3035270879605</v>
      </c>
      <c r="N354" s="1211" t="n">
        <v>1788.596781048</v>
      </c>
      <c r="O354" s="1213" t="n">
        <v>41174.374838895</v>
      </c>
      <c r="P354" s="1342" t="n">
        <v>50913.9834254663</v>
      </c>
      <c r="Q354" s="1213" t="n">
        <v>34845.672984795</v>
      </c>
      <c r="R354" s="1343" t="n">
        <v>76020.04782369</v>
      </c>
      <c r="S354" s="1344" t="n">
        <v>85759.6564102613</v>
      </c>
    </row>
    <row r="355" customFormat="false" ht="16.5" hidden="false" customHeight="false" outlineLevel="0" collapsed="false">
      <c r="A355" s="1324" t="s">
        <v>529</v>
      </c>
      <c r="B355" s="1325" t="n">
        <f aca="false">J355</f>
        <v>90</v>
      </c>
      <c r="C355" s="1325" t="s">
        <v>496</v>
      </c>
      <c r="D355" s="1325" t="n">
        <f aca="false">K355</f>
        <v>400</v>
      </c>
      <c r="E355" s="1325" t="s">
        <v>496</v>
      </c>
      <c r="F355" s="1357" t="n">
        <f aca="false">L355</f>
        <v>2600</v>
      </c>
      <c r="G355" s="1325" t="s">
        <v>496</v>
      </c>
      <c r="H355" s="1325" t="n">
        <v>4</v>
      </c>
      <c r="I355" s="1327" t="s">
        <v>497</v>
      </c>
      <c r="J355" s="1338" t="n">
        <v>90</v>
      </c>
      <c r="K355" s="1209" t="n">
        <v>400</v>
      </c>
      <c r="L355" s="1209" t="n">
        <v>2600</v>
      </c>
      <c r="M355" s="1340" t="n">
        <v>31.8745640774574</v>
      </c>
      <c r="N355" s="1211" t="n">
        <v>1829.24670789</v>
      </c>
      <c r="O355" s="1213" t="n">
        <v>41835.5321875088</v>
      </c>
      <c r="P355" s="1342" t="n">
        <v>51753.6635305388</v>
      </c>
      <c r="Q355" s="1213" t="n">
        <v>35408.6560103963</v>
      </c>
      <c r="R355" s="1343" t="n">
        <v>77244.188197905</v>
      </c>
      <c r="S355" s="1344" t="n">
        <v>87162.319540935</v>
      </c>
    </row>
    <row r="356" customFormat="false" ht="16.5" hidden="false" customHeight="false" outlineLevel="0" collapsed="false">
      <c r="A356" s="1336" t="s">
        <v>529</v>
      </c>
      <c r="B356" s="1337" t="n">
        <f aca="false">J356</f>
        <v>90</v>
      </c>
      <c r="C356" s="1337" t="s">
        <v>496</v>
      </c>
      <c r="D356" s="1337" t="n">
        <f aca="false">K356</f>
        <v>400</v>
      </c>
      <c r="E356" s="1337" t="s">
        <v>496</v>
      </c>
      <c r="F356" s="1357" t="n">
        <f aca="false">L356</f>
        <v>2650</v>
      </c>
      <c r="G356" s="1337" t="s">
        <v>496</v>
      </c>
      <c r="H356" s="1325" t="n">
        <v>4</v>
      </c>
      <c r="I356" s="1327" t="s">
        <v>497</v>
      </c>
      <c r="J356" s="1338" t="n">
        <v>90</v>
      </c>
      <c r="K356" s="1209" t="n">
        <v>400</v>
      </c>
      <c r="L356" s="1209" t="n">
        <v>2650</v>
      </c>
      <c r="M356" s="1340" t="n">
        <v>32.4626410669542</v>
      </c>
      <c r="N356" s="1211" t="n">
        <v>1869.896634732</v>
      </c>
      <c r="O356" s="1213" t="n">
        <v>42496.6895361225</v>
      </c>
      <c r="P356" s="1342" t="n">
        <v>52593.34376682</v>
      </c>
      <c r="Q356" s="1213" t="n">
        <v>36187.1358933713</v>
      </c>
      <c r="R356" s="1343" t="n">
        <v>78683.8254294938</v>
      </c>
      <c r="S356" s="1344" t="n">
        <v>88780.4796601913</v>
      </c>
    </row>
    <row r="357" customFormat="false" ht="16.5" hidden="false" customHeight="false" outlineLevel="0" collapsed="false">
      <c r="A357" s="1336" t="s">
        <v>529</v>
      </c>
      <c r="B357" s="1337" t="n">
        <f aca="false">J357</f>
        <v>90</v>
      </c>
      <c r="C357" s="1337" t="s">
        <v>496</v>
      </c>
      <c r="D357" s="1337" t="n">
        <f aca="false">K357</f>
        <v>400</v>
      </c>
      <c r="E357" s="1337" t="s">
        <v>496</v>
      </c>
      <c r="F357" s="1357" t="n">
        <f aca="false">L357</f>
        <v>2700</v>
      </c>
      <c r="G357" s="1337" t="s">
        <v>496</v>
      </c>
      <c r="H357" s="1325" t="n">
        <v>4</v>
      </c>
      <c r="I357" s="1327" t="s">
        <v>497</v>
      </c>
      <c r="J357" s="1338" t="n">
        <v>90</v>
      </c>
      <c r="K357" s="1209" t="n">
        <v>400</v>
      </c>
      <c r="L357" s="1209" t="n">
        <v>2700</v>
      </c>
      <c r="M357" s="1340" t="n">
        <v>33.1121780564511</v>
      </c>
      <c r="N357" s="1211" t="n">
        <v>1910.546561574</v>
      </c>
      <c r="O357" s="1213" t="n">
        <v>43229.9538341775</v>
      </c>
      <c r="P357" s="1342" t="n">
        <v>53505.5711578988</v>
      </c>
      <c r="Q357" s="1213" t="n">
        <v>36750.1189189725</v>
      </c>
      <c r="R357" s="1343" t="n">
        <v>79980.07275315</v>
      </c>
      <c r="S357" s="1344" t="n">
        <v>90255.6900768713</v>
      </c>
    </row>
    <row r="358" customFormat="false" ht="16.5" hidden="false" customHeight="false" outlineLevel="0" collapsed="false">
      <c r="A358" s="1336" t="s">
        <v>529</v>
      </c>
      <c r="B358" s="1337" t="n">
        <f aca="false">J358</f>
        <v>90</v>
      </c>
      <c r="C358" s="1337" t="s">
        <v>496</v>
      </c>
      <c r="D358" s="1337" t="n">
        <f aca="false">K358</f>
        <v>400</v>
      </c>
      <c r="E358" s="1337" t="s">
        <v>496</v>
      </c>
      <c r="F358" s="1357" t="n">
        <f aca="false">L358</f>
        <v>2750</v>
      </c>
      <c r="G358" s="1337" t="s">
        <v>496</v>
      </c>
      <c r="H358" s="1325" t="n">
        <v>4</v>
      </c>
      <c r="I358" s="1327" t="s">
        <v>497</v>
      </c>
      <c r="J358" s="1338" t="n">
        <v>90</v>
      </c>
      <c r="K358" s="1209" t="n">
        <v>400</v>
      </c>
      <c r="L358" s="1209" t="n">
        <v>2750</v>
      </c>
      <c r="M358" s="1340" t="n">
        <v>33.6832150459479</v>
      </c>
      <c r="N358" s="1211" t="n">
        <v>1951.196488416</v>
      </c>
      <c r="O358" s="1213" t="n">
        <v>43891.1111827913</v>
      </c>
      <c r="P358" s="1342" t="n">
        <v>54345.2512629713</v>
      </c>
      <c r="Q358" s="1213" t="n">
        <v>37313.101813365</v>
      </c>
      <c r="R358" s="1343" t="n">
        <v>81204.2129961563</v>
      </c>
      <c r="S358" s="1344" t="n">
        <v>91658.3530763363</v>
      </c>
    </row>
    <row r="359" customFormat="false" ht="16.5" hidden="false" customHeight="false" outlineLevel="0" collapsed="false">
      <c r="A359" s="1336" t="s">
        <v>529</v>
      </c>
      <c r="B359" s="1337" t="n">
        <f aca="false">J359</f>
        <v>90</v>
      </c>
      <c r="C359" s="1337" t="s">
        <v>496</v>
      </c>
      <c r="D359" s="1337" t="n">
        <f aca="false">K359</f>
        <v>400</v>
      </c>
      <c r="E359" s="1337" t="s">
        <v>496</v>
      </c>
      <c r="F359" s="1357" t="n">
        <f aca="false">L359</f>
        <v>2800</v>
      </c>
      <c r="G359" s="1337" t="s">
        <v>496</v>
      </c>
      <c r="H359" s="1325" t="n">
        <v>4</v>
      </c>
      <c r="I359" s="1327" t="s">
        <v>497</v>
      </c>
      <c r="J359" s="1338" t="n">
        <v>90</v>
      </c>
      <c r="K359" s="1209" t="n">
        <v>400</v>
      </c>
      <c r="L359" s="1209" t="n">
        <v>2800</v>
      </c>
      <c r="M359" s="1340" t="n">
        <v>34.2712920354447</v>
      </c>
      <c r="N359" s="1211" t="n">
        <v>1991.846415258</v>
      </c>
      <c r="O359" s="1213" t="n">
        <v>44552.268531405</v>
      </c>
      <c r="P359" s="1342" t="n">
        <v>55184.9314992525</v>
      </c>
      <c r="Q359" s="1213" t="n">
        <v>38091.5818275488</v>
      </c>
      <c r="R359" s="1343" t="n">
        <v>82643.8503589538</v>
      </c>
      <c r="S359" s="1344" t="n">
        <v>93276.5133268013</v>
      </c>
    </row>
    <row r="360" customFormat="false" ht="16.5" hidden="false" customHeight="false" outlineLevel="0" collapsed="false">
      <c r="A360" s="1336" t="s">
        <v>529</v>
      </c>
      <c r="B360" s="1337" t="n">
        <f aca="false">J360</f>
        <v>90</v>
      </c>
      <c r="C360" s="1337" t="s">
        <v>496</v>
      </c>
      <c r="D360" s="1337" t="n">
        <f aca="false">K360</f>
        <v>400</v>
      </c>
      <c r="E360" s="1337" t="s">
        <v>496</v>
      </c>
      <c r="F360" s="1357" t="n">
        <f aca="false">L360</f>
        <v>2850</v>
      </c>
      <c r="G360" s="1337" t="s">
        <v>496</v>
      </c>
      <c r="H360" s="1325" t="n">
        <v>4</v>
      </c>
      <c r="I360" s="1327" t="s">
        <v>497</v>
      </c>
      <c r="J360" s="1338" t="n">
        <v>90</v>
      </c>
      <c r="K360" s="1209" t="n">
        <v>400</v>
      </c>
      <c r="L360" s="1209" t="n">
        <v>2850</v>
      </c>
      <c r="M360" s="1340" t="n">
        <v>34.8423290249416</v>
      </c>
      <c r="N360" s="1211" t="n">
        <v>2032.4963421</v>
      </c>
      <c r="O360" s="1213" t="n">
        <v>45213.4258800188</v>
      </c>
      <c r="P360" s="1342" t="n">
        <v>56024.6117355338</v>
      </c>
      <c r="Q360" s="1213" t="n">
        <v>38654.5647219413</v>
      </c>
      <c r="R360" s="1343" t="n">
        <v>83867.99060196</v>
      </c>
      <c r="S360" s="1344" t="n">
        <v>94679.176457475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90</v>
      </c>
      <c r="C361" s="1337" t="s">
        <v>496</v>
      </c>
      <c r="D361" s="1337" t="n">
        <f aca="false">K361</f>
        <v>400</v>
      </c>
      <c r="E361" s="1337" t="s">
        <v>496</v>
      </c>
      <c r="F361" s="1357" t="n">
        <f aca="false">L361</f>
        <v>2900</v>
      </c>
      <c r="G361" s="1337" t="s">
        <v>496</v>
      </c>
      <c r="H361" s="1325" t="n">
        <v>4</v>
      </c>
      <c r="I361" s="1327" t="s">
        <v>497</v>
      </c>
      <c r="J361" s="1338" t="n">
        <v>90</v>
      </c>
      <c r="K361" s="1209" t="n">
        <v>400</v>
      </c>
      <c r="L361" s="1209" t="n">
        <v>2900</v>
      </c>
      <c r="M361" s="1340" t="n">
        <v>35.4304060144384</v>
      </c>
      <c r="N361" s="1211" t="n">
        <v>2073.146268942</v>
      </c>
      <c r="O361" s="1213" t="n">
        <v>45874.5832286325</v>
      </c>
      <c r="P361" s="1342" t="n">
        <v>56864.291971815</v>
      </c>
      <c r="Q361" s="1213" t="n">
        <v>39433.044736125</v>
      </c>
      <c r="R361" s="1343" t="n">
        <v>85307.6279647575</v>
      </c>
      <c r="S361" s="1344" t="n">
        <v>96297.33670794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90</v>
      </c>
      <c r="C362" s="1337" t="s">
        <v>496</v>
      </c>
      <c r="D362" s="1337" t="n">
        <f aca="false">K362</f>
        <v>400</v>
      </c>
      <c r="E362" s="1337" t="s">
        <v>496</v>
      </c>
      <c r="F362" s="1357" t="n">
        <f aca="false">L362</f>
        <v>2950</v>
      </c>
      <c r="G362" s="1337" t="s">
        <v>496</v>
      </c>
      <c r="H362" s="1325" t="n">
        <v>4</v>
      </c>
      <c r="I362" s="1327" t="s">
        <v>497</v>
      </c>
      <c r="J362" s="1338" t="n">
        <v>90</v>
      </c>
      <c r="K362" s="1209" t="n">
        <v>400</v>
      </c>
      <c r="L362" s="1209" t="n">
        <v>2950</v>
      </c>
      <c r="M362" s="1340" t="n">
        <v>36.0014430039353</v>
      </c>
      <c r="N362" s="1211" t="n">
        <v>2113.796195784</v>
      </c>
      <c r="O362" s="1213" t="n">
        <v>46535.7405772463</v>
      </c>
      <c r="P362" s="1342" t="n">
        <v>57703.9720768875</v>
      </c>
      <c r="Q362" s="1213" t="n">
        <v>39996.0276305175</v>
      </c>
      <c r="R362" s="1343" t="n">
        <v>86531.7682077638</v>
      </c>
      <c r="S362" s="1344" t="n">
        <v>97699.999707405</v>
      </c>
    </row>
    <row r="363" customFormat="false" ht="16.5" hidden="false" customHeight="false" outlineLevel="0" collapsed="false">
      <c r="A363" s="1345" t="s">
        <v>529</v>
      </c>
      <c r="B363" s="1346" t="n">
        <f aca="false">J363</f>
        <v>90</v>
      </c>
      <c r="C363" s="1346" t="s">
        <v>496</v>
      </c>
      <c r="D363" s="1346" t="n">
        <f aca="false">K363</f>
        <v>400</v>
      </c>
      <c r="E363" s="1346" t="s">
        <v>496</v>
      </c>
      <c r="F363" s="1358" t="n">
        <f aca="false">L363</f>
        <v>3000</v>
      </c>
      <c r="G363" s="1346" t="s">
        <v>496</v>
      </c>
      <c r="H363" s="1348" t="n">
        <v>4</v>
      </c>
      <c r="I363" s="1349" t="s">
        <v>497</v>
      </c>
      <c r="J363" s="1356" t="n">
        <v>90</v>
      </c>
      <c r="K363" s="1232" t="n">
        <v>400</v>
      </c>
      <c r="L363" s="1232" t="n">
        <v>3000</v>
      </c>
      <c r="M363" s="1351" t="n">
        <v>36.5895199934321</v>
      </c>
      <c r="N363" s="1234" t="n">
        <v>2154.446122626</v>
      </c>
      <c r="O363" s="1236" t="n">
        <v>48295.1759130113</v>
      </c>
      <c r="P363" s="1353" t="n">
        <v>58543.6523131688</v>
      </c>
      <c r="Q363" s="1236" t="n">
        <v>40774.5076447013</v>
      </c>
      <c r="R363" s="1354" t="n">
        <v>89069.6835577125</v>
      </c>
      <c r="S363" s="1355" t="n">
        <v>99318.15995787</v>
      </c>
    </row>
    <row r="364" customFormat="false" ht="16.5" hidden="false" customHeight="false" outlineLevel="0" collapsed="false">
      <c r="A364" s="1202" t="s">
        <v>535</v>
      </c>
      <c r="B364" s="1202"/>
      <c r="C364" s="1202"/>
      <c r="D364" s="1202"/>
      <c r="E364" s="1202"/>
      <c r="F364" s="1202"/>
      <c r="G364" s="1202"/>
      <c r="H364" s="1202"/>
      <c r="I364" s="1202"/>
      <c r="J364" s="1202"/>
      <c r="K364" s="1202"/>
      <c r="L364" s="1202"/>
      <c r="M364" s="1202"/>
      <c r="N364" s="1202"/>
      <c r="O364" s="1202"/>
      <c r="P364" s="1202"/>
      <c r="Q364" s="1202"/>
      <c r="R364" s="1202"/>
      <c r="S364" s="1202"/>
    </row>
    <row r="365" customFormat="false" ht="16.5" hidden="false" customHeight="false" outlineLevel="0" collapsed="false">
      <c r="A365" s="1324" t="s">
        <v>529</v>
      </c>
      <c r="B365" s="1325" t="n">
        <f aca="false">J365</f>
        <v>90</v>
      </c>
      <c r="C365" s="1325" t="s">
        <v>496</v>
      </c>
      <c r="D365" s="1325" t="n">
        <f aca="false">K365</f>
        <v>400</v>
      </c>
      <c r="E365" s="1325" t="s">
        <v>496</v>
      </c>
      <c r="F365" s="1357" t="n">
        <f aca="false">L365</f>
        <v>600</v>
      </c>
      <c r="G365" s="1325" t="s">
        <v>496</v>
      </c>
      <c r="H365" s="1325" t="n">
        <v>6</v>
      </c>
      <c r="I365" s="1327" t="s">
        <v>497</v>
      </c>
      <c r="J365" s="1328" t="n">
        <v>90</v>
      </c>
      <c r="K365" s="1259" t="n">
        <v>400</v>
      </c>
      <c r="L365" s="1259" t="n">
        <v>600</v>
      </c>
      <c r="M365" s="1330" t="n">
        <v>8.60922257963869</v>
      </c>
      <c r="N365" s="1261" t="n">
        <v>250.8</v>
      </c>
      <c r="O365" s="1262" t="n">
        <v>15670.7471409188</v>
      </c>
      <c r="P365" s="1332" t="n">
        <v>18490.1183804925</v>
      </c>
      <c r="Q365" s="1262" t="n">
        <v>9225.88854220125</v>
      </c>
      <c r="R365" s="1334" t="n">
        <v>24896.63568312</v>
      </c>
      <c r="S365" s="1335" t="n">
        <v>27716.0069226938</v>
      </c>
    </row>
    <row r="366" customFormat="false" ht="16.5" hidden="false" customHeight="false" outlineLevel="0" collapsed="false">
      <c r="A366" s="1336" t="s">
        <v>529</v>
      </c>
      <c r="B366" s="1337" t="n">
        <f aca="false">J366</f>
        <v>90</v>
      </c>
      <c r="C366" s="1337" t="s">
        <v>496</v>
      </c>
      <c r="D366" s="1337" t="n">
        <f aca="false">K366</f>
        <v>400</v>
      </c>
      <c r="E366" s="1337" t="s">
        <v>496</v>
      </c>
      <c r="F366" s="1357" t="n">
        <f aca="false">L366</f>
        <v>650</v>
      </c>
      <c r="G366" s="1337" t="s">
        <v>496</v>
      </c>
      <c r="H366" s="1325" t="n">
        <v>6</v>
      </c>
      <c r="I366" s="1327" t="s">
        <v>497</v>
      </c>
      <c r="J366" s="1338" t="n">
        <v>90</v>
      </c>
      <c r="K366" s="1209" t="n">
        <v>400</v>
      </c>
      <c r="L366" s="1209" t="n">
        <v>650</v>
      </c>
      <c r="M366" s="1340" t="n">
        <v>9.24688195901553</v>
      </c>
      <c r="N366" s="1211" t="n">
        <v>300.96</v>
      </c>
      <c r="O366" s="1213" t="n">
        <v>16526.1936830175</v>
      </c>
      <c r="P366" s="1342" t="n">
        <v>19527.0526031738</v>
      </c>
      <c r="Q366" s="1213" t="n">
        <v>9788.8715678025</v>
      </c>
      <c r="R366" s="1343" t="n">
        <v>26315.06525082</v>
      </c>
      <c r="S366" s="1344" t="n">
        <v>29315.9241709763</v>
      </c>
    </row>
    <row r="367" customFormat="false" ht="16.5" hidden="false" customHeight="false" outlineLevel="0" collapsed="false">
      <c r="A367" s="1336" t="s">
        <v>529</v>
      </c>
      <c r="B367" s="1337" t="n">
        <f aca="false">J367</f>
        <v>90</v>
      </c>
      <c r="C367" s="1337" t="s">
        <v>496</v>
      </c>
      <c r="D367" s="1337" t="n">
        <f aca="false">K367</f>
        <v>400</v>
      </c>
      <c r="E367" s="1337" t="s">
        <v>496</v>
      </c>
      <c r="F367" s="1357" t="n">
        <f aca="false">L367</f>
        <v>700</v>
      </c>
      <c r="G367" s="1337" t="s">
        <v>496</v>
      </c>
      <c r="H367" s="1325" t="n">
        <v>6</v>
      </c>
      <c r="I367" s="1327" t="s">
        <v>497</v>
      </c>
      <c r="J367" s="1338" t="n">
        <v>90</v>
      </c>
      <c r="K367" s="1209" t="n">
        <v>400</v>
      </c>
      <c r="L367" s="1209" t="n">
        <v>700</v>
      </c>
      <c r="M367" s="1340" t="n">
        <v>9.90158133839237</v>
      </c>
      <c r="N367" s="1211" t="n">
        <v>351.12</v>
      </c>
      <c r="O367" s="1213" t="n">
        <v>17381.640356325</v>
      </c>
      <c r="P367" s="1342" t="n">
        <v>20563.9869570638</v>
      </c>
      <c r="Q367" s="1213" t="n">
        <v>10567.3514507775</v>
      </c>
      <c r="R367" s="1343" t="n">
        <v>27948.9918071025</v>
      </c>
      <c r="S367" s="1344" t="n">
        <v>31131.3384078413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90</v>
      </c>
      <c r="C368" s="1337" t="s">
        <v>496</v>
      </c>
      <c r="D368" s="1337" t="n">
        <f aca="false">K368</f>
        <v>400</v>
      </c>
      <c r="E368" s="1337" t="s">
        <v>496</v>
      </c>
      <c r="F368" s="1357" t="n">
        <f aca="false">L368</f>
        <v>750</v>
      </c>
      <c r="G368" s="1337" t="s">
        <v>496</v>
      </c>
      <c r="H368" s="1325" t="n">
        <v>6</v>
      </c>
      <c r="I368" s="1327" t="s">
        <v>497</v>
      </c>
      <c r="J368" s="1338" t="n">
        <v>90</v>
      </c>
      <c r="K368" s="1209" t="n">
        <v>400</v>
      </c>
      <c r="L368" s="1209" t="n">
        <v>750</v>
      </c>
      <c r="M368" s="1340" t="n">
        <v>10.5392407177692</v>
      </c>
      <c r="N368" s="1211" t="n">
        <v>401.28</v>
      </c>
      <c r="O368" s="1213" t="n">
        <v>18237.0870296325</v>
      </c>
      <c r="P368" s="1342" t="n">
        <v>21600.9213109538</v>
      </c>
      <c r="Q368" s="1213" t="n">
        <v>11130.3344763788</v>
      </c>
      <c r="R368" s="1343" t="n">
        <v>29367.4215060113</v>
      </c>
      <c r="S368" s="1344" t="n">
        <v>32731.2557873325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90</v>
      </c>
      <c r="C369" s="1337" t="s">
        <v>496</v>
      </c>
      <c r="D369" s="1337" t="n">
        <f aca="false">K369</f>
        <v>400</v>
      </c>
      <c r="E369" s="1337" t="s">
        <v>496</v>
      </c>
      <c r="F369" s="1357" t="n">
        <f aca="false">L369</f>
        <v>800</v>
      </c>
      <c r="G369" s="1337" t="s">
        <v>496</v>
      </c>
      <c r="H369" s="1325" t="n">
        <v>6</v>
      </c>
      <c r="I369" s="1327" t="s">
        <v>497</v>
      </c>
      <c r="J369" s="1338" t="n">
        <v>90</v>
      </c>
      <c r="K369" s="1209" t="n">
        <v>400</v>
      </c>
      <c r="L369" s="1209" t="n">
        <v>800</v>
      </c>
      <c r="M369" s="1340" t="n">
        <v>11.1769000971461</v>
      </c>
      <c r="N369" s="1211" t="n">
        <v>451.44</v>
      </c>
      <c r="O369" s="1213" t="n">
        <v>19092.5335717313</v>
      </c>
      <c r="P369" s="1342" t="n">
        <v>22637.855533635</v>
      </c>
      <c r="Q369" s="1213" t="n">
        <v>11693.3173707713</v>
      </c>
      <c r="R369" s="1343" t="n">
        <v>30785.8509425025</v>
      </c>
      <c r="S369" s="1344" t="n">
        <v>34331.1729044062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90</v>
      </c>
      <c r="C370" s="1337" t="s">
        <v>496</v>
      </c>
      <c r="D370" s="1337" t="n">
        <f aca="false">K370</f>
        <v>400</v>
      </c>
      <c r="E370" s="1337" t="s">
        <v>496</v>
      </c>
      <c r="F370" s="1357" t="n">
        <f aca="false">L370</f>
        <v>850</v>
      </c>
      <c r="G370" s="1337" t="s">
        <v>496</v>
      </c>
      <c r="H370" s="1325" t="n">
        <v>6</v>
      </c>
      <c r="I370" s="1327" t="s">
        <v>497</v>
      </c>
      <c r="J370" s="1338" t="n">
        <v>90</v>
      </c>
      <c r="K370" s="1209" t="n">
        <v>400</v>
      </c>
      <c r="L370" s="1209" t="n">
        <v>850</v>
      </c>
      <c r="M370" s="1340" t="n">
        <v>11.8315994765229</v>
      </c>
      <c r="N370" s="1211" t="n">
        <v>501.6</v>
      </c>
      <c r="O370" s="1213" t="n">
        <v>19947.9802450388</v>
      </c>
      <c r="P370" s="1342" t="n">
        <v>23674.789887525</v>
      </c>
      <c r="Q370" s="1213" t="n">
        <v>12471.797384955</v>
      </c>
      <c r="R370" s="1343" t="n">
        <v>32419.7776299938</v>
      </c>
      <c r="S370" s="1344" t="n">
        <v>36146.58727248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90</v>
      </c>
      <c r="C371" s="1337" t="s">
        <v>496</v>
      </c>
      <c r="D371" s="1337" t="n">
        <f aca="false">K371</f>
        <v>400</v>
      </c>
      <c r="E371" s="1337" t="s">
        <v>496</v>
      </c>
      <c r="F371" s="1357" t="n">
        <f aca="false">L371</f>
        <v>900</v>
      </c>
      <c r="G371" s="1337" t="s">
        <v>496</v>
      </c>
      <c r="H371" s="1325" t="n">
        <v>6</v>
      </c>
      <c r="I371" s="1327" t="s">
        <v>497</v>
      </c>
      <c r="J371" s="1338" t="n">
        <v>90</v>
      </c>
      <c r="K371" s="1209" t="n">
        <v>400</v>
      </c>
      <c r="L371" s="1209" t="n">
        <v>900</v>
      </c>
      <c r="M371" s="1340" t="n">
        <v>12.4692588558997</v>
      </c>
      <c r="N371" s="1211" t="n">
        <v>551.76</v>
      </c>
      <c r="O371" s="1213" t="n">
        <v>20803.4269183463</v>
      </c>
      <c r="P371" s="1342" t="n">
        <v>24711.7241102063</v>
      </c>
      <c r="Q371" s="1213" t="n">
        <v>13034.7802793475</v>
      </c>
      <c r="R371" s="1343" t="n">
        <v>33838.2071976938</v>
      </c>
      <c r="S371" s="1344" t="n">
        <v>37746.5043895538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90</v>
      </c>
      <c r="C372" s="1337" t="s">
        <v>496</v>
      </c>
      <c r="D372" s="1337" t="n">
        <f aca="false">K372</f>
        <v>400</v>
      </c>
      <c r="E372" s="1337" t="s">
        <v>496</v>
      </c>
      <c r="F372" s="1357" t="n">
        <f aca="false">L372</f>
        <v>950</v>
      </c>
      <c r="G372" s="1337" t="s">
        <v>496</v>
      </c>
      <c r="H372" s="1325" t="n">
        <v>6</v>
      </c>
      <c r="I372" s="1327" t="s">
        <v>497</v>
      </c>
      <c r="J372" s="1338" t="n">
        <v>90</v>
      </c>
      <c r="K372" s="1209" t="n">
        <v>400</v>
      </c>
      <c r="L372" s="1209" t="n">
        <v>950</v>
      </c>
      <c r="M372" s="1340" t="n">
        <v>13.1239582352766</v>
      </c>
      <c r="N372" s="1211" t="n">
        <v>601.92</v>
      </c>
      <c r="O372" s="1213" t="n">
        <v>21658.8735916538</v>
      </c>
      <c r="P372" s="1342" t="n">
        <v>25748.6584640963</v>
      </c>
      <c r="Q372" s="1213" t="n">
        <v>13813.2602935313</v>
      </c>
      <c r="R372" s="1343" t="n">
        <v>35472.133885185</v>
      </c>
      <c r="S372" s="1344" t="n">
        <v>39561.9187576275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90</v>
      </c>
      <c r="C373" s="1337" t="s">
        <v>496</v>
      </c>
      <c r="D373" s="1337" t="n">
        <f aca="false">K373</f>
        <v>400</v>
      </c>
      <c r="E373" s="1337" t="s">
        <v>496</v>
      </c>
      <c r="F373" s="1357" t="n">
        <f aca="false">L373</f>
        <v>1000</v>
      </c>
      <c r="G373" s="1337" t="s">
        <v>496</v>
      </c>
      <c r="H373" s="1325" t="n">
        <v>6</v>
      </c>
      <c r="I373" s="1327" t="s">
        <v>497</v>
      </c>
      <c r="J373" s="1338" t="n">
        <v>90</v>
      </c>
      <c r="K373" s="1209" t="n">
        <v>400</v>
      </c>
      <c r="L373" s="1209" t="n">
        <v>1000</v>
      </c>
      <c r="M373" s="1340" t="n">
        <v>13.7616176146534</v>
      </c>
      <c r="N373" s="1211" t="n">
        <v>652.08</v>
      </c>
      <c r="O373" s="1213" t="n">
        <v>22514.3201337525</v>
      </c>
      <c r="P373" s="1342" t="n">
        <v>26785.5928179863</v>
      </c>
      <c r="Q373" s="1213" t="n">
        <v>14376.2433191325</v>
      </c>
      <c r="R373" s="1343" t="n">
        <v>36890.563452885</v>
      </c>
      <c r="S373" s="1344" t="n">
        <v>41161.8361371188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90</v>
      </c>
      <c r="C374" s="1337" t="s">
        <v>496</v>
      </c>
      <c r="D374" s="1337" t="n">
        <f aca="false">K374</f>
        <v>400</v>
      </c>
      <c r="E374" s="1337" t="s">
        <v>496</v>
      </c>
      <c r="F374" s="1357" t="n">
        <f aca="false">L374</f>
        <v>1050</v>
      </c>
      <c r="G374" s="1337" t="s">
        <v>496</v>
      </c>
      <c r="H374" s="1325" t="n">
        <v>6</v>
      </c>
      <c r="I374" s="1327" t="s">
        <v>497</v>
      </c>
      <c r="J374" s="1338" t="n">
        <v>90</v>
      </c>
      <c r="K374" s="1209" t="n">
        <v>400</v>
      </c>
      <c r="L374" s="1209" t="n">
        <v>1050</v>
      </c>
      <c r="M374" s="1340" t="n">
        <v>14.4163169940303</v>
      </c>
      <c r="N374" s="1211" t="n">
        <v>702.24</v>
      </c>
      <c r="O374" s="1213" t="n">
        <v>23369.76680706</v>
      </c>
      <c r="P374" s="1342" t="n">
        <v>27822.5270406675</v>
      </c>
      <c r="Q374" s="1213" t="n">
        <v>15154.7232021075</v>
      </c>
      <c r="R374" s="1343" t="n">
        <v>38524.4900091675</v>
      </c>
      <c r="S374" s="1344" t="n">
        <v>42977.250242775</v>
      </c>
    </row>
    <row r="375" customFormat="false" ht="16.5" hidden="false" customHeight="false" outlineLevel="0" collapsed="false">
      <c r="A375" s="1324" t="s">
        <v>529</v>
      </c>
      <c r="B375" s="1325" t="n">
        <f aca="false">J375</f>
        <v>90</v>
      </c>
      <c r="C375" s="1325" t="s">
        <v>496</v>
      </c>
      <c r="D375" s="1325" t="n">
        <f aca="false">K375</f>
        <v>400</v>
      </c>
      <c r="E375" s="1325" t="s">
        <v>496</v>
      </c>
      <c r="F375" s="1357" t="n">
        <f aca="false">L375</f>
        <v>1100</v>
      </c>
      <c r="G375" s="1325" t="s">
        <v>496</v>
      </c>
      <c r="H375" s="1325" t="n">
        <v>6</v>
      </c>
      <c r="I375" s="1327" t="s">
        <v>497</v>
      </c>
      <c r="J375" s="1338" t="n">
        <v>90</v>
      </c>
      <c r="K375" s="1209" t="n">
        <v>400</v>
      </c>
      <c r="L375" s="1209" t="n">
        <v>1100</v>
      </c>
      <c r="M375" s="1340" t="n">
        <v>15.0539763734071</v>
      </c>
      <c r="N375" s="1211" t="n">
        <v>752.4</v>
      </c>
      <c r="O375" s="1213" t="n">
        <v>24090.7339586475</v>
      </c>
      <c r="P375" s="1342" t="n">
        <v>28724.1608996888</v>
      </c>
      <c r="Q375" s="1213" t="n">
        <v>15717.7062277088</v>
      </c>
      <c r="R375" s="1343" t="n">
        <v>39808.4401863563</v>
      </c>
      <c r="S375" s="1344" t="n">
        <v>44441.8671273975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90</v>
      </c>
      <c r="C376" s="1337" t="s">
        <v>496</v>
      </c>
      <c r="D376" s="1337" t="n">
        <f aca="false">K376</f>
        <v>400</v>
      </c>
      <c r="E376" s="1337" t="s">
        <v>496</v>
      </c>
      <c r="F376" s="1357" t="n">
        <f aca="false">L376</f>
        <v>1150</v>
      </c>
      <c r="G376" s="1337" t="s">
        <v>496</v>
      </c>
      <c r="H376" s="1325" t="n">
        <v>6</v>
      </c>
      <c r="I376" s="1327" t="s">
        <v>497</v>
      </c>
      <c r="J376" s="1338" t="n">
        <v>90</v>
      </c>
      <c r="K376" s="1209" t="n">
        <v>400</v>
      </c>
      <c r="L376" s="1209" t="n">
        <v>1150</v>
      </c>
      <c r="M376" s="1340" t="n">
        <v>15.6916357527839</v>
      </c>
      <c r="N376" s="1211" t="n">
        <v>802.56</v>
      </c>
      <c r="O376" s="1213" t="n">
        <v>25147.8997833263</v>
      </c>
      <c r="P376" s="1342" t="n">
        <v>29964.0459302775</v>
      </c>
      <c r="Q376" s="1213" t="n">
        <v>16280.6891221013</v>
      </c>
      <c r="R376" s="1343" t="n">
        <v>41428.5889054275</v>
      </c>
      <c r="S376" s="1344" t="n">
        <v>46244.7350523788</v>
      </c>
    </row>
    <row r="377" customFormat="false" ht="16.5" hidden="false" customHeight="false" outlineLevel="0" collapsed="false">
      <c r="A377" s="1336" t="s">
        <v>529</v>
      </c>
      <c r="B377" s="1337" t="n">
        <f aca="false">J377</f>
        <v>90</v>
      </c>
      <c r="C377" s="1337" t="s">
        <v>496</v>
      </c>
      <c r="D377" s="1337" t="n">
        <f aca="false">K377</f>
        <v>400</v>
      </c>
      <c r="E377" s="1337" t="s">
        <v>496</v>
      </c>
      <c r="F377" s="1357" t="n">
        <f aca="false">L377</f>
        <v>1200</v>
      </c>
      <c r="G377" s="1337" t="s">
        <v>496</v>
      </c>
      <c r="H377" s="1325" t="n">
        <v>6</v>
      </c>
      <c r="I377" s="1327" t="s">
        <v>497</v>
      </c>
      <c r="J377" s="1338" t="n">
        <v>90</v>
      </c>
      <c r="K377" s="1209" t="n">
        <v>400</v>
      </c>
      <c r="L377" s="1209" t="n">
        <v>1200</v>
      </c>
      <c r="M377" s="1340" t="n">
        <v>16.4640851321608</v>
      </c>
      <c r="N377" s="1211" t="n">
        <v>852.72</v>
      </c>
      <c r="O377" s="1213" t="n">
        <v>26118.3241594238</v>
      </c>
      <c r="P377" s="1342" t="n">
        <v>31116.6598225613</v>
      </c>
      <c r="Q377" s="1213" t="n">
        <v>17059.169136285</v>
      </c>
      <c r="R377" s="1343" t="n">
        <v>43177.4932957088</v>
      </c>
      <c r="S377" s="1344" t="n">
        <v>48175.8289588463</v>
      </c>
    </row>
    <row r="378" customFormat="false" ht="16.5" hidden="false" customHeight="false" outlineLevel="0" collapsed="false">
      <c r="A378" s="1336" t="s">
        <v>529</v>
      </c>
      <c r="B378" s="1337" t="n">
        <f aca="false">J378</f>
        <v>90</v>
      </c>
      <c r="C378" s="1337" t="s">
        <v>496</v>
      </c>
      <c r="D378" s="1337" t="n">
        <f aca="false">K378</f>
        <v>400</v>
      </c>
      <c r="E378" s="1337" t="s">
        <v>496</v>
      </c>
      <c r="F378" s="1357" t="n">
        <f aca="false">L378</f>
        <v>1250</v>
      </c>
      <c r="G378" s="1337" t="s">
        <v>496</v>
      </c>
      <c r="H378" s="1325" t="n">
        <v>6</v>
      </c>
      <c r="I378" s="1327" t="s">
        <v>497</v>
      </c>
      <c r="J378" s="1338" t="n">
        <v>90</v>
      </c>
      <c r="K378" s="1209" t="n">
        <v>400</v>
      </c>
      <c r="L378" s="1209" t="n">
        <v>1250</v>
      </c>
      <c r="M378" s="1340" t="n">
        <v>17.1017445115376</v>
      </c>
      <c r="N378" s="1211" t="n">
        <v>902.88</v>
      </c>
      <c r="O378" s="1213" t="n">
        <v>26973.7708327313</v>
      </c>
      <c r="P378" s="1342" t="n">
        <v>32153.5941764513</v>
      </c>
      <c r="Q378" s="1213" t="n">
        <v>17622.1520306775</v>
      </c>
      <c r="R378" s="1343" t="n">
        <v>44595.9228634088</v>
      </c>
      <c r="S378" s="1344" t="n">
        <v>49775.7462071288</v>
      </c>
    </row>
    <row r="379" customFormat="false" ht="16.5" hidden="false" customHeight="false" outlineLevel="0" collapsed="false">
      <c r="A379" s="1336" t="s">
        <v>529</v>
      </c>
      <c r="B379" s="1337" t="n">
        <f aca="false">J379</f>
        <v>90</v>
      </c>
      <c r="C379" s="1337" t="s">
        <v>496</v>
      </c>
      <c r="D379" s="1337" t="n">
        <f aca="false">K379</f>
        <v>400</v>
      </c>
      <c r="E379" s="1337" t="s">
        <v>496</v>
      </c>
      <c r="F379" s="1357" t="n">
        <f aca="false">L379</f>
        <v>1300</v>
      </c>
      <c r="G379" s="1337" t="s">
        <v>496</v>
      </c>
      <c r="H379" s="1325" t="n">
        <v>6</v>
      </c>
      <c r="I379" s="1327" t="s">
        <v>497</v>
      </c>
      <c r="J379" s="1338" t="n">
        <v>90</v>
      </c>
      <c r="K379" s="1209" t="n">
        <v>400</v>
      </c>
      <c r="L379" s="1209" t="n">
        <v>1300</v>
      </c>
      <c r="M379" s="1340" t="n">
        <v>17.7564438909145</v>
      </c>
      <c r="N379" s="1211" t="n">
        <v>953.04</v>
      </c>
      <c r="O379" s="1213" t="n">
        <v>27829.2175060388</v>
      </c>
      <c r="P379" s="1342" t="n">
        <v>33190.5283991325</v>
      </c>
      <c r="Q379" s="1213" t="n">
        <v>18400.6320448613</v>
      </c>
      <c r="R379" s="1343" t="n">
        <v>46229.8495509</v>
      </c>
      <c r="S379" s="1344" t="n">
        <v>51591.1604439938</v>
      </c>
    </row>
    <row r="380" customFormat="false" ht="16.5" hidden="false" customHeight="false" outlineLevel="0" collapsed="false">
      <c r="A380" s="1336" t="s">
        <v>529</v>
      </c>
      <c r="B380" s="1337" t="n">
        <f aca="false">J380</f>
        <v>90</v>
      </c>
      <c r="C380" s="1337" t="s">
        <v>496</v>
      </c>
      <c r="D380" s="1337" t="n">
        <f aca="false">K380</f>
        <v>400</v>
      </c>
      <c r="E380" s="1337" t="s">
        <v>496</v>
      </c>
      <c r="F380" s="1357" t="n">
        <f aca="false">L380</f>
        <v>1350</v>
      </c>
      <c r="G380" s="1337" t="s">
        <v>496</v>
      </c>
      <c r="H380" s="1325" t="n">
        <v>6</v>
      </c>
      <c r="I380" s="1327" t="s">
        <v>497</v>
      </c>
      <c r="J380" s="1338" t="n">
        <v>90</v>
      </c>
      <c r="K380" s="1209" t="n">
        <v>400</v>
      </c>
      <c r="L380" s="1209" t="n">
        <v>1350</v>
      </c>
      <c r="M380" s="1340" t="n">
        <v>18.3941032702913</v>
      </c>
      <c r="N380" s="1211" t="n">
        <v>1003.2</v>
      </c>
      <c r="O380" s="1213" t="n">
        <v>28684.6640481375</v>
      </c>
      <c r="P380" s="1342" t="n">
        <v>34227.4627530225</v>
      </c>
      <c r="Q380" s="1213" t="n">
        <v>18963.6149392538</v>
      </c>
      <c r="R380" s="1343" t="n">
        <v>47648.2789873913</v>
      </c>
      <c r="S380" s="1344" t="n">
        <v>53191.0776922763</v>
      </c>
    </row>
    <row r="381" customFormat="false" ht="16.5" hidden="false" customHeight="false" outlineLevel="0" collapsed="false">
      <c r="A381" s="1336" t="s">
        <v>529</v>
      </c>
      <c r="B381" s="1337" t="n">
        <f aca="false">J381</f>
        <v>90</v>
      </c>
      <c r="C381" s="1337" t="s">
        <v>496</v>
      </c>
      <c r="D381" s="1337" t="n">
        <f aca="false">K381</f>
        <v>400</v>
      </c>
      <c r="E381" s="1337" t="s">
        <v>496</v>
      </c>
      <c r="F381" s="1357" t="n">
        <f aca="false">L381</f>
        <v>1400</v>
      </c>
      <c r="G381" s="1337" t="s">
        <v>496</v>
      </c>
      <c r="H381" s="1325" t="n">
        <v>6</v>
      </c>
      <c r="I381" s="1327" t="s">
        <v>497</v>
      </c>
      <c r="J381" s="1338" t="n">
        <v>90</v>
      </c>
      <c r="K381" s="1209" t="n">
        <v>400</v>
      </c>
      <c r="L381" s="1209" t="n">
        <v>1400</v>
      </c>
      <c r="M381" s="1340" t="n">
        <v>19.0488026496682</v>
      </c>
      <c r="N381" s="1211" t="n">
        <v>1053.36</v>
      </c>
      <c r="O381" s="1213" t="n">
        <v>29540.110721445</v>
      </c>
      <c r="P381" s="1342" t="n">
        <v>35264.3971069125</v>
      </c>
      <c r="Q381" s="1213" t="n">
        <v>19742.0949534375</v>
      </c>
      <c r="R381" s="1343" t="n">
        <v>49282.2056748825</v>
      </c>
      <c r="S381" s="1344" t="n">
        <v>55006.49206035</v>
      </c>
    </row>
    <row r="382" customFormat="false" ht="16.5" hidden="false" customHeight="false" outlineLevel="0" collapsed="false">
      <c r="A382" s="1336" t="s">
        <v>529</v>
      </c>
      <c r="B382" s="1337" t="n">
        <f aca="false">J382</f>
        <v>90</v>
      </c>
      <c r="C382" s="1337" t="s">
        <v>496</v>
      </c>
      <c r="D382" s="1337" t="n">
        <f aca="false">K382</f>
        <v>400</v>
      </c>
      <c r="E382" s="1337" t="s">
        <v>496</v>
      </c>
      <c r="F382" s="1357" t="n">
        <f aca="false">L382</f>
        <v>1450</v>
      </c>
      <c r="G382" s="1337" t="s">
        <v>496</v>
      </c>
      <c r="H382" s="1325" t="n">
        <v>6</v>
      </c>
      <c r="I382" s="1327" t="s">
        <v>497</v>
      </c>
      <c r="J382" s="1338" t="n">
        <v>90</v>
      </c>
      <c r="K382" s="1209" t="n">
        <v>400</v>
      </c>
      <c r="L382" s="1209" t="n">
        <v>1450</v>
      </c>
      <c r="M382" s="1340" t="n">
        <v>19.686462029045</v>
      </c>
      <c r="N382" s="1211" t="n">
        <v>1103.52</v>
      </c>
      <c r="O382" s="1213" t="n">
        <v>30395.5573947525</v>
      </c>
      <c r="P382" s="1342" t="n">
        <v>36301.3313295938</v>
      </c>
      <c r="Q382" s="1213" t="n">
        <v>20305.07784783</v>
      </c>
      <c r="R382" s="1343" t="n">
        <v>50700.6352425825</v>
      </c>
      <c r="S382" s="1344" t="n">
        <v>56606.4091774238</v>
      </c>
    </row>
    <row r="383" customFormat="false" ht="16.5" hidden="false" customHeight="false" outlineLevel="0" collapsed="false">
      <c r="A383" s="1336" t="s">
        <v>529</v>
      </c>
      <c r="B383" s="1337" t="n">
        <f aca="false">J383</f>
        <v>90</v>
      </c>
      <c r="C383" s="1337" t="s">
        <v>496</v>
      </c>
      <c r="D383" s="1337" t="n">
        <f aca="false">K383</f>
        <v>400</v>
      </c>
      <c r="E383" s="1337" t="s">
        <v>496</v>
      </c>
      <c r="F383" s="1357" t="n">
        <f aca="false">L383</f>
        <v>1500</v>
      </c>
      <c r="G383" s="1337" t="s">
        <v>496</v>
      </c>
      <c r="H383" s="1325" t="n">
        <v>6</v>
      </c>
      <c r="I383" s="1327" t="s">
        <v>497</v>
      </c>
      <c r="J383" s="1338" t="n">
        <v>90</v>
      </c>
      <c r="K383" s="1209" t="n">
        <v>400</v>
      </c>
      <c r="L383" s="1209" t="n">
        <v>1500</v>
      </c>
      <c r="M383" s="1340" t="n">
        <v>20.5377280612218</v>
      </c>
      <c r="N383" s="1211" t="n">
        <v>1153.68</v>
      </c>
      <c r="O383" s="1213" t="n">
        <v>32008.5411976125</v>
      </c>
      <c r="P383" s="1342" t="n">
        <v>38053.15747632</v>
      </c>
      <c r="Q383" s="1213" t="n">
        <v>21083.5578620137</v>
      </c>
      <c r="R383" s="1343" t="n">
        <v>53092.0990596263</v>
      </c>
      <c r="S383" s="1344" t="n">
        <v>59136.7153383338</v>
      </c>
    </row>
    <row r="384" customFormat="false" ht="16.5" hidden="false" customHeight="false" outlineLevel="0" collapsed="false">
      <c r="A384" s="1336" t="s">
        <v>529</v>
      </c>
      <c r="B384" s="1337" t="n">
        <f aca="false">J384</f>
        <v>90</v>
      </c>
      <c r="C384" s="1337" t="s">
        <v>496</v>
      </c>
      <c r="D384" s="1337" t="n">
        <f aca="false">K384</f>
        <v>400</v>
      </c>
      <c r="E384" s="1337" t="s">
        <v>496</v>
      </c>
      <c r="F384" s="1357" t="n">
        <f aca="false">L384</f>
        <v>1550</v>
      </c>
      <c r="G384" s="1337" t="s">
        <v>496</v>
      </c>
      <c r="H384" s="1325" t="n">
        <v>6</v>
      </c>
      <c r="I384" s="1327" t="s">
        <v>497</v>
      </c>
      <c r="J384" s="1338" t="n">
        <v>90</v>
      </c>
      <c r="K384" s="1209" t="n">
        <v>400</v>
      </c>
      <c r="L384" s="1209" t="n">
        <v>1550</v>
      </c>
      <c r="M384" s="1340" t="n">
        <v>21.1753874405987</v>
      </c>
      <c r="N384" s="1211" t="n">
        <v>1203.84</v>
      </c>
      <c r="O384" s="1213" t="n">
        <v>32863.98787092</v>
      </c>
      <c r="P384" s="1342" t="n">
        <v>39090.09183021</v>
      </c>
      <c r="Q384" s="1213" t="n">
        <v>21646.5407564062</v>
      </c>
      <c r="R384" s="1343" t="n">
        <v>54510.5286273263</v>
      </c>
      <c r="S384" s="1344" t="n">
        <v>60736.6325866163</v>
      </c>
    </row>
    <row r="385" customFormat="false" ht="16.5" hidden="false" customHeight="false" outlineLevel="0" collapsed="false">
      <c r="A385" s="1324" t="s">
        <v>529</v>
      </c>
      <c r="B385" s="1325" t="n">
        <f aca="false">J385</f>
        <v>90</v>
      </c>
      <c r="C385" s="1325" t="s">
        <v>496</v>
      </c>
      <c r="D385" s="1325" t="n">
        <f aca="false">K385</f>
        <v>400</v>
      </c>
      <c r="E385" s="1325" t="s">
        <v>496</v>
      </c>
      <c r="F385" s="1357" t="n">
        <f aca="false">L385</f>
        <v>1600</v>
      </c>
      <c r="G385" s="1325" t="s">
        <v>496</v>
      </c>
      <c r="H385" s="1325" t="n">
        <v>6</v>
      </c>
      <c r="I385" s="1327" t="s">
        <v>497</v>
      </c>
      <c r="J385" s="1338" t="n">
        <v>90</v>
      </c>
      <c r="K385" s="1209" t="n">
        <v>400</v>
      </c>
      <c r="L385" s="1209" t="n">
        <v>1600</v>
      </c>
      <c r="M385" s="1340" t="n">
        <v>21.8130468199755</v>
      </c>
      <c r="N385" s="1211" t="n">
        <v>1254</v>
      </c>
      <c r="O385" s="1213" t="n">
        <v>33719.4345442275</v>
      </c>
      <c r="P385" s="1342" t="n">
        <v>40127.0261841</v>
      </c>
      <c r="Q385" s="1213" t="n">
        <v>22209.5237820075</v>
      </c>
      <c r="R385" s="1343" t="n">
        <v>55928.958326235</v>
      </c>
      <c r="S385" s="1344" t="n">
        <v>62336.5499661075</v>
      </c>
    </row>
    <row r="386" customFormat="false" ht="16.5" hidden="false" customHeight="false" outlineLevel="0" collapsed="false">
      <c r="A386" s="1336" t="s">
        <v>529</v>
      </c>
      <c r="B386" s="1337" t="n">
        <f aca="false">J386</f>
        <v>90</v>
      </c>
      <c r="C386" s="1337" t="s">
        <v>496</v>
      </c>
      <c r="D386" s="1337" t="n">
        <f aca="false">K386</f>
        <v>400</v>
      </c>
      <c r="E386" s="1337" t="s">
        <v>496</v>
      </c>
      <c r="F386" s="1357" t="n">
        <f aca="false">L386</f>
        <v>1650</v>
      </c>
      <c r="G386" s="1337" t="s">
        <v>496</v>
      </c>
      <c r="H386" s="1325" t="n">
        <v>6</v>
      </c>
      <c r="I386" s="1327" t="s">
        <v>497</v>
      </c>
      <c r="J386" s="1338" t="n">
        <v>90</v>
      </c>
      <c r="K386" s="1209" t="n">
        <v>400</v>
      </c>
      <c r="L386" s="1209" t="n">
        <v>1650</v>
      </c>
      <c r="M386" s="1340" t="n">
        <v>22.4677461993524</v>
      </c>
      <c r="N386" s="1211" t="n">
        <v>1304.16</v>
      </c>
      <c r="O386" s="1213" t="n">
        <v>34574.8810863263</v>
      </c>
      <c r="P386" s="1342" t="n">
        <v>41163.9604067813</v>
      </c>
      <c r="Q386" s="1213" t="n">
        <v>22988.0037961913</v>
      </c>
      <c r="R386" s="1343" t="n">
        <v>57562.8848825175</v>
      </c>
      <c r="S386" s="1344" t="n">
        <v>64151.9642029725</v>
      </c>
    </row>
    <row r="387" customFormat="false" ht="16.5" hidden="false" customHeight="false" outlineLevel="0" collapsed="false">
      <c r="A387" s="1336" t="s">
        <v>529</v>
      </c>
      <c r="B387" s="1337" t="n">
        <f aca="false">J387</f>
        <v>90</v>
      </c>
      <c r="C387" s="1337" t="s">
        <v>496</v>
      </c>
      <c r="D387" s="1337" t="n">
        <f aca="false">K387</f>
        <v>400</v>
      </c>
      <c r="E387" s="1337" t="s">
        <v>496</v>
      </c>
      <c r="F387" s="1357" t="n">
        <f aca="false">L387</f>
        <v>1700</v>
      </c>
      <c r="G387" s="1337" t="s">
        <v>496</v>
      </c>
      <c r="H387" s="1325" t="n">
        <v>6</v>
      </c>
      <c r="I387" s="1327" t="s">
        <v>497</v>
      </c>
      <c r="J387" s="1338" t="n">
        <v>90</v>
      </c>
      <c r="K387" s="1209" t="n">
        <v>400</v>
      </c>
      <c r="L387" s="1209" t="n">
        <v>1700</v>
      </c>
      <c r="M387" s="1340" t="n">
        <v>23.1054055787292</v>
      </c>
      <c r="N387" s="1211" t="n">
        <v>1354.32</v>
      </c>
      <c r="O387" s="1213" t="n">
        <v>35430.3277596338</v>
      </c>
      <c r="P387" s="1342" t="n">
        <v>42200.8947606713</v>
      </c>
      <c r="Q387" s="1213" t="n">
        <v>23550.9866905838</v>
      </c>
      <c r="R387" s="1343" t="n">
        <v>58981.3144502175</v>
      </c>
      <c r="S387" s="1344" t="n">
        <v>65751.881451255</v>
      </c>
    </row>
    <row r="388" customFormat="false" ht="16.5" hidden="false" customHeight="false" outlineLevel="0" collapsed="false">
      <c r="A388" s="1336" t="s">
        <v>529</v>
      </c>
      <c r="B388" s="1337" t="n">
        <f aca="false">J388</f>
        <v>90</v>
      </c>
      <c r="C388" s="1337" t="s">
        <v>496</v>
      </c>
      <c r="D388" s="1337" t="n">
        <f aca="false">K388</f>
        <v>400</v>
      </c>
      <c r="E388" s="1337" t="s">
        <v>496</v>
      </c>
      <c r="F388" s="1357" t="n">
        <f aca="false">L388</f>
        <v>1750</v>
      </c>
      <c r="G388" s="1337" t="s">
        <v>496</v>
      </c>
      <c r="H388" s="1325" t="n">
        <v>6</v>
      </c>
      <c r="I388" s="1327" t="s">
        <v>497</v>
      </c>
      <c r="J388" s="1338" t="n">
        <v>90</v>
      </c>
      <c r="K388" s="1209" t="n">
        <v>400</v>
      </c>
      <c r="L388" s="1209" t="n">
        <v>1750</v>
      </c>
      <c r="M388" s="1340" t="n">
        <v>23.760104958106</v>
      </c>
      <c r="N388" s="1211" t="n">
        <v>1404.48</v>
      </c>
      <c r="O388" s="1213" t="n">
        <v>36285.7744329413</v>
      </c>
      <c r="P388" s="1342" t="n">
        <v>43237.8289833525</v>
      </c>
      <c r="Q388" s="1213" t="n">
        <v>24329.4667047675</v>
      </c>
      <c r="R388" s="1343" t="n">
        <v>60615.2411377088</v>
      </c>
      <c r="S388" s="1344" t="n">
        <v>67567.29568812</v>
      </c>
    </row>
    <row r="389" customFormat="false" ht="16.5" hidden="false" customHeight="false" outlineLevel="0" collapsed="false">
      <c r="A389" s="1336" t="s">
        <v>529</v>
      </c>
      <c r="B389" s="1337" t="n">
        <f aca="false">J389</f>
        <v>90</v>
      </c>
      <c r="C389" s="1337" t="s">
        <v>496</v>
      </c>
      <c r="D389" s="1337" t="n">
        <f aca="false">K389</f>
        <v>400</v>
      </c>
      <c r="E389" s="1337" t="s">
        <v>496</v>
      </c>
      <c r="F389" s="1357" t="n">
        <f aca="false">L389</f>
        <v>1800</v>
      </c>
      <c r="G389" s="1337" t="s">
        <v>496</v>
      </c>
      <c r="H389" s="1325" t="n">
        <v>6</v>
      </c>
      <c r="I389" s="1327" t="s">
        <v>497</v>
      </c>
      <c r="J389" s="1338" t="n">
        <v>90</v>
      </c>
      <c r="K389" s="1209" t="n">
        <v>400</v>
      </c>
      <c r="L389" s="1209" t="n">
        <v>1800</v>
      </c>
      <c r="M389" s="1340" t="n">
        <v>24.3977643374829</v>
      </c>
      <c r="N389" s="1211" t="n">
        <v>1454.64</v>
      </c>
      <c r="O389" s="1213" t="n">
        <v>37141.2211062488</v>
      </c>
      <c r="P389" s="1342" t="n">
        <v>44274.7633372425</v>
      </c>
      <c r="Q389" s="1213" t="n">
        <v>24892.44959916</v>
      </c>
      <c r="R389" s="1343" t="n">
        <v>62033.6707054088</v>
      </c>
      <c r="S389" s="1344" t="n">
        <v>69167.2129364025</v>
      </c>
    </row>
    <row r="390" customFormat="false" ht="16.5" hidden="false" customHeight="false" outlineLevel="0" collapsed="false">
      <c r="A390" s="1336" t="s">
        <v>529</v>
      </c>
      <c r="B390" s="1337" t="n">
        <f aca="false">J390</f>
        <v>90</v>
      </c>
      <c r="C390" s="1337" t="s">
        <v>496</v>
      </c>
      <c r="D390" s="1337" t="n">
        <f aca="false">K390</f>
        <v>400</v>
      </c>
      <c r="E390" s="1337" t="s">
        <v>496</v>
      </c>
      <c r="F390" s="1357" t="n">
        <f aca="false">L390</f>
        <v>1850</v>
      </c>
      <c r="G390" s="1337" t="s">
        <v>496</v>
      </c>
      <c r="H390" s="1325" t="n">
        <v>6</v>
      </c>
      <c r="I390" s="1327" t="s">
        <v>497</v>
      </c>
      <c r="J390" s="1338" t="n">
        <v>90</v>
      </c>
      <c r="K390" s="1209" t="n">
        <v>400</v>
      </c>
      <c r="L390" s="1209" t="n">
        <v>1850</v>
      </c>
      <c r="M390" s="1340" t="n">
        <v>25.0524637168597</v>
      </c>
      <c r="N390" s="1211" t="n">
        <v>1504.8</v>
      </c>
      <c r="O390" s="1213" t="n">
        <v>37996.6676483475</v>
      </c>
      <c r="P390" s="1342" t="n">
        <v>45311.6976911325</v>
      </c>
      <c r="Q390" s="1213" t="n">
        <v>25670.9296133438</v>
      </c>
      <c r="R390" s="1343" t="n">
        <v>63667.5972616913</v>
      </c>
      <c r="S390" s="1344" t="n">
        <v>70982.6273044763</v>
      </c>
    </row>
    <row r="391" customFormat="false" ht="16.5" hidden="false" customHeight="false" outlineLevel="0" collapsed="false">
      <c r="A391" s="1336" t="s">
        <v>529</v>
      </c>
      <c r="B391" s="1337" t="n">
        <f aca="false">J391</f>
        <v>90</v>
      </c>
      <c r="C391" s="1337" t="s">
        <v>496</v>
      </c>
      <c r="D391" s="1337" t="n">
        <f aca="false">K391</f>
        <v>400</v>
      </c>
      <c r="E391" s="1337" t="s">
        <v>496</v>
      </c>
      <c r="F391" s="1357" t="n">
        <f aca="false">L391</f>
        <v>1900</v>
      </c>
      <c r="G391" s="1337" t="s">
        <v>496</v>
      </c>
      <c r="H391" s="1325" t="n">
        <v>6</v>
      </c>
      <c r="I391" s="1327" t="s">
        <v>497</v>
      </c>
      <c r="J391" s="1338" t="n">
        <v>90</v>
      </c>
      <c r="K391" s="1209" t="n">
        <v>400</v>
      </c>
      <c r="L391" s="1209" t="n">
        <v>1900</v>
      </c>
      <c r="M391" s="1340" t="n">
        <v>25.6901230962366</v>
      </c>
      <c r="N391" s="1211" t="n">
        <v>1554.96</v>
      </c>
      <c r="O391" s="1213" t="n">
        <v>38852.114321655</v>
      </c>
      <c r="P391" s="1342" t="n">
        <v>46348.6319138138</v>
      </c>
      <c r="Q391" s="1213" t="n">
        <v>26233.9125077363</v>
      </c>
      <c r="R391" s="1343" t="n">
        <v>65086.0268293913</v>
      </c>
      <c r="S391" s="1344" t="n">
        <v>72582.54442155</v>
      </c>
    </row>
    <row r="392" customFormat="false" ht="16.5" hidden="false" customHeight="false" outlineLevel="0" collapsed="false">
      <c r="A392" s="1336" t="s">
        <v>529</v>
      </c>
      <c r="B392" s="1337" t="n">
        <f aca="false">J392</f>
        <v>90</v>
      </c>
      <c r="C392" s="1337" t="s">
        <v>496</v>
      </c>
      <c r="D392" s="1337" t="n">
        <f aca="false">K392</f>
        <v>400</v>
      </c>
      <c r="E392" s="1337" t="s">
        <v>496</v>
      </c>
      <c r="F392" s="1357" t="n">
        <f aca="false">L392</f>
        <v>1950</v>
      </c>
      <c r="G392" s="1337" t="s">
        <v>496</v>
      </c>
      <c r="H392" s="1325" t="n">
        <v>6</v>
      </c>
      <c r="I392" s="1327" t="s">
        <v>497</v>
      </c>
      <c r="J392" s="1338" t="n">
        <v>90</v>
      </c>
      <c r="K392" s="1209" t="n">
        <v>400</v>
      </c>
      <c r="L392" s="1209" t="n">
        <v>1950</v>
      </c>
      <c r="M392" s="1340" t="n">
        <v>26.4455324756134</v>
      </c>
      <c r="N392" s="1211" t="n">
        <v>1605.12</v>
      </c>
      <c r="O392" s="1213" t="n">
        <v>39822.5386977525</v>
      </c>
      <c r="P392" s="1342" t="n">
        <v>47501.2459373063</v>
      </c>
      <c r="Q392" s="1213" t="n">
        <v>26796.8955333375</v>
      </c>
      <c r="R392" s="1343" t="n">
        <v>66619.43423109</v>
      </c>
      <c r="S392" s="1344" t="n">
        <v>74298.1414706438</v>
      </c>
    </row>
    <row r="393" customFormat="false" ht="16.5" hidden="false" customHeight="false" outlineLevel="0" collapsed="false">
      <c r="A393" s="1336" t="s">
        <v>529</v>
      </c>
      <c r="B393" s="1337" t="n">
        <f aca="false">J393</f>
        <v>90</v>
      </c>
      <c r="C393" s="1337" t="s">
        <v>496</v>
      </c>
      <c r="D393" s="1337" t="n">
        <f aca="false">K393</f>
        <v>400</v>
      </c>
      <c r="E393" s="1337" t="s">
        <v>496</v>
      </c>
      <c r="F393" s="1357" t="n">
        <f aca="false">L393</f>
        <v>2000</v>
      </c>
      <c r="G393" s="1337" t="s">
        <v>496</v>
      </c>
      <c r="H393" s="1325" t="n">
        <v>6</v>
      </c>
      <c r="I393" s="1327" t="s">
        <v>497</v>
      </c>
      <c r="J393" s="1338" t="n">
        <v>90</v>
      </c>
      <c r="K393" s="1209" t="n">
        <v>400</v>
      </c>
      <c r="L393" s="1209" t="n">
        <v>2000</v>
      </c>
      <c r="M393" s="1340" t="n">
        <v>27.1917942549903</v>
      </c>
      <c r="N393" s="1211" t="n">
        <v>1655.28</v>
      </c>
      <c r="O393" s="1213" t="n">
        <v>40893.4460148188</v>
      </c>
      <c r="P393" s="1342" t="n">
        <v>48830.4052701863</v>
      </c>
      <c r="Q393" s="1213" t="n">
        <v>27575.3754163125</v>
      </c>
      <c r="R393" s="1343" t="n">
        <v>68468.8214311313</v>
      </c>
      <c r="S393" s="1344" t="n">
        <v>76405.7806864988</v>
      </c>
    </row>
    <row r="394" customFormat="false" ht="16.5" hidden="false" customHeight="false" outlineLevel="0" collapsed="false">
      <c r="A394" s="1336" t="s">
        <v>529</v>
      </c>
      <c r="B394" s="1337" t="n">
        <f aca="false">J394</f>
        <v>90</v>
      </c>
      <c r="C394" s="1337" t="s">
        <v>496</v>
      </c>
      <c r="D394" s="1337" t="n">
        <f aca="false">K394</f>
        <v>400</v>
      </c>
      <c r="E394" s="1337" t="s">
        <v>496</v>
      </c>
      <c r="F394" s="1357" t="n">
        <f aca="false">L394</f>
        <v>2050</v>
      </c>
      <c r="G394" s="1337" t="s">
        <v>496</v>
      </c>
      <c r="H394" s="1325" t="n">
        <v>6</v>
      </c>
      <c r="I394" s="1327" t="s">
        <v>497</v>
      </c>
      <c r="J394" s="1338" t="n">
        <v>90</v>
      </c>
      <c r="K394" s="1209" t="n">
        <v>400</v>
      </c>
      <c r="L394" s="1209" t="n">
        <v>2050</v>
      </c>
      <c r="M394" s="1340" t="n">
        <v>27.8294536343671</v>
      </c>
      <c r="N394" s="1211" t="n">
        <v>1705.44</v>
      </c>
      <c r="O394" s="1213" t="n">
        <v>41748.8926881263</v>
      </c>
      <c r="P394" s="1342" t="n">
        <v>49867.3394928675</v>
      </c>
      <c r="Q394" s="1213" t="n">
        <v>28138.3584419138</v>
      </c>
      <c r="R394" s="1343" t="n">
        <v>69887.25113004</v>
      </c>
      <c r="S394" s="1344" t="n">
        <v>78005.6979347813</v>
      </c>
    </row>
    <row r="395" customFormat="false" ht="16.5" hidden="false" customHeight="false" outlineLevel="0" collapsed="false">
      <c r="A395" s="1324" t="s">
        <v>529</v>
      </c>
      <c r="B395" s="1325" t="n">
        <f aca="false">J395</f>
        <v>90</v>
      </c>
      <c r="C395" s="1325" t="s">
        <v>496</v>
      </c>
      <c r="D395" s="1325" t="n">
        <f aca="false">K395</f>
        <v>400</v>
      </c>
      <c r="E395" s="1325" t="s">
        <v>496</v>
      </c>
      <c r="F395" s="1357" t="n">
        <f aca="false">L395</f>
        <v>2100</v>
      </c>
      <c r="G395" s="1325" t="s">
        <v>496</v>
      </c>
      <c r="H395" s="1325" t="n">
        <v>6</v>
      </c>
      <c r="I395" s="1327" t="s">
        <v>497</v>
      </c>
      <c r="J395" s="1338" t="n">
        <v>90</v>
      </c>
      <c r="K395" s="1209" t="n">
        <v>400</v>
      </c>
      <c r="L395" s="1209" t="n">
        <v>2100</v>
      </c>
      <c r="M395" s="1340" t="n">
        <v>28.4841530137439</v>
      </c>
      <c r="N395" s="1211" t="n">
        <v>1755.6</v>
      </c>
      <c r="O395" s="1213" t="n">
        <v>42604.3393614338</v>
      </c>
      <c r="P395" s="1342" t="n">
        <v>50904.2738467575</v>
      </c>
      <c r="Q395" s="1213" t="n">
        <v>28916.8383248888</v>
      </c>
      <c r="R395" s="1343" t="n">
        <v>71521.1776863225</v>
      </c>
      <c r="S395" s="1344" t="n">
        <v>79821.1121716463</v>
      </c>
    </row>
    <row r="396" customFormat="false" ht="16.5" hidden="false" customHeight="false" outlineLevel="0" collapsed="false">
      <c r="A396" s="1336" t="s">
        <v>529</v>
      </c>
      <c r="B396" s="1337" t="n">
        <f aca="false">J396</f>
        <v>90</v>
      </c>
      <c r="C396" s="1337" t="s">
        <v>496</v>
      </c>
      <c r="D396" s="1337" t="n">
        <f aca="false">K396</f>
        <v>400</v>
      </c>
      <c r="E396" s="1337" t="s">
        <v>496</v>
      </c>
      <c r="F396" s="1357" t="n">
        <f aca="false">L396</f>
        <v>2150</v>
      </c>
      <c r="G396" s="1337" t="s">
        <v>496</v>
      </c>
      <c r="H396" s="1325" t="n">
        <v>6</v>
      </c>
      <c r="I396" s="1327" t="s">
        <v>497</v>
      </c>
      <c r="J396" s="1338" t="n">
        <v>90</v>
      </c>
      <c r="K396" s="1209" t="n">
        <v>400</v>
      </c>
      <c r="L396" s="1209" t="n">
        <v>2150</v>
      </c>
      <c r="M396" s="1340" t="n">
        <v>29.1218123931208</v>
      </c>
      <c r="N396" s="1211" t="n">
        <v>1805.76</v>
      </c>
      <c r="O396" s="1213" t="n">
        <v>43459.7860347413</v>
      </c>
      <c r="P396" s="1342" t="n">
        <v>51941.2082006475</v>
      </c>
      <c r="Q396" s="1213" t="n">
        <v>29479.82135049</v>
      </c>
      <c r="R396" s="1343" t="n">
        <v>72939.6073852313</v>
      </c>
      <c r="S396" s="1344" t="n">
        <v>81421.0295511375</v>
      </c>
    </row>
    <row r="397" customFormat="false" ht="16.5" hidden="false" customHeight="false" outlineLevel="0" collapsed="false">
      <c r="A397" s="1336" t="s">
        <v>529</v>
      </c>
      <c r="B397" s="1337" t="n">
        <f aca="false">J397</f>
        <v>90</v>
      </c>
      <c r="C397" s="1337" t="s">
        <v>496</v>
      </c>
      <c r="D397" s="1337" t="n">
        <f aca="false">K397</f>
        <v>400</v>
      </c>
      <c r="E397" s="1337" t="s">
        <v>496</v>
      </c>
      <c r="F397" s="1357" t="n">
        <f aca="false">L397</f>
        <v>2200</v>
      </c>
      <c r="G397" s="1337" t="s">
        <v>496</v>
      </c>
      <c r="H397" s="1325" t="n">
        <v>6</v>
      </c>
      <c r="I397" s="1327" t="s">
        <v>497</v>
      </c>
      <c r="J397" s="1338" t="n">
        <v>90</v>
      </c>
      <c r="K397" s="1209" t="n">
        <v>400</v>
      </c>
      <c r="L397" s="1209" t="n">
        <v>2200</v>
      </c>
      <c r="M397" s="1340" t="n">
        <v>29.7765117724976</v>
      </c>
      <c r="N397" s="1211" t="n">
        <v>1855.92</v>
      </c>
      <c r="O397" s="1213" t="n">
        <v>44315.23257684</v>
      </c>
      <c r="P397" s="1342" t="n">
        <v>52978.1424233286</v>
      </c>
      <c r="Q397" s="1213" t="n">
        <v>30258.301233465</v>
      </c>
      <c r="R397" s="1343" t="n">
        <v>74573.533810305</v>
      </c>
      <c r="S397" s="1344" t="n">
        <v>83236.4436567936</v>
      </c>
    </row>
    <row r="398" customFormat="false" ht="16.5" hidden="false" customHeight="false" outlineLevel="0" collapsed="false">
      <c r="A398" s="1336" t="s">
        <v>529</v>
      </c>
      <c r="B398" s="1337" t="n">
        <f aca="false">J398</f>
        <v>90</v>
      </c>
      <c r="C398" s="1337" t="s">
        <v>496</v>
      </c>
      <c r="D398" s="1337" t="n">
        <f aca="false">K398</f>
        <v>400</v>
      </c>
      <c r="E398" s="1337" t="s">
        <v>496</v>
      </c>
      <c r="F398" s="1357" t="n">
        <f aca="false">L398</f>
        <v>2250</v>
      </c>
      <c r="G398" s="1337" t="s">
        <v>496</v>
      </c>
      <c r="H398" s="1325" t="n">
        <v>6</v>
      </c>
      <c r="I398" s="1327" t="s">
        <v>497</v>
      </c>
      <c r="J398" s="1338" t="n">
        <v>90</v>
      </c>
      <c r="K398" s="1209" t="n">
        <v>400</v>
      </c>
      <c r="L398" s="1209" t="n">
        <v>2250</v>
      </c>
      <c r="M398" s="1340" t="n">
        <v>30.4141711518745</v>
      </c>
      <c r="N398" s="1211" t="n">
        <v>1906.08</v>
      </c>
      <c r="O398" s="1213" t="n">
        <v>45170.6792501475</v>
      </c>
      <c r="P398" s="1342" t="n">
        <v>54015.0767772188</v>
      </c>
      <c r="Q398" s="1213" t="n">
        <v>30821.2842590661</v>
      </c>
      <c r="R398" s="1343" t="n">
        <v>75991.9635092137</v>
      </c>
      <c r="S398" s="1344" t="n">
        <v>84836.3610362849</v>
      </c>
    </row>
    <row r="399" customFormat="false" ht="16.5" hidden="false" customHeight="false" outlineLevel="0" collapsed="false">
      <c r="A399" s="1336" t="s">
        <v>529</v>
      </c>
      <c r="B399" s="1337" t="n">
        <f aca="false">J399</f>
        <v>90</v>
      </c>
      <c r="C399" s="1337" t="s">
        <v>496</v>
      </c>
      <c r="D399" s="1337" t="n">
        <f aca="false">K399</f>
        <v>400</v>
      </c>
      <c r="E399" s="1337" t="s">
        <v>496</v>
      </c>
      <c r="F399" s="1357" t="n">
        <f aca="false">L399</f>
        <v>2300</v>
      </c>
      <c r="G399" s="1337" t="s">
        <v>496</v>
      </c>
      <c r="H399" s="1325" t="n">
        <v>6</v>
      </c>
      <c r="I399" s="1327" t="s">
        <v>497</v>
      </c>
      <c r="J399" s="1338" t="n">
        <v>90</v>
      </c>
      <c r="K399" s="1209" t="n">
        <v>400</v>
      </c>
      <c r="L399" s="1209" t="n">
        <v>2300</v>
      </c>
      <c r="M399" s="1340" t="n">
        <v>31.0518305312513</v>
      </c>
      <c r="N399" s="1211" t="n">
        <v>1956.24</v>
      </c>
      <c r="O399" s="1213" t="n">
        <v>46026.125923455</v>
      </c>
      <c r="P399" s="1342" t="n">
        <v>55052.0109999</v>
      </c>
      <c r="Q399" s="1213" t="n">
        <v>31384.2671534588</v>
      </c>
      <c r="R399" s="1343" t="n">
        <v>77410.3930769138</v>
      </c>
      <c r="S399" s="1344" t="n">
        <v>86436.2781533588</v>
      </c>
    </row>
    <row r="400" customFormat="false" ht="16.5" hidden="false" customHeight="false" outlineLevel="0" collapsed="false">
      <c r="A400" s="1336" t="s">
        <v>529</v>
      </c>
      <c r="B400" s="1337" t="n">
        <f aca="false">J400</f>
        <v>90</v>
      </c>
      <c r="C400" s="1337" t="s">
        <v>496</v>
      </c>
      <c r="D400" s="1337" t="n">
        <f aca="false">K400</f>
        <v>400</v>
      </c>
      <c r="E400" s="1337" t="s">
        <v>496</v>
      </c>
      <c r="F400" s="1357" t="n">
        <f aca="false">L400</f>
        <v>2350</v>
      </c>
      <c r="G400" s="1337" t="s">
        <v>496</v>
      </c>
      <c r="H400" s="1325" t="n">
        <v>6</v>
      </c>
      <c r="I400" s="1327" t="s">
        <v>497</v>
      </c>
      <c r="J400" s="1338" t="n">
        <v>90</v>
      </c>
      <c r="K400" s="1209" t="n">
        <v>400</v>
      </c>
      <c r="L400" s="1209" t="n">
        <v>2350</v>
      </c>
      <c r="M400" s="1340" t="n">
        <v>31.7065299106282</v>
      </c>
      <c r="N400" s="1211" t="n">
        <v>2006.4</v>
      </c>
      <c r="O400" s="1213" t="n">
        <v>46881.5725967625</v>
      </c>
      <c r="P400" s="1342" t="n">
        <v>56088.94535379</v>
      </c>
      <c r="Q400" s="1213" t="n">
        <v>32162.7471676425</v>
      </c>
      <c r="R400" s="1343" t="n">
        <v>79044.319764405</v>
      </c>
      <c r="S400" s="1344" t="n">
        <v>88251.6925214325</v>
      </c>
    </row>
    <row r="401" customFormat="false" ht="16.5" hidden="false" customHeight="false" outlineLevel="0" collapsed="false">
      <c r="A401" s="1336" t="s">
        <v>529</v>
      </c>
      <c r="B401" s="1337" t="n">
        <f aca="false">J401</f>
        <v>90</v>
      </c>
      <c r="C401" s="1337" t="s">
        <v>496</v>
      </c>
      <c r="D401" s="1337" t="n">
        <f aca="false">K401</f>
        <v>400</v>
      </c>
      <c r="E401" s="1337" t="s">
        <v>496</v>
      </c>
      <c r="F401" s="1357" t="n">
        <f aca="false">L401</f>
        <v>2400</v>
      </c>
      <c r="G401" s="1337" t="s">
        <v>496</v>
      </c>
      <c r="H401" s="1325" t="n">
        <v>6</v>
      </c>
      <c r="I401" s="1327" t="s">
        <v>497</v>
      </c>
      <c r="J401" s="1338" t="n">
        <v>90</v>
      </c>
      <c r="K401" s="1209" t="n">
        <v>400</v>
      </c>
      <c r="L401" s="1209" t="n">
        <v>2400</v>
      </c>
      <c r="M401" s="1340" t="n">
        <v>32.344189290005</v>
      </c>
      <c r="N401" s="1211" t="n">
        <v>2056.56</v>
      </c>
      <c r="O401" s="1213" t="n">
        <v>47737.0191388613</v>
      </c>
      <c r="P401" s="1342" t="n">
        <v>57125.87970768</v>
      </c>
      <c r="Q401" s="1213" t="n">
        <v>32725.7301932438</v>
      </c>
      <c r="R401" s="1343" t="n">
        <v>80462.749332105</v>
      </c>
      <c r="S401" s="1344" t="n">
        <v>89851.6099009238</v>
      </c>
    </row>
    <row r="402" customFormat="false" ht="16.5" hidden="false" customHeight="false" outlineLevel="0" collapsed="false">
      <c r="A402" s="1336" t="s">
        <v>529</v>
      </c>
      <c r="B402" s="1337" t="n">
        <f aca="false">J402</f>
        <v>90</v>
      </c>
      <c r="C402" s="1337" t="s">
        <v>496</v>
      </c>
      <c r="D402" s="1337" t="n">
        <f aca="false">K402</f>
        <v>400</v>
      </c>
      <c r="E402" s="1337" t="s">
        <v>496</v>
      </c>
      <c r="F402" s="1357" t="n">
        <f aca="false">L402</f>
        <v>2450</v>
      </c>
      <c r="G402" s="1337" t="s">
        <v>496</v>
      </c>
      <c r="H402" s="1325" t="n">
        <v>6</v>
      </c>
      <c r="I402" s="1327" t="s">
        <v>497</v>
      </c>
      <c r="J402" s="1338" t="n">
        <v>90</v>
      </c>
      <c r="K402" s="1209" t="n">
        <v>400</v>
      </c>
      <c r="L402" s="1209" t="n">
        <v>2450</v>
      </c>
      <c r="M402" s="1340" t="n">
        <v>33.1954553221818</v>
      </c>
      <c r="N402" s="1211" t="n">
        <v>2106.72</v>
      </c>
      <c r="O402" s="1213" t="n">
        <v>49350.00307293</v>
      </c>
      <c r="P402" s="1342" t="n">
        <v>58877.7058544063</v>
      </c>
      <c r="Q402" s="1213" t="n">
        <v>33504.2100762188</v>
      </c>
      <c r="R402" s="1343" t="n">
        <v>82854.2131491488</v>
      </c>
      <c r="S402" s="1344" t="n">
        <v>92381.915930625</v>
      </c>
    </row>
    <row r="403" customFormat="false" ht="16.5" hidden="false" customHeight="false" outlineLevel="0" collapsed="false">
      <c r="A403" s="1336" t="s">
        <v>529</v>
      </c>
      <c r="B403" s="1337" t="n">
        <f aca="false">J403</f>
        <v>90</v>
      </c>
      <c r="C403" s="1337" t="s">
        <v>496</v>
      </c>
      <c r="D403" s="1337" t="n">
        <f aca="false">K403</f>
        <v>400</v>
      </c>
      <c r="E403" s="1337" t="s">
        <v>496</v>
      </c>
      <c r="F403" s="1357" t="n">
        <f aca="false">L403</f>
        <v>2500</v>
      </c>
      <c r="G403" s="1337" t="s">
        <v>496</v>
      </c>
      <c r="H403" s="1325" t="n">
        <v>6</v>
      </c>
      <c r="I403" s="1327" t="s">
        <v>497</v>
      </c>
      <c r="J403" s="1338" t="n">
        <v>90</v>
      </c>
      <c r="K403" s="1209" t="n">
        <v>400</v>
      </c>
      <c r="L403" s="1209" t="n">
        <v>2500</v>
      </c>
      <c r="M403" s="1340" t="n">
        <v>33.8331147015587</v>
      </c>
      <c r="N403" s="1211" t="n">
        <v>2156.88</v>
      </c>
      <c r="O403" s="1213" t="n">
        <v>50205.4497462375</v>
      </c>
      <c r="P403" s="1342" t="n">
        <v>59914.6400770875</v>
      </c>
      <c r="Q403" s="1213" t="n">
        <v>34067.19310182</v>
      </c>
      <c r="R403" s="1343" t="n">
        <v>84272.6428480575</v>
      </c>
      <c r="S403" s="1344" t="n">
        <v>93981.8331789075</v>
      </c>
    </row>
    <row r="404" customFormat="false" ht="16.5" hidden="false" customHeight="false" outlineLevel="0" collapsed="false">
      <c r="A404" s="1336" t="s">
        <v>529</v>
      </c>
      <c r="B404" s="1337" t="n">
        <f aca="false">J404</f>
        <v>90</v>
      </c>
      <c r="C404" s="1337" t="s">
        <v>496</v>
      </c>
      <c r="D404" s="1337" t="n">
        <f aca="false">K404</f>
        <v>400</v>
      </c>
      <c r="E404" s="1337" t="s">
        <v>496</v>
      </c>
      <c r="F404" s="1357" t="n">
        <f aca="false">L404</f>
        <v>2550</v>
      </c>
      <c r="G404" s="1337" t="s">
        <v>496</v>
      </c>
      <c r="H404" s="1325" t="n">
        <v>6</v>
      </c>
      <c r="I404" s="1327" t="s">
        <v>497</v>
      </c>
      <c r="J404" s="1338" t="n">
        <v>90</v>
      </c>
      <c r="K404" s="1209" t="n">
        <v>400</v>
      </c>
      <c r="L404" s="1209" t="n">
        <v>2550</v>
      </c>
      <c r="M404" s="1340" t="n">
        <v>34.4878140809355</v>
      </c>
      <c r="N404" s="1211" t="n">
        <v>2207.04</v>
      </c>
      <c r="O404" s="1213" t="n">
        <v>51060.8962883363</v>
      </c>
      <c r="P404" s="1342" t="n">
        <v>60951.5744309774</v>
      </c>
      <c r="Q404" s="1213" t="n">
        <v>34845.672984795</v>
      </c>
      <c r="R404" s="1343" t="n">
        <v>85906.5692731313</v>
      </c>
      <c r="S404" s="1344" t="n">
        <v>95797.2474157724</v>
      </c>
    </row>
    <row r="405" customFormat="false" ht="16.5" hidden="false" customHeight="false" outlineLevel="0" collapsed="false">
      <c r="A405" s="1324" t="s">
        <v>529</v>
      </c>
      <c r="B405" s="1325" t="n">
        <f aca="false">J405</f>
        <v>90</v>
      </c>
      <c r="C405" s="1325" t="s">
        <v>496</v>
      </c>
      <c r="D405" s="1325" t="n">
        <f aca="false">K405</f>
        <v>400</v>
      </c>
      <c r="E405" s="1325" t="s">
        <v>496</v>
      </c>
      <c r="F405" s="1357" t="n">
        <f aca="false">L405</f>
        <v>2600</v>
      </c>
      <c r="G405" s="1325" t="s">
        <v>496</v>
      </c>
      <c r="H405" s="1325" t="n">
        <v>6</v>
      </c>
      <c r="I405" s="1327" t="s">
        <v>497</v>
      </c>
      <c r="J405" s="1338" t="n">
        <v>90</v>
      </c>
      <c r="K405" s="1209" t="n">
        <v>400</v>
      </c>
      <c r="L405" s="1209" t="n">
        <v>2600</v>
      </c>
      <c r="M405" s="1340" t="n">
        <v>35.1254734603124</v>
      </c>
      <c r="N405" s="1211" t="n">
        <v>2257.2</v>
      </c>
      <c r="O405" s="1213" t="n">
        <v>51916.3429616438</v>
      </c>
      <c r="P405" s="1342" t="n">
        <v>61988.5087848675</v>
      </c>
      <c r="Q405" s="1213" t="n">
        <v>35408.6560103963</v>
      </c>
      <c r="R405" s="1343" t="n">
        <v>87324.99897204</v>
      </c>
      <c r="S405" s="1344" t="n">
        <v>97397.1647952638</v>
      </c>
    </row>
    <row r="406" customFormat="false" ht="16.5" hidden="false" customHeight="false" outlineLevel="0" collapsed="false">
      <c r="A406" s="1336" t="s">
        <v>529</v>
      </c>
      <c r="B406" s="1337" t="n">
        <f aca="false">J406</f>
        <v>90</v>
      </c>
      <c r="C406" s="1337" t="s">
        <v>496</v>
      </c>
      <c r="D406" s="1337" t="n">
        <f aca="false">K406</f>
        <v>400</v>
      </c>
      <c r="E406" s="1337" t="s">
        <v>496</v>
      </c>
      <c r="F406" s="1357" t="n">
        <f aca="false">L406</f>
        <v>2650</v>
      </c>
      <c r="G406" s="1337" t="s">
        <v>496</v>
      </c>
      <c r="H406" s="1325" t="n">
        <v>6</v>
      </c>
      <c r="I406" s="1327" t="s">
        <v>497</v>
      </c>
      <c r="J406" s="1338" t="n">
        <v>90</v>
      </c>
      <c r="K406" s="1209" t="n">
        <v>400</v>
      </c>
      <c r="L406" s="1209" t="n">
        <v>2650</v>
      </c>
      <c r="M406" s="1340" t="n">
        <v>35.7801728396892</v>
      </c>
      <c r="N406" s="1211" t="n">
        <v>2307.36</v>
      </c>
      <c r="O406" s="1213" t="n">
        <v>52771.7896349513</v>
      </c>
      <c r="P406" s="1342" t="n">
        <v>63025.4430075488</v>
      </c>
      <c r="Q406" s="1213" t="n">
        <v>36187.1358933713</v>
      </c>
      <c r="R406" s="1343" t="n">
        <v>88958.9255283225</v>
      </c>
      <c r="S406" s="1344" t="n">
        <v>99212.57890092</v>
      </c>
    </row>
    <row r="407" customFormat="false" ht="16.5" hidden="false" customHeight="false" outlineLevel="0" collapsed="false">
      <c r="A407" s="1336" t="s">
        <v>529</v>
      </c>
      <c r="B407" s="1337" t="n">
        <f aca="false">J407</f>
        <v>90</v>
      </c>
      <c r="C407" s="1337" t="s">
        <v>496</v>
      </c>
      <c r="D407" s="1337" t="n">
        <f aca="false">K407</f>
        <v>400</v>
      </c>
      <c r="E407" s="1337" t="s">
        <v>496</v>
      </c>
      <c r="F407" s="1357" t="n">
        <f aca="false">L407</f>
        <v>2700</v>
      </c>
      <c r="G407" s="1337" t="s">
        <v>496</v>
      </c>
      <c r="H407" s="1325" t="n">
        <v>6</v>
      </c>
      <c r="I407" s="1327" t="s">
        <v>497</v>
      </c>
      <c r="J407" s="1338" t="n">
        <v>90</v>
      </c>
      <c r="K407" s="1209" t="n">
        <v>400</v>
      </c>
      <c r="L407" s="1209" t="n">
        <v>2700</v>
      </c>
      <c r="M407" s="1340" t="n">
        <v>36.5355822190661</v>
      </c>
      <c r="N407" s="1211" t="n">
        <v>2357.52</v>
      </c>
      <c r="O407" s="1213" t="n">
        <v>53742.2140110488</v>
      </c>
      <c r="P407" s="1342" t="n">
        <v>64178.0570310413</v>
      </c>
      <c r="Q407" s="1213" t="n">
        <v>36750.1189189725</v>
      </c>
      <c r="R407" s="1343" t="n">
        <v>90492.3329300213</v>
      </c>
      <c r="S407" s="1344" t="n">
        <v>100928.175950014</v>
      </c>
    </row>
    <row r="408" customFormat="false" ht="16.5" hidden="false" customHeight="false" outlineLevel="0" collapsed="false">
      <c r="A408" s="1336" t="s">
        <v>529</v>
      </c>
      <c r="B408" s="1337" t="n">
        <f aca="false">J408</f>
        <v>90</v>
      </c>
      <c r="C408" s="1337" t="s">
        <v>496</v>
      </c>
      <c r="D408" s="1337" t="n">
        <f aca="false">K408</f>
        <v>400</v>
      </c>
      <c r="E408" s="1337" t="s">
        <v>496</v>
      </c>
      <c r="F408" s="1357" t="n">
        <f aca="false">L408</f>
        <v>2750</v>
      </c>
      <c r="G408" s="1337" t="s">
        <v>496</v>
      </c>
      <c r="H408" s="1325" t="n">
        <v>6</v>
      </c>
      <c r="I408" s="1327" t="s">
        <v>497</v>
      </c>
      <c r="J408" s="1338" t="n">
        <v>90</v>
      </c>
      <c r="K408" s="1209" t="n">
        <v>400</v>
      </c>
      <c r="L408" s="1209" t="n">
        <v>2750</v>
      </c>
      <c r="M408" s="1340" t="n">
        <v>37.1732415984429</v>
      </c>
      <c r="N408" s="1211" t="n">
        <v>2407.68</v>
      </c>
      <c r="O408" s="1213" t="n">
        <v>54597.6605531475</v>
      </c>
      <c r="P408" s="1342" t="n">
        <v>65214.9912537225</v>
      </c>
      <c r="Q408" s="1213" t="n">
        <v>37313.101813365</v>
      </c>
      <c r="R408" s="1343" t="n">
        <v>91910.7623665125</v>
      </c>
      <c r="S408" s="1344" t="n">
        <v>102528.093067088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90</v>
      </c>
      <c r="C409" s="1337" t="s">
        <v>496</v>
      </c>
      <c r="D409" s="1337" t="n">
        <f aca="false">K409</f>
        <v>400</v>
      </c>
      <c r="E409" s="1337" t="s">
        <v>496</v>
      </c>
      <c r="F409" s="1357" t="n">
        <f aca="false">L409</f>
        <v>2800</v>
      </c>
      <c r="G409" s="1337" t="s">
        <v>496</v>
      </c>
      <c r="H409" s="1325" t="n">
        <v>6</v>
      </c>
      <c r="I409" s="1327" t="s">
        <v>497</v>
      </c>
      <c r="J409" s="1338" t="n">
        <v>90</v>
      </c>
      <c r="K409" s="1209" t="n">
        <v>400</v>
      </c>
      <c r="L409" s="1209" t="n">
        <v>2800</v>
      </c>
      <c r="M409" s="1340" t="n">
        <v>37.8279409778197</v>
      </c>
      <c r="N409" s="1211" t="n">
        <v>2457.84</v>
      </c>
      <c r="O409" s="1213" t="n">
        <v>55453.107226455</v>
      </c>
      <c r="P409" s="1342" t="n">
        <v>66251.9256076125</v>
      </c>
      <c r="Q409" s="1213" t="n">
        <v>38091.5818275488</v>
      </c>
      <c r="R409" s="1343" t="n">
        <v>93544.6890540038</v>
      </c>
      <c r="S409" s="1344" t="n">
        <v>104343.507435161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90</v>
      </c>
      <c r="C410" s="1337" t="s">
        <v>496</v>
      </c>
      <c r="D410" s="1337" t="n">
        <f aca="false">K410</f>
        <v>400</v>
      </c>
      <c r="E410" s="1337" t="s">
        <v>496</v>
      </c>
      <c r="F410" s="1357" t="n">
        <f aca="false">L410</f>
        <v>2850</v>
      </c>
      <c r="G410" s="1337" t="s">
        <v>496</v>
      </c>
      <c r="H410" s="1325" t="n">
        <v>6</v>
      </c>
      <c r="I410" s="1327" t="s">
        <v>497</v>
      </c>
      <c r="J410" s="1338" t="n">
        <v>90</v>
      </c>
      <c r="K410" s="1209" t="n">
        <v>400</v>
      </c>
      <c r="L410" s="1209" t="n">
        <v>2850</v>
      </c>
      <c r="M410" s="1340" t="n">
        <v>38.4656003571966</v>
      </c>
      <c r="N410" s="1211" t="n">
        <v>2508</v>
      </c>
      <c r="O410" s="1213" t="n">
        <v>56308.5538997625</v>
      </c>
      <c r="P410" s="1342" t="n">
        <v>67288.8599615025</v>
      </c>
      <c r="Q410" s="1213" t="n">
        <v>38654.5647219413</v>
      </c>
      <c r="R410" s="1343" t="n">
        <v>94963.1186217038</v>
      </c>
      <c r="S410" s="1344" t="n">
        <v>105943.424683444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90</v>
      </c>
      <c r="C411" s="1337" t="s">
        <v>496</v>
      </c>
      <c r="D411" s="1337" t="n">
        <f aca="false">K411</f>
        <v>400</v>
      </c>
      <c r="E411" s="1337" t="s">
        <v>496</v>
      </c>
      <c r="F411" s="1357" t="n">
        <f aca="false">L411</f>
        <v>2900</v>
      </c>
      <c r="G411" s="1337" t="s">
        <v>496</v>
      </c>
      <c r="H411" s="1325" t="n">
        <v>6</v>
      </c>
      <c r="I411" s="1327" t="s">
        <v>497</v>
      </c>
      <c r="J411" s="1338" t="n">
        <v>90</v>
      </c>
      <c r="K411" s="1209" t="n">
        <v>400</v>
      </c>
      <c r="L411" s="1209" t="n">
        <v>2900</v>
      </c>
      <c r="M411" s="1340" t="n">
        <v>39.1202997365734</v>
      </c>
      <c r="N411" s="1211" t="n">
        <v>2558.16</v>
      </c>
      <c r="O411" s="1213" t="n">
        <v>57164.0004418613</v>
      </c>
      <c r="P411" s="1342" t="n">
        <v>68325.7941841838</v>
      </c>
      <c r="Q411" s="1213" t="n">
        <v>39433.044736125</v>
      </c>
      <c r="R411" s="1343" t="n">
        <v>96597.0451779863</v>
      </c>
      <c r="S411" s="1344" t="n">
        <v>107758.838920309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90</v>
      </c>
      <c r="C412" s="1337" t="s">
        <v>496</v>
      </c>
      <c r="D412" s="1337" t="n">
        <f aca="false">K412</f>
        <v>400</v>
      </c>
      <c r="E412" s="1337" t="s">
        <v>496</v>
      </c>
      <c r="F412" s="1357" t="n">
        <f aca="false">L412</f>
        <v>2950</v>
      </c>
      <c r="G412" s="1337" t="s">
        <v>496</v>
      </c>
      <c r="H412" s="1325" t="n">
        <v>6</v>
      </c>
      <c r="I412" s="1327" t="s">
        <v>497</v>
      </c>
      <c r="J412" s="1338" t="n">
        <v>90</v>
      </c>
      <c r="K412" s="1209" t="n">
        <v>400</v>
      </c>
      <c r="L412" s="1209" t="n">
        <v>2950</v>
      </c>
      <c r="M412" s="1340" t="n">
        <v>39.7579591159503</v>
      </c>
      <c r="N412" s="1211" t="n">
        <v>2608.32</v>
      </c>
      <c r="O412" s="1213" t="n">
        <v>58019.4471151688</v>
      </c>
      <c r="P412" s="1342" t="n">
        <v>69362.7285380738</v>
      </c>
      <c r="Q412" s="1213" t="n">
        <v>39996.0276305175</v>
      </c>
      <c r="R412" s="1343" t="n">
        <v>98015.4747456863</v>
      </c>
      <c r="S412" s="1344" t="n">
        <v>109358.756168591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90</v>
      </c>
      <c r="C413" s="1337" t="s">
        <v>496</v>
      </c>
      <c r="D413" s="1337" t="n">
        <f aca="false">K413</f>
        <v>400</v>
      </c>
      <c r="E413" s="1337" t="s">
        <v>496</v>
      </c>
      <c r="F413" s="1357" t="n">
        <f aca="false">L413</f>
        <v>3000</v>
      </c>
      <c r="G413" s="1337" t="s">
        <v>496</v>
      </c>
      <c r="H413" s="1325" t="n">
        <v>6</v>
      </c>
      <c r="I413" s="1327" t="s">
        <v>497</v>
      </c>
      <c r="J413" s="1356" t="n">
        <v>90</v>
      </c>
      <c r="K413" s="1232" t="n">
        <v>400</v>
      </c>
      <c r="L413" s="1232" t="n">
        <v>3000</v>
      </c>
      <c r="M413" s="1351" t="n">
        <v>40.4126584953271</v>
      </c>
      <c r="N413" s="1234" t="n">
        <v>2658.48</v>
      </c>
      <c r="O413" s="1236" t="n">
        <v>59973.1717756275</v>
      </c>
      <c r="P413" s="1353" t="n">
        <v>70399.662760755</v>
      </c>
      <c r="Q413" s="1236" t="n">
        <v>40774.5076447013</v>
      </c>
      <c r="R413" s="1354" t="n">
        <v>100747.679420329</v>
      </c>
      <c r="S413" s="1355" t="n">
        <v>111174.170405456</v>
      </c>
    </row>
  </sheetData>
  <mergeCells count="2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62:S262"/>
    <mergeCell ref="A263:S263"/>
    <mergeCell ref="A313:S313"/>
    <mergeCell ref="A314:S314"/>
    <mergeCell ref="A364:S364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1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245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110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2</v>
      </c>
      <c r="I10" s="1327" t="s">
        <v>497</v>
      </c>
      <c r="J10" s="1328" t="n">
        <v>110</v>
      </c>
      <c r="K10" s="1329" t="n">
        <v>160</v>
      </c>
      <c r="L10" s="1329" t="n">
        <v>600</v>
      </c>
      <c r="M10" s="1330" t="n">
        <v>4.97146841562025</v>
      </c>
      <c r="N10" s="1261" t="n">
        <v>110.9115391824</v>
      </c>
      <c r="O10" s="1332" t="n">
        <v>9096.5816630325</v>
      </c>
      <c r="P10" s="1332" t="n">
        <v>10862.03659383</v>
      </c>
      <c r="Q10" s="1333" t="n">
        <v>5483.834542305</v>
      </c>
      <c r="R10" s="1334" t="n">
        <v>14580.4162053375</v>
      </c>
      <c r="S10" s="1335" t="n">
        <v>16345.871136135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110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2</v>
      </c>
      <c r="I11" s="1327" t="s">
        <v>497</v>
      </c>
      <c r="J11" s="1338" t="n">
        <v>110</v>
      </c>
      <c r="K11" s="1339" t="n">
        <v>160</v>
      </c>
      <c r="L11" s="1339" t="n">
        <v>650</v>
      </c>
      <c r="M11" s="1340" t="n">
        <v>5.31978019010625</v>
      </c>
      <c r="N11" s="1211" t="n">
        <v>133.09384701888</v>
      </c>
      <c r="O11" s="1342" t="n">
        <v>9472.3084153575</v>
      </c>
      <c r="P11" s="1342" t="n">
        <v>11350.7410339688</v>
      </c>
      <c r="Q11" s="1300" t="n">
        <v>5773.20284439</v>
      </c>
      <c r="R11" s="1343" t="n">
        <v>15245.5112597475</v>
      </c>
      <c r="S11" s="1344" t="n">
        <v>17123.9438783588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110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2</v>
      </c>
      <c r="I12" s="1327" t="s">
        <v>497</v>
      </c>
      <c r="J12" s="1338" t="n">
        <v>110</v>
      </c>
      <c r="K12" s="1339" t="n">
        <v>160</v>
      </c>
      <c r="L12" s="1339" t="n">
        <v>700</v>
      </c>
      <c r="M12" s="1340" t="n">
        <v>5.68427996459225</v>
      </c>
      <c r="N12" s="1211" t="n">
        <v>155.27615485536</v>
      </c>
      <c r="O12" s="1342" t="n">
        <v>9848.0351676825</v>
      </c>
      <c r="P12" s="1342" t="n">
        <v>11839.4453428988</v>
      </c>
      <c r="Q12" s="1300" t="n">
        <v>6278.06800384875</v>
      </c>
      <c r="R12" s="1343" t="n">
        <v>16126.1031715313</v>
      </c>
      <c r="S12" s="1344" t="n">
        <v>18117.5133467475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110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2</v>
      </c>
      <c r="I13" s="1327" t="s">
        <v>497</v>
      </c>
      <c r="J13" s="1338" t="n">
        <v>110</v>
      </c>
      <c r="K13" s="1339" t="n">
        <v>160</v>
      </c>
      <c r="L13" s="1339" t="n">
        <v>750</v>
      </c>
      <c r="M13" s="1340" t="n">
        <v>6.03259173907825</v>
      </c>
      <c r="N13" s="1211" t="n">
        <v>177.45846269184</v>
      </c>
      <c r="O13" s="1342" t="n">
        <v>10223.7617887988</v>
      </c>
      <c r="P13" s="1342" t="n">
        <v>12328.1497830375</v>
      </c>
      <c r="Q13" s="1300" t="n">
        <v>6567.43630593375</v>
      </c>
      <c r="R13" s="1343" t="n">
        <v>16791.1980947325</v>
      </c>
      <c r="S13" s="1344" t="n">
        <v>18895.5860889713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110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2</v>
      </c>
      <c r="I14" s="1327" t="s">
        <v>497</v>
      </c>
      <c r="J14" s="1338" t="n">
        <v>110</v>
      </c>
      <c r="K14" s="1339" t="n">
        <v>160</v>
      </c>
      <c r="L14" s="1339" t="n">
        <v>800</v>
      </c>
      <c r="M14" s="1340" t="n">
        <v>6.38090351356425</v>
      </c>
      <c r="N14" s="1211" t="n">
        <v>199.64077052832</v>
      </c>
      <c r="O14" s="1342" t="n">
        <v>10599.4885411238</v>
      </c>
      <c r="P14" s="1342" t="n">
        <v>12816.8542231763</v>
      </c>
      <c r="Q14" s="1300" t="n">
        <v>6856.80460801875</v>
      </c>
      <c r="R14" s="1343" t="n">
        <v>17456.2931491425</v>
      </c>
      <c r="S14" s="1344" t="n">
        <v>19673.658831195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110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2</v>
      </c>
      <c r="I15" s="1327" t="s">
        <v>497</v>
      </c>
      <c r="J15" s="1338" t="n">
        <v>110</v>
      </c>
      <c r="K15" s="1339" t="n">
        <v>160</v>
      </c>
      <c r="L15" s="1339" t="n">
        <v>850</v>
      </c>
      <c r="M15" s="1340" t="n">
        <v>6.74540328805025</v>
      </c>
      <c r="N15" s="1211" t="n">
        <v>221.8230783648</v>
      </c>
      <c r="O15" s="1342" t="n">
        <v>10975.2152934488</v>
      </c>
      <c r="P15" s="1342" t="n">
        <v>13305.5585321063</v>
      </c>
      <c r="Q15" s="1300" t="n">
        <v>7361.66989868625</v>
      </c>
      <c r="R15" s="1343" t="n">
        <v>18336.885192135</v>
      </c>
      <c r="S15" s="1344" t="n">
        <v>20667.2284307925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110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2</v>
      </c>
      <c r="I16" s="1327" t="s">
        <v>497</v>
      </c>
      <c r="J16" s="1338" t="n">
        <v>110</v>
      </c>
      <c r="K16" s="1339" t="n">
        <v>160</v>
      </c>
      <c r="L16" s="1339" t="n">
        <v>900</v>
      </c>
      <c r="M16" s="1340" t="n">
        <v>7.09371506253625</v>
      </c>
      <c r="N16" s="1211" t="n">
        <v>244.00538620128</v>
      </c>
      <c r="O16" s="1342" t="n">
        <v>11350.9420457738</v>
      </c>
      <c r="P16" s="1342" t="n">
        <v>13794.262972245</v>
      </c>
      <c r="Q16" s="1300" t="n">
        <v>7651.0380695625</v>
      </c>
      <c r="R16" s="1343" t="n">
        <v>19001.9801153363</v>
      </c>
      <c r="S16" s="1344" t="n">
        <v>21445.3010418075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110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2</v>
      </c>
      <c r="I17" s="1327" t="s">
        <v>497</v>
      </c>
      <c r="J17" s="1338" t="n">
        <v>110</v>
      </c>
      <c r="K17" s="1339" t="n">
        <v>160</v>
      </c>
      <c r="L17" s="1339" t="n">
        <v>950</v>
      </c>
      <c r="M17" s="1340" t="n">
        <v>7.45821483702225</v>
      </c>
      <c r="N17" s="1211" t="n">
        <v>266.18769403776</v>
      </c>
      <c r="O17" s="1342" t="n">
        <v>12343.8618996413</v>
      </c>
      <c r="P17" s="1342" t="n">
        <v>14282.9674123838</v>
      </c>
      <c r="Q17" s="1300" t="n">
        <v>8155.90336023</v>
      </c>
      <c r="R17" s="1343" t="n">
        <v>20499.7652598713</v>
      </c>
      <c r="S17" s="1344" t="n">
        <v>22438.8707726138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110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2</v>
      </c>
      <c r="I18" s="1327" t="s">
        <v>497</v>
      </c>
      <c r="J18" s="1338" t="n">
        <v>110</v>
      </c>
      <c r="K18" s="1339" t="n">
        <v>160</v>
      </c>
      <c r="L18" s="1339" t="n">
        <v>1000</v>
      </c>
      <c r="M18" s="1340" t="n">
        <v>6.89164693150825</v>
      </c>
      <c r="N18" s="1211" t="n">
        <v>288.37000187424</v>
      </c>
      <c r="O18" s="1342" t="n">
        <v>12739.3636475138</v>
      </c>
      <c r="P18" s="1342" t="n">
        <v>14771.6717213138</v>
      </c>
      <c r="Q18" s="1300" t="n">
        <v>8445.271662315</v>
      </c>
      <c r="R18" s="1343" t="n">
        <v>21184.6353098288</v>
      </c>
      <c r="S18" s="1344" t="n">
        <v>23216.9433836288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110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2</v>
      </c>
      <c r="I19" s="1327" t="s">
        <v>497</v>
      </c>
      <c r="J19" s="1338" t="n">
        <v>110</v>
      </c>
      <c r="K19" s="1339" t="n">
        <v>160</v>
      </c>
      <c r="L19" s="1339" t="n">
        <v>1050</v>
      </c>
      <c r="M19" s="1340" t="n">
        <v>8.17102638599425</v>
      </c>
      <c r="N19" s="1211" t="n">
        <v>310.55230971072</v>
      </c>
      <c r="O19" s="1342" t="n">
        <v>13134.865526595</v>
      </c>
      <c r="P19" s="1342" t="n">
        <v>15260.3761614525</v>
      </c>
      <c r="Q19" s="1300" t="n">
        <v>8950.1369529825</v>
      </c>
      <c r="R19" s="1343" t="n">
        <v>22085.0024795775</v>
      </c>
      <c r="S19" s="1344" t="n">
        <v>24210.513114435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110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2</v>
      </c>
      <c r="I20" s="1327" t="s">
        <v>497</v>
      </c>
      <c r="J20" s="1338" t="n">
        <v>110</v>
      </c>
      <c r="K20" s="1339" t="n">
        <v>160</v>
      </c>
      <c r="L20" s="1339" t="n">
        <v>1100</v>
      </c>
      <c r="M20" s="1340" t="n">
        <v>8.51933816048025</v>
      </c>
      <c r="N20" s="1211" t="n">
        <v>332.7346175472</v>
      </c>
      <c r="O20" s="1342" t="n">
        <v>13530.3674056763</v>
      </c>
      <c r="P20" s="1342" t="n">
        <v>15749.0806015913</v>
      </c>
      <c r="Q20" s="1300" t="n">
        <v>9239.50512385875</v>
      </c>
      <c r="R20" s="1343" t="n">
        <v>22769.872529535</v>
      </c>
      <c r="S20" s="1344" t="n">
        <v>24988.58572545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110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2</v>
      </c>
      <c r="I21" s="1327" t="s">
        <v>497</v>
      </c>
      <c r="J21" s="1338" t="n">
        <v>110</v>
      </c>
      <c r="K21" s="1339" t="n">
        <v>160</v>
      </c>
      <c r="L21" s="1339" t="n">
        <v>1150</v>
      </c>
      <c r="M21" s="1340" t="n">
        <v>8.86764993496625</v>
      </c>
      <c r="N21" s="1211" t="n">
        <v>354.91692538368</v>
      </c>
      <c r="O21" s="1342" t="n">
        <v>13925.8691535488</v>
      </c>
      <c r="P21" s="1342" t="n">
        <v>16237.7849105213</v>
      </c>
      <c r="Q21" s="1300" t="n">
        <v>9528.87342594375</v>
      </c>
      <c r="R21" s="1343" t="n">
        <v>23454.7425794925</v>
      </c>
      <c r="S21" s="1344" t="n">
        <v>25766.658336465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110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2</v>
      </c>
      <c r="I22" s="1327" t="s">
        <v>497</v>
      </c>
      <c r="J22" s="1338" t="n">
        <v>110</v>
      </c>
      <c r="K22" s="1339" t="n">
        <v>160</v>
      </c>
      <c r="L22" s="1339" t="n">
        <v>1200</v>
      </c>
      <c r="M22" s="1340" t="n">
        <v>9.26943720945225</v>
      </c>
      <c r="N22" s="1211" t="n">
        <v>377.09923322016</v>
      </c>
      <c r="O22" s="1342" t="n">
        <v>14364.13458843</v>
      </c>
      <c r="P22" s="1342" t="n">
        <v>16769.621865465</v>
      </c>
      <c r="Q22" s="1300" t="n">
        <v>10033.7387166113</v>
      </c>
      <c r="R22" s="1343" t="n">
        <v>24397.8733050413</v>
      </c>
      <c r="S22" s="1344" t="n">
        <v>26803.3605820763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110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2</v>
      </c>
      <c r="I23" s="1327" t="s">
        <v>497</v>
      </c>
      <c r="J23" s="1338" t="n">
        <v>110</v>
      </c>
      <c r="K23" s="1339" t="n">
        <v>160</v>
      </c>
      <c r="L23" s="1339" t="n">
        <v>1250</v>
      </c>
      <c r="M23" s="1340" t="n">
        <v>9.61774898393825</v>
      </c>
      <c r="N23" s="1211" t="n">
        <v>399.28154105664</v>
      </c>
      <c r="O23" s="1342" t="n">
        <v>14759.6364675113</v>
      </c>
      <c r="P23" s="1342" t="n">
        <v>17258.3263056038</v>
      </c>
      <c r="Q23" s="1300" t="n">
        <v>10323.1070186963</v>
      </c>
      <c r="R23" s="1343" t="n">
        <v>25082.7434862075</v>
      </c>
      <c r="S23" s="1344" t="n">
        <v>27581.4333243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110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2</v>
      </c>
      <c r="I24" s="1327" t="s">
        <v>497</v>
      </c>
      <c r="J24" s="1338" t="n">
        <v>110</v>
      </c>
      <c r="K24" s="1339" t="n">
        <v>160</v>
      </c>
      <c r="L24" s="1339" t="n">
        <v>1300</v>
      </c>
      <c r="M24" s="1340" t="n">
        <v>9.98224875842425</v>
      </c>
      <c r="N24" s="1211" t="n">
        <v>421.46384889312</v>
      </c>
      <c r="O24" s="1342" t="n">
        <v>15155.1383465925</v>
      </c>
      <c r="P24" s="1342" t="n">
        <v>17747.0306145338</v>
      </c>
      <c r="Q24" s="1300" t="n">
        <v>10827.972178155</v>
      </c>
      <c r="R24" s="1343" t="n">
        <v>25983.1105247475</v>
      </c>
      <c r="S24" s="1344" t="n">
        <v>28575.0027926888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110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2</v>
      </c>
      <c r="I25" s="1327" t="s">
        <v>497</v>
      </c>
      <c r="J25" s="1338" t="n">
        <v>110</v>
      </c>
      <c r="K25" s="1339" t="n">
        <v>160</v>
      </c>
      <c r="L25" s="1339" t="n">
        <v>1350</v>
      </c>
      <c r="M25" s="1340" t="n">
        <v>10.3305605329103</v>
      </c>
      <c r="N25" s="1211" t="n">
        <v>443.6461567296</v>
      </c>
      <c r="O25" s="1342" t="n">
        <v>15550.640094465</v>
      </c>
      <c r="P25" s="1342" t="n">
        <v>18235.7350546725</v>
      </c>
      <c r="Q25" s="1300" t="n">
        <v>11117.34048024</v>
      </c>
      <c r="R25" s="1343" t="n">
        <v>26667.980574705</v>
      </c>
      <c r="S25" s="1344" t="n">
        <v>29353.0755349125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110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2</v>
      </c>
      <c r="I26" s="1327" t="s">
        <v>497</v>
      </c>
      <c r="J26" s="1338" t="n">
        <v>110</v>
      </c>
      <c r="K26" s="1339" t="n">
        <v>160</v>
      </c>
      <c r="L26" s="1339" t="n">
        <v>1400</v>
      </c>
      <c r="M26" s="1340" t="n">
        <v>10.6950603073963</v>
      </c>
      <c r="N26" s="1211" t="n">
        <v>465.82846456608</v>
      </c>
      <c r="O26" s="1342" t="n">
        <v>15946.1419735463</v>
      </c>
      <c r="P26" s="1342" t="n">
        <v>18724.4394948113</v>
      </c>
      <c r="Q26" s="1300" t="n">
        <v>11622.2057709075</v>
      </c>
      <c r="R26" s="1343" t="n">
        <v>27568.3477444538</v>
      </c>
      <c r="S26" s="1344" t="n">
        <v>30346.6452657188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110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2</v>
      </c>
      <c r="I27" s="1327" t="s">
        <v>497</v>
      </c>
      <c r="J27" s="1338" t="n">
        <v>110</v>
      </c>
      <c r="K27" s="1339" t="n">
        <v>160</v>
      </c>
      <c r="L27" s="1339" t="n">
        <v>1450</v>
      </c>
      <c r="M27" s="1340" t="n">
        <v>11.0433720818823</v>
      </c>
      <c r="N27" s="1211" t="n">
        <v>488.01077240256</v>
      </c>
      <c r="O27" s="1342" t="n">
        <v>16341.6437214188</v>
      </c>
      <c r="P27" s="1342" t="n">
        <v>19213.1438037413</v>
      </c>
      <c r="Q27" s="1300" t="n">
        <v>11911.5740729925</v>
      </c>
      <c r="R27" s="1343" t="n">
        <v>28253.2177944113</v>
      </c>
      <c r="S27" s="1344" t="n">
        <v>31124.7178767338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110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2</v>
      </c>
      <c r="I28" s="1327" t="s">
        <v>497</v>
      </c>
      <c r="J28" s="1338" t="n">
        <v>110</v>
      </c>
      <c r="K28" s="1339" t="n">
        <v>160</v>
      </c>
      <c r="L28" s="1339" t="n">
        <v>1500</v>
      </c>
      <c r="M28" s="1340" t="n">
        <v>11.4992622458303</v>
      </c>
      <c r="N28" s="1211" t="n">
        <v>510.19308023904</v>
      </c>
      <c r="O28" s="1342" t="n">
        <v>17255.3203131413</v>
      </c>
      <c r="P28" s="1342" t="n">
        <v>20113.801207245</v>
      </c>
      <c r="Q28" s="1300" t="n">
        <v>12416.4392324513</v>
      </c>
      <c r="R28" s="1343" t="n">
        <v>29671.7595455925</v>
      </c>
      <c r="S28" s="1344" t="n">
        <v>32530.2404396963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110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2</v>
      </c>
      <c r="I29" s="1327" t="s">
        <v>497</v>
      </c>
      <c r="J29" s="1338" t="n">
        <v>110</v>
      </c>
      <c r="K29" s="1339" t="n">
        <v>160</v>
      </c>
      <c r="L29" s="1339" t="n">
        <v>1550</v>
      </c>
      <c r="M29" s="1340" t="n">
        <v>11.8475740203162</v>
      </c>
      <c r="N29" s="1211" t="n">
        <v>532.37538807552</v>
      </c>
      <c r="O29" s="1342" t="n">
        <v>17650.8221922225</v>
      </c>
      <c r="P29" s="1342" t="n">
        <v>20602.505516175</v>
      </c>
      <c r="Q29" s="1300" t="n">
        <v>12705.8075345363</v>
      </c>
      <c r="R29" s="1343" t="n">
        <v>30356.6297267588</v>
      </c>
      <c r="S29" s="1344" t="n">
        <v>33308.3130507113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110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2</v>
      </c>
      <c r="I30" s="1327" t="s">
        <v>497</v>
      </c>
      <c r="J30" s="1338" t="n">
        <v>110</v>
      </c>
      <c r="K30" s="1339" t="n">
        <v>160</v>
      </c>
      <c r="L30" s="1339" t="n">
        <v>1600</v>
      </c>
      <c r="M30" s="1340" t="n">
        <v>12.1958857948023</v>
      </c>
      <c r="N30" s="1211" t="n">
        <v>554.557695912</v>
      </c>
      <c r="O30" s="1342" t="n">
        <v>18046.3240713038</v>
      </c>
      <c r="P30" s="1342" t="n">
        <v>21091.2099563138</v>
      </c>
      <c r="Q30" s="1300" t="n">
        <v>12995.1758366213</v>
      </c>
      <c r="R30" s="1343" t="n">
        <v>31041.499907925</v>
      </c>
      <c r="S30" s="1344" t="n">
        <v>34086.385792935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110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2</v>
      </c>
      <c r="I31" s="1327" t="s">
        <v>497</v>
      </c>
      <c r="J31" s="1338" t="n">
        <v>110</v>
      </c>
      <c r="K31" s="1339" t="n">
        <v>160</v>
      </c>
      <c r="L31" s="1339" t="n">
        <v>1650</v>
      </c>
      <c r="M31" s="1340" t="n">
        <v>12.5603855692882</v>
      </c>
      <c r="N31" s="1211" t="n">
        <v>576.74000374848</v>
      </c>
      <c r="O31" s="1342" t="n">
        <v>18441.8258191763</v>
      </c>
      <c r="P31" s="1342" t="n">
        <v>21579.9143964525</v>
      </c>
      <c r="Q31" s="1300" t="n">
        <v>13500.0411272888</v>
      </c>
      <c r="R31" s="1343" t="n">
        <v>31941.866946465</v>
      </c>
      <c r="S31" s="1344" t="n">
        <v>35079.9555237413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110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2</v>
      </c>
      <c r="I32" s="1327" t="s">
        <v>497</v>
      </c>
      <c r="J32" s="1338" t="n">
        <v>110</v>
      </c>
      <c r="K32" s="1339" t="n">
        <v>160</v>
      </c>
      <c r="L32" s="1339" t="n">
        <v>1700</v>
      </c>
      <c r="M32" s="1340" t="n">
        <v>12.9086973437743</v>
      </c>
      <c r="N32" s="1211" t="n">
        <v>598.92231158496</v>
      </c>
      <c r="O32" s="1342" t="n">
        <v>18837.3276982575</v>
      </c>
      <c r="P32" s="1342" t="n">
        <v>22068.6187053825</v>
      </c>
      <c r="Q32" s="1300" t="n">
        <v>13789.4092981649</v>
      </c>
      <c r="R32" s="1343" t="n">
        <v>32626.7369964224</v>
      </c>
      <c r="S32" s="1344" t="n">
        <v>35858.0280035474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110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2</v>
      </c>
      <c r="I33" s="1327" t="s">
        <v>497</v>
      </c>
      <c r="J33" s="1338" t="n">
        <v>110</v>
      </c>
      <c r="K33" s="1339" t="n">
        <v>160</v>
      </c>
      <c r="L33" s="1339" t="n">
        <v>1750</v>
      </c>
      <c r="M33" s="1340" t="n">
        <v>13.2731971182603</v>
      </c>
      <c r="N33" s="1211" t="n">
        <v>621.10461942144</v>
      </c>
      <c r="O33" s="1342" t="n">
        <v>19232.82944613</v>
      </c>
      <c r="P33" s="1342" t="n">
        <v>22557.3231455213</v>
      </c>
      <c r="Q33" s="1300" t="n">
        <v>14294.2745888325</v>
      </c>
      <c r="R33" s="1343" t="n">
        <v>33527.1040349625</v>
      </c>
      <c r="S33" s="1344" t="n">
        <v>36851.5977343538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110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2</v>
      </c>
      <c r="I34" s="1327" t="s">
        <v>497</v>
      </c>
      <c r="J34" s="1338" t="n">
        <v>110</v>
      </c>
      <c r="K34" s="1339" t="n">
        <v>160</v>
      </c>
      <c r="L34" s="1339" t="n">
        <v>1800</v>
      </c>
      <c r="M34" s="1340" t="n">
        <v>13.6215088927462</v>
      </c>
      <c r="N34" s="1211" t="n">
        <v>643.28692725792</v>
      </c>
      <c r="O34" s="1342" t="n">
        <v>19628.3313252113</v>
      </c>
      <c r="P34" s="1342" t="n">
        <v>23046.02758566</v>
      </c>
      <c r="Q34" s="1300" t="n">
        <v>14583.6428909175</v>
      </c>
      <c r="R34" s="1343" t="n">
        <v>34211.9742161288</v>
      </c>
      <c r="S34" s="1344" t="n">
        <v>37629.6704765775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110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2</v>
      </c>
      <c r="I35" s="1327" t="s">
        <v>497</v>
      </c>
      <c r="J35" s="1338" t="n">
        <v>110</v>
      </c>
      <c r="K35" s="1339" t="n">
        <v>160</v>
      </c>
      <c r="L35" s="1339" t="n">
        <v>1850</v>
      </c>
      <c r="M35" s="1340" t="n">
        <v>13.9860086672322</v>
      </c>
      <c r="N35" s="1211" t="n">
        <v>665.4692350944</v>
      </c>
      <c r="O35" s="1342" t="n">
        <v>20023.8332042925</v>
      </c>
      <c r="P35" s="1342" t="n">
        <v>23534.73189459</v>
      </c>
      <c r="Q35" s="1300" t="n">
        <v>15088.508181585</v>
      </c>
      <c r="R35" s="1343" t="n">
        <v>35112.3413858775</v>
      </c>
      <c r="S35" s="1344" t="n">
        <v>38623.240076175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110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2</v>
      </c>
      <c r="I36" s="1327" t="s">
        <v>497</v>
      </c>
      <c r="J36" s="1338" t="n">
        <v>110</v>
      </c>
      <c r="K36" s="1339" t="n">
        <v>160</v>
      </c>
      <c r="L36" s="1339" t="n">
        <v>1900</v>
      </c>
      <c r="M36" s="1340" t="n">
        <v>14.3343204417183</v>
      </c>
      <c r="N36" s="1211" t="n">
        <v>687.65154293088</v>
      </c>
      <c r="O36" s="1342" t="n">
        <v>20419.334952165</v>
      </c>
      <c r="P36" s="1342" t="n">
        <v>24023.4363347288</v>
      </c>
      <c r="Q36" s="1300" t="n">
        <v>15377.8763524613</v>
      </c>
      <c r="R36" s="1343" t="n">
        <v>35797.2113046263</v>
      </c>
      <c r="S36" s="1344" t="n">
        <v>39401.31268719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110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2</v>
      </c>
      <c r="I37" s="1327" t="s">
        <v>497</v>
      </c>
      <c r="J37" s="1338" t="n">
        <v>110</v>
      </c>
      <c r="K37" s="1339" t="n">
        <v>160</v>
      </c>
      <c r="L37" s="1339" t="n">
        <v>1950</v>
      </c>
      <c r="M37" s="1340" t="n">
        <v>14.7199197162043</v>
      </c>
      <c r="N37" s="1211" t="n">
        <v>709.83385076736</v>
      </c>
      <c r="O37" s="1342" t="n">
        <v>20857.6003870463</v>
      </c>
      <c r="P37" s="1342" t="n">
        <v>24555.2732896725</v>
      </c>
      <c r="Q37" s="1300" t="n">
        <v>15667.2446545463</v>
      </c>
      <c r="R37" s="1343" t="n">
        <v>36524.8450415925</v>
      </c>
      <c r="S37" s="1344" t="n">
        <v>40222.5179442188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110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2</v>
      </c>
      <c r="I38" s="1327" t="s">
        <v>497</v>
      </c>
      <c r="J38" s="1338" t="n">
        <v>110</v>
      </c>
      <c r="K38" s="1339" t="n">
        <v>160</v>
      </c>
      <c r="L38" s="1339" t="n">
        <v>2000</v>
      </c>
      <c r="M38" s="1340" t="n">
        <v>15.1714037706903</v>
      </c>
      <c r="N38" s="1211" t="n">
        <v>732.01615860384</v>
      </c>
      <c r="O38" s="1342" t="n">
        <v>21468.0244291763</v>
      </c>
      <c r="P38" s="1342" t="n">
        <v>25336.2027088013</v>
      </c>
      <c r="Q38" s="1300" t="n">
        <v>16172.1099452138</v>
      </c>
      <c r="R38" s="1343" t="n">
        <v>37640.13437439</v>
      </c>
      <c r="S38" s="1344" t="n">
        <v>41508.312654015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110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2</v>
      </c>
      <c r="I39" s="1327" t="s">
        <v>497</v>
      </c>
      <c r="J39" s="1338" t="n">
        <v>110</v>
      </c>
      <c r="K39" s="1339" t="n">
        <v>160</v>
      </c>
      <c r="L39" s="1339" t="n">
        <v>2050</v>
      </c>
      <c r="M39" s="1340" t="n">
        <v>15.5197155451763</v>
      </c>
      <c r="N39" s="1211" t="n">
        <v>754.19846644032</v>
      </c>
      <c r="O39" s="1342" t="n">
        <v>21863.5261770488</v>
      </c>
      <c r="P39" s="1342" t="n">
        <v>25824.9070177313</v>
      </c>
      <c r="Q39" s="1300" t="n">
        <v>16461.4782472988</v>
      </c>
      <c r="R39" s="1343" t="n">
        <v>38325.0044243475</v>
      </c>
      <c r="S39" s="1344" t="n">
        <v>42286.38526503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110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2</v>
      </c>
      <c r="I40" s="1327" t="s">
        <v>497</v>
      </c>
      <c r="J40" s="1338" t="n">
        <v>110</v>
      </c>
      <c r="K40" s="1339" t="n">
        <v>160</v>
      </c>
      <c r="L40" s="1339" t="n">
        <v>2100</v>
      </c>
      <c r="M40" s="1340" t="n">
        <v>15.8842153196623</v>
      </c>
      <c r="N40" s="1211" t="n">
        <v>776.3807742768</v>
      </c>
      <c r="O40" s="1342" t="n">
        <v>22259.02805613</v>
      </c>
      <c r="P40" s="1342" t="n">
        <v>26313.61145787</v>
      </c>
      <c r="Q40" s="1300" t="n">
        <v>16966.3435379663</v>
      </c>
      <c r="R40" s="1343" t="n">
        <v>39225.3715940963</v>
      </c>
      <c r="S40" s="1344" t="n">
        <v>43279.9549958363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110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2</v>
      </c>
      <c r="I41" s="1327" t="s">
        <v>497</v>
      </c>
      <c r="J41" s="1338" t="n">
        <v>110</v>
      </c>
      <c r="K41" s="1339" t="n">
        <v>160</v>
      </c>
      <c r="L41" s="1339" t="n">
        <v>2150</v>
      </c>
      <c r="M41" s="1340" t="n">
        <v>16.2325270941483</v>
      </c>
      <c r="N41" s="1211" t="n">
        <v>798.56308211328</v>
      </c>
      <c r="O41" s="1342" t="n">
        <v>22654.5298040025</v>
      </c>
      <c r="P41" s="1342" t="n">
        <v>26802.3157668</v>
      </c>
      <c r="Q41" s="1300" t="n">
        <v>17255.7117088425</v>
      </c>
      <c r="R41" s="1343" t="n">
        <v>39910.241512845</v>
      </c>
      <c r="S41" s="1344" t="n">
        <v>44058.0274756425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110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2</v>
      </c>
      <c r="I42" s="1327" t="s">
        <v>497</v>
      </c>
      <c r="J42" s="1338" t="n">
        <v>110</v>
      </c>
      <c r="K42" s="1339" t="n">
        <v>160</v>
      </c>
      <c r="L42" s="1339" t="n">
        <v>2200</v>
      </c>
      <c r="M42" s="1340" t="n">
        <v>16.5970268686342</v>
      </c>
      <c r="N42" s="1211" t="n">
        <v>820.74538994976</v>
      </c>
      <c r="O42" s="1342" t="n">
        <v>23050.0316830838</v>
      </c>
      <c r="P42" s="1342" t="n">
        <v>27291.0202069388</v>
      </c>
      <c r="Q42" s="1300" t="n">
        <v>17760.57699951</v>
      </c>
      <c r="R42" s="1343" t="n">
        <v>40810.6086825938</v>
      </c>
      <c r="S42" s="1344" t="n">
        <v>45051.5972064488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110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2</v>
      </c>
      <c r="I43" s="1327" t="s">
        <v>497</v>
      </c>
      <c r="J43" s="1338" t="n">
        <v>110</v>
      </c>
      <c r="K43" s="1339" t="n">
        <v>160</v>
      </c>
      <c r="L43" s="1339" t="n">
        <v>2250</v>
      </c>
      <c r="M43" s="1340" t="n">
        <v>16.9453386431202</v>
      </c>
      <c r="N43" s="1211" t="n">
        <v>842.92769778624</v>
      </c>
      <c r="O43" s="1342" t="n">
        <v>23445.5334309563</v>
      </c>
      <c r="P43" s="1342" t="n">
        <v>27779.7246470775</v>
      </c>
      <c r="Q43" s="1300" t="n">
        <v>18049.945301595</v>
      </c>
      <c r="R43" s="1343" t="n">
        <v>41495.4787325513</v>
      </c>
      <c r="S43" s="1344" t="n">
        <v>45829.6699486725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110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2</v>
      </c>
      <c r="I44" s="1327" t="s">
        <v>497</v>
      </c>
      <c r="J44" s="1338" t="n">
        <v>110</v>
      </c>
      <c r="K44" s="1339" t="n">
        <v>160</v>
      </c>
      <c r="L44" s="1339" t="n">
        <v>2300</v>
      </c>
      <c r="M44" s="1340" t="n">
        <v>17.2936504176062</v>
      </c>
      <c r="N44" s="1211" t="n">
        <v>865.11000562272</v>
      </c>
      <c r="O44" s="1342" t="n">
        <v>23841.0353100375</v>
      </c>
      <c r="P44" s="1342" t="n">
        <v>28268.4289560075</v>
      </c>
      <c r="Q44" s="1300" t="n">
        <v>18339.3134724713</v>
      </c>
      <c r="R44" s="1343" t="n">
        <v>42180.3487825088</v>
      </c>
      <c r="S44" s="1344" t="n">
        <v>46607.7424284788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110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2</v>
      </c>
      <c r="I45" s="1327" t="s">
        <v>497</v>
      </c>
      <c r="J45" s="1338" t="n">
        <v>110</v>
      </c>
      <c r="K45" s="1339" t="n">
        <v>160</v>
      </c>
      <c r="L45" s="1339" t="n">
        <v>2350</v>
      </c>
      <c r="M45" s="1340" t="n">
        <v>17.6581501920923</v>
      </c>
      <c r="N45" s="1211" t="n">
        <v>887.2923134592</v>
      </c>
      <c r="O45" s="1342" t="n">
        <v>24236.5371891188</v>
      </c>
      <c r="P45" s="1342" t="n">
        <v>28757.1333961463</v>
      </c>
      <c r="Q45" s="1300" t="n">
        <v>18844.1787631388</v>
      </c>
      <c r="R45" s="1343" t="n">
        <v>43080.7159522575</v>
      </c>
      <c r="S45" s="1344" t="n">
        <v>47601.312159285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110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2</v>
      </c>
      <c r="I46" s="1327" t="s">
        <v>497</v>
      </c>
      <c r="J46" s="1338" t="n">
        <v>110</v>
      </c>
      <c r="K46" s="1339" t="n">
        <v>160</v>
      </c>
      <c r="L46" s="1339" t="n">
        <v>2400</v>
      </c>
      <c r="M46" s="1340" t="n">
        <v>18.0064619665783</v>
      </c>
      <c r="N46" s="1211" t="n">
        <v>909.47462129568</v>
      </c>
      <c r="O46" s="1342" t="n">
        <v>24632.0389369913</v>
      </c>
      <c r="P46" s="1342" t="n">
        <v>29245.837836285</v>
      </c>
      <c r="Q46" s="1300" t="n">
        <v>19133.5470652238</v>
      </c>
      <c r="R46" s="1343" t="n">
        <v>43765.586002215</v>
      </c>
      <c r="S46" s="1344" t="n">
        <v>48379.3849015088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110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2</v>
      </c>
      <c r="I47" s="1327" t="s">
        <v>497</v>
      </c>
      <c r="J47" s="1338" t="n">
        <v>110</v>
      </c>
      <c r="K47" s="1339" t="n">
        <v>160</v>
      </c>
      <c r="L47" s="1339" t="n">
        <v>2450</v>
      </c>
      <c r="M47" s="1340" t="n">
        <v>18.4623521305263</v>
      </c>
      <c r="N47" s="1211" t="n">
        <v>931.65692913216</v>
      </c>
      <c r="O47" s="1342" t="n">
        <v>25545.7155287138</v>
      </c>
      <c r="P47" s="1342" t="n">
        <v>30146.49510858</v>
      </c>
      <c r="Q47" s="1300" t="n">
        <v>19638.4123558913</v>
      </c>
      <c r="R47" s="1343" t="n">
        <v>45184.127884605</v>
      </c>
      <c r="S47" s="1344" t="n">
        <v>49784.9074644713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110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2</v>
      </c>
      <c r="I48" s="1327" t="s">
        <v>497</v>
      </c>
      <c r="J48" s="1338" t="n">
        <v>110</v>
      </c>
      <c r="K48" s="1339" t="n">
        <v>160</v>
      </c>
      <c r="L48" s="1339" t="n">
        <v>2500</v>
      </c>
      <c r="M48" s="1340" t="n">
        <v>18.8106639050122</v>
      </c>
      <c r="N48" s="1211" t="n">
        <v>953.83923696864</v>
      </c>
      <c r="O48" s="1342" t="n">
        <v>25941.217407795</v>
      </c>
      <c r="P48" s="1342" t="n">
        <v>30635.1995487188</v>
      </c>
      <c r="Q48" s="1300" t="n">
        <v>19927.7806579763</v>
      </c>
      <c r="R48" s="1343" t="n">
        <v>45868.9980657713</v>
      </c>
      <c r="S48" s="1344" t="n">
        <v>50562.980206695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110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2</v>
      </c>
      <c r="I49" s="1327" t="s">
        <v>497</v>
      </c>
      <c r="J49" s="1338" t="n">
        <v>110</v>
      </c>
      <c r="K49" s="1339" t="n">
        <v>160</v>
      </c>
      <c r="L49" s="1339" t="n">
        <v>2550</v>
      </c>
      <c r="M49" s="1340" t="n">
        <v>19.1751636794982</v>
      </c>
      <c r="N49" s="1211" t="n">
        <v>976.02154480512</v>
      </c>
      <c r="O49" s="1342" t="n">
        <v>26336.7192868763</v>
      </c>
      <c r="P49" s="1342" t="n">
        <v>31123.9039888575</v>
      </c>
      <c r="Q49" s="1300" t="n">
        <v>20432.645817435</v>
      </c>
      <c r="R49" s="1343" t="n">
        <v>46769.3651043113</v>
      </c>
      <c r="S49" s="1344" t="n">
        <v>51556.5498062925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110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2</v>
      </c>
      <c r="I50" s="1327" t="s">
        <v>497</v>
      </c>
      <c r="J50" s="1338" t="n">
        <v>110</v>
      </c>
      <c r="K50" s="1339" t="n">
        <v>160</v>
      </c>
      <c r="L50" s="1339" t="n">
        <v>2600</v>
      </c>
      <c r="M50" s="1340" t="n">
        <v>19.5234754539843</v>
      </c>
      <c r="N50" s="1211" t="n">
        <v>998.2038526416</v>
      </c>
      <c r="O50" s="1342" t="n">
        <v>26732.2210347488</v>
      </c>
      <c r="P50" s="1342" t="n">
        <v>31612.6082977875</v>
      </c>
      <c r="Q50" s="1300" t="n">
        <v>20722.01411952</v>
      </c>
      <c r="R50" s="1343" t="n">
        <v>47454.2351542688</v>
      </c>
      <c r="S50" s="1344" t="n">
        <v>52334.6224173075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110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2</v>
      </c>
      <c r="I51" s="1327" t="s">
        <v>497</v>
      </c>
      <c r="J51" s="1338" t="n">
        <v>110</v>
      </c>
      <c r="K51" s="1339" t="n">
        <v>160</v>
      </c>
      <c r="L51" s="1339" t="n">
        <v>2650</v>
      </c>
      <c r="M51" s="1340" t="n">
        <v>19.8879752284702</v>
      </c>
      <c r="N51" s="1211" t="n">
        <v>1020.38616047808</v>
      </c>
      <c r="O51" s="1342" t="n">
        <v>27127.72291383</v>
      </c>
      <c r="P51" s="1342" t="n">
        <v>32101.3127379263</v>
      </c>
      <c r="Q51" s="1300" t="n">
        <v>21226.8794101875</v>
      </c>
      <c r="R51" s="1343" t="n">
        <v>48354.6023240175</v>
      </c>
      <c r="S51" s="1344" t="n">
        <v>53328.1921481138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110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2</v>
      </c>
      <c r="I52" s="1327" t="s">
        <v>497</v>
      </c>
      <c r="J52" s="1338" t="n">
        <v>110</v>
      </c>
      <c r="K52" s="1339" t="n">
        <v>160</v>
      </c>
      <c r="L52" s="1339" t="n">
        <v>2700</v>
      </c>
      <c r="M52" s="1340" t="n">
        <v>20.2735745029562</v>
      </c>
      <c r="N52" s="1211" t="n">
        <v>1042.56846831456</v>
      </c>
      <c r="O52" s="1342" t="n">
        <v>27565.9883487113</v>
      </c>
      <c r="P52" s="1342" t="n">
        <v>32633.14969287</v>
      </c>
      <c r="Q52" s="1300" t="n">
        <v>21516.2477122725</v>
      </c>
      <c r="R52" s="1343" t="n">
        <v>49082.2360609838</v>
      </c>
      <c r="S52" s="1344" t="n">
        <v>54149.3974051425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110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2</v>
      </c>
      <c r="I53" s="1327" t="s">
        <v>497</v>
      </c>
      <c r="J53" s="1338" t="n">
        <v>110</v>
      </c>
      <c r="K53" s="1339" t="n">
        <v>160</v>
      </c>
      <c r="L53" s="1339" t="n">
        <v>2750</v>
      </c>
      <c r="M53" s="1340" t="n">
        <v>20.6218862774422</v>
      </c>
      <c r="N53" s="1211" t="n">
        <v>1064.75077615104</v>
      </c>
      <c r="O53" s="1342" t="n">
        <v>27961.4902277925</v>
      </c>
      <c r="P53" s="1342" t="n">
        <v>33121.8540018</v>
      </c>
      <c r="Q53" s="1300" t="n">
        <v>21805.6158831487</v>
      </c>
      <c r="R53" s="1343" t="n">
        <v>49767.1061109413</v>
      </c>
      <c r="S53" s="1344" t="n">
        <v>54927.4698849488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110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2</v>
      </c>
      <c r="I54" s="1327" t="s">
        <v>497</v>
      </c>
      <c r="J54" s="1338" t="n">
        <v>110</v>
      </c>
      <c r="K54" s="1339" t="n">
        <v>160</v>
      </c>
      <c r="L54" s="1339" t="n">
        <v>2800</v>
      </c>
      <c r="M54" s="1340" t="n">
        <v>20.9863860519282</v>
      </c>
      <c r="N54" s="1211" t="n">
        <v>1086.93308398752</v>
      </c>
      <c r="O54" s="1342" t="n">
        <v>28356.991975665</v>
      </c>
      <c r="P54" s="1342" t="n">
        <v>33610.5584419388</v>
      </c>
      <c r="Q54" s="1300" t="n">
        <v>22310.4811738163</v>
      </c>
      <c r="R54" s="1343" t="n">
        <v>50667.4731494813</v>
      </c>
      <c r="S54" s="1344" t="n">
        <v>55921.039615755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110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2</v>
      </c>
      <c r="I55" s="1327" t="s">
        <v>497</v>
      </c>
      <c r="J55" s="1338" t="n">
        <v>110</v>
      </c>
      <c r="K55" s="1339" t="n">
        <v>160</v>
      </c>
      <c r="L55" s="1339" t="n">
        <v>2850</v>
      </c>
      <c r="M55" s="1340" t="n">
        <v>21.3346978264142</v>
      </c>
      <c r="N55" s="1211" t="n">
        <v>1109.115391824</v>
      </c>
      <c r="O55" s="1342" t="n">
        <v>28752.4938547463</v>
      </c>
      <c r="P55" s="1342" t="n">
        <v>34099.2628820775</v>
      </c>
      <c r="Q55" s="1300" t="n">
        <v>22599.8494759013</v>
      </c>
      <c r="R55" s="1343" t="n">
        <v>51352.3433306475</v>
      </c>
      <c r="S55" s="1344" t="n">
        <v>56699.1123579788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110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2</v>
      </c>
      <c r="I56" s="1327" t="s">
        <v>497</v>
      </c>
      <c r="J56" s="1338" t="n">
        <v>110</v>
      </c>
      <c r="K56" s="1339" t="n">
        <v>160</v>
      </c>
      <c r="L56" s="1339" t="n">
        <v>2900</v>
      </c>
      <c r="M56" s="1340" t="n">
        <v>21.6991976009002</v>
      </c>
      <c r="N56" s="1211" t="n">
        <v>1131.29769966048</v>
      </c>
      <c r="O56" s="1342" t="n">
        <v>29147.9956026188</v>
      </c>
      <c r="P56" s="1342" t="n">
        <v>34587.9671910075</v>
      </c>
      <c r="Q56" s="1300" t="n">
        <v>23104.7147665687</v>
      </c>
      <c r="R56" s="1343" t="n">
        <v>52252.7103691875</v>
      </c>
      <c r="S56" s="1344" t="n">
        <v>57692.6819575763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110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2</v>
      </c>
      <c r="I57" s="1327" t="s">
        <v>497</v>
      </c>
      <c r="J57" s="1338" t="n">
        <v>110</v>
      </c>
      <c r="K57" s="1339" t="n">
        <v>160</v>
      </c>
      <c r="L57" s="1339" t="n">
        <v>2950</v>
      </c>
      <c r="M57" s="1340" t="n">
        <v>22.0475093753862</v>
      </c>
      <c r="N57" s="1211" t="n">
        <v>1153.48000749696</v>
      </c>
      <c r="O57" s="1342" t="n">
        <v>29543.4974817</v>
      </c>
      <c r="P57" s="1342" t="n">
        <v>35076.6716311463</v>
      </c>
      <c r="Q57" s="1300" t="n">
        <v>23394.082937445</v>
      </c>
      <c r="R57" s="1343" t="n">
        <v>52937.580419145</v>
      </c>
      <c r="S57" s="1344" t="n">
        <v>58470.7545685913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110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2</v>
      </c>
      <c r="I58" s="1349" t="s">
        <v>497</v>
      </c>
      <c r="J58" s="1356" t="n">
        <v>110</v>
      </c>
      <c r="K58" s="1350" t="n">
        <v>160</v>
      </c>
      <c r="L58" s="1350" t="n">
        <v>3000</v>
      </c>
      <c r="M58" s="1351" t="n">
        <v>22.4120091498723</v>
      </c>
      <c r="N58" s="1234" t="n">
        <v>1175.66231533344</v>
      </c>
      <c r="O58" s="1353" t="n">
        <v>31034.5315424213</v>
      </c>
      <c r="P58" s="1353" t="n">
        <v>35565.3759400763</v>
      </c>
      <c r="Q58" s="1306" t="n">
        <v>23898.9482281125</v>
      </c>
      <c r="R58" s="1354" t="n">
        <v>54933.4797705338</v>
      </c>
      <c r="S58" s="1355" t="n">
        <v>59464.3241681888</v>
      </c>
    </row>
    <row r="59" customFormat="false" ht="22.5" hidden="false" customHeight="true" outlineLevel="0" collapsed="false">
      <c r="A59" s="1201" t="s">
        <v>537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16.5" hidden="false" customHeight="true" outlineLevel="0" collapsed="false">
      <c r="A60" s="1202" t="s">
        <v>495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110</v>
      </c>
      <c r="C61" s="1325" t="s">
        <v>496</v>
      </c>
      <c r="D61" s="1325" t="n">
        <f aca="false">K61</f>
        <v>200</v>
      </c>
      <c r="E61" s="1325" t="s">
        <v>496</v>
      </c>
      <c r="F61" s="1357" t="n">
        <f aca="false">L61</f>
        <v>600</v>
      </c>
      <c r="G61" s="1325" t="s">
        <v>496</v>
      </c>
      <c r="H61" s="1325" t="n">
        <v>2</v>
      </c>
      <c r="I61" s="1327" t="s">
        <v>497</v>
      </c>
      <c r="J61" s="1328" t="n">
        <v>110</v>
      </c>
      <c r="K61" s="1259" t="n">
        <v>200</v>
      </c>
      <c r="L61" s="1259" t="n">
        <v>600</v>
      </c>
      <c r="M61" s="1359" t="n">
        <v>5.22808848238132</v>
      </c>
      <c r="N61" s="1261" t="n">
        <v>126.03583998</v>
      </c>
      <c r="O61" s="1240" t="n">
        <v>9575.34913969875</v>
      </c>
      <c r="P61" s="1331" t="n">
        <v>11491.3081168538</v>
      </c>
      <c r="Q61" s="1262" t="n">
        <v>6107.51014335</v>
      </c>
      <c r="R61" s="1334" t="n">
        <v>15682.8592830488</v>
      </c>
      <c r="S61" s="1335" t="n">
        <v>17598.8182602038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110</v>
      </c>
      <c r="C62" s="1337" t="s">
        <v>496</v>
      </c>
      <c r="D62" s="1337" t="n">
        <f aca="false">K62</f>
        <v>200</v>
      </c>
      <c r="E62" s="1337" t="s">
        <v>496</v>
      </c>
      <c r="F62" s="1357" t="n">
        <f aca="false">L62</f>
        <v>650</v>
      </c>
      <c r="G62" s="1337" t="s">
        <v>496</v>
      </c>
      <c r="H62" s="1325" t="n">
        <v>2</v>
      </c>
      <c r="I62" s="1327" t="s">
        <v>497</v>
      </c>
      <c r="J62" s="1338" t="n">
        <v>110</v>
      </c>
      <c r="K62" s="1209" t="n">
        <v>200</v>
      </c>
      <c r="L62" s="1209" t="n">
        <v>650</v>
      </c>
      <c r="M62" s="1310" t="n">
        <v>5.58948509252447</v>
      </c>
      <c r="N62" s="1211" t="n">
        <v>151.243007976</v>
      </c>
      <c r="O62" s="1212" t="n">
        <v>9970.85088757125</v>
      </c>
      <c r="P62" s="1341" t="n">
        <v>12010.6971664763</v>
      </c>
      <c r="Q62" s="1213" t="n">
        <v>6442.48096495875</v>
      </c>
      <c r="R62" s="1343" t="n">
        <v>16413.33185253</v>
      </c>
      <c r="S62" s="1344" t="n">
        <v>18453.178131435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110</v>
      </c>
      <c r="C63" s="1337" t="s">
        <v>496</v>
      </c>
      <c r="D63" s="1337" t="n">
        <f aca="false">K63</f>
        <v>200</v>
      </c>
      <c r="E63" s="1337" t="s">
        <v>496</v>
      </c>
      <c r="F63" s="1357" t="n">
        <f aca="false">L63</f>
        <v>700</v>
      </c>
      <c r="G63" s="1337" t="s">
        <v>496</v>
      </c>
      <c r="H63" s="1325" t="n">
        <v>2</v>
      </c>
      <c r="I63" s="1327" t="s">
        <v>497</v>
      </c>
      <c r="J63" s="1338" t="n">
        <v>110</v>
      </c>
      <c r="K63" s="1209" t="n">
        <v>200</v>
      </c>
      <c r="L63" s="1209" t="n">
        <v>700</v>
      </c>
      <c r="M63" s="1310" t="n">
        <v>5.96792170266763</v>
      </c>
      <c r="N63" s="1211" t="n">
        <v>176.450175972</v>
      </c>
      <c r="O63" s="1212" t="n">
        <v>10366.3527666525</v>
      </c>
      <c r="P63" s="1341" t="n">
        <v>12530.0862160988</v>
      </c>
      <c r="Q63" s="1213" t="n">
        <v>6992.94864394125</v>
      </c>
      <c r="R63" s="1343" t="n">
        <v>17359.3014105938</v>
      </c>
      <c r="S63" s="1344" t="n">
        <v>19523.03486004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110</v>
      </c>
      <c r="C64" s="1337" t="s">
        <v>496</v>
      </c>
      <c r="D64" s="1337" t="n">
        <f aca="false">K64</f>
        <v>200</v>
      </c>
      <c r="E64" s="1337" t="s">
        <v>496</v>
      </c>
      <c r="F64" s="1357" t="n">
        <f aca="false">L64</f>
        <v>750</v>
      </c>
      <c r="G64" s="1337" t="s">
        <v>496</v>
      </c>
      <c r="H64" s="1325" t="n">
        <v>2</v>
      </c>
      <c r="I64" s="1327" t="s">
        <v>497</v>
      </c>
      <c r="J64" s="1338" t="n">
        <v>110</v>
      </c>
      <c r="K64" s="1209" t="n">
        <v>200</v>
      </c>
      <c r="L64" s="1209" t="n">
        <v>750</v>
      </c>
      <c r="M64" s="1310" t="n">
        <v>6.32931831281079</v>
      </c>
      <c r="N64" s="1211" t="n">
        <v>201.657343968</v>
      </c>
      <c r="O64" s="1212" t="n">
        <v>10761.854514525</v>
      </c>
      <c r="P64" s="1341" t="n">
        <v>13049.4752657213</v>
      </c>
      <c r="Q64" s="1213" t="n">
        <v>7327.91933434125</v>
      </c>
      <c r="R64" s="1343" t="n">
        <v>18089.7738488663</v>
      </c>
      <c r="S64" s="1344" t="n">
        <v>20377.3946000625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110</v>
      </c>
      <c r="C65" s="1337" t="s">
        <v>496</v>
      </c>
      <c r="D65" s="1337" t="n">
        <f aca="false">K65</f>
        <v>200</v>
      </c>
      <c r="E65" s="1337" t="s">
        <v>496</v>
      </c>
      <c r="F65" s="1357" t="n">
        <f aca="false">L65</f>
        <v>800</v>
      </c>
      <c r="G65" s="1337" t="s">
        <v>496</v>
      </c>
      <c r="H65" s="1325" t="n">
        <v>2</v>
      </c>
      <c r="I65" s="1327" t="s">
        <v>497</v>
      </c>
      <c r="J65" s="1338" t="n">
        <v>110</v>
      </c>
      <c r="K65" s="1209" t="n">
        <v>200</v>
      </c>
      <c r="L65" s="1209" t="n">
        <v>800</v>
      </c>
      <c r="M65" s="1310" t="n">
        <v>6.69071492295395</v>
      </c>
      <c r="N65" s="1211" t="n">
        <v>226.864511964</v>
      </c>
      <c r="O65" s="1212" t="n">
        <v>11157.3563936063</v>
      </c>
      <c r="P65" s="1341" t="n">
        <v>13568.8643153438</v>
      </c>
      <c r="Q65" s="1213" t="n">
        <v>7662.89002474125</v>
      </c>
      <c r="R65" s="1343" t="n">
        <v>18820.2464183475</v>
      </c>
      <c r="S65" s="1344" t="n">
        <v>21231.754340085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110</v>
      </c>
      <c r="C66" s="1337" t="s">
        <v>496</v>
      </c>
      <c r="D66" s="1337" t="n">
        <f aca="false">K66</f>
        <v>200</v>
      </c>
      <c r="E66" s="1337" t="s">
        <v>496</v>
      </c>
      <c r="F66" s="1357" t="n">
        <f aca="false">L66</f>
        <v>850</v>
      </c>
      <c r="G66" s="1337" t="s">
        <v>496</v>
      </c>
      <c r="H66" s="1325" t="n">
        <v>2</v>
      </c>
      <c r="I66" s="1327" t="s">
        <v>497</v>
      </c>
      <c r="J66" s="1338" t="n">
        <v>110</v>
      </c>
      <c r="K66" s="1209" t="n">
        <v>200</v>
      </c>
      <c r="L66" s="1209" t="n">
        <v>850</v>
      </c>
      <c r="M66" s="1310" t="n">
        <v>7.06915153309711</v>
      </c>
      <c r="N66" s="1211" t="n">
        <v>252.07167996</v>
      </c>
      <c r="O66" s="1212" t="n">
        <v>11552.8582726875</v>
      </c>
      <c r="P66" s="1341" t="n">
        <v>14088.2533649663</v>
      </c>
      <c r="Q66" s="1213" t="n">
        <v>8213.35770372375</v>
      </c>
      <c r="R66" s="1343" t="n">
        <v>19766.2159764113</v>
      </c>
      <c r="S66" s="1344" t="n">
        <v>22301.61106869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110</v>
      </c>
      <c r="C67" s="1337" t="s">
        <v>496</v>
      </c>
      <c r="D67" s="1337" t="n">
        <f aca="false">K67</f>
        <v>200</v>
      </c>
      <c r="E67" s="1337" t="s">
        <v>496</v>
      </c>
      <c r="F67" s="1357" t="n">
        <f aca="false">L67</f>
        <v>900</v>
      </c>
      <c r="G67" s="1337" t="s">
        <v>496</v>
      </c>
      <c r="H67" s="1325" t="n">
        <v>2</v>
      </c>
      <c r="I67" s="1327" t="s">
        <v>497</v>
      </c>
      <c r="J67" s="1338" t="n">
        <v>110</v>
      </c>
      <c r="K67" s="1209" t="n">
        <v>200</v>
      </c>
      <c r="L67" s="1209" t="n">
        <v>900</v>
      </c>
      <c r="M67" s="1310" t="n">
        <v>7.43054814324026</v>
      </c>
      <c r="N67" s="1211" t="n">
        <v>277.278847956</v>
      </c>
      <c r="O67" s="1212" t="n">
        <v>11948.36002056</v>
      </c>
      <c r="P67" s="1341" t="n">
        <v>14607.6424145888</v>
      </c>
      <c r="Q67" s="1213" t="n">
        <v>8548.3285253325</v>
      </c>
      <c r="R67" s="1343" t="n">
        <v>20496.6885458925</v>
      </c>
      <c r="S67" s="1344" t="n">
        <v>23155.9709399212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110</v>
      </c>
      <c r="C68" s="1337" t="s">
        <v>496</v>
      </c>
      <c r="D68" s="1337" t="n">
        <f aca="false">K68</f>
        <v>200</v>
      </c>
      <c r="E68" s="1337" t="s">
        <v>496</v>
      </c>
      <c r="F68" s="1357" t="n">
        <f aca="false">L68</f>
        <v>950</v>
      </c>
      <c r="G68" s="1337" t="s">
        <v>496</v>
      </c>
      <c r="H68" s="1325" t="n">
        <v>2</v>
      </c>
      <c r="I68" s="1327" t="s">
        <v>497</v>
      </c>
      <c r="J68" s="1338" t="n">
        <v>110</v>
      </c>
      <c r="K68" s="1209" t="n">
        <v>200</v>
      </c>
      <c r="L68" s="1209" t="n">
        <v>950</v>
      </c>
      <c r="M68" s="1310" t="n">
        <v>7.80898475338342</v>
      </c>
      <c r="N68" s="1211" t="n">
        <v>302.486015952</v>
      </c>
      <c r="O68" s="1212" t="n">
        <v>12993.5388762563</v>
      </c>
      <c r="P68" s="1341" t="n">
        <v>15127.0314642113</v>
      </c>
      <c r="Q68" s="1213" t="n">
        <v>9098.796204315</v>
      </c>
      <c r="R68" s="1343" t="n">
        <v>22092.3350805713</v>
      </c>
      <c r="S68" s="1344" t="n">
        <v>24225.8276685263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110</v>
      </c>
      <c r="C69" s="1337" t="s">
        <v>496</v>
      </c>
      <c r="D69" s="1337" t="n">
        <f aca="false">K69</f>
        <v>200</v>
      </c>
      <c r="E69" s="1337" t="s">
        <v>496</v>
      </c>
      <c r="F69" s="1357" t="n">
        <f aca="false">L69</f>
        <v>1000</v>
      </c>
      <c r="G69" s="1337" t="s">
        <v>496</v>
      </c>
      <c r="H69" s="1325" t="n">
        <v>2</v>
      </c>
      <c r="I69" s="1327" t="s">
        <v>497</v>
      </c>
      <c r="J69" s="1338" t="n">
        <v>110</v>
      </c>
      <c r="K69" s="1209" t="n">
        <v>200</v>
      </c>
      <c r="L69" s="1209" t="n">
        <v>1000</v>
      </c>
      <c r="M69" s="1310" t="n">
        <v>8.17038136352658</v>
      </c>
      <c r="N69" s="1211" t="n">
        <v>327.693183948</v>
      </c>
      <c r="O69" s="1212" t="n">
        <v>13409.85649869</v>
      </c>
      <c r="P69" s="1341" t="n">
        <v>15646.4205138338</v>
      </c>
      <c r="Q69" s="1213" t="n">
        <v>9433.766894715</v>
      </c>
      <c r="R69" s="1343" t="n">
        <v>22843.623393405</v>
      </c>
      <c r="S69" s="1344" t="n">
        <v>25080.1874085488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110</v>
      </c>
      <c r="C70" s="1337" t="s">
        <v>496</v>
      </c>
      <c r="D70" s="1337" t="n">
        <f aca="false">K70</f>
        <v>200</v>
      </c>
      <c r="E70" s="1337" t="s">
        <v>496</v>
      </c>
      <c r="F70" s="1357" t="n">
        <f aca="false">L70</f>
        <v>1050</v>
      </c>
      <c r="G70" s="1337" t="s">
        <v>496</v>
      </c>
      <c r="H70" s="1325" t="n">
        <v>2</v>
      </c>
      <c r="I70" s="1327" t="s">
        <v>497</v>
      </c>
      <c r="J70" s="1338" t="n">
        <v>110</v>
      </c>
      <c r="K70" s="1209" t="n">
        <v>200</v>
      </c>
      <c r="L70" s="1209" t="n">
        <v>1050</v>
      </c>
      <c r="M70" s="1310" t="n">
        <v>8.54881797366974</v>
      </c>
      <c r="N70" s="1211" t="n">
        <v>352.900351944</v>
      </c>
      <c r="O70" s="1212" t="n">
        <v>13826.1742523325</v>
      </c>
      <c r="P70" s="1341" t="n">
        <v>16165.8095634563</v>
      </c>
      <c r="Q70" s="1213" t="n">
        <v>9984.2345736975</v>
      </c>
      <c r="R70" s="1343" t="n">
        <v>23810.40882603</v>
      </c>
      <c r="S70" s="1344" t="n">
        <v>26150.0441371538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110</v>
      </c>
      <c r="C71" s="1325" t="s">
        <v>496</v>
      </c>
      <c r="D71" s="1325" t="n">
        <f aca="false">K71</f>
        <v>200</v>
      </c>
      <c r="E71" s="1325" t="s">
        <v>496</v>
      </c>
      <c r="F71" s="1357" t="n">
        <f aca="false">L71</f>
        <v>1100</v>
      </c>
      <c r="G71" s="1325" t="s">
        <v>496</v>
      </c>
      <c r="H71" s="1325" t="n">
        <v>2</v>
      </c>
      <c r="I71" s="1327" t="s">
        <v>497</v>
      </c>
      <c r="J71" s="1338" t="n">
        <v>110</v>
      </c>
      <c r="K71" s="1209" t="n">
        <v>200</v>
      </c>
      <c r="L71" s="1209" t="n">
        <v>1100</v>
      </c>
      <c r="M71" s="1310" t="n">
        <v>8.9102145838129</v>
      </c>
      <c r="N71" s="1211" t="n">
        <v>378.10751994</v>
      </c>
      <c r="O71" s="1212" t="n">
        <v>14242.492005975</v>
      </c>
      <c r="P71" s="1341" t="n">
        <v>16685.1987442875</v>
      </c>
      <c r="Q71" s="1213" t="n">
        <v>10319.2053953063</v>
      </c>
      <c r="R71" s="1343" t="n">
        <v>24561.6974012813</v>
      </c>
      <c r="S71" s="1344" t="n">
        <v>27004.4041395938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110</v>
      </c>
      <c r="C72" s="1337" t="s">
        <v>496</v>
      </c>
      <c r="D72" s="1337" t="n">
        <f aca="false">K72</f>
        <v>200</v>
      </c>
      <c r="E72" s="1337" t="s">
        <v>496</v>
      </c>
      <c r="F72" s="1357" t="n">
        <f aca="false">L72</f>
        <v>1150</v>
      </c>
      <c r="G72" s="1337" t="s">
        <v>496</v>
      </c>
      <c r="H72" s="1325" t="n">
        <v>2</v>
      </c>
      <c r="I72" s="1327" t="s">
        <v>497</v>
      </c>
      <c r="J72" s="1338" t="n">
        <v>110</v>
      </c>
      <c r="K72" s="1209" t="n">
        <v>200</v>
      </c>
      <c r="L72" s="1209" t="n">
        <v>1150</v>
      </c>
      <c r="M72" s="1310" t="n">
        <v>9.27161119395605</v>
      </c>
      <c r="N72" s="1211" t="n">
        <v>403.314687936</v>
      </c>
      <c r="O72" s="1212" t="n">
        <v>14658.8096284088</v>
      </c>
      <c r="P72" s="1341" t="n">
        <v>17204.58779391</v>
      </c>
      <c r="Q72" s="1213" t="n">
        <v>10654.1760857063</v>
      </c>
      <c r="R72" s="1343" t="n">
        <v>25312.985714115</v>
      </c>
      <c r="S72" s="1344" t="n">
        <v>27858.7638796163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110</v>
      </c>
      <c r="C73" s="1337" t="s">
        <v>496</v>
      </c>
      <c r="D73" s="1337" t="n">
        <f aca="false">K73</f>
        <v>200</v>
      </c>
      <c r="E73" s="1337" t="s">
        <v>496</v>
      </c>
      <c r="F73" s="1357" t="n">
        <f aca="false">L73</f>
        <v>1200</v>
      </c>
      <c r="G73" s="1337" t="s">
        <v>496</v>
      </c>
      <c r="H73" s="1325" t="n">
        <v>2</v>
      </c>
      <c r="I73" s="1327" t="s">
        <v>497</v>
      </c>
      <c r="J73" s="1338" t="n">
        <v>110</v>
      </c>
      <c r="K73" s="1209" t="n">
        <v>200</v>
      </c>
      <c r="L73" s="1209" t="n">
        <v>1200</v>
      </c>
      <c r="M73" s="1310" t="n">
        <v>9.68929780409921</v>
      </c>
      <c r="N73" s="1211" t="n">
        <v>428.521855932</v>
      </c>
      <c r="O73" s="1212" t="n">
        <v>15120.1416927488</v>
      </c>
      <c r="P73" s="1341" t="n">
        <v>17767.1093583375</v>
      </c>
      <c r="Q73" s="1213" t="n">
        <v>11204.6437646888</v>
      </c>
      <c r="R73" s="1343" t="n">
        <v>26324.7854574375</v>
      </c>
      <c r="S73" s="1344" t="n">
        <v>28971.7531230263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110</v>
      </c>
      <c r="C74" s="1337" t="s">
        <v>496</v>
      </c>
      <c r="D74" s="1337" t="n">
        <f aca="false">K74</f>
        <v>200</v>
      </c>
      <c r="E74" s="1337" t="s">
        <v>496</v>
      </c>
      <c r="F74" s="1357" t="n">
        <f aca="false">L74</f>
        <v>1250</v>
      </c>
      <c r="G74" s="1337" t="s">
        <v>496</v>
      </c>
      <c r="H74" s="1325" t="n">
        <v>2</v>
      </c>
      <c r="I74" s="1327" t="s">
        <v>497</v>
      </c>
      <c r="J74" s="1338" t="n">
        <v>110</v>
      </c>
      <c r="K74" s="1209" t="n">
        <v>200</v>
      </c>
      <c r="L74" s="1209" t="n">
        <v>1250</v>
      </c>
      <c r="M74" s="1310" t="n">
        <v>10.0506944142424</v>
      </c>
      <c r="N74" s="1211" t="n">
        <v>453.729023928</v>
      </c>
      <c r="O74" s="1212" t="n">
        <v>15536.4594463913</v>
      </c>
      <c r="P74" s="1341" t="n">
        <v>18286.49840796</v>
      </c>
      <c r="Q74" s="1213" t="n">
        <v>11539.6144550888</v>
      </c>
      <c r="R74" s="1343" t="n">
        <v>27076.07390148</v>
      </c>
      <c r="S74" s="1344" t="n">
        <v>29826.1128630488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110</v>
      </c>
      <c r="C75" s="1337" t="s">
        <v>496</v>
      </c>
      <c r="D75" s="1337" t="n">
        <f aca="false">K75</f>
        <v>200</v>
      </c>
      <c r="E75" s="1337" t="s">
        <v>496</v>
      </c>
      <c r="F75" s="1357" t="n">
        <f aca="false">L75</f>
        <v>1300</v>
      </c>
      <c r="G75" s="1337" t="s">
        <v>496</v>
      </c>
      <c r="H75" s="1325" t="n">
        <v>2</v>
      </c>
      <c r="I75" s="1327" t="s">
        <v>497</v>
      </c>
      <c r="J75" s="1338" t="n">
        <v>110</v>
      </c>
      <c r="K75" s="1209" t="n">
        <v>200</v>
      </c>
      <c r="L75" s="1209" t="n">
        <v>1300</v>
      </c>
      <c r="M75" s="1310" t="n">
        <v>10.4291310243855</v>
      </c>
      <c r="N75" s="1211" t="n">
        <v>478.936191924</v>
      </c>
      <c r="O75" s="1212" t="n">
        <v>15952.7772000338</v>
      </c>
      <c r="P75" s="1341" t="n">
        <v>18805.8874575825</v>
      </c>
      <c r="Q75" s="1213" t="n">
        <v>12090.0821340713</v>
      </c>
      <c r="R75" s="1343" t="n">
        <v>28042.859334105</v>
      </c>
      <c r="S75" s="1344" t="n">
        <v>30895.9695916538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110</v>
      </c>
      <c r="C76" s="1337" t="s">
        <v>496</v>
      </c>
      <c r="D76" s="1337" t="n">
        <f aca="false">K76</f>
        <v>200</v>
      </c>
      <c r="E76" s="1337" t="s">
        <v>496</v>
      </c>
      <c r="F76" s="1357" t="n">
        <f aca="false">L76</f>
        <v>1350</v>
      </c>
      <c r="G76" s="1337" t="s">
        <v>496</v>
      </c>
      <c r="H76" s="1325" t="n">
        <v>2</v>
      </c>
      <c r="I76" s="1327" t="s">
        <v>497</v>
      </c>
      <c r="J76" s="1338" t="n">
        <v>110</v>
      </c>
      <c r="K76" s="1209" t="n">
        <v>200</v>
      </c>
      <c r="L76" s="1209" t="n">
        <v>1350</v>
      </c>
      <c r="M76" s="1310" t="n">
        <v>10.7905276345287</v>
      </c>
      <c r="N76" s="1211" t="n">
        <v>504.14335992</v>
      </c>
      <c r="O76" s="1212" t="n">
        <v>16369.0948224675</v>
      </c>
      <c r="P76" s="1341" t="n">
        <v>19325.276507205</v>
      </c>
      <c r="Q76" s="1213" t="n">
        <v>12425.05295568</v>
      </c>
      <c r="R76" s="1343" t="n">
        <v>28794.1477781475</v>
      </c>
      <c r="S76" s="1344" t="n">
        <v>31750.329462885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110</v>
      </c>
      <c r="C77" s="1337" t="s">
        <v>496</v>
      </c>
      <c r="D77" s="1337" t="n">
        <f aca="false">K77</f>
        <v>200</v>
      </c>
      <c r="E77" s="1337" t="s">
        <v>496</v>
      </c>
      <c r="F77" s="1357" t="n">
        <f aca="false">L77</f>
        <v>1400</v>
      </c>
      <c r="G77" s="1337" t="s">
        <v>496</v>
      </c>
      <c r="H77" s="1325" t="n">
        <v>2</v>
      </c>
      <c r="I77" s="1327" t="s">
        <v>497</v>
      </c>
      <c r="J77" s="1338" t="n">
        <v>110</v>
      </c>
      <c r="K77" s="1209" t="n">
        <v>200</v>
      </c>
      <c r="L77" s="1209" t="n">
        <v>1400</v>
      </c>
      <c r="M77" s="1310" t="n">
        <v>11.1689642446718</v>
      </c>
      <c r="N77" s="1211" t="n">
        <v>529.350527916</v>
      </c>
      <c r="O77" s="1212" t="n">
        <v>16785.41257611</v>
      </c>
      <c r="P77" s="1341" t="n">
        <v>19844.6655568275</v>
      </c>
      <c r="Q77" s="1213" t="n">
        <v>12975.5206346625</v>
      </c>
      <c r="R77" s="1343" t="n">
        <v>29760.9332107725</v>
      </c>
      <c r="S77" s="1344" t="n">
        <v>32820.18619149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110</v>
      </c>
      <c r="C78" s="1337" t="s">
        <v>496</v>
      </c>
      <c r="D78" s="1337" t="n">
        <f aca="false">K78</f>
        <v>200</v>
      </c>
      <c r="E78" s="1337" t="s">
        <v>496</v>
      </c>
      <c r="F78" s="1357" t="n">
        <f aca="false">L78</f>
        <v>1450</v>
      </c>
      <c r="G78" s="1337" t="s">
        <v>496</v>
      </c>
      <c r="H78" s="1325" t="n">
        <v>2</v>
      </c>
      <c r="I78" s="1327" t="s">
        <v>497</v>
      </c>
      <c r="J78" s="1338" t="n">
        <v>110</v>
      </c>
      <c r="K78" s="1209" t="n">
        <v>200</v>
      </c>
      <c r="L78" s="1209" t="n">
        <v>1450</v>
      </c>
      <c r="M78" s="1310" t="n">
        <v>11.530360854815</v>
      </c>
      <c r="N78" s="1211" t="n">
        <v>554.557695912</v>
      </c>
      <c r="O78" s="1212" t="n">
        <v>17201.7303297525</v>
      </c>
      <c r="P78" s="1341" t="n">
        <v>20364.05460645</v>
      </c>
      <c r="Q78" s="1213" t="n">
        <v>13310.4913250625</v>
      </c>
      <c r="R78" s="1343" t="n">
        <v>30512.221654815</v>
      </c>
      <c r="S78" s="1344" t="n">
        <v>33674.5459315125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110</v>
      </c>
      <c r="C79" s="1337" t="s">
        <v>496</v>
      </c>
      <c r="D79" s="1337" t="n">
        <f aca="false">K79</f>
        <v>200</v>
      </c>
      <c r="E79" s="1337" t="s">
        <v>496</v>
      </c>
      <c r="F79" s="1357" t="n">
        <f aca="false">L79</f>
        <v>1500</v>
      </c>
      <c r="G79" s="1337" t="s">
        <v>496</v>
      </c>
      <c r="H79" s="1325" t="n">
        <v>2</v>
      </c>
      <c r="I79" s="1327" t="s">
        <v>497</v>
      </c>
      <c r="J79" s="1338" t="n">
        <v>110</v>
      </c>
      <c r="K79" s="1209" t="n">
        <v>200</v>
      </c>
      <c r="L79" s="1209" t="n">
        <v>1500</v>
      </c>
      <c r="M79" s="1310" t="n">
        <v>12.0158235872582</v>
      </c>
      <c r="N79" s="1211" t="n">
        <v>579.764863908</v>
      </c>
      <c r="O79" s="1212" t="n">
        <v>18163.4951907675</v>
      </c>
      <c r="P79" s="1341" t="n">
        <v>21344.4837809438</v>
      </c>
      <c r="Q79" s="1213" t="n">
        <v>13860.959004045</v>
      </c>
      <c r="R79" s="1343" t="n">
        <v>32024.4541948125</v>
      </c>
      <c r="S79" s="1344" t="n">
        <v>35205.4427849888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110</v>
      </c>
      <c r="C80" s="1337" t="s">
        <v>496</v>
      </c>
      <c r="D80" s="1337" t="n">
        <f aca="false">K80</f>
        <v>200</v>
      </c>
      <c r="E80" s="1337" t="s">
        <v>496</v>
      </c>
      <c r="F80" s="1357" t="n">
        <f aca="false">L80</f>
        <v>1550</v>
      </c>
      <c r="G80" s="1337" t="s">
        <v>496</v>
      </c>
      <c r="H80" s="1325" t="n">
        <v>2</v>
      </c>
      <c r="I80" s="1327" t="s">
        <v>497</v>
      </c>
      <c r="J80" s="1338" t="n">
        <v>110</v>
      </c>
      <c r="K80" s="1209" t="n">
        <v>200</v>
      </c>
      <c r="L80" s="1209" t="n">
        <v>1550</v>
      </c>
      <c r="M80" s="1310" t="n">
        <v>12.3772201974013</v>
      </c>
      <c r="N80" s="1211" t="n">
        <v>604.972031904</v>
      </c>
      <c r="O80" s="1212" t="n">
        <v>18579.8128132013</v>
      </c>
      <c r="P80" s="1341" t="n">
        <v>21863.8728305662</v>
      </c>
      <c r="Q80" s="1213" t="n">
        <v>14195.9298256538</v>
      </c>
      <c r="R80" s="1343" t="n">
        <v>32775.742638855</v>
      </c>
      <c r="S80" s="1344" t="n">
        <v>36059.80265622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110</v>
      </c>
      <c r="C81" s="1325" t="s">
        <v>496</v>
      </c>
      <c r="D81" s="1325" t="n">
        <f aca="false">K81</f>
        <v>200</v>
      </c>
      <c r="E81" s="1325" t="s">
        <v>496</v>
      </c>
      <c r="F81" s="1357" t="n">
        <f aca="false">L81</f>
        <v>1600</v>
      </c>
      <c r="G81" s="1325" t="s">
        <v>496</v>
      </c>
      <c r="H81" s="1325" t="n">
        <v>2</v>
      </c>
      <c r="I81" s="1327" t="s">
        <v>497</v>
      </c>
      <c r="J81" s="1338" t="n">
        <v>110</v>
      </c>
      <c r="K81" s="1209" t="n">
        <v>200</v>
      </c>
      <c r="L81" s="1209" t="n">
        <v>1600</v>
      </c>
      <c r="M81" s="1310" t="n">
        <v>12.7386168075445</v>
      </c>
      <c r="N81" s="1211" t="n">
        <v>630.1791999</v>
      </c>
      <c r="O81" s="1212" t="n">
        <v>18996.1305668438</v>
      </c>
      <c r="P81" s="1341" t="n">
        <v>22383.2618801888</v>
      </c>
      <c r="Q81" s="1213" t="n">
        <v>14530.9005160538</v>
      </c>
      <c r="R81" s="1343" t="n">
        <v>33527.0310828975</v>
      </c>
      <c r="S81" s="1344" t="n">
        <v>36914.1623962425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110</v>
      </c>
      <c r="C82" s="1337" t="s">
        <v>496</v>
      </c>
      <c r="D82" s="1337" t="n">
        <f aca="false">K82</f>
        <v>200</v>
      </c>
      <c r="E82" s="1337" t="s">
        <v>496</v>
      </c>
      <c r="F82" s="1357" t="n">
        <f aca="false">L82</f>
        <v>1650</v>
      </c>
      <c r="G82" s="1337" t="s">
        <v>496</v>
      </c>
      <c r="H82" s="1325" t="n">
        <v>2</v>
      </c>
      <c r="I82" s="1327" t="s">
        <v>497</v>
      </c>
      <c r="J82" s="1338" t="n">
        <v>110</v>
      </c>
      <c r="K82" s="1209" t="n">
        <v>200</v>
      </c>
      <c r="L82" s="1209" t="n">
        <v>1650</v>
      </c>
      <c r="M82" s="1310" t="n">
        <v>13.1170534176876</v>
      </c>
      <c r="N82" s="1211" t="n">
        <v>655.386367896</v>
      </c>
      <c r="O82" s="1212" t="n">
        <v>19412.4483204863</v>
      </c>
      <c r="P82" s="1341" t="n">
        <v>22902.6509298113</v>
      </c>
      <c r="Q82" s="1213" t="n">
        <v>15081.3681950363</v>
      </c>
      <c r="R82" s="1343" t="n">
        <v>34493.8165155225</v>
      </c>
      <c r="S82" s="1344" t="n">
        <v>37984.0191248475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110</v>
      </c>
      <c r="C83" s="1337" t="s">
        <v>496</v>
      </c>
      <c r="D83" s="1337" t="n">
        <f aca="false">K83</f>
        <v>200</v>
      </c>
      <c r="E83" s="1337" t="s">
        <v>496</v>
      </c>
      <c r="F83" s="1357" t="n">
        <f aca="false">L83</f>
        <v>1700</v>
      </c>
      <c r="G83" s="1337" t="s">
        <v>496</v>
      </c>
      <c r="H83" s="1325" t="n">
        <v>2</v>
      </c>
      <c r="I83" s="1327" t="s">
        <v>497</v>
      </c>
      <c r="J83" s="1338" t="n">
        <v>110</v>
      </c>
      <c r="K83" s="1209" t="n">
        <v>200</v>
      </c>
      <c r="L83" s="1209" t="n">
        <v>1700</v>
      </c>
      <c r="M83" s="1310" t="n">
        <v>13.4784500278308</v>
      </c>
      <c r="N83" s="1211" t="n">
        <v>680.593535892</v>
      </c>
      <c r="O83" s="1212" t="n">
        <v>19828.76594292</v>
      </c>
      <c r="P83" s="1341" t="n">
        <v>23422.0401106425</v>
      </c>
      <c r="Q83" s="1213" t="n">
        <v>15416.3388854363</v>
      </c>
      <c r="R83" s="1343" t="n">
        <v>35245.1048283563</v>
      </c>
      <c r="S83" s="1344" t="n">
        <v>38838.3789960788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110</v>
      </c>
      <c r="C84" s="1337" t="s">
        <v>496</v>
      </c>
      <c r="D84" s="1337" t="n">
        <f aca="false">K84</f>
        <v>200</v>
      </c>
      <c r="E84" s="1337" t="s">
        <v>496</v>
      </c>
      <c r="F84" s="1357" t="n">
        <f aca="false">L84</f>
        <v>1750</v>
      </c>
      <c r="G84" s="1337" t="s">
        <v>496</v>
      </c>
      <c r="H84" s="1325" t="n">
        <v>2</v>
      </c>
      <c r="I84" s="1327" t="s">
        <v>497</v>
      </c>
      <c r="J84" s="1338" t="n">
        <v>110</v>
      </c>
      <c r="K84" s="1209" t="n">
        <v>200</v>
      </c>
      <c r="L84" s="1209" t="n">
        <v>1750</v>
      </c>
      <c r="M84" s="1310" t="n">
        <v>13.8568866379739</v>
      </c>
      <c r="N84" s="1211" t="n">
        <v>705.800703888</v>
      </c>
      <c r="O84" s="1212" t="n">
        <v>20245.0836965625</v>
      </c>
      <c r="P84" s="1341" t="n">
        <v>23941.429160265</v>
      </c>
      <c r="Q84" s="1213" t="n">
        <v>15966.8065644188</v>
      </c>
      <c r="R84" s="1343" t="n">
        <v>36211.8902609813</v>
      </c>
      <c r="S84" s="1344" t="n">
        <v>39908.2357246838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110</v>
      </c>
      <c r="C85" s="1337" t="s">
        <v>496</v>
      </c>
      <c r="D85" s="1337" t="n">
        <f aca="false">K85</f>
        <v>200</v>
      </c>
      <c r="E85" s="1337" t="s">
        <v>496</v>
      </c>
      <c r="F85" s="1357" t="n">
        <f aca="false">L85</f>
        <v>1800</v>
      </c>
      <c r="G85" s="1337" t="s">
        <v>496</v>
      </c>
      <c r="H85" s="1325" t="n">
        <v>2</v>
      </c>
      <c r="I85" s="1327" t="s">
        <v>497</v>
      </c>
      <c r="J85" s="1338" t="n">
        <v>110</v>
      </c>
      <c r="K85" s="1209" t="n">
        <v>200</v>
      </c>
      <c r="L85" s="1209" t="n">
        <v>1800</v>
      </c>
      <c r="M85" s="1310" t="n">
        <v>14.2182832481171</v>
      </c>
      <c r="N85" s="1211" t="n">
        <v>731.007871884</v>
      </c>
      <c r="O85" s="1212" t="n">
        <v>20661.401450205</v>
      </c>
      <c r="P85" s="1341" t="n">
        <v>24460.8182098875</v>
      </c>
      <c r="Q85" s="1213" t="n">
        <v>16301.7773860275</v>
      </c>
      <c r="R85" s="1343" t="n">
        <v>36963.1788362325</v>
      </c>
      <c r="S85" s="1344" t="n">
        <v>40762.595595915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110</v>
      </c>
      <c r="C86" s="1337" t="s">
        <v>496</v>
      </c>
      <c r="D86" s="1337" t="n">
        <f aca="false">K86</f>
        <v>200</v>
      </c>
      <c r="E86" s="1337" t="s">
        <v>496</v>
      </c>
      <c r="F86" s="1357" t="n">
        <f aca="false">L86</f>
        <v>1850</v>
      </c>
      <c r="G86" s="1337" t="s">
        <v>496</v>
      </c>
      <c r="H86" s="1325" t="n">
        <v>2</v>
      </c>
      <c r="I86" s="1327" t="s">
        <v>497</v>
      </c>
      <c r="J86" s="1338" t="n">
        <v>110</v>
      </c>
      <c r="K86" s="1209" t="n">
        <v>200</v>
      </c>
      <c r="L86" s="1209" t="n">
        <v>1850</v>
      </c>
      <c r="M86" s="1310" t="n">
        <v>14.5967198582603</v>
      </c>
      <c r="N86" s="1211" t="n">
        <v>756.21503988</v>
      </c>
      <c r="O86" s="1212" t="n">
        <v>21077.7190726388</v>
      </c>
      <c r="P86" s="1341" t="n">
        <v>24980.20725951</v>
      </c>
      <c r="Q86" s="1213" t="n">
        <v>16852.24506501</v>
      </c>
      <c r="R86" s="1343" t="n">
        <v>37929.9641376488</v>
      </c>
      <c r="S86" s="1344" t="n">
        <v>41832.45232452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110</v>
      </c>
      <c r="C87" s="1337" t="s">
        <v>496</v>
      </c>
      <c r="D87" s="1337" t="n">
        <f aca="false">K87</f>
        <v>200</v>
      </c>
      <c r="E87" s="1337" t="s">
        <v>496</v>
      </c>
      <c r="F87" s="1357" t="n">
        <f aca="false">L87</f>
        <v>1900</v>
      </c>
      <c r="G87" s="1337" t="s">
        <v>496</v>
      </c>
      <c r="H87" s="1325" t="n">
        <v>2</v>
      </c>
      <c r="I87" s="1327" t="s">
        <v>497</v>
      </c>
      <c r="J87" s="1338" t="n">
        <v>110</v>
      </c>
      <c r="K87" s="1209" t="n">
        <v>200</v>
      </c>
      <c r="L87" s="1209" t="n">
        <v>1900</v>
      </c>
      <c r="M87" s="1310" t="n">
        <v>14.9581164684034</v>
      </c>
      <c r="N87" s="1211" t="n">
        <v>781.422207876</v>
      </c>
      <c r="O87" s="1212" t="n">
        <v>21494.0368262813</v>
      </c>
      <c r="P87" s="1341" t="n">
        <v>25499.5963091325</v>
      </c>
      <c r="Q87" s="1213" t="n">
        <v>17187.21575541</v>
      </c>
      <c r="R87" s="1343" t="n">
        <v>38681.2525816913</v>
      </c>
      <c r="S87" s="1344" t="n">
        <v>42686.8120645425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110</v>
      </c>
      <c r="C88" s="1337" t="s">
        <v>496</v>
      </c>
      <c r="D88" s="1337" t="n">
        <f aca="false">K88</f>
        <v>200</v>
      </c>
      <c r="E88" s="1337" t="s">
        <v>496</v>
      </c>
      <c r="F88" s="1357" t="n">
        <f aca="false">L88</f>
        <v>1950</v>
      </c>
      <c r="G88" s="1337" t="s">
        <v>496</v>
      </c>
      <c r="H88" s="1325" t="n">
        <v>2</v>
      </c>
      <c r="I88" s="1327" t="s">
        <v>497</v>
      </c>
      <c r="J88" s="1338" t="n">
        <v>110</v>
      </c>
      <c r="K88" s="1209" t="n">
        <v>200</v>
      </c>
      <c r="L88" s="1209" t="n">
        <v>1950</v>
      </c>
      <c r="M88" s="1310" t="n">
        <v>15.3587630785466</v>
      </c>
      <c r="N88" s="1211" t="n">
        <v>806.629375872</v>
      </c>
      <c r="O88" s="1212" t="n">
        <v>21955.3688906213</v>
      </c>
      <c r="P88" s="1341" t="n">
        <v>26062.11787356</v>
      </c>
      <c r="Q88" s="1213" t="n">
        <v>17522.18644581</v>
      </c>
      <c r="R88" s="1343" t="n">
        <v>39477.5553364313</v>
      </c>
      <c r="S88" s="1344" t="n">
        <v>43584.30431937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110</v>
      </c>
      <c r="C89" s="1337" t="s">
        <v>496</v>
      </c>
      <c r="D89" s="1337" t="n">
        <f aca="false">K89</f>
        <v>200</v>
      </c>
      <c r="E89" s="1337" t="s">
        <v>496</v>
      </c>
      <c r="F89" s="1357" t="n">
        <f aca="false">L89</f>
        <v>2000</v>
      </c>
      <c r="G89" s="1337" t="s">
        <v>496</v>
      </c>
      <c r="H89" s="1325" t="n">
        <v>2</v>
      </c>
      <c r="I89" s="1327" t="s">
        <v>497</v>
      </c>
      <c r="J89" s="1338" t="n">
        <v>110</v>
      </c>
      <c r="K89" s="1209" t="n">
        <v>200</v>
      </c>
      <c r="L89" s="1209" t="n">
        <v>2000</v>
      </c>
      <c r="M89" s="1310" t="n">
        <v>15.8287620886897</v>
      </c>
      <c r="N89" s="1211" t="n">
        <v>831.836543868</v>
      </c>
      <c r="O89" s="1212" t="n">
        <v>22382.7021436613</v>
      </c>
      <c r="P89" s="1341" t="n">
        <v>26873.7319021725</v>
      </c>
      <c r="Q89" s="1213" t="n">
        <v>18072.6542560013</v>
      </c>
      <c r="R89" s="1343" t="n">
        <v>40455.3563996625</v>
      </c>
      <c r="S89" s="1344" t="n">
        <v>44946.3861581738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110</v>
      </c>
      <c r="C90" s="1337" t="s">
        <v>496</v>
      </c>
      <c r="D90" s="1337" t="n">
        <f aca="false">K90</f>
        <v>200</v>
      </c>
      <c r="E90" s="1337" t="s">
        <v>496</v>
      </c>
      <c r="F90" s="1357" t="n">
        <f aca="false">L90</f>
        <v>2050</v>
      </c>
      <c r="G90" s="1337" t="s">
        <v>496</v>
      </c>
      <c r="H90" s="1325" t="n">
        <v>2</v>
      </c>
      <c r="I90" s="1327" t="s">
        <v>497</v>
      </c>
      <c r="J90" s="1338" t="n">
        <v>110</v>
      </c>
      <c r="K90" s="1209" t="n">
        <v>200</v>
      </c>
      <c r="L90" s="1209" t="n">
        <v>2050</v>
      </c>
      <c r="M90" s="1310" t="n">
        <v>16.1901586988329</v>
      </c>
      <c r="N90" s="1211" t="n">
        <v>857.043711864</v>
      </c>
      <c r="O90" s="1212" t="n">
        <v>22795.0549000875</v>
      </c>
      <c r="P90" s="1341" t="n">
        <v>27393.1210830038</v>
      </c>
      <c r="Q90" s="1213" t="n">
        <v>18407.6249464013</v>
      </c>
      <c r="R90" s="1343" t="n">
        <v>41202.6798464888</v>
      </c>
      <c r="S90" s="1344" t="n">
        <v>45800.746029405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110</v>
      </c>
      <c r="C91" s="1325" t="s">
        <v>496</v>
      </c>
      <c r="D91" s="1325" t="n">
        <f aca="false">K91</f>
        <v>200</v>
      </c>
      <c r="E91" s="1325" t="s">
        <v>496</v>
      </c>
      <c r="F91" s="1357" t="n">
        <f aca="false">L91</f>
        <v>2100</v>
      </c>
      <c r="G91" s="1325" t="s">
        <v>496</v>
      </c>
      <c r="H91" s="1325" t="n">
        <v>2</v>
      </c>
      <c r="I91" s="1327" t="s">
        <v>497</v>
      </c>
      <c r="J91" s="1338" t="n">
        <v>110</v>
      </c>
      <c r="K91" s="1209" t="n">
        <v>200</v>
      </c>
      <c r="L91" s="1209" t="n">
        <v>2100</v>
      </c>
      <c r="M91" s="1310" t="n">
        <v>16.5685953089761</v>
      </c>
      <c r="N91" s="1211" t="n">
        <v>882.25087986</v>
      </c>
      <c r="O91" s="1212" t="n">
        <v>23207.4076565138</v>
      </c>
      <c r="P91" s="1341" t="n">
        <v>27912.5101326263</v>
      </c>
      <c r="Q91" s="1213" t="n">
        <v>18958.0926253838</v>
      </c>
      <c r="R91" s="1343" t="n">
        <v>42165.5002818975</v>
      </c>
      <c r="S91" s="1344" t="n">
        <v>46870.60275801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110</v>
      </c>
      <c r="C92" s="1337" t="s">
        <v>496</v>
      </c>
      <c r="D92" s="1337" t="n">
        <f aca="false">K92</f>
        <v>200</v>
      </c>
      <c r="E92" s="1337" t="s">
        <v>496</v>
      </c>
      <c r="F92" s="1357" t="n">
        <f aca="false">L92</f>
        <v>2150</v>
      </c>
      <c r="G92" s="1337" t="s">
        <v>496</v>
      </c>
      <c r="H92" s="1325" t="n">
        <v>2</v>
      </c>
      <c r="I92" s="1327" t="s">
        <v>497</v>
      </c>
      <c r="J92" s="1338" t="n">
        <v>110</v>
      </c>
      <c r="K92" s="1209" t="n">
        <v>200</v>
      </c>
      <c r="L92" s="1209" t="n">
        <v>2150</v>
      </c>
      <c r="M92" s="1310" t="n">
        <v>16.9299919191192</v>
      </c>
      <c r="N92" s="1211" t="n">
        <v>907.458047856</v>
      </c>
      <c r="O92" s="1212" t="n">
        <v>23619.76041294</v>
      </c>
      <c r="P92" s="1341" t="n">
        <v>28431.8991822488</v>
      </c>
      <c r="Q92" s="1213" t="n">
        <v>19293.0633157838</v>
      </c>
      <c r="R92" s="1343" t="n">
        <v>42912.8237287238</v>
      </c>
      <c r="S92" s="1344" t="n">
        <v>47724.9624980325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110</v>
      </c>
      <c r="C93" s="1337" t="s">
        <v>496</v>
      </c>
      <c r="D93" s="1337" t="n">
        <f aca="false">K93</f>
        <v>200</v>
      </c>
      <c r="E93" s="1337" t="s">
        <v>496</v>
      </c>
      <c r="F93" s="1357" t="n">
        <f aca="false">L93</f>
        <v>2200</v>
      </c>
      <c r="G93" s="1337" t="s">
        <v>496</v>
      </c>
      <c r="H93" s="1325" t="n">
        <v>2</v>
      </c>
      <c r="I93" s="1327" t="s">
        <v>497</v>
      </c>
      <c r="J93" s="1338" t="n">
        <v>110</v>
      </c>
      <c r="K93" s="1209" t="n">
        <v>200</v>
      </c>
      <c r="L93" s="1209" t="n">
        <v>2200</v>
      </c>
      <c r="M93" s="1310" t="n">
        <v>17.3084285292624</v>
      </c>
      <c r="N93" s="1211" t="n">
        <v>932.665215852</v>
      </c>
      <c r="O93" s="1212" t="n">
        <v>24032.1131693663</v>
      </c>
      <c r="P93" s="1341" t="n">
        <v>28951.2882318713</v>
      </c>
      <c r="Q93" s="1213" t="n">
        <v>19843.5309947663</v>
      </c>
      <c r="R93" s="1343" t="n">
        <v>43875.6441641325</v>
      </c>
      <c r="S93" s="1344" t="n">
        <v>48794.8192266375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110</v>
      </c>
      <c r="C94" s="1337" t="s">
        <v>496</v>
      </c>
      <c r="D94" s="1337" t="n">
        <f aca="false">K94</f>
        <v>200</v>
      </c>
      <c r="E94" s="1337" t="s">
        <v>496</v>
      </c>
      <c r="F94" s="1357" t="n">
        <f aca="false">L94</f>
        <v>2250</v>
      </c>
      <c r="G94" s="1337" t="s">
        <v>496</v>
      </c>
      <c r="H94" s="1325" t="n">
        <v>2</v>
      </c>
      <c r="I94" s="1327" t="s">
        <v>497</v>
      </c>
      <c r="J94" s="1338" t="n">
        <v>110</v>
      </c>
      <c r="K94" s="1209" t="n">
        <v>200</v>
      </c>
      <c r="L94" s="1209" t="n">
        <v>2250</v>
      </c>
      <c r="M94" s="1310" t="n">
        <v>17.6698251394055</v>
      </c>
      <c r="N94" s="1211" t="n">
        <v>957.872383848</v>
      </c>
      <c r="O94" s="1212" t="n">
        <v>24444.4660570013</v>
      </c>
      <c r="P94" s="1341" t="n">
        <v>29470.6772814938</v>
      </c>
      <c r="Q94" s="1213" t="n">
        <v>20178.501816375</v>
      </c>
      <c r="R94" s="1343" t="n">
        <v>44622.9678733763</v>
      </c>
      <c r="S94" s="1344" t="n">
        <v>49649.1790978688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110</v>
      </c>
      <c r="C95" s="1337" t="s">
        <v>496</v>
      </c>
      <c r="D95" s="1337" t="n">
        <f aca="false">K95</f>
        <v>200</v>
      </c>
      <c r="E95" s="1337" t="s">
        <v>496</v>
      </c>
      <c r="F95" s="1357" t="n">
        <f aca="false">L95</f>
        <v>2300</v>
      </c>
      <c r="G95" s="1337" t="s">
        <v>496</v>
      </c>
      <c r="H95" s="1325" t="n">
        <v>2</v>
      </c>
      <c r="I95" s="1327" t="s">
        <v>497</v>
      </c>
      <c r="J95" s="1338" t="n">
        <v>110</v>
      </c>
      <c r="K95" s="1209" t="n">
        <v>200</v>
      </c>
      <c r="L95" s="1209" t="n">
        <v>2300</v>
      </c>
      <c r="M95" s="1310" t="n">
        <v>18.0312217495487</v>
      </c>
      <c r="N95" s="1211" t="n">
        <v>983.079551844</v>
      </c>
      <c r="O95" s="1212" t="n">
        <v>24856.8188134275</v>
      </c>
      <c r="P95" s="1341" t="n">
        <v>29990.0663311163</v>
      </c>
      <c r="Q95" s="1213" t="n">
        <v>20513.472506775</v>
      </c>
      <c r="R95" s="1343" t="n">
        <v>45370.2913202025</v>
      </c>
      <c r="S95" s="1344" t="n">
        <v>50503.5388378913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110</v>
      </c>
      <c r="C96" s="1337" t="s">
        <v>496</v>
      </c>
      <c r="D96" s="1337" t="n">
        <f aca="false">K96</f>
        <v>200</v>
      </c>
      <c r="E96" s="1337" t="s">
        <v>496</v>
      </c>
      <c r="F96" s="1357" t="n">
        <f aca="false">L96</f>
        <v>2350</v>
      </c>
      <c r="G96" s="1337" t="s">
        <v>496</v>
      </c>
      <c r="H96" s="1325" t="n">
        <v>2</v>
      </c>
      <c r="I96" s="1327" t="s">
        <v>497</v>
      </c>
      <c r="J96" s="1338" t="n">
        <v>110</v>
      </c>
      <c r="K96" s="1209" t="n">
        <v>200</v>
      </c>
      <c r="L96" s="1209" t="n">
        <v>2350</v>
      </c>
      <c r="M96" s="1310" t="n">
        <v>18.4096583596918</v>
      </c>
      <c r="N96" s="1211" t="n">
        <v>1008.28671984</v>
      </c>
      <c r="O96" s="1212" t="n">
        <v>25269.1715698538</v>
      </c>
      <c r="P96" s="1341" t="n">
        <v>30509.4553807388</v>
      </c>
      <c r="Q96" s="1213" t="n">
        <v>21063.9401857575</v>
      </c>
      <c r="R96" s="1343" t="n">
        <v>46333.1117556113</v>
      </c>
      <c r="S96" s="1344" t="n">
        <v>51573.3955664963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110</v>
      </c>
      <c r="C97" s="1337" t="s">
        <v>496</v>
      </c>
      <c r="D97" s="1337" t="n">
        <f aca="false">K97</f>
        <v>200</v>
      </c>
      <c r="E97" s="1337" t="s">
        <v>496</v>
      </c>
      <c r="F97" s="1357" t="n">
        <f aca="false">L97</f>
        <v>2400</v>
      </c>
      <c r="G97" s="1337" t="s">
        <v>496</v>
      </c>
      <c r="H97" s="1325" t="n">
        <v>2</v>
      </c>
      <c r="I97" s="1327" t="s">
        <v>497</v>
      </c>
      <c r="J97" s="1338" t="n">
        <v>110</v>
      </c>
      <c r="K97" s="1209" t="n">
        <v>200</v>
      </c>
      <c r="L97" s="1209" t="n">
        <v>2400</v>
      </c>
      <c r="M97" s="1310" t="n">
        <v>18.771054969835</v>
      </c>
      <c r="N97" s="1211" t="n">
        <v>1033.493887836</v>
      </c>
      <c r="O97" s="1212" t="n">
        <v>25681.52432628</v>
      </c>
      <c r="P97" s="1341" t="n">
        <v>31028.8444303613</v>
      </c>
      <c r="Q97" s="1213" t="n">
        <v>21398.9108761575</v>
      </c>
      <c r="R97" s="1343" t="n">
        <v>47080.4352024375</v>
      </c>
      <c r="S97" s="1344" t="n">
        <v>52427.7553065188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110</v>
      </c>
      <c r="C98" s="1337" t="s">
        <v>496</v>
      </c>
      <c r="D98" s="1337" t="n">
        <f aca="false">K98</f>
        <v>200</v>
      </c>
      <c r="E98" s="1337" t="s">
        <v>496</v>
      </c>
      <c r="F98" s="1357" t="n">
        <f aca="false">L98</f>
        <v>2450</v>
      </c>
      <c r="G98" s="1337" t="s">
        <v>496</v>
      </c>
      <c r="H98" s="1325" t="n">
        <v>2</v>
      </c>
      <c r="I98" s="1327" t="s">
        <v>497</v>
      </c>
      <c r="J98" s="1338" t="n">
        <v>110</v>
      </c>
      <c r="K98" s="1209" t="n">
        <v>200</v>
      </c>
      <c r="L98" s="1209" t="n">
        <v>2450</v>
      </c>
      <c r="M98" s="1310" t="n">
        <v>19.2565177022782</v>
      </c>
      <c r="N98" s="1211" t="n">
        <v>1058.701055832</v>
      </c>
      <c r="O98" s="1212" t="n">
        <v>26634.1295044575</v>
      </c>
      <c r="P98" s="1341" t="n">
        <v>32009.273604855</v>
      </c>
      <c r="Q98" s="1213" t="n">
        <v>21949.3786863488</v>
      </c>
      <c r="R98" s="1343" t="n">
        <v>48583.5081908063</v>
      </c>
      <c r="S98" s="1344" t="n">
        <v>53958.6522912038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110</v>
      </c>
      <c r="C99" s="1337" t="s">
        <v>496</v>
      </c>
      <c r="D99" s="1337" t="n">
        <f aca="false">K99</f>
        <v>200</v>
      </c>
      <c r="E99" s="1337" t="s">
        <v>496</v>
      </c>
      <c r="F99" s="1357" t="n">
        <f aca="false">L99</f>
        <v>2500</v>
      </c>
      <c r="G99" s="1337" t="s">
        <v>496</v>
      </c>
      <c r="H99" s="1325" t="n">
        <v>2</v>
      </c>
      <c r="I99" s="1327" t="s">
        <v>497</v>
      </c>
      <c r="J99" s="1338" t="n">
        <v>110</v>
      </c>
      <c r="K99" s="1209" t="n">
        <v>200</v>
      </c>
      <c r="L99" s="1209" t="n">
        <v>2500</v>
      </c>
      <c r="M99" s="1310" t="n">
        <v>19.6179143124213</v>
      </c>
      <c r="N99" s="1211" t="n">
        <v>1083.908223828</v>
      </c>
      <c r="O99" s="1212" t="n">
        <v>27046.4822608838</v>
      </c>
      <c r="P99" s="1341" t="n">
        <v>32528.6626544775</v>
      </c>
      <c r="Q99" s="1213" t="n">
        <v>22284.3493767488</v>
      </c>
      <c r="R99" s="1343" t="n">
        <v>49330.8316376325</v>
      </c>
      <c r="S99" s="1344" t="n">
        <v>54813.0120312263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110</v>
      </c>
      <c r="C100" s="1337" t="s">
        <v>496</v>
      </c>
      <c r="D100" s="1337" t="n">
        <f aca="false">K100</f>
        <v>200</v>
      </c>
      <c r="E100" s="1337" t="s">
        <v>496</v>
      </c>
      <c r="F100" s="1357" t="n">
        <f aca="false">L100</f>
        <v>2550</v>
      </c>
      <c r="G100" s="1337" t="s">
        <v>496</v>
      </c>
      <c r="H100" s="1325" t="n">
        <v>2</v>
      </c>
      <c r="I100" s="1327" t="s">
        <v>497</v>
      </c>
      <c r="J100" s="1338" t="n">
        <v>110</v>
      </c>
      <c r="K100" s="1209" t="n">
        <v>200</v>
      </c>
      <c r="L100" s="1209" t="n">
        <v>2550</v>
      </c>
      <c r="M100" s="1310" t="n">
        <v>19.9963509225645</v>
      </c>
      <c r="N100" s="1211" t="n">
        <v>1109.115391824</v>
      </c>
      <c r="O100" s="1212" t="n">
        <v>27458.8351485188</v>
      </c>
      <c r="P100" s="1341" t="n">
        <v>33048.0517041</v>
      </c>
      <c r="Q100" s="1213" t="n">
        <v>22834.8170557313</v>
      </c>
      <c r="R100" s="1343" t="n">
        <v>50293.65220425</v>
      </c>
      <c r="S100" s="1344" t="n">
        <v>55882.8687598313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110</v>
      </c>
      <c r="C101" s="1325" t="s">
        <v>496</v>
      </c>
      <c r="D101" s="1325" t="n">
        <f aca="false">K101</f>
        <v>200</v>
      </c>
      <c r="E101" s="1325" t="s">
        <v>496</v>
      </c>
      <c r="F101" s="1357" t="n">
        <f aca="false">L101</f>
        <v>2600</v>
      </c>
      <c r="G101" s="1325" t="s">
        <v>496</v>
      </c>
      <c r="H101" s="1325" t="n">
        <v>2</v>
      </c>
      <c r="I101" s="1327" t="s">
        <v>497</v>
      </c>
      <c r="J101" s="1338" t="n">
        <v>110</v>
      </c>
      <c r="K101" s="1209" t="n">
        <v>200</v>
      </c>
      <c r="L101" s="1209" t="n">
        <v>2600</v>
      </c>
      <c r="M101" s="1310" t="n">
        <v>20.3577475327076</v>
      </c>
      <c r="N101" s="1211" t="n">
        <v>1134.32255982</v>
      </c>
      <c r="O101" s="1212" t="n">
        <v>27871.187904945</v>
      </c>
      <c r="P101" s="1341" t="n">
        <v>33567.4407537225</v>
      </c>
      <c r="Q101" s="1213" t="n">
        <v>23169.7877461313</v>
      </c>
      <c r="R101" s="1343" t="n">
        <v>51040.9756510763</v>
      </c>
      <c r="S101" s="1344" t="n">
        <v>56737.2284998538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110</v>
      </c>
      <c r="C102" s="1337" t="s">
        <v>496</v>
      </c>
      <c r="D102" s="1337" t="n">
        <f aca="false">K102</f>
        <v>200</v>
      </c>
      <c r="E102" s="1337" t="s">
        <v>496</v>
      </c>
      <c r="F102" s="1357" t="n">
        <f aca="false">L102</f>
        <v>2650</v>
      </c>
      <c r="G102" s="1337" t="s">
        <v>496</v>
      </c>
      <c r="H102" s="1325" t="n">
        <v>2</v>
      </c>
      <c r="I102" s="1327" t="s">
        <v>497</v>
      </c>
      <c r="J102" s="1338" t="n">
        <v>110</v>
      </c>
      <c r="K102" s="1209" t="n">
        <v>200</v>
      </c>
      <c r="L102" s="1209" t="n">
        <v>2650</v>
      </c>
      <c r="M102" s="1310" t="n">
        <v>20.7361841428508</v>
      </c>
      <c r="N102" s="1211" t="n">
        <v>1159.529727816</v>
      </c>
      <c r="O102" s="1212" t="n">
        <v>28283.5406613713</v>
      </c>
      <c r="P102" s="1341" t="n">
        <v>34086.829803345</v>
      </c>
      <c r="Q102" s="1213" t="n">
        <v>23720.2554251138</v>
      </c>
      <c r="R102" s="1343" t="n">
        <v>52003.796086485</v>
      </c>
      <c r="S102" s="1344" t="n">
        <v>57807.0852284588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110</v>
      </c>
      <c r="C103" s="1337" t="s">
        <v>496</v>
      </c>
      <c r="D103" s="1337" t="n">
        <f aca="false">K103</f>
        <v>200</v>
      </c>
      <c r="E103" s="1337" t="s">
        <v>496</v>
      </c>
      <c r="F103" s="1357" t="n">
        <f aca="false">L103</f>
        <v>2700</v>
      </c>
      <c r="G103" s="1337" t="s">
        <v>496</v>
      </c>
      <c r="H103" s="1325" t="n">
        <v>2</v>
      </c>
      <c r="I103" s="1327" t="s">
        <v>497</v>
      </c>
      <c r="J103" s="1338" t="n">
        <v>110</v>
      </c>
      <c r="K103" s="1209" t="n">
        <v>200</v>
      </c>
      <c r="L103" s="1209" t="n">
        <v>2700</v>
      </c>
      <c r="M103" s="1310" t="n">
        <v>21.136830752994</v>
      </c>
      <c r="N103" s="1211" t="n">
        <v>1184.736895812</v>
      </c>
      <c r="O103" s="1212" t="n">
        <v>28740.4790695088</v>
      </c>
      <c r="P103" s="1341" t="n">
        <v>34649.3514989813</v>
      </c>
      <c r="Q103" s="1213" t="n">
        <v>24055.2262467225</v>
      </c>
      <c r="R103" s="1343" t="n">
        <v>52795.7053162313</v>
      </c>
      <c r="S103" s="1344" t="n">
        <v>58704.5777457038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110</v>
      </c>
      <c r="C104" s="1337" t="s">
        <v>496</v>
      </c>
      <c r="D104" s="1337" t="n">
        <f aca="false">K104</f>
        <v>200</v>
      </c>
      <c r="E104" s="1337" t="s">
        <v>496</v>
      </c>
      <c r="F104" s="1357" t="n">
        <f aca="false">L104</f>
        <v>2750</v>
      </c>
      <c r="G104" s="1337" t="s">
        <v>496</v>
      </c>
      <c r="H104" s="1325" t="n">
        <v>2</v>
      </c>
      <c r="I104" s="1327" t="s">
        <v>497</v>
      </c>
      <c r="J104" s="1338" t="n">
        <v>110</v>
      </c>
      <c r="K104" s="1209" t="n">
        <v>200</v>
      </c>
      <c r="L104" s="1209" t="n">
        <v>2750</v>
      </c>
      <c r="M104" s="1310" t="n">
        <v>21.4982273631371</v>
      </c>
      <c r="N104" s="1211" t="n">
        <v>1209.944063808</v>
      </c>
      <c r="O104" s="1212" t="n">
        <v>29152.831825935</v>
      </c>
      <c r="P104" s="1341" t="n">
        <v>35168.7405486038</v>
      </c>
      <c r="Q104" s="1213" t="n">
        <v>24390.1969371225</v>
      </c>
      <c r="R104" s="1343" t="n">
        <v>53543.0287630575</v>
      </c>
      <c r="S104" s="1344" t="n">
        <v>59558.9374857263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110</v>
      </c>
      <c r="C105" s="1337" t="s">
        <v>496</v>
      </c>
      <c r="D105" s="1337" t="n">
        <f aca="false">K105</f>
        <v>200</v>
      </c>
      <c r="E105" s="1337" t="s">
        <v>496</v>
      </c>
      <c r="F105" s="1357" t="n">
        <f aca="false">L105</f>
        <v>2800</v>
      </c>
      <c r="G105" s="1337" t="s">
        <v>496</v>
      </c>
      <c r="H105" s="1325" t="n">
        <v>2</v>
      </c>
      <c r="I105" s="1327" t="s">
        <v>497</v>
      </c>
      <c r="J105" s="1338" t="n">
        <v>110</v>
      </c>
      <c r="K105" s="1209" t="n">
        <v>200</v>
      </c>
      <c r="L105" s="1209" t="n">
        <v>2800</v>
      </c>
      <c r="M105" s="1310" t="n">
        <v>21.8766639732803</v>
      </c>
      <c r="N105" s="1211" t="n">
        <v>1235.151231804</v>
      </c>
      <c r="O105" s="1212" t="n">
        <v>29565.1845823613</v>
      </c>
      <c r="P105" s="1341" t="n">
        <v>35688.1295982263</v>
      </c>
      <c r="Q105" s="1213" t="n">
        <v>24940.664616105</v>
      </c>
      <c r="R105" s="1343" t="n">
        <v>54505.8491984663</v>
      </c>
      <c r="S105" s="1344" t="n">
        <v>60628.7942143313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110</v>
      </c>
      <c r="C106" s="1337" t="s">
        <v>496</v>
      </c>
      <c r="D106" s="1337" t="n">
        <f aca="false">K106</f>
        <v>200</v>
      </c>
      <c r="E106" s="1337" t="s">
        <v>496</v>
      </c>
      <c r="F106" s="1357" t="n">
        <f aca="false">L106</f>
        <v>2850</v>
      </c>
      <c r="G106" s="1337" t="s">
        <v>496</v>
      </c>
      <c r="H106" s="1325" t="n">
        <v>2</v>
      </c>
      <c r="I106" s="1327" t="s">
        <v>497</v>
      </c>
      <c r="J106" s="1338" t="n">
        <v>110</v>
      </c>
      <c r="K106" s="1209" t="n">
        <v>200</v>
      </c>
      <c r="L106" s="1209" t="n">
        <v>2850</v>
      </c>
      <c r="M106" s="1310" t="n">
        <v>22.2380605834234</v>
      </c>
      <c r="N106" s="1211" t="n">
        <v>1260.3583998</v>
      </c>
      <c r="O106" s="1212" t="n">
        <v>29977.5374699963</v>
      </c>
      <c r="P106" s="1341" t="n">
        <v>36207.5186478488</v>
      </c>
      <c r="Q106" s="1213" t="n">
        <v>25275.635306505</v>
      </c>
      <c r="R106" s="1343" t="n">
        <v>55253.1727765013</v>
      </c>
      <c r="S106" s="1344" t="n">
        <v>61483.1539543538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110</v>
      </c>
      <c r="C107" s="1337" t="s">
        <v>496</v>
      </c>
      <c r="D107" s="1337" t="n">
        <f aca="false">K107</f>
        <v>200</v>
      </c>
      <c r="E107" s="1337" t="s">
        <v>496</v>
      </c>
      <c r="F107" s="1357" t="n">
        <f aca="false">L107</f>
        <v>2900</v>
      </c>
      <c r="G107" s="1337" t="s">
        <v>496</v>
      </c>
      <c r="H107" s="1325" t="n">
        <v>2</v>
      </c>
      <c r="I107" s="1327" t="s">
        <v>497</v>
      </c>
      <c r="J107" s="1338" t="n">
        <v>110</v>
      </c>
      <c r="K107" s="1209" t="n">
        <v>200</v>
      </c>
      <c r="L107" s="1209" t="n">
        <v>2900</v>
      </c>
      <c r="M107" s="1310" t="n">
        <v>22.6164971935666</v>
      </c>
      <c r="N107" s="1211" t="n">
        <v>1285.565567796</v>
      </c>
      <c r="O107" s="1212" t="n">
        <v>30389.8902264225</v>
      </c>
      <c r="P107" s="1341" t="n">
        <v>36726.9076974713</v>
      </c>
      <c r="Q107" s="1213" t="n">
        <v>25826.1029854875</v>
      </c>
      <c r="R107" s="1343" t="n">
        <v>56215.99321191</v>
      </c>
      <c r="S107" s="1344" t="n">
        <v>62553.0106829588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110</v>
      </c>
      <c r="C108" s="1337" t="s">
        <v>496</v>
      </c>
      <c r="D108" s="1337" t="n">
        <f aca="false">K108</f>
        <v>200</v>
      </c>
      <c r="E108" s="1337" t="s">
        <v>496</v>
      </c>
      <c r="F108" s="1357" t="n">
        <f aca="false">L108</f>
        <v>2950</v>
      </c>
      <c r="G108" s="1337" t="s">
        <v>496</v>
      </c>
      <c r="H108" s="1325" t="n">
        <v>2</v>
      </c>
      <c r="I108" s="1327" t="s">
        <v>497</v>
      </c>
      <c r="J108" s="1338" t="n">
        <v>110</v>
      </c>
      <c r="K108" s="1209" t="n">
        <v>200</v>
      </c>
      <c r="L108" s="1209" t="n">
        <v>2950</v>
      </c>
      <c r="M108" s="1310" t="n">
        <v>22.9778938037097</v>
      </c>
      <c r="N108" s="1211" t="n">
        <v>1310.772735792</v>
      </c>
      <c r="O108" s="1212" t="n">
        <v>30802.2429828488</v>
      </c>
      <c r="P108" s="1341" t="n">
        <v>37246.2967470938</v>
      </c>
      <c r="Q108" s="1213" t="n">
        <v>26161.0738070963</v>
      </c>
      <c r="R108" s="1343" t="n">
        <v>56963.316789945</v>
      </c>
      <c r="S108" s="1344" t="n">
        <v>63407.37055419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110</v>
      </c>
      <c r="C109" s="1346" t="s">
        <v>496</v>
      </c>
      <c r="D109" s="1346" t="n">
        <f aca="false">K109</f>
        <v>200</v>
      </c>
      <c r="E109" s="1346" t="s">
        <v>496</v>
      </c>
      <c r="F109" s="1358" t="n">
        <f aca="false">L109</f>
        <v>3000</v>
      </c>
      <c r="G109" s="1346" t="s">
        <v>496</v>
      </c>
      <c r="H109" s="1348" t="n">
        <v>2</v>
      </c>
      <c r="I109" s="1349" t="s">
        <v>497</v>
      </c>
      <c r="J109" s="1356" t="n">
        <v>110</v>
      </c>
      <c r="K109" s="1232" t="n">
        <v>200</v>
      </c>
      <c r="L109" s="1232" t="n">
        <v>3000</v>
      </c>
      <c r="M109" s="1248" t="n">
        <v>23.3563304138529</v>
      </c>
      <c r="N109" s="1234" t="n">
        <v>1335.979903788</v>
      </c>
      <c r="O109" s="1235" t="n">
        <v>32356.8047776838</v>
      </c>
      <c r="P109" s="1352" t="n">
        <v>37765.6857967163</v>
      </c>
      <c r="Q109" s="1236" t="n">
        <v>26711.5414860788</v>
      </c>
      <c r="R109" s="1354" t="n">
        <v>59068.3462637625</v>
      </c>
      <c r="S109" s="1355" t="n">
        <v>64477.227282795</v>
      </c>
    </row>
    <row r="110" customFormat="false" ht="22.5" hidden="false" customHeight="true" outlineLevel="0" collapsed="false">
      <c r="A110" s="1201" t="s">
        <v>494</v>
      </c>
      <c r="B110" s="1201"/>
      <c r="C110" s="1201"/>
      <c r="D110" s="1201"/>
      <c r="E110" s="1201"/>
      <c r="F110" s="1201"/>
      <c r="G110" s="1201"/>
      <c r="H110" s="1201"/>
      <c r="I110" s="1201"/>
      <c r="J110" s="1201"/>
      <c r="K110" s="1201"/>
      <c r="L110" s="1201"/>
      <c r="M110" s="1201"/>
      <c r="N110" s="1201"/>
      <c r="O110" s="1201"/>
      <c r="P110" s="1201"/>
      <c r="Q110" s="1201"/>
      <c r="R110" s="1201"/>
      <c r="S110" s="1201"/>
    </row>
    <row r="111" customFormat="false" ht="16.5" hidden="false" customHeight="true" outlineLevel="0" collapsed="false">
      <c r="A111" s="1202" t="s">
        <v>495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110</v>
      </c>
      <c r="C112" s="1325" t="s">
        <v>496</v>
      </c>
      <c r="D112" s="1325" t="n">
        <f aca="false">K112</f>
        <v>260</v>
      </c>
      <c r="E112" s="1325" t="s">
        <v>496</v>
      </c>
      <c r="F112" s="1357" t="n">
        <f aca="false">L112</f>
        <v>600</v>
      </c>
      <c r="G112" s="1325" t="s">
        <v>496</v>
      </c>
      <c r="H112" s="1325" t="n">
        <v>2</v>
      </c>
      <c r="I112" s="1327" t="s">
        <v>497</v>
      </c>
      <c r="J112" s="1328" t="n">
        <v>110</v>
      </c>
      <c r="K112" s="1259" t="n">
        <v>260</v>
      </c>
      <c r="L112" s="1259" t="n">
        <v>600</v>
      </c>
      <c r="M112" s="1359" t="n">
        <v>6.05170679006553</v>
      </c>
      <c r="N112" s="1261" t="n">
        <v>159.249578391587</v>
      </c>
      <c r="O112" s="1240" t="n">
        <v>10179.7150114238</v>
      </c>
      <c r="P112" s="1331" t="n">
        <v>12443.4460606725</v>
      </c>
      <c r="Q112" s="1262" t="n">
        <v>7043.02367612625</v>
      </c>
      <c r="R112" s="1334" t="n">
        <v>17222.73868755</v>
      </c>
      <c r="S112" s="1335" t="n">
        <v>19486.4697367988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110</v>
      </c>
      <c r="C113" s="1337" t="s">
        <v>496</v>
      </c>
      <c r="D113" s="1337" t="n">
        <f aca="false">K113</f>
        <v>260</v>
      </c>
      <c r="E113" s="1337" t="s">
        <v>496</v>
      </c>
      <c r="F113" s="1357" t="n">
        <f aca="false">L113</f>
        <v>650</v>
      </c>
      <c r="G113" s="1337" t="s">
        <v>496</v>
      </c>
      <c r="H113" s="1325" t="n">
        <v>2</v>
      </c>
      <c r="I113" s="1327" t="s">
        <v>497</v>
      </c>
      <c r="J113" s="1338" t="n">
        <v>110</v>
      </c>
      <c r="K113" s="1209" t="n">
        <v>260</v>
      </c>
      <c r="L113" s="1209" t="n">
        <v>650</v>
      </c>
      <c r="M113" s="1310" t="n">
        <v>6.46088396205079</v>
      </c>
      <c r="N113" s="1211" t="n">
        <v>191.099494069904</v>
      </c>
      <c r="O113" s="1212" t="n">
        <v>10602.4874483138</v>
      </c>
      <c r="P113" s="1341" t="n">
        <v>13008.862090125</v>
      </c>
      <c r="Q113" s="1213" t="n">
        <v>7446.3980802075</v>
      </c>
      <c r="R113" s="1343" t="n">
        <v>18048.8855285213</v>
      </c>
      <c r="S113" s="1344" t="n">
        <v>20455.2601703325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110</v>
      </c>
      <c r="C114" s="1337" t="s">
        <v>496</v>
      </c>
      <c r="D114" s="1337" t="n">
        <f aca="false">K114</f>
        <v>260</v>
      </c>
      <c r="E114" s="1337" t="s">
        <v>496</v>
      </c>
      <c r="F114" s="1357" t="n">
        <f aca="false">L114</f>
        <v>700</v>
      </c>
      <c r="G114" s="1337" t="s">
        <v>496</v>
      </c>
      <c r="H114" s="1325" t="n">
        <v>2</v>
      </c>
      <c r="I114" s="1327" t="s">
        <v>497</v>
      </c>
      <c r="J114" s="1338" t="n">
        <v>110</v>
      </c>
      <c r="K114" s="1209" t="n">
        <v>260</v>
      </c>
      <c r="L114" s="1209" t="n">
        <v>700</v>
      </c>
      <c r="M114" s="1310" t="n">
        <v>6.88710113403605</v>
      </c>
      <c r="N114" s="1211" t="n">
        <v>222.949409748222</v>
      </c>
      <c r="O114" s="1212" t="n">
        <v>11025.2598852038</v>
      </c>
      <c r="P114" s="1341" t="n">
        <v>13574.2781195775</v>
      </c>
      <c r="Q114" s="1213" t="n">
        <v>8065.26947287125</v>
      </c>
      <c r="R114" s="1343" t="n">
        <v>19090.529358075</v>
      </c>
      <c r="S114" s="1344" t="n">
        <v>21639.5475924488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110</v>
      </c>
      <c r="C115" s="1337" t="s">
        <v>496</v>
      </c>
      <c r="D115" s="1337" t="n">
        <f aca="false">K115</f>
        <v>260</v>
      </c>
      <c r="E115" s="1337" t="s">
        <v>496</v>
      </c>
      <c r="F115" s="1357" t="n">
        <f aca="false">L115</f>
        <v>750</v>
      </c>
      <c r="G115" s="1337" t="s">
        <v>496</v>
      </c>
      <c r="H115" s="1325" t="n">
        <v>2</v>
      </c>
      <c r="I115" s="1327" t="s">
        <v>497</v>
      </c>
      <c r="J115" s="1338" t="n">
        <v>110</v>
      </c>
      <c r="K115" s="1209" t="n">
        <v>260</v>
      </c>
      <c r="L115" s="1209" t="n">
        <v>750</v>
      </c>
      <c r="M115" s="1310" t="n">
        <v>7.29627830602132</v>
      </c>
      <c r="N115" s="1211" t="n">
        <v>254.799325426539</v>
      </c>
      <c r="O115" s="1212" t="n">
        <v>11448.0324533025</v>
      </c>
      <c r="P115" s="1341" t="n">
        <v>14139.6942802388</v>
      </c>
      <c r="Q115" s="1213" t="n">
        <v>8468.6438769525</v>
      </c>
      <c r="R115" s="1343" t="n">
        <v>19916.676330255</v>
      </c>
      <c r="S115" s="1344" t="n">
        <v>22608.3381571913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110</v>
      </c>
      <c r="C116" s="1337" t="s">
        <v>496</v>
      </c>
      <c r="D116" s="1337" t="n">
        <f aca="false">K116</f>
        <v>260</v>
      </c>
      <c r="E116" s="1337" t="s">
        <v>496</v>
      </c>
      <c r="F116" s="1357" t="n">
        <f aca="false">L116</f>
        <v>800</v>
      </c>
      <c r="G116" s="1337" t="s">
        <v>496</v>
      </c>
      <c r="H116" s="1325" t="n">
        <v>2</v>
      </c>
      <c r="I116" s="1327" t="s">
        <v>497</v>
      </c>
      <c r="J116" s="1338" t="n">
        <v>110</v>
      </c>
      <c r="K116" s="1209" t="n">
        <v>260</v>
      </c>
      <c r="L116" s="1209" t="n">
        <v>800</v>
      </c>
      <c r="M116" s="1310" t="n">
        <v>7.70545547800658</v>
      </c>
      <c r="N116" s="1211" t="n">
        <v>286.649241104857</v>
      </c>
      <c r="O116" s="1212" t="n">
        <v>11870.8048901925</v>
      </c>
      <c r="P116" s="1341" t="n">
        <v>14705.1103096913</v>
      </c>
      <c r="Q116" s="1213" t="n">
        <v>8872.01828103375</v>
      </c>
      <c r="R116" s="1343" t="n">
        <v>20742.8231712263</v>
      </c>
      <c r="S116" s="1344" t="n">
        <v>23577.128590725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110</v>
      </c>
      <c r="C117" s="1337" t="s">
        <v>496</v>
      </c>
      <c r="D117" s="1337" t="n">
        <f aca="false">K117</f>
        <v>260</v>
      </c>
      <c r="E117" s="1337" t="s">
        <v>496</v>
      </c>
      <c r="F117" s="1357" t="n">
        <f aca="false">L117</f>
        <v>850</v>
      </c>
      <c r="G117" s="1337" t="s">
        <v>496</v>
      </c>
      <c r="H117" s="1325" t="n">
        <v>2</v>
      </c>
      <c r="I117" s="1327" t="s">
        <v>497</v>
      </c>
      <c r="J117" s="1338" t="n">
        <v>110</v>
      </c>
      <c r="K117" s="1209" t="n">
        <v>260</v>
      </c>
      <c r="L117" s="1209" t="n">
        <v>850</v>
      </c>
      <c r="M117" s="1310" t="n">
        <v>8.13167264999184</v>
      </c>
      <c r="N117" s="1211" t="n">
        <v>318.499156783174</v>
      </c>
      <c r="O117" s="1212" t="n">
        <v>12293.5773270825</v>
      </c>
      <c r="P117" s="1341" t="n">
        <v>15270.5263391438</v>
      </c>
      <c r="Q117" s="1213" t="n">
        <v>9490.8896736975</v>
      </c>
      <c r="R117" s="1343" t="n">
        <v>21784.46700078</v>
      </c>
      <c r="S117" s="1344" t="n">
        <v>24761.4160128413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110</v>
      </c>
      <c r="C118" s="1337" t="s">
        <v>496</v>
      </c>
      <c r="D118" s="1337" t="n">
        <f aca="false">K118</f>
        <v>260</v>
      </c>
      <c r="E118" s="1337" t="s">
        <v>496</v>
      </c>
      <c r="F118" s="1357" t="n">
        <f aca="false">L118</f>
        <v>900</v>
      </c>
      <c r="G118" s="1337" t="s">
        <v>496</v>
      </c>
      <c r="H118" s="1325" t="n">
        <v>2</v>
      </c>
      <c r="I118" s="1327" t="s">
        <v>497</v>
      </c>
      <c r="J118" s="1338" t="n">
        <v>110</v>
      </c>
      <c r="K118" s="1209" t="n">
        <v>260</v>
      </c>
      <c r="L118" s="1209" t="n">
        <v>900</v>
      </c>
      <c r="M118" s="1310" t="n">
        <v>8.54084982197711</v>
      </c>
      <c r="N118" s="1211" t="n">
        <v>350.349072461491</v>
      </c>
      <c r="O118" s="1212" t="n">
        <v>12716.3498951813</v>
      </c>
      <c r="P118" s="1341" t="n">
        <v>15835.9423685963</v>
      </c>
      <c r="Q118" s="1213" t="n">
        <v>9894.26407777875</v>
      </c>
      <c r="R118" s="1343" t="n">
        <v>22610.61397296</v>
      </c>
      <c r="S118" s="1344" t="n">
        <v>25730.206446375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110</v>
      </c>
      <c r="C119" s="1337" t="s">
        <v>496</v>
      </c>
      <c r="D119" s="1337" t="n">
        <f aca="false">K119</f>
        <v>260</v>
      </c>
      <c r="E119" s="1337" t="s">
        <v>496</v>
      </c>
      <c r="F119" s="1357" t="n">
        <f aca="false">L119</f>
        <v>950</v>
      </c>
      <c r="G119" s="1337" t="s">
        <v>496</v>
      </c>
      <c r="H119" s="1325" t="n">
        <v>2</v>
      </c>
      <c r="I119" s="1327" t="s">
        <v>497</v>
      </c>
      <c r="J119" s="1338" t="n">
        <v>110</v>
      </c>
      <c r="K119" s="1209" t="n">
        <v>260</v>
      </c>
      <c r="L119" s="1209" t="n">
        <v>950</v>
      </c>
      <c r="M119" s="1310" t="n">
        <v>8.96706699396237</v>
      </c>
      <c r="N119" s="1211" t="n">
        <v>382.198988139809</v>
      </c>
      <c r="O119" s="1212" t="n">
        <v>13139.1223320713</v>
      </c>
      <c r="P119" s="1341" t="n">
        <v>16401.3585292575</v>
      </c>
      <c r="Q119" s="1213" t="n">
        <v>10513.1354704425</v>
      </c>
      <c r="R119" s="1343" t="n">
        <v>23652.2578025138</v>
      </c>
      <c r="S119" s="1344" t="n">
        <v>26914.4939997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110</v>
      </c>
      <c r="C120" s="1337" t="s">
        <v>496</v>
      </c>
      <c r="D120" s="1337" t="n">
        <f aca="false">K120</f>
        <v>260</v>
      </c>
      <c r="E120" s="1337" t="s">
        <v>496</v>
      </c>
      <c r="F120" s="1357" t="n">
        <f aca="false">L120</f>
        <v>1000</v>
      </c>
      <c r="G120" s="1337" t="s">
        <v>496</v>
      </c>
      <c r="H120" s="1325" t="n">
        <v>2</v>
      </c>
      <c r="I120" s="1327" t="s">
        <v>497</v>
      </c>
      <c r="J120" s="1338" t="n">
        <v>110</v>
      </c>
      <c r="K120" s="1209" t="n">
        <v>260</v>
      </c>
      <c r="L120" s="1209" t="n">
        <v>1000</v>
      </c>
      <c r="M120" s="1310" t="n">
        <v>9.37624416594763</v>
      </c>
      <c r="N120" s="1211" t="n">
        <v>414.048903818126</v>
      </c>
      <c r="O120" s="1212" t="n">
        <v>13561.8947689613</v>
      </c>
      <c r="P120" s="1341" t="n">
        <v>16966.77455871</v>
      </c>
      <c r="Q120" s="1213" t="n">
        <v>10916.5098745238</v>
      </c>
      <c r="R120" s="1343" t="n">
        <v>24478.404643485</v>
      </c>
      <c r="S120" s="1344" t="n">
        <v>27883.2844332338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110</v>
      </c>
      <c r="C121" s="1337" t="s">
        <v>496</v>
      </c>
      <c r="D121" s="1337" t="n">
        <f aca="false">K121</f>
        <v>260</v>
      </c>
      <c r="E121" s="1337" t="s">
        <v>496</v>
      </c>
      <c r="F121" s="1357" t="n">
        <f aca="false">L121</f>
        <v>1050</v>
      </c>
      <c r="G121" s="1337" t="s">
        <v>496</v>
      </c>
      <c r="H121" s="1325" t="n">
        <v>2</v>
      </c>
      <c r="I121" s="1327" t="s">
        <v>497</v>
      </c>
      <c r="J121" s="1338" t="n">
        <v>110</v>
      </c>
      <c r="K121" s="1209" t="n">
        <v>260</v>
      </c>
      <c r="L121" s="1209" t="n">
        <v>1050</v>
      </c>
      <c r="M121" s="1310" t="n">
        <v>9.8024613379329</v>
      </c>
      <c r="N121" s="1211" t="n">
        <v>445.898819496444</v>
      </c>
      <c r="O121" s="1212" t="n">
        <v>13984.66733706</v>
      </c>
      <c r="P121" s="1341" t="n">
        <v>17532.1905881625</v>
      </c>
      <c r="Q121" s="1213" t="n">
        <v>11535.3811359788</v>
      </c>
      <c r="R121" s="1343" t="n">
        <v>25520.0484730388</v>
      </c>
      <c r="S121" s="1344" t="n">
        <v>29067.5717241413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110</v>
      </c>
      <c r="C122" s="1325" t="s">
        <v>496</v>
      </c>
      <c r="D122" s="1325" t="n">
        <f aca="false">K122</f>
        <v>260</v>
      </c>
      <c r="E122" s="1325" t="s">
        <v>496</v>
      </c>
      <c r="F122" s="1357" t="n">
        <f aca="false">L122</f>
        <v>1100</v>
      </c>
      <c r="G122" s="1325" t="s">
        <v>496</v>
      </c>
      <c r="H122" s="1325" t="n">
        <v>2</v>
      </c>
      <c r="I122" s="1327" t="s">
        <v>497</v>
      </c>
      <c r="J122" s="1338" t="n">
        <v>110</v>
      </c>
      <c r="K122" s="1209" t="n">
        <v>260</v>
      </c>
      <c r="L122" s="1209" t="n">
        <v>1100</v>
      </c>
      <c r="M122" s="1310" t="n">
        <v>10.2116385099182</v>
      </c>
      <c r="N122" s="1211" t="n">
        <v>477.748735174761</v>
      </c>
      <c r="O122" s="1212" t="n">
        <v>14407.43977395</v>
      </c>
      <c r="P122" s="1341" t="n">
        <v>18097.606617615</v>
      </c>
      <c r="Q122" s="1213" t="n">
        <v>11938.75554006</v>
      </c>
      <c r="R122" s="1343" t="n">
        <v>26346.19531401</v>
      </c>
      <c r="S122" s="1344" t="n">
        <v>30036.362157675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110</v>
      </c>
      <c r="C123" s="1337" t="s">
        <v>496</v>
      </c>
      <c r="D123" s="1337" t="n">
        <f aca="false">K123</f>
        <v>260</v>
      </c>
      <c r="E123" s="1337" t="s">
        <v>496</v>
      </c>
      <c r="F123" s="1357" t="n">
        <f aca="false">L123</f>
        <v>1150</v>
      </c>
      <c r="G123" s="1337" t="s">
        <v>496</v>
      </c>
      <c r="H123" s="1325" t="n">
        <v>2</v>
      </c>
      <c r="I123" s="1327" t="s">
        <v>497</v>
      </c>
      <c r="J123" s="1338" t="n">
        <v>110</v>
      </c>
      <c r="K123" s="1209" t="n">
        <v>260</v>
      </c>
      <c r="L123" s="1209" t="n">
        <v>1150</v>
      </c>
      <c r="M123" s="1310" t="n">
        <v>10.6208156819034</v>
      </c>
      <c r="N123" s="1211" t="n">
        <v>509.598650853079</v>
      </c>
      <c r="O123" s="1212" t="n">
        <v>14830.21221084</v>
      </c>
      <c r="P123" s="1341" t="n">
        <v>18663.0227782763</v>
      </c>
      <c r="Q123" s="1213" t="n">
        <v>12342.1299441413</v>
      </c>
      <c r="R123" s="1343" t="n">
        <v>27172.3421549813</v>
      </c>
      <c r="S123" s="1344" t="n">
        <v>31005.1527224175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110</v>
      </c>
      <c r="C124" s="1337" t="s">
        <v>496</v>
      </c>
      <c r="D124" s="1337" t="n">
        <f aca="false">K124</f>
        <v>260</v>
      </c>
      <c r="E124" s="1337" t="s">
        <v>496</v>
      </c>
      <c r="F124" s="1357" t="n">
        <f aca="false">L124</f>
        <v>1200</v>
      </c>
      <c r="G124" s="1337" t="s">
        <v>496</v>
      </c>
      <c r="H124" s="1325" t="n">
        <v>2</v>
      </c>
      <c r="I124" s="1327" t="s">
        <v>497</v>
      </c>
      <c r="J124" s="1338" t="n">
        <v>110</v>
      </c>
      <c r="K124" s="1209" t="n">
        <v>260</v>
      </c>
      <c r="L124" s="1209" t="n">
        <v>1200</v>
      </c>
      <c r="M124" s="1310" t="n">
        <v>11.0862828538887</v>
      </c>
      <c r="N124" s="1211" t="n">
        <v>541.448566531396</v>
      </c>
      <c r="O124" s="1212" t="n">
        <v>15295.8555322875</v>
      </c>
      <c r="P124" s="1341" t="n">
        <v>19271.5713225338</v>
      </c>
      <c r="Q124" s="1213" t="n">
        <v>12961.001336805</v>
      </c>
      <c r="R124" s="1343" t="n">
        <v>28256.8568690925</v>
      </c>
      <c r="S124" s="1344" t="n">
        <v>32232.5726593388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110</v>
      </c>
      <c r="C125" s="1337" t="s">
        <v>496</v>
      </c>
      <c r="D125" s="1337" t="n">
        <f aca="false">K125</f>
        <v>260</v>
      </c>
      <c r="E125" s="1337" t="s">
        <v>496</v>
      </c>
      <c r="F125" s="1357" t="n">
        <f aca="false">L125</f>
        <v>1250</v>
      </c>
      <c r="G125" s="1337" t="s">
        <v>496</v>
      </c>
      <c r="H125" s="1325" t="n">
        <v>2</v>
      </c>
      <c r="I125" s="1327" t="s">
        <v>497</v>
      </c>
      <c r="J125" s="1338" t="n">
        <v>110</v>
      </c>
      <c r="K125" s="1209" t="n">
        <v>260</v>
      </c>
      <c r="L125" s="1209" t="n">
        <v>1250</v>
      </c>
      <c r="M125" s="1310" t="n">
        <v>11.4954600258739</v>
      </c>
      <c r="N125" s="1211" t="n">
        <v>573.298482209713</v>
      </c>
      <c r="O125" s="1212" t="n">
        <v>15718.6279691775</v>
      </c>
      <c r="P125" s="1341" t="n">
        <v>19836.987483195</v>
      </c>
      <c r="Q125" s="1213" t="n">
        <v>13364.3757408863</v>
      </c>
      <c r="R125" s="1343" t="n">
        <v>29083.0037100638</v>
      </c>
      <c r="S125" s="1344" t="n">
        <v>33201.3632240813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110</v>
      </c>
      <c r="C126" s="1337" t="s">
        <v>496</v>
      </c>
      <c r="D126" s="1337" t="n">
        <f aca="false">K126</f>
        <v>260</v>
      </c>
      <c r="E126" s="1337" t="s">
        <v>496</v>
      </c>
      <c r="F126" s="1357" t="n">
        <f aca="false">L126</f>
        <v>1300</v>
      </c>
      <c r="G126" s="1337" t="s">
        <v>496</v>
      </c>
      <c r="H126" s="1325" t="n">
        <v>2</v>
      </c>
      <c r="I126" s="1327" t="s">
        <v>497</v>
      </c>
      <c r="J126" s="1338" t="n">
        <v>110</v>
      </c>
      <c r="K126" s="1209" t="n">
        <v>260</v>
      </c>
      <c r="L126" s="1209" t="n">
        <v>1300</v>
      </c>
      <c r="M126" s="1310" t="n">
        <v>11.9216771978592</v>
      </c>
      <c r="N126" s="1211" t="n">
        <v>605.148397888031</v>
      </c>
      <c r="O126" s="1212" t="n">
        <v>16141.4004060675</v>
      </c>
      <c r="P126" s="1341" t="n">
        <v>20402.4035126475</v>
      </c>
      <c r="Q126" s="1213" t="n">
        <v>13983.24713355</v>
      </c>
      <c r="R126" s="1343" t="n">
        <v>30124.6475396175</v>
      </c>
      <c r="S126" s="1344" t="n">
        <v>34385.6506461975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110</v>
      </c>
      <c r="C127" s="1337" t="s">
        <v>496</v>
      </c>
      <c r="D127" s="1337" t="n">
        <f aca="false">K127</f>
        <v>260</v>
      </c>
      <c r="E127" s="1337" t="s">
        <v>496</v>
      </c>
      <c r="F127" s="1357" t="n">
        <f aca="false">L127</f>
        <v>1350</v>
      </c>
      <c r="G127" s="1337" t="s">
        <v>496</v>
      </c>
      <c r="H127" s="1325" t="n">
        <v>2</v>
      </c>
      <c r="I127" s="1327" t="s">
        <v>497</v>
      </c>
      <c r="J127" s="1338" t="n">
        <v>110</v>
      </c>
      <c r="K127" s="1209" t="n">
        <v>260</v>
      </c>
      <c r="L127" s="1209" t="n">
        <v>1350</v>
      </c>
      <c r="M127" s="1310" t="n">
        <v>12.3308543698445</v>
      </c>
      <c r="N127" s="1211" t="n">
        <v>636.998313566348</v>
      </c>
      <c r="O127" s="1212" t="n">
        <v>16564.1729741663</v>
      </c>
      <c r="P127" s="1341" t="n">
        <v>20967.8195421</v>
      </c>
      <c r="Q127" s="1213" t="n">
        <v>14386.6215376313</v>
      </c>
      <c r="R127" s="1343" t="n">
        <v>30950.7945117975</v>
      </c>
      <c r="S127" s="1344" t="n">
        <v>35354.4410797313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110</v>
      </c>
      <c r="C128" s="1337" t="s">
        <v>496</v>
      </c>
      <c r="D128" s="1337" t="n">
        <f aca="false">K128</f>
        <v>260</v>
      </c>
      <c r="E128" s="1337" t="s">
        <v>496</v>
      </c>
      <c r="F128" s="1357" t="n">
        <f aca="false">L128</f>
        <v>1400</v>
      </c>
      <c r="G128" s="1337" t="s">
        <v>496</v>
      </c>
      <c r="H128" s="1325" t="n">
        <v>2</v>
      </c>
      <c r="I128" s="1327" t="s">
        <v>497</v>
      </c>
      <c r="J128" s="1338" t="n">
        <v>110</v>
      </c>
      <c r="K128" s="1209" t="n">
        <v>260</v>
      </c>
      <c r="L128" s="1209" t="n">
        <v>1400</v>
      </c>
      <c r="M128" s="1310" t="n">
        <v>12.7570715418297</v>
      </c>
      <c r="N128" s="1211" t="n">
        <v>668.848229244666</v>
      </c>
      <c r="O128" s="1212" t="n">
        <v>16986.9454110563</v>
      </c>
      <c r="P128" s="1341" t="n">
        <v>21533.2355715525</v>
      </c>
      <c r="Q128" s="1213" t="n">
        <v>15005.492930295</v>
      </c>
      <c r="R128" s="1343" t="n">
        <v>31992.4383413513</v>
      </c>
      <c r="S128" s="1344" t="n">
        <v>36538.7285018475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110</v>
      </c>
      <c r="C129" s="1337" t="s">
        <v>496</v>
      </c>
      <c r="D129" s="1337" t="n">
        <f aca="false">K129</f>
        <v>260</v>
      </c>
      <c r="E129" s="1337" t="s">
        <v>496</v>
      </c>
      <c r="F129" s="1357" t="n">
        <f aca="false">L129</f>
        <v>1450</v>
      </c>
      <c r="G129" s="1337" t="s">
        <v>496</v>
      </c>
      <c r="H129" s="1325" t="n">
        <v>2</v>
      </c>
      <c r="I129" s="1327" t="s">
        <v>497</v>
      </c>
      <c r="J129" s="1338" t="n">
        <v>110</v>
      </c>
      <c r="K129" s="1209" t="n">
        <v>260</v>
      </c>
      <c r="L129" s="1209" t="n">
        <v>1450</v>
      </c>
      <c r="M129" s="1310" t="n">
        <v>13.166248713815</v>
      </c>
      <c r="N129" s="1211" t="n">
        <v>700.698144922983</v>
      </c>
      <c r="O129" s="1212" t="n">
        <v>17409.7178479463</v>
      </c>
      <c r="P129" s="1341" t="n">
        <v>22098.6517322138</v>
      </c>
      <c r="Q129" s="1213" t="n">
        <v>15408.8673343763</v>
      </c>
      <c r="R129" s="1343" t="n">
        <v>32818.5851823225</v>
      </c>
      <c r="S129" s="1344" t="n">
        <v>37507.51906659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110</v>
      </c>
      <c r="C130" s="1337" t="s">
        <v>496</v>
      </c>
      <c r="D130" s="1337" t="n">
        <f aca="false">K130</f>
        <v>260</v>
      </c>
      <c r="E130" s="1337" t="s">
        <v>496</v>
      </c>
      <c r="F130" s="1357" t="n">
        <f aca="false">L130</f>
        <v>1500</v>
      </c>
      <c r="G130" s="1337" t="s">
        <v>496</v>
      </c>
      <c r="H130" s="1325" t="n">
        <v>2</v>
      </c>
      <c r="I130" s="1327" t="s">
        <v>497</v>
      </c>
      <c r="J130" s="1338" t="n">
        <v>110</v>
      </c>
      <c r="K130" s="1209" t="n">
        <v>260</v>
      </c>
      <c r="L130" s="1209" t="n">
        <v>1500</v>
      </c>
      <c r="M130" s="1310" t="n">
        <v>13.7355682291003</v>
      </c>
      <c r="N130" s="1211" t="n">
        <v>732.5480606013</v>
      </c>
      <c r="O130" s="1212" t="n">
        <v>18403.8338007788</v>
      </c>
      <c r="P130" s="1341" t="n">
        <v>23200.79617881</v>
      </c>
      <c r="Q130" s="1213" t="n">
        <v>16027.73872704</v>
      </c>
      <c r="R130" s="1343" t="n">
        <v>34431.5725278188</v>
      </c>
      <c r="S130" s="1344" t="n">
        <v>39228.53490585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110</v>
      </c>
      <c r="C131" s="1337" t="s">
        <v>496</v>
      </c>
      <c r="D131" s="1337" t="n">
        <f aca="false">K131</f>
        <v>260</v>
      </c>
      <c r="E131" s="1337" t="s">
        <v>496</v>
      </c>
      <c r="F131" s="1357" t="n">
        <f aca="false">L131</f>
        <v>1550</v>
      </c>
      <c r="G131" s="1337" t="s">
        <v>496</v>
      </c>
      <c r="H131" s="1325" t="n">
        <v>2</v>
      </c>
      <c r="I131" s="1327" t="s">
        <v>497</v>
      </c>
      <c r="J131" s="1338" t="n">
        <v>110</v>
      </c>
      <c r="K131" s="1209" t="n">
        <v>260</v>
      </c>
      <c r="L131" s="1209" t="n">
        <v>1550</v>
      </c>
      <c r="M131" s="1310" t="n">
        <v>14.1447454010855</v>
      </c>
      <c r="N131" s="1211" t="n">
        <v>764.397976279618</v>
      </c>
      <c r="O131" s="1212" t="n">
        <v>18826.6062376688</v>
      </c>
      <c r="P131" s="1341" t="n">
        <v>23766.2123394713</v>
      </c>
      <c r="Q131" s="1213" t="n">
        <v>16431.1131311213</v>
      </c>
      <c r="R131" s="1343" t="n">
        <v>35257.71936879</v>
      </c>
      <c r="S131" s="1344" t="n">
        <v>40197.3254705925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110</v>
      </c>
      <c r="C132" s="1325" t="s">
        <v>496</v>
      </c>
      <c r="D132" s="1325" t="n">
        <f aca="false">K132</f>
        <v>260</v>
      </c>
      <c r="E132" s="1325" t="s">
        <v>496</v>
      </c>
      <c r="F132" s="1357" t="n">
        <f aca="false">L132</f>
        <v>1600</v>
      </c>
      <c r="G132" s="1325" t="s">
        <v>496</v>
      </c>
      <c r="H132" s="1325" t="n">
        <v>2</v>
      </c>
      <c r="I132" s="1327" t="s">
        <v>497</v>
      </c>
      <c r="J132" s="1338" t="n">
        <v>110</v>
      </c>
      <c r="K132" s="1209" t="n">
        <v>260</v>
      </c>
      <c r="L132" s="1209" t="n">
        <v>1600</v>
      </c>
      <c r="M132" s="1310" t="n">
        <v>14.5539225730708</v>
      </c>
      <c r="N132" s="1211" t="n">
        <v>796.247891957935</v>
      </c>
      <c r="O132" s="1212" t="n">
        <v>19249.3786745588</v>
      </c>
      <c r="P132" s="1341" t="n">
        <v>24331.6283689238</v>
      </c>
      <c r="Q132" s="1213" t="n">
        <v>16834.4875352025</v>
      </c>
      <c r="R132" s="1343" t="n">
        <v>36083.8662097613</v>
      </c>
      <c r="S132" s="1344" t="n">
        <v>41166.1159041263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110</v>
      </c>
      <c r="C133" s="1337" t="s">
        <v>496</v>
      </c>
      <c r="D133" s="1337" t="n">
        <f aca="false">K133</f>
        <v>260</v>
      </c>
      <c r="E133" s="1337" t="s">
        <v>496</v>
      </c>
      <c r="F133" s="1357" t="n">
        <f aca="false">L133</f>
        <v>1650</v>
      </c>
      <c r="G133" s="1337" t="s">
        <v>496</v>
      </c>
      <c r="H133" s="1325" t="n">
        <v>2</v>
      </c>
      <c r="I133" s="1327" t="s">
        <v>497</v>
      </c>
      <c r="J133" s="1338" t="n">
        <v>110</v>
      </c>
      <c r="K133" s="1209" t="n">
        <v>260</v>
      </c>
      <c r="L133" s="1209" t="n">
        <v>1650</v>
      </c>
      <c r="M133" s="1310" t="n">
        <v>14.9801397450561</v>
      </c>
      <c r="N133" s="1211" t="n">
        <v>828.097807636253</v>
      </c>
      <c r="O133" s="1212" t="n">
        <v>19672.1512426575</v>
      </c>
      <c r="P133" s="1341" t="n">
        <v>24897.0443983763</v>
      </c>
      <c r="Q133" s="1213" t="n">
        <v>17453.3587966575</v>
      </c>
      <c r="R133" s="1343" t="n">
        <v>37125.510039315</v>
      </c>
      <c r="S133" s="1344" t="n">
        <v>42350.4031950338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110</v>
      </c>
      <c r="C134" s="1337" t="s">
        <v>496</v>
      </c>
      <c r="D134" s="1337" t="n">
        <f aca="false">K134</f>
        <v>260</v>
      </c>
      <c r="E134" s="1337" t="s">
        <v>496</v>
      </c>
      <c r="F134" s="1357" t="n">
        <f aca="false">L134</f>
        <v>1700</v>
      </c>
      <c r="G134" s="1337" t="s">
        <v>496</v>
      </c>
      <c r="H134" s="1325" t="n">
        <v>2</v>
      </c>
      <c r="I134" s="1327" t="s">
        <v>497</v>
      </c>
      <c r="J134" s="1338" t="n">
        <v>110</v>
      </c>
      <c r="K134" s="1209" t="n">
        <v>260</v>
      </c>
      <c r="L134" s="1209" t="n">
        <v>1700</v>
      </c>
      <c r="M134" s="1310" t="n">
        <v>15.3893169170413</v>
      </c>
      <c r="N134" s="1211" t="n">
        <v>859.94772331457</v>
      </c>
      <c r="O134" s="1212" t="n">
        <v>20094.9236795475</v>
      </c>
      <c r="P134" s="1341" t="n">
        <v>25462.4604278288</v>
      </c>
      <c r="Q134" s="1213" t="n">
        <v>17856.7332007388</v>
      </c>
      <c r="R134" s="1343" t="n">
        <v>37951.6568802863</v>
      </c>
      <c r="S134" s="1344" t="n">
        <v>43319.1936285675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110</v>
      </c>
      <c r="C135" s="1337" t="s">
        <v>496</v>
      </c>
      <c r="D135" s="1337" t="n">
        <f aca="false">K135</f>
        <v>260</v>
      </c>
      <c r="E135" s="1337" t="s">
        <v>496</v>
      </c>
      <c r="F135" s="1357" t="n">
        <f aca="false">L135</f>
        <v>1750</v>
      </c>
      <c r="G135" s="1337" t="s">
        <v>496</v>
      </c>
      <c r="H135" s="1325" t="n">
        <v>2</v>
      </c>
      <c r="I135" s="1327" t="s">
        <v>497</v>
      </c>
      <c r="J135" s="1338" t="n">
        <v>110</v>
      </c>
      <c r="K135" s="1209" t="n">
        <v>260</v>
      </c>
      <c r="L135" s="1209" t="n">
        <v>1750</v>
      </c>
      <c r="M135" s="1310" t="n">
        <v>15.8155340890266</v>
      </c>
      <c r="N135" s="1211" t="n">
        <v>891.797638992887</v>
      </c>
      <c r="O135" s="1212" t="n">
        <v>20517.6961164375</v>
      </c>
      <c r="P135" s="1341" t="n">
        <v>26027.87658849</v>
      </c>
      <c r="Q135" s="1213" t="n">
        <v>18475.6045934025</v>
      </c>
      <c r="R135" s="1343" t="n">
        <v>38993.30070984</v>
      </c>
      <c r="S135" s="1344" t="n">
        <v>44503.4811818925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110</v>
      </c>
      <c r="C136" s="1337" t="s">
        <v>496</v>
      </c>
      <c r="D136" s="1337" t="n">
        <f aca="false">K136</f>
        <v>260</v>
      </c>
      <c r="E136" s="1337" t="s">
        <v>496</v>
      </c>
      <c r="F136" s="1357" t="n">
        <f aca="false">L136</f>
        <v>1800</v>
      </c>
      <c r="G136" s="1337" t="s">
        <v>496</v>
      </c>
      <c r="H136" s="1325" t="n">
        <v>2</v>
      </c>
      <c r="I136" s="1327" t="s">
        <v>497</v>
      </c>
      <c r="J136" s="1338" t="n">
        <v>110</v>
      </c>
      <c r="K136" s="1209" t="n">
        <v>260</v>
      </c>
      <c r="L136" s="1209" t="n">
        <v>1800</v>
      </c>
      <c r="M136" s="1310" t="n">
        <v>16.2247112610118</v>
      </c>
      <c r="N136" s="1211" t="n">
        <v>923.647554671205</v>
      </c>
      <c r="O136" s="1212" t="n">
        <v>20940.4685533275</v>
      </c>
      <c r="P136" s="1341" t="n">
        <v>26593.2926179425</v>
      </c>
      <c r="Q136" s="1213" t="n">
        <v>18878.9789974838</v>
      </c>
      <c r="R136" s="1343" t="n">
        <v>39819.4475508113</v>
      </c>
      <c r="S136" s="1344" t="n">
        <v>45472.2716154263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110</v>
      </c>
      <c r="C137" s="1337" t="s">
        <v>496</v>
      </c>
      <c r="D137" s="1337" t="n">
        <f aca="false">K137</f>
        <v>260</v>
      </c>
      <c r="E137" s="1337" t="s">
        <v>496</v>
      </c>
      <c r="F137" s="1357" t="n">
        <f aca="false">L137</f>
        <v>1850</v>
      </c>
      <c r="G137" s="1337" t="s">
        <v>496</v>
      </c>
      <c r="H137" s="1325" t="n">
        <v>2</v>
      </c>
      <c r="I137" s="1327" t="s">
        <v>497</v>
      </c>
      <c r="J137" s="1338" t="n">
        <v>110</v>
      </c>
      <c r="K137" s="1209" t="n">
        <v>260</v>
      </c>
      <c r="L137" s="1209" t="n">
        <v>1850</v>
      </c>
      <c r="M137" s="1310" t="n">
        <v>16.6509284329971</v>
      </c>
      <c r="N137" s="1211" t="n">
        <v>955.497470349522</v>
      </c>
      <c r="O137" s="1212" t="n">
        <v>21363.2411214263</v>
      </c>
      <c r="P137" s="1341" t="n">
        <v>27158.708647395</v>
      </c>
      <c r="Q137" s="1213" t="n">
        <v>19497.8503901475</v>
      </c>
      <c r="R137" s="1343" t="n">
        <v>40861.0915115738</v>
      </c>
      <c r="S137" s="1344" t="n">
        <v>46656.5590375425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110</v>
      </c>
      <c r="C138" s="1337" t="s">
        <v>496</v>
      </c>
      <c r="D138" s="1337" t="n">
        <f aca="false">K138</f>
        <v>260</v>
      </c>
      <c r="E138" s="1337" t="s">
        <v>496</v>
      </c>
      <c r="F138" s="1357" t="n">
        <f aca="false">L138</f>
        <v>1900</v>
      </c>
      <c r="G138" s="1337" t="s">
        <v>496</v>
      </c>
      <c r="H138" s="1325" t="n">
        <v>2</v>
      </c>
      <c r="I138" s="1327" t="s">
        <v>497</v>
      </c>
      <c r="J138" s="1338" t="n">
        <v>110</v>
      </c>
      <c r="K138" s="1209" t="n">
        <v>260</v>
      </c>
      <c r="L138" s="1209" t="n">
        <v>1900</v>
      </c>
      <c r="M138" s="1310" t="n">
        <v>17.0601056049824</v>
      </c>
      <c r="N138" s="1211" t="n">
        <v>987.34738602784</v>
      </c>
      <c r="O138" s="1212" t="n">
        <v>21786.0135583162</v>
      </c>
      <c r="P138" s="1341" t="n">
        <v>27724.1246768475</v>
      </c>
      <c r="Q138" s="1213" t="n">
        <v>19901.2247942288</v>
      </c>
      <c r="R138" s="1343" t="n">
        <v>41687.238352545</v>
      </c>
      <c r="S138" s="1344" t="n">
        <v>47625.3494710763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110</v>
      </c>
      <c r="C139" s="1337" t="s">
        <v>496</v>
      </c>
      <c r="D139" s="1337" t="n">
        <f aca="false">K139</f>
        <v>260</v>
      </c>
      <c r="E139" s="1337" t="s">
        <v>496</v>
      </c>
      <c r="F139" s="1357" t="n">
        <f aca="false">L139</f>
        <v>1950</v>
      </c>
      <c r="G139" s="1337" t="s">
        <v>496</v>
      </c>
      <c r="H139" s="1325" t="n">
        <v>2</v>
      </c>
      <c r="I139" s="1327" t="s">
        <v>497</v>
      </c>
      <c r="J139" s="1338" t="n">
        <v>110</v>
      </c>
      <c r="K139" s="1209" t="n">
        <v>260</v>
      </c>
      <c r="L139" s="1209" t="n">
        <v>1950</v>
      </c>
      <c r="M139" s="1310" t="n">
        <v>17.5085327769676</v>
      </c>
      <c r="N139" s="1211" t="n">
        <v>1019.19730170616</v>
      </c>
      <c r="O139" s="1212" t="n">
        <v>22251.6568797638</v>
      </c>
      <c r="P139" s="1341" t="n">
        <v>28332.6733523138</v>
      </c>
      <c r="Q139" s="1213" t="n">
        <v>20304.59919831</v>
      </c>
      <c r="R139" s="1343" t="n">
        <v>42556.2560780738</v>
      </c>
      <c r="S139" s="1344" t="n">
        <v>48637.2725506238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110</v>
      </c>
      <c r="C140" s="1337" t="s">
        <v>496</v>
      </c>
      <c r="D140" s="1337" t="n">
        <f aca="false">K140</f>
        <v>260</v>
      </c>
      <c r="E140" s="1337" t="s">
        <v>496</v>
      </c>
      <c r="F140" s="1357" t="n">
        <f aca="false">L140</f>
        <v>2000</v>
      </c>
      <c r="G140" s="1337" t="s">
        <v>496</v>
      </c>
      <c r="H140" s="1325" t="n">
        <v>2</v>
      </c>
      <c r="I140" s="1327" t="s">
        <v>497</v>
      </c>
      <c r="J140" s="1338" t="n">
        <v>110</v>
      </c>
      <c r="K140" s="1209" t="n">
        <v>260</v>
      </c>
      <c r="L140" s="1209" t="n">
        <v>2000</v>
      </c>
      <c r="M140" s="1310" t="n">
        <v>18.0263123489529</v>
      </c>
      <c r="N140" s="1211" t="n">
        <v>1051.04721738447</v>
      </c>
      <c r="O140" s="1212" t="n">
        <v>22889.8900916213</v>
      </c>
      <c r="P140" s="1341" t="n">
        <v>29190.3143607563</v>
      </c>
      <c r="Q140" s="1213" t="n">
        <v>20923.4705909738</v>
      </c>
      <c r="R140" s="1343" t="n">
        <v>43813.360682595</v>
      </c>
      <c r="S140" s="1344" t="n">
        <v>50113.78495173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110</v>
      </c>
      <c r="C141" s="1337" t="s">
        <v>496</v>
      </c>
      <c r="D141" s="1337" t="n">
        <f aca="false">K141</f>
        <v>260</v>
      </c>
      <c r="E141" s="1337" t="s">
        <v>496</v>
      </c>
      <c r="F141" s="1357" t="n">
        <f aca="false">L141</f>
        <v>2050</v>
      </c>
      <c r="G141" s="1337" t="s">
        <v>496</v>
      </c>
      <c r="H141" s="1325" t="n">
        <v>2</v>
      </c>
      <c r="I141" s="1327" t="s">
        <v>497</v>
      </c>
      <c r="J141" s="1338" t="n">
        <v>110</v>
      </c>
      <c r="K141" s="1209" t="n">
        <v>260</v>
      </c>
      <c r="L141" s="1209" t="n">
        <v>2050</v>
      </c>
      <c r="M141" s="1310" t="n">
        <v>18.4354895209382</v>
      </c>
      <c r="N141" s="1211" t="n">
        <v>1082.89713306279</v>
      </c>
      <c r="O141" s="1212" t="n">
        <v>23312.6625285113</v>
      </c>
      <c r="P141" s="1341" t="n">
        <v>29755.7305214175</v>
      </c>
      <c r="Q141" s="1213" t="n">
        <v>21326.844995055</v>
      </c>
      <c r="R141" s="1343" t="n">
        <v>44639.5075235663</v>
      </c>
      <c r="S141" s="1344" t="n">
        <v>51082.5755164725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110</v>
      </c>
      <c r="C142" s="1325" t="s">
        <v>496</v>
      </c>
      <c r="D142" s="1325" t="n">
        <f aca="false">K142</f>
        <v>260</v>
      </c>
      <c r="E142" s="1325" t="s">
        <v>496</v>
      </c>
      <c r="F142" s="1357" t="n">
        <f aca="false">L142</f>
        <v>2100</v>
      </c>
      <c r="G142" s="1325" t="s">
        <v>496</v>
      </c>
      <c r="H142" s="1325" t="n">
        <v>2</v>
      </c>
      <c r="I142" s="1327" t="s">
        <v>497</v>
      </c>
      <c r="J142" s="1338" t="n">
        <v>110</v>
      </c>
      <c r="K142" s="1209" t="n">
        <v>260</v>
      </c>
      <c r="L142" s="1209" t="n">
        <v>2100</v>
      </c>
      <c r="M142" s="1310" t="n">
        <v>18.8617066929234</v>
      </c>
      <c r="N142" s="1211" t="n">
        <v>1114.74704874111</v>
      </c>
      <c r="O142" s="1212" t="n">
        <v>23735.43509661</v>
      </c>
      <c r="P142" s="1341" t="n">
        <v>30321.14655087</v>
      </c>
      <c r="Q142" s="1213" t="n">
        <v>21945.7163877188</v>
      </c>
      <c r="R142" s="1343" t="n">
        <v>45681.1514843288</v>
      </c>
      <c r="S142" s="1344" t="n">
        <v>52266.8629385888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110</v>
      </c>
      <c r="C143" s="1337" t="s">
        <v>496</v>
      </c>
      <c r="D143" s="1337" t="n">
        <f aca="false">K143</f>
        <v>260</v>
      </c>
      <c r="E143" s="1337" t="s">
        <v>496</v>
      </c>
      <c r="F143" s="1357" t="n">
        <f aca="false">L143</f>
        <v>2150</v>
      </c>
      <c r="G143" s="1337" t="s">
        <v>496</v>
      </c>
      <c r="H143" s="1325" t="n">
        <v>2</v>
      </c>
      <c r="I143" s="1327" t="s">
        <v>497</v>
      </c>
      <c r="J143" s="1338" t="n">
        <v>110</v>
      </c>
      <c r="K143" s="1209" t="n">
        <v>260</v>
      </c>
      <c r="L143" s="1209" t="n">
        <v>2150</v>
      </c>
      <c r="M143" s="1310" t="n">
        <v>19.2708838649087</v>
      </c>
      <c r="N143" s="1211" t="n">
        <v>1146.59696441943</v>
      </c>
      <c r="O143" s="1212" t="n">
        <v>24158.2075335</v>
      </c>
      <c r="P143" s="1341" t="n">
        <v>30886.5625803225</v>
      </c>
      <c r="Q143" s="1213" t="n">
        <v>22349.0907918</v>
      </c>
      <c r="R143" s="1343" t="n">
        <v>46507.2983253</v>
      </c>
      <c r="S143" s="1344" t="n">
        <v>53235.6533721225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110</v>
      </c>
      <c r="C144" s="1337" t="s">
        <v>496</v>
      </c>
      <c r="D144" s="1337" t="n">
        <f aca="false">K144</f>
        <v>260</v>
      </c>
      <c r="E144" s="1337" t="s">
        <v>496</v>
      </c>
      <c r="F144" s="1357" t="n">
        <f aca="false">L144</f>
        <v>2200</v>
      </c>
      <c r="G144" s="1337" t="s">
        <v>496</v>
      </c>
      <c r="H144" s="1325" t="n">
        <v>2</v>
      </c>
      <c r="I144" s="1327" t="s">
        <v>497</v>
      </c>
      <c r="J144" s="1338" t="n">
        <v>110</v>
      </c>
      <c r="K144" s="1209" t="n">
        <v>260</v>
      </c>
      <c r="L144" s="1209" t="n">
        <v>2200</v>
      </c>
      <c r="M144" s="1310" t="n">
        <v>19.6971010368939</v>
      </c>
      <c r="N144" s="1211" t="n">
        <v>1178.44688009774</v>
      </c>
      <c r="O144" s="1212" t="n">
        <v>24580.97997039</v>
      </c>
      <c r="P144" s="1341" t="n">
        <v>31451.9787409838</v>
      </c>
      <c r="Q144" s="1213" t="n">
        <v>22967.9621844638</v>
      </c>
      <c r="R144" s="1343" t="n">
        <v>47548.9421548538</v>
      </c>
      <c r="S144" s="1344" t="n">
        <v>54419.9409254475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110</v>
      </c>
      <c r="C145" s="1337" t="s">
        <v>496</v>
      </c>
      <c r="D145" s="1337" t="n">
        <f aca="false">K145</f>
        <v>260</v>
      </c>
      <c r="E145" s="1337" t="s">
        <v>496</v>
      </c>
      <c r="F145" s="1357" t="n">
        <f aca="false">L145</f>
        <v>2250</v>
      </c>
      <c r="G145" s="1337" t="s">
        <v>496</v>
      </c>
      <c r="H145" s="1325" t="n">
        <v>2</v>
      </c>
      <c r="I145" s="1327" t="s">
        <v>497</v>
      </c>
      <c r="J145" s="1338" t="n">
        <v>110</v>
      </c>
      <c r="K145" s="1209" t="n">
        <v>260</v>
      </c>
      <c r="L145" s="1209" t="n">
        <v>2250</v>
      </c>
      <c r="M145" s="1310" t="n">
        <v>20.1062782088792</v>
      </c>
      <c r="N145" s="1211" t="n">
        <v>1210.29679577606</v>
      </c>
      <c r="O145" s="1212" t="n">
        <v>25003.75240728</v>
      </c>
      <c r="P145" s="1341" t="n">
        <v>32017.3947704363</v>
      </c>
      <c r="Q145" s="1213" t="n">
        <v>23371.3364573363</v>
      </c>
      <c r="R145" s="1343" t="n">
        <v>48375.0888646163</v>
      </c>
      <c r="S145" s="1344" t="n">
        <v>55388.7312277725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110</v>
      </c>
      <c r="C146" s="1337" t="s">
        <v>496</v>
      </c>
      <c r="D146" s="1337" t="n">
        <f aca="false">K146</f>
        <v>260</v>
      </c>
      <c r="E146" s="1337" t="s">
        <v>496</v>
      </c>
      <c r="F146" s="1357" t="n">
        <f aca="false">L146</f>
        <v>2300</v>
      </c>
      <c r="G146" s="1337" t="s">
        <v>496</v>
      </c>
      <c r="H146" s="1325" t="n">
        <v>2</v>
      </c>
      <c r="I146" s="1327" t="s">
        <v>497</v>
      </c>
      <c r="J146" s="1338" t="n">
        <v>110</v>
      </c>
      <c r="K146" s="1209" t="n">
        <v>260</v>
      </c>
      <c r="L146" s="1209" t="n">
        <v>2300</v>
      </c>
      <c r="M146" s="1310" t="n">
        <v>20.5154553808645</v>
      </c>
      <c r="N146" s="1211" t="n">
        <v>1242.14671145438</v>
      </c>
      <c r="O146" s="1212" t="n">
        <v>25426.5249753788</v>
      </c>
      <c r="P146" s="1341" t="n">
        <v>32582.8107998888</v>
      </c>
      <c r="Q146" s="1213" t="n">
        <v>23774.7108614175</v>
      </c>
      <c r="R146" s="1343" t="n">
        <v>49201.2358367963</v>
      </c>
      <c r="S146" s="1344" t="n">
        <v>56357.5216613063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110</v>
      </c>
      <c r="C147" s="1337" t="s">
        <v>496</v>
      </c>
      <c r="D147" s="1337" t="n">
        <f aca="false">K147</f>
        <v>260</v>
      </c>
      <c r="E147" s="1337" t="s">
        <v>496</v>
      </c>
      <c r="F147" s="1357" t="n">
        <f aca="false">L147</f>
        <v>2350</v>
      </c>
      <c r="G147" s="1337" t="s">
        <v>496</v>
      </c>
      <c r="H147" s="1325" t="n">
        <v>2</v>
      </c>
      <c r="I147" s="1327" t="s">
        <v>497</v>
      </c>
      <c r="J147" s="1338" t="n">
        <v>110</v>
      </c>
      <c r="K147" s="1209" t="n">
        <v>260</v>
      </c>
      <c r="L147" s="1209" t="n">
        <v>2350</v>
      </c>
      <c r="M147" s="1310" t="n">
        <v>20.9416725528497</v>
      </c>
      <c r="N147" s="1211" t="n">
        <v>1273.9966271327</v>
      </c>
      <c r="O147" s="1212" t="n">
        <v>25849.2974122688</v>
      </c>
      <c r="P147" s="1341" t="n">
        <v>33148.2268293413</v>
      </c>
      <c r="Q147" s="1213" t="n">
        <v>24393.5822540813</v>
      </c>
      <c r="R147" s="1343" t="n">
        <v>50242.87966635</v>
      </c>
      <c r="S147" s="1344" t="n">
        <v>57541.8090834225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110</v>
      </c>
      <c r="C148" s="1337" t="s">
        <v>496</v>
      </c>
      <c r="D148" s="1337" t="n">
        <f aca="false">K148</f>
        <v>260</v>
      </c>
      <c r="E148" s="1337" t="s">
        <v>496</v>
      </c>
      <c r="F148" s="1357" t="n">
        <f aca="false">L148</f>
        <v>2400</v>
      </c>
      <c r="G148" s="1337" t="s">
        <v>496</v>
      </c>
      <c r="H148" s="1325" t="n">
        <v>2</v>
      </c>
      <c r="I148" s="1327" t="s">
        <v>497</v>
      </c>
      <c r="J148" s="1338" t="n">
        <v>110</v>
      </c>
      <c r="K148" s="1209" t="n">
        <v>260</v>
      </c>
      <c r="L148" s="1209" t="n">
        <v>2400</v>
      </c>
      <c r="M148" s="1310" t="n">
        <v>21.350849724835</v>
      </c>
      <c r="N148" s="1211" t="n">
        <v>1305.84654281101</v>
      </c>
      <c r="O148" s="1212" t="n">
        <v>26272.0698491588</v>
      </c>
      <c r="P148" s="1341" t="n">
        <v>33713.6429900025</v>
      </c>
      <c r="Q148" s="1213" t="n">
        <v>24796.9566581625</v>
      </c>
      <c r="R148" s="1343" t="n">
        <v>51069.0265073213</v>
      </c>
      <c r="S148" s="1344" t="n">
        <v>58510.599648165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110</v>
      </c>
      <c r="C149" s="1337" t="s">
        <v>496</v>
      </c>
      <c r="D149" s="1337" t="n">
        <f aca="false">K149</f>
        <v>260</v>
      </c>
      <c r="E149" s="1337" t="s">
        <v>496</v>
      </c>
      <c r="F149" s="1357" t="n">
        <f aca="false">L149</f>
        <v>2450</v>
      </c>
      <c r="G149" s="1337" t="s">
        <v>496</v>
      </c>
      <c r="H149" s="1325" t="n">
        <v>2</v>
      </c>
      <c r="I149" s="1327" t="s">
        <v>497</v>
      </c>
      <c r="J149" s="1338" t="n">
        <v>110</v>
      </c>
      <c r="K149" s="1209" t="n">
        <v>260</v>
      </c>
      <c r="L149" s="1209" t="n">
        <v>2450</v>
      </c>
      <c r="M149" s="1310" t="n">
        <v>21.9201692401203</v>
      </c>
      <c r="N149" s="1211" t="n">
        <v>1337.69645848933</v>
      </c>
      <c r="O149" s="1212" t="n">
        <v>27266.1858019913</v>
      </c>
      <c r="P149" s="1341" t="n">
        <v>34815.7874365988</v>
      </c>
      <c r="Q149" s="1213" t="n">
        <v>25415.8280508263</v>
      </c>
      <c r="R149" s="1343" t="n">
        <v>52682.0138528175</v>
      </c>
      <c r="S149" s="1344" t="n">
        <v>60231.615487425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110</v>
      </c>
      <c r="C150" s="1337" t="s">
        <v>496</v>
      </c>
      <c r="D150" s="1337" t="n">
        <f aca="false">K150</f>
        <v>260</v>
      </c>
      <c r="E150" s="1337" t="s">
        <v>496</v>
      </c>
      <c r="F150" s="1357" t="n">
        <f aca="false">L150</f>
        <v>2500</v>
      </c>
      <c r="G150" s="1337" t="s">
        <v>496</v>
      </c>
      <c r="H150" s="1325" t="n">
        <v>2</v>
      </c>
      <c r="I150" s="1327" t="s">
        <v>497</v>
      </c>
      <c r="J150" s="1338" t="n">
        <v>110</v>
      </c>
      <c r="K150" s="1209" t="n">
        <v>260</v>
      </c>
      <c r="L150" s="1209" t="n">
        <v>2500</v>
      </c>
      <c r="M150" s="1310" t="n">
        <v>22.3293464121055</v>
      </c>
      <c r="N150" s="1211" t="n">
        <v>1369.54637416765</v>
      </c>
      <c r="O150" s="1212" t="n">
        <v>27688.9582388813</v>
      </c>
      <c r="P150" s="1341" t="n">
        <v>35381.20359726</v>
      </c>
      <c r="Q150" s="1213" t="n">
        <v>25819.2024549075</v>
      </c>
      <c r="R150" s="1343" t="n">
        <v>53508.1606937888</v>
      </c>
      <c r="S150" s="1344" t="n">
        <v>61200.4060521675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110</v>
      </c>
      <c r="C151" s="1337" t="s">
        <v>496</v>
      </c>
      <c r="D151" s="1337" t="n">
        <f aca="false">K151</f>
        <v>260</v>
      </c>
      <c r="E151" s="1337" t="s">
        <v>496</v>
      </c>
      <c r="F151" s="1357" t="n">
        <f aca="false">L151</f>
        <v>2550</v>
      </c>
      <c r="G151" s="1337" t="s">
        <v>496</v>
      </c>
      <c r="H151" s="1325" t="n">
        <v>2</v>
      </c>
      <c r="I151" s="1327" t="s">
        <v>497</v>
      </c>
      <c r="J151" s="1338" t="n">
        <v>110</v>
      </c>
      <c r="K151" s="1209" t="n">
        <v>260</v>
      </c>
      <c r="L151" s="1209" t="n">
        <v>2550</v>
      </c>
      <c r="M151" s="1310" t="n">
        <v>22.7555635840908</v>
      </c>
      <c r="N151" s="1211" t="n">
        <v>1401.39628984597</v>
      </c>
      <c r="O151" s="1212" t="n">
        <v>28111.7306757713</v>
      </c>
      <c r="P151" s="1341" t="n">
        <v>35946.6196267125</v>
      </c>
      <c r="Q151" s="1213" t="n">
        <v>26438.0738475713</v>
      </c>
      <c r="R151" s="1343" t="n">
        <v>54549.8045233425</v>
      </c>
      <c r="S151" s="1344" t="n">
        <v>62384.6934742838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110</v>
      </c>
      <c r="C152" s="1325" t="s">
        <v>496</v>
      </c>
      <c r="D152" s="1325" t="n">
        <f aca="false">K152</f>
        <v>260</v>
      </c>
      <c r="E152" s="1325" t="s">
        <v>496</v>
      </c>
      <c r="F152" s="1357" t="n">
        <f aca="false">L152</f>
        <v>2600</v>
      </c>
      <c r="G152" s="1325" t="s">
        <v>496</v>
      </c>
      <c r="H152" s="1325" t="n">
        <v>2</v>
      </c>
      <c r="I152" s="1327" t="s">
        <v>497</v>
      </c>
      <c r="J152" s="1338" t="n">
        <v>110</v>
      </c>
      <c r="K152" s="1209" t="n">
        <v>260</v>
      </c>
      <c r="L152" s="1209" t="n">
        <v>2600</v>
      </c>
      <c r="M152" s="1310" t="n">
        <v>23.1647407560761</v>
      </c>
      <c r="N152" s="1211" t="n">
        <v>1433.24620552428</v>
      </c>
      <c r="O152" s="1212" t="n">
        <v>28534.50324387</v>
      </c>
      <c r="P152" s="1341" t="n">
        <v>36512.035656165</v>
      </c>
      <c r="Q152" s="1213" t="n">
        <v>26841.4482516525</v>
      </c>
      <c r="R152" s="1343" t="n">
        <v>55375.9514955225</v>
      </c>
      <c r="S152" s="1344" t="n">
        <v>63353.4839078175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110</v>
      </c>
      <c r="C153" s="1337" t="s">
        <v>496</v>
      </c>
      <c r="D153" s="1337" t="n">
        <f aca="false">K153</f>
        <v>260</v>
      </c>
      <c r="E153" s="1337" t="s">
        <v>496</v>
      </c>
      <c r="F153" s="1357" t="n">
        <f aca="false">L153</f>
        <v>2650</v>
      </c>
      <c r="G153" s="1337" t="s">
        <v>496</v>
      </c>
      <c r="H153" s="1325" t="n">
        <v>2</v>
      </c>
      <c r="I153" s="1327" t="s">
        <v>497</v>
      </c>
      <c r="J153" s="1338" t="n">
        <v>110</v>
      </c>
      <c r="K153" s="1209" t="n">
        <v>260</v>
      </c>
      <c r="L153" s="1209" t="n">
        <v>2650</v>
      </c>
      <c r="M153" s="1310" t="n">
        <v>23.5909579280613</v>
      </c>
      <c r="N153" s="1211" t="n">
        <v>1465.0961212026</v>
      </c>
      <c r="O153" s="1212" t="n">
        <v>28957.27568076</v>
      </c>
      <c r="P153" s="1341" t="n">
        <v>37077.4516856175</v>
      </c>
      <c r="Q153" s="1213" t="n">
        <v>27460.3196443163</v>
      </c>
      <c r="R153" s="1343" t="n">
        <v>56417.5953250763</v>
      </c>
      <c r="S153" s="1344" t="n">
        <v>64537.7713299338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110</v>
      </c>
      <c r="C154" s="1337" t="s">
        <v>496</v>
      </c>
      <c r="D154" s="1337" t="n">
        <f aca="false">K154</f>
        <v>260</v>
      </c>
      <c r="E154" s="1337" t="s">
        <v>496</v>
      </c>
      <c r="F154" s="1357" t="n">
        <f aca="false">L154</f>
        <v>2700</v>
      </c>
      <c r="G154" s="1337" t="s">
        <v>496</v>
      </c>
      <c r="H154" s="1325" t="n">
        <v>2</v>
      </c>
      <c r="I154" s="1327" t="s">
        <v>497</v>
      </c>
      <c r="J154" s="1338" t="n">
        <v>110</v>
      </c>
      <c r="K154" s="1209" t="n">
        <v>260</v>
      </c>
      <c r="L154" s="1209" t="n">
        <v>2700</v>
      </c>
      <c r="M154" s="1310" t="n">
        <v>24.0393851000466</v>
      </c>
      <c r="N154" s="1211" t="n">
        <v>1496.94603688092</v>
      </c>
      <c r="O154" s="1212" t="n">
        <v>29422.9190022075</v>
      </c>
      <c r="P154" s="1341" t="n">
        <v>37686.0003610838</v>
      </c>
      <c r="Q154" s="1213" t="n">
        <v>27863.6940483975</v>
      </c>
      <c r="R154" s="1343" t="n">
        <v>57286.613050605</v>
      </c>
      <c r="S154" s="1344" t="n">
        <v>65549.6944094813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110</v>
      </c>
      <c r="C155" s="1337" t="s">
        <v>496</v>
      </c>
      <c r="D155" s="1337" t="n">
        <f aca="false">K155</f>
        <v>260</v>
      </c>
      <c r="E155" s="1337" t="s">
        <v>496</v>
      </c>
      <c r="F155" s="1357" t="n">
        <f aca="false">L155</f>
        <v>2750</v>
      </c>
      <c r="G155" s="1337" t="s">
        <v>496</v>
      </c>
      <c r="H155" s="1325" t="n">
        <v>2</v>
      </c>
      <c r="I155" s="1327" t="s">
        <v>497</v>
      </c>
      <c r="J155" s="1338" t="n">
        <v>110</v>
      </c>
      <c r="K155" s="1209" t="n">
        <v>260</v>
      </c>
      <c r="L155" s="1209" t="n">
        <v>2750</v>
      </c>
      <c r="M155" s="1310" t="n">
        <v>24.4485622720318</v>
      </c>
      <c r="N155" s="1211" t="n">
        <v>1528.79595255924</v>
      </c>
      <c r="O155" s="1212" t="n">
        <v>29845.6914390975</v>
      </c>
      <c r="P155" s="1341" t="n">
        <v>38251.4163905363</v>
      </c>
      <c r="Q155" s="1213" t="n">
        <v>28267.0684524788</v>
      </c>
      <c r="R155" s="1343" t="n">
        <v>58112.7598915763</v>
      </c>
      <c r="S155" s="1344" t="n">
        <v>66518.484843015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110</v>
      </c>
      <c r="C156" s="1337" t="s">
        <v>496</v>
      </c>
      <c r="D156" s="1337" t="n">
        <f aca="false">K156</f>
        <v>260</v>
      </c>
      <c r="E156" s="1337" t="s">
        <v>496</v>
      </c>
      <c r="F156" s="1357" t="n">
        <f aca="false">L156</f>
        <v>2800</v>
      </c>
      <c r="G156" s="1337" t="s">
        <v>496</v>
      </c>
      <c r="H156" s="1325" t="n">
        <v>2</v>
      </c>
      <c r="I156" s="1327" t="s">
        <v>497</v>
      </c>
      <c r="J156" s="1338" t="n">
        <v>110</v>
      </c>
      <c r="K156" s="1209" t="n">
        <v>260</v>
      </c>
      <c r="L156" s="1209" t="n">
        <v>2800</v>
      </c>
      <c r="M156" s="1310" t="n">
        <v>24.8747794440171</v>
      </c>
      <c r="N156" s="1211" t="n">
        <v>1560.64586823755</v>
      </c>
      <c r="O156" s="1212" t="n">
        <v>30268.4638759875</v>
      </c>
      <c r="P156" s="1341" t="n">
        <v>38816.8324199888</v>
      </c>
      <c r="Q156" s="1213" t="n">
        <v>28885.9397139338</v>
      </c>
      <c r="R156" s="1343" t="n">
        <v>59154.4035899213</v>
      </c>
      <c r="S156" s="1344" t="n">
        <v>67702.7721339225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110</v>
      </c>
      <c r="C157" s="1337" t="s">
        <v>496</v>
      </c>
      <c r="D157" s="1337" t="n">
        <f aca="false">K157</f>
        <v>260</v>
      </c>
      <c r="E157" s="1337" t="s">
        <v>496</v>
      </c>
      <c r="F157" s="1357" t="n">
        <f aca="false">L157</f>
        <v>2850</v>
      </c>
      <c r="G157" s="1337" t="s">
        <v>496</v>
      </c>
      <c r="H157" s="1325" t="n">
        <v>2</v>
      </c>
      <c r="I157" s="1327" t="s">
        <v>497</v>
      </c>
      <c r="J157" s="1338" t="n">
        <v>110</v>
      </c>
      <c r="K157" s="1209" t="n">
        <v>260</v>
      </c>
      <c r="L157" s="1209" t="n">
        <v>2850</v>
      </c>
      <c r="M157" s="1310" t="n">
        <v>25.2839566160024</v>
      </c>
      <c r="N157" s="1211" t="n">
        <v>1592.49578391587</v>
      </c>
      <c r="O157" s="1212" t="n">
        <v>30691.2364440863</v>
      </c>
      <c r="P157" s="1341" t="n">
        <v>39382.24858065</v>
      </c>
      <c r="Q157" s="1213" t="n">
        <v>29289.314118015</v>
      </c>
      <c r="R157" s="1343" t="n">
        <v>59980.5505621013</v>
      </c>
      <c r="S157" s="1344" t="n">
        <v>68671.562698665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110</v>
      </c>
      <c r="C158" s="1337" t="s">
        <v>496</v>
      </c>
      <c r="D158" s="1337" t="n">
        <f aca="false">K158</f>
        <v>260</v>
      </c>
      <c r="E158" s="1337" t="s">
        <v>496</v>
      </c>
      <c r="F158" s="1357" t="n">
        <f aca="false">L158</f>
        <v>2900</v>
      </c>
      <c r="G158" s="1337" t="s">
        <v>496</v>
      </c>
      <c r="H158" s="1325" t="n">
        <v>2</v>
      </c>
      <c r="I158" s="1327" t="s">
        <v>497</v>
      </c>
      <c r="J158" s="1338" t="n">
        <v>110</v>
      </c>
      <c r="K158" s="1209" t="n">
        <v>260</v>
      </c>
      <c r="L158" s="1209" t="n">
        <v>2900</v>
      </c>
      <c r="M158" s="1310" t="n">
        <v>25.7101737879876</v>
      </c>
      <c r="N158" s="1211" t="n">
        <v>1624.34569959419</v>
      </c>
      <c r="O158" s="1212" t="n">
        <v>31114.0088809763</v>
      </c>
      <c r="P158" s="1341" t="n">
        <v>39947.6646101025</v>
      </c>
      <c r="Q158" s="1213" t="n">
        <v>29908.1855106788</v>
      </c>
      <c r="R158" s="1343" t="n">
        <v>61022.194391655</v>
      </c>
      <c r="S158" s="1344" t="n">
        <v>69855.8501207813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110</v>
      </c>
      <c r="C159" s="1337" t="s">
        <v>496</v>
      </c>
      <c r="D159" s="1337" t="n">
        <f aca="false">K159</f>
        <v>260</v>
      </c>
      <c r="E159" s="1337" t="s">
        <v>496</v>
      </c>
      <c r="F159" s="1357" t="n">
        <f aca="false">L159</f>
        <v>2950</v>
      </c>
      <c r="G159" s="1337" t="s">
        <v>496</v>
      </c>
      <c r="H159" s="1325" t="n">
        <v>2</v>
      </c>
      <c r="I159" s="1327" t="s">
        <v>497</v>
      </c>
      <c r="J159" s="1338" t="n">
        <v>110</v>
      </c>
      <c r="K159" s="1209" t="n">
        <v>260</v>
      </c>
      <c r="L159" s="1209" t="n">
        <v>2950</v>
      </c>
      <c r="M159" s="1310" t="n">
        <v>26.1193509599729</v>
      </c>
      <c r="N159" s="1211" t="n">
        <v>1656.19561527251</v>
      </c>
      <c r="O159" s="1212" t="n">
        <v>31536.7813178663</v>
      </c>
      <c r="P159" s="1341" t="n">
        <v>40513.080639555</v>
      </c>
      <c r="Q159" s="1213" t="n">
        <v>30311.55991476</v>
      </c>
      <c r="R159" s="1343" t="n">
        <v>61848.3412326263</v>
      </c>
      <c r="S159" s="1344" t="n">
        <v>70824.640554315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110</v>
      </c>
      <c r="C160" s="1346" t="s">
        <v>496</v>
      </c>
      <c r="D160" s="1346" t="n">
        <f aca="false">K160</f>
        <v>260</v>
      </c>
      <c r="E160" s="1346" t="s">
        <v>496</v>
      </c>
      <c r="F160" s="1358" t="n">
        <f aca="false">L160</f>
        <v>3000</v>
      </c>
      <c r="G160" s="1346" t="s">
        <v>496</v>
      </c>
      <c r="H160" s="1348" t="n">
        <v>2</v>
      </c>
      <c r="I160" s="1349" t="s">
        <v>497</v>
      </c>
      <c r="J160" s="1356" t="n">
        <v>110</v>
      </c>
      <c r="K160" s="1232" t="n">
        <v>260</v>
      </c>
      <c r="L160" s="1232" t="n">
        <v>3000</v>
      </c>
      <c r="M160" s="1248" t="n">
        <v>26.5455681319582</v>
      </c>
      <c r="N160" s="1234" t="n">
        <v>1688.04553095082</v>
      </c>
      <c r="O160" s="1235" t="n">
        <v>33057.8317419075</v>
      </c>
      <c r="P160" s="1352" t="n">
        <v>41078.4968002163</v>
      </c>
      <c r="Q160" s="1236" t="n">
        <v>30930.4313074238</v>
      </c>
      <c r="R160" s="1354" t="n">
        <v>63988.2630493313</v>
      </c>
      <c r="S160" s="1355" t="n">
        <v>72008.92810764</v>
      </c>
    </row>
    <row r="161" customFormat="false" ht="22.5" hidden="false" customHeight="true" outlineLevel="0" collapsed="false">
      <c r="A161" s="1201" t="s">
        <v>538</v>
      </c>
      <c r="B161" s="1201"/>
      <c r="C161" s="1201"/>
      <c r="D161" s="1201"/>
      <c r="E161" s="1201"/>
      <c r="F161" s="1201"/>
      <c r="G161" s="1201"/>
      <c r="H161" s="1201"/>
      <c r="I161" s="1201"/>
      <c r="J161" s="1201"/>
      <c r="K161" s="1201"/>
      <c r="L161" s="1201"/>
      <c r="M161" s="1201"/>
      <c r="N161" s="1201"/>
      <c r="O161" s="1201"/>
      <c r="P161" s="1201"/>
      <c r="Q161" s="1201"/>
      <c r="R161" s="1201"/>
      <c r="S161" s="1201"/>
    </row>
    <row r="162" customFormat="false" ht="16.5" hidden="false" customHeight="false" outlineLevel="0" collapsed="false">
      <c r="A162" s="1202" t="s">
        <v>495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110</v>
      </c>
      <c r="C163" s="1325" t="s">
        <v>496</v>
      </c>
      <c r="D163" s="1325" t="n">
        <f aca="false">K163</f>
        <v>300</v>
      </c>
      <c r="E163" s="1325" t="s">
        <v>496</v>
      </c>
      <c r="F163" s="1357" t="n">
        <f aca="false">L163</f>
        <v>600</v>
      </c>
      <c r="G163" s="1325" t="s">
        <v>496</v>
      </c>
      <c r="H163" s="1325" t="n">
        <v>2</v>
      </c>
      <c r="I163" s="1327" t="s">
        <v>497</v>
      </c>
      <c r="J163" s="1328" t="n">
        <v>110</v>
      </c>
      <c r="K163" s="1259" t="n">
        <v>300</v>
      </c>
      <c r="L163" s="1259" t="n">
        <v>600</v>
      </c>
      <c r="M163" s="1359" t="n">
        <v>6.600785661855</v>
      </c>
      <c r="N163" s="1261" t="n">
        <v>170.578021692378</v>
      </c>
      <c r="O163" s="1240" t="n">
        <v>10666.614806415</v>
      </c>
      <c r="P163" s="1332" t="n">
        <v>13138.5637764225</v>
      </c>
      <c r="Q163" s="1262" t="n">
        <v>7666.69940838</v>
      </c>
      <c r="R163" s="1334" t="n">
        <v>18333.314214795</v>
      </c>
      <c r="S163" s="1335" t="n">
        <v>20805.2631848025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110</v>
      </c>
      <c r="C164" s="1337" t="s">
        <v>496</v>
      </c>
      <c r="D164" s="1337" t="n">
        <f aca="false">K164</f>
        <v>300</v>
      </c>
      <c r="E164" s="1337" t="s">
        <v>496</v>
      </c>
      <c r="F164" s="1357" t="n">
        <f aca="false">L164</f>
        <v>650</v>
      </c>
      <c r="G164" s="1337" t="s">
        <v>496</v>
      </c>
      <c r="H164" s="1325" t="n">
        <v>2</v>
      </c>
      <c r="I164" s="1327" t="s">
        <v>497</v>
      </c>
      <c r="J164" s="1338" t="n">
        <v>110</v>
      </c>
      <c r="K164" s="1209" t="n">
        <v>300</v>
      </c>
      <c r="L164" s="1209" t="n">
        <v>650</v>
      </c>
      <c r="M164" s="1310" t="n">
        <v>7.041816541735</v>
      </c>
      <c r="N164" s="1211" t="n">
        <v>204.693626030854</v>
      </c>
      <c r="O164" s="1212" t="n">
        <v>11106.9068916488</v>
      </c>
      <c r="P164" s="1342" t="n">
        <v>13734.6645465675</v>
      </c>
      <c r="Q164" s="1213" t="n">
        <v>8115.67620077625</v>
      </c>
      <c r="R164" s="1343" t="n">
        <v>19222.583092425</v>
      </c>
      <c r="S164" s="1344" t="n">
        <v>21850.3407473438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110</v>
      </c>
      <c r="C165" s="1337" t="s">
        <v>496</v>
      </c>
      <c r="D165" s="1337" t="n">
        <f aca="false">K165</f>
        <v>300</v>
      </c>
      <c r="E165" s="1337" t="s">
        <v>496</v>
      </c>
      <c r="F165" s="1357" t="n">
        <f aca="false">L165</f>
        <v>700</v>
      </c>
      <c r="G165" s="1337" t="s">
        <v>496</v>
      </c>
      <c r="H165" s="1325" t="n">
        <v>2</v>
      </c>
      <c r="I165" s="1327" t="s">
        <v>497</v>
      </c>
      <c r="J165" s="1338" t="n">
        <v>110</v>
      </c>
      <c r="K165" s="1209" t="n">
        <v>300</v>
      </c>
      <c r="L165" s="1209" t="n">
        <v>700</v>
      </c>
      <c r="M165" s="1310" t="n">
        <v>7.499887421615</v>
      </c>
      <c r="N165" s="1211" t="n">
        <v>238.809230369329</v>
      </c>
      <c r="O165" s="1212" t="n">
        <v>11547.1989768825</v>
      </c>
      <c r="P165" s="1342" t="n">
        <v>14330.7651855038</v>
      </c>
      <c r="Q165" s="1213" t="n">
        <v>8780.15011296375</v>
      </c>
      <c r="R165" s="1343" t="n">
        <v>20327.3490898463</v>
      </c>
      <c r="S165" s="1344" t="n">
        <v>23110.9152984675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110</v>
      </c>
      <c r="C166" s="1337" t="s">
        <v>496</v>
      </c>
      <c r="D166" s="1337" t="n">
        <f aca="false">K166</f>
        <v>300</v>
      </c>
      <c r="E166" s="1337" t="s">
        <v>496</v>
      </c>
      <c r="F166" s="1357" t="n">
        <f aca="false">L166</f>
        <v>750</v>
      </c>
      <c r="G166" s="1337" t="s">
        <v>496</v>
      </c>
      <c r="H166" s="1325" t="n">
        <v>2</v>
      </c>
      <c r="I166" s="1327" t="s">
        <v>497</v>
      </c>
      <c r="J166" s="1338" t="n">
        <v>110</v>
      </c>
      <c r="K166" s="1209" t="n">
        <v>300</v>
      </c>
      <c r="L166" s="1209" t="n">
        <v>750</v>
      </c>
      <c r="M166" s="1310" t="n">
        <v>7.940918301495</v>
      </c>
      <c r="N166" s="1211" t="n">
        <v>272.924834707805</v>
      </c>
      <c r="O166" s="1212" t="n">
        <v>11987.4910621163</v>
      </c>
      <c r="P166" s="1342" t="n">
        <v>14926.8659556488</v>
      </c>
      <c r="Q166" s="1213" t="n">
        <v>9229.12690536</v>
      </c>
      <c r="R166" s="1343" t="n">
        <v>21216.6179674763</v>
      </c>
      <c r="S166" s="1344" t="n">
        <v>24155.9928610088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110</v>
      </c>
      <c r="C167" s="1337" t="s">
        <v>496</v>
      </c>
      <c r="D167" s="1337" t="n">
        <f aca="false">K167</f>
        <v>300</v>
      </c>
      <c r="E167" s="1337" t="s">
        <v>496</v>
      </c>
      <c r="F167" s="1357" t="n">
        <f aca="false">L167</f>
        <v>800</v>
      </c>
      <c r="G167" s="1337" t="s">
        <v>496</v>
      </c>
      <c r="H167" s="1325" t="n">
        <v>2</v>
      </c>
      <c r="I167" s="1327" t="s">
        <v>497</v>
      </c>
      <c r="J167" s="1338" t="n">
        <v>110</v>
      </c>
      <c r="K167" s="1209" t="n">
        <v>300</v>
      </c>
      <c r="L167" s="1209" t="n">
        <v>800</v>
      </c>
      <c r="M167" s="1310" t="n">
        <v>8.381949181375</v>
      </c>
      <c r="N167" s="1211" t="n">
        <v>307.040439046281</v>
      </c>
      <c r="O167" s="1212" t="n">
        <v>12427.78314735</v>
      </c>
      <c r="P167" s="1342" t="n">
        <v>15522.9667257938</v>
      </c>
      <c r="Q167" s="1213" t="n">
        <v>9678.10369775625</v>
      </c>
      <c r="R167" s="1343" t="n">
        <v>22105.8868451062</v>
      </c>
      <c r="S167" s="1344" t="n">
        <v>25201.07042355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110</v>
      </c>
      <c r="C168" s="1337" t="s">
        <v>496</v>
      </c>
      <c r="D168" s="1337" t="n">
        <f aca="false">K168</f>
        <v>300</v>
      </c>
      <c r="E168" s="1337" t="s">
        <v>496</v>
      </c>
      <c r="F168" s="1357" t="n">
        <f aca="false">L168</f>
        <v>850</v>
      </c>
      <c r="G168" s="1337" t="s">
        <v>496</v>
      </c>
      <c r="H168" s="1325" t="n">
        <v>2</v>
      </c>
      <c r="I168" s="1327" t="s">
        <v>497</v>
      </c>
      <c r="J168" s="1338" t="n">
        <v>110</v>
      </c>
      <c r="K168" s="1209" t="n">
        <v>300</v>
      </c>
      <c r="L168" s="1209" t="n">
        <v>850</v>
      </c>
      <c r="M168" s="1310" t="n">
        <v>8.840020061255</v>
      </c>
      <c r="N168" s="1211" t="n">
        <v>341.156043384756</v>
      </c>
      <c r="O168" s="1212" t="n">
        <v>12868.0752325838</v>
      </c>
      <c r="P168" s="1342" t="n">
        <v>16119.06736473</v>
      </c>
      <c r="Q168" s="1213" t="n">
        <v>10342.5776099438</v>
      </c>
      <c r="R168" s="1343" t="n">
        <v>23210.6528425275</v>
      </c>
      <c r="S168" s="1344" t="n">
        <v>26461.6449746738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110</v>
      </c>
      <c r="C169" s="1337" t="s">
        <v>496</v>
      </c>
      <c r="D169" s="1337" t="n">
        <f aca="false">K169</f>
        <v>300</v>
      </c>
      <c r="E169" s="1337" t="s">
        <v>496</v>
      </c>
      <c r="F169" s="1357" t="n">
        <f aca="false">L169</f>
        <v>900</v>
      </c>
      <c r="G169" s="1337" t="s">
        <v>496</v>
      </c>
      <c r="H169" s="1325" t="n">
        <v>2</v>
      </c>
      <c r="I169" s="1327" t="s">
        <v>497</v>
      </c>
      <c r="J169" s="1338" t="n">
        <v>110</v>
      </c>
      <c r="K169" s="1209" t="n">
        <v>300</v>
      </c>
      <c r="L169" s="1209" t="n">
        <v>900</v>
      </c>
      <c r="M169" s="1310" t="n">
        <v>9.281050941135</v>
      </c>
      <c r="N169" s="1211" t="n">
        <v>375.271647723232</v>
      </c>
      <c r="O169" s="1212" t="n">
        <v>13308.3673178175</v>
      </c>
      <c r="P169" s="1342" t="n">
        <v>16715.168134875</v>
      </c>
      <c r="Q169" s="1213" t="n">
        <v>10791.55440234</v>
      </c>
      <c r="R169" s="1343" t="n">
        <v>24099.9217201575</v>
      </c>
      <c r="S169" s="1344" t="n">
        <v>27506.722537215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110</v>
      </c>
      <c r="C170" s="1337" t="s">
        <v>496</v>
      </c>
      <c r="D170" s="1337" t="n">
        <f aca="false">K170</f>
        <v>300</v>
      </c>
      <c r="E170" s="1337" t="s">
        <v>496</v>
      </c>
      <c r="F170" s="1357" t="n">
        <f aca="false">L170</f>
        <v>950</v>
      </c>
      <c r="G170" s="1337" t="s">
        <v>496</v>
      </c>
      <c r="H170" s="1325" t="n">
        <v>2</v>
      </c>
      <c r="I170" s="1327" t="s">
        <v>497</v>
      </c>
      <c r="J170" s="1338" t="n">
        <v>110</v>
      </c>
      <c r="K170" s="1209" t="n">
        <v>300</v>
      </c>
      <c r="L170" s="1209" t="n">
        <v>950</v>
      </c>
      <c r="M170" s="1310" t="n">
        <v>9.739121821015</v>
      </c>
      <c r="N170" s="1211" t="n">
        <v>409.387252061707</v>
      </c>
      <c r="O170" s="1212" t="n">
        <v>13748.6594030513</v>
      </c>
      <c r="P170" s="1342" t="n">
        <v>17311.26890502</v>
      </c>
      <c r="Q170" s="1213" t="n">
        <v>11456.0281833188</v>
      </c>
      <c r="R170" s="1343" t="n">
        <v>25204.68758637</v>
      </c>
      <c r="S170" s="1344" t="n">
        <v>28767.2970883388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110</v>
      </c>
      <c r="C171" s="1337" t="s">
        <v>496</v>
      </c>
      <c r="D171" s="1337" t="n">
        <f aca="false">K171</f>
        <v>300</v>
      </c>
      <c r="E171" s="1337" t="s">
        <v>496</v>
      </c>
      <c r="F171" s="1357" t="n">
        <f aca="false">L171</f>
        <v>1000</v>
      </c>
      <c r="G171" s="1337" t="s">
        <v>496</v>
      </c>
      <c r="H171" s="1325" t="n">
        <v>2</v>
      </c>
      <c r="I171" s="1327" t="s">
        <v>497</v>
      </c>
      <c r="J171" s="1338" t="n">
        <v>110</v>
      </c>
      <c r="K171" s="1209" t="n">
        <v>300</v>
      </c>
      <c r="L171" s="1209" t="n">
        <v>1000</v>
      </c>
      <c r="M171" s="1310" t="n">
        <v>10.180152700895</v>
      </c>
      <c r="N171" s="1211" t="n">
        <v>443.502856400183</v>
      </c>
      <c r="O171" s="1212" t="n">
        <v>14188.951488285</v>
      </c>
      <c r="P171" s="1342" t="n">
        <v>17907.369675165</v>
      </c>
      <c r="Q171" s="1213" t="n">
        <v>11905.0051069238</v>
      </c>
      <c r="R171" s="1343" t="n">
        <v>26093.9565952088</v>
      </c>
      <c r="S171" s="1344" t="n">
        <v>29812.3747820888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110</v>
      </c>
      <c r="C172" s="1337" t="s">
        <v>496</v>
      </c>
      <c r="D172" s="1337" t="n">
        <f aca="false">K172</f>
        <v>300</v>
      </c>
      <c r="E172" s="1337" t="s">
        <v>496</v>
      </c>
      <c r="F172" s="1357" t="n">
        <f aca="false">L172</f>
        <v>1050</v>
      </c>
      <c r="G172" s="1337" t="s">
        <v>496</v>
      </c>
      <c r="H172" s="1325" t="n">
        <v>2</v>
      </c>
      <c r="I172" s="1327" t="s">
        <v>497</v>
      </c>
      <c r="J172" s="1338" t="n">
        <v>110</v>
      </c>
      <c r="K172" s="1209" t="n">
        <v>300</v>
      </c>
      <c r="L172" s="1209" t="n">
        <v>1050</v>
      </c>
      <c r="M172" s="1310" t="n">
        <v>10.638223580775</v>
      </c>
      <c r="N172" s="1211" t="n">
        <v>477.618460738659</v>
      </c>
      <c r="O172" s="1212" t="n">
        <v>14629.2435735188</v>
      </c>
      <c r="P172" s="1342" t="n">
        <v>18503.4703141013</v>
      </c>
      <c r="Q172" s="1213" t="n">
        <v>12569.4788879025</v>
      </c>
      <c r="R172" s="1343" t="n">
        <v>27198.7224614213</v>
      </c>
      <c r="S172" s="1344" t="n">
        <v>31072.9492020038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110</v>
      </c>
      <c r="C173" s="1325" t="s">
        <v>496</v>
      </c>
      <c r="D173" s="1325" t="n">
        <f aca="false">K173</f>
        <v>300</v>
      </c>
      <c r="E173" s="1325" t="s">
        <v>496</v>
      </c>
      <c r="F173" s="1357" t="n">
        <f aca="false">L173</f>
        <v>1100</v>
      </c>
      <c r="G173" s="1325" t="s">
        <v>496</v>
      </c>
      <c r="H173" s="1325" t="n">
        <v>2</v>
      </c>
      <c r="I173" s="1327" t="s">
        <v>497</v>
      </c>
      <c r="J173" s="1338" t="n">
        <v>110</v>
      </c>
      <c r="K173" s="1209" t="n">
        <v>300</v>
      </c>
      <c r="L173" s="1209" t="n">
        <v>1100</v>
      </c>
      <c r="M173" s="1310" t="n">
        <v>11.079254460655</v>
      </c>
      <c r="N173" s="1211" t="n">
        <v>511.734065077134</v>
      </c>
      <c r="O173" s="1212" t="n">
        <v>15069.5356587525</v>
      </c>
      <c r="P173" s="1342" t="n">
        <v>19099.5710842463</v>
      </c>
      <c r="Q173" s="1213" t="n">
        <v>13018.4558115075</v>
      </c>
      <c r="R173" s="1343" t="n">
        <v>28087.99147026</v>
      </c>
      <c r="S173" s="1344" t="n">
        <v>32118.0268957538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110</v>
      </c>
      <c r="C174" s="1337" t="s">
        <v>496</v>
      </c>
      <c r="D174" s="1337" t="n">
        <f aca="false">K174</f>
        <v>300</v>
      </c>
      <c r="E174" s="1337" t="s">
        <v>496</v>
      </c>
      <c r="F174" s="1357" t="n">
        <f aca="false">L174</f>
        <v>1150</v>
      </c>
      <c r="G174" s="1337" t="s">
        <v>496</v>
      </c>
      <c r="H174" s="1325" t="n">
        <v>2</v>
      </c>
      <c r="I174" s="1327" t="s">
        <v>497</v>
      </c>
      <c r="J174" s="1338" t="n">
        <v>110</v>
      </c>
      <c r="K174" s="1209" t="n">
        <v>300</v>
      </c>
      <c r="L174" s="1209" t="n">
        <v>1150</v>
      </c>
      <c r="M174" s="1310" t="n">
        <v>11.520285340535</v>
      </c>
      <c r="N174" s="1211" t="n">
        <v>545.84966941561</v>
      </c>
      <c r="O174" s="1212" t="n">
        <v>15509.8277439861</v>
      </c>
      <c r="P174" s="1342" t="n">
        <v>19695.6718543913</v>
      </c>
      <c r="Q174" s="1213" t="n">
        <v>13467.4326039038</v>
      </c>
      <c r="R174" s="1343" t="n">
        <v>28977.2603478899</v>
      </c>
      <c r="S174" s="1344" t="n">
        <v>33163.104458295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110</v>
      </c>
      <c r="C175" s="1337" t="s">
        <v>496</v>
      </c>
      <c r="D175" s="1337" t="n">
        <f aca="false">K175</f>
        <v>300</v>
      </c>
      <c r="E175" s="1337" t="s">
        <v>496</v>
      </c>
      <c r="F175" s="1357" t="n">
        <f aca="false">L175</f>
        <v>1200</v>
      </c>
      <c r="G175" s="1337" t="s">
        <v>496</v>
      </c>
      <c r="H175" s="1325" t="n">
        <v>2</v>
      </c>
      <c r="I175" s="1327" t="s">
        <v>497</v>
      </c>
      <c r="J175" s="1338" t="n">
        <v>110</v>
      </c>
      <c r="K175" s="1209" t="n">
        <v>300</v>
      </c>
      <c r="L175" s="1209" t="n">
        <v>1200</v>
      </c>
      <c r="M175" s="1310" t="n">
        <v>12.017606220415</v>
      </c>
      <c r="N175" s="1211" t="n">
        <v>579.965273754086</v>
      </c>
      <c r="O175" s="1212" t="n">
        <v>15992.9905825688</v>
      </c>
      <c r="P175" s="1342" t="n">
        <v>20334.9051393413</v>
      </c>
      <c r="Q175" s="1213" t="n">
        <v>14131.9063848825</v>
      </c>
      <c r="R175" s="1343" t="n">
        <v>30124.8969674513</v>
      </c>
      <c r="S175" s="1344" t="n">
        <v>34466.8115242238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110</v>
      </c>
      <c r="C176" s="1337" t="s">
        <v>496</v>
      </c>
      <c r="D176" s="1337" t="n">
        <f aca="false">K176</f>
        <v>300</v>
      </c>
      <c r="E176" s="1337" t="s">
        <v>496</v>
      </c>
      <c r="F176" s="1357" t="n">
        <f aca="false">L176</f>
        <v>1250</v>
      </c>
      <c r="G176" s="1337" t="s">
        <v>496</v>
      </c>
      <c r="H176" s="1325" t="n">
        <v>2</v>
      </c>
      <c r="I176" s="1327" t="s">
        <v>497</v>
      </c>
      <c r="J176" s="1338" t="n">
        <v>110</v>
      </c>
      <c r="K176" s="1209" t="n">
        <v>300</v>
      </c>
      <c r="L176" s="1209" t="n">
        <v>1250</v>
      </c>
      <c r="M176" s="1310" t="n">
        <v>12.458637100295</v>
      </c>
      <c r="N176" s="1211" t="n">
        <v>614.080878092561</v>
      </c>
      <c r="O176" s="1212" t="n">
        <v>16433.2826678025</v>
      </c>
      <c r="P176" s="1342" t="n">
        <v>20931.0059094863</v>
      </c>
      <c r="Q176" s="1213" t="n">
        <v>14580.8833084875</v>
      </c>
      <c r="R176" s="1343" t="n">
        <v>31014.16597629</v>
      </c>
      <c r="S176" s="1344" t="n">
        <v>35511.8892179738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110</v>
      </c>
      <c r="C177" s="1337" t="s">
        <v>496</v>
      </c>
      <c r="D177" s="1337" t="n">
        <f aca="false">K177</f>
        <v>300</v>
      </c>
      <c r="E177" s="1337" t="s">
        <v>496</v>
      </c>
      <c r="F177" s="1357" t="n">
        <f aca="false">L177</f>
        <v>1300</v>
      </c>
      <c r="G177" s="1337" t="s">
        <v>496</v>
      </c>
      <c r="H177" s="1325" t="n">
        <v>2</v>
      </c>
      <c r="I177" s="1327" t="s">
        <v>497</v>
      </c>
      <c r="J177" s="1338" t="n">
        <v>110</v>
      </c>
      <c r="K177" s="1209" t="n">
        <v>300</v>
      </c>
      <c r="L177" s="1209" t="n">
        <v>1300</v>
      </c>
      <c r="M177" s="1310" t="n">
        <v>12.916707980175</v>
      </c>
      <c r="N177" s="1211" t="n">
        <v>648.196482431037</v>
      </c>
      <c r="O177" s="1212" t="n">
        <v>16873.5747530363</v>
      </c>
      <c r="P177" s="1342" t="n">
        <v>21527.1065484225</v>
      </c>
      <c r="Q177" s="1213" t="n">
        <v>15245.3570894663</v>
      </c>
      <c r="R177" s="1343" t="n">
        <v>32118.9318425025</v>
      </c>
      <c r="S177" s="1344" t="n">
        <v>36772.4636378888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110</v>
      </c>
      <c r="C178" s="1337" t="s">
        <v>496</v>
      </c>
      <c r="D178" s="1337" t="n">
        <f aca="false">K178</f>
        <v>300</v>
      </c>
      <c r="E178" s="1337" t="s">
        <v>496</v>
      </c>
      <c r="F178" s="1357" t="n">
        <f aca="false">L178</f>
        <v>1350</v>
      </c>
      <c r="G178" s="1337" t="s">
        <v>496</v>
      </c>
      <c r="H178" s="1325" t="n">
        <v>2</v>
      </c>
      <c r="I178" s="1327" t="s">
        <v>497</v>
      </c>
      <c r="J178" s="1338" t="n">
        <v>110</v>
      </c>
      <c r="K178" s="1209" t="n">
        <v>300</v>
      </c>
      <c r="L178" s="1209" t="n">
        <v>1350</v>
      </c>
      <c r="M178" s="1310" t="n">
        <v>13.357738860055</v>
      </c>
      <c r="N178" s="1211" t="n">
        <v>682.312086769513</v>
      </c>
      <c r="O178" s="1212" t="n">
        <v>17313.86683827</v>
      </c>
      <c r="P178" s="1342" t="n">
        <v>22123.2073185675</v>
      </c>
      <c r="Q178" s="1213" t="n">
        <v>15694.3338818625</v>
      </c>
      <c r="R178" s="1343" t="n">
        <v>33008.2007201325</v>
      </c>
      <c r="S178" s="1344" t="n">
        <v>37817.54120043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110</v>
      </c>
      <c r="C179" s="1337" t="s">
        <v>496</v>
      </c>
      <c r="D179" s="1337" t="n">
        <f aca="false">K179</f>
        <v>300</v>
      </c>
      <c r="E179" s="1337" t="s">
        <v>496</v>
      </c>
      <c r="F179" s="1357" t="n">
        <f aca="false">L179</f>
        <v>1400</v>
      </c>
      <c r="G179" s="1337" t="s">
        <v>496</v>
      </c>
      <c r="H179" s="1325" t="n">
        <v>2</v>
      </c>
      <c r="I179" s="1327" t="s">
        <v>497</v>
      </c>
      <c r="J179" s="1338" t="n">
        <v>110</v>
      </c>
      <c r="K179" s="1209" t="n">
        <v>300</v>
      </c>
      <c r="L179" s="1209" t="n">
        <v>1400</v>
      </c>
      <c r="M179" s="1310" t="n">
        <v>13.815809739935</v>
      </c>
      <c r="N179" s="1211" t="n">
        <v>716.427691107988</v>
      </c>
      <c r="O179" s="1212" t="n">
        <v>17754.1589235038</v>
      </c>
      <c r="P179" s="1342" t="n">
        <v>22719.3080887125</v>
      </c>
      <c r="Q179" s="1213" t="n">
        <v>16358.80779405</v>
      </c>
      <c r="R179" s="1343" t="n">
        <v>34112.9667175538</v>
      </c>
      <c r="S179" s="1344" t="n">
        <v>39078.1158827625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110</v>
      </c>
      <c r="C180" s="1337" t="s">
        <v>496</v>
      </c>
      <c r="D180" s="1337" t="n">
        <f aca="false">K180</f>
        <v>300</v>
      </c>
      <c r="E180" s="1337" t="s">
        <v>496</v>
      </c>
      <c r="F180" s="1357" t="n">
        <f aca="false">L180</f>
        <v>1450</v>
      </c>
      <c r="G180" s="1337" t="s">
        <v>496</v>
      </c>
      <c r="H180" s="1325" t="n">
        <v>2</v>
      </c>
      <c r="I180" s="1327" t="s">
        <v>497</v>
      </c>
      <c r="J180" s="1338" t="n">
        <v>110</v>
      </c>
      <c r="K180" s="1209" t="n">
        <v>300</v>
      </c>
      <c r="L180" s="1209" t="n">
        <v>1450</v>
      </c>
      <c r="M180" s="1310" t="n">
        <v>14.256840619815</v>
      </c>
      <c r="N180" s="1211" t="n">
        <v>750.543295446464</v>
      </c>
      <c r="O180" s="1212" t="n">
        <v>18194.4510087375</v>
      </c>
      <c r="P180" s="1342" t="n">
        <v>23315.4087276487</v>
      </c>
      <c r="Q180" s="1213" t="n">
        <v>16807.7845864461</v>
      </c>
      <c r="R180" s="1343" t="n">
        <v>35002.2355951836</v>
      </c>
      <c r="S180" s="1344" t="n">
        <v>40123.1933140949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110</v>
      </c>
      <c r="C181" s="1337" t="s">
        <v>496</v>
      </c>
      <c r="D181" s="1337" t="n">
        <f aca="false">K181</f>
        <v>300</v>
      </c>
      <c r="E181" s="1337" t="s">
        <v>496</v>
      </c>
      <c r="F181" s="1357" t="n">
        <f aca="false">L181</f>
        <v>1500</v>
      </c>
      <c r="G181" s="1337" t="s">
        <v>496</v>
      </c>
      <c r="H181" s="1325" t="n">
        <v>2</v>
      </c>
      <c r="I181" s="1327" t="s">
        <v>497</v>
      </c>
      <c r="J181" s="1338" t="n">
        <v>110</v>
      </c>
      <c r="K181" s="1209" t="n">
        <v>300</v>
      </c>
      <c r="L181" s="1209" t="n">
        <v>1500</v>
      </c>
      <c r="M181" s="1310" t="n">
        <v>14.882064656995</v>
      </c>
      <c r="N181" s="1211" t="n">
        <v>784.658899784939</v>
      </c>
      <c r="O181" s="1212" t="n">
        <v>19292.9328942863</v>
      </c>
      <c r="P181" s="1342" t="n">
        <v>24530.2482384113</v>
      </c>
      <c r="Q181" s="1213" t="n">
        <v>17472.2584986338</v>
      </c>
      <c r="R181" s="1343" t="n">
        <v>36765.19139292</v>
      </c>
      <c r="S181" s="1344" t="n">
        <v>42002.506737045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110</v>
      </c>
      <c r="C182" s="1337" t="s">
        <v>496</v>
      </c>
      <c r="D182" s="1337" t="n">
        <f aca="false">K182</f>
        <v>300</v>
      </c>
      <c r="E182" s="1337" t="s">
        <v>496</v>
      </c>
      <c r="F182" s="1357" t="n">
        <f aca="false">L182</f>
        <v>1550</v>
      </c>
      <c r="G182" s="1337" t="s">
        <v>496</v>
      </c>
      <c r="H182" s="1325" t="n">
        <v>2</v>
      </c>
      <c r="I182" s="1327" t="s">
        <v>497</v>
      </c>
      <c r="J182" s="1338" t="n">
        <v>110</v>
      </c>
      <c r="K182" s="1209" t="n">
        <v>300</v>
      </c>
      <c r="L182" s="1209" t="n">
        <v>1550</v>
      </c>
      <c r="M182" s="1310" t="n">
        <v>15.323095536875</v>
      </c>
      <c r="N182" s="1211" t="n">
        <v>818.774504123415</v>
      </c>
      <c r="O182" s="1212" t="n">
        <v>19733.22497952</v>
      </c>
      <c r="P182" s="1342" t="n">
        <v>25126.3490085563</v>
      </c>
      <c r="Q182" s="1213" t="n">
        <v>17921.23529103</v>
      </c>
      <c r="R182" s="1343" t="n">
        <v>37654.46027055</v>
      </c>
      <c r="S182" s="1344" t="n">
        <v>43047.5842995863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110</v>
      </c>
      <c r="C183" s="1325" t="s">
        <v>496</v>
      </c>
      <c r="D183" s="1325" t="n">
        <f aca="false">K183</f>
        <v>300</v>
      </c>
      <c r="E183" s="1325" t="s">
        <v>496</v>
      </c>
      <c r="F183" s="1357" t="n">
        <f aca="false">L183</f>
        <v>1600</v>
      </c>
      <c r="G183" s="1325" t="s">
        <v>496</v>
      </c>
      <c r="H183" s="1325" t="n">
        <v>2</v>
      </c>
      <c r="I183" s="1327" t="s">
        <v>497</v>
      </c>
      <c r="J183" s="1338" t="n">
        <v>110</v>
      </c>
      <c r="K183" s="1209" t="n">
        <v>300</v>
      </c>
      <c r="L183" s="1209" t="n">
        <v>1600</v>
      </c>
      <c r="M183" s="1310" t="n">
        <v>15.764126416755</v>
      </c>
      <c r="N183" s="1211" t="n">
        <v>852.890108461891</v>
      </c>
      <c r="O183" s="1212" t="n">
        <v>20173.5171959625</v>
      </c>
      <c r="P183" s="1342" t="n">
        <v>25722.4497787013</v>
      </c>
      <c r="Q183" s="1213" t="n">
        <v>18370.2120834263</v>
      </c>
      <c r="R183" s="1343" t="n">
        <v>38543.7292793888</v>
      </c>
      <c r="S183" s="1344" t="n">
        <v>44092.6618621275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110</v>
      </c>
      <c r="C184" s="1337" t="s">
        <v>496</v>
      </c>
      <c r="D184" s="1337" t="n">
        <f aca="false">K184</f>
        <v>300</v>
      </c>
      <c r="E184" s="1337" t="s">
        <v>496</v>
      </c>
      <c r="F184" s="1357" t="n">
        <f aca="false">L184</f>
        <v>1650</v>
      </c>
      <c r="G184" s="1337" t="s">
        <v>496</v>
      </c>
      <c r="H184" s="1325" t="n">
        <v>2</v>
      </c>
      <c r="I184" s="1327" t="s">
        <v>497</v>
      </c>
      <c r="J184" s="1338" t="n">
        <v>110</v>
      </c>
      <c r="K184" s="1209" t="n">
        <v>300</v>
      </c>
      <c r="L184" s="1209" t="n">
        <v>1650</v>
      </c>
      <c r="M184" s="1310" t="n">
        <v>16.222197296635</v>
      </c>
      <c r="N184" s="1211" t="n">
        <v>887.005712800366</v>
      </c>
      <c r="O184" s="1212" t="n">
        <v>20613.8092811963</v>
      </c>
      <c r="P184" s="1342" t="n">
        <v>26318.5504176375</v>
      </c>
      <c r="Q184" s="1213" t="n">
        <v>19034.6859956138</v>
      </c>
      <c r="R184" s="1343" t="n">
        <v>39648.49527681</v>
      </c>
      <c r="S184" s="1344" t="n">
        <v>45353.2364132513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110</v>
      </c>
      <c r="C185" s="1337" t="s">
        <v>496</v>
      </c>
      <c r="D185" s="1337" t="n">
        <f aca="false">K185</f>
        <v>300</v>
      </c>
      <c r="E185" s="1337" t="s">
        <v>496</v>
      </c>
      <c r="F185" s="1357" t="n">
        <f aca="false">L185</f>
        <v>1700</v>
      </c>
      <c r="G185" s="1337" t="s">
        <v>496</v>
      </c>
      <c r="H185" s="1325" t="n">
        <v>2</v>
      </c>
      <c r="I185" s="1327" t="s">
        <v>497</v>
      </c>
      <c r="J185" s="1338" t="n">
        <v>110</v>
      </c>
      <c r="K185" s="1209" t="n">
        <v>300</v>
      </c>
      <c r="L185" s="1209" t="n">
        <v>1700</v>
      </c>
      <c r="M185" s="1310" t="n">
        <v>16.663228176515</v>
      </c>
      <c r="N185" s="1211" t="n">
        <v>921.121317138842</v>
      </c>
      <c r="O185" s="1212" t="n">
        <v>21054.10136643</v>
      </c>
      <c r="P185" s="1342" t="n">
        <v>26914.6511877825</v>
      </c>
      <c r="Q185" s="1213" t="n">
        <v>19483.66278801</v>
      </c>
      <c r="R185" s="1343" t="n">
        <v>40537.76415444</v>
      </c>
      <c r="S185" s="1344" t="n">
        <v>46398.3139757925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110</v>
      </c>
      <c r="C186" s="1337" t="s">
        <v>496</v>
      </c>
      <c r="D186" s="1337" t="n">
        <f aca="false">K186</f>
        <v>300</v>
      </c>
      <c r="E186" s="1337" t="s">
        <v>496</v>
      </c>
      <c r="F186" s="1357" t="n">
        <f aca="false">L186</f>
        <v>1750</v>
      </c>
      <c r="G186" s="1337" t="s">
        <v>496</v>
      </c>
      <c r="H186" s="1325" t="n">
        <v>2</v>
      </c>
      <c r="I186" s="1327" t="s">
        <v>497</v>
      </c>
      <c r="J186" s="1338" t="n">
        <v>110</v>
      </c>
      <c r="K186" s="1209" t="n">
        <v>300</v>
      </c>
      <c r="L186" s="1209" t="n">
        <v>1750</v>
      </c>
      <c r="M186" s="1310" t="n">
        <v>17.121299056395</v>
      </c>
      <c r="N186" s="1211" t="n">
        <v>955.236921477318</v>
      </c>
      <c r="O186" s="1212" t="n">
        <v>21494.3934516638</v>
      </c>
      <c r="P186" s="1342" t="n">
        <v>27510.7519579275</v>
      </c>
      <c r="Q186" s="1213" t="n">
        <v>20148.1367001975</v>
      </c>
      <c r="R186" s="1343" t="n">
        <v>41642.5301518613</v>
      </c>
      <c r="S186" s="1344" t="n">
        <v>47658.888658125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110</v>
      </c>
      <c r="C187" s="1337" t="s">
        <v>496</v>
      </c>
      <c r="D187" s="1337" t="n">
        <f aca="false">K187</f>
        <v>300</v>
      </c>
      <c r="E187" s="1337" t="s">
        <v>496</v>
      </c>
      <c r="F187" s="1357" t="n">
        <f aca="false">L187</f>
        <v>1800</v>
      </c>
      <c r="G187" s="1337" t="s">
        <v>496</v>
      </c>
      <c r="H187" s="1325" t="n">
        <v>2</v>
      </c>
      <c r="I187" s="1327" t="s">
        <v>497</v>
      </c>
      <c r="J187" s="1338" t="n">
        <v>110</v>
      </c>
      <c r="K187" s="1209" t="n">
        <v>300</v>
      </c>
      <c r="L187" s="1209" t="n">
        <v>1800</v>
      </c>
      <c r="M187" s="1310" t="n">
        <v>17.562329936275</v>
      </c>
      <c r="N187" s="1211" t="n">
        <v>989.352525815793</v>
      </c>
      <c r="O187" s="1212" t="n">
        <v>21934.6855368975</v>
      </c>
      <c r="P187" s="1342" t="n">
        <v>28106.8527280725</v>
      </c>
      <c r="Q187" s="1213" t="n">
        <v>20597.1134925938</v>
      </c>
      <c r="R187" s="1343" t="n">
        <v>42531.7990294913</v>
      </c>
      <c r="S187" s="1344" t="n">
        <v>48703.9662206663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110</v>
      </c>
      <c r="C188" s="1337" t="s">
        <v>496</v>
      </c>
      <c r="D188" s="1337" t="n">
        <f aca="false">K188</f>
        <v>300</v>
      </c>
      <c r="E188" s="1337" t="s">
        <v>496</v>
      </c>
      <c r="F188" s="1357" t="n">
        <f aca="false">L188</f>
        <v>1850</v>
      </c>
      <c r="G188" s="1337" t="s">
        <v>496</v>
      </c>
      <c r="H188" s="1325" t="n">
        <v>2</v>
      </c>
      <c r="I188" s="1327" t="s">
        <v>497</v>
      </c>
      <c r="J188" s="1338" t="n">
        <v>110</v>
      </c>
      <c r="K188" s="1209" t="n">
        <v>300</v>
      </c>
      <c r="L188" s="1209" t="n">
        <v>1850</v>
      </c>
      <c r="M188" s="1310" t="n">
        <v>18.020400816155</v>
      </c>
      <c r="N188" s="1211" t="n">
        <v>1023.46813015427</v>
      </c>
      <c r="O188" s="1212" t="n">
        <v>22374.9776221313</v>
      </c>
      <c r="P188" s="1342" t="n">
        <v>28702.9533670088</v>
      </c>
      <c r="Q188" s="1213" t="n">
        <v>21261.5872735725</v>
      </c>
      <c r="R188" s="1343" t="n">
        <v>43636.5648957038</v>
      </c>
      <c r="S188" s="1344" t="n">
        <v>49964.5406405813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110</v>
      </c>
      <c r="C189" s="1337" t="s">
        <v>496</v>
      </c>
      <c r="D189" s="1337" t="n">
        <f aca="false">K189</f>
        <v>300</v>
      </c>
      <c r="E189" s="1337" t="s">
        <v>496</v>
      </c>
      <c r="F189" s="1357" t="n">
        <f aca="false">L189</f>
        <v>1900</v>
      </c>
      <c r="G189" s="1337" t="s">
        <v>496</v>
      </c>
      <c r="H189" s="1325" t="n">
        <v>2</v>
      </c>
      <c r="I189" s="1327" t="s">
        <v>497</v>
      </c>
      <c r="J189" s="1338" t="n">
        <v>110</v>
      </c>
      <c r="K189" s="1209" t="n">
        <v>300</v>
      </c>
      <c r="L189" s="1209" t="n">
        <v>1900</v>
      </c>
      <c r="M189" s="1310" t="n">
        <v>18.461431696035</v>
      </c>
      <c r="N189" s="1211" t="n">
        <v>1057.58373449274</v>
      </c>
      <c r="O189" s="1212" t="n">
        <v>22815.269707365</v>
      </c>
      <c r="P189" s="1342" t="n">
        <v>29299.0541371538</v>
      </c>
      <c r="Q189" s="1213" t="n">
        <v>21710.5641971775</v>
      </c>
      <c r="R189" s="1343" t="n">
        <v>44525.8339045425</v>
      </c>
      <c r="S189" s="1344" t="n">
        <v>51009.6183343313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110</v>
      </c>
      <c r="C190" s="1337" t="s">
        <v>496</v>
      </c>
      <c r="D190" s="1337" t="n">
        <f aca="false">K190</f>
        <v>300</v>
      </c>
      <c r="E190" s="1337" t="s">
        <v>496</v>
      </c>
      <c r="F190" s="1357" t="n">
        <f aca="false">L190</f>
        <v>1950</v>
      </c>
      <c r="G190" s="1337" t="s">
        <v>496</v>
      </c>
      <c r="H190" s="1325" t="n">
        <v>2</v>
      </c>
      <c r="I190" s="1327" t="s">
        <v>497</v>
      </c>
      <c r="J190" s="1338" t="n">
        <v>110</v>
      </c>
      <c r="K190" s="1209" t="n">
        <v>300</v>
      </c>
      <c r="L190" s="1209" t="n">
        <v>1950</v>
      </c>
      <c r="M190" s="1310" t="n">
        <v>18.941712575915</v>
      </c>
      <c r="N190" s="1211" t="n">
        <v>1091.69933883122</v>
      </c>
      <c r="O190" s="1212" t="n">
        <v>23298.4325459475</v>
      </c>
      <c r="P190" s="1342" t="n">
        <v>29938.2874221038</v>
      </c>
      <c r="Q190" s="1213" t="n">
        <v>22159.5409895738</v>
      </c>
      <c r="R190" s="1343" t="n">
        <v>45457.9735355213</v>
      </c>
      <c r="S190" s="1344" t="n">
        <v>52097.8284116775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110</v>
      </c>
      <c r="C191" s="1337" t="s">
        <v>496</v>
      </c>
      <c r="D191" s="1337" t="n">
        <f aca="false">K191</f>
        <v>300</v>
      </c>
      <c r="E191" s="1337" t="s">
        <v>496</v>
      </c>
      <c r="F191" s="1357" t="n">
        <f aca="false">L191</f>
        <v>2000</v>
      </c>
      <c r="G191" s="1337" t="s">
        <v>496</v>
      </c>
      <c r="H191" s="1325" t="n">
        <v>2</v>
      </c>
      <c r="I191" s="1327" t="s">
        <v>497</v>
      </c>
      <c r="J191" s="1338" t="n">
        <v>110</v>
      </c>
      <c r="K191" s="1209" t="n">
        <v>300</v>
      </c>
      <c r="L191" s="1209" t="n">
        <v>2000</v>
      </c>
      <c r="M191" s="1310" t="n">
        <v>19.491345855795</v>
      </c>
      <c r="N191" s="1211" t="n">
        <v>1125.8149431697</v>
      </c>
      <c r="O191" s="1212" t="n">
        <v>23954.1854061488</v>
      </c>
      <c r="P191" s="1342" t="n">
        <v>30826.6131712388</v>
      </c>
      <c r="Q191" s="1213" t="n">
        <v>22824.0147705525</v>
      </c>
      <c r="R191" s="1343" t="n">
        <v>46778.2001767013</v>
      </c>
      <c r="S191" s="1344" t="n">
        <v>53650.6279417913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110</v>
      </c>
      <c r="C192" s="1337" t="s">
        <v>496</v>
      </c>
      <c r="D192" s="1337" t="n">
        <f aca="false">K192</f>
        <v>300</v>
      </c>
      <c r="E192" s="1337" t="s">
        <v>496</v>
      </c>
      <c r="F192" s="1357" t="n">
        <f aca="false">L192</f>
        <v>2050</v>
      </c>
      <c r="G192" s="1337" t="s">
        <v>496</v>
      </c>
      <c r="H192" s="1325" t="n">
        <v>2</v>
      </c>
      <c r="I192" s="1327" t="s">
        <v>497</v>
      </c>
      <c r="J192" s="1338" t="n">
        <v>110</v>
      </c>
      <c r="K192" s="1209" t="n">
        <v>300</v>
      </c>
      <c r="L192" s="1209" t="n">
        <v>2050</v>
      </c>
      <c r="M192" s="1310" t="n">
        <v>19.932376735675</v>
      </c>
      <c r="N192" s="1211" t="n">
        <v>1159.93054750817</v>
      </c>
      <c r="O192" s="1212" t="n">
        <v>24394.4774913825</v>
      </c>
      <c r="P192" s="1342" t="n">
        <v>31422.7139413838</v>
      </c>
      <c r="Q192" s="1213" t="n">
        <v>23272.9916941575</v>
      </c>
      <c r="R192" s="1343" t="n">
        <v>47667.46918554</v>
      </c>
      <c r="S192" s="1344" t="n">
        <v>54695.7056355413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110</v>
      </c>
      <c r="C193" s="1325" t="s">
        <v>496</v>
      </c>
      <c r="D193" s="1325" t="n">
        <f aca="false">K193</f>
        <v>300</v>
      </c>
      <c r="E193" s="1325" t="s">
        <v>496</v>
      </c>
      <c r="F193" s="1357" t="n">
        <f aca="false">L193</f>
        <v>2100</v>
      </c>
      <c r="G193" s="1325" t="s">
        <v>496</v>
      </c>
      <c r="H193" s="1325" t="n">
        <v>2</v>
      </c>
      <c r="I193" s="1327" t="s">
        <v>497</v>
      </c>
      <c r="J193" s="1338" t="n">
        <v>110</v>
      </c>
      <c r="K193" s="1209" t="n">
        <v>300</v>
      </c>
      <c r="L193" s="1209" t="n">
        <v>2100</v>
      </c>
      <c r="M193" s="1310" t="n">
        <v>20.390447615555</v>
      </c>
      <c r="N193" s="1211" t="n">
        <v>1194.04615184665</v>
      </c>
      <c r="O193" s="1212" t="n">
        <v>24834.7695766163</v>
      </c>
      <c r="P193" s="1342" t="n">
        <v>32018.81458032</v>
      </c>
      <c r="Q193" s="1213" t="n">
        <v>23937.4654751363</v>
      </c>
      <c r="R193" s="1343" t="n">
        <v>48772.2350517525</v>
      </c>
      <c r="S193" s="1344" t="n">
        <v>55956.2800554563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110</v>
      </c>
      <c r="C194" s="1337" t="s">
        <v>496</v>
      </c>
      <c r="D194" s="1337" t="n">
        <f aca="false">K194</f>
        <v>300</v>
      </c>
      <c r="E194" s="1337" t="s">
        <v>496</v>
      </c>
      <c r="F194" s="1357" t="n">
        <f aca="false">L194</f>
        <v>2150</v>
      </c>
      <c r="G194" s="1337" t="s">
        <v>496</v>
      </c>
      <c r="H194" s="1325" t="n">
        <v>2</v>
      </c>
      <c r="I194" s="1327" t="s">
        <v>497</v>
      </c>
      <c r="J194" s="1338" t="n">
        <v>110</v>
      </c>
      <c r="K194" s="1209" t="n">
        <v>300</v>
      </c>
      <c r="L194" s="1209" t="n">
        <v>2150</v>
      </c>
      <c r="M194" s="1310" t="n">
        <v>20.831478495435</v>
      </c>
      <c r="N194" s="1211" t="n">
        <v>1228.16175618512</v>
      </c>
      <c r="O194" s="1212" t="n">
        <v>25275.06166185</v>
      </c>
      <c r="P194" s="1342" t="n">
        <v>32614.915350465</v>
      </c>
      <c r="Q194" s="1213" t="n">
        <v>24386.4423987413</v>
      </c>
      <c r="R194" s="1343" t="n">
        <v>49661.5040605913</v>
      </c>
      <c r="S194" s="1344" t="n">
        <v>57001.3577492063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110</v>
      </c>
      <c r="C195" s="1337" t="s">
        <v>496</v>
      </c>
      <c r="D195" s="1337" t="n">
        <f aca="false">K195</f>
        <v>300</v>
      </c>
      <c r="E195" s="1337" t="s">
        <v>496</v>
      </c>
      <c r="F195" s="1357" t="n">
        <f aca="false">L195</f>
        <v>2200</v>
      </c>
      <c r="G195" s="1337" t="s">
        <v>496</v>
      </c>
      <c r="H195" s="1325" t="n">
        <v>2</v>
      </c>
      <c r="I195" s="1327" t="s">
        <v>497</v>
      </c>
      <c r="J195" s="1338" t="n">
        <v>110</v>
      </c>
      <c r="K195" s="1209" t="n">
        <v>300</v>
      </c>
      <c r="L195" s="1209" t="n">
        <v>2200</v>
      </c>
      <c r="M195" s="1310" t="n">
        <v>21.289549375315</v>
      </c>
      <c r="N195" s="1211" t="n">
        <v>1262.2773605236</v>
      </c>
      <c r="O195" s="1212" t="n">
        <v>25715.3537470838</v>
      </c>
      <c r="P195" s="1342" t="n">
        <v>33211.01612061</v>
      </c>
      <c r="Q195" s="1213" t="n">
        <v>25050.91617972</v>
      </c>
      <c r="R195" s="1343" t="n">
        <v>50766.2699268038</v>
      </c>
      <c r="S195" s="1344" t="n">
        <v>58261.93230033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110</v>
      </c>
      <c r="C196" s="1337" t="s">
        <v>496</v>
      </c>
      <c r="D196" s="1337" t="n">
        <f aca="false">K196</f>
        <v>300</v>
      </c>
      <c r="E196" s="1337" t="s">
        <v>496</v>
      </c>
      <c r="F196" s="1357" t="n">
        <f aca="false">L196</f>
        <v>2250</v>
      </c>
      <c r="G196" s="1337" t="s">
        <v>496</v>
      </c>
      <c r="H196" s="1325" t="n">
        <v>2</v>
      </c>
      <c r="I196" s="1327" t="s">
        <v>497</v>
      </c>
      <c r="J196" s="1338" t="n">
        <v>110</v>
      </c>
      <c r="K196" s="1209" t="n">
        <v>300</v>
      </c>
      <c r="L196" s="1209" t="n">
        <v>2250</v>
      </c>
      <c r="M196" s="1310" t="n">
        <v>21.730580255195</v>
      </c>
      <c r="N196" s="1211" t="n">
        <v>1296.39296486207</v>
      </c>
      <c r="O196" s="1212" t="n">
        <v>26155.6458323175</v>
      </c>
      <c r="P196" s="1342" t="n">
        <v>33807.116890755</v>
      </c>
      <c r="Q196" s="1213" t="n">
        <v>25499.8929721163</v>
      </c>
      <c r="R196" s="1343" t="n">
        <v>51655.5388044338</v>
      </c>
      <c r="S196" s="1344" t="n">
        <v>59307.0098628713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110</v>
      </c>
      <c r="C197" s="1337" t="s">
        <v>496</v>
      </c>
      <c r="D197" s="1337" t="n">
        <f aca="false">K197</f>
        <v>300</v>
      </c>
      <c r="E197" s="1337" t="s">
        <v>496</v>
      </c>
      <c r="F197" s="1357" t="n">
        <f aca="false">L197</f>
        <v>2300</v>
      </c>
      <c r="G197" s="1337" t="s">
        <v>496</v>
      </c>
      <c r="H197" s="1325" t="n">
        <v>2</v>
      </c>
      <c r="I197" s="1327" t="s">
        <v>497</v>
      </c>
      <c r="J197" s="1338" t="n">
        <v>110</v>
      </c>
      <c r="K197" s="1209" t="n">
        <v>300</v>
      </c>
      <c r="L197" s="1209" t="n">
        <v>2300</v>
      </c>
      <c r="M197" s="1310" t="n">
        <v>22.171611135075</v>
      </c>
      <c r="N197" s="1211" t="n">
        <v>1330.50856920055</v>
      </c>
      <c r="O197" s="1212" t="n">
        <v>26595.9379175513</v>
      </c>
      <c r="P197" s="1342" t="n">
        <v>34403.2175296913</v>
      </c>
      <c r="Q197" s="1213" t="n">
        <v>25948.8698957213</v>
      </c>
      <c r="R197" s="1343" t="n">
        <v>52544.8078132725</v>
      </c>
      <c r="S197" s="1344" t="n">
        <v>60352.0874254125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110</v>
      </c>
      <c r="C198" s="1337" t="s">
        <v>496</v>
      </c>
      <c r="D198" s="1337" t="n">
        <f aca="false">K198</f>
        <v>300</v>
      </c>
      <c r="E198" s="1337" t="s">
        <v>496</v>
      </c>
      <c r="F198" s="1357" t="n">
        <f aca="false">L198</f>
        <v>2350</v>
      </c>
      <c r="G198" s="1337" t="s">
        <v>496</v>
      </c>
      <c r="H198" s="1325" t="n">
        <v>2</v>
      </c>
      <c r="I198" s="1327" t="s">
        <v>497</v>
      </c>
      <c r="J198" s="1338" t="n">
        <v>110</v>
      </c>
      <c r="K198" s="1209" t="n">
        <v>300</v>
      </c>
      <c r="L198" s="1209" t="n">
        <v>2350</v>
      </c>
      <c r="M198" s="1310" t="n">
        <v>22.629682014955</v>
      </c>
      <c r="N198" s="1211" t="n">
        <v>1364.62417353903</v>
      </c>
      <c r="O198" s="1212" t="n">
        <v>27036.230002785</v>
      </c>
      <c r="P198" s="1342" t="n">
        <v>34999.3182998363</v>
      </c>
      <c r="Q198" s="1213" t="n">
        <v>26613.3436767</v>
      </c>
      <c r="R198" s="1343" t="n">
        <v>53649.573679485</v>
      </c>
      <c r="S198" s="1344" t="n">
        <v>61612.6619765363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110</v>
      </c>
      <c r="C199" s="1337" t="s">
        <v>496</v>
      </c>
      <c r="D199" s="1337" t="n">
        <f aca="false">K199</f>
        <v>300</v>
      </c>
      <c r="E199" s="1337" t="s">
        <v>496</v>
      </c>
      <c r="F199" s="1357" t="n">
        <f aca="false">L199</f>
        <v>2400</v>
      </c>
      <c r="G199" s="1337" t="s">
        <v>496</v>
      </c>
      <c r="H199" s="1325" t="n">
        <v>2</v>
      </c>
      <c r="I199" s="1327" t="s">
        <v>497</v>
      </c>
      <c r="J199" s="1338" t="n">
        <v>110</v>
      </c>
      <c r="K199" s="1209" t="n">
        <v>300</v>
      </c>
      <c r="L199" s="1209" t="n">
        <v>2400</v>
      </c>
      <c r="M199" s="1310" t="n">
        <v>23.070712894835</v>
      </c>
      <c r="N199" s="1211" t="n">
        <v>1398.7397778775</v>
      </c>
      <c r="O199" s="1212" t="n">
        <v>27476.5220880188</v>
      </c>
      <c r="P199" s="1342" t="n">
        <v>35595.4190699813</v>
      </c>
      <c r="Q199" s="1213" t="n">
        <v>27062.3204690963</v>
      </c>
      <c r="R199" s="1343" t="n">
        <v>54538.842557115</v>
      </c>
      <c r="S199" s="1344" t="n">
        <v>62657.7395390775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110</v>
      </c>
      <c r="C200" s="1337" t="s">
        <v>496</v>
      </c>
      <c r="D200" s="1337" t="n">
        <f aca="false">K200</f>
        <v>300</v>
      </c>
      <c r="E200" s="1337" t="s">
        <v>496</v>
      </c>
      <c r="F200" s="1357" t="n">
        <f aca="false">L200</f>
        <v>2450</v>
      </c>
      <c r="G200" s="1337" t="s">
        <v>496</v>
      </c>
      <c r="H200" s="1325" t="n">
        <v>2</v>
      </c>
      <c r="I200" s="1327" t="s">
        <v>497</v>
      </c>
      <c r="J200" s="1338" t="n">
        <v>110</v>
      </c>
      <c r="K200" s="1209" t="n">
        <v>300</v>
      </c>
      <c r="L200" s="1209" t="n">
        <v>2450</v>
      </c>
      <c r="M200" s="1310" t="n">
        <v>23.695936932015</v>
      </c>
      <c r="N200" s="1211" t="n">
        <v>1432.85538221598</v>
      </c>
      <c r="O200" s="1212" t="n">
        <v>28575.0039735675</v>
      </c>
      <c r="P200" s="1342" t="n">
        <v>36810.258449535</v>
      </c>
      <c r="Q200" s="1213" t="n">
        <v>27726.7943812838</v>
      </c>
      <c r="R200" s="1343" t="n">
        <v>56301.7983548513</v>
      </c>
      <c r="S200" s="1344" t="n">
        <v>64537.0528308188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110</v>
      </c>
      <c r="C201" s="1337" t="s">
        <v>496</v>
      </c>
      <c r="D201" s="1337" t="n">
        <f aca="false">K201</f>
        <v>300</v>
      </c>
      <c r="E201" s="1337" t="s">
        <v>496</v>
      </c>
      <c r="F201" s="1357" t="n">
        <f aca="false">L201</f>
        <v>2500</v>
      </c>
      <c r="G201" s="1337" t="s">
        <v>496</v>
      </c>
      <c r="H201" s="1325" t="n">
        <v>2</v>
      </c>
      <c r="I201" s="1327" t="s">
        <v>497</v>
      </c>
      <c r="J201" s="1338" t="n">
        <v>110</v>
      </c>
      <c r="K201" s="1209" t="n">
        <v>300</v>
      </c>
      <c r="L201" s="1209" t="n">
        <v>2500</v>
      </c>
      <c r="M201" s="1310" t="n">
        <v>24.136967811895</v>
      </c>
      <c r="N201" s="1211" t="n">
        <v>1466.97098655445</v>
      </c>
      <c r="O201" s="1212" t="n">
        <v>29015.2960588013</v>
      </c>
      <c r="P201" s="1342" t="n">
        <v>37406.35921968</v>
      </c>
      <c r="Q201" s="1213" t="n">
        <v>28175.77117368</v>
      </c>
      <c r="R201" s="1343" t="n">
        <v>57191.0672324813</v>
      </c>
      <c r="S201" s="1344" t="n">
        <v>65582.13039336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110</v>
      </c>
      <c r="C202" s="1337" t="s">
        <v>496</v>
      </c>
      <c r="D202" s="1337" t="n">
        <f aca="false">K202</f>
        <v>300</v>
      </c>
      <c r="E202" s="1337" t="s">
        <v>496</v>
      </c>
      <c r="F202" s="1357" t="n">
        <f aca="false">L202</f>
        <v>2550</v>
      </c>
      <c r="G202" s="1337" t="s">
        <v>496</v>
      </c>
      <c r="H202" s="1325" t="n">
        <v>2</v>
      </c>
      <c r="I202" s="1327" t="s">
        <v>497</v>
      </c>
      <c r="J202" s="1338" t="n">
        <v>110</v>
      </c>
      <c r="K202" s="1209" t="n">
        <v>300</v>
      </c>
      <c r="L202" s="1209" t="n">
        <v>2550</v>
      </c>
      <c r="M202" s="1310" t="n">
        <v>24.595038691775</v>
      </c>
      <c r="N202" s="1211" t="n">
        <v>1501.08659089293</v>
      </c>
      <c r="O202" s="1212" t="n">
        <v>29455.588144035</v>
      </c>
      <c r="P202" s="1342" t="n">
        <v>38002.459989825</v>
      </c>
      <c r="Q202" s="1213" t="n">
        <v>28840.2450858675</v>
      </c>
      <c r="R202" s="1343" t="n">
        <v>58295.8332299025</v>
      </c>
      <c r="S202" s="1344" t="n">
        <v>66842.7050756925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110</v>
      </c>
      <c r="C203" s="1325" t="s">
        <v>496</v>
      </c>
      <c r="D203" s="1325" t="n">
        <f aca="false">K203</f>
        <v>300</v>
      </c>
      <c r="E203" s="1325" t="s">
        <v>496</v>
      </c>
      <c r="F203" s="1357" t="n">
        <f aca="false">L203</f>
        <v>2600</v>
      </c>
      <c r="G203" s="1325" t="s">
        <v>496</v>
      </c>
      <c r="H203" s="1325" t="n">
        <v>2</v>
      </c>
      <c r="I203" s="1327" t="s">
        <v>497</v>
      </c>
      <c r="J203" s="1338" t="n">
        <v>110</v>
      </c>
      <c r="K203" s="1209" t="n">
        <v>300</v>
      </c>
      <c r="L203" s="1209" t="n">
        <v>2600</v>
      </c>
      <c r="M203" s="1310" t="n">
        <v>25.036069571655</v>
      </c>
      <c r="N203" s="1211" t="n">
        <v>1535.2021952314</v>
      </c>
      <c r="O203" s="1212" t="n">
        <v>29895.8802292688</v>
      </c>
      <c r="P203" s="1342" t="n">
        <v>38598.56075997</v>
      </c>
      <c r="Q203" s="1213" t="n">
        <v>29289.2218782638</v>
      </c>
      <c r="R203" s="1343" t="n">
        <v>59185.1021075325</v>
      </c>
      <c r="S203" s="1344" t="n">
        <v>67887.7826382338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110</v>
      </c>
      <c r="C204" s="1337" t="s">
        <v>496</v>
      </c>
      <c r="D204" s="1337" t="n">
        <f aca="false">K204</f>
        <v>300</v>
      </c>
      <c r="E204" s="1337" t="s">
        <v>496</v>
      </c>
      <c r="F204" s="1357" t="n">
        <f aca="false">L204</f>
        <v>2650</v>
      </c>
      <c r="G204" s="1337" t="s">
        <v>496</v>
      </c>
      <c r="H204" s="1325" t="n">
        <v>2</v>
      </c>
      <c r="I204" s="1327" t="s">
        <v>497</v>
      </c>
      <c r="J204" s="1338" t="n">
        <v>110</v>
      </c>
      <c r="K204" s="1209" t="n">
        <v>300</v>
      </c>
      <c r="L204" s="1209" t="n">
        <v>2650</v>
      </c>
      <c r="M204" s="1310" t="n">
        <v>25.494140451535</v>
      </c>
      <c r="N204" s="1211" t="n">
        <v>1569.31779956988</v>
      </c>
      <c r="O204" s="1212" t="n">
        <v>30336.1723145025</v>
      </c>
      <c r="P204" s="1342" t="n">
        <v>39194.6613989063</v>
      </c>
      <c r="Q204" s="1213" t="n">
        <v>29953.6956592425</v>
      </c>
      <c r="R204" s="1343" t="n">
        <v>60289.867973745</v>
      </c>
      <c r="S204" s="1344" t="n">
        <v>69148.3570581488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110</v>
      </c>
      <c r="C205" s="1337" t="s">
        <v>496</v>
      </c>
      <c r="D205" s="1337" t="n">
        <f aca="false">K205</f>
        <v>300</v>
      </c>
      <c r="E205" s="1337" t="s">
        <v>496</v>
      </c>
      <c r="F205" s="1357" t="n">
        <f aca="false">L205</f>
        <v>2700</v>
      </c>
      <c r="G205" s="1337" t="s">
        <v>496</v>
      </c>
      <c r="H205" s="1325" t="n">
        <v>2</v>
      </c>
      <c r="I205" s="1327" t="s">
        <v>497</v>
      </c>
      <c r="J205" s="1338" t="n">
        <v>110</v>
      </c>
      <c r="K205" s="1209" t="n">
        <v>300</v>
      </c>
      <c r="L205" s="1209" t="n">
        <v>2700</v>
      </c>
      <c r="M205" s="1310" t="n">
        <v>25.974421331415</v>
      </c>
      <c r="N205" s="1211" t="n">
        <v>1603.43340390835</v>
      </c>
      <c r="O205" s="1212" t="n">
        <v>30819.3352842938</v>
      </c>
      <c r="P205" s="1342" t="n">
        <v>39833.8946838563</v>
      </c>
      <c r="Q205" s="1213" t="n">
        <v>30402.6725828475</v>
      </c>
      <c r="R205" s="1343" t="n">
        <v>61222.0078671413</v>
      </c>
      <c r="S205" s="1344" t="n">
        <v>70236.5672667038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110</v>
      </c>
      <c r="C206" s="1337" t="s">
        <v>496</v>
      </c>
      <c r="D206" s="1337" t="n">
        <f aca="false">K206</f>
        <v>300</v>
      </c>
      <c r="E206" s="1337" t="s">
        <v>496</v>
      </c>
      <c r="F206" s="1357" t="n">
        <f aca="false">L206</f>
        <v>2750</v>
      </c>
      <c r="G206" s="1337" t="s">
        <v>496</v>
      </c>
      <c r="H206" s="1325" t="n">
        <v>2</v>
      </c>
      <c r="I206" s="1327" t="s">
        <v>497</v>
      </c>
      <c r="J206" s="1338" t="n">
        <v>110</v>
      </c>
      <c r="K206" s="1209" t="n">
        <v>300</v>
      </c>
      <c r="L206" s="1209" t="n">
        <v>2750</v>
      </c>
      <c r="M206" s="1310" t="n">
        <v>26.415452211295</v>
      </c>
      <c r="N206" s="1211" t="n">
        <v>1637.54900824683</v>
      </c>
      <c r="O206" s="1212" t="n">
        <v>31259.6273695275</v>
      </c>
      <c r="P206" s="1342" t="n">
        <v>40429.9954540013</v>
      </c>
      <c r="Q206" s="1213" t="n">
        <v>30851.6493752438</v>
      </c>
      <c r="R206" s="1343" t="n">
        <v>62111.2767447713</v>
      </c>
      <c r="S206" s="1344" t="n">
        <v>71281.644829245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110</v>
      </c>
      <c r="C207" s="1337" t="s">
        <v>496</v>
      </c>
      <c r="D207" s="1337" t="n">
        <f aca="false">K207</f>
        <v>300</v>
      </c>
      <c r="E207" s="1337" t="s">
        <v>496</v>
      </c>
      <c r="F207" s="1357" t="n">
        <f aca="false">L207</f>
        <v>2800</v>
      </c>
      <c r="G207" s="1337" t="s">
        <v>496</v>
      </c>
      <c r="H207" s="1325" t="n">
        <v>2</v>
      </c>
      <c r="I207" s="1327" t="s">
        <v>497</v>
      </c>
      <c r="J207" s="1338" t="n">
        <v>110</v>
      </c>
      <c r="K207" s="1209" t="n">
        <v>300</v>
      </c>
      <c r="L207" s="1209" t="n">
        <v>2800</v>
      </c>
      <c r="M207" s="1310" t="n">
        <v>26.873523091175</v>
      </c>
      <c r="N207" s="1211" t="n">
        <v>1671.66461258531</v>
      </c>
      <c r="O207" s="1212" t="n">
        <v>31699.9194547613</v>
      </c>
      <c r="P207" s="1342" t="n">
        <v>41026.0962241463</v>
      </c>
      <c r="Q207" s="1213" t="n">
        <v>31516.1231562225</v>
      </c>
      <c r="R207" s="1343" t="n">
        <v>63216.0426109838</v>
      </c>
      <c r="S207" s="1344" t="n">
        <v>72542.2193803688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110</v>
      </c>
      <c r="C208" s="1337" t="s">
        <v>496</v>
      </c>
      <c r="D208" s="1337" t="n">
        <f aca="false">K208</f>
        <v>300</v>
      </c>
      <c r="E208" s="1337" t="s">
        <v>496</v>
      </c>
      <c r="F208" s="1357" t="n">
        <f aca="false">L208</f>
        <v>2850</v>
      </c>
      <c r="G208" s="1337" t="s">
        <v>496</v>
      </c>
      <c r="H208" s="1325" t="n">
        <v>2</v>
      </c>
      <c r="I208" s="1327" t="s">
        <v>497</v>
      </c>
      <c r="J208" s="1338" t="n">
        <v>110</v>
      </c>
      <c r="K208" s="1209" t="n">
        <v>300</v>
      </c>
      <c r="L208" s="1209" t="n">
        <v>2850</v>
      </c>
      <c r="M208" s="1310" t="n">
        <v>27.314553971055</v>
      </c>
      <c r="N208" s="1211" t="n">
        <v>1705.78021692378</v>
      </c>
      <c r="O208" s="1212" t="n">
        <v>32140.211539995</v>
      </c>
      <c r="P208" s="1342" t="n">
        <v>41622.1969942913</v>
      </c>
      <c r="Q208" s="1213" t="n">
        <v>31965.1000798275</v>
      </c>
      <c r="R208" s="1343" t="n">
        <v>64105.3116198225</v>
      </c>
      <c r="S208" s="1344" t="n">
        <v>73587.2970741188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110</v>
      </c>
      <c r="C209" s="1337" t="s">
        <v>496</v>
      </c>
      <c r="D209" s="1337" t="n">
        <f aca="false">K209</f>
        <v>300</v>
      </c>
      <c r="E209" s="1337" t="s">
        <v>496</v>
      </c>
      <c r="F209" s="1357" t="n">
        <f aca="false">L209</f>
        <v>2900</v>
      </c>
      <c r="G209" s="1337" t="s">
        <v>496</v>
      </c>
      <c r="H209" s="1325" t="n">
        <v>2</v>
      </c>
      <c r="I209" s="1327" t="s">
        <v>497</v>
      </c>
      <c r="J209" s="1338" t="n">
        <v>110</v>
      </c>
      <c r="K209" s="1209" t="n">
        <v>300</v>
      </c>
      <c r="L209" s="1209" t="n">
        <v>2900</v>
      </c>
      <c r="M209" s="1310" t="n">
        <v>27.772624850935</v>
      </c>
      <c r="N209" s="1211" t="n">
        <v>1739.89582126226</v>
      </c>
      <c r="O209" s="1212" t="n">
        <v>32580.5036252288</v>
      </c>
      <c r="P209" s="1342" t="n">
        <v>42218.2976332275</v>
      </c>
      <c r="Q209" s="1213" t="n">
        <v>32629.5738608063</v>
      </c>
      <c r="R209" s="1343" t="n">
        <v>65210.077486035</v>
      </c>
      <c r="S209" s="1344" t="n">
        <v>74847.8714940338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110</v>
      </c>
      <c r="C210" s="1337" t="s">
        <v>496</v>
      </c>
      <c r="D210" s="1337" t="n">
        <f aca="false">K210</f>
        <v>300</v>
      </c>
      <c r="E210" s="1337" t="s">
        <v>496</v>
      </c>
      <c r="F210" s="1357" t="n">
        <f aca="false">L210</f>
        <v>2950</v>
      </c>
      <c r="G210" s="1337" t="s">
        <v>496</v>
      </c>
      <c r="H210" s="1325" t="n">
        <v>2</v>
      </c>
      <c r="I210" s="1327" t="s">
        <v>497</v>
      </c>
      <c r="J210" s="1338" t="n">
        <v>110</v>
      </c>
      <c r="K210" s="1209" t="n">
        <v>300</v>
      </c>
      <c r="L210" s="1209" t="n">
        <v>2950</v>
      </c>
      <c r="M210" s="1310" t="n">
        <v>28.213655730815</v>
      </c>
      <c r="N210" s="1211" t="n">
        <v>1774.01142560073</v>
      </c>
      <c r="O210" s="1212" t="n">
        <v>33020.7957104625</v>
      </c>
      <c r="P210" s="1342" t="n">
        <v>42814.3984033725</v>
      </c>
      <c r="Q210" s="1213" t="n">
        <v>33078.5507844113</v>
      </c>
      <c r="R210" s="1343" t="n">
        <v>66099.3464948738</v>
      </c>
      <c r="S210" s="1344" t="n">
        <v>75892.9491877838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110</v>
      </c>
      <c r="C211" s="1346" t="s">
        <v>496</v>
      </c>
      <c r="D211" s="1346" t="n">
        <f aca="false">K211</f>
        <v>300</v>
      </c>
      <c r="E211" s="1346" t="s">
        <v>496</v>
      </c>
      <c r="F211" s="1358" t="n">
        <f aca="false">L211</f>
        <v>3000</v>
      </c>
      <c r="G211" s="1346" t="s">
        <v>496</v>
      </c>
      <c r="H211" s="1348" t="n">
        <v>2</v>
      </c>
      <c r="I211" s="1349" t="s">
        <v>497</v>
      </c>
      <c r="J211" s="1356" t="n">
        <v>110</v>
      </c>
      <c r="K211" s="1232" t="n">
        <v>300</v>
      </c>
      <c r="L211" s="1232" t="n">
        <v>3000</v>
      </c>
      <c r="M211" s="1248" t="n">
        <v>28.671726610695</v>
      </c>
      <c r="N211" s="1234" t="n">
        <v>1808.12702993921</v>
      </c>
      <c r="O211" s="1235" t="n">
        <v>34559.3657828475</v>
      </c>
      <c r="P211" s="1353" t="n">
        <v>43410.4991735175</v>
      </c>
      <c r="Q211" s="1236" t="n">
        <v>33743.02456539</v>
      </c>
      <c r="R211" s="1354" t="n">
        <v>68302.3903482375</v>
      </c>
      <c r="S211" s="1355" t="n">
        <v>77153.5237389075</v>
      </c>
    </row>
    <row r="212" customFormat="false" ht="16.5" hidden="false" customHeight="false" outlineLevel="0" collapsed="false">
      <c r="A212" s="1202" t="s">
        <v>505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24" t="s">
        <v>529</v>
      </c>
      <c r="B213" s="1325" t="n">
        <f aca="false">J213</f>
        <v>110</v>
      </c>
      <c r="C213" s="1325" t="s">
        <v>496</v>
      </c>
      <c r="D213" s="1325" t="n">
        <f aca="false">K213</f>
        <v>300</v>
      </c>
      <c r="E213" s="1325" t="s">
        <v>496</v>
      </c>
      <c r="F213" s="1357" t="n">
        <f aca="false">L213</f>
        <v>600</v>
      </c>
      <c r="G213" s="1325" t="s">
        <v>496</v>
      </c>
      <c r="H213" s="1325" t="n">
        <v>4</v>
      </c>
      <c r="I213" s="1327" t="s">
        <v>497</v>
      </c>
      <c r="J213" s="1328" t="n">
        <v>110</v>
      </c>
      <c r="K213" s="1259" t="n">
        <v>300</v>
      </c>
      <c r="L213" s="1259" t="n">
        <v>600</v>
      </c>
      <c r="M213" s="1359" t="n">
        <v>7.10829944951</v>
      </c>
      <c r="N213" s="1261" t="n">
        <v>216.96967236</v>
      </c>
      <c r="O213" s="1240" t="n">
        <v>12728.3633683313</v>
      </c>
      <c r="P213" s="1332" t="n">
        <v>15234.2434459238</v>
      </c>
      <c r="Q213" s="1262" t="n">
        <v>7666.69940838</v>
      </c>
      <c r="R213" s="1334" t="n">
        <v>20395.0627767113</v>
      </c>
      <c r="S213" s="1335" t="n">
        <v>22900.9428543038</v>
      </c>
    </row>
    <row r="214" customFormat="false" ht="16.5" hidden="false" customHeight="false" outlineLevel="0" collapsed="false">
      <c r="A214" s="1336" t="s">
        <v>529</v>
      </c>
      <c r="B214" s="1337" t="n">
        <f aca="false">J214</f>
        <v>110</v>
      </c>
      <c r="C214" s="1337" t="s">
        <v>496</v>
      </c>
      <c r="D214" s="1337" t="n">
        <f aca="false">K214</f>
        <v>300</v>
      </c>
      <c r="E214" s="1337" t="s">
        <v>496</v>
      </c>
      <c r="F214" s="1357" t="n">
        <f aca="false">L214</f>
        <v>650</v>
      </c>
      <c r="G214" s="1337" t="s">
        <v>496</v>
      </c>
      <c r="H214" s="1325" t="n">
        <v>4</v>
      </c>
      <c r="I214" s="1327" t="s">
        <v>497</v>
      </c>
      <c r="J214" s="1338" t="n">
        <v>110</v>
      </c>
      <c r="K214" s="1209" t="n">
        <v>300</v>
      </c>
      <c r="L214" s="1209" t="n">
        <v>650</v>
      </c>
      <c r="M214" s="1310" t="n">
        <v>7.61595271927</v>
      </c>
      <c r="N214" s="1211" t="n">
        <v>260.363606832</v>
      </c>
      <c r="O214" s="1212" t="n">
        <v>13430.1845391188</v>
      </c>
      <c r="P214" s="1342" t="n">
        <v>16095.2485155075</v>
      </c>
      <c r="Q214" s="1213" t="n">
        <v>8115.67620077625</v>
      </c>
      <c r="R214" s="1343" t="n">
        <v>21545.860739895</v>
      </c>
      <c r="S214" s="1344" t="n">
        <v>24210.9247162838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110</v>
      </c>
      <c r="C215" s="1337" t="s">
        <v>496</v>
      </c>
      <c r="D215" s="1337" t="n">
        <f aca="false">K215</f>
        <v>300</v>
      </c>
      <c r="E215" s="1337" t="s">
        <v>496</v>
      </c>
      <c r="F215" s="1357" t="n">
        <f aca="false">L215</f>
        <v>700</v>
      </c>
      <c r="G215" s="1337" t="s">
        <v>496</v>
      </c>
      <c r="H215" s="1325" t="n">
        <v>4</v>
      </c>
      <c r="I215" s="1327" t="s">
        <v>497</v>
      </c>
      <c r="J215" s="1338" t="n">
        <v>110</v>
      </c>
      <c r="K215" s="1209" t="n">
        <v>300</v>
      </c>
      <c r="L215" s="1209" t="n">
        <v>700</v>
      </c>
      <c r="M215" s="1310" t="n">
        <v>8.14064598903</v>
      </c>
      <c r="N215" s="1211" t="n">
        <v>303.757541304</v>
      </c>
      <c r="O215" s="1212" t="n">
        <v>14064.7658178375</v>
      </c>
      <c r="P215" s="1342" t="n">
        <v>16888.6034032613</v>
      </c>
      <c r="Q215" s="1213" t="n">
        <v>8780.15011296375</v>
      </c>
      <c r="R215" s="1343" t="n">
        <v>22844.9159308013</v>
      </c>
      <c r="S215" s="1344" t="n">
        <v>25668.753516225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110</v>
      </c>
      <c r="C216" s="1337" t="s">
        <v>496</v>
      </c>
      <c r="D216" s="1337" t="n">
        <f aca="false">K216</f>
        <v>300</v>
      </c>
      <c r="E216" s="1337" t="s">
        <v>496</v>
      </c>
      <c r="F216" s="1357" t="n">
        <f aca="false">L216</f>
        <v>750</v>
      </c>
      <c r="G216" s="1337" t="s">
        <v>496</v>
      </c>
      <c r="H216" s="1325" t="n">
        <v>4</v>
      </c>
      <c r="I216" s="1327" t="s">
        <v>497</v>
      </c>
      <c r="J216" s="1338" t="n">
        <v>110</v>
      </c>
      <c r="K216" s="1209" t="n">
        <v>300</v>
      </c>
      <c r="L216" s="1209" t="n">
        <v>750</v>
      </c>
      <c r="M216" s="1310" t="n">
        <v>8.64829925879</v>
      </c>
      <c r="N216" s="1211" t="n">
        <v>347.151475776</v>
      </c>
      <c r="O216" s="1212" t="n">
        <v>14699.347227765</v>
      </c>
      <c r="P216" s="1342" t="n">
        <v>17681.9581598063</v>
      </c>
      <c r="Q216" s="1213" t="n">
        <v>9229.12690536</v>
      </c>
      <c r="R216" s="1343" t="n">
        <v>23928.474133125</v>
      </c>
      <c r="S216" s="1344" t="n">
        <v>26911.0850651663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110</v>
      </c>
      <c r="C217" s="1337" t="s">
        <v>496</v>
      </c>
      <c r="D217" s="1337" t="n">
        <f aca="false">K217</f>
        <v>300</v>
      </c>
      <c r="E217" s="1337" t="s">
        <v>496</v>
      </c>
      <c r="F217" s="1357" t="n">
        <f aca="false">L217</f>
        <v>800</v>
      </c>
      <c r="G217" s="1337" t="s">
        <v>496</v>
      </c>
      <c r="H217" s="1325" t="n">
        <v>4</v>
      </c>
      <c r="I217" s="1327" t="s">
        <v>497</v>
      </c>
      <c r="J217" s="1338" t="n">
        <v>110</v>
      </c>
      <c r="K217" s="1209" t="n">
        <v>300</v>
      </c>
      <c r="L217" s="1209" t="n">
        <v>800</v>
      </c>
      <c r="M217" s="1310" t="n">
        <v>9.15595252855</v>
      </c>
      <c r="N217" s="1211" t="n">
        <v>390.545410248</v>
      </c>
      <c r="O217" s="1212" t="n">
        <v>15333.9286376925</v>
      </c>
      <c r="P217" s="1342" t="n">
        <v>18475.31304756</v>
      </c>
      <c r="Q217" s="1213" t="n">
        <v>9678.10369775625</v>
      </c>
      <c r="R217" s="1343" t="n">
        <v>25012.0323354488</v>
      </c>
      <c r="S217" s="1344" t="n">
        <v>28153.4167453163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110</v>
      </c>
      <c r="C218" s="1337" t="s">
        <v>496</v>
      </c>
      <c r="D218" s="1337" t="n">
        <f aca="false">K218</f>
        <v>300</v>
      </c>
      <c r="E218" s="1337" t="s">
        <v>496</v>
      </c>
      <c r="F218" s="1357" t="n">
        <f aca="false">L218</f>
        <v>850</v>
      </c>
      <c r="G218" s="1337" t="s">
        <v>496</v>
      </c>
      <c r="H218" s="1325" t="n">
        <v>4</v>
      </c>
      <c r="I218" s="1327" t="s">
        <v>497</v>
      </c>
      <c r="J218" s="1338" t="n">
        <v>110</v>
      </c>
      <c r="K218" s="1209" t="n">
        <v>300</v>
      </c>
      <c r="L218" s="1209" t="n">
        <v>850</v>
      </c>
      <c r="M218" s="1310" t="n">
        <v>9.68064579831</v>
      </c>
      <c r="N218" s="1211" t="n">
        <v>433.93934472</v>
      </c>
      <c r="O218" s="1212" t="n">
        <v>15968.51004762</v>
      </c>
      <c r="P218" s="1342" t="n">
        <v>19268.667804105</v>
      </c>
      <c r="Q218" s="1213" t="n">
        <v>10342.5776099438</v>
      </c>
      <c r="R218" s="1343" t="n">
        <v>26311.0876575638</v>
      </c>
      <c r="S218" s="1344" t="n">
        <v>29611.2454140488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110</v>
      </c>
      <c r="C219" s="1337" t="s">
        <v>496</v>
      </c>
      <c r="D219" s="1337" t="n">
        <f aca="false">K219</f>
        <v>300</v>
      </c>
      <c r="E219" s="1337" t="s">
        <v>496</v>
      </c>
      <c r="F219" s="1357" t="n">
        <f aca="false">L219</f>
        <v>900</v>
      </c>
      <c r="G219" s="1337" t="s">
        <v>496</v>
      </c>
      <c r="H219" s="1325" t="n">
        <v>4</v>
      </c>
      <c r="I219" s="1327" t="s">
        <v>497</v>
      </c>
      <c r="J219" s="1338" t="n">
        <v>110</v>
      </c>
      <c r="K219" s="1209" t="n">
        <v>300</v>
      </c>
      <c r="L219" s="1209" t="n">
        <v>900</v>
      </c>
      <c r="M219" s="1310" t="n">
        <v>10.18829906807</v>
      </c>
      <c r="N219" s="1211" t="n">
        <v>477.333279192</v>
      </c>
      <c r="O219" s="1212" t="n">
        <v>16603.0913263388</v>
      </c>
      <c r="P219" s="1342" t="n">
        <v>20062.0226918588</v>
      </c>
      <c r="Q219" s="1213" t="n">
        <v>10791.55440234</v>
      </c>
      <c r="R219" s="1343" t="n">
        <v>27394.6457286788</v>
      </c>
      <c r="S219" s="1344" t="n">
        <v>30853.5770941988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110</v>
      </c>
      <c r="C220" s="1337" t="s">
        <v>496</v>
      </c>
      <c r="D220" s="1337" t="n">
        <f aca="false">K220</f>
        <v>300</v>
      </c>
      <c r="E220" s="1337" t="s">
        <v>496</v>
      </c>
      <c r="F220" s="1357" t="n">
        <f aca="false">L220</f>
        <v>950</v>
      </c>
      <c r="G220" s="1337" t="s">
        <v>496</v>
      </c>
      <c r="H220" s="1325" t="n">
        <v>4</v>
      </c>
      <c r="I220" s="1327" t="s">
        <v>497</v>
      </c>
      <c r="J220" s="1338" t="n">
        <v>110</v>
      </c>
      <c r="K220" s="1209" t="n">
        <v>300</v>
      </c>
      <c r="L220" s="1209" t="n">
        <v>950</v>
      </c>
      <c r="M220" s="1310" t="n">
        <v>10.71299233783</v>
      </c>
      <c r="N220" s="1211" t="n">
        <v>520.727213664</v>
      </c>
      <c r="O220" s="1212" t="n">
        <v>17237.6727362663</v>
      </c>
      <c r="P220" s="1342" t="n">
        <v>20855.3775796125</v>
      </c>
      <c r="Q220" s="1213" t="n">
        <v>11456.0281833188</v>
      </c>
      <c r="R220" s="1343" t="n">
        <v>28693.700919585</v>
      </c>
      <c r="S220" s="1344" t="n">
        <v>32311.4057629313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110</v>
      </c>
      <c r="C221" s="1337" t="s">
        <v>496</v>
      </c>
      <c r="D221" s="1337" t="n">
        <f aca="false">K221</f>
        <v>300</v>
      </c>
      <c r="E221" s="1337" t="s">
        <v>496</v>
      </c>
      <c r="F221" s="1357" t="n">
        <f aca="false">L221</f>
        <v>1000</v>
      </c>
      <c r="G221" s="1337" t="s">
        <v>496</v>
      </c>
      <c r="H221" s="1325" t="n">
        <v>4</v>
      </c>
      <c r="I221" s="1327" t="s">
        <v>497</v>
      </c>
      <c r="J221" s="1338" t="n">
        <v>110</v>
      </c>
      <c r="K221" s="1209" t="n">
        <v>300</v>
      </c>
      <c r="L221" s="1209" t="n">
        <v>1000</v>
      </c>
      <c r="M221" s="1310" t="n">
        <v>11.22064560759</v>
      </c>
      <c r="N221" s="1211" t="n">
        <v>564.121148136</v>
      </c>
      <c r="O221" s="1212" t="n">
        <v>17872.2541461938</v>
      </c>
      <c r="P221" s="1342" t="n">
        <v>21648.7323361575</v>
      </c>
      <c r="Q221" s="1213" t="n">
        <v>11905.0051069238</v>
      </c>
      <c r="R221" s="1343" t="n">
        <v>29777.2592531175</v>
      </c>
      <c r="S221" s="1344" t="n">
        <v>33553.7374430813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110</v>
      </c>
      <c r="C222" s="1337" t="s">
        <v>496</v>
      </c>
      <c r="D222" s="1337" t="n">
        <f aca="false">K222</f>
        <v>300</v>
      </c>
      <c r="E222" s="1337" t="s">
        <v>496</v>
      </c>
      <c r="F222" s="1357" t="n">
        <f aca="false">L222</f>
        <v>1050</v>
      </c>
      <c r="G222" s="1337" t="s">
        <v>496</v>
      </c>
      <c r="H222" s="1325" t="n">
        <v>4</v>
      </c>
      <c r="I222" s="1327" t="s">
        <v>497</v>
      </c>
      <c r="J222" s="1338" t="n">
        <v>110</v>
      </c>
      <c r="K222" s="1209" t="n">
        <v>300</v>
      </c>
      <c r="L222" s="1209" t="n">
        <v>1050</v>
      </c>
      <c r="M222" s="1310" t="n">
        <v>11.74533887735</v>
      </c>
      <c r="N222" s="1211" t="n">
        <v>607.515082608</v>
      </c>
      <c r="O222" s="1212" t="n">
        <v>18506.8355561213</v>
      </c>
      <c r="P222" s="1342" t="n">
        <v>22442.0872239113</v>
      </c>
      <c r="Q222" s="1213" t="n">
        <v>12569.4788879025</v>
      </c>
      <c r="R222" s="1343" t="n">
        <v>31076.3144440238</v>
      </c>
      <c r="S222" s="1344" t="n">
        <v>35011.5661118138</v>
      </c>
    </row>
    <row r="223" customFormat="false" ht="16.5" hidden="false" customHeight="false" outlineLevel="0" collapsed="false">
      <c r="A223" s="1324" t="s">
        <v>529</v>
      </c>
      <c r="B223" s="1325" t="n">
        <f aca="false">J223</f>
        <v>110</v>
      </c>
      <c r="C223" s="1325" t="s">
        <v>496</v>
      </c>
      <c r="D223" s="1325" t="n">
        <f aca="false">K223</f>
        <v>300</v>
      </c>
      <c r="E223" s="1325" t="s">
        <v>496</v>
      </c>
      <c r="F223" s="1357" t="n">
        <f aca="false">L223</f>
        <v>1100</v>
      </c>
      <c r="G223" s="1325" t="s">
        <v>496</v>
      </c>
      <c r="H223" s="1325" t="n">
        <v>4</v>
      </c>
      <c r="I223" s="1327" t="s">
        <v>497</v>
      </c>
      <c r="J223" s="1338" t="n">
        <v>110</v>
      </c>
      <c r="K223" s="1209" t="n">
        <v>300</v>
      </c>
      <c r="L223" s="1209" t="n">
        <v>1100</v>
      </c>
      <c r="M223" s="1310" t="n">
        <v>12.25299214711</v>
      </c>
      <c r="N223" s="1211" t="n">
        <v>650.90901708</v>
      </c>
      <c r="O223" s="1212" t="n">
        <v>19141.41683484</v>
      </c>
      <c r="P223" s="1342" t="n">
        <v>23235.4419804563</v>
      </c>
      <c r="Q223" s="1213" t="n">
        <v>13018.4558115075</v>
      </c>
      <c r="R223" s="1343" t="n">
        <v>32159.8726463475</v>
      </c>
      <c r="S223" s="1344" t="n">
        <v>36253.8977919638</v>
      </c>
    </row>
    <row r="224" customFormat="false" ht="16.5" hidden="false" customHeight="false" outlineLevel="0" collapsed="false">
      <c r="A224" s="1336" t="s">
        <v>529</v>
      </c>
      <c r="B224" s="1337" t="n">
        <f aca="false">J224</f>
        <v>110</v>
      </c>
      <c r="C224" s="1337" t="s">
        <v>496</v>
      </c>
      <c r="D224" s="1337" t="n">
        <f aca="false">K224</f>
        <v>300</v>
      </c>
      <c r="E224" s="1337" t="s">
        <v>496</v>
      </c>
      <c r="F224" s="1357" t="n">
        <f aca="false">L224</f>
        <v>1150</v>
      </c>
      <c r="G224" s="1337" t="s">
        <v>496</v>
      </c>
      <c r="H224" s="1325" t="n">
        <v>4</v>
      </c>
      <c r="I224" s="1327" t="s">
        <v>497</v>
      </c>
      <c r="J224" s="1338" t="n">
        <v>110</v>
      </c>
      <c r="K224" s="1209" t="n">
        <v>300</v>
      </c>
      <c r="L224" s="1209" t="n">
        <v>1150</v>
      </c>
      <c r="M224" s="1310" t="n">
        <v>12.76064541687</v>
      </c>
      <c r="N224" s="1211" t="n">
        <v>694.302951552</v>
      </c>
      <c r="O224" s="1212" t="n">
        <v>19775.9982447674</v>
      </c>
      <c r="P224" s="1342" t="n">
        <v>24028.79686821</v>
      </c>
      <c r="Q224" s="1213" t="n">
        <v>13467.4326039038</v>
      </c>
      <c r="R224" s="1343" t="n">
        <v>33243.4308486711</v>
      </c>
      <c r="S224" s="1344" t="n">
        <v>37496.2294721138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110</v>
      </c>
      <c r="C225" s="1337" t="s">
        <v>496</v>
      </c>
      <c r="D225" s="1337" t="n">
        <f aca="false">K225</f>
        <v>300</v>
      </c>
      <c r="E225" s="1337" t="s">
        <v>496</v>
      </c>
      <c r="F225" s="1357" t="n">
        <f aca="false">L225</f>
        <v>1200</v>
      </c>
      <c r="G225" s="1337" t="s">
        <v>496</v>
      </c>
      <c r="H225" s="1325" t="n">
        <v>4</v>
      </c>
      <c r="I225" s="1327" t="s">
        <v>497</v>
      </c>
      <c r="J225" s="1338" t="n">
        <v>110</v>
      </c>
      <c r="K225" s="1209" t="n">
        <v>300</v>
      </c>
      <c r="L225" s="1209" t="n">
        <v>1200</v>
      </c>
      <c r="M225" s="1310" t="n">
        <v>13.36383868663</v>
      </c>
      <c r="N225" s="1211" t="n">
        <v>737.696886024</v>
      </c>
      <c r="O225" s="1212" t="n">
        <v>20482.6864729275</v>
      </c>
      <c r="P225" s="1342" t="n">
        <v>24894.6987795525</v>
      </c>
      <c r="Q225" s="1213" t="n">
        <v>14131.9063848825</v>
      </c>
      <c r="R225" s="1343" t="n">
        <v>34614.59285781</v>
      </c>
      <c r="S225" s="1344" t="n">
        <v>39026.605164435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110</v>
      </c>
      <c r="C226" s="1337" t="s">
        <v>496</v>
      </c>
      <c r="D226" s="1337" t="n">
        <f aca="false">K226</f>
        <v>300</v>
      </c>
      <c r="E226" s="1337" t="s">
        <v>496</v>
      </c>
      <c r="F226" s="1357" t="n">
        <f aca="false">L226</f>
        <v>1250</v>
      </c>
      <c r="G226" s="1337" t="s">
        <v>496</v>
      </c>
      <c r="H226" s="1325" t="n">
        <v>4</v>
      </c>
      <c r="I226" s="1327" t="s">
        <v>497</v>
      </c>
      <c r="J226" s="1338" t="n">
        <v>110</v>
      </c>
      <c r="K226" s="1209" t="n">
        <v>300</v>
      </c>
      <c r="L226" s="1209" t="n">
        <v>1250</v>
      </c>
      <c r="M226" s="1310" t="n">
        <v>13.87149195639</v>
      </c>
      <c r="N226" s="1211" t="n">
        <v>781.090820496</v>
      </c>
      <c r="O226" s="1212" t="n">
        <v>21117.267882855</v>
      </c>
      <c r="P226" s="1342" t="n">
        <v>25688.0536673063</v>
      </c>
      <c r="Q226" s="1213" t="n">
        <v>14580.8833084875</v>
      </c>
      <c r="R226" s="1343" t="n">
        <v>35698.1511913425</v>
      </c>
      <c r="S226" s="1344" t="n">
        <v>40268.9369757938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110</v>
      </c>
      <c r="C227" s="1337" t="s">
        <v>496</v>
      </c>
      <c r="D227" s="1337" t="n">
        <f aca="false">K227</f>
        <v>300</v>
      </c>
      <c r="E227" s="1337" t="s">
        <v>496</v>
      </c>
      <c r="F227" s="1357" t="n">
        <f aca="false">L227</f>
        <v>1300</v>
      </c>
      <c r="G227" s="1337" t="s">
        <v>496</v>
      </c>
      <c r="H227" s="1325" t="n">
        <v>4</v>
      </c>
      <c r="I227" s="1327" t="s">
        <v>497</v>
      </c>
      <c r="J227" s="1338" t="n">
        <v>110</v>
      </c>
      <c r="K227" s="1209" t="n">
        <v>300</v>
      </c>
      <c r="L227" s="1209" t="n">
        <v>1300</v>
      </c>
      <c r="M227" s="1310" t="n">
        <v>14.39618522615</v>
      </c>
      <c r="N227" s="1211" t="n">
        <v>824.484754968</v>
      </c>
      <c r="O227" s="1212" t="n">
        <v>21751.8492927825</v>
      </c>
      <c r="P227" s="1342" t="n">
        <v>26481.4084238513</v>
      </c>
      <c r="Q227" s="1213" t="n">
        <v>15245.3570894663</v>
      </c>
      <c r="R227" s="1343" t="n">
        <v>36997.2063822488</v>
      </c>
      <c r="S227" s="1344" t="n">
        <v>41726.7655133175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110</v>
      </c>
      <c r="C228" s="1337" t="s">
        <v>496</v>
      </c>
      <c r="D228" s="1337" t="n">
        <f aca="false">K228</f>
        <v>300</v>
      </c>
      <c r="E228" s="1337" t="s">
        <v>496</v>
      </c>
      <c r="F228" s="1357" t="n">
        <f aca="false">L228</f>
        <v>1350</v>
      </c>
      <c r="G228" s="1337" t="s">
        <v>496</v>
      </c>
      <c r="H228" s="1325" t="n">
        <v>4</v>
      </c>
      <c r="I228" s="1327" t="s">
        <v>497</v>
      </c>
      <c r="J228" s="1338" t="n">
        <v>110</v>
      </c>
      <c r="K228" s="1209" t="n">
        <v>300</v>
      </c>
      <c r="L228" s="1209" t="n">
        <v>1350</v>
      </c>
      <c r="M228" s="1310" t="n">
        <v>14.90383849591</v>
      </c>
      <c r="N228" s="1211" t="n">
        <v>867.87868944</v>
      </c>
      <c r="O228" s="1212" t="n">
        <v>22386.43070271</v>
      </c>
      <c r="P228" s="1342" t="n">
        <v>27274.763311605</v>
      </c>
      <c r="Q228" s="1213" t="n">
        <v>15694.3338818625</v>
      </c>
      <c r="R228" s="1343" t="n">
        <v>38080.7645845725</v>
      </c>
      <c r="S228" s="1344" t="n">
        <v>42969.0971934675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110</v>
      </c>
      <c r="C229" s="1337" t="s">
        <v>496</v>
      </c>
      <c r="D229" s="1337" t="n">
        <f aca="false">K229</f>
        <v>300</v>
      </c>
      <c r="E229" s="1337" t="s">
        <v>496</v>
      </c>
      <c r="F229" s="1357" t="n">
        <f aca="false">L229</f>
        <v>1400</v>
      </c>
      <c r="G229" s="1337" t="s">
        <v>496</v>
      </c>
      <c r="H229" s="1325" t="n">
        <v>4</v>
      </c>
      <c r="I229" s="1327" t="s">
        <v>497</v>
      </c>
      <c r="J229" s="1338" t="n">
        <v>110</v>
      </c>
      <c r="K229" s="1209" t="n">
        <v>300</v>
      </c>
      <c r="L229" s="1209" t="n">
        <v>1400</v>
      </c>
      <c r="M229" s="1310" t="n">
        <v>15.42853176567</v>
      </c>
      <c r="N229" s="1211" t="n">
        <v>911.272623912</v>
      </c>
      <c r="O229" s="1212" t="n">
        <v>23021.0119814288</v>
      </c>
      <c r="P229" s="1342" t="n">
        <v>28068.11806815</v>
      </c>
      <c r="Q229" s="1213" t="n">
        <v>16358.80779405</v>
      </c>
      <c r="R229" s="1343" t="n">
        <v>39379.8197754788</v>
      </c>
      <c r="S229" s="1344" t="n">
        <v>44426.9258622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110</v>
      </c>
      <c r="C230" s="1337" t="s">
        <v>496</v>
      </c>
      <c r="D230" s="1337" t="n">
        <f aca="false">K230</f>
        <v>300</v>
      </c>
      <c r="E230" s="1337" t="s">
        <v>496</v>
      </c>
      <c r="F230" s="1357" t="n">
        <f aca="false">L230</f>
        <v>1450</v>
      </c>
      <c r="G230" s="1337" t="s">
        <v>496</v>
      </c>
      <c r="H230" s="1325" t="n">
        <v>4</v>
      </c>
      <c r="I230" s="1327" t="s">
        <v>497</v>
      </c>
      <c r="J230" s="1338" t="n">
        <v>110</v>
      </c>
      <c r="K230" s="1209" t="n">
        <v>300</v>
      </c>
      <c r="L230" s="1209" t="n">
        <v>1450</v>
      </c>
      <c r="M230" s="1310" t="n">
        <v>15.93618503543</v>
      </c>
      <c r="N230" s="1211" t="n">
        <v>954.666558384</v>
      </c>
      <c r="O230" s="1212" t="n">
        <v>23655.5933913563</v>
      </c>
      <c r="P230" s="1342" t="n">
        <v>28861.4729559038</v>
      </c>
      <c r="Q230" s="1213" t="n">
        <v>16807.7845864461</v>
      </c>
      <c r="R230" s="1343" t="n">
        <v>40463.3779778024</v>
      </c>
      <c r="S230" s="1344" t="n">
        <v>45669.2575423499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110</v>
      </c>
      <c r="C231" s="1337" t="s">
        <v>496</v>
      </c>
      <c r="D231" s="1337" t="n">
        <f aca="false">K231</f>
        <v>300</v>
      </c>
      <c r="E231" s="1337" t="s">
        <v>496</v>
      </c>
      <c r="F231" s="1357" t="n">
        <f aca="false">L231</f>
        <v>1500</v>
      </c>
      <c r="G231" s="1337" t="s">
        <v>496</v>
      </c>
      <c r="H231" s="1325" t="n">
        <v>4</v>
      </c>
      <c r="I231" s="1327" t="s">
        <v>497</v>
      </c>
      <c r="J231" s="1338" t="n">
        <v>110</v>
      </c>
      <c r="K231" s="1209" t="n">
        <v>300</v>
      </c>
      <c r="L231" s="1209" t="n">
        <v>1500</v>
      </c>
      <c r="M231" s="1310" t="n">
        <v>16.62803146249</v>
      </c>
      <c r="N231" s="1211" t="n">
        <v>998.060492856</v>
      </c>
      <c r="O231" s="1212" t="n">
        <v>24948.3646015988</v>
      </c>
      <c r="P231" s="1342" t="n">
        <v>30273.566584275</v>
      </c>
      <c r="Q231" s="1213" t="n">
        <v>17472.2584986338</v>
      </c>
      <c r="R231" s="1343" t="n">
        <v>42420.6231002325</v>
      </c>
      <c r="S231" s="1344" t="n">
        <v>47745.8250829088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110</v>
      </c>
      <c r="C232" s="1337" t="s">
        <v>496</v>
      </c>
      <c r="D232" s="1337" t="n">
        <f aca="false">K232</f>
        <v>300</v>
      </c>
      <c r="E232" s="1337" t="s">
        <v>496</v>
      </c>
      <c r="F232" s="1357" t="n">
        <f aca="false">L232</f>
        <v>1550</v>
      </c>
      <c r="G232" s="1337" t="s">
        <v>496</v>
      </c>
      <c r="H232" s="1325" t="n">
        <v>4</v>
      </c>
      <c r="I232" s="1327" t="s">
        <v>497</v>
      </c>
      <c r="J232" s="1338" t="n">
        <v>110</v>
      </c>
      <c r="K232" s="1209" t="n">
        <v>300</v>
      </c>
      <c r="L232" s="1209" t="n">
        <v>1550</v>
      </c>
      <c r="M232" s="1310" t="n">
        <v>17.13568473225</v>
      </c>
      <c r="N232" s="1211" t="n">
        <v>1041.454427328</v>
      </c>
      <c r="O232" s="1212" t="n">
        <v>25582.9460115263</v>
      </c>
      <c r="P232" s="1342" t="n">
        <v>31066.92134082</v>
      </c>
      <c r="Q232" s="1213" t="n">
        <v>17921.23529103</v>
      </c>
      <c r="R232" s="1343" t="n">
        <v>43504.1813025563</v>
      </c>
      <c r="S232" s="1344" t="n">
        <v>48988.15663185</v>
      </c>
    </row>
    <row r="233" customFormat="false" ht="16.5" hidden="false" customHeight="false" outlineLevel="0" collapsed="false">
      <c r="A233" s="1324" t="s">
        <v>529</v>
      </c>
      <c r="B233" s="1325" t="n">
        <f aca="false">J233</f>
        <v>110</v>
      </c>
      <c r="C233" s="1325" t="s">
        <v>496</v>
      </c>
      <c r="D233" s="1325" t="n">
        <f aca="false">K233</f>
        <v>300</v>
      </c>
      <c r="E233" s="1325" t="s">
        <v>496</v>
      </c>
      <c r="F233" s="1357" t="n">
        <f aca="false">L233</f>
        <v>1600</v>
      </c>
      <c r="G233" s="1325" t="s">
        <v>496</v>
      </c>
      <c r="H233" s="1325" t="n">
        <v>4</v>
      </c>
      <c r="I233" s="1327" t="s">
        <v>497</v>
      </c>
      <c r="J233" s="1338" t="n">
        <v>110</v>
      </c>
      <c r="K233" s="1209" t="n">
        <v>300</v>
      </c>
      <c r="L233" s="1209" t="n">
        <v>1600</v>
      </c>
      <c r="M233" s="1310" t="n">
        <v>17.64333800201</v>
      </c>
      <c r="N233" s="1211" t="n">
        <v>1084.8483618</v>
      </c>
      <c r="O233" s="1212" t="n">
        <v>26217.527290245</v>
      </c>
      <c r="P233" s="1342" t="n">
        <v>31860.2762285738</v>
      </c>
      <c r="Q233" s="1213" t="n">
        <v>18370.2120834263</v>
      </c>
      <c r="R233" s="1343" t="n">
        <v>44587.7393736713</v>
      </c>
      <c r="S233" s="1344" t="n">
        <v>50230.488312</v>
      </c>
    </row>
    <row r="234" customFormat="false" ht="16.5" hidden="false" customHeight="false" outlineLevel="0" collapsed="false">
      <c r="A234" s="1336" t="s">
        <v>529</v>
      </c>
      <c r="B234" s="1337" t="n">
        <f aca="false">J234</f>
        <v>110</v>
      </c>
      <c r="C234" s="1337" t="s">
        <v>496</v>
      </c>
      <c r="D234" s="1337" t="n">
        <f aca="false">K234</f>
        <v>300</v>
      </c>
      <c r="E234" s="1337" t="s">
        <v>496</v>
      </c>
      <c r="F234" s="1357" t="n">
        <f aca="false">L234</f>
        <v>1650</v>
      </c>
      <c r="G234" s="1337" t="s">
        <v>496</v>
      </c>
      <c r="H234" s="1325" t="n">
        <v>4</v>
      </c>
      <c r="I234" s="1327" t="s">
        <v>497</v>
      </c>
      <c r="J234" s="1338" t="n">
        <v>110</v>
      </c>
      <c r="K234" s="1209" t="n">
        <v>300</v>
      </c>
      <c r="L234" s="1209" t="n">
        <v>1650</v>
      </c>
      <c r="M234" s="1310" t="n">
        <v>18.16803127177</v>
      </c>
      <c r="N234" s="1211" t="n">
        <v>1128.242296272</v>
      </c>
      <c r="O234" s="1212" t="n">
        <v>26852.1087001725</v>
      </c>
      <c r="P234" s="1342" t="n">
        <v>32653.6309851188</v>
      </c>
      <c r="Q234" s="1213" t="n">
        <v>19034.6859956138</v>
      </c>
      <c r="R234" s="1343" t="n">
        <v>45886.7946957863</v>
      </c>
      <c r="S234" s="1344" t="n">
        <v>51688.3169807325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110</v>
      </c>
      <c r="C235" s="1337" t="s">
        <v>496</v>
      </c>
      <c r="D235" s="1337" t="n">
        <f aca="false">K235</f>
        <v>300</v>
      </c>
      <c r="E235" s="1337" t="s">
        <v>496</v>
      </c>
      <c r="F235" s="1357" t="n">
        <f aca="false">L235</f>
        <v>1700</v>
      </c>
      <c r="G235" s="1337" t="s">
        <v>496</v>
      </c>
      <c r="H235" s="1325" t="n">
        <v>4</v>
      </c>
      <c r="I235" s="1327" t="s">
        <v>497</v>
      </c>
      <c r="J235" s="1338" t="n">
        <v>110</v>
      </c>
      <c r="K235" s="1209" t="n">
        <v>300</v>
      </c>
      <c r="L235" s="1209" t="n">
        <v>1700</v>
      </c>
      <c r="M235" s="1310" t="n">
        <v>18.67568454153</v>
      </c>
      <c r="N235" s="1211" t="n">
        <v>1171.636230744</v>
      </c>
      <c r="O235" s="1212" t="n">
        <v>27486.6901101</v>
      </c>
      <c r="P235" s="1342" t="n">
        <v>33446.9858728725</v>
      </c>
      <c r="Q235" s="1213" t="n">
        <v>19483.66278801</v>
      </c>
      <c r="R235" s="1343" t="n">
        <v>46970.35289811</v>
      </c>
      <c r="S235" s="1344" t="n">
        <v>52930.6486608825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110</v>
      </c>
      <c r="C236" s="1337" t="s">
        <v>496</v>
      </c>
      <c r="D236" s="1337" t="n">
        <f aca="false">K236</f>
        <v>300</v>
      </c>
      <c r="E236" s="1337" t="s">
        <v>496</v>
      </c>
      <c r="F236" s="1357" t="n">
        <f aca="false">L236</f>
        <v>1750</v>
      </c>
      <c r="G236" s="1337" t="s">
        <v>496</v>
      </c>
      <c r="H236" s="1325" t="n">
        <v>4</v>
      </c>
      <c r="I236" s="1327" t="s">
        <v>497</v>
      </c>
      <c r="J236" s="1338" t="n">
        <v>110</v>
      </c>
      <c r="K236" s="1209" t="n">
        <v>300</v>
      </c>
      <c r="L236" s="1209" t="n">
        <v>1750</v>
      </c>
      <c r="M236" s="1310" t="n">
        <v>19.20037781129</v>
      </c>
      <c r="N236" s="1211" t="n">
        <v>1215.030165216</v>
      </c>
      <c r="O236" s="1212" t="n">
        <v>28121.2715200275</v>
      </c>
      <c r="P236" s="1342" t="n">
        <v>34240.3407606263</v>
      </c>
      <c r="Q236" s="1213" t="n">
        <v>20148.1367001975</v>
      </c>
      <c r="R236" s="1343" t="n">
        <v>48269.408220225</v>
      </c>
      <c r="S236" s="1344" t="n">
        <v>54388.4774608238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110</v>
      </c>
      <c r="C237" s="1337" t="s">
        <v>496</v>
      </c>
      <c r="D237" s="1337" t="n">
        <f aca="false">K237</f>
        <v>300</v>
      </c>
      <c r="E237" s="1337" t="s">
        <v>496</v>
      </c>
      <c r="F237" s="1357" t="n">
        <f aca="false">L237</f>
        <v>1800</v>
      </c>
      <c r="G237" s="1337" t="s">
        <v>496</v>
      </c>
      <c r="H237" s="1325" t="n">
        <v>4</v>
      </c>
      <c r="I237" s="1327" t="s">
        <v>497</v>
      </c>
      <c r="J237" s="1338" t="n">
        <v>110</v>
      </c>
      <c r="K237" s="1209" t="n">
        <v>300</v>
      </c>
      <c r="L237" s="1209" t="n">
        <v>1800</v>
      </c>
      <c r="M237" s="1310" t="n">
        <v>19.70803108105</v>
      </c>
      <c r="N237" s="1211" t="n">
        <v>1258.424099688</v>
      </c>
      <c r="O237" s="1212" t="n">
        <v>28755.8527987463</v>
      </c>
      <c r="P237" s="1342" t="n">
        <v>35033.6955171713</v>
      </c>
      <c r="Q237" s="1213" t="n">
        <v>20597.1134925938</v>
      </c>
      <c r="R237" s="1343" t="n">
        <v>49352.96629134</v>
      </c>
      <c r="S237" s="1344" t="n">
        <v>55630.809009765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110</v>
      </c>
      <c r="C238" s="1337" t="s">
        <v>496</v>
      </c>
      <c r="D238" s="1337" t="n">
        <f aca="false">K238</f>
        <v>300</v>
      </c>
      <c r="E238" s="1337" t="s">
        <v>496</v>
      </c>
      <c r="F238" s="1357" t="n">
        <f aca="false">L238</f>
        <v>1850</v>
      </c>
      <c r="G238" s="1337" t="s">
        <v>496</v>
      </c>
      <c r="H238" s="1325" t="n">
        <v>4</v>
      </c>
      <c r="I238" s="1327" t="s">
        <v>497</v>
      </c>
      <c r="J238" s="1338" t="n">
        <v>110</v>
      </c>
      <c r="K238" s="1209" t="n">
        <v>300</v>
      </c>
      <c r="L238" s="1209" t="n">
        <v>1850</v>
      </c>
      <c r="M238" s="1310" t="n">
        <v>20.23272435081</v>
      </c>
      <c r="N238" s="1211" t="n">
        <v>1301.81803416</v>
      </c>
      <c r="O238" s="1212" t="n">
        <v>29390.4342086738</v>
      </c>
      <c r="P238" s="1342" t="n">
        <v>35827.050404925</v>
      </c>
      <c r="Q238" s="1213" t="n">
        <v>21261.5872735725</v>
      </c>
      <c r="R238" s="1343" t="n">
        <v>50652.0214822463</v>
      </c>
      <c r="S238" s="1344" t="n">
        <v>57088.6376784975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110</v>
      </c>
      <c r="C239" s="1337" t="s">
        <v>496</v>
      </c>
      <c r="D239" s="1337" t="n">
        <f aca="false">K239</f>
        <v>300</v>
      </c>
      <c r="E239" s="1337" t="s">
        <v>496</v>
      </c>
      <c r="F239" s="1357" t="n">
        <f aca="false">L239</f>
        <v>1900</v>
      </c>
      <c r="G239" s="1337" t="s">
        <v>496</v>
      </c>
      <c r="H239" s="1325" t="n">
        <v>4</v>
      </c>
      <c r="I239" s="1327" t="s">
        <v>497</v>
      </c>
      <c r="J239" s="1338" t="n">
        <v>110</v>
      </c>
      <c r="K239" s="1209" t="n">
        <v>300</v>
      </c>
      <c r="L239" s="1209" t="n">
        <v>1900</v>
      </c>
      <c r="M239" s="1310" t="n">
        <v>20.74037762057</v>
      </c>
      <c r="N239" s="1211" t="n">
        <v>1345.211968632</v>
      </c>
      <c r="O239" s="1212" t="n">
        <v>30025.0156186013</v>
      </c>
      <c r="P239" s="1342" t="n">
        <v>36620.40516147</v>
      </c>
      <c r="Q239" s="1213" t="n">
        <v>21710.5641971775</v>
      </c>
      <c r="R239" s="1343" t="n">
        <v>51735.5798157788</v>
      </c>
      <c r="S239" s="1344" t="n">
        <v>58330.9693586475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110</v>
      </c>
      <c r="C240" s="1337" t="s">
        <v>496</v>
      </c>
      <c r="D240" s="1337" t="n">
        <f aca="false">K240</f>
        <v>300</v>
      </c>
      <c r="E240" s="1337" t="s">
        <v>496</v>
      </c>
      <c r="F240" s="1357" t="n">
        <f aca="false">L240</f>
        <v>1950</v>
      </c>
      <c r="G240" s="1337" t="s">
        <v>496</v>
      </c>
      <c r="H240" s="1325" t="n">
        <v>4</v>
      </c>
      <c r="I240" s="1327" t="s">
        <v>497</v>
      </c>
      <c r="J240" s="1338" t="n">
        <v>110</v>
      </c>
      <c r="K240" s="1209" t="n">
        <v>300</v>
      </c>
      <c r="L240" s="1209" t="n">
        <v>1950</v>
      </c>
      <c r="M240" s="1310" t="n">
        <v>21.32653089033</v>
      </c>
      <c r="N240" s="1211" t="n">
        <v>1388.605903104</v>
      </c>
      <c r="O240" s="1212" t="n">
        <v>30731.7038467613</v>
      </c>
      <c r="P240" s="1342" t="n">
        <v>37486.3072040213</v>
      </c>
      <c r="Q240" s="1213" t="n">
        <v>22159.5409895738</v>
      </c>
      <c r="R240" s="1343" t="n">
        <v>52891.244836335</v>
      </c>
      <c r="S240" s="1344" t="n">
        <v>59645.848193595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110</v>
      </c>
      <c r="C241" s="1337" t="s">
        <v>496</v>
      </c>
      <c r="D241" s="1337" t="n">
        <f aca="false">K241</f>
        <v>300</v>
      </c>
      <c r="E241" s="1337" t="s">
        <v>496</v>
      </c>
      <c r="F241" s="1357" t="n">
        <f aca="false">L241</f>
        <v>2000</v>
      </c>
      <c r="G241" s="1337" t="s">
        <v>496</v>
      </c>
      <c r="H241" s="1325" t="n">
        <v>4</v>
      </c>
      <c r="I241" s="1327" t="s">
        <v>497</v>
      </c>
      <c r="J241" s="1338" t="n">
        <v>110</v>
      </c>
      <c r="K241" s="1209" t="n">
        <v>300</v>
      </c>
      <c r="L241" s="1209" t="n">
        <v>2000</v>
      </c>
      <c r="M241" s="1310" t="n">
        <v>21.94278656009</v>
      </c>
      <c r="N241" s="1211" t="n">
        <v>1431.999837576</v>
      </c>
      <c r="O241" s="1212" t="n">
        <v>31581.7460316563</v>
      </c>
      <c r="P241" s="1342" t="n">
        <v>38571.8869395563</v>
      </c>
      <c r="Q241" s="1213" t="n">
        <v>22824.0147705525</v>
      </c>
      <c r="R241" s="1343" t="n">
        <v>54405.7608022088</v>
      </c>
      <c r="S241" s="1344" t="n">
        <v>61395.9017101088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110</v>
      </c>
      <c r="C242" s="1337" t="s">
        <v>496</v>
      </c>
      <c r="D242" s="1337" t="n">
        <f aca="false">K242</f>
        <v>300</v>
      </c>
      <c r="E242" s="1337" t="s">
        <v>496</v>
      </c>
      <c r="F242" s="1357" t="n">
        <f aca="false">L242</f>
        <v>2050</v>
      </c>
      <c r="G242" s="1337" t="s">
        <v>496</v>
      </c>
      <c r="H242" s="1325" t="n">
        <v>4</v>
      </c>
      <c r="I242" s="1327" t="s">
        <v>497</v>
      </c>
      <c r="J242" s="1338" t="n">
        <v>110</v>
      </c>
      <c r="K242" s="1209" t="n">
        <v>300</v>
      </c>
      <c r="L242" s="1209" t="n">
        <v>2050</v>
      </c>
      <c r="M242" s="1310" t="n">
        <v>22.45043982985</v>
      </c>
      <c r="N242" s="1211" t="n">
        <v>1475.393772048</v>
      </c>
      <c r="O242" s="1212" t="n">
        <v>32216.3274415838</v>
      </c>
      <c r="P242" s="1342" t="n">
        <v>39365.24182731</v>
      </c>
      <c r="Q242" s="1213" t="n">
        <v>23272.9916941575</v>
      </c>
      <c r="R242" s="1343" t="n">
        <v>55489.3191357413</v>
      </c>
      <c r="S242" s="1344" t="n">
        <v>62638.2335214675</v>
      </c>
    </row>
    <row r="243" customFormat="false" ht="16.5" hidden="false" customHeight="false" outlineLevel="0" collapsed="false">
      <c r="A243" s="1324" t="s">
        <v>529</v>
      </c>
      <c r="B243" s="1325" t="n">
        <f aca="false">J243</f>
        <v>110</v>
      </c>
      <c r="C243" s="1325" t="s">
        <v>496</v>
      </c>
      <c r="D243" s="1325" t="n">
        <f aca="false">K243</f>
        <v>300</v>
      </c>
      <c r="E243" s="1325" t="s">
        <v>496</v>
      </c>
      <c r="F243" s="1357" t="n">
        <f aca="false">L243</f>
        <v>2100</v>
      </c>
      <c r="G243" s="1325" t="s">
        <v>496</v>
      </c>
      <c r="H243" s="1325" t="n">
        <v>4</v>
      </c>
      <c r="I243" s="1327" t="s">
        <v>497</v>
      </c>
      <c r="J243" s="1338" t="n">
        <v>110</v>
      </c>
      <c r="K243" s="1209" t="n">
        <v>300</v>
      </c>
      <c r="L243" s="1209" t="n">
        <v>2100</v>
      </c>
      <c r="M243" s="1310" t="n">
        <v>22.97513309961</v>
      </c>
      <c r="N243" s="1211" t="n">
        <v>1518.78770652</v>
      </c>
      <c r="O243" s="1212" t="n">
        <v>32850.9087203025</v>
      </c>
      <c r="P243" s="1342" t="n">
        <v>40158.5967150638</v>
      </c>
      <c r="Q243" s="1213" t="n">
        <v>23937.4654751363</v>
      </c>
      <c r="R243" s="1343" t="n">
        <v>56788.3741954388</v>
      </c>
      <c r="S243" s="1344" t="n">
        <v>64096.0621902</v>
      </c>
    </row>
    <row r="244" customFormat="false" ht="16.5" hidden="false" customHeight="false" outlineLevel="0" collapsed="false">
      <c r="A244" s="1336" t="s">
        <v>529</v>
      </c>
      <c r="B244" s="1337" t="n">
        <f aca="false">J244</f>
        <v>110</v>
      </c>
      <c r="C244" s="1337" t="s">
        <v>496</v>
      </c>
      <c r="D244" s="1337" t="n">
        <f aca="false">K244</f>
        <v>300</v>
      </c>
      <c r="E244" s="1337" t="s">
        <v>496</v>
      </c>
      <c r="F244" s="1357" t="n">
        <f aca="false">L244</f>
        <v>2150</v>
      </c>
      <c r="G244" s="1337" t="s">
        <v>496</v>
      </c>
      <c r="H244" s="1325" t="n">
        <v>4</v>
      </c>
      <c r="I244" s="1327" t="s">
        <v>497</v>
      </c>
      <c r="J244" s="1338" t="n">
        <v>110</v>
      </c>
      <c r="K244" s="1209" t="n">
        <v>300</v>
      </c>
      <c r="L244" s="1209" t="n">
        <v>2150</v>
      </c>
      <c r="M244" s="1310" t="n">
        <v>23.48278636937</v>
      </c>
      <c r="N244" s="1211" t="n">
        <v>1562.181640992</v>
      </c>
      <c r="O244" s="1212" t="n">
        <v>33485.49013023</v>
      </c>
      <c r="P244" s="1342" t="n">
        <v>40951.9514716088</v>
      </c>
      <c r="Q244" s="1213" t="n">
        <v>24386.4423987413</v>
      </c>
      <c r="R244" s="1343" t="n">
        <v>57871.9325289713</v>
      </c>
      <c r="S244" s="1344" t="n">
        <v>65338.39387035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110</v>
      </c>
      <c r="C245" s="1337" t="s">
        <v>496</v>
      </c>
      <c r="D245" s="1337" t="n">
        <f aca="false">K245</f>
        <v>300</v>
      </c>
      <c r="E245" s="1337" t="s">
        <v>496</v>
      </c>
      <c r="F245" s="1357" t="n">
        <f aca="false">L245</f>
        <v>2200</v>
      </c>
      <c r="G245" s="1337" t="s">
        <v>496</v>
      </c>
      <c r="H245" s="1325" t="n">
        <v>4</v>
      </c>
      <c r="I245" s="1327" t="s">
        <v>497</v>
      </c>
      <c r="J245" s="1338" t="n">
        <v>110</v>
      </c>
      <c r="K245" s="1209" t="n">
        <v>300</v>
      </c>
      <c r="L245" s="1209" t="n">
        <v>2200</v>
      </c>
      <c r="M245" s="1310" t="n">
        <v>24.00747963913</v>
      </c>
      <c r="N245" s="1211" t="n">
        <v>1605.575575464</v>
      </c>
      <c r="O245" s="1212" t="n">
        <v>34120.0715401575</v>
      </c>
      <c r="P245" s="1342" t="n">
        <v>41745.3063593625</v>
      </c>
      <c r="Q245" s="1213" t="n">
        <v>25050.91617972</v>
      </c>
      <c r="R245" s="1343" t="n">
        <v>59170.9877198775</v>
      </c>
      <c r="S245" s="1344" t="n">
        <v>66796.2225390825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110</v>
      </c>
      <c r="C246" s="1337" t="s">
        <v>496</v>
      </c>
      <c r="D246" s="1337" t="n">
        <f aca="false">K246</f>
        <v>300</v>
      </c>
      <c r="E246" s="1337" t="s">
        <v>496</v>
      </c>
      <c r="F246" s="1357" t="n">
        <f aca="false">L246</f>
        <v>2250</v>
      </c>
      <c r="G246" s="1337" t="s">
        <v>496</v>
      </c>
      <c r="H246" s="1325" t="n">
        <v>4</v>
      </c>
      <c r="I246" s="1327" t="s">
        <v>497</v>
      </c>
      <c r="J246" s="1338" t="n">
        <v>110</v>
      </c>
      <c r="K246" s="1209" t="n">
        <v>300</v>
      </c>
      <c r="L246" s="1209" t="n">
        <v>2250</v>
      </c>
      <c r="M246" s="1310" t="n">
        <v>24.51513290889</v>
      </c>
      <c r="N246" s="1211" t="n">
        <v>1648.969509936</v>
      </c>
      <c r="O246" s="1212" t="n">
        <v>34754.652950085</v>
      </c>
      <c r="P246" s="1342" t="n">
        <v>42538.6611159075</v>
      </c>
      <c r="Q246" s="1213" t="n">
        <v>25499.8929721163</v>
      </c>
      <c r="R246" s="1343" t="n">
        <v>60254.5459222013</v>
      </c>
      <c r="S246" s="1344" t="n">
        <v>68038.5540880238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110</v>
      </c>
      <c r="C247" s="1337" t="s">
        <v>496</v>
      </c>
      <c r="D247" s="1337" t="n">
        <f aca="false">K247</f>
        <v>300</v>
      </c>
      <c r="E247" s="1337" t="s">
        <v>496</v>
      </c>
      <c r="F247" s="1357" t="n">
        <f aca="false">L247</f>
        <v>2300</v>
      </c>
      <c r="G247" s="1337" t="s">
        <v>496</v>
      </c>
      <c r="H247" s="1325" t="n">
        <v>4</v>
      </c>
      <c r="I247" s="1327" t="s">
        <v>497</v>
      </c>
      <c r="J247" s="1338" t="n">
        <v>110</v>
      </c>
      <c r="K247" s="1209" t="n">
        <v>300</v>
      </c>
      <c r="L247" s="1209" t="n">
        <v>2300</v>
      </c>
      <c r="M247" s="1310" t="n">
        <v>25.02278617865</v>
      </c>
      <c r="N247" s="1211" t="n">
        <v>1692.363444408</v>
      </c>
      <c r="O247" s="1212" t="n">
        <v>35389.2342288038</v>
      </c>
      <c r="P247" s="1342" t="n">
        <v>43332.0160036613</v>
      </c>
      <c r="Q247" s="1213" t="n">
        <v>25948.8698957213</v>
      </c>
      <c r="R247" s="1343" t="n">
        <v>61338.104124525</v>
      </c>
      <c r="S247" s="1344" t="n">
        <v>69280.8858993825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110</v>
      </c>
      <c r="C248" s="1337" t="s">
        <v>496</v>
      </c>
      <c r="D248" s="1337" t="n">
        <f aca="false">K248</f>
        <v>300</v>
      </c>
      <c r="E248" s="1337" t="s">
        <v>496</v>
      </c>
      <c r="F248" s="1357" t="n">
        <f aca="false">L248</f>
        <v>2350</v>
      </c>
      <c r="G248" s="1337" t="s">
        <v>496</v>
      </c>
      <c r="H248" s="1325" t="n">
        <v>4</v>
      </c>
      <c r="I248" s="1327" t="s">
        <v>497</v>
      </c>
      <c r="J248" s="1338" t="n">
        <v>110</v>
      </c>
      <c r="K248" s="1209" t="n">
        <v>300</v>
      </c>
      <c r="L248" s="1209" t="n">
        <v>2350</v>
      </c>
      <c r="M248" s="1310" t="n">
        <v>25.54747944841</v>
      </c>
      <c r="N248" s="1211" t="n">
        <v>1735.75737888</v>
      </c>
      <c r="O248" s="1212" t="n">
        <v>36023.8156387313</v>
      </c>
      <c r="P248" s="1342" t="n">
        <v>44125.3707602063</v>
      </c>
      <c r="Q248" s="1213" t="n">
        <v>26613.3436767</v>
      </c>
      <c r="R248" s="1343" t="n">
        <v>62637.1593154313</v>
      </c>
      <c r="S248" s="1344" t="n">
        <v>70738.7144369063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110</v>
      </c>
      <c r="C249" s="1337" t="s">
        <v>496</v>
      </c>
      <c r="D249" s="1337" t="n">
        <f aca="false">K249</f>
        <v>300</v>
      </c>
      <c r="E249" s="1337" t="s">
        <v>496</v>
      </c>
      <c r="F249" s="1357" t="n">
        <f aca="false">L249</f>
        <v>2400</v>
      </c>
      <c r="G249" s="1337" t="s">
        <v>496</v>
      </c>
      <c r="H249" s="1325" t="n">
        <v>4</v>
      </c>
      <c r="I249" s="1327" t="s">
        <v>497</v>
      </c>
      <c r="J249" s="1338" t="n">
        <v>110</v>
      </c>
      <c r="K249" s="1209" t="n">
        <v>300</v>
      </c>
      <c r="L249" s="1209" t="n">
        <v>2400</v>
      </c>
      <c r="M249" s="1310" t="n">
        <v>26.05513271817</v>
      </c>
      <c r="N249" s="1211" t="n">
        <v>1779.151313352</v>
      </c>
      <c r="O249" s="1212" t="n">
        <v>36658.3970486588</v>
      </c>
      <c r="P249" s="1342" t="n">
        <v>44918.72564796</v>
      </c>
      <c r="Q249" s="1213" t="n">
        <v>27062.3204690963</v>
      </c>
      <c r="R249" s="1343" t="n">
        <v>63720.717517755</v>
      </c>
      <c r="S249" s="1344" t="n">
        <v>71981.0461170563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110</v>
      </c>
      <c r="C250" s="1337" t="s">
        <v>496</v>
      </c>
      <c r="D250" s="1337" t="n">
        <f aca="false">K250</f>
        <v>300</v>
      </c>
      <c r="E250" s="1337" t="s">
        <v>496</v>
      </c>
      <c r="F250" s="1357" t="n">
        <f aca="false">L250</f>
        <v>2450</v>
      </c>
      <c r="G250" s="1337" t="s">
        <v>496</v>
      </c>
      <c r="H250" s="1325" t="n">
        <v>4</v>
      </c>
      <c r="I250" s="1327" t="s">
        <v>497</v>
      </c>
      <c r="J250" s="1338" t="n">
        <v>110</v>
      </c>
      <c r="K250" s="1209" t="n">
        <v>300</v>
      </c>
      <c r="L250" s="1209" t="n">
        <v>2450</v>
      </c>
      <c r="M250" s="1310" t="n">
        <v>26.74697914523</v>
      </c>
      <c r="N250" s="1211" t="n">
        <v>1822.545247824</v>
      </c>
      <c r="O250" s="1212" t="n">
        <v>37951.1682589013</v>
      </c>
      <c r="P250" s="1342" t="n">
        <v>46330.8192763313</v>
      </c>
      <c r="Q250" s="1213" t="n">
        <v>27726.7943812838</v>
      </c>
      <c r="R250" s="1343" t="n">
        <v>65677.962640185</v>
      </c>
      <c r="S250" s="1344" t="n">
        <v>74057.613657615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110</v>
      </c>
      <c r="C251" s="1337" t="s">
        <v>496</v>
      </c>
      <c r="D251" s="1337" t="n">
        <f aca="false">K251</f>
        <v>300</v>
      </c>
      <c r="E251" s="1337" t="s">
        <v>496</v>
      </c>
      <c r="F251" s="1357" t="n">
        <f aca="false">L251</f>
        <v>2500</v>
      </c>
      <c r="G251" s="1337" t="s">
        <v>496</v>
      </c>
      <c r="H251" s="1325" t="n">
        <v>4</v>
      </c>
      <c r="I251" s="1327" t="s">
        <v>497</v>
      </c>
      <c r="J251" s="1338" t="n">
        <v>110</v>
      </c>
      <c r="K251" s="1209" t="n">
        <v>300</v>
      </c>
      <c r="L251" s="1209" t="n">
        <v>2500</v>
      </c>
      <c r="M251" s="1310" t="n">
        <v>27.25463241499</v>
      </c>
      <c r="N251" s="1211" t="n">
        <v>1865.939182296</v>
      </c>
      <c r="O251" s="1212" t="n">
        <v>38585.74953762</v>
      </c>
      <c r="P251" s="1342" t="n">
        <v>47124.1740328763</v>
      </c>
      <c r="Q251" s="1213" t="n">
        <v>28175.77117368</v>
      </c>
      <c r="R251" s="1343" t="n">
        <v>66761.5207113</v>
      </c>
      <c r="S251" s="1344" t="n">
        <v>75299.9452065563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110</v>
      </c>
      <c r="C252" s="1337" t="s">
        <v>496</v>
      </c>
      <c r="D252" s="1337" t="n">
        <f aca="false">K252</f>
        <v>300</v>
      </c>
      <c r="E252" s="1337" t="s">
        <v>496</v>
      </c>
      <c r="F252" s="1357" t="n">
        <f aca="false">L252</f>
        <v>2550</v>
      </c>
      <c r="G252" s="1337" t="s">
        <v>496</v>
      </c>
      <c r="H252" s="1325" t="n">
        <v>4</v>
      </c>
      <c r="I252" s="1327" t="s">
        <v>497</v>
      </c>
      <c r="J252" s="1338" t="n">
        <v>110</v>
      </c>
      <c r="K252" s="1209" t="n">
        <v>300</v>
      </c>
      <c r="L252" s="1209" t="n">
        <v>2550</v>
      </c>
      <c r="M252" s="1310" t="n">
        <v>27.77932568475</v>
      </c>
      <c r="N252" s="1211" t="n">
        <v>1909.333116768</v>
      </c>
      <c r="O252" s="1212" t="n">
        <v>39220.3309475475</v>
      </c>
      <c r="P252" s="1342" t="n">
        <v>47917.52892063</v>
      </c>
      <c r="Q252" s="1213" t="n">
        <v>28840.2450858675</v>
      </c>
      <c r="R252" s="1343" t="n">
        <v>68060.576033415</v>
      </c>
      <c r="S252" s="1344" t="n">
        <v>76757.7740064975</v>
      </c>
    </row>
    <row r="253" customFormat="false" ht="16.5" hidden="false" customHeight="false" outlineLevel="0" collapsed="false">
      <c r="A253" s="1324" t="s">
        <v>529</v>
      </c>
      <c r="B253" s="1325" t="n">
        <f aca="false">J253</f>
        <v>110</v>
      </c>
      <c r="C253" s="1325" t="s">
        <v>496</v>
      </c>
      <c r="D253" s="1325" t="n">
        <f aca="false">K253</f>
        <v>300</v>
      </c>
      <c r="E253" s="1325" t="s">
        <v>496</v>
      </c>
      <c r="F253" s="1357" t="n">
        <f aca="false">L253</f>
        <v>2600</v>
      </c>
      <c r="G253" s="1325" t="s">
        <v>496</v>
      </c>
      <c r="H253" s="1325" t="n">
        <v>4</v>
      </c>
      <c r="I253" s="1327" t="s">
        <v>497</v>
      </c>
      <c r="J253" s="1338" t="n">
        <v>110</v>
      </c>
      <c r="K253" s="1209" t="n">
        <v>300</v>
      </c>
      <c r="L253" s="1209" t="n">
        <v>2600</v>
      </c>
      <c r="M253" s="1310" t="n">
        <v>28.28697895451</v>
      </c>
      <c r="N253" s="1211" t="n">
        <v>1952.72705124</v>
      </c>
      <c r="O253" s="1212" t="n">
        <v>39854.912357475</v>
      </c>
      <c r="P253" s="1342" t="n">
        <v>48710.883677175</v>
      </c>
      <c r="Q253" s="1213" t="n">
        <v>29289.2218782638</v>
      </c>
      <c r="R253" s="1343" t="n">
        <v>69144.1342357388</v>
      </c>
      <c r="S253" s="1344" t="n">
        <v>78000.1055554388</v>
      </c>
    </row>
    <row r="254" customFormat="false" ht="16.5" hidden="false" customHeight="false" outlineLevel="0" collapsed="false">
      <c r="A254" s="1336" t="s">
        <v>529</v>
      </c>
      <c r="B254" s="1337" t="n">
        <f aca="false">J254</f>
        <v>110</v>
      </c>
      <c r="C254" s="1337" t="s">
        <v>496</v>
      </c>
      <c r="D254" s="1337" t="n">
        <f aca="false">K254</f>
        <v>300</v>
      </c>
      <c r="E254" s="1337" t="s">
        <v>496</v>
      </c>
      <c r="F254" s="1357" t="n">
        <f aca="false">L254</f>
        <v>2650</v>
      </c>
      <c r="G254" s="1337" t="s">
        <v>496</v>
      </c>
      <c r="H254" s="1325" t="n">
        <v>4</v>
      </c>
      <c r="I254" s="1327" t="s">
        <v>497</v>
      </c>
      <c r="J254" s="1338" t="n">
        <v>110</v>
      </c>
      <c r="K254" s="1209" t="n">
        <v>300</v>
      </c>
      <c r="L254" s="1209" t="n">
        <v>2650</v>
      </c>
      <c r="M254" s="1310" t="n">
        <v>28.81167222427</v>
      </c>
      <c r="N254" s="1211" t="n">
        <v>1996.120985712</v>
      </c>
      <c r="O254" s="1212" t="n">
        <v>40489.4937674025</v>
      </c>
      <c r="P254" s="1342" t="n">
        <v>49504.2385649288</v>
      </c>
      <c r="Q254" s="1213" t="n">
        <v>29953.6956592425</v>
      </c>
      <c r="R254" s="1343" t="n">
        <v>70443.189426645</v>
      </c>
      <c r="S254" s="1344" t="n">
        <v>79457.9342241713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110</v>
      </c>
      <c r="C255" s="1337" t="s">
        <v>496</v>
      </c>
      <c r="D255" s="1337" t="n">
        <f aca="false">K255</f>
        <v>300</v>
      </c>
      <c r="E255" s="1337" t="s">
        <v>496</v>
      </c>
      <c r="F255" s="1357" t="n">
        <f aca="false">L255</f>
        <v>2700</v>
      </c>
      <c r="G255" s="1337" t="s">
        <v>496</v>
      </c>
      <c r="H255" s="1325" t="n">
        <v>4</v>
      </c>
      <c r="I255" s="1327" t="s">
        <v>497</v>
      </c>
      <c r="J255" s="1338" t="n">
        <v>110</v>
      </c>
      <c r="K255" s="1209" t="n">
        <v>300</v>
      </c>
      <c r="L255" s="1209" t="n">
        <v>2700</v>
      </c>
      <c r="M255" s="1310" t="n">
        <v>29.39782549403</v>
      </c>
      <c r="N255" s="1211" t="n">
        <v>2039.514920184</v>
      </c>
      <c r="O255" s="1212" t="n">
        <v>41196.1819955625</v>
      </c>
      <c r="P255" s="1342" t="n">
        <v>50370.1404762713</v>
      </c>
      <c r="Q255" s="1213" t="n">
        <v>30402.6725828475</v>
      </c>
      <c r="R255" s="1343" t="n">
        <v>71598.85457841</v>
      </c>
      <c r="S255" s="1344" t="n">
        <v>80772.8130591188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110</v>
      </c>
      <c r="C256" s="1337" t="s">
        <v>496</v>
      </c>
      <c r="D256" s="1337" t="n">
        <f aca="false">K256</f>
        <v>300</v>
      </c>
      <c r="E256" s="1337" t="s">
        <v>496</v>
      </c>
      <c r="F256" s="1357" t="n">
        <f aca="false">L256</f>
        <v>2750</v>
      </c>
      <c r="G256" s="1337" t="s">
        <v>496</v>
      </c>
      <c r="H256" s="1325" t="n">
        <v>4</v>
      </c>
      <c r="I256" s="1327" t="s">
        <v>497</v>
      </c>
      <c r="J256" s="1338" t="n">
        <v>110</v>
      </c>
      <c r="K256" s="1209" t="n">
        <v>300</v>
      </c>
      <c r="L256" s="1209" t="n">
        <v>2750</v>
      </c>
      <c r="M256" s="1310" t="n">
        <v>29.90547876379</v>
      </c>
      <c r="N256" s="1211" t="n">
        <v>2082.908854656</v>
      </c>
      <c r="O256" s="1212" t="n">
        <v>41830.76340549</v>
      </c>
      <c r="P256" s="1342" t="n">
        <v>51163.495364025</v>
      </c>
      <c r="Q256" s="1213" t="n">
        <v>30851.6493752438</v>
      </c>
      <c r="R256" s="1343" t="n">
        <v>72682.4127807338</v>
      </c>
      <c r="S256" s="1344" t="n">
        <v>82015.1447392688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110</v>
      </c>
      <c r="C257" s="1337" t="s">
        <v>496</v>
      </c>
      <c r="D257" s="1337" t="n">
        <f aca="false">K257</f>
        <v>300</v>
      </c>
      <c r="E257" s="1337" t="s">
        <v>496</v>
      </c>
      <c r="F257" s="1357" t="n">
        <f aca="false">L257</f>
        <v>2800</v>
      </c>
      <c r="G257" s="1337" t="s">
        <v>496</v>
      </c>
      <c r="H257" s="1325" t="n">
        <v>4</v>
      </c>
      <c r="I257" s="1327" t="s">
        <v>497</v>
      </c>
      <c r="J257" s="1338" t="n">
        <v>110</v>
      </c>
      <c r="K257" s="1209" t="n">
        <v>300</v>
      </c>
      <c r="L257" s="1209" t="n">
        <v>2800</v>
      </c>
      <c r="M257" s="1310" t="n">
        <v>30.43017203355</v>
      </c>
      <c r="N257" s="1211" t="n">
        <v>2126.302789128</v>
      </c>
      <c r="O257" s="1212" t="n">
        <v>42465.3448154175</v>
      </c>
      <c r="P257" s="1342" t="n">
        <v>51956.85012057</v>
      </c>
      <c r="Q257" s="1213" t="n">
        <v>31516.1231562225</v>
      </c>
      <c r="R257" s="1343" t="n">
        <v>73981.46797164</v>
      </c>
      <c r="S257" s="1344" t="n">
        <v>83472.9732767925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110</v>
      </c>
      <c r="C258" s="1337" t="s">
        <v>496</v>
      </c>
      <c r="D258" s="1337" t="n">
        <f aca="false">K258</f>
        <v>300</v>
      </c>
      <c r="E258" s="1337" t="s">
        <v>496</v>
      </c>
      <c r="F258" s="1357" t="n">
        <f aca="false">L258</f>
        <v>2850</v>
      </c>
      <c r="G258" s="1337" t="s">
        <v>496</v>
      </c>
      <c r="H258" s="1325" t="n">
        <v>4</v>
      </c>
      <c r="I258" s="1327" t="s">
        <v>497</v>
      </c>
      <c r="J258" s="1338" t="n">
        <v>110</v>
      </c>
      <c r="K258" s="1209" t="n">
        <v>300</v>
      </c>
      <c r="L258" s="1209" t="n">
        <v>2850</v>
      </c>
      <c r="M258" s="1310" t="n">
        <v>30.93782530331</v>
      </c>
      <c r="N258" s="1211" t="n">
        <v>2169.6967236</v>
      </c>
      <c r="O258" s="1212" t="n">
        <v>43099.9260941363</v>
      </c>
      <c r="P258" s="1342" t="n">
        <v>52750.2050083238</v>
      </c>
      <c r="Q258" s="1213" t="n">
        <v>31965.1000798275</v>
      </c>
      <c r="R258" s="1343" t="n">
        <v>75065.0261739638</v>
      </c>
      <c r="S258" s="1344" t="n">
        <v>84715.3050881513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110</v>
      </c>
      <c r="C259" s="1337" t="s">
        <v>496</v>
      </c>
      <c r="D259" s="1337" t="n">
        <f aca="false">K259</f>
        <v>300</v>
      </c>
      <c r="E259" s="1337" t="s">
        <v>496</v>
      </c>
      <c r="F259" s="1357" t="n">
        <f aca="false">L259</f>
        <v>2900</v>
      </c>
      <c r="G259" s="1337" t="s">
        <v>496</v>
      </c>
      <c r="H259" s="1325" t="n">
        <v>4</v>
      </c>
      <c r="I259" s="1327" t="s">
        <v>497</v>
      </c>
      <c r="J259" s="1338" t="n">
        <v>110</v>
      </c>
      <c r="K259" s="1209" t="n">
        <v>300</v>
      </c>
      <c r="L259" s="1209" t="n">
        <v>2900</v>
      </c>
      <c r="M259" s="1310" t="n">
        <v>31.46251857307</v>
      </c>
      <c r="N259" s="1211" t="n">
        <v>2213.090658072</v>
      </c>
      <c r="O259" s="1212" t="n">
        <v>43734.5075040638</v>
      </c>
      <c r="P259" s="1342" t="n">
        <v>53543.5598960775</v>
      </c>
      <c r="Q259" s="1213" t="n">
        <v>32629.5738608063</v>
      </c>
      <c r="R259" s="1343" t="n">
        <v>76364.08136487</v>
      </c>
      <c r="S259" s="1344" t="n">
        <v>86173.1337568838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110</v>
      </c>
      <c r="C260" s="1337" t="s">
        <v>496</v>
      </c>
      <c r="D260" s="1337" t="n">
        <f aca="false">K260</f>
        <v>300</v>
      </c>
      <c r="E260" s="1337" t="s">
        <v>496</v>
      </c>
      <c r="F260" s="1357" t="n">
        <f aca="false">L260</f>
        <v>2950</v>
      </c>
      <c r="G260" s="1337" t="s">
        <v>496</v>
      </c>
      <c r="H260" s="1325" t="n">
        <v>4</v>
      </c>
      <c r="I260" s="1327" t="s">
        <v>497</v>
      </c>
      <c r="J260" s="1338" t="n">
        <v>110</v>
      </c>
      <c r="K260" s="1209" t="n">
        <v>300</v>
      </c>
      <c r="L260" s="1209" t="n">
        <v>2950</v>
      </c>
      <c r="M260" s="1310" t="n">
        <v>31.97017184283</v>
      </c>
      <c r="N260" s="1211" t="n">
        <v>2256.484592544</v>
      </c>
      <c r="O260" s="1212" t="n">
        <v>44369.0889139913</v>
      </c>
      <c r="P260" s="1342" t="n">
        <v>54336.9146526225</v>
      </c>
      <c r="Q260" s="1213" t="n">
        <v>33078.5507844113</v>
      </c>
      <c r="R260" s="1343" t="n">
        <v>77447.6396984025</v>
      </c>
      <c r="S260" s="1344" t="n">
        <v>87415.4654370338</v>
      </c>
    </row>
    <row r="261" customFormat="false" ht="16.5" hidden="false" customHeight="false" outlineLevel="0" collapsed="false">
      <c r="A261" s="1345" t="s">
        <v>529</v>
      </c>
      <c r="B261" s="1346" t="n">
        <f aca="false">J261</f>
        <v>110</v>
      </c>
      <c r="C261" s="1346" t="s">
        <v>496</v>
      </c>
      <c r="D261" s="1346" t="n">
        <f aca="false">K261</f>
        <v>300</v>
      </c>
      <c r="E261" s="1346" t="s">
        <v>496</v>
      </c>
      <c r="F261" s="1358" t="n">
        <f aca="false">L261</f>
        <v>3000</v>
      </c>
      <c r="G261" s="1346" t="s">
        <v>496</v>
      </c>
      <c r="H261" s="1348" t="n">
        <v>4</v>
      </c>
      <c r="I261" s="1349" t="s">
        <v>497</v>
      </c>
      <c r="J261" s="1356" t="n">
        <v>110</v>
      </c>
      <c r="K261" s="1232" t="n">
        <v>300</v>
      </c>
      <c r="L261" s="1232" t="n">
        <v>3000</v>
      </c>
      <c r="M261" s="1248" t="n">
        <v>32.49486511259</v>
      </c>
      <c r="N261" s="1234" t="n">
        <v>2299.878527016</v>
      </c>
      <c r="O261" s="1235" t="n">
        <v>46101.9481798613</v>
      </c>
      <c r="P261" s="1353" t="n">
        <v>55130.2695403763</v>
      </c>
      <c r="Q261" s="1236" t="n">
        <v>33743.02456539</v>
      </c>
      <c r="R261" s="1354" t="n">
        <v>79844.9727452513</v>
      </c>
      <c r="S261" s="1355" t="n">
        <v>88873.2941057663</v>
      </c>
    </row>
    <row r="262" customFormat="false" ht="22.5" hidden="false" customHeight="true" outlineLevel="0" collapsed="false">
      <c r="A262" s="1201" t="s">
        <v>539</v>
      </c>
      <c r="B262" s="1201"/>
      <c r="C262" s="1201"/>
      <c r="D262" s="1201"/>
      <c r="E262" s="1201"/>
      <c r="F262" s="1201"/>
      <c r="G262" s="1201"/>
      <c r="H262" s="1201"/>
      <c r="I262" s="1201"/>
      <c r="J262" s="1201"/>
      <c r="K262" s="1201"/>
      <c r="L262" s="1201"/>
      <c r="M262" s="1201"/>
      <c r="N262" s="1201"/>
      <c r="O262" s="1201"/>
      <c r="P262" s="1201"/>
      <c r="Q262" s="1201"/>
      <c r="R262" s="1201"/>
      <c r="S262" s="1201"/>
    </row>
    <row r="263" customFormat="false" ht="16.5" hidden="false" customHeight="false" outlineLevel="0" collapsed="false">
      <c r="A263" s="1202" t="s">
        <v>505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24" t="s">
        <v>529</v>
      </c>
      <c r="B264" s="1325" t="n">
        <f aca="false">J264</f>
        <v>110</v>
      </c>
      <c r="C264" s="1325" t="s">
        <v>496</v>
      </c>
      <c r="D264" s="1325" t="n">
        <f aca="false">K264</f>
        <v>360</v>
      </c>
      <c r="E264" s="1325" t="s">
        <v>496</v>
      </c>
      <c r="F264" s="1357" t="n">
        <f aca="false">L264</f>
        <v>600</v>
      </c>
      <c r="G264" s="1325" t="s">
        <v>496</v>
      </c>
      <c r="H264" s="1325" t="n">
        <v>4</v>
      </c>
      <c r="I264" s="1327" t="s">
        <v>497</v>
      </c>
      <c r="J264" s="1328" t="n">
        <v>110</v>
      </c>
      <c r="K264" s="1259" t="n">
        <v>360</v>
      </c>
      <c r="L264" s="1259" t="n">
        <v>600</v>
      </c>
      <c r="M264" s="1359" t="n">
        <v>7.93191775719421</v>
      </c>
      <c r="N264" s="1261" t="n">
        <v>235.6870207626</v>
      </c>
      <c r="O264" s="1240" t="n">
        <v>13429.57559931</v>
      </c>
      <c r="P264" s="1332" t="n">
        <v>16313.451028515</v>
      </c>
      <c r="Q264" s="1262" t="n">
        <v>8602.21294115625</v>
      </c>
      <c r="R264" s="1334" t="n">
        <v>22031.7885404663</v>
      </c>
      <c r="S264" s="1335" t="n">
        <v>24915.6639696713</v>
      </c>
    </row>
    <row r="265" customFormat="false" ht="16.5" hidden="false" customHeight="false" outlineLevel="0" collapsed="false">
      <c r="A265" s="1336" t="s">
        <v>529</v>
      </c>
      <c r="B265" s="1337" t="n">
        <f aca="false">J265</f>
        <v>110</v>
      </c>
      <c r="C265" s="1337" t="s">
        <v>496</v>
      </c>
      <c r="D265" s="1337" t="n">
        <f aca="false">K265</f>
        <v>360</v>
      </c>
      <c r="E265" s="1337" t="s">
        <v>496</v>
      </c>
      <c r="F265" s="1357" t="n">
        <f aca="false">L265</f>
        <v>650</v>
      </c>
      <c r="G265" s="1337" t="s">
        <v>496</v>
      </c>
      <c r="H265" s="1325" t="n">
        <v>4</v>
      </c>
      <c r="I265" s="1327" t="s">
        <v>497</v>
      </c>
      <c r="J265" s="1338" t="n">
        <v>110</v>
      </c>
      <c r="K265" s="1209" t="n">
        <v>360</v>
      </c>
      <c r="L265" s="1209" t="n">
        <v>650</v>
      </c>
      <c r="M265" s="1310" t="n">
        <v>8.48735158879632</v>
      </c>
      <c r="N265" s="1211" t="n">
        <v>282.82442491512</v>
      </c>
      <c r="O265" s="1212" t="n">
        <v>14090.4364161488</v>
      </c>
      <c r="P265" s="1342" t="n">
        <v>17152.8328960988</v>
      </c>
      <c r="Q265" s="1213" t="n">
        <v>9119.59344723375</v>
      </c>
      <c r="R265" s="1343" t="n">
        <v>23210.0298633825</v>
      </c>
      <c r="S265" s="1344" t="n">
        <v>26272.4263433325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110</v>
      </c>
      <c r="C266" s="1337" t="s">
        <v>496</v>
      </c>
      <c r="D266" s="1337" t="n">
        <f aca="false">K266</f>
        <v>360</v>
      </c>
      <c r="E266" s="1337" t="s">
        <v>496</v>
      </c>
      <c r="F266" s="1357" t="n">
        <f aca="false">L266</f>
        <v>700</v>
      </c>
      <c r="G266" s="1337" t="s">
        <v>496</v>
      </c>
      <c r="H266" s="1325" t="n">
        <v>4</v>
      </c>
      <c r="I266" s="1327" t="s">
        <v>497</v>
      </c>
      <c r="J266" s="1338" t="n">
        <v>110</v>
      </c>
      <c r="K266" s="1209" t="n">
        <v>360</v>
      </c>
      <c r="L266" s="1209" t="n">
        <v>700</v>
      </c>
      <c r="M266" s="1310" t="n">
        <v>9.05982542039842</v>
      </c>
      <c r="N266" s="1211" t="n">
        <v>329.96182906764</v>
      </c>
      <c r="O266" s="1212" t="n">
        <v>14751.2972329875</v>
      </c>
      <c r="P266" s="1342" t="n">
        <v>17992.2147636825</v>
      </c>
      <c r="Q266" s="1213" t="n">
        <v>9852.47094189375</v>
      </c>
      <c r="R266" s="1343" t="n">
        <v>24603.7681748813</v>
      </c>
      <c r="S266" s="1344" t="n">
        <v>27844.6857055763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110</v>
      </c>
      <c r="C267" s="1337" t="s">
        <v>496</v>
      </c>
      <c r="D267" s="1337" t="n">
        <f aca="false">K267</f>
        <v>360</v>
      </c>
      <c r="E267" s="1337" t="s">
        <v>496</v>
      </c>
      <c r="F267" s="1357" t="n">
        <f aca="false">L267</f>
        <v>750</v>
      </c>
      <c r="G267" s="1337" t="s">
        <v>496</v>
      </c>
      <c r="H267" s="1325" t="n">
        <v>4</v>
      </c>
      <c r="I267" s="1327" t="s">
        <v>497</v>
      </c>
      <c r="J267" s="1338" t="n">
        <v>110</v>
      </c>
      <c r="K267" s="1209" t="n">
        <v>360</v>
      </c>
      <c r="L267" s="1209" t="n">
        <v>750</v>
      </c>
      <c r="M267" s="1310" t="n">
        <v>9.61525925200053</v>
      </c>
      <c r="N267" s="1211" t="n">
        <v>377.09923322016</v>
      </c>
      <c r="O267" s="1212" t="n">
        <v>15412.1580498263</v>
      </c>
      <c r="P267" s="1342" t="n">
        <v>18831.5966312663</v>
      </c>
      <c r="Q267" s="1213" t="n">
        <v>10369.8514479713</v>
      </c>
      <c r="R267" s="1343" t="n">
        <v>25782.0094977975</v>
      </c>
      <c r="S267" s="1344" t="n">
        <v>29201.4480792375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110</v>
      </c>
      <c r="C268" s="1337" t="s">
        <v>496</v>
      </c>
      <c r="D268" s="1337" t="n">
        <f aca="false">K268</f>
        <v>360</v>
      </c>
      <c r="E268" s="1337" t="s">
        <v>496</v>
      </c>
      <c r="F268" s="1357" t="n">
        <f aca="false">L268</f>
        <v>800</v>
      </c>
      <c r="G268" s="1337" t="s">
        <v>496</v>
      </c>
      <c r="H268" s="1325" t="n">
        <v>4</v>
      </c>
      <c r="I268" s="1327" t="s">
        <v>497</v>
      </c>
      <c r="J268" s="1338" t="n">
        <v>110</v>
      </c>
      <c r="K268" s="1209" t="n">
        <v>360</v>
      </c>
      <c r="L268" s="1209" t="n">
        <v>800</v>
      </c>
      <c r="M268" s="1310" t="n">
        <v>10.1706930836026</v>
      </c>
      <c r="N268" s="1211" t="n">
        <v>424.23663737268</v>
      </c>
      <c r="O268" s="1212" t="n">
        <v>16073.0187354563</v>
      </c>
      <c r="P268" s="1342" t="n">
        <v>19670.9783676413</v>
      </c>
      <c r="Q268" s="1213" t="n">
        <v>10887.2319540488</v>
      </c>
      <c r="R268" s="1343" t="n">
        <v>26960.250689505</v>
      </c>
      <c r="S268" s="1344" t="n">
        <v>30558.21032169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110</v>
      </c>
      <c r="C269" s="1337" t="s">
        <v>496</v>
      </c>
      <c r="D269" s="1337" t="n">
        <f aca="false">K269</f>
        <v>360</v>
      </c>
      <c r="E269" s="1337" t="s">
        <v>496</v>
      </c>
      <c r="F269" s="1357" t="n">
        <f aca="false">L269</f>
        <v>850</v>
      </c>
      <c r="G269" s="1337" t="s">
        <v>496</v>
      </c>
      <c r="H269" s="1325" t="n">
        <v>4</v>
      </c>
      <c r="I269" s="1327" t="s">
        <v>497</v>
      </c>
      <c r="J269" s="1338" t="n">
        <v>110</v>
      </c>
      <c r="K269" s="1209" t="n">
        <v>360</v>
      </c>
      <c r="L269" s="1209" t="n">
        <v>850</v>
      </c>
      <c r="M269" s="1310" t="n">
        <v>10.7431669152047</v>
      </c>
      <c r="N269" s="1211" t="n">
        <v>471.3740415252</v>
      </c>
      <c r="O269" s="1212" t="n">
        <v>16733.879552295</v>
      </c>
      <c r="P269" s="1342" t="n">
        <v>20510.360235225</v>
      </c>
      <c r="Q269" s="1213" t="n">
        <v>11620.1094487088</v>
      </c>
      <c r="R269" s="1343" t="n">
        <v>28353.9890010038</v>
      </c>
      <c r="S269" s="1344" t="n">
        <v>32130.4696839338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110</v>
      </c>
      <c r="C270" s="1337" t="s">
        <v>496</v>
      </c>
      <c r="D270" s="1337" t="n">
        <f aca="false">K270</f>
        <v>360</v>
      </c>
      <c r="E270" s="1337" t="s">
        <v>496</v>
      </c>
      <c r="F270" s="1357" t="n">
        <f aca="false">L270</f>
        <v>900</v>
      </c>
      <c r="G270" s="1337" t="s">
        <v>496</v>
      </c>
      <c r="H270" s="1325" t="n">
        <v>4</v>
      </c>
      <c r="I270" s="1327" t="s">
        <v>497</v>
      </c>
      <c r="J270" s="1338" t="n">
        <v>110</v>
      </c>
      <c r="K270" s="1209" t="n">
        <v>360</v>
      </c>
      <c r="L270" s="1209" t="n">
        <v>900</v>
      </c>
      <c r="M270" s="1310" t="n">
        <v>11.2986007468068</v>
      </c>
      <c r="N270" s="1211" t="n">
        <v>518.51144567772</v>
      </c>
      <c r="O270" s="1212" t="n">
        <v>17394.7403691338</v>
      </c>
      <c r="P270" s="1342" t="n">
        <v>21349.7421028088</v>
      </c>
      <c r="Q270" s="1213" t="n">
        <v>12137.4899547863</v>
      </c>
      <c r="R270" s="1343" t="n">
        <v>29532.23032392</v>
      </c>
      <c r="S270" s="1344" t="n">
        <v>33487.232057595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110</v>
      </c>
      <c r="C271" s="1337" t="s">
        <v>496</v>
      </c>
      <c r="D271" s="1337" t="n">
        <f aca="false">K271</f>
        <v>360</v>
      </c>
      <c r="E271" s="1337" t="s">
        <v>496</v>
      </c>
      <c r="F271" s="1357" t="n">
        <f aca="false">L271</f>
        <v>950</v>
      </c>
      <c r="G271" s="1337" t="s">
        <v>496</v>
      </c>
      <c r="H271" s="1325" t="n">
        <v>4</v>
      </c>
      <c r="I271" s="1327" t="s">
        <v>497</v>
      </c>
      <c r="J271" s="1338" t="n">
        <v>110</v>
      </c>
      <c r="K271" s="1209" t="n">
        <v>360</v>
      </c>
      <c r="L271" s="1209" t="n">
        <v>950</v>
      </c>
      <c r="M271" s="1310" t="n">
        <v>11.8710745784089</v>
      </c>
      <c r="N271" s="1211" t="n">
        <v>565.64884983024</v>
      </c>
      <c r="O271" s="1212" t="n">
        <v>18055.6011859725</v>
      </c>
      <c r="P271" s="1342" t="n">
        <v>22189.1239703925</v>
      </c>
      <c r="Q271" s="1213" t="n">
        <v>12870.3674494463</v>
      </c>
      <c r="R271" s="1343" t="n">
        <v>30925.9686354188</v>
      </c>
      <c r="S271" s="1344" t="n">
        <v>35059.4914198388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110</v>
      </c>
      <c r="C272" s="1337" t="s">
        <v>496</v>
      </c>
      <c r="D272" s="1337" t="n">
        <f aca="false">K272</f>
        <v>360</v>
      </c>
      <c r="E272" s="1337" t="s">
        <v>496</v>
      </c>
      <c r="F272" s="1357" t="n">
        <f aca="false">L272</f>
        <v>1000</v>
      </c>
      <c r="G272" s="1337" t="s">
        <v>496</v>
      </c>
      <c r="H272" s="1325" t="n">
        <v>4</v>
      </c>
      <c r="I272" s="1327" t="s">
        <v>497</v>
      </c>
      <c r="J272" s="1338" t="n">
        <v>110</v>
      </c>
      <c r="K272" s="1209" t="n">
        <v>360</v>
      </c>
      <c r="L272" s="1209" t="n">
        <v>1000</v>
      </c>
      <c r="M272" s="1310" t="n">
        <v>12.4265084100111</v>
      </c>
      <c r="N272" s="1211" t="n">
        <v>612.78625398276</v>
      </c>
      <c r="O272" s="1212" t="n">
        <v>18716.4620028113</v>
      </c>
      <c r="P272" s="1342" t="n">
        <v>23028.5057067675</v>
      </c>
      <c r="Q272" s="1213" t="n">
        <v>13387.7479555238</v>
      </c>
      <c r="R272" s="1343" t="n">
        <v>32104.209958335</v>
      </c>
      <c r="S272" s="1344" t="n">
        <v>36416.2536622913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110</v>
      </c>
      <c r="C273" s="1337" t="s">
        <v>496</v>
      </c>
      <c r="D273" s="1337" t="n">
        <f aca="false">K273</f>
        <v>360</v>
      </c>
      <c r="E273" s="1337" t="s">
        <v>496</v>
      </c>
      <c r="F273" s="1357" t="n">
        <f aca="false">L273</f>
        <v>1050</v>
      </c>
      <c r="G273" s="1337" t="s">
        <v>496</v>
      </c>
      <c r="H273" s="1325" t="n">
        <v>4</v>
      </c>
      <c r="I273" s="1327" t="s">
        <v>497</v>
      </c>
      <c r="J273" s="1338" t="n">
        <v>110</v>
      </c>
      <c r="K273" s="1209" t="n">
        <v>360</v>
      </c>
      <c r="L273" s="1209" t="n">
        <v>1050</v>
      </c>
      <c r="M273" s="1310" t="n">
        <v>12.9989822416132</v>
      </c>
      <c r="N273" s="1211" t="n">
        <v>659.92365813528</v>
      </c>
      <c r="O273" s="1212" t="n">
        <v>19377.32281965</v>
      </c>
      <c r="P273" s="1342" t="n">
        <v>23867.8875743513</v>
      </c>
      <c r="Q273" s="1213" t="n">
        <v>14120.6254501838</v>
      </c>
      <c r="R273" s="1343" t="n">
        <v>33497.9482698338</v>
      </c>
      <c r="S273" s="1344" t="n">
        <v>37988.513024535</v>
      </c>
    </row>
    <row r="274" customFormat="false" ht="16.5" hidden="false" customHeight="false" outlineLevel="0" collapsed="false">
      <c r="A274" s="1324" t="s">
        <v>529</v>
      </c>
      <c r="B274" s="1325" t="n">
        <f aca="false">J274</f>
        <v>110</v>
      </c>
      <c r="C274" s="1325" t="s">
        <v>496</v>
      </c>
      <c r="D274" s="1325" t="n">
        <f aca="false">K274</f>
        <v>360</v>
      </c>
      <c r="E274" s="1325" t="s">
        <v>496</v>
      </c>
      <c r="F274" s="1357" t="n">
        <f aca="false">L274</f>
        <v>1100</v>
      </c>
      <c r="G274" s="1325" t="s">
        <v>496</v>
      </c>
      <c r="H274" s="1325" t="n">
        <v>4</v>
      </c>
      <c r="I274" s="1327" t="s">
        <v>497</v>
      </c>
      <c r="J274" s="1338" t="n">
        <v>110</v>
      </c>
      <c r="K274" s="1209" t="n">
        <v>360</v>
      </c>
      <c r="L274" s="1209" t="n">
        <v>1100</v>
      </c>
      <c r="M274" s="1310" t="n">
        <v>13.5544160732153</v>
      </c>
      <c r="N274" s="1211" t="n">
        <v>707.0610622878</v>
      </c>
      <c r="O274" s="1212" t="n">
        <v>20038.18350528</v>
      </c>
      <c r="P274" s="1342" t="n">
        <v>24707.269441935</v>
      </c>
      <c r="Q274" s="1213" t="n">
        <v>14638.0059562613</v>
      </c>
      <c r="R274" s="1343" t="n">
        <v>34676.1894615413</v>
      </c>
      <c r="S274" s="1344" t="n">
        <v>39345.2753981963</v>
      </c>
    </row>
    <row r="275" customFormat="false" ht="16.5" hidden="false" customHeight="false" outlineLevel="0" collapsed="false">
      <c r="A275" s="1336" t="s">
        <v>529</v>
      </c>
      <c r="B275" s="1337" t="n">
        <f aca="false">J275</f>
        <v>110</v>
      </c>
      <c r="C275" s="1337" t="s">
        <v>496</v>
      </c>
      <c r="D275" s="1337" t="n">
        <f aca="false">K275</f>
        <v>360</v>
      </c>
      <c r="E275" s="1337" t="s">
        <v>496</v>
      </c>
      <c r="F275" s="1357" t="n">
        <f aca="false">L275</f>
        <v>1150</v>
      </c>
      <c r="G275" s="1337" t="s">
        <v>496</v>
      </c>
      <c r="H275" s="1325" t="n">
        <v>4</v>
      </c>
      <c r="I275" s="1327" t="s">
        <v>497</v>
      </c>
      <c r="J275" s="1338" t="n">
        <v>110</v>
      </c>
      <c r="K275" s="1209" t="n">
        <v>360</v>
      </c>
      <c r="L275" s="1209" t="n">
        <v>1150</v>
      </c>
      <c r="M275" s="1310" t="n">
        <v>14.1098499048174</v>
      </c>
      <c r="N275" s="1211" t="n">
        <v>754.19846644032</v>
      </c>
      <c r="O275" s="1212" t="n">
        <v>20699.0443221188</v>
      </c>
      <c r="P275" s="1342" t="n">
        <v>25546.6513095188</v>
      </c>
      <c r="Q275" s="1213" t="n">
        <v>15155.3864623388</v>
      </c>
      <c r="R275" s="1343" t="n">
        <v>35854.4307844575</v>
      </c>
      <c r="S275" s="1344" t="n">
        <v>40702.0377718575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110</v>
      </c>
      <c r="C276" s="1337" t="s">
        <v>496</v>
      </c>
      <c r="D276" s="1337" t="n">
        <f aca="false">K276</f>
        <v>360</v>
      </c>
      <c r="E276" s="1337" t="s">
        <v>496</v>
      </c>
      <c r="F276" s="1357" t="n">
        <f aca="false">L276</f>
        <v>1200</v>
      </c>
      <c r="G276" s="1337" t="s">
        <v>496</v>
      </c>
      <c r="H276" s="1325" t="n">
        <v>4</v>
      </c>
      <c r="I276" s="1327" t="s">
        <v>497</v>
      </c>
      <c r="J276" s="1338" t="n">
        <v>110</v>
      </c>
      <c r="K276" s="1209" t="n">
        <v>360</v>
      </c>
      <c r="L276" s="1209" t="n">
        <v>1200</v>
      </c>
      <c r="M276" s="1310" t="n">
        <v>14.7608237364195</v>
      </c>
      <c r="N276" s="1211" t="n">
        <v>801.33587059284</v>
      </c>
      <c r="O276" s="1212" t="n">
        <v>21432.0120883988</v>
      </c>
      <c r="P276" s="1342" t="n">
        <v>26458.5802006913</v>
      </c>
      <c r="Q276" s="1213" t="n">
        <v>15888.2640882075</v>
      </c>
      <c r="R276" s="1343" t="n">
        <v>37320.2761766063</v>
      </c>
      <c r="S276" s="1344" t="n">
        <v>42346.8442888988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110</v>
      </c>
      <c r="C277" s="1337" t="s">
        <v>496</v>
      </c>
      <c r="D277" s="1337" t="n">
        <f aca="false">K277</f>
        <v>360</v>
      </c>
      <c r="E277" s="1337" t="s">
        <v>496</v>
      </c>
      <c r="F277" s="1357" t="n">
        <f aca="false">L277</f>
        <v>1250</v>
      </c>
      <c r="G277" s="1337" t="s">
        <v>496</v>
      </c>
      <c r="H277" s="1325" t="n">
        <v>4</v>
      </c>
      <c r="I277" s="1327" t="s">
        <v>497</v>
      </c>
      <c r="J277" s="1338" t="n">
        <v>110</v>
      </c>
      <c r="K277" s="1209" t="n">
        <v>360</v>
      </c>
      <c r="L277" s="1209" t="n">
        <v>1250</v>
      </c>
      <c r="M277" s="1310" t="n">
        <v>15.3162575680216</v>
      </c>
      <c r="N277" s="1211" t="n">
        <v>848.47327474536</v>
      </c>
      <c r="O277" s="1212" t="n">
        <v>22092.8729052375</v>
      </c>
      <c r="P277" s="1342" t="n">
        <v>27297.962068275</v>
      </c>
      <c r="Q277" s="1213" t="n">
        <v>16405.644594285</v>
      </c>
      <c r="R277" s="1343" t="n">
        <v>38498.5174995225</v>
      </c>
      <c r="S277" s="1344" t="n">
        <v>43703.60666256</v>
      </c>
    </row>
    <row r="278" customFormat="false" ht="16.5" hidden="false" customHeight="false" outlineLevel="0" collapsed="false">
      <c r="A278" s="1336" t="s">
        <v>529</v>
      </c>
      <c r="B278" s="1337" t="n">
        <f aca="false">J278</f>
        <v>110</v>
      </c>
      <c r="C278" s="1337" t="s">
        <v>496</v>
      </c>
      <c r="D278" s="1337" t="n">
        <f aca="false">K278</f>
        <v>360</v>
      </c>
      <c r="E278" s="1337" t="s">
        <v>496</v>
      </c>
      <c r="F278" s="1357" t="n">
        <f aca="false">L278</f>
        <v>1300</v>
      </c>
      <c r="G278" s="1337" t="s">
        <v>496</v>
      </c>
      <c r="H278" s="1325" t="n">
        <v>4</v>
      </c>
      <c r="I278" s="1327" t="s">
        <v>497</v>
      </c>
      <c r="J278" s="1338" t="n">
        <v>110</v>
      </c>
      <c r="K278" s="1209" t="n">
        <v>360</v>
      </c>
      <c r="L278" s="1209" t="n">
        <v>1300</v>
      </c>
      <c r="M278" s="1310" t="n">
        <v>15.8887313996237</v>
      </c>
      <c r="N278" s="1211" t="n">
        <v>895.61067889788</v>
      </c>
      <c r="O278" s="1212" t="n">
        <v>22753.7335908675</v>
      </c>
      <c r="P278" s="1342" t="n">
        <v>28137.3439358588</v>
      </c>
      <c r="Q278" s="1213" t="n">
        <v>17138.522088945</v>
      </c>
      <c r="R278" s="1343" t="n">
        <v>39892.2556798125</v>
      </c>
      <c r="S278" s="1344" t="n">
        <v>45275.8660248038</v>
      </c>
    </row>
    <row r="279" customFormat="false" ht="16.5" hidden="false" customHeight="false" outlineLevel="0" collapsed="false">
      <c r="A279" s="1336" t="s">
        <v>529</v>
      </c>
      <c r="B279" s="1337" t="n">
        <f aca="false">J279</f>
        <v>110</v>
      </c>
      <c r="C279" s="1337" t="s">
        <v>496</v>
      </c>
      <c r="D279" s="1337" t="n">
        <f aca="false">K279</f>
        <v>360</v>
      </c>
      <c r="E279" s="1337" t="s">
        <v>496</v>
      </c>
      <c r="F279" s="1357" t="n">
        <f aca="false">L279</f>
        <v>1350</v>
      </c>
      <c r="G279" s="1337" t="s">
        <v>496</v>
      </c>
      <c r="H279" s="1325" t="n">
        <v>4</v>
      </c>
      <c r="I279" s="1327" t="s">
        <v>497</v>
      </c>
      <c r="J279" s="1338" t="n">
        <v>110</v>
      </c>
      <c r="K279" s="1209" t="n">
        <v>360</v>
      </c>
      <c r="L279" s="1209" t="n">
        <v>1350</v>
      </c>
      <c r="M279" s="1310" t="n">
        <v>16.4441652312258</v>
      </c>
      <c r="N279" s="1211" t="n">
        <v>942.7480830504</v>
      </c>
      <c r="O279" s="1212" t="n">
        <v>23414.5944077063</v>
      </c>
      <c r="P279" s="1342" t="n">
        <v>28976.7258034425</v>
      </c>
      <c r="Q279" s="1213" t="n">
        <v>17655.9025950225</v>
      </c>
      <c r="R279" s="1343" t="n">
        <v>41070.4970027288</v>
      </c>
      <c r="S279" s="1344" t="n">
        <v>46632.628398465</v>
      </c>
    </row>
    <row r="280" customFormat="false" ht="16.5" hidden="false" customHeight="false" outlineLevel="0" collapsed="false">
      <c r="A280" s="1336" t="s">
        <v>529</v>
      </c>
      <c r="B280" s="1337" t="n">
        <f aca="false">J280</f>
        <v>110</v>
      </c>
      <c r="C280" s="1337" t="s">
        <v>496</v>
      </c>
      <c r="D280" s="1337" t="n">
        <f aca="false">K280</f>
        <v>360</v>
      </c>
      <c r="E280" s="1337" t="s">
        <v>496</v>
      </c>
      <c r="F280" s="1357" t="n">
        <f aca="false">L280</f>
        <v>1400</v>
      </c>
      <c r="G280" s="1337" t="s">
        <v>496</v>
      </c>
      <c r="H280" s="1325" t="n">
        <v>4</v>
      </c>
      <c r="I280" s="1327" t="s">
        <v>497</v>
      </c>
      <c r="J280" s="1338" t="n">
        <v>110</v>
      </c>
      <c r="K280" s="1209" t="n">
        <v>360</v>
      </c>
      <c r="L280" s="1209" t="n">
        <v>1400</v>
      </c>
      <c r="M280" s="1310" t="n">
        <v>17.0166390628279</v>
      </c>
      <c r="N280" s="1211" t="n">
        <v>989.88548720292</v>
      </c>
      <c r="O280" s="1212" t="n">
        <v>24075.455224545</v>
      </c>
      <c r="P280" s="1342" t="n">
        <v>29816.1075398175</v>
      </c>
      <c r="Q280" s="1213" t="n">
        <v>18388.7800896825</v>
      </c>
      <c r="R280" s="1343" t="n">
        <v>42464.2353142275</v>
      </c>
      <c r="S280" s="1344" t="n">
        <v>48204.8876295</v>
      </c>
    </row>
    <row r="281" customFormat="false" ht="16.5" hidden="false" customHeight="false" outlineLevel="0" collapsed="false">
      <c r="A281" s="1336" t="s">
        <v>529</v>
      </c>
      <c r="B281" s="1337" t="n">
        <f aca="false">J281</f>
        <v>110</v>
      </c>
      <c r="C281" s="1337" t="s">
        <v>496</v>
      </c>
      <c r="D281" s="1337" t="n">
        <f aca="false">K281</f>
        <v>360</v>
      </c>
      <c r="E281" s="1337" t="s">
        <v>496</v>
      </c>
      <c r="F281" s="1357" t="n">
        <f aca="false">L281</f>
        <v>1450</v>
      </c>
      <c r="G281" s="1337" t="s">
        <v>496</v>
      </c>
      <c r="H281" s="1325" t="n">
        <v>4</v>
      </c>
      <c r="I281" s="1327" t="s">
        <v>497</v>
      </c>
      <c r="J281" s="1338" t="n">
        <v>110</v>
      </c>
      <c r="K281" s="1209" t="n">
        <v>360</v>
      </c>
      <c r="L281" s="1209" t="n">
        <v>1450</v>
      </c>
      <c r="M281" s="1310" t="n">
        <v>17.57207289443</v>
      </c>
      <c r="N281" s="1211" t="n">
        <v>1037.02289135544</v>
      </c>
      <c r="O281" s="1212" t="n">
        <v>24736.3160413838</v>
      </c>
      <c r="P281" s="1342" t="n">
        <v>30655.4894074013</v>
      </c>
      <c r="Q281" s="1213" t="n">
        <v>18906.16059576</v>
      </c>
      <c r="R281" s="1343" t="n">
        <v>43642.4766371438</v>
      </c>
      <c r="S281" s="1344" t="n">
        <v>49561.6500031613</v>
      </c>
    </row>
    <row r="282" customFormat="false" ht="16.5" hidden="false" customHeight="false" outlineLevel="0" collapsed="false">
      <c r="A282" s="1336" t="s">
        <v>529</v>
      </c>
      <c r="B282" s="1337" t="n">
        <f aca="false">J282</f>
        <v>110</v>
      </c>
      <c r="C282" s="1337" t="s">
        <v>496</v>
      </c>
      <c r="D282" s="1337" t="n">
        <f aca="false">K282</f>
        <v>360</v>
      </c>
      <c r="E282" s="1337" t="s">
        <v>496</v>
      </c>
      <c r="F282" s="1357" t="n">
        <f aca="false">L282</f>
        <v>1500</v>
      </c>
      <c r="G282" s="1337" t="s">
        <v>496</v>
      </c>
      <c r="H282" s="1325" t="n">
        <v>4</v>
      </c>
      <c r="I282" s="1327" t="s">
        <v>497</v>
      </c>
      <c r="J282" s="1338" t="n">
        <v>110</v>
      </c>
      <c r="K282" s="1209" t="n">
        <v>360</v>
      </c>
      <c r="L282" s="1209" t="n">
        <v>1500</v>
      </c>
      <c r="M282" s="1310" t="n">
        <v>18.3477761043321</v>
      </c>
      <c r="N282" s="1211" t="n">
        <v>1084.16029550796</v>
      </c>
      <c r="O282" s="1212" t="n">
        <v>26100.4191509813</v>
      </c>
      <c r="P282" s="1342" t="n">
        <v>32185.1829454313</v>
      </c>
      <c r="Q282" s="1213" t="n">
        <v>19639.03809042</v>
      </c>
      <c r="R282" s="1343" t="n">
        <v>45739.4572414013</v>
      </c>
      <c r="S282" s="1344" t="n">
        <v>51824.2210358513</v>
      </c>
    </row>
    <row r="283" customFormat="false" ht="16.5" hidden="false" customHeight="false" outlineLevel="0" collapsed="false">
      <c r="A283" s="1336" t="s">
        <v>529</v>
      </c>
      <c r="B283" s="1337" t="n">
        <f aca="false">J283</f>
        <v>110</v>
      </c>
      <c r="C283" s="1337" t="s">
        <v>496</v>
      </c>
      <c r="D283" s="1337" t="n">
        <f aca="false">K283</f>
        <v>360</v>
      </c>
      <c r="E283" s="1337" t="s">
        <v>496</v>
      </c>
      <c r="F283" s="1357" t="n">
        <f aca="false">L283</f>
        <v>1550</v>
      </c>
      <c r="G283" s="1337" t="s">
        <v>496</v>
      </c>
      <c r="H283" s="1325" t="n">
        <v>4</v>
      </c>
      <c r="I283" s="1327" t="s">
        <v>497</v>
      </c>
      <c r="J283" s="1338" t="n">
        <v>110</v>
      </c>
      <c r="K283" s="1209" t="n">
        <v>360</v>
      </c>
      <c r="L283" s="1209" t="n">
        <v>1550</v>
      </c>
      <c r="M283" s="1310" t="n">
        <v>18.9032099359342</v>
      </c>
      <c r="N283" s="1211" t="n">
        <v>1131.29769966048</v>
      </c>
      <c r="O283" s="1212" t="n">
        <v>26761.27996782</v>
      </c>
      <c r="P283" s="1342" t="n">
        <v>33024.564813015</v>
      </c>
      <c r="Q283" s="1213" t="n">
        <v>20156.4185964975</v>
      </c>
      <c r="R283" s="1343" t="n">
        <v>46917.6985643175</v>
      </c>
      <c r="S283" s="1344" t="n">
        <v>53180.9834095125</v>
      </c>
    </row>
    <row r="284" customFormat="false" ht="16.5" hidden="false" customHeight="false" outlineLevel="0" collapsed="false">
      <c r="A284" s="1324" t="s">
        <v>529</v>
      </c>
      <c r="B284" s="1325" t="n">
        <f aca="false">J284</f>
        <v>110</v>
      </c>
      <c r="C284" s="1325" t="s">
        <v>496</v>
      </c>
      <c r="D284" s="1325" t="n">
        <f aca="false">K284</f>
        <v>360</v>
      </c>
      <c r="E284" s="1325" t="s">
        <v>496</v>
      </c>
      <c r="F284" s="1357" t="n">
        <f aca="false">L284</f>
        <v>1600</v>
      </c>
      <c r="G284" s="1325" t="s">
        <v>496</v>
      </c>
      <c r="H284" s="1325" t="n">
        <v>4</v>
      </c>
      <c r="I284" s="1327" t="s">
        <v>497</v>
      </c>
      <c r="J284" s="1338" t="n">
        <v>110</v>
      </c>
      <c r="K284" s="1209" t="n">
        <v>360</v>
      </c>
      <c r="L284" s="1209" t="n">
        <v>1600</v>
      </c>
      <c r="M284" s="1310" t="n">
        <v>19.4586437675363</v>
      </c>
      <c r="N284" s="1211" t="n">
        <v>1178.435103813</v>
      </c>
      <c r="O284" s="1212" t="n">
        <v>27422.1407846588</v>
      </c>
      <c r="P284" s="1342" t="n">
        <v>33863.9466805988</v>
      </c>
      <c r="Q284" s="1213" t="n">
        <v>20673.799102575</v>
      </c>
      <c r="R284" s="1343" t="n">
        <v>48095.9398872338</v>
      </c>
      <c r="S284" s="1344" t="n">
        <v>54537.7457831738</v>
      </c>
    </row>
    <row r="285" customFormat="false" ht="16.5" hidden="false" customHeight="false" outlineLevel="0" collapsed="false">
      <c r="A285" s="1336" t="s">
        <v>529</v>
      </c>
      <c r="B285" s="1337" t="n">
        <f aca="false">J285</f>
        <v>110</v>
      </c>
      <c r="C285" s="1337" t="s">
        <v>496</v>
      </c>
      <c r="D285" s="1337" t="n">
        <f aca="false">K285</f>
        <v>360</v>
      </c>
      <c r="E285" s="1337" t="s">
        <v>496</v>
      </c>
      <c r="F285" s="1357" t="n">
        <f aca="false">L285</f>
        <v>1650</v>
      </c>
      <c r="G285" s="1337" t="s">
        <v>496</v>
      </c>
      <c r="H285" s="1325" t="n">
        <v>4</v>
      </c>
      <c r="I285" s="1327" t="s">
        <v>497</v>
      </c>
      <c r="J285" s="1338" t="n">
        <v>110</v>
      </c>
      <c r="K285" s="1209" t="n">
        <v>360</v>
      </c>
      <c r="L285" s="1209" t="n">
        <v>1650</v>
      </c>
      <c r="M285" s="1310" t="n">
        <v>20.0311175991384</v>
      </c>
      <c r="N285" s="1211" t="n">
        <v>1225.57250796552</v>
      </c>
      <c r="O285" s="1212" t="n">
        <v>28083.0016014975</v>
      </c>
      <c r="P285" s="1342" t="n">
        <v>34703.3285481825</v>
      </c>
      <c r="Q285" s="1213" t="n">
        <v>21406.676597235</v>
      </c>
      <c r="R285" s="1343" t="n">
        <v>49489.6781987325</v>
      </c>
      <c r="S285" s="1344" t="n">
        <v>56110.0051454175</v>
      </c>
    </row>
    <row r="286" customFormat="false" ht="16.5" hidden="false" customHeight="false" outlineLevel="0" collapsed="false">
      <c r="A286" s="1336" t="s">
        <v>529</v>
      </c>
      <c r="B286" s="1337" t="n">
        <f aca="false">J286</f>
        <v>110</v>
      </c>
      <c r="C286" s="1337" t="s">
        <v>496</v>
      </c>
      <c r="D286" s="1337" t="n">
        <f aca="false">K286</f>
        <v>360</v>
      </c>
      <c r="E286" s="1337" t="s">
        <v>496</v>
      </c>
      <c r="F286" s="1357" t="n">
        <f aca="false">L286</f>
        <v>1700</v>
      </c>
      <c r="G286" s="1337" t="s">
        <v>496</v>
      </c>
      <c r="H286" s="1325" t="n">
        <v>4</v>
      </c>
      <c r="I286" s="1327" t="s">
        <v>497</v>
      </c>
      <c r="J286" s="1338" t="n">
        <v>110</v>
      </c>
      <c r="K286" s="1209" t="n">
        <v>360</v>
      </c>
      <c r="L286" s="1209" t="n">
        <v>1700</v>
      </c>
      <c r="M286" s="1310" t="n">
        <v>20.5865514307405</v>
      </c>
      <c r="N286" s="1211" t="n">
        <v>1272.70991211804</v>
      </c>
      <c r="O286" s="1212" t="n">
        <v>28743.8624183363</v>
      </c>
      <c r="P286" s="1342" t="n">
        <v>35542.7102845575</v>
      </c>
      <c r="Q286" s="1213" t="n">
        <v>21924.0571033125</v>
      </c>
      <c r="R286" s="1343" t="n">
        <v>50667.9195216488</v>
      </c>
      <c r="S286" s="1344" t="n">
        <v>57466.76738787</v>
      </c>
    </row>
    <row r="287" customFormat="false" ht="16.5" hidden="false" customHeight="false" outlineLevel="0" collapsed="false">
      <c r="A287" s="1336" t="s">
        <v>529</v>
      </c>
      <c r="B287" s="1337" t="n">
        <f aca="false">J287</f>
        <v>110</v>
      </c>
      <c r="C287" s="1337" t="s">
        <v>496</v>
      </c>
      <c r="D287" s="1337" t="n">
        <f aca="false">K287</f>
        <v>360</v>
      </c>
      <c r="E287" s="1337" t="s">
        <v>496</v>
      </c>
      <c r="F287" s="1357" t="n">
        <f aca="false">L287</f>
        <v>1750</v>
      </c>
      <c r="G287" s="1337" t="s">
        <v>496</v>
      </c>
      <c r="H287" s="1325" t="n">
        <v>4</v>
      </c>
      <c r="I287" s="1327" t="s">
        <v>497</v>
      </c>
      <c r="J287" s="1338" t="n">
        <v>110</v>
      </c>
      <c r="K287" s="1209" t="n">
        <v>360</v>
      </c>
      <c r="L287" s="1209" t="n">
        <v>1750</v>
      </c>
      <c r="M287" s="1310" t="n">
        <v>21.1590252623426</v>
      </c>
      <c r="N287" s="1211" t="n">
        <v>1319.84731627056</v>
      </c>
      <c r="O287" s="1212" t="n">
        <v>29404.7231039663</v>
      </c>
      <c r="P287" s="1342" t="n">
        <v>36382.0921521413</v>
      </c>
      <c r="Q287" s="1213" t="n">
        <v>22656.9345979725</v>
      </c>
      <c r="R287" s="1343" t="n">
        <v>52061.6577019388</v>
      </c>
      <c r="S287" s="1344" t="n">
        <v>59039.0267501138</v>
      </c>
    </row>
    <row r="288" customFormat="false" ht="16.5" hidden="false" customHeight="false" outlineLevel="0" collapsed="false">
      <c r="A288" s="1336" t="s">
        <v>529</v>
      </c>
      <c r="B288" s="1337" t="n">
        <f aca="false">J288</f>
        <v>110</v>
      </c>
      <c r="C288" s="1337" t="s">
        <v>496</v>
      </c>
      <c r="D288" s="1337" t="n">
        <f aca="false">K288</f>
        <v>360</v>
      </c>
      <c r="E288" s="1337" t="s">
        <v>496</v>
      </c>
      <c r="F288" s="1357" t="n">
        <f aca="false">L288</f>
        <v>1800</v>
      </c>
      <c r="G288" s="1337" t="s">
        <v>496</v>
      </c>
      <c r="H288" s="1325" t="n">
        <v>4</v>
      </c>
      <c r="I288" s="1327" t="s">
        <v>497</v>
      </c>
      <c r="J288" s="1338" t="n">
        <v>110</v>
      </c>
      <c r="K288" s="1209" t="n">
        <v>360</v>
      </c>
      <c r="L288" s="1209" t="n">
        <v>1800</v>
      </c>
      <c r="M288" s="1310" t="n">
        <v>21.7144590939447</v>
      </c>
      <c r="N288" s="1211" t="n">
        <v>1366.98472042308</v>
      </c>
      <c r="O288" s="1212" t="n">
        <v>30065.583920805</v>
      </c>
      <c r="P288" s="1342" t="n">
        <v>37221.474019725</v>
      </c>
      <c r="Q288" s="1213" t="n">
        <v>23174.31510405</v>
      </c>
      <c r="R288" s="1343" t="n">
        <v>53239.899024855</v>
      </c>
      <c r="S288" s="1344" t="n">
        <v>60395.789123775</v>
      </c>
    </row>
    <row r="289" customFormat="false" ht="16.5" hidden="false" customHeight="false" outlineLevel="0" collapsed="false">
      <c r="A289" s="1336" t="s">
        <v>529</v>
      </c>
      <c r="B289" s="1337" t="n">
        <f aca="false">J289</f>
        <v>110</v>
      </c>
      <c r="C289" s="1337" t="s">
        <v>496</v>
      </c>
      <c r="D289" s="1337" t="n">
        <f aca="false">K289</f>
        <v>360</v>
      </c>
      <c r="E289" s="1337" t="s">
        <v>496</v>
      </c>
      <c r="F289" s="1357" t="n">
        <f aca="false">L289</f>
        <v>1850</v>
      </c>
      <c r="G289" s="1337" t="s">
        <v>496</v>
      </c>
      <c r="H289" s="1325" t="n">
        <v>4</v>
      </c>
      <c r="I289" s="1327" t="s">
        <v>497</v>
      </c>
      <c r="J289" s="1338" t="n">
        <v>110</v>
      </c>
      <c r="K289" s="1209" t="n">
        <v>360</v>
      </c>
      <c r="L289" s="1209" t="n">
        <v>1850</v>
      </c>
      <c r="M289" s="1310" t="n">
        <v>22.2869329255468</v>
      </c>
      <c r="N289" s="1211" t="n">
        <v>1414.1221245756</v>
      </c>
      <c r="O289" s="1212" t="n">
        <v>30726.4447376438</v>
      </c>
      <c r="P289" s="1342" t="n">
        <v>38060.8558873088</v>
      </c>
      <c r="Q289" s="1213" t="n">
        <v>23907.1927299188</v>
      </c>
      <c r="R289" s="1343" t="n">
        <v>54633.6374675625</v>
      </c>
      <c r="S289" s="1344" t="n">
        <v>61968.0486172275</v>
      </c>
    </row>
    <row r="290" customFormat="false" ht="16.5" hidden="false" customHeight="false" outlineLevel="0" collapsed="false">
      <c r="A290" s="1336" t="s">
        <v>529</v>
      </c>
      <c r="B290" s="1337" t="n">
        <f aca="false">J290</f>
        <v>110</v>
      </c>
      <c r="C290" s="1337" t="s">
        <v>496</v>
      </c>
      <c r="D290" s="1337" t="n">
        <f aca="false">K290</f>
        <v>360</v>
      </c>
      <c r="E290" s="1337" t="s">
        <v>496</v>
      </c>
      <c r="F290" s="1357" t="n">
        <f aca="false">L290</f>
        <v>1900</v>
      </c>
      <c r="G290" s="1337" t="s">
        <v>496</v>
      </c>
      <c r="H290" s="1325" t="n">
        <v>4</v>
      </c>
      <c r="I290" s="1327" t="s">
        <v>497</v>
      </c>
      <c r="J290" s="1338" t="n">
        <v>110</v>
      </c>
      <c r="K290" s="1209" t="n">
        <v>360</v>
      </c>
      <c r="L290" s="1209" t="n">
        <v>1900</v>
      </c>
      <c r="M290" s="1310" t="n">
        <v>22.8423667571489</v>
      </c>
      <c r="N290" s="1211" t="n">
        <v>1461.25952872812</v>
      </c>
      <c r="O290" s="1212" t="n">
        <v>31387.3055544825</v>
      </c>
      <c r="P290" s="1342" t="n">
        <v>38900.2376236838</v>
      </c>
      <c r="Q290" s="1213" t="n">
        <v>24424.5732359963</v>
      </c>
      <c r="R290" s="1343" t="n">
        <v>55811.8787904788</v>
      </c>
      <c r="S290" s="1344" t="n">
        <v>63324.81085968</v>
      </c>
    </row>
    <row r="291" customFormat="false" ht="16.5" hidden="false" customHeight="false" outlineLevel="0" collapsed="false">
      <c r="A291" s="1336" t="s">
        <v>529</v>
      </c>
      <c r="B291" s="1337" t="n">
        <f aca="false">J291</f>
        <v>110</v>
      </c>
      <c r="C291" s="1337" t="s">
        <v>496</v>
      </c>
      <c r="D291" s="1337" t="n">
        <f aca="false">K291</f>
        <v>360</v>
      </c>
      <c r="E291" s="1337" t="s">
        <v>496</v>
      </c>
      <c r="F291" s="1357" t="n">
        <f aca="false">L291</f>
        <v>1950</v>
      </c>
      <c r="G291" s="1337" t="s">
        <v>496</v>
      </c>
      <c r="H291" s="1325" t="n">
        <v>4</v>
      </c>
      <c r="I291" s="1327" t="s">
        <v>497</v>
      </c>
      <c r="J291" s="1338" t="n">
        <v>110</v>
      </c>
      <c r="K291" s="1209" t="n">
        <v>360</v>
      </c>
      <c r="L291" s="1209" t="n">
        <v>1950</v>
      </c>
      <c r="M291" s="1310" t="n">
        <v>23.4763005887511</v>
      </c>
      <c r="N291" s="1211" t="n">
        <v>1508.39693288064</v>
      </c>
      <c r="O291" s="1212" t="n">
        <v>32120.2731895538</v>
      </c>
      <c r="P291" s="1342" t="n">
        <v>39812.166646065</v>
      </c>
      <c r="Q291" s="1213" t="n">
        <v>24941.9537420738</v>
      </c>
      <c r="R291" s="1343" t="n">
        <v>57062.2269316275</v>
      </c>
      <c r="S291" s="1344" t="n">
        <v>64754.1203881388</v>
      </c>
    </row>
    <row r="292" customFormat="false" ht="16.5" hidden="false" customHeight="false" outlineLevel="0" collapsed="false">
      <c r="A292" s="1336" t="s">
        <v>529</v>
      </c>
      <c r="B292" s="1337" t="n">
        <f aca="false">J292</f>
        <v>110</v>
      </c>
      <c r="C292" s="1337" t="s">
        <v>496</v>
      </c>
      <c r="D292" s="1337" t="n">
        <f aca="false">K292</f>
        <v>360</v>
      </c>
      <c r="E292" s="1337" t="s">
        <v>496</v>
      </c>
      <c r="F292" s="1357" t="n">
        <f aca="false">L292</f>
        <v>2000</v>
      </c>
      <c r="G292" s="1337" t="s">
        <v>496</v>
      </c>
      <c r="H292" s="1325" t="n">
        <v>4</v>
      </c>
      <c r="I292" s="1327" t="s">
        <v>497</v>
      </c>
      <c r="J292" s="1338" t="n">
        <v>110</v>
      </c>
      <c r="K292" s="1209" t="n">
        <v>360</v>
      </c>
      <c r="L292" s="1209" t="n">
        <v>2000</v>
      </c>
      <c r="M292" s="1310" t="n">
        <v>24.1403368203532</v>
      </c>
      <c r="N292" s="1211" t="n">
        <v>1555.53433703316</v>
      </c>
      <c r="O292" s="1212" t="n">
        <v>32996.59478136</v>
      </c>
      <c r="P292" s="1342" t="n">
        <v>40943.7734926388</v>
      </c>
      <c r="Q292" s="1213" t="n">
        <v>25674.8312367338</v>
      </c>
      <c r="R292" s="1343" t="n">
        <v>58671.4260180938</v>
      </c>
      <c r="S292" s="1344" t="n">
        <v>66618.6047293725</v>
      </c>
    </row>
    <row r="293" customFormat="false" ht="16.5" hidden="false" customHeight="false" outlineLevel="0" collapsed="false">
      <c r="A293" s="1336" t="s">
        <v>529</v>
      </c>
      <c r="B293" s="1337" t="n">
        <f aca="false">J293</f>
        <v>110</v>
      </c>
      <c r="C293" s="1337" t="s">
        <v>496</v>
      </c>
      <c r="D293" s="1337" t="n">
        <f aca="false">K293</f>
        <v>360</v>
      </c>
      <c r="E293" s="1337" t="s">
        <v>496</v>
      </c>
      <c r="F293" s="1357" t="n">
        <f aca="false">L293</f>
        <v>2050</v>
      </c>
      <c r="G293" s="1337" t="s">
        <v>496</v>
      </c>
      <c r="H293" s="1325" t="n">
        <v>4</v>
      </c>
      <c r="I293" s="1327" t="s">
        <v>497</v>
      </c>
      <c r="J293" s="1338" t="n">
        <v>110</v>
      </c>
      <c r="K293" s="1209" t="n">
        <v>360</v>
      </c>
      <c r="L293" s="1209" t="n">
        <v>2050</v>
      </c>
      <c r="M293" s="1310" t="n">
        <v>24.6957706519553</v>
      </c>
      <c r="N293" s="1211" t="n">
        <v>1602.67174118568</v>
      </c>
      <c r="O293" s="1212" t="n">
        <v>33657.4555981988</v>
      </c>
      <c r="P293" s="1342" t="n">
        <v>41783.1553602225</v>
      </c>
      <c r="Q293" s="1213" t="n">
        <v>26192.2117428113</v>
      </c>
      <c r="R293" s="1343" t="n">
        <v>59849.66734101</v>
      </c>
      <c r="S293" s="1344" t="n">
        <v>67975.3671030338</v>
      </c>
    </row>
    <row r="294" customFormat="false" ht="16.5" hidden="false" customHeight="false" outlineLevel="0" collapsed="false">
      <c r="A294" s="1324" t="s">
        <v>529</v>
      </c>
      <c r="B294" s="1325" t="n">
        <f aca="false">J294</f>
        <v>110</v>
      </c>
      <c r="C294" s="1325" t="s">
        <v>496</v>
      </c>
      <c r="D294" s="1325" t="n">
        <f aca="false">K294</f>
        <v>360</v>
      </c>
      <c r="E294" s="1325" t="s">
        <v>496</v>
      </c>
      <c r="F294" s="1357" t="n">
        <f aca="false">L294</f>
        <v>2100</v>
      </c>
      <c r="G294" s="1325" t="s">
        <v>496</v>
      </c>
      <c r="H294" s="1325" t="n">
        <v>4</v>
      </c>
      <c r="I294" s="1327" t="s">
        <v>497</v>
      </c>
      <c r="J294" s="1338" t="n">
        <v>110</v>
      </c>
      <c r="K294" s="1209" t="n">
        <v>360</v>
      </c>
      <c r="L294" s="1209" t="n">
        <v>2100</v>
      </c>
      <c r="M294" s="1310" t="n">
        <v>25.2682444835574</v>
      </c>
      <c r="N294" s="1211" t="n">
        <v>1649.8091453382</v>
      </c>
      <c r="O294" s="1212" t="n">
        <v>34318.3164150375</v>
      </c>
      <c r="P294" s="1342" t="n">
        <v>42622.5370965975</v>
      </c>
      <c r="Q294" s="1213" t="n">
        <v>26925.0892374713</v>
      </c>
      <c r="R294" s="1343" t="n">
        <v>61243.4056525088</v>
      </c>
      <c r="S294" s="1344" t="n">
        <v>69547.6263340688</v>
      </c>
    </row>
    <row r="295" customFormat="false" ht="16.5" hidden="false" customHeight="false" outlineLevel="0" collapsed="false">
      <c r="A295" s="1336" t="s">
        <v>529</v>
      </c>
      <c r="B295" s="1337" t="n">
        <f aca="false">J295</f>
        <v>110</v>
      </c>
      <c r="C295" s="1337" t="s">
        <v>496</v>
      </c>
      <c r="D295" s="1337" t="n">
        <f aca="false">K295</f>
        <v>360</v>
      </c>
      <c r="E295" s="1337" t="s">
        <v>496</v>
      </c>
      <c r="F295" s="1357" t="n">
        <f aca="false">L295</f>
        <v>2150</v>
      </c>
      <c r="G295" s="1337" t="s">
        <v>496</v>
      </c>
      <c r="H295" s="1325" t="n">
        <v>4</v>
      </c>
      <c r="I295" s="1327" t="s">
        <v>497</v>
      </c>
      <c r="J295" s="1338" t="n">
        <v>110</v>
      </c>
      <c r="K295" s="1209" t="n">
        <v>360</v>
      </c>
      <c r="L295" s="1209" t="n">
        <v>2150</v>
      </c>
      <c r="M295" s="1310" t="n">
        <v>25.8236783151595</v>
      </c>
      <c r="N295" s="1211" t="n">
        <v>1696.94654949072</v>
      </c>
      <c r="O295" s="1212" t="n">
        <v>34979.1771006675</v>
      </c>
      <c r="P295" s="1342" t="n">
        <v>43461.9189641813</v>
      </c>
      <c r="Q295" s="1213" t="n">
        <v>27442.4697435488</v>
      </c>
      <c r="R295" s="1343" t="n">
        <v>62421.6468442163</v>
      </c>
      <c r="S295" s="1344" t="n">
        <v>70904.38870773</v>
      </c>
    </row>
    <row r="296" customFormat="false" ht="16.5" hidden="false" customHeight="false" outlineLevel="0" collapsed="false">
      <c r="A296" s="1336" t="s">
        <v>529</v>
      </c>
      <c r="B296" s="1337" t="n">
        <f aca="false">J296</f>
        <v>110</v>
      </c>
      <c r="C296" s="1337" t="s">
        <v>496</v>
      </c>
      <c r="D296" s="1337" t="n">
        <f aca="false">K296</f>
        <v>360</v>
      </c>
      <c r="E296" s="1337" t="s">
        <v>496</v>
      </c>
      <c r="F296" s="1357" t="n">
        <f aca="false">L296</f>
        <v>2200</v>
      </c>
      <c r="G296" s="1337" t="s">
        <v>496</v>
      </c>
      <c r="H296" s="1325" t="n">
        <v>4</v>
      </c>
      <c r="I296" s="1327" t="s">
        <v>497</v>
      </c>
      <c r="J296" s="1338" t="n">
        <v>110</v>
      </c>
      <c r="K296" s="1209" t="n">
        <v>360</v>
      </c>
      <c r="L296" s="1209" t="n">
        <v>2200</v>
      </c>
      <c r="M296" s="1310" t="n">
        <v>26.3961521467616</v>
      </c>
      <c r="N296" s="1211" t="n">
        <v>1744.08395364324</v>
      </c>
      <c r="O296" s="1212" t="n">
        <v>35640.0379175063</v>
      </c>
      <c r="P296" s="1342" t="n">
        <v>44301.300831765</v>
      </c>
      <c r="Q296" s="1213" t="n">
        <v>28175.3472382088</v>
      </c>
      <c r="R296" s="1343" t="n">
        <v>63815.385155715</v>
      </c>
      <c r="S296" s="1344" t="n">
        <v>72476.6480699738</v>
      </c>
    </row>
    <row r="297" customFormat="false" ht="16.5" hidden="false" customHeight="false" outlineLevel="0" collapsed="false">
      <c r="A297" s="1336" t="s">
        <v>529</v>
      </c>
      <c r="B297" s="1337" t="n">
        <f aca="false">J297</f>
        <v>110</v>
      </c>
      <c r="C297" s="1337" t="s">
        <v>496</v>
      </c>
      <c r="D297" s="1337" t="n">
        <f aca="false">K297</f>
        <v>360</v>
      </c>
      <c r="E297" s="1337" t="s">
        <v>496</v>
      </c>
      <c r="F297" s="1357" t="n">
        <f aca="false">L297</f>
        <v>2250</v>
      </c>
      <c r="G297" s="1337" t="s">
        <v>496</v>
      </c>
      <c r="H297" s="1325" t="n">
        <v>4</v>
      </c>
      <c r="I297" s="1327" t="s">
        <v>497</v>
      </c>
      <c r="J297" s="1338" t="n">
        <v>110</v>
      </c>
      <c r="K297" s="1209" t="n">
        <v>360</v>
      </c>
      <c r="L297" s="1209" t="n">
        <v>2250</v>
      </c>
      <c r="M297" s="1310" t="n">
        <v>26.9515859783637</v>
      </c>
      <c r="N297" s="1211" t="n">
        <v>1791.22135779576</v>
      </c>
      <c r="O297" s="1212" t="n">
        <v>36300.898734345</v>
      </c>
      <c r="P297" s="1342" t="n">
        <v>45140.6826993488</v>
      </c>
      <c r="Q297" s="1213" t="n">
        <v>28692.7277442863</v>
      </c>
      <c r="R297" s="1343" t="n">
        <v>64993.6264786313</v>
      </c>
      <c r="S297" s="1344" t="n">
        <v>73833.410443635</v>
      </c>
    </row>
    <row r="298" customFormat="false" ht="16.5" hidden="false" customHeight="false" outlineLevel="0" collapsed="false">
      <c r="A298" s="1336" t="s">
        <v>529</v>
      </c>
      <c r="B298" s="1337" t="n">
        <f aca="false">J298</f>
        <v>110</v>
      </c>
      <c r="C298" s="1337" t="s">
        <v>496</v>
      </c>
      <c r="D298" s="1337" t="n">
        <f aca="false">K298</f>
        <v>360</v>
      </c>
      <c r="E298" s="1337" t="s">
        <v>496</v>
      </c>
      <c r="F298" s="1357" t="n">
        <f aca="false">L298</f>
        <v>2300</v>
      </c>
      <c r="G298" s="1337" t="s">
        <v>496</v>
      </c>
      <c r="H298" s="1325" t="n">
        <v>4</v>
      </c>
      <c r="I298" s="1327" t="s">
        <v>497</v>
      </c>
      <c r="J298" s="1338" t="n">
        <v>110</v>
      </c>
      <c r="K298" s="1209" t="n">
        <v>360</v>
      </c>
      <c r="L298" s="1209" t="n">
        <v>2300</v>
      </c>
      <c r="M298" s="1310" t="n">
        <v>27.5070198099658</v>
      </c>
      <c r="N298" s="1211" t="n">
        <v>1838.35876194828</v>
      </c>
      <c r="O298" s="1212" t="n">
        <v>36961.7595511838</v>
      </c>
      <c r="P298" s="1342" t="n">
        <v>45980.0645669325</v>
      </c>
      <c r="Q298" s="1213" t="n">
        <v>29210.1082503638</v>
      </c>
      <c r="R298" s="1343" t="n">
        <v>66171.8678015475</v>
      </c>
      <c r="S298" s="1344" t="n">
        <v>75190.1728172963</v>
      </c>
    </row>
    <row r="299" customFormat="false" ht="16.5" hidden="false" customHeight="false" outlineLevel="0" collapsed="false">
      <c r="A299" s="1336" t="s">
        <v>529</v>
      </c>
      <c r="B299" s="1337" t="n">
        <f aca="false">J299</f>
        <v>110</v>
      </c>
      <c r="C299" s="1337" t="s">
        <v>496</v>
      </c>
      <c r="D299" s="1337" t="n">
        <f aca="false">K299</f>
        <v>360</v>
      </c>
      <c r="E299" s="1337" t="s">
        <v>496</v>
      </c>
      <c r="F299" s="1357" t="n">
        <f aca="false">L299</f>
        <v>2350</v>
      </c>
      <c r="G299" s="1337" t="s">
        <v>496</v>
      </c>
      <c r="H299" s="1325" t="n">
        <v>4</v>
      </c>
      <c r="I299" s="1327" t="s">
        <v>497</v>
      </c>
      <c r="J299" s="1338" t="n">
        <v>110</v>
      </c>
      <c r="K299" s="1209" t="n">
        <v>360</v>
      </c>
      <c r="L299" s="1209" t="n">
        <v>2350</v>
      </c>
      <c r="M299" s="1310" t="n">
        <v>28.0794936415679</v>
      </c>
      <c r="N299" s="1211" t="n">
        <v>1885.4961661008</v>
      </c>
      <c r="O299" s="1212" t="n">
        <v>37622.6203680225</v>
      </c>
      <c r="P299" s="1342" t="n">
        <v>46819.4463033075</v>
      </c>
      <c r="Q299" s="1213" t="n">
        <v>29942.9857450238</v>
      </c>
      <c r="R299" s="1343" t="n">
        <v>67565.6061130463</v>
      </c>
      <c r="S299" s="1344" t="n">
        <v>76762.4320483313</v>
      </c>
    </row>
    <row r="300" customFormat="false" ht="16.5" hidden="false" customHeight="false" outlineLevel="0" collapsed="false">
      <c r="A300" s="1336" t="s">
        <v>529</v>
      </c>
      <c r="B300" s="1337" t="n">
        <f aca="false">J300</f>
        <v>110</v>
      </c>
      <c r="C300" s="1337" t="s">
        <v>496</v>
      </c>
      <c r="D300" s="1337" t="n">
        <f aca="false">K300</f>
        <v>360</v>
      </c>
      <c r="E300" s="1337" t="s">
        <v>496</v>
      </c>
      <c r="F300" s="1357" t="n">
        <f aca="false">L300</f>
        <v>2400</v>
      </c>
      <c r="G300" s="1337" t="s">
        <v>496</v>
      </c>
      <c r="H300" s="1325" t="n">
        <v>4</v>
      </c>
      <c r="I300" s="1327" t="s">
        <v>497</v>
      </c>
      <c r="J300" s="1338" t="n">
        <v>110</v>
      </c>
      <c r="K300" s="1209" t="n">
        <v>360</v>
      </c>
      <c r="L300" s="1209" t="n">
        <v>2400</v>
      </c>
      <c r="M300" s="1310" t="n">
        <v>28.63492747317</v>
      </c>
      <c r="N300" s="1211" t="n">
        <v>1932.63357025332</v>
      </c>
      <c r="O300" s="1212" t="n">
        <v>38283.4811848613</v>
      </c>
      <c r="P300" s="1342" t="n">
        <v>47658.8281708913</v>
      </c>
      <c r="Q300" s="1213" t="n">
        <v>30460.3662511013</v>
      </c>
      <c r="R300" s="1343" t="n">
        <v>68743.8474359625</v>
      </c>
      <c r="S300" s="1344" t="n">
        <v>78119.1944219925</v>
      </c>
    </row>
    <row r="301" customFormat="false" ht="16.5" hidden="false" customHeight="false" outlineLevel="0" collapsed="false">
      <c r="A301" s="1336" t="s">
        <v>529</v>
      </c>
      <c r="B301" s="1337" t="n">
        <f aca="false">J301</f>
        <v>110</v>
      </c>
      <c r="C301" s="1337" t="s">
        <v>496</v>
      </c>
      <c r="D301" s="1337" t="n">
        <f aca="false">K301</f>
        <v>360</v>
      </c>
      <c r="E301" s="1337" t="s">
        <v>496</v>
      </c>
      <c r="F301" s="1357" t="n">
        <f aca="false">L301</f>
        <v>2450</v>
      </c>
      <c r="G301" s="1337" t="s">
        <v>496</v>
      </c>
      <c r="H301" s="1325" t="n">
        <v>4</v>
      </c>
      <c r="I301" s="1327" t="s">
        <v>497</v>
      </c>
      <c r="J301" s="1338" t="n">
        <v>110</v>
      </c>
      <c r="K301" s="1209" t="n">
        <v>360</v>
      </c>
      <c r="L301" s="1209" t="n">
        <v>2450</v>
      </c>
      <c r="M301" s="1310" t="n">
        <v>29.4106306830721</v>
      </c>
      <c r="N301" s="1211" t="n">
        <v>1979.77097440584</v>
      </c>
      <c r="O301" s="1212" t="n">
        <v>39647.5842944588</v>
      </c>
      <c r="P301" s="1342" t="n">
        <v>49188.5217089213</v>
      </c>
      <c r="Q301" s="1213" t="n">
        <v>31193.2437457613</v>
      </c>
      <c r="R301" s="1343" t="n">
        <v>70840.82804022</v>
      </c>
      <c r="S301" s="1344" t="n">
        <v>80381.7654546825</v>
      </c>
    </row>
    <row r="302" customFormat="false" ht="16.5" hidden="false" customHeight="false" outlineLevel="0" collapsed="false">
      <c r="A302" s="1336" t="s">
        <v>529</v>
      </c>
      <c r="B302" s="1337" t="n">
        <f aca="false">J302</f>
        <v>110</v>
      </c>
      <c r="C302" s="1337" t="s">
        <v>496</v>
      </c>
      <c r="D302" s="1337" t="n">
        <f aca="false">K302</f>
        <v>360</v>
      </c>
      <c r="E302" s="1337" t="s">
        <v>496</v>
      </c>
      <c r="F302" s="1357" t="n">
        <f aca="false">L302</f>
        <v>2500</v>
      </c>
      <c r="G302" s="1337" t="s">
        <v>496</v>
      </c>
      <c r="H302" s="1325" t="n">
        <v>4</v>
      </c>
      <c r="I302" s="1327" t="s">
        <v>497</v>
      </c>
      <c r="J302" s="1338" t="n">
        <v>110</v>
      </c>
      <c r="K302" s="1209" t="n">
        <v>360</v>
      </c>
      <c r="L302" s="1209" t="n">
        <v>2500</v>
      </c>
      <c r="M302" s="1310" t="n">
        <v>29.9660645146742</v>
      </c>
      <c r="N302" s="1211" t="n">
        <v>2026.90837855836</v>
      </c>
      <c r="O302" s="1212" t="n">
        <v>40308.4451112975</v>
      </c>
      <c r="P302" s="1342" t="n">
        <v>50027.903576505</v>
      </c>
      <c r="Q302" s="1213" t="n">
        <v>31710.6242518388</v>
      </c>
      <c r="R302" s="1343" t="n">
        <v>72019.0693631363</v>
      </c>
      <c r="S302" s="1344" t="n">
        <v>81738.5278283438</v>
      </c>
    </row>
    <row r="303" customFormat="false" ht="16.5" hidden="false" customHeight="false" outlineLevel="0" collapsed="false">
      <c r="A303" s="1336" t="s">
        <v>529</v>
      </c>
      <c r="B303" s="1337" t="n">
        <f aca="false">J303</f>
        <v>110</v>
      </c>
      <c r="C303" s="1337" t="s">
        <v>496</v>
      </c>
      <c r="D303" s="1337" t="n">
        <f aca="false">K303</f>
        <v>360</v>
      </c>
      <c r="E303" s="1337" t="s">
        <v>496</v>
      </c>
      <c r="F303" s="1357" t="n">
        <f aca="false">L303</f>
        <v>2550</v>
      </c>
      <c r="G303" s="1337" t="s">
        <v>496</v>
      </c>
      <c r="H303" s="1325" t="n">
        <v>4</v>
      </c>
      <c r="I303" s="1327" t="s">
        <v>497</v>
      </c>
      <c r="J303" s="1338" t="n">
        <v>110</v>
      </c>
      <c r="K303" s="1209" t="n">
        <v>360</v>
      </c>
      <c r="L303" s="1209" t="n">
        <v>2550</v>
      </c>
      <c r="M303" s="1310" t="n">
        <v>30.5385383462763</v>
      </c>
      <c r="N303" s="1211" t="n">
        <v>2074.04578271088</v>
      </c>
      <c r="O303" s="1212" t="n">
        <v>40969.3059281363</v>
      </c>
      <c r="P303" s="1342" t="n">
        <v>50867.2854440888</v>
      </c>
      <c r="Q303" s="1213" t="n">
        <v>32443.5018777075</v>
      </c>
      <c r="R303" s="1343" t="n">
        <v>73412.8078058438</v>
      </c>
      <c r="S303" s="1344" t="n">
        <v>83310.7873217963</v>
      </c>
    </row>
    <row r="304" customFormat="false" ht="16.5" hidden="false" customHeight="false" outlineLevel="0" collapsed="false">
      <c r="A304" s="1324" t="s">
        <v>529</v>
      </c>
      <c r="B304" s="1325" t="n">
        <f aca="false">J304</f>
        <v>110</v>
      </c>
      <c r="C304" s="1325" t="s">
        <v>496</v>
      </c>
      <c r="D304" s="1325" t="n">
        <f aca="false">K304</f>
        <v>360</v>
      </c>
      <c r="E304" s="1325" t="s">
        <v>496</v>
      </c>
      <c r="F304" s="1357" t="n">
        <f aca="false">L304</f>
        <v>2600</v>
      </c>
      <c r="G304" s="1325" t="s">
        <v>496</v>
      </c>
      <c r="H304" s="1325" t="n">
        <v>4</v>
      </c>
      <c r="I304" s="1327" t="s">
        <v>497</v>
      </c>
      <c r="J304" s="1338" t="n">
        <v>110</v>
      </c>
      <c r="K304" s="1209" t="n">
        <v>360</v>
      </c>
      <c r="L304" s="1209" t="n">
        <v>2600</v>
      </c>
      <c r="M304" s="1310" t="n">
        <v>31.0939721778784</v>
      </c>
      <c r="N304" s="1211" t="n">
        <v>2121.1831868634</v>
      </c>
      <c r="O304" s="1212" t="n">
        <v>41630.1666137663</v>
      </c>
      <c r="P304" s="1342" t="n">
        <v>51706.6673116725</v>
      </c>
      <c r="Q304" s="1213" t="n">
        <v>32960.882383785</v>
      </c>
      <c r="R304" s="1343" t="n">
        <v>74591.0489975513</v>
      </c>
      <c r="S304" s="1344" t="n">
        <v>84667.5496954575</v>
      </c>
    </row>
    <row r="305" customFormat="false" ht="16.5" hidden="false" customHeight="false" outlineLevel="0" collapsed="false">
      <c r="A305" s="1336" t="s">
        <v>529</v>
      </c>
      <c r="B305" s="1337" t="n">
        <f aca="false">J305</f>
        <v>110</v>
      </c>
      <c r="C305" s="1337" t="s">
        <v>496</v>
      </c>
      <c r="D305" s="1337" t="n">
        <f aca="false">K305</f>
        <v>360</v>
      </c>
      <c r="E305" s="1337" t="s">
        <v>496</v>
      </c>
      <c r="F305" s="1357" t="n">
        <f aca="false">L305</f>
        <v>2650</v>
      </c>
      <c r="G305" s="1337" t="s">
        <v>496</v>
      </c>
      <c r="H305" s="1325" t="n">
        <v>4</v>
      </c>
      <c r="I305" s="1327" t="s">
        <v>497</v>
      </c>
      <c r="J305" s="1338" t="n">
        <v>110</v>
      </c>
      <c r="K305" s="1209" t="n">
        <v>360</v>
      </c>
      <c r="L305" s="1209" t="n">
        <v>2650</v>
      </c>
      <c r="M305" s="1310" t="n">
        <v>31.6664460094805</v>
      </c>
      <c r="N305" s="1211" t="n">
        <v>2168.32059101592</v>
      </c>
      <c r="O305" s="1212" t="n">
        <v>42291.027430605</v>
      </c>
      <c r="P305" s="1342" t="n">
        <v>52546.0490480475</v>
      </c>
      <c r="Q305" s="1213" t="n">
        <v>33693.759878445</v>
      </c>
      <c r="R305" s="1343" t="n">
        <v>75984.78730905</v>
      </c>
      <c r="S305" s="1344" t="n">
        <v>86239.8089264925</v>
      </c>
    </row>
    <row r="306" customFormat="false" ht="16.5" hidden="false" customHeight="false" outlineLevel="0" collapsed="false">
      <c r="A306" s="1336" t="s">
        <v>529</v>
      </c>
      <c r="B306" s="1337" t="n">
        <f aca="false">J306</f>
        <v>110</v>
      </c>
      <c r="C306" s="1337" t="s">
        <v>496</v>
      </c>
      <c r="D306" s="1337" t="n">
        <f aca="false">K306</f>
        <v>360</v>
      </c>
      <c r="E306" s="1337" t="s">
        <v>496</v>
      </c>
      <c r="F306" s="1357" t="n">
        <f aca="false">L306</f>
        <v>2700</v>
      </c>
      <c r="G306" s="1337" t="s">
        <v>496</v>
      </c>
      <c r="H306" s="1325" t="n">
        <v>4</v>
      </c>
      <c r="I306" s="1327" t="s">
        <v>497</v>
      </c>
      <c r="J306" s="1338" t="n">
        <v>110</v>
      </c>
      <c r="K306" s="1209" t="n">
        <v>360</v>
      </c>
      <c r="L306" s="1209" t="n">
        <v>2700</v>
      </c>
      <c r="M306" s="1310" t="n">
        <v>32.3003798410826</v>
      </c>
      <c r="N306" s="1211" t="n">
        <v>2215.45799516844</v>
      </c>
      <c r="O306" s="1212" t="n">
        <v>43023.995196885</v>
      </c>
      <c r="P306" s="1342" t="n">
        <v>53457.9780704288</v>
      </c>
      <c r="Q306" s="1213" t="n">
        <v>34211.1403845225</v>
      </c>
      <c r="R306" s="1343" t="n">
        <v>77235.1355814075</v>
      </c>
      <c r="S306" s="1344" t="n">
        <v>87669.1184549513</v>
      </c>
    </row>
    <row r="307" customFormat="false" ht="16.5" hidden="false" customHeight="false" outlineLevel="0" collapsed="false">
      <c r="A307" s="1336" t="s">
        <v>529</v>
      </c>
      <c r="B307" s="1337" t="n">
        <f aca="false">J307</f>
        <v>110</v>
      </c>
      <c r="C307" s="1337" t="s">
        <v>496</v>
      </c>
      <c r="D307" s="1337" t="n">
        <f aca="false">K307</f>
        <v>360</v>
      </c>
      <c r="E307" s="1337" t="s">
        <v>496</v>
      </c>
      <c r="F307" s="1357" t="n">
        <f aca="false">L307</f>
        <v>2750</v>
      </c>
      <c r="G307" s="1337" t="s">
        <v>496</v>
      </c>
      <c r="H307" s="1325" t="n">
        <v>4</v>
      </c>
      <c r="I307" s="1327" t="s">
        <v>497</v>
      </c>
      <c r="J307" s="1338" t="n">
        <v>110</v>
      </c>
      <c r="K307" s="1209" t="n">
        <v>360</v>
      </c>
      <c r="L307" s="1209" t="n">
        <v>2750</v>
      </c>
      <c r="M307" s="1310" t="n">
        <v>32.8558136726847</v>
      </c>
      <c r="N307" s="1211" t="n">
        <v>2262.59539932096</v>
      </c>
      <c r="O307" s="1212" t="n">
        <v>43684.8560137238</v>
      </c>
      <c r="P307" s="1342" t="n">
        <v>54297.3599380125</v>
      </c>
      <c r="Q307" s="1213" t="n">
        <v>34728.5208906</v>
      </c>
      <c r="R307" s="1343" t="n">
        <v>78413.3769043238</v>
      </c>
      <c r="S307" s="1344" t="n">
        <v>89025.8808286125</v>
      </c>
    </row>
    <row r="308" customFormat="false" ht="16.5" hidden="false" customHeight="false" outlineLevel="0" collapsed="false">
      <c r="A308" s="1336" t="s">
        <v>529</v>
      </c>
      <c r="B308" s="1337" t="n">
        <f aca="false">J308</f>
        <v>110</v>
      </c>
      <c r="C308" s="1337" t="s">
        <v>496</v>
      </c>
      <c r="D308" s="1337" t="n">
        <f aca="false">K308</f>
        <v>360</v>
      </c>
      <c r="E308" s="1337" t="s">
        <v>496</v>
      </c>
      <c r="F308" s="1357" t="n">
        <f aca="false">L308</f>
        <v>2800</v>
      </c>
      <c r="G308" s="1337" t="s">
        <v>496</v>
      </c>
      <c r="H308" s="1325" t="n">
        <v>4</v>
      </c>
      <c r="I308" s="1327" t="s">
        <v>497</v>
      </c>
      <c r="J308" s="1338" t="n">
        <v>110</v>
      </c>
      <c r="K308" s="1209" t="n">
        <v>360</v>
      </c>
      <c r="L308" s="1209" t="n">
        <v>2800</v>
      </c>
      <c r="M308" s="1310" t="n">
        <v>33.4282875042868</v>
      </c>
      <c r="N308" s="1211" t="n">
        <v>2309.73280347348</v>
      </c>
      <c r="O308" s="1212" t="n">
        <v>44345.7166993538</v>
      </c>
      <c r="P308" s="1342" t="n">
        <v>55136.7416743875</v>
      </c>
      <c r="Q308" s="1213" t="n">
        <v>35461.39838526</v>
      </c>
      <c r="R308" s="1343" t="n">
        <v>79807.1150846138</v>
      </c>
      <c r="S308" s="1344" t="n">
        <v>90598.1400596475</v>
      </c>
    </row>
    <row r="309" customFormat="false" ht="16.5" hidden="false" customHeight="false" outlineLevel="0" collapsed="false">
      <c r="A309" s="1336" t="s">
        <v>529</v>
      </c>
      <c r="B309" s="1337" t="n">
        <f aca="false">J309</f>
        <v>110</v>
      </c>
      <c r="C309" s="1337" t="s">
        <v>496</v>
      </c>
      <c r="D309" s="1337" t="n">
        <f aca="false">K309</f>
        <v>360</v>
      </c>
      <c r="E309" s="1337" t="s">
        <v>496</v>
      </c>
      <c r="F309" s="1357" t="n">
        <f aca="false">L309</f>
        <v>2850</v>
      </c>
      <c r="G309" s="1337" t="s">
        <v>496</v>
      </c>
      <c r="H309" s="1325" t="n">
        <v>4</v>
      </c>
      <c r="I309" s="1327" t="s">
        <v>497</v>
      </c>
      <c r="J309" s="1338" t="n">
        <v>110</v>
      </c>
      <c r="K309" s="1209" t="n">
        <v>360</v>
      </c>
      <c r="L309" s="1209" t="n">
        <v>2850</v>
      </c>
      <c r="M309" s="1310" t="n">
        <v>33.9837213358889</v>
      </c>
      <c r="N309" s="1211" t="n">
        <v>2356.870207626</v>
      </c>
      <c r="O309" s="1212" t="n">
        <v>45006.5775161925</v>
      </c>
      <c r="P309" s="1342" t="n">
        <v>55976.1235419713</v>
      </c>
      <c r="Q309" s="1213" t="n">
        <v>35978.7788913375</v>
      </c>
      <c r="R309" s="1343" t="n">
        <v>80985.35640753</v>
      </c>
      <c r="S309" s="1344" t="n">
        <v>91954.9024333088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110</v>
      </c>
      <c r="C310" s="1337" t="s">
        <v>496</v>
      </c>
      <c r="D310" s="1337" t="n">
        <f aca="false">K310</f>
        <v>360</v>
      </c>
      <c r="E310" s="1337" t="s">
        <v>496</v>
      </c>
      <c r="F310" s="1357" t="n">
        <f aca="false">L310</f>
        <v>2900</v>
      </c>
      <c r="G310" s="1337" t="s">
        <v>496</v>
      </c>
      <c r="H310" s="1325" t="n">
        <v>4</v>
      </c>
      <c r="I310" s="1327" t="s">
        <v>497</v>
      </c>
      <c r="J310" s="1338" t="n">
        <v>110</v>
      </c>
      <c r="K310" s="1209" t="n">
        <v>360</v>
      </c>
      <c r="L310" s="1209" t="n">
        <v>2900</v>
      </c>
      <c r="M310" s="1310" t="n">
        <v>34.5561951674911</v>
      </c>
      <c r="N310" s="1211" t="n">
        <v>2404.00761177852</v>
      </c>
      <c r="O310" s="1212" t="n">
        <v>45667.4383330313</v>
      </c>
      <c r="P310" s="1342" t="n">
        <v>56815.505409555</v>
      </c>
      <c r="Q310" s="1213" t="n">
        <v>36711.6563859975</v>
      </c>
      <c r="R310" s="1343" t="n">
        <v>82379.0947190288</v>
      </c>
      <c r="S310" s="1344" t="n">
        <v>93527.1617955525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110</v>
      </c>
      <c r="C311" s="1337" t="s">
        <v>496</v>
      </c>
      <c r="D311" s="1337" t="n">
        <f aca="false">K311</f>
        <v>360</v>
      </c>
      <c r="E311" s="1337" t="s">
        <v>496</v>
      </c>
      <c r="F311" s="1357" t="n">
        <f aca="false">L311</f>
        <v>2950</v>
      </c>
      <c r="G311" s="1337" t="s">
        <v>496</v>
      </c>
      <c r="H311" s="1325" t="n">
        <v>4</v>
      </c>
      <c r="I311" s="1327" t="s">
        <v>497</v>
      </c>
      <c r="J311" s="1338" t="n">
        <v>110</v>
      </c>
      <c r="K311" s="1209" t="n">
        <v>360</v>
      </c>
      <c r="L311" s="1209" t="n">
        <v>2950</v>
      </c>
      <c r="M311" s="1310" t="n">
        <v>35.1116289990932</v>
      </c>
      <c r="N311" s="1211" t="n">
        <v>2451.14501593104</v>
      </c>
      <c r="O311" s="1212" t="n">
        <v>46328.29914987</v>
      </c>
      <c r="P311" s="1342" t="n">
        <v>57654.8872771388</v>
      </c>
      <c r="Q311" s="1213" t="n">
        <v>37229.036892075</v>
      </c>
      <c r="R311" s="1343" t="n">
        <v>83557.336041945</v>
      </c>
      <c r="S311" s="1344" t="n">
        <v>94883.9241692138</v>
      </c>
    </row>
    <row r="312" customFormat="false" ht="16.5" hidden="false" customHeight="false" outlineLevel="0" collapsed="false">
      <c r="A312" s="1345" t="s">
        <v>529</v>
      </c>
      <c r="B312" s="1346" t="n">
        <f aca="false">J312</f>
        <v>110</v>
      </c>
      <c r="C312" s="1346" t="s">
        <v>496</v>
      </c>
      <c r="D312" s="1346" t="n">
        <f aca="false">K312</f>
        <v>360</v>
      </c>
      <c r="E312" s="1346" t="s">
        <v>496</v>
      </c>
      <c r="F312" s="1358" t="n">
        <f aca="false">L312</f>
        <v>3000</v>
      </c>
      <c r="G312" s="1346" t="s">
        <v>496</v>
      </c>
      <c r="H312" s="1348" t="n">
        <v>4</v>
      </c>
      <c r="I312" s="1349" t="s">
        <v>497</v>
      </c>
      <c r="J312" s="1356" t="n">
        <v>110</v>
      </c>
      <c r="K312" s="1232" t="n">
        <v>360</v>
      </c>
      <c r="L312" s="1232" t="n">
        <v>3000</v>
      </c>
      <c r="M312" s="1248" t="n">
        <v>35.6841028306953</v>
      </c>
      <c r="N312" s="1234" t="n">
        <v>2498.28242008356</v>
      </c>
      <c r="O312" s="1235" t="n">
        <v>48087.4378226513</v>
      </c>
      <c r="P312" s="1353" t="n">
        <v>58494.2690135138</v>
      </c>
      <c r="Q312" s="1236" t="n">
        <v>37961.914386735</v>
      </c>
      <c r="R312" s="1354" t="n">
        <v>86049.3522093863</v>
      </c>
      <c r="S312" s="1355" t="n">
        <v>96456.1834002488</v>
      </c>
    </row>
    <row r="313" customFormat="false" ht="22.5" hidden="false" customHeight="true" outlineLevel="0" collapsed="false">
      <c r="A313" s="1201" t="s">
        <v>540</v>
      </c>
      <c r="B313" s="1201"/>
      <c r="C313" s="1201"/>
      <c r="D313" s="1201"/>
      <c r="E313" s="1201"/>
      <c r="F313" s="1201"/>
      <c r="G313" s="1201"/>
      <c r="H313" s="1201"/>
      <c r="I313" s="1201"/>
      <c r="J313" s="1201"/>
      <c r="K313" s="1201"/>
      <c r="L313" s="1201"/>
      <c r="M313" s="1201"/>
      <c r="N313" s="1201"/>
      <c r="O313" s="1201"/>
      <c r="P313" s="1201"/>
      <c r="Q313" s="1201"/>
      <c r="R313" s="1201"/>
      <c r="S313" s="1201"/>
    </row>
    <row r="314" customFormat="false" ht="16.5" hidden="false" customHeight="false" outlineLevel="0" collapsed="false">
      <c r="A314" s="1202" t="s">
        <v>505</v>
      </c>
      <c r="B314" s="1202"/>
      <c r="C314" s="1202"/>
      <c r="D314" s="1202"/>
      <c r="E314" s="1202"/>
      <c r="F314" s="1202"/>
      <c r="G314" s="1202"/>
      <c r="H314" s="1202"/>
      <c r="I314" s="1202"/>
      <c r="J314" s="1202"/>
      <c r="K314" s="1202"/>
      <c r="L314" s="1202"/>
      <c r="M314" s="1202"/>
      <c r="N314" s="1202"/>
      <c r="O314" s="1202"/>
      <c r="P314" s="1202"/>
      <c r="Q314" s="1202"/>
      <c r="R314" s="1202"/>
      <c r="S314" s="1202"/>
    </row>
    <row r="315" customFormat="false" ht="16.5" hidden="false" customHeight="false" outlineLevel="0" collapsed="false">
      <c r="A315" s="1324" t="s">
        <v>529</v>
      </c>
      <c r="B315" s="1325" t="n">
        <f aca="false">J315</f>
        <v>110</v>
      </c>
      <c r="C315" s="1325" t="s">
        <v>496</v>
      </c>
      <c r="D315" s="1325" t="n">
        <f aca="false">K315</f>
        <v>400</v>
      </c>
      <c r="E315" s="1325" t="s">
        <v>496</v>
      </c>
      <c r="F315" s="1357" t="n">
        <f aca="false">L315</f>
        <v>600</v>
      </c>
      <c r="G315" s="1325" t="s">
        <v>496</v>
      </c>
      <c r="H315" s="1325" t="n">
        <v>4</v>
      </c>
      <c r="I315" s="1327" t="s">
        <v>497</v>
      </c>
      <c r="J315" s="1328" t="n">
        <v>110</v>
      </c>
      <c r="K315" s="1259" t="n">
        <v>400</v>
      </c>
      <c r="L315" s="1259" t="n">
        <v>600</v>
      </c>
      <c r="M315" s="1359" t="n">
        <v>8.48099662898369</v>
      </c>
      <c r="N315" s="1261" t="n">
        <v>246.453457203074</v>
      </c>
      <c r="O315" s="1240" t="n">
        <v>13916.4753943013</v>
      </c>
      <c r="P315" s="1332" t="n">
        <v>17008.568744265</v>
      </c>
      <c r="Q315" s="1262" t="n">
        <v>9225.88854220125</v>
      </c>
      <c r="R315" s="1334" t="n">
        <v>23142.3639365025</v>
      </c>
      <c r="S315" s="1335" t="n">
        <v>26234.4572864663</v>
      </c>
    </row>
    <row r="316" customFormat="false" ht="16.5" hidden="false" customHeight="false" outlineLevel="0" collapsed="false">
      <c r="A316" s="1336" t="s">
        <v>529</v>
      </c>
      <c r="B316" s="1337" t="n">
        <f aca="false">J316</f>
        <v>110</v>
      </c>
      <c r="C316" s="1337" t="s">
        <v>496</v>
      </c>
      <c r="D316" s="1337" t="n">
        <f aca="false">K316</f>
        <v>400</v>
      </c>
      <c r="E316" s="1337" t="s">
        <v>496</v>
      </c>
      <c r="F316" s="1357" t="n">
        <f aca="false">L316</f>
        <v>650</v>
      </c>
      <c r="G316" s="1337" t="s">
        <v>496</v>
      </c>
      <c r="H316" s="1325" t="n">
        <v>4</v>
      </c>
      <c r="I316" s="1327" t="s">
        <v>497</v>
      </c>
      <c r="J316" s="1338" t="n">
        <v>110</v>
      </c>
      <c r="K316" s="1209" t="n">
        <v>400</v>
      </c>
      <c r="L316" s="1209" t="n">
        <v>650</v>
      </c>
      <c r="M316" s="1310" t="n">
        <v>9.06828416848053</v>
      </c>
      <c r="N316" s="1211" t="n">
        <v>295.744148643689</v>
      </c>
      <c r="O316" s="1212" t="n">
        <v>14594.855728275</v>
      </c>
      <c r="P316" s="1342" t="n">
        <v>17878.6353525413</v>
      </c>
      <c r="Q316" s="1213" t="n">
        <v>9788.8715678025</v>
      </c>
      <c r="R316" s="1343" t="n">
        <v>24383.7272960775</v>
      </c>
      <c r="S316" s="1344" t="n">
        <v>27667.5069203438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110</v>
      </c>
      <c r="C317" s="1337" t="s">
        <v>496</v>
      </c>
      <c r="D317" s="1337" t="n">
        <f aca="false">K317</f>
        <v>400</v>
      </c>
      <c r="E317" s="1337" t="s">
        <v>496</v>
      </c>
      <c r="F317" s="1357" t="n">
        <f aca="false">L317</f>
        <v>700</v>
      </c>
      <c r="G317" s="1337" t="s">
        <v>496</v>
      </c>
      <c r="H317" s="1325" t="n">
        <v>4</v>
      </c>
      <c r="I317" s="1327" t="s">
        <v>497</v>
      </c>
      <c r="J317" s="1338" t="n">
        <v>110</v>
      </c>
      <c r="K317" s="1209" t="n">
        <v>400</v>
      </c>
      <c r="L317" s="1209" t="n">
        <v>700</v>
      </c>
      <c r="M317" s="1310" t="n">
        <v>9.67261170797737</v>
      </c>
      <c r="N317" s="1211" t="n">
        <v>345.034840084303</v>
      </c>
      <c r="O317" s="1212" t="n">
        <v>15273.2361934575</v>
      </c>
      <c r="P317" s="1342" t="n">
        <v>18748.7018296088</v>
      </c>
      <c r="Q317" s="1213" t="n">
        <v>10567.3514507775</v>
      </c>
      <c r="R317" s="1343" t="n">
        <v>25840.587644235</v>
      </c>
      <c r="S317" s="1344" t="n">
        <v>29316.0532803863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110</v>
      </c>
      <c r="C318" s="1337" t="s">
        <v>496</v>
      </c>
      <c r="D318" s="1337" t="n">
        <f aca="false">K318</f>
        <v>400</v>
      </c>
      <c r="E318" s="1337" t="s">
        <v>496</v>
      </c>
      <c r="F318" s="1357" t="n">
        <f aca="false">L318</f>
        <v>750</v>
      </c>
      <c r="G318" s="1337" t="s">
        <v>496</v>
      </c>
      <c r="H318" s="1325" t="n">
        <v>4</v>
      </c>
      <c r="I318" s="1327" t="s">
        <v>497</v>
      </c>
      <c r="J318" s="1338" t="n">
        <v>110</v>
      </c>
      <c r="K318" s="1209" t="n">
        <v>400</v>
      </c>
      <c r="L318" s="1209" t="n">
        <v>750</v>
      </c>
      <c r="M318" s="1310" t="n">
        <v>10.2598992474742</v>
      </c>
      <c r="N318" s="1211" t="n">
        <v>394.325531524918</v>
      </c>
      <c r="O318" s="1212" t="n">
        <v>15951.6165274313</v>
      </c>
      <c r="P318" s="1342" t="n">
        <v>19618.7683066763</v>
      </c>
      <c r="Q318" s="1213" t="n">
        <v>11130.3344763788</v>
      </c>
      <c r="R318" s="1343" t="n">
        <v>27081.95100381</v>
      </c>
      <c r="S318" s="1344" t="n">
        <v>30749.102783055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110</v>
      </c>
      <c r="C319" s="1337" t="s">
        <v>496</v>
      </c>
      <c r="D319" s="1337" t="n">
        <f aca="false">K319</f>
        <v>400</v>
      </c>
      <c r="E319" s="1337" t="s">
        <v>496</v>
      </c>
      <c r="F319" s="1357" t="n">
        <f aca="false">L319</f>
        <v>800</v>
      </c>
      <c r="G319" s="1337" t="s">
        <v>496</v>
      </c>
      <c r="H319" s="1325" t="n">
        <v>4</v>
      </c>
      <c r="I319" s="1327" t="s">
        <v>497</v>
      </c>
      <c r="J319" s="1338" t="n">
        <v>110</v>
      </c>
      <c r="K319" s="1209" t="n">
        <v>400</v>
      </c>
      <c r="L319" s="1209" t="n">
        <v>800</v>
      </c>
      <c r="M319" s="1310" t="n">
        <v>10.8471867869711</v>
      </c>
      <c r="N319" s="1211" t="n">
        <v>443.616222965533</v>
      </c>
      <c r="O319" s="1212" t="n">
        <v>16629.9969926138</v>
      </c>
      <c r="P319" s="1342" t="n">
        <v>20488.8347837438</v>
      </c>
      <c r="Q319" s="1213" t="n">
        <v>11693.3173707713</v>
      </c>
      <c r="R319" s="1343" t="n">
        <v>28323.314363385</v>
      </c>
      <c r="S319" s="1344" t="n">
        <v>32182.152154515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110</v>
      </c>
      <c r="C320" s="1337" t="s">
        <v>496</v>
      </c>
      <c r="D320" s="1337" t="n">
        <f aca="false">K320</f>
        <v>400</v>
      </c>
      <c r="E320" s="1337" t="s">
        <v>496</v>
      </c>
      <c r="F320" s="1357" t="n">
        <f aca="false">L320</f>
        <v>850</v>
      </c>
      <c r="G320" s="1337" t="s">
        <v>496</v>
      </c>
      <c r="H320" s="1325" t="n">
        <v>4</v>
      </c>
      <c r="I320" s="1327" t="s">
        <v>497</v>
      </c>
      <c r="J320" s="1338" t="n">
        <v>110</v>
      </c>
      <c r="K320" s="1209" t="n">
        <v>400</v>
      </c>
      <c r="L320" s="1209" t="n">
        <v>850</v>
      </c>
      <c r="M320" s="1310" t="n">
        <v>11.4515143264679</v>
      </c>
      <c r="N320" s="1211" t="n">
        <v>492.906914406148</v>
      </c>
      <c r="O320" s="1212" t="n">
        <v>17308.3774577963</v>
      </c>
      <c r="P320" s="1342" t="n">
        <v>21358.90139202</v>
      </c>
      <c r="Q320" s="1213" t="n">
        <v>12471.797384955</v>
      </c>
      <c r="R320" s="1343" t="n">
        <v>29780.1748427513</v>
      </c>
      <c r="S320" s="1344" t="n">
        <v>33830.698776975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110</v>
      </c>
      <c r="C321" s="1337" t="s">
        <v>496</v>
      </c>
      <c r="D321" s="1337" t="n">
        <f aca="false">K321</f>
        <v>400</v>
      </c>
      <c r="E321" s="1337" t="s">
        <v>496</v>
      </c>
      <c r="F321" s="1357" t="n">
        <f aca="false">L321</f>
        <v>900</v>
      </c>
      <c r="G321" s="1337" t="s">
        <v>496</v>
      </c>
      <c r="H321" s="1325" t="n">
        <v>4</v>
      </c>
      <c r="I321" s="1327" t="s">
        <v>497</v>
      </c>
      <c r="J321" s="1338" t="n">
        <v>110</v>
      </c>
      <c r="K321" s="1209" t="n">
        <v>400</v>
      </c>
      <c r="L321" s="1209" t="n">
        <v>900</v>
      </c>
      <c r="M321" s="1310" t="n">
        <v>12.0388018659647</v>
      </c>
      <c r="N321" s="1211" t="n">
        <v>542.197605846762</v>
      </c>
      <c r="O321" s="1212" t="n">
        <v>17986.75779177</v>
      </c>
      <c r="P321" s="1342" t="n">
        <v>22228.9678690875</v>
      </c>
      <c r="Q321" s="1213" t="n">
        <v>13034.7802793475</v>
      </c>
      <c r="R321" s="1343" t="n">
        <v>31021.5380711175</v>
      </c>
      <c r="S321" s="1344" t="n">
        <v>35263.748148435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110</v>
      </c>
      <c r="C322" s="1337" t="s">
        <v>496</v>
      </c>
      <c r="D322" s="1337" t="n">
        <f aca="false">K322</f>
        <v>400</v>
      </c>
      <c r="E322" s="1337" t="s">
        <v>496</v>
      </c>
      <c r="F322" s="1357" t="n">
        <f aca="false">L322</f>
        <v>950</v>
      </c>
      <c r="G322" s="1337" t="s">
        <v>496</v>
      </c>
      <c r="H322" s="1325" t="n">
        <v>4</v>
      </c>
      <c r="I322" s="1327" t="s">
        <v>497</v>
      </c>
      <c r="J322" s="1338" t="n">
        <v>110</v>
      </c>
      <c r="K322" s="1209" t="n">
        <v>400</v>
      </c>
      <c r="L322" s="1209" t="n">
        <v>950</v>
      </c>
      <c r="M322" s="1310" t="n">
        <v>12.6431294054616</v>
      </c>
      <c r="N322" s="1211" t="n">
        <v>591.488297287377</v>
      </c>
      <c r="O322" s="1212" t="n">
        <v>18665.1382569525</v>
      </c>
      <c r="P322" s="1342" t="n">
        <v>23099.034346155</v>
      </c>
      <c r="Q322" s="1213" t="n">
        <v>13813.2602935313</v>
      </c>
      <c r="R322" s="1343" t="n">
        <v>32478.3985504838</v>
      </c>
      <c r="S322" s="1344" t="n">
        <v>36912.2946396863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110</v>
      </c>
      <c r="C323" s="1337" t="s">
        <v>496</v>
      </c>
      <c r="D323" s="1337" t="n">
        <f aca="false">K323</f>
        <v>400</v>
      </c>
      <c r="E323" s="1337" t="s">
        <v>496</v>
      </c>
      <c r="F323" s="1357" t="n">
        <f aca="false">L323</f>
        <v>1000</v>
      </c>
      <c r="G323" s="1337" t="s">
        <v>496</v>
      </c>
      <c r="H323" s="1325" t="n">
        <v>4</v>
      </c>
      <c r="I323" s="1327" t="s">
        <v>497</v>
      </c>
      <c r="J323" s="1338" t="n">
        <v>110</v>
      </c>
      <c r="K323" s="1209" t="n">
        <v>400</v>
      </c>
      <c r="L323" s="1209" t="n">
        <v>1000</v>
      </c>
      <c r="M323" s="1310" t="n">
        <v>13.2304169449584</v>
      </c>
      <c r="N323" s="1211" t="n">
        <v>640.778988727992</v>
      </c>
      <c r="O323" s="1212" t="n">
        <v>19343.5185909263</v>
      </c>
      <c r="P323" s="1342" t="n">
        <v>23969.1008232225</v>
      </c>
      <c r="Q323" s="1213" t="n">
        <v>14376.2433191325</v>
      </c>
      <c r="R323" s="1343" t="n">
        <v>33719.7619100588</v>
      </c>
      <c r="S323" s="1344" t="n">
        <v>38345.344142355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110</v>
      </c>
      <c r="C324" s="1337" t="s">
        <v>496</v>
      </c>
      <c r="D324" s="1337" t="n">
        <f aca="false">K324</f>
        <v>400</v>
      </c>
      <c r="E324" s="1337" t="s">
        <v>496</v>
      </c>
      <c r="F324" s="1357" t="n">
        <f aca="false">L324</f>
        <v>1050</v>
      </c>
      <c r="G324" s="1337" t="s">
        <v>496</v>
      </c>
      <c r="H324" s="1325" t="n">
        <v>4</v>
      </c>
      <c r="I324" s="1327" t="s">
        <v>497</v>
      </c>
      <c r="J324" s="1338" t="n">
        <v>110</v>
      </c>
      <c r="K324" s="1209" t="n">
        <v>400</v>
      </c>
      <c r="L324" s="1209" t="n">
        <v>1050</v>
      </c>
      <c r="M324" s="1310" t="n">
        <v>13.8347444844553</v>
      </c>
      <c r="N324" s="1211" t="n">
        <v>690.069680168607</v>
      </c>
      <c r="O324" s="1212" t="n">
        <v>20021.8990561088</v>
      </c>
      <c r="P324" s="1342" t="n">
        <v>24839.16730029</v>
      </c>
      <c r="Q324" s="1213" t="n">
        <v>15154.7232021075</v>
      </c>
      <c r="R324" s="1343" t="n">
        <v>35176.6222582163</v>
      </c>
      <c r="S324" s="1344" t="n">
        <v>39993.8905023975</v>
      </c>
    </row>
    <row r="325" customFormat="false" ht="16.5" hidden="false" customHeight="false" outlineLevel="0" collapsed="false">
      <c r="A325" s="1324" t="s">
        <v>529</v>
      </c>
      <c r="B325" s="1325" t="n">
        <f aca="false">J325</f>
        <v>110</v>
      </c>
      <c r="C325" s="1325" t="s">
        <v>496</v>
      </c>
      <c r="D325" s="1325" t="n">
        <f aca="false">K325</f>
        <v>400</v>
      </c>
      <c r="E325" s="1325" t="s">
        <v>496</v>
      </c>
      <c r="F325" s="1357" t="n">
        <f aca="false">L325</f>
        <v>1100</v>
      </c>
      <c r="G325" s="1325" t="s">
        <v>496</v>
      </c>
      <c r="H325" s="1325" t="n">
        <v>4</v>
      </c>
      <c r="I325" s="1327" t="s">
        <v>497</v>
      </c>
      <c r="J325" s="1338" t="n">
        <v>110</v>
      </c>
      <c r="K325" s="1209" t="n">
        <v>400</v>
      </c>
      <c r="L325" s="1209" t="n">
        <v>1100</v>
      </c>
      <c r="M325" s="1310" t="n">
        <v>14.4220320239521</v>
      </c>
      <c r="N325" s="1211" t="n">
        <v>739.360371609222</v>
      </c>
      <c r="O325" s="1212" t="n">
        <v>20700.2793900825</v>
      </c>
      <c r="P325" s="1342" t="n">
        <v>25709.2339085663</v>
      </c>
      <c r="Q325" s="1213" t="n">
        <v>15717.7062277088</v>
      </c>
      <c r="R325" s="1343" t="n">
        <v>36417.9856177913</v>
      </c>
      <c r="S325" s="1344" t="n">
        <v>41426.940136275</v>
      </c>
    </row>
    <row r="326" customFormat="false" ht="16.5" hidden="false" customHeight="false" outlineLevel="0" collapsed="false">
      <c r="A326" s="1336" t="s">
        <v>529</v>
      </c>
      <c r="B326" s="1337" t="n">
        <f aca="false">J326</f>
        <v>110</v>
      </c>
      <c r="C326" s="1337" t="s">
        <v>496</v>
      </c>
      <c r="D326" s="1337" t="n">
        <f aca="false">K326</f>
        <v>400</v>
      </c>
      <c r="E326" s="1337" t="s">
        <v>496</v>
      </c>
      <c r="F326" s="1357" t="n">
        <f aca="false">L326</f>
        <v>1150</v>
      </c>
      <c r="G326" s="1337" t="s">
        <v>496</v>
      </c>
      <c r="H326" s="1325" t="n">
        <v>4</v>
      </c>
      <c r="I326" s="1327" t="s">
        <v>497</v>
      </c>
      <c r="J326" s="1338" t="n">
        <v>110</v>
      </c>
      <c r="K326" s="1209" t="n">
        <v>400</v>
      </c>
      <c r="L326" s="1209" t="n">
        <v>1150</v>
      </c>
      <c r="M326" s="1310" t="n">
        <v>15.0093195634489</v>
      </c>
      <c r="N326" s="1211" t="n">
        <v>788.651063049837</v>
      </c>
      <c r="O326" s="1212" t="n">
        <v>21378.659855265</v>
      </c>
      <c r="P326" s="1342" t="n">
        <v>26579.3003856338</v>
      </c>
      <c r="Q326" s="1213" t="n">
        <v>16280.6891221013</v>
      </c>
      <c r="R326" s="1343" t="n">
        <v>37659.3489773663</v>
      </c>
      <c r="S326" s="1344" t="n">
        <v>42859.989507735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110</v>
      </c>
      <c r="C327" s="1337" t="s">
        <v>496</v>
      </c>
      <c r="D327" s="1337" t="n">
        <f aca="false">K327</f>
        <v>400</v>
      </c>
      <c r="E327" s="1337" t="s">
        <v>496</v>
      </c>
      <c r="F327" s="1357" t="n">
        <f aca="false">L327</f>
        <v>1200</v>
      </c>
      <c r="G327" s="1337" t="s">
        <v>496</v>
      </c>
      <c r="H327" s="1325" t="n">
        <v>4</v>
      </c>
      <c r="I327" s="1327" t="s">
        <v>497</v>
      </c>
      <c r="J327" s="1338" t="n">
        <v>110</v>
      </c>
      <c r="K327" s="1209" t="n">
        <v>400</v>
      </c>
      <c r="L327" s="1209" t="n">
        <v>1200</v>
      </c>
      <c r="M327" s="1310" t="n">
        <v>15.6921471029458</v>
      </c>
      <c r="N327" s="1211" t="n">
        <v>837.941754490451</v>
      </c>
      <c r="O327" s="1212" t="n">
        <v>22129.14713868</v>
      </c>
      <c r="P327" s="1342" t="n">
        <v>27521.9140174988</v>
      </c>
      <c r="Q327" s="1213" t="n">
        <v>17059.169136285</v>
      </c>
      <c r="R327" s="1343" t="n">
        <v>39188.316274965</v>
      </c>
      <c r="S327" s="1344" t="n">
        <v>44581.0831537838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110</v>
      </c>
      <c r="C328" s="1337" t="s">
        <v>496</v>
      </c>
      <c r="D328" s="1337" t="n">
        <f aca="false">K328</f>
        <v>400</v>
      </c>
      <c r="E328" s="1337" t="s">
        <v>496</v>
      </c>
      <c r="F328" s="1357" t="n">
        <f aca="false">L328</f>
        <v>1250</v>
      </c>
      <c r="G328" s="1337" t="s">
        <v>496</v>
      </c>
      <c r="H328" s="1325" t="n">
        <v>4</v>
      </c>
      <c r="I328" s="1327" t="s">
        <v>497</v>
      </c>
      <c r="J328" s="1338" t="n">
        <v>110</v>
      </c>
      <c r="K328" s="1209" t="n">
        <v>400</v>
      </c>
      <c r="L328" s="1209" t="n">
        <v>1250</v>
      </c>
      <c r="M328" s="1310" t="n">
        <v>16.2794346424426</v>
      </c>
      <c r="N328" s="1211" t="n">
        <v>887.232445931066</v>
      </c>
      <c r="O328" s="1212" t="n">
        <v>22807.5276038625</v>
      </c>
      <c r="P328" s="1342" t="n">
        <v>28391.9804945663</v>
      </c>
      <c r="Q328" s="1213" t="n">
        <v>17622.1520306775</v>
      </c>
      <c r="R328" s="1343" t="n">
        <v>40429.67963454</v>
      </c>
      <c r="S328" s="1344" t="n">
        <v>46014.1325252438</v>
      </c>
    </row>
    <row r="329" customFormat="false" ht="16.5" hidden="false" customHeight="false" outlineLevel="0" collapsed="false">
      <c r="A329" s="1336" t="s">
        <v>529</v>
      </c>
      <c r="B329" s="1337" t="n">
        <f aca="false">J329</f>
        <v>110</v>
      </c>
      <c r="C329" s="1337" t="s">
        <v>496</v>
      </c>
      <c r="D329" s="1337" t="n">
        <f aca="false">K329</f>
        <v>400</v>
      </c>
      <c r="E329" s="1337" t="s">
        <v>496</v>
      </c>
      <c r="F329" s="1357" t="n">
        <f aca="false">L329</f>
        <v>1300</v>
      </c>
      <c r="G329" s="1337" t="s">
        <v>496</v>
      </c>
      <c r="H329" s="1325" t="n">
        <v>4</v>
      </c>
      <c r="I329" s="1327" t="s">
        <v>497</v>
      </c>
      <c r="J329" s="1338" t="n">
        <v>110</v>
      </c>
      <c r="K329" s="1209" t="n">
        <v>400</v>
      </c>
      <c r="L329" s="1209" t="n">
        <v>1300</v>
      </c>
      <c r="M329" s="1310" t="n">
        <v>16.8837621819395</v>
      </c>
      <c r="N329" s="1211" t="n">
        <v>936.523137371681</v>
      </c>
      <c r="O329" s="1212" t="n">
        <v>23485.9079378363</v>
      </c>
      <c r="P329" s="1342" t="n">
        <v>29262.0469716338</v>
      </c>
      <c r="Q329" s="1213" t="n">
        <v>18400.6320448613</v>
      </c>
      <c r="R329" s="1343" t="n">
        <v>41886.5399826975</v>
      </c>
      <c r="S329" s="1344" t="n">
        <v>47662.679016495</v>
      </c>
    </row>
    <row r="330" customFormat="false" ht="16.5" hidden="false" customHeight="false" outlineLevel="0" collapsed="false">
      <c r="A330" s="1336" t="s">
        <v>529</v>
      </c>
      <c r="B330" s="1337" t="n">
        <f aca="false">J330</f>
        <v>110</v>
      </c>
      <c r="C330" s="1337" t="s">
        <v>496</v>
      </c>
      <c r="D330" s="1337" t="n">
        <f aca="false">K330</f>
        <v>400</v>
      </c>
      <c r="E330" s="1337" t="s">
        <v>496</v>
      </c>
      <c r="F330" s="1357" t="n">
        <f aca="false">L330</f>
        <v>1350</v>
      </c>
      <c r="G330" s="1337" t="s">
        <v>496</v>
      </c>
      <c r="H330" s="1325" t="n">
        <v>4</v>
      </c>
      <c r="I330" s="1327" t="s">
        <v>497</v>
      </c>
      <c r="J330" s="1338" t="n">
        <v>110</v>
      </c>
      <c r="K330" s="1209" t="n">
        <v>400</v>
      </c>
      <c r="L330" s="1209" t="n">
        <v>1350</v>
      </c>
      <c r="M330" s="1310" t="n">
        <v>17.4710497214363</v>
      </c>
      <c r="N330" s="1211" t="n">
        <v>985.813828812296</v>
      </c>
      <c r="O330" s="1212" t="n">
        <v>24164.2884030188</v>
      </c>
      <c r="P330" s="1342" t="n">
        <v>30132.11357991</v>
      </c>
      <c r="Q330" s="1213" t="n">
        <v>18963.6149392538</v>
      </c>
      <c r="R330" s="1343" t="n">
        <v>43127.9033422725</v>
      </c>
      <c r="S330" s="1344" t="n">
        <v>49095.7285191638</v>
      </c>
    </row>
    <row r="331" customFormat="false" ht="16.5" hidden="false" customHeight="false" outlineLevel="0" collapsed="false">
      <c r="A331" s="1336" t="s">
        <v>529</v>
      </c>
      <c r="B331" s="1337" t="n">
        <f aca="false">J331</f>
        <v>110</v>
      </c>
      <c r="C331" s="1337" t="s">
        <v>496</v>
      </c>
      <c r="D331" s="1337" t="n">
        <f aca="false">K331</f>
        <v>400</v>
      </c>
      <c r="E331" s="1337" t="s">
        <v>496</v>
      </c>
      <c r="F331" s="1357" t="n">
        <f aca="false">L331</f>
        <v>1400</v>
      </c>
      <c r="G331" s="1337" t="s">
        <v>496</v>
      </c>
      <c r="H331" s="1325" t="n">
        <v>4</v>
      </c>
      <c r="I331" s="1327" t="s">
        <v>497</v>
      </c>
      <c r="J331" s="1338" t="n">
        <v>110</v>
      </c>
      <c r="K331" s="1209" t="n">
        <v>400</v>
      </c>
      <c r="L331" s="1209" t="n">
        <v>1400</v>
      </c>
      <c r="M331" s="1310" t="n">
        <v>18.0753772609332</v>
      </c>
      <c r="N331" s="1211" t="n">
        <v>1035.10452025291</v>
      </c>
      <c r="O331" s="1212" t="n">
        <v>24842.6687369925</v>
      </c>
      <c r="P331" s="1342" t="n">
        <v>31002.1800569775</v>
      </c>
      <c r="Q331" s="1213" t="n">
        <v>19742.0949534375</v>
      </c>
      <c r="R331" s="1343" t="n">
        <v>44584.76369043</v>
      </c>
      <c r="S331" s="1344" t="n">
        <v>50744.275010415</v>
      </c>
    </row>
    <row r="332" customFormat="false" ht="16.5" hidden="false" customHeight="false" outlineLevel="0" collapsed="false">
      <c r="A332" s="1336" t="s">
        <v>529</v>
      </c>
      <c r="B332" s="1337" t="n">
        <f aca="false">J332</f>
        <v>110</v>
      </c>
      <c r="C332" s="1337" t="s">
        <v>496</v>
      </c>
      <c r="D332" s="1337" t="n">
        <f aca="false">K332</f>
        <v>400</v>
      </c>
      <c r="E332" s="1337" t="s">
        <v>496</v>
      </c>
      <c r="F332" s="1357" t="n">
        <f aca="false">L332</f>
        <v>1450</v>
      </c>
      <c r="G332" s="1337" t="s">
        <v>496</v>
      </c>
      <c r="H332" s="1325" t="n">
        <v>4</v>
      </c>
      <c r="I332" s="1327" t="s">
        <v>497</v>
      </c>
      <c r="J332" s="1338" t="n">
        <v>110</v>
      </c>
      <c r="K332" s="1209" t="n">
        <v>400</v>
      </c>
      <c r="L332" s="1209" t="n">
        <v>1450</v>
      </c>
      <c r="M332" s="1310" t="n">
        <v>18.66266480043</v>
      </c>
      <c r="N332" s="1211" t="n">
        <v>1084.39521169353</v>
      </c>
      <c r="O332" s="1212" t="n">
        <v>25521.049202175</v>
      </c>
      <c r="P332" s="1342" t="n">
        <v>31872.246534045</v>
      </c>
      <c r="Q332" s="1213" t="n">
        <v>20305.07784783</v>
      </c>
      <c r="R332" s="1343" t="n">
        <v>45826.127050005</v>
      </c>
      <c r="S332" s="1344" t="n">
        <v>52177.324381875</v>
      </c>
    </row>
    <row r="333" customFormat="false" ht="16.5" hidden="false" customHeight="false" outlineLevel="0" collapsed="false">
      <c r="A333" s="1336" t="s">
        <v>529</v>
      </c>
      <c r="B333" s="1337" t="n">
        <f aca="false">J333</f>
        <v>110</v>
      </c>
      <c r="C333" s="1337" t="s">
        <v>496</v>
      </c>
      <c r="D333" s="1337" t="n">
        <f aca="false">K333</f>
        <v>400</v>
      </c>
      <c r="E333" s="1337" t="s">
        <v>496</v>
      </c>
      <c r="F333" s="1357" t="n">
        <f aca="false">L333</f>
        <v>1500</v>
      </c>
      <c r="G333" s="1337" t="s">
        <v>496</v>
      </c>
      <c r="H333" s="1325" t="n">
        <v>4</v>
      </c>
      <c r="I333" s="1327" t="s">
        <v>497</v>
      </c>
      <c r="J333" s="1338" t="n">
        <v>110</v>
      </c>
      <c r="K333" s="1209" t="n">
        <v>400</v>
      </c>
      <c r="L333" s="1209" t="n">
        <v>1500</v>
      </c>
      <c r="M333" s="1310" t="n">
        <v>19.4942725322268</v>
      </c>
      <c r="N333" s="1211" t="n">
        <v>1133.68590313414</v>
      </c>
      <c r="O333" s="1212" t="n">
        <v>26989.5183756975</v>
      </c>
      <c r="P333" s="1342" t="n">
        <v>33514.6350050325</v>
      </c>
      <c r="Q333" s="1213" t="n">
        <v>21083.5578620137</v>
      </c>
      <c r="R333" s="1343" t="n">
        <v>48073.0762377113</v>
      </c>
      <c r="S333" s="1344" t="n">
        <v>54598.1928670463</v>
      </c>
    </row>
    <row r="334" customFormat="false" ht="16.5" hidden="false" customHeight="false" outlineLevel="0" collapsed="false">
      <c r="A334" s="1336" t="s">
        <v>529</v>
      </c>
      <c r="B334" s="1337" t="n">
        <f aca="false">J334</f>
        <v>110</v>
      </c>
      <c r="C334" s="1337" t="s">
        <v>496</v>
      </c>
      <c r="D334" s="1337" t="n">
        <f aca="false">K334</f>
        <v>400</v>
      </c>
      <c r="E334" s="1337" t="s">
        <v>496</v>
      </c>
      <c r="F334" s="1357" t="n">
        <f aca="false">L334</f>
        <v>1550</v>
      </c>
      <c r="G334" s="1337" t="s">
        <v>496</v>
      </c>
      <c r="H334" s="1325" t="n">
        <v>4</v>
      </c>
      <c r="I334" s="1327" t="s">
        <v>497</v>
      </c>
      <c r="J334" s="1338" t="n">
        <v>110</v>
      </c>
      <c r="K334" s="1209" t="n">
        <v>400</v>
      </c>
      <c r="L334" s="1209" t="n">
        <v>1550</v>
      </c>
      <c r="M334" s="1310" t="n">
        <v>20.0815600717237</v>
      </c>
      <c r="N334" s="1211" t="n">
        <v>1182.97659457475</v>
      </c>
      <c r="O334" s="1212" t="n">
        <v>27667.89884088</v>
      </c>
      <c r="P334" s="1342" t="n">
        <v>34384.7014821</v>
      </c>
      <c r="Q334" s="1213" t="n">
        <v>21646.5407564062</v>
      </c>
      <c r="R334" s="1343" t="n">
        <v>49314.4395972863</v>
      </c>
      <c r="S334" s="1344" t="n">
        <v>56031.2422385063</v>
      </c>
    </row>
    <row r="335" customFormat="false" ht="16.5" hidden="false" customHeight="false" outlineLevel="0" collapsed="false">
      <c r="A335" s="1324" t="s">
        <v>529</v>
      </c>
      <c r="B335" s="1325" t="n">
        <f aca="false">J335</f>
        <v>110</v>
      </c>
      <c r="C335" s="1325" t="s">
        <v>496</v>
      </c>
      <c r="D335" s="1325" t="n">
        <f aca="false">K335</f>
        <v>400</v>
      </c>
      <c r="E335" s="1325" t="s">
        <v>496</v>
      </c>
      <c r="F335" s="1357" t="n">
        <f aca="false">L335</f>
        <v>1600</v>
      </c>
      <c r="G335" s="1325" t="s">
        <v>496</v>
      </c>
      <c r="H335" s="1325" t="n">
        <v>4</v>
      </c>
      <c r="I335" s="1327" t="s">
        <v>497</v>
      </c>
      <c r="J335" s="1338" t="n">
        <v>110</v>
      </c>
      <c r="K335" s="1209" t="n">
        <v>400</v>
      </c>
      <c r="L335" s="1209" t="n">
        <v>1600</v>
      </c>
      <c r="M335" s="1310" t="n">
        <v>20.6688476112205</v>
      </c>
      <c r="N335" s="1211" t="n">
        <v>1232.26728601537</v>
      </c>
      <c r="O335" s="1212" t="n">
        <v>28346.2791748538</v>
      </c>
      <c r="P335" s="1342" t="n">
        <v>35254.7680903763</v>
      </c>
      <c r="Q335" s="1213" t="n">
        <v>22209.5237820075</v>
      </c>
      <c r="R335" s="1343" t="n">
        <v>50555.8029568613</v>
      </c>
      <c r="S335" s="1344" t="n">
        <v>57464.2918723838</v>
      </c>
    </row>
    <row r="336" customFormat="false" ht="16.5" hidden="false" customHeight="false" outlineLevel="0" collapsed="false">
      <c r="A336" s="1336" t="s">
        <v>529</v>
      </c>
      <c r="B336" s="1337" t="n">
        <f aca="false">J336</f>
        <v>110</v>
      </c>
      <c r="C336" s="1337" t="s">
        <v>496</v>
      </c>
      <c r="D336" s="1337" t="n">
        <f aca="false">K336</f>
        <v>400</v>
      </c>
      <c r="E336" s="1337" t="s">
        <v>496</v>
      </c>
      <c r="F336" s="1357" t="n">
        <f aca="false">L336</f>
        <v>1650</v>
      </c>
      <c r="G336" s="1337" t="s">
        <v>496</v>
      </c>
      <c r="H336" s="1325" t="n">
        <v>4</v>
      </c>
      <c r="I336" s="1327" t="s">
        <v>497</v>
      </c>
      <c r="J336" s="1338" t="n">
        <v>110</v>
      </c>
      <c r="K336" s="1209" t="n">
        <v>400</v>
      </c>
      <c r="L336" s="1209" t="n">
        <v>1650</v>
      </c>
      <c r="M336" s="1310" t="n">
        <v>21.2731751507174</v>
      </c>
      <c r="N336" s="1211" t="n">
        <v>1281.55797745598</v>
      </c>
      <c r="O336" s="1212" t="n">
        <v>29024.6596400363</v>
      </c>
      <c r="P336" s="1342" t="n">
        <v>36124.8345674438</v>
      </c>
      <c r="Q336" s="1213" t="n">
        <v>22988.0037961913</v>
      </c>
      <c r="R336" s="1343" t="n">
        <v>52012.6634362275</v>
      </c>
      <c r="S336" s="1344" t="n">
        <v>59112.838363635</v>
      </c>
    </row>
    <row r="337" customFormat="false" ht="16.5" hidden="false" customHeight="false" outlineLevel="0" collapsed="false">
      <c r="A337" s="1336" t="s">
        <v>529</v>
      </c>
      <c r="B337" s="1337" t="n">
        <f aca="false">J337</f>
        <v>110</v>
      </c>
      <c r="C337" s="1337" t="s">
        <v>496</v>
      </c>
      <c r="D337" s="1337" t="n">
        <f aca="false">K337</f>
        <v>400</v>
      </c>
      <c r="E337" s="1337" t="s">
        <v>496</v>
      </c>
      <c r="F337" s="1357" t="n">
        <f aca="false">L337</f>
        <v>1700</v>
      </c>
      <c r="G337" s="1337" t="s">
        <v>496</v>
      </c>
      <c r="H337" s="1325" t="n">
        <v>4</v>
      </c>
      <c r="I337" s="1327" t="s">
        <v>497</v>
      </c>
      <c r="J337" s="1338" t="n">
        <v>110</v>
      </c>
      <c r="K337" s="1209" t="n">
        <v>400</v>
      </c>
      <c r="L337" s="1209" t="n">
        <v>1700</v>
      </c>
      <c r="M337" s="1310" t="n">
        <v>21.8604626902142</v>
      </c>
      <c r="N337" s="1211" t="n">
        <v>1330.8486688966</v>
      </c>
      <c r="O337" s="1212" t="n">
        <v>29703.03997401</v>
      </c>
      <c r="P337" s="1342" t="n">
        <v>36994.9010445113</v>
      </c>
      <c r="Q337" s="1213" t="n">
        <v>23550.9866905838</v>
      </c>
      <c r="R337" s="1343" t="n">
        <v>53254.0266645938</v>
      </c>
      <c r="S337" s="1344" t="n">
        <v>60545.887735095</v>
      </c>
    </row>
    <row r="338" customFormat="false" ht="16.5" hidden="false" customHeight="false" outlineLevel="0" collapsed="false">
      <c r="A338" s="1336" t="s">
        <v>529</v>
      </c>
      <c r="B338" s="1337" t="n">
        <f aca="false">J338</f>
        <v>110</v>
      </c>
      <c r="C338" s="1337" t="s">
        <v>496</v>
      </c>
      <c r="D338" s="1337" t="n">
        <f aca="false">K338</f>
        <v>400</v>
      </c>
      <c r="E338" s="1337" t="s">
        <v>496</v>
      </c>
      <c r="F338" s="1357" t="n">
        <f aca="false">L338</f>
        <v>1750</v>
      </c>
      <c r="G338" s="1337" t="s">
        <v>496</v>
      </c>
      <c r="H338" s="1325" t="n">
        <v>4</v>
      </c>
      <c r="I338" s="1327" t="s">
        <v>497</v>
      </c>
      <c r="J338" s="1338" t="n">
        <v>110</v>
      </c>
      <c r="K338" s="1209" t="n">
        <v>400</v>
      </c>
      <c r="L338" s="1209" t="n">
        <v>1750</v>
      </c>
      <c r="M338" s="1310" t="n">
        <v>22.464790229711</v>
      </c>
      <c r="N338" s="1211" t="n">
        <v>1380.13936033721</v>
      </c>
      <c r="O338" s="1212" t="n">
        <v>30381.4204391925</v>
      </c>
      <c r="P338" s="1342" t="n">
        <v>37864.9675215788</v>
      </c>
      <c r="Q338" s="1213" t="n">
        <v>24329.4667047675</v>
      </c>
      <c r="R338" s="1343" t="n">
        <v>54710.88714396</v>
      </c>
      <c r="S338" s="1344" t="n">
        <v>62194.4342263463</v>
      </c>
    </row>
    <row r="339" customFormat="false" ht="16.5" hidden="false" customHeight="false" outlineLevel="0" collapsed="false">
      <c r="A339" s="1336" t="s">
        <v>529</v>
      </c>
      <c r="B339" s="1337" t="n">
        <f aca="false">J339</f>
        <v>110</v>
      </c>
      <c r="C339" s="1337" t="s">
        <v>496</v>
      </c>
      <c r="D339" s="1337" t="n">
        <f aca="false">K339</f>
        <v>400</v>
      </c>
      <c r="E339" s="1337" t="s">
        <v>496</v>
      </c>
      <c r="F339" s="1357" t="n">
        <f aca="false">L339</f>
        <v>1800</v>
      </c>
      <c r="G339" s="1337" t="s">
        <v>496</v>
      </c>
      <c r="H339" s="1325" t="n">
        <v>4</v>
      </c>
      <c r="I339" s="1327" t="s">
        <v>497</v>
      </c>
      <c r="J339" s="1338" t="n">
        <v>110</v>
      </c>
      <c r="K339" s="1209" t="n">
        <v>400</v>
      </c>
      <c r="L339" s="1209" t="n">
        <v>1800</v>
      </c>
      <c r="M339" s="1310" t="n">
        <v>23.0520777692079</v>
      </c>
      <c r="N339" s="1211" t="n">
        <v>1429.43005177783</v>
      </c>
      <c r="O339" s="1212" t="n">
        <v>31059.8007731663</v>
      </c>
      <c r="P339" s="1342" t="n">
        <v>38735.034129855</v>
      </c>
      <c r="Q339" s="1213" t="n">
        <v>24892.44959916</v>
      </c>
      <c r="R339" s="1343" t="n">
        <v>55952.2503723263</v>
      </c>
      <c r="S339" s="1344" t="n">
        <v>63627.483729015</v>
      </c>
    </row>
    <row r="340" customFormat="false" ht="16.5" hidden="false" customHeight="false" outlineLevel="0" collapsed="false">
      <c r="A340" s="1336" t="s">
        <v>529</v>
      </c>
      <c r="B340" s="1337" t="n">
        <f aca="false">J340</f>
        <v>110</v>
      </c>
      <c r="C340" s="1337" t="s">
        <v>496</v>
      </c>
      <c r="D340" s="1337" t="n">
        <f aca="false">K340</f>
        <v>400</v>
      </c>
      <c r="E340" s="1337" t="s">
        <v>496</v>
      </c>
      <c r="F340" s="1357" t="n">
        <f aca="false">L340</f>
        <v>1850</v>
      </c>
      <c r="G340" s="1337" t="s">
        <v>496</v>
      </c>
      <c r="H340" s="1325" t="n">
        <v>4</v>
      </c>
      <c r="I340" s="1327" t="s">
        <v>497</v>
      </c>
      <c r="J340" s="1338" t="n">
        <v>110</v>
      </c>
      <c r="K340" s="1209" t="n">
        <v>400</v>
      </c>
      <c r="L340" s="1209" t="n">
        <v>1850</v>
      </c>
      <c r="M340" s="1310" t="n">
        <v>23.6564053087047</v>
      </c>
      <c r="N340" s="1211" t="n">
        <v>1478.72074321844</v>
      </c>
      <c r="O340" s="1212" t="n">
        <v>31738.1812383488</v>
      </c>
      <c r="P340" s="1342" t="n">
        <v>39605.1006069225</v>
      </c>
      <c r="Q340" s="1213" t="n">
        <v>25670.9296133438</v>
      </c>
      <c r="R340" s="1343" t="n">
        <v>57409.1108516925</v>
      </c>
      <c r="S340" s="1344" t="n">
        <v>65276.0302202663</v>
      </c>
    </row>
    <row r="341" customFormat="false" ht="16.5" hidden="false" customHeight="false" outlineLevel="0" collapsed="false">
      <c r="A341" s="1336" t="s">
        <v>529</v>
      </c>
      <c r="B341" s="1337" t="n">
        <f aca="false">J341</f>
        <v>110</v>
      </c>
      <c r="C341" s="1337" t="s">
        <v>496</v>
      </c>
      <c r="D341" s="1337" t="n">
        <f aca="false">K341</f>
        <v>400</v>
      </c>
      <c r="E341" s="1337" t="s">
        <v>496</v>
      </c>
      <c r="F341" s="1357" t="n">
        <f aca="false">L341</f>
        <v>1900</v>
      </c>
      <c r="G341" s="1337" t="s">
        <v>496</v>
      </c>
      <c r="H341" s="1325" t="n">
        <v>4</v>
      </c>
      <c r="I341" s="1327" t="s">
        <v>497</v>
      </c>
      <c r="J341" s="1338" t="n">
        <v>110</v>
      </c>
      <c r="K341" s="1209" t="n">
        <v>400</v>
      </c>
      <c r="L341" s="1209" t="n">
        <v>1900</v>
      </c>
      <c r="M341" s="1310" t="n">
        <v>24.2436928482016</v>
      </c>
      <c r="N341" s="1211" t="n">
        <v>1528.01143465906</v>
      </c>
      <c r="O341" s="1212" t="n">
        <v>32416.5615723225</v>
      </c>
      <c r="P341" s="1342" t="n">
        <v>40475.16708399</v>
      </c>
      <c r="Q341" s="1213" t="n">
        <v>26233.9125077363</v>
      </c>
      <c r="R341" s="1343" t="n">
        <v>58650.4740800588</v>
      </c>
      <c r="S341" s="1344" t="n">
        <v>66709.0795917263</v>
      </c>
    </row>
    <row r="342" customFormat="false" ht="16.5" hidden="false" customHeight="false" outlineLevel="0" collapsed="false">
      <c r="A342" s="1336" t="s">
        <v>529</v>
      </c>
      <c r="B342" s="1337" t="n">
        <f aca="false">J342</f>
        <v>110</v>
      </c>
      <c r="C342" s="1337" t="s">
        <v>496</v>
      </c>
      <c r="D342" s="1337" t="n">
        <f aca="false">K342</f>
        <v>400</v>
      </c>
      <c r="E342" s="1337" t="s">
        <v>496</v>
      </c>
      <c r="F342" s="1357" t="n">
        <f aca="false">L342</f>
        <v>1950</v>
      </c>
      <c r="G342" s="1337" t="s">
        <v>496</v>
      </c>
      <c r="H342" s="1325" t="n">
        <v>4</v>
      </c>
      <c r="I342" s="1327" t="s">
        <v>497</v>
      </c>
      <c r="J342" s="1338" t="n">
        <v>110</v>
      </c>
      <c r="K342" s="1209" t="n">
        <v>400</v>
      </c>
      <c r="L342" s="1209" t="n">
        <v>1950</v>
      </c>
      <c r="M342" s="1310" t="n">
        <v>24.9094803876984</v>
      </c>
      <c r="N342" s="1211" t="n">
        <v>1577.30212609967</v>
      </c>
      <c r="O342" s="1212" t="n">
        <v>33167.0489869463</v>
      </c>
      <c r="P342" s="1342" t="n">
        <v>41417.780715855</v>
      </c>
      <c r="Q342" s="1213" t="n">
        <v>26796.8955333375</v>
      </c>
      <c r="R342" s="1343" t="n">
        <v>59963.9445202838</v>
      </c>
      <c r="S342" s="1344" t="n">
        <v>68214.6762491925</v>
      </c>
    </row>
    <row r="343" customFormat="false" ht="16.5" hidden="false" customHeight="false" outlineLevel="0" collapsed="false">
      <c r="A343" s="1336" t="s">
        <v>529</v>
      </c>
      <c r="B343" s="1337" t="n">
        <f aca="false">J343</f>
        <v>110</v>
      </c>
      <c r="C343" s="1337" t="s">
        <v>496</v>
      </c>
      <c r="D343" s="1337" t="n">
        <f aca="false">K343</f>
        <v>400</v>
      </c>
      <c r="E343" s="1337" t="s">
        <v>496</v>
      </c>
      <c r="F343" s="1357" t="n">
        <f aca="false">L343</f>
        <v>2000</v>
      </c>
      <c r="G343" s="1337" t="s">
        <v>496</v>
      </c>
      <c r="H343" s="1325" t="n">
        <v>4</v>
      </c>
      <c r="I343" s="1327" t="s">
        <v>497</v>
      </c>
      <c r="J343" s="1338" t="n">
        <v>110</v>
      </c>
      <c r="K343" s="1209" t="n">
        <v>400</v>
      </c>
      <c r="L343" s="1209" t="n">
        <v>2000</v>
      </c>
      <c r="M343" s="1310" t="n">
        <v>25.6053703271953</v>
      </c>
      <c r="N343" s="1211" t="n">
        <v>1626.59281754029</v>
      </c>
      <c r="O343" s="1212" t="n">
        <v>34060.8900958875</v>
      </c>
      <c r="P343" s="1342" t="n">
        <v>42580.0721719125</v>
      </c>
      <c r="Q343" s="1213" t="n">
        <v>27575.3754163125</v>
      </c>
      <c r="R343" s="1343" t="n">
        <v>61636.2655122</v>
      </c>
      <c r="S343" s="1344" t="n">
        <v>70155.447588225</v>
      </c>
    </row>
    <row r="344" customFormat="false" ht="16.5" hidden="false" customHeight="false" outlineLevel="0" collapsed="false">
      <c r="A344" s="1336" t="s">
        <v>529</v>
      </c>
      <c r="B344" s="1337" t="n">
        <f aca="false">J344</f>
        <v>110</v>
      </c>
      <c r="C344" s="1337" t="s">
        <v>496</v>
      </c>
      <c r="D344" s="1337" t="n">
        <f aca="false">K344</f>
        <v>400</v>
      </c>
      <c r="E344" s="1337" t="s">
        <v>496</v>
      </c>
      <c r="F344" s="1357" t="n">
        <f aca="false">L344</f>
        <v>2050</v>
      </c>
      <c r="G344" s="1337" t="s">
        <v>496</v>
      </c>
      <c r="H344" s="1325" t="n">
        <v>4</v>
      </c>
      <c r="I344" s="1327" t="s">
        <v>497</v>
      </c>
      <c r="J344" s="1338" t="n">
        <v>110</v>
      </c>
      <c r="K344" s="1209" t="n">
        <v>400</v>
      </c>
      <c r="L344" s="1209" t="n">
        <v>2050</v>
      </c>
      <c r="M344" s="1310" t="n">
        <v>26.1926578666921</v>
      </c>
      <c r="N344" s="1211" t="n">
        <v>1675.8835089809</v>
      </c>
      <c r="O344" s="1212" t="n">
        <v>34739.27056107</v>
      </c>
      <c r="P344" s="1342" t="n">
        <v>43450.1387801888</v>
      </c>
      <c r="Q344" s="1213" t="n">
        <v>28138.3584419138</v>
      </c>
      <c r="R344" s="1343" t="n">
        <v>62877.6290029838</v>
      </c>
      <c r="S344" s="1344" t="n">
        <v>71588.4972221025</v>
      </c>
    </row>
    <row r="345" customFormat="false" ht="16.5" hidden="false" customHeight="false" outlineLevel="0" collapsed="false">
      <c r="A345" s="1324" t="s">
        <v>529</v>
      </c>
      <c r="B345" s="1325" t="n">
        <f aca="false">J345</f>
        <v>110</v>
      </c>
      <c r="C345" s="1325" t="s">
        <v>496</v>
      </c>
      <c r="D345" s="1325" t="n">
        <f aca="false">K345</f>
        <v>400</v>
      </c>
      <c r="E345" s="1325" t="s">
        <v>496</v>
      </c>
      <c r="F345" s="1357" t="n">
        <f aca="false">L345</f>
        <v>2100</v>
      </c>
      <c r="G345" s="1325" t="s">
        <v>496</v>
      </c>
      <c r="H345" s="1325" t="n">
        <v>4</v>
      </c>
      <c r="I345" s="1327" t="s">
        <v>497</v>
      </c>
      <c r="J345" s="1338" t="n">
        <v>110</v>
      </c>
      <c r="K345" s="1209" t="n">
        <v>400</v>
      </c>
      <c r="L345" s="1209" t="n">
        <v>2100</v>
      </c>
      <c r="M345" s="1310" t="n">
        <v>26.7969854061889</v>
      </c>
      <c r="N345" s="1211" t="n">
        <v>1725.17420042152</v>
      </c>
      <c r="O345" s="1212" t="n">
        <v>35417.6508950438</v>
      </c>
      <c r="P345" s="1342" t="n">
        <v>44320.2052572563</v>
      </c>
      <c r="Q345" s="1213" t="n">
        <v>28916.8383248888</v>
      </c>
      <c r="R345" s="1343" t="n">
        <v>64334.4892199325</v>
      </c>
      <c r="S345" s="1344" t="n">
        <v>73237.043582145</v>
      </c>
    </row>
    <row r="346" customFormat="false" ht="16.5" hidden="false" customHeight="false" outlineLevel="0" collapsed="false">
      <c r="A346" s="1336" t="s">
        <v>529</v>
      </c>
      <c r="B346" s="1337" t="n">
        <f aca="false">J346</f>
        <v>110</v>
      </c>
      <c r="C346" s="1337" t="s">
        <v>496</v>
      </c>
      <c r="D346" s="1337" t="n">
        <f aca="false">K346</f>
        <v>400</v>
      </c>
      <c r="E346" s="1337" t="s">
        <v>496</v>
      </c>
      <c r="F346" s="1357" t="n">
        <f aca="false">L346</f>
        <v>2150</v>
      </c>
      <c r="G346" s="1337" t="s">
        <v>496</v>
      </c>
      <c r="H346" s="1325" t="n">
        <v>4</v>
      </c>
      <c r="I346" s="1327" t="s">
        <v>497</v>
      </c>
      <c r="J346" s="1338" t="n">
        <v>110</v>
      </c>
      <c r="K346" s="1209" t="n">
        <v>400</v>
      </c>
      <c r="L346" s="1209" t="n">
        <v>2150</v>
      </c>
      <c r="M346" s="1310" t="n">
        <v>27.3842729456858</v>
      </c>
      <c r="N346" s="1211" t="n">
        <v>1774.46489186213</v>
      </c>
      <c r="O346" s="1212" t="n">
        <v>36096.0313602263</v>
      </c>
      <c r="P346" s="1342" t="n">
        <v>45190.2717343238</v>
      </c>
      <c r="Q346" s="1213" t="n">
        <v>29479.82135049</v>
      </c>
      <c r="R346" s="1343" t="n">
        <v>65575.8527107163</v>
      </c>
      <c r="S346" s="1344" t="n">
        <v>74670.0930848138</v>
      </c>
    </row>
    <row r="347" customFormat="false" ht="16.5" hidden="false" customHeight="false" outlineLevel="0" collapsed="false">
      <c r="A347" s="1336" t="s">
        <v>529</v>
      </c>
      <c r="B347" s="1337" t="n">
        <f aca="false">J347</f>
        <v>110</v>
      </c>
      <c r="C347" s="1337" t="s">
        <v>496</v>
      </c>
      <c r="D347" s="1337" t="n">
        <f aca="false">K347</f>
        <v>400</v>
      </c>
      <c r="E347" s="1337" t="s">
        <v>496</v>
      </c>
      <c r="F347" s="1357" t="n">
        <f aca="false">L347</f>
        <v>2200</v>
      </c>
      <c r="G347" s="1337" t="s">
        <v>496</v>
      </c>
      <c r="H347" s="1325" t="n">
        <v>4</v>
      </c>
      <c r="I347" s="1327" t="s">
        <v>497</v>
      </c>
      <c r="J347" s="1338" t="n">
        <v>110</v>
      </c>
      <c r="K347" s="1209" t="n">
        <v>400</v>
      </c>
      <c r="L347" s="1209" t="n">
        <v>2200</v>
      </c>
      <c r="M347" s="1310" t="n">
        <v>27.9886004851826</v>
      </c>
      <c r="N347" s="1211" t="n">
        <v>1823.75558330275</v>
      </c>
      <c r="O347" s="1212" t="n">
        <v>36774.4116942</v>
      </c>
      <c r="P347" s="1342" t="n">
        <v>46060.3382113913</v>
      </c>
      <c r="Q347" s="1213" t="n">
        <v>30258.301233465</v>
      </c>
      <c r="R347" s="1343" t="n">
        <v>67032.712927665</v>
      </c>
      <c r="S347" s="1344" t="n">
        <v>76318.6394448563</v>
      </c>
    </row>
    <row r="348" customFormat="false" ht="16.5" hidden="false" customHeight="false" outlineLevel="0" collapsed="false">
      <c r="A348" s="1336" t="s">
        <v>529</v>
      </c>
      <c r="B348" s="1337" t="n">
        <f aca="false">J348</f>
        <v>110</v>
      </c>
      <c r="C348" s="1337" t="s">
        <v>496</v>
      </c>
      <c r="D348" s="1337" t="n">
        <f aca="false">K348</f>
        <v>400</v>
      </c>
      <c r="E348" s="1337" t="s">
        <v>496</v>
      </c>
      <c r="F348" s="1357" t="n">
        <f aca="false">L348</f>
        <v>2250</v>
      </c>
      <c r="G348" s="1337" t="s">
        <v>496</v>
      </c>
      <c r="H348" s="1325" t="n">
        <v>4</v>
      </c>
      <c r="I348" s="1327" t="s">
        <v>497</v>
      </c>
      <c r="J348" s="1338" t="n">
        <v>110</v>
      </c>
      <c r="K348" s="1209" t="n">
        <v>400</v>
      </c>
      <c r="L348" s="1209" t="n">
        <v>2250</v>
      </c>
      <c r="M348" s="1310" t="n">
        <v>28.5758880246795</v>
      </c>
      <c r="N348" s="1211" t="n">
        <v>1873.04627474336</v>
      </c>
      <c r="O348" s="1212" t="n">
        <v>37452.7921593825</v>
      </c>
      <c r="P348" s="1342" t="n">
        <v>46930.4048196675</v>
      </c>
      <c r="Q348" s="1213" t="n">
        <v>30821.2842590661</v>
      </c>
      <c r="R348" s="1343" t="n">
        <v>68274.0764184486</v>
      </c>
      <c r="S348" s="1344" t="n">
        <v>77751.6890787337</v>
      </c>
    </row>
    <row r="349" customFormat="false" ht="16.5" hidden="false" customHeight="false" outlineLevel="0" collapsed="false">
      <c r="A349" s="1336" t="s">
        <v>529</v>
      </c>
      <c r="B349" s="1337" t="n">
        <f aca="false">J349</f>
        <v>110</v>
      </c>
      <c r="C349" s="1337" t="s">
        <v>496</v>
      </c>
      <c r="D349" s="1337" t="n">
        <f aca="false">K349</f>
        <v>400</v>
      </c>
      <c r="E349" s="1337" t="s">
        <v>496</v>
      </c>
      <c r="F349" s="1357" t="n">
        <f aca="false">L349</f>
        <v>2300</v>
      </c>
      <c r="G349" s="1337" t="s">
        <v>496</v>
      </c>
      <c r="H349" s="1325" t="n">
        <v>4</v>
      </c>
      <c r="I349" s="1327" t="s">
        <v>497</v>
      </c>
      <c r="J349" s="1338" t="n">
        <v>110</v>
      </c>
      <c r="K349" s="1209" t="n">
        <v>400</v>
      </c>
      <c r="L349" s="1209" t="n">
        <v>2300</v>
      </c>
      <c r="M349" s="1310" t="n">
        <v>29.1631755641763</v>
      </c>
      <c r="N349" s="1211" t="n">
        <v>1922.33696618398</v>
      </c>
      <c r="O349" s="1212" t="n">
        <v>38131.1724933563</v>
      </c>
      <c r="P349" s="1342" t="n">
        <v>47800.471296735</v>
      </c>
      <c r="Q349" s="1213" t="n">
        <v>31384.2671534588</v>
      </c>
      <c r="R349" s="1343" t="n">
        <v>69515.439646815</v>
      </c>
      <c r="S349" s="1344" t="n">
        <v>79184.7384501938</v>
      </c>
    </row>
    <row r="350" customFormat="false" ht="16.5" hidden="false" customHeight="false" outlineLevel="0" collapsed="false">
      <c r="A350" s="1336" t="s">
        <v>529</v>
      </c>
      <c r="B350" s="1337" t="n">
        <f aca="false">J350</f>
        <v>110</v>
      </c>
      <c r="C350" s="1337" t="s">
        <v>496</v>
      </c>
      <c r="D350" s="1337" t="n">
        <f aca="false">K350</f>
        <v>400</v>
      </c>
      <c r="E350" s="1337" t="s">
        <v>496</v>
      </c>
      <c r="F350" s="1357" t="n">
        <f aca="false">L350</f>
        <v>2350</v>
      </c>
      <c r="G350" s="1337" t="s">
        <v>496</v>
      </c>
      <c r="H350" s="1325" t="n">
        <v>4</v>
      </c>
      <c r="I350" s="1327" t="s">
        <v>497</v>
      </c>
      <c r="J350" s="1338" t="n">
        <v>110</v>
      </c>
      <c r="K350" s="1209" t="n">
        <v>400</v>
      </c>
      <c r="L350" s="1209" t="n">
        <v>2350</v>
      </c>
      <c r="M350" s="1310" t="n">
        <v>29.7675031036732</v>
      </c>
      <c r="N350" s="1211" t="n">
        <v>1971.62765762459</v>
      </c>
      <c r="O350" s="1212" t="n">
        <v>38809.5529585388</v>
      </c>
      <c r="P350" s="1342" t="n">
        <v>48670.5377738025</v>
      </c>
      <c r="Q350" s="1213" t="n">
        <v>32162.7471676425</v>
      </c>
      <c r="R350" s="1343" t="n">
        <v>70972.3001261813</v>
      </c>
      <c r="S350" s="1344" t="n">
        <v>80833.284941445</v>
      </c>
    </row>
    <row r="351" customFormat="false" ht="16.5" hidden="false" customHeight="false" outlineLevel="0" collapsed="false">
      <c r="A351" s="1336" t="s">
        <v>529</v>
      </c>
      <c r="B351" s="1337" t="n">
        <f aca="false">J351</f>
        <v>110</v>
      </c>
      <c r="C351" s="1337" t="s">
        <v>496</v>
      </c>
      <c r="D351" s="1337" t="n">
        <f aca="false">K351</f>
        <v>400</v>
      </c>
      <c r="E351" s="1337" t="s">
        <v>496</v>
      </c>
      <c r="F351" s="1357" t="n">
        <f aca="false">L351</f>
        <v>2400</v>
      </c>
      <c r="G351" s="1337" t="s">
        <v>496</v>
      </c>
      <c r="H351" s="1325" t="n">
        <v>4</v>
      </c>
      <c r="I351" s="1327" t="s">
        <v>497</v>
      </c>
      <c r="J351" s="1338" t="n">
        <v>110</v>
      </c>
      <c r="K351" s="1209" t="n">
        <v>400</v>
      </c>
      <c r="L351" s="1209" t="n">
        <v>2400</v>
      </c>
      <c r="M351" s="1310" t="n">
        <v>30.35479064317</v>
      </c>
      <c r="N351" s="1211" t="n">
        <v>2020.91834906521</v>
      </c>
      <c r="O351" s="1212" t="n">
        <v>39487.9332925125</v>
      </c>
      <c r="P351" s="1342" t="n">
        <v>49540.60425087</v>
      </c>
      <c r="Q351" s="1213" t="n">
        <v>32725.7301932438</v>
      </c>
      <c r="R351" s="1343" t="n">
        <v>72213.6634857563</v>
      </c>
      <c r="S351" s="1344" t="n">
        <v>82266.3344441138</v>
      </c>
    </row>
    <row r="352" customFormat="false" ht="16.5" hidden="false" customHeight="false" outlineLevel="0" collapsed="false">
      <c r="A352" s="1336" t="s">
        <v>529</v>
      </c>
      <c r="B352" s="1337" t="n">
        <f aca="false">J352</f>
        <v>110</v>
      </c>
      <c r="C352" s="1337" t="s">
        <v>496</v>
      </c>
      <c r="D352" s="1337" t="n">
        <f aca="false">K352</f>
        <v>400</v>
      </c>
      <c r="E352" s="1337" t="s">
        <v>496</v>
      </c>
      <c r="F352" s="1357" t="n">
        <f aca="false">L352</f>
        <v>2450</v>
      </c>
      <c r="G352" s="1337" t="s">
        <v>496</v>
      </c>
      <c r="H352" s="1325" t="n">
        <v>4</v>
      </c>
      <c r="I352" s="1327" t="s">
        <v>497</v>
      </c>
      <c r="J352" s="1338" t="n">
        <v>110</v>
      </c>
      <c r="K352" s="1209" t="n">
        <v>400</v>
      </c>
      <c r="L352" s="1209" t="n">
        <v>2450</v>
      </c>
      <c r="M352" s="1310" t="n">
        <v>31.1863983749668</v>
      </c>
      <c r="N352" s="1211" t="n">
        <v>2070.20904050582</v>
      </c>
      <c r="O352" s="1212" t="n">
        <v>40956.4025972438</v>
      </c>
      <c r="P352" s="1342" t="n">
        <v>51182.9927218575</v>
      </c>
      <c r="Q352" s="1213" t="n">
        <v>33504.2100762188</v>
      </c>
      <c r="R352" s="1343" t="n">
        <v>74460.6126734625</v>
      </c>
      <c r="S352" s="1344" t="n">
        <v>84687.2027980763</v>
      </c>
    </row>
    <row r="353" customFormat="false" ht="16.5" hidden="false" customHeight="false" outlineLevel="0" collapsed="false">
      <c r="A353" s="1336" t="s">
        <v>529</v>
      </c>
      <c r="B353" s="1337" t="n">
        <f aca="false">J353</f>
        <v>110</v>
      </c>
      <c r="C353" s="1337" t="s">
        <v>496</v>
      </c>
      <c r="D353" s="1337" t="n">
        <f aca="false">K353</f>
        <v>400</v>
      </c>
      <c r="E353" s="1337" t="s">
        <v>496</v>
      </c>
      <c r="F353" s="1357" t="n">
        <f aca="false">L353</f>
        <v>2500</v>
      </c>
      <c r="G353" s="1337" t="s">
        <v>496</v>
      </c>
      <c r="H353" s="1325" t="n">
        <v>4</v>
      </c>
      <c r="I353" s="1327" t="s">
        <v>497</v>
      </c>
      <c r="J353" s="1338" t="n">
        <v>110</v>
      </c>
      <c r="K353" s="1209" t="n">
        <v>400</v>
      </c>
      <c r="L353" s="1209" t="n">
        <v>2500</v>
      </c>
      <c r="M353" s="1310" t="n">
        <v>31.7736859144637</v>
      </c>
      <c r="N353" s="1211" t="n">
        <v>2119.49973194644</v>
      </c>
      <c r="O353" s="1212" t="n">
        <v>41634.7829312175</v>
      </c>
      <c r="P353" s="1342" t="n">
        <v>52053.0593301338</v>
      </c>
      <c r="Q353" s="1213" t="n">
        <v>34067.19310182</v>
      </c>
      <c r="R353" s="1343" t="n">
        <v>75701.9760330375</v>
      </c>
      <c r="S353" s="1344" t="n">
        <v>86120.2524319538</v>
      </c>
    </row>
    <row r="354" customFormat="false" ht="16.5" hidden="false" customHeight="false" outlineLevel="0" collapsed="false">
      <c r="A354" s="1336" t="s">
        <v>529</v>
      </c>
      <c r="B354" s="1337" t="n">
        <f aca="false">J354</f>
        <v>110</v>
      </c>
      <c r="C354" s="1337" t="s">
        <v>496</v>
      </c>
      <c r="D354" s="1337" t="n">
        <f aca="false">K354</f>
        <v>400</v>
      </c>
      <c r="E354" s="1337" t="s">
        <v>496</v>
      </c>
      <c r="F354" s="1357" t="n">
        <f aca="false">L354</f>
        <v>2550</v>
      </c>
      <c r="G354" s="1337" t="s">
        <v>496</v>
      </c>
      <c r="H354" s="1325" t="n">
        <v>4</v>
      </c>
      <c r="I354" s="1327" t="s">
        <v>497</v>
      </c>
      <c r="J354" s="1338" t="n">
        <v>110</v>
      </c>
      <c r="K354" s="1209" t="n">
        <v>400</v>
      </c>
      <c r="L354" s="1209" t="n">
        <v>2550</v>
      </c>
      <c r="M354" s="1310" t="n">
        <v>32.3780134539605</v>
      </c>
      <c r="N354" s="1211" t="n">
        <v>2168.79042338705</v>
      </c>
      <c r="O354" s="1212" t="n">
        <v>42313.1633964</v>
      </c>
      <c r="P354" s="1342" t="n">
        <v>52923.1258072013</v>
      </c>
      <c r="Q354" s="1213" t="n">
        <v>34845.672984795</v>
      </c>
      <c r="R354" s="1343" t="n">
        <v>77158.836381195</v>
      </c>
      <c r="S354" s="1344" t="n">
        <v>87768.7987919963</v>
      </c>
    </row>
    <row r="355" customFormat="false" ht="16.5" hidden="false" customHeight="false" outlineLevel="0" collapsed="false">
      <c r="A355" s="1324" t="s">
        <v>529</v>
      </c>
      <c r="B355" s="1325" t="n">
        <f aca="false">J355</f>
        <v>110</v>
      </c>
      <c r="C355" s="1325" t="s">
        <v>496</v>
      </c>
      <c r="D355" s="1325" t="n">
        <f aca="false">K355</f>
        <v>400</v>
      </c>
      <c r="E355" s="1325" t="s">
        <v>496</v>
      </c>
      <c r="F355" s="1357" t="n">
        <f aca="false">L355</f>
        <v>2600</v>
      </c>
      <c r="G355" s="1325" t="s">
        <v>496</v>
      </c>
      <c r="H355" s="1325" t="n">
        <v>4</v>
      </c>
      <c r="I355" s="1327" t="s">
        <v>497</v>
      </c>
      <c r="J355" s="1338" t="n">
        <v>110</v>
      </c>
      <c r="K355" s="1209" t="n">
        <v>400</v>
      </c>
      <c r="L355" s="1209" t="n">
        <v>2600</v>
      </c>
      <c r="M355" s="1310" t="n">
        <v>32.9653009934574</v>
      </c>
      <c r="N355" s="1211" t="n">
        <v>2218.08111482767</v>
      </c>
      <c r="O355" s="1212" t="n">
        <v>42991.5437303738</v>
      </c>
      <c r="P355" s="1342" t="n">
        <v>53793.1922842688</v>
      </c>
      <c r="Q355" s="1213" t="n">
        <v>35408.6560103963</v>
      </c>
      <c r="R355" s="1343" t="n">
        <v>78400.19974077</v>
      </c>
      <c r="S355" s="1344" t="n">
        <v>89201.848294665</v>
      </c>
    </row>
    <row r="356" customFormat="false" ht="16.5" hidden="false" customHeight="false" outlineLevel="0" collapsed="false">
      <c r="A356" s="1336" t="s">
        <v>529</v>
      </c>
      <c r="B356" s="1337" t="n">
        <f aca="false">J356</f>
        <v>110</v>
      </c>
      <c r="C356" s="1337" t="s">
        <v>496</v>
      </c>
      <c r="D356" s="1337" t="n">
        <f aca="false">K356</f>
        <v>400</v>
      </c>
      <c r="E356" s="1337" t="s">
        <v>496</v>
      </c>
      <c r="F356" s="1357" t="n">
        <f aca="false">L356</f>
        <v>2650</v>
      </c>
      <c r="G356" s="1337" t="s">
        <v>496</v>
      </c>
      <c r="H356" s="1325" t="n">
        <v>4</v>
      </c>
      <c r="I356" s="1327" t="s">
        <v>497</v>
      </c>
      <c r="J356" s="1338" t="n">
        <v>110</v>
      </c>
      <c r="K356" s="1209" t="n">
        <v>400</v>
      </c>
      <c r="L356" s="1209" t="n">
        <v>2650</v>
      </c>
      <c r="M356" s="1310" t="n">
        <v>33.5696285329542</v>
      </c>
      <c r="N356" s="1211" t="n">
        <v>2267.37180626828</v>
      </c>
      <c r="O356" s="1212" t="n">
        <v>43669.9241955563</v>
      </c>
      <c r="P356" s="1342" t="n">
        <v>54663.2587613363</v>
      </c>
      <c r="Q356" s="1213" t="n">
        <v>36187.1358933713</v>
      </c>
      <c r="R356" s="1343" t="n">
        <v>79857.0600889275</v>
      </c>
      <c r="S356" s="1344" t="n">
        <v>90850.3946547075</v>
      </c>
    </row>
    <row r="357" customFormat="false" ht="16.5" hidden="false" customHeight="false" outlineLevel="0" collapsed="false">
      <c r="A357" s="1336" t="s">
        <v>529</v>
      </c>
      <c r="B357" s="1337" t="n">
        <f aca="false">J357</f>
        <v>110</v>
      </c>
      <c r="C357" s="1337" t="s">
        <v>496</v>
      </c>
      <c r="D357" s="1337" t="n">
        <f aca="false">K357</f>
        <v>400</v>
      </c>
      <c r="E357" s="1337" t="s">
        <v>496</v>
      </c>
      <c r="F357" s="1357" t="n">
        <f aca="false">L357</f>
        <v>2700</v>
      </c>
      <c r="G357" s="1337" t="s">
        <v>496</v>
      </c>
      <c r="H357" s="1325" t="n">
        <v>4</v>
      </c>
      <c r="I357" s="1327" t="s">
        <v>497</v>
      </c>
      <c r="J357" s="1338" t="n">
        <v>110</v>
      </c>
      <c r="K357" s="1209" t="n">
        <v>400</v>
      </c>
      <c r="L357" s="1209" t="n">
        <v>2700</v>
      </c>
      <c r="M357" s="1310" t="n">
        <v>34.2354160724511</v>
      </c>
      <c r="N357" s="1211" t="n">
        <v>2316.66249770889</v>
      </c>
      <c r="O357" s="1212" t="n">
        <v>44420.4114789713</v>
      </c>
      <c r="P357" s="1342" t="n">
        <v>55605.8723932013</v>
      </c>
      <c r="Q357" s="1213" t="n">
        <v>36750.1189189725</v>
      </c>
      <c r="R357" s="1343" t="n">
        <v>81170.5303979438</v>
      </c>
      <c r="S357" s="1344" t="n">
        <v>92355.9913121738</v>
      </c>
    </row>
    <row r="358" customFormat="false" ht="16.5" hidden="false" customHeight="false" outlineLevel="0" collapsed="false">
      <c r="A358" s="1336" t="s">
        <v>529</v>
      </c>
      <c r="B358" s="1337" t="n">
        <f aca="false">J358</f>
        <v>110</v>
      </c>
      <c r="C358" s="1337" t="s">
        <v>496</v>
      </c>
      <c r="D358" s="1337" t="n">
        <f aca="false">K358</f>
        <v>400</v>
      </c>
      <c r="E358" s="1337" t="s">
        <v>496</v>
      </c>
      <c r="F358" s="1357" t="n">
        <f aca="false">L358</f>
        <v>2750</v>
      </c>
      <c r="G358" s="1337" t="s">
        <v>496</v>
      </c>
      <c r="H358" s="1325" t="n">
        <v>4</v>
      </c>
      <c r="I358" s="1327" t="s">
        <v>497</v>
      </c>
      <c r="J358" s="1338" t="n">
        <v>110</v>
      </c>
      <c r="K358" s="1209" t="n">
        <v>400</v>
      </c>
      <c r="L358" s="1209" t="n">
        <v>2750</v>
      </c>
      <c r="M358" s="1310" t="n">
        <v>34.8227036119479</v>
      </c>
      <c r="N358" s="1211" t="n">
        <v>2365.95318914951</v>
      </c>
      <c r="O358" s="1212" t="n">
        <v>45098.7919441538</v>
      </c>
      <c r="P358" s="1342" t="n">
        <v>56475.9388702688</v>
      </c>
      <c r="Q358" s="1213" t="n">
        <v>37313.101813365</v>
      </c>
      <c r="R358" s="1343" t="n">
        <v>82411.8937575188</v>
      </c>
      <c r="S358" s="1344" t="n">
        <v>93789.0406836338</v>
      </c>
    </row>
    <row r="359" customFormat="false" ht="16.5" hidden="false" customHeight="false" outlineLevel="0" collapsed="false">
      <c r="A359" s="1336" t="s">
        <v>529</v>
      </c>
      <c r="B359" s="1337" t="n">
        <f aca="false">J359</f>
        <v>110</v>
      </c>
      <c r="C359" s="1337" t="s">
        <v>496</v>
      </c>
      <c r="D359" s="1337" t="n">
        <f aca="false">K359</f>
        <v>400</v>
      </c>
      <c r="E359" s="1337" t="s">
        <v>496</v>
      </c>
      <c r="F359" s="1357" t="n">
        <f aca="false">L359</f>
        <v>2800</v>
      </c>
      <c r="G359" s="1337" t="s">
        <v>496</v>
      </c>
      <c r="H359" s="1325" t="n">
        <v>4</v>
      </c>
      <c r="I359" s="1327" t="s">
        <v>497</v>
      </c>
      <c r="J359" s="1338" t="n">
        <v>110</v>
      </c>
      <c r="K359" s="1209" t="n">
        <v>400</v>
      </c>
      <c r="L359" s="1209" t="n">
        <v>2800</v>
      </c>
      <c r="M359" s="1310" t="n">
        <v>35.4270311514447</v>
      </c>
      <c r="N359" s="1211" t="n">
        <v>2415.24388059012</v>
      </c>
      <c r="O359" s="1212" t="n">
        <v>45777.1722781275</v>
      </c>
      <c r="P359" s="1342" t="n">
        <v>57346.005478545</v>
      </c>
      <c r="Q359" s="1213" t="n">
        <v>38091.5818275488</v>
      </c>
      <c r="R359" s="1343" t="n">
        <v>83868.7541056763</v>
      </c>
      <c r="S359" s="1344" t="n">
        <v>95437.5873060938</v>
      </c>
    </row>
    <row r="360" customFormat="false" ht="16.5" hidden="false" customHeight="false" outlineLevel="0" collapsed="false">
      <c r="A360" s="1336" t="s">
        <v>529</v>
      </c>
      <c r="B360" s="1337" t="n">
        <f aca="false">J360</f>
        <v>110</v>
      </c>
      <c r="C360" s="1337" t="s">
        <v>496</v>
      </c>
      <c r="D360" s="1337" t="n">
        <f aca="false">K360</f>
        <v>400</v>
      </c>
      <c r="E360" s="1337" t="s">
        <v>496</v>
      </c>
      <c r="F360" s="1357" t="n">
        <f aca="false">L360</f>
        <v>2850</v>
      </c>
      <c r="G360" s="1337" t="s">
        <v>496</v>
      </c>
      <c r="H360" s="1325" t="n">
        <v>4</v>
      </c>
      <c r="I360" s="1327" t="s">
        <v>497</v>
      </c>
      <c r="J360" s="1338" t="n">
        <v>110</v>
      </c>
      <c r="K360" s="1209" t="n">
        <v>400</v>
      </c>
      <c r="L360" s="1209" t="n">
        <v>2850</v>
      </c>
      <c r="M360" s="1310" t="n">
        <v>36.0143186909416</v>
      </c>
      <c r="N360" s="1211" t="n">
        <v>2464.53457203074</v>
      </c>
      <c r="O360" s="1212" t="n">
        <v>46455.55274331</v>
      </c>
      <c r="P360" s="1342" t="n">
        <v>58216.0719556125</v>
      </c>
      <c r="Q360" s="1213" t="n">
        <v>38654.5647219413</v>
      </c>
      <c r="R360" s="1343" t="n">
        <v>85110.1174652513</v>
      </c>
      <c r="S360" s="1344" t="n">
        <v>96870.6366775538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110</v>
      </c>
      <c r="C361" s="1337" t="s">
        <v>496</v>
      </c>
      <c r="D361" s="1337" t="n">
        <f aca="false">K361</f>
        <v>400</v>
      </c>
      <c r="E361" s="1337" t="s">
        <v>496</v>
      </c>
      <c r="F361" s="1357" t="n">
        <f aca="false">L361</f>
        <v>2900</v>
      </c>
      <c r="G361" s="1337" t="s">
        <v>496</v>
      </c>
      <c r="H361" s="1325" t="n">
        <v>4</v>
      </c>
      <c r="I361" s="1327" t="s">
        <v>497</v>
      </c>
      <c r="J361" s="1338" t="n">
        <v>110</v>
      </c>
      <c r="K361" s="1209" t="n">
        <v>400</v>
      </c>
      <c r="L361" s="1209" t="n">
        <v>2900</v>
      </c>
      <c r="M361" s="1310" t="n">
        <v>36.6186462304384</v>
      </c>
      <c r="N361" s="1211" t="n">
        <v>2513.82526347135</v>
      </c>
      <c r="O361" s="1212" t="n">
        <v>47133.9330772838</v>
      </c>
      <c r="P361" s="1342" t="n">
        <v>59086.13843268</v>
      </c>
      <c r="Q361" s="1213" t="n">
        <v>39433.044736125</v>
      </c>
      <c r="R361" s="1343" t="n">
        <v>86566.9778134088</v>
      </c>
      <c r="S361" s="1344" t="n">
        <v>98519.183168805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110</v>
      </c>
      <c r="C362" s="1337" t="s">
        <v>496</v>
      </c>
      <c r="D362" s="1337" t="n">
        <f aca="false">K362</f>
        <v>400</v>
      </c>
      <c r="E362" s="1337" t="s">
        <v>496</v>
      </c>
      <c r="F362" s="1357" t="n">
        <f aca="false">L362</f>
        <v>2950</v>
      </c>
      <c r="G362" s="1337" t="s">
        <v>496</v>
      </c>
      <c r="H362" s="1325" t="n">
        <v>4</v>
      </c>
      <c r="I362" s="1327" t="s">
        <v>497</v>
      </c>
      <c r="J362" s="1338" t="n">
        <v>110</v>
      </c>
      <c r="K362" s="1209" t="n">
        <v>400</v>
      </c>
      <c r="L362" s="1209" t="n">
        <v>2950</v>
      </c>
      <c r="M362" s="1310" t="n">
        <v>37.2059337699353</v>
      </c>
      <c r="N362" s="1211" t="n">
        <v>2563.11595491197</v>
      </c>
      <c r="O362" s="1212" t="n">
        <v>47812.3135424663</v>
      </c>
      <c r="P362" s="1342" t="n">
        <v>59956.2049097475</v>
      </c>
      <c r="Q362" s="1213" t="n">
        <v>39996.0276305175</v>
      </c>
      <c r="R362" s="1343" t="n">
        <v>87808.3411729838</v>
      </c>
      <c r="S362" s="1344" t="n">
        <v>99952.232540265</v>
      </c>
    </row>
    <row r="363" customFormat="false" ht="16.5" hidden="false" customHeight="false" outlineLevel="0" collapsed="false">
      <c r="A363" s="1345" t="s">
        <v>529</v>
      </c>
      <c r="B363" s="1346" t="n">
        <f aca="false">J363</f>
        <v>110</v>
      </c>
      <c r="C363" s="1346" t="s">
        <v>496</v>
      </c>
      <c r="D363" s="1346" t="n">
        <f aca="false">K363</f>
        <v>400</v>
      </c>
      <c r="E363" s="1346" t="s">
        <v>496</v>
      </c>
      <c r="F363" s="1358" t="n">
        <f aca="false">L363</f>
        <v>3000</v>
      </c>
      <c r="G363" s="1346" t="s">
        <v>496</v>
      </c>
      <c r="H363" s="1348" t="n">
        <v>4</v>
      </c>
      <c r="I363" s="1349" t="s">
        <v>497</v>
      </c>
      <c r="J363" s="1356" t="n">
        <v>110</v>
      </c>
      <c r="K363" s="1232" t="n">
        <v>400</v>
      </c>
      <c r="L363" s="1232" t="n">
        <v>3000</v>
      </c>
      <c r="M363" s="1248" t="n">
        <v>37.8102613094321</v>
      </c>
      <c r="N363" s="1234" t="n">
        <v>2612.40664635258</v>
      </c>
      <c r="O363" s="1235" t="n">
        <v>49588.9718635913</v>
      </c>
      <c r="P363" s="1353" t="n">
        <v>60826.2715180238</v>
      </c>
      <c r="Q363" s="1236" t="n">
        <v>40774.5076447013</v>
      </c>
      <c r="R363" s="1354" t="n">
        <v>90363.4795082925</v>
      </c>
      <c r="S363" s="1355" t="n">
        <v>101600.779162725</v>
      </c>
    </row>
    <row r="364" customFormat="false" ht="16.5" hidden="false" customHeight="false" outlineLevel="0" collapsed="false">
      <c r="A364" s="1202" t="s">
        <v>535</v>
      </c>
      <c r="B364" s="1202"/>
      <c r="C364" s="1202"/>
      <c r="D364" s="1202"/>
      <c r="E364" s="1202"/>
      <c r="F364" s="1202"/>
      <c r="G364" s="1202"/>
      <c r="H364" s="1202"/>
      <c r="I364" s="1202"/>
      <c r="J364" s="1202"/>
      <c r="K364" s="1202"/>
      <c r="L364" s="1202"/>
      <c r="M364" s="1202"/>
      <c r="N364" s="1202"/>
      <c r="O364" s="1202"/>
      <c r="P364" s="1202"/>
      <c r="Q364" s="1202"/>
      <c r="R364" s="1202"/>
      <c r="S364" s="1202"/>
    </row>
    <row r="365" customFormat="false" ht="16.5" hidden="false" customHeight="false" outlineLevel="0" collapsed="false">
      <c r="A365" s="1324" t="s">
        <v>529</v>
      </c>
      <c r="B365" s="1325" t="n">
        <f aca="false">J365</f>
        <v>110</v>
      </c>
      <c r="C365" s="1325" t="s">
        <v>496</v>
      </c>
      <c r="D365" s="1325" t="n">
        <f aca="false">K365</f>
        <v>400</v>
      </c>
      <c r="E365" s="1325" t="s">
        <v>496</v>
      </c>
      <c r="F365" s="1357" t="n">
        <f aca="false">L365</f>
        <v>600</v>
      </c>
      <c r="G365" s="1325" t="s">
        <v>496</v>
      </c>
      <c r="H365" s="1325" t="n">
        <v>6</v>
      </c>
      <c r="I365" s="1327" t="s">
        <v>497</v>
      </c>
      <c r="J365" s="1328" t="n">
        <v>110</v>
      </c>
      <c r="K365" s="1259" t="n">
        <v>400</v>
      </c>
      <c r="L365" s="1259" t="n">
        <v>600</v>
      </c>
      <c r="M365" s="1359" t="n">
        <v>8.128416287885</v>
      </c>
      <c r="N365" s="1261" t="n">
        <v>281.988765696</v>
      </c>
      <c r="O365" s="1240" t="n">
        <v>16072.7332252163</v>
      </c>
      <c r="P365" s="1332" t="n">
        <v>19199.3347388475</v>
      </c>
      <c r="Q365" s="1262" t="n">
        <v>9225.88854220125</v>
      </c>
      <c r="R365" s="1334" t="n">
        <v>25298.6217674175</v>
      </c>
      <c r="S365" s="1335" t="n">
        <v>28425.2232810488</v>
      </c>
    </row>
    <row r="366" customFormat="false" ht="16.5" hidden="false" customHeight="false" outlineLevel="0" collapsed="false">
      <c r="A366" s="1336" t="s">
        <v>529</v>
      </c>
      <c r="B366" s="1337" t="n">
        <f aca="false">J366</f>
        <v>110</v>
      </c>
      <c r="C366" s="1337" t="s">
        <v>496</v>
      </c>
      <c r="D366" s="1337" t="n">
        <f aca="false">K366</f>
        <v>400</v>
      </c>
      <c r="E366" s="1337" t="s">
        <v>496</v>
      </c>
      <c r="F366" s="1357" t="n">
        <f aca="false">L366</f>
        <v>650</v>
      </c>
      <c r="G366" s="1337" t="s">
        <v>496</v>
      </c>
      <c r="H366" s="1325" t="n">
        <v>6</v>
      </c>
      <c r="I366" s="1327" t="s">
        <v>497</v>
      </c>
      <c r="J366" s="1338" t="n">
        <v>110</v>
      </c>
      <c r="K366" s="1209" t="n">
        <v>400</v>
      </c>
      <c r="L366" s="1209" t="n">
        <v>650</v>
      </c>
      <c r="M366" s="1310" t="n">
        <v>8.78232621726184</v>
      </c>
      <c r="N366" s="1211" t="n">
        <v>338.3865188352</v>
      </c>
      <c r="O366" s="1212" t="n">
        <v>16945.4028838838</v>
      </c>
      <c r="P366" s="1342" t="n">
        <v>20266.6553335238</v>
      </c>
      <c r="Q366" s="1213" t="n">
        <v>9788.8715678025</v>
      </c>
      <c r="R366" s="1343" t="n">
        <v>26734.2744516863</v>
      </c>
      <c r="S366" s="1344" t="n">
        <v>30055.5269013263</v>
      </c>
    </row>
    <row r="367" customFormat="false" ht="16.5" hidden="false" customHeight="false" outlineLevel="0" collapsed="false">
      <c r="A367" s="1336" t="s">
        <v>529</v>
      </c>
      <c r="B367" s="1337" t="n">
        <f aca="false">J367</f>
        <v>110</v>
      </c>
      <c r="C367" s="1337" t="s">
        <v>496</v>
      </c>
      <c r="D367" s="1337" t="n">
        <f aca="false">K367</f>
        <v>400</v>
      </c>
      <c r="E367" s="1337" t="s">
        <v>496</v>
      </c>
      <c r="F367" s="1357" t="n">
        <f aca="false">L367</f>
        <v>700</v>
      </c>
      <c r="G367" s="1337" t="s">
        <v>496</v>
      </c>
      <c r="H367" s="1325" t="n">
        <v>6</v>
      </c>
      <c r="I367" s="1327" t="s">
        <v>497</v>
      </c>
      <c r="J367" s="1338" t="n">
        <v>110</v>
      </c>
      <c r="K367" s="1209" t="n">
        <v>400</v>
      </c>
      <c r="L367" s="1209" t="n">
        <v>700</v>
      </c>
      <c r="M367" s="1310" t="n">
        <v>10.3133702753924</v>
      </c>
      <c r="N367" s="1211" t="n">
        <v>394.7842719744</v>
      </c>
      <c r="O367" s="1212" t="n">
        <v>17818.0725425513</v>
      </c>
      <c r="P367" s="1342" t="n">
        <v>21333.9759282</v>
      </c>
      <c r="Q367" s="1213" t="n">
        <v>10567.3514507775</v>
      </c>
      <c r="R367" s="1343" t="n">
        <v>28385.4239933288</v>
      </c>
      <c r="S367" s="1344" t="n">
        <v>31901.3273789775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110</v>
      </c>
      <c r="C368" s="1337" t="s">
        <v>496</v>
      </c>
      <c r="D368" s="1337" t="n">
        <f aca="false">K368</f>
        <v>400</v>
      </c>
      <c r="E368" s="1337" t="s">
        <v>496</v>
      </c>
      <c r="F368" s="1357" t="n">
        <f aca="false">L368</f>
        <v>750</v>
      </c>
      <c r="G368" s="1337" t="s">
        <v>496</v>
      </c>
      <c r="H368" s="1325" t="n">
        <v>6</v>
      </c>
      <c r="I368" s="1327" t="s">
        <v>497</v>
      </c>
      <c r="J368" s="1338" t="n">
        <v>110</v>
      </c>
      <c r="K368" s="1209" t="n">
        <v>400</v>
      </c>
      <c r="L368" s="1209" t="n">
        <v>750</v>
      </c>
      <c r="M368" s="1310" t="n">
        <v>10.9672802047692</v>
      </c>
      <c r="N368" s="1211" t="n">
        <v>451.1820251136</v>
      </c>
      <c r="O368" s="1212" t="n">
        <v>18690.7423324275</v>
      </c>
      <c r="P368" s="1342" t="n">
        <v>22401.2965228763</v>
      </c>
      <c r="Q368" s="1213" t="n">
        <v>11130.3344763788</v>
      </c>
      <c r="R368" s="1343" t="n">
        <v>29821.0768088063</v>
      </c>
      <c r="S368" s="1344" t="n">
        <v>33531.630999255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110</v>
      </c>
      <c r="C369" s="1337" t="s">
        <v>496</v>
      </c>
      <c r="D369" s="1337" t="n">
        <f aca="false">K369</f>
        <v>400</v>
      </c>
      <c r="E369" s="1337" t="s">
        <v>496</v>
      </c>
      <c r="F369" s="1357" t="n">
        <f aca="false">L369</f>
        <v>800</v>
      </c>
      <c r="G369" s="1337" t="s">
        <v>496</v>
      </c>
      <c r="H369" s="1325" t="n">
        <v>6</v>
      </c>
      <c r="I369" s="1327" t="s">
        <v>497</v>
      </c>
      <c r="J369" s="1338" t="n">
        <v>110</v>
      </c>
      <c r="K369" s="1209" t="n">
        <v>400</v>
      </c>
      <c r="L369" s="1209" t="n">
        <v>800</v>
      </c>
      <c r="M369" s="1310" t="n">
        <v>11.6211901341461</v>
      </c>
      <c r="N369" s="1211" t="n">
        <v>507.5797782528</v>
      </c>
      <c r="O369" s="1212" t="n">
        <v>19563.411991095</v>
      </c>
      <c r="P369" s="1342" t="n">
        <v>23468.6171175525</v>
      </c>
      <c r="Q369" s="1213" t="n">
        <v>11693.3173707713</v>
      </c>
      <c r="R369" s="1343" t="n">
        <v>31256.7293618663</v>
      </c>
      <c r="S369" s="1344" t="n">
        <v>35161.9344883238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110</v>
      </c>
      <c r="C370" s="1337" t="s">
        <v>496</v>
      </c>
      <c r="D370" s="1337" t="n">
        <f aca="false">K370</f>
        <v>400</v>
      </c>
      <c r="E370" s="1337" t="s">
        <v>496</v>
      </c>
      <c r="F370" s="1357" t="n">
        <f aca="false">L370</f>
        <v>850</v>
      </c>
      <c r="G370" s="1337" t="s">
        <v>496</v>
      </c>
      <c r="H370" s="1325" t="n">
        <v>6</v>
      </c>
      <c r="I370" s="1327" t="s">
        <v>497</v>
      </c>
      <c r="J370" s="1338" t="n">
        <v>110</v>
      </c>
      <c r="K370" s="1209" t="n">
        <v>400</v>
      </c>
      <c r="L370" s="1209" t="n">
        <v>850</v>
      </c>
      <c r="M370" s="1310" t="n">
        <v>12.2921400635229</v>
      </c>
      <c r="N370" s="1211" t="n">
        <v>563.977531392</v>
      </c>
      <c r="O370" s="1212" t="n">
        <v>20436.0816497625</v>
      </c>
      <c r="P370" s="1342" t="n">
        <v>24535.9377122288</v>
      </c>
      <c r="Q370" s="1213" t="n">
        <v>12471.797384955</v>
      </c>
      <c r="R370" s="1343" t="n">
        <v>32907.8790347175</v>
      </c>
      <c r="S370" s="1344" t="n">
        <v>37007.7350971838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110</v>
      </c>
      <c r="C371" s="1337" t="s">
        <v>496</v>
      </c>
      <c r="D371" s="1337" t="n">
        <f aca="false">K371</f>
        <v>400</v>
      </c>
      <c r="E371" s="1337" t="s">
        <v>496</v>
      </c>
      <c r="F371" s="1357" t="n">
        <f aca="false">L371</f>
        <v>900</v>
      </c>
      <c r="G371" s="1337" t="s">
        <v>496</v>
      </c>
      <c r="H371" s="1325" t="n">
        <v>6</v>
      </c>
      <c r="I371" s="1327" t="s">
        <v>497</v>
      </c>
      <c r="J371" s="1338" t="n">
        <v>110</v>
      </c>
      <c r="K371" s="1209" t="n">
        <v>400</v>
      </c>
      <c r="L371" s="1209" t="n">
        <v>900</v>
      </c>
      <c r="M371" s="1310" t="n">
        <v>12.9460499928997</v>
      </c>
      <c r="N371" s="1211" t="n">
        <v>620.3752845312</v>
      </c>
      <c r="O371" s="1212" t="n">
        <v>21308.75130843</v>
      </c>
      <c r="P371" s="1342" t="n">
        <v>25603.258306905</v>
      </c>
      <c r="Q371" s="1213" t="n">
        <v>13034.7802793475</v>
      </c>
      <c r="R371" s="1343" t="n">
        <v>34343.5315877775</v>
      </c>
      <c r="S371" s="1344" t="n">
        <v>38638.0385862525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110</v>
      </c>
      <c r="C372" s="1337" t="s">
        <v>496</v>
      </c>
      <c r="D372" s="1337" t="n">
        <f aca="false">K372</f>
        <v>400</v>
      </c>
      <c r="E372" s="1337" t="s">
        <v>496</v>
      </c>
      <c r="F372" s="1357" t="n">
        <f aca="false">L372</f>
        <v>950</v>
      </c>
      <c r="G372" s="1337" t="s">
        <v>496</v>
      </c>
      <c r="H372" s="1325" t="n">
        <v>6</v>
      </c>
      <c r="I372" s="1327" t="s">
        <v>497</v>
      </c>
      <c r="J372" s="1338" t="n">
        <v>110</v>
      </c>
      <c r="K372" s="1209" t="n">
        <v>400</v>
      </c>
      <c r="L372" s="1209" t="n">
        <v>950</v>
      </c>
      <c r="M372" s="1310" t="n">
        <v>13.6169999222766</v>
      </c>
      <c r="N372" s="1211" t="n">
        <v>676.7730376704</v>
      </c>
      <c r="O372" s="1212" t="n">
        <v>22181.4210983063</v>
      </c>
      <c r="P372" s="1342" t="n">
        <v>26670.5789015813</v>
      </c>
      <c r="Q372" s="1213" t="n">
        <v>13813.2602935313</v>
      </c>
      <c r="R372" s="1343" t="n">
        <v>35994.6813918375</v>
      </c>
      <c r="S372" s="1344" t="n">
        <v>40483.8391951125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110</v>
      </c>
      <c r="C373" s="1337" t="s">
        <v>496</v>
      </c>
      <c r="D373" s="1337" t="n">
        <f aca="false">K373</f>
        <v>400</v>
      </c>
      <c r="E373" s="1337" t="s">
        <v>496</v>
      </c>
      <c r="F373" s="1357" t="n">
        <f aca="false">L373</f>
        <v>1000</v>
      </c>
      <c r="G373" s="1337" t="s">
        <v>496</v>
      </c>
      <c r="H373" s="1325" t="n">
        <v>6</v>
      </c>
      <c r="I373" s="1327" t="s">
        <v>497</v>
      </c>
      <c r="J373" s="1338" t="n">
        <v>110</v>
      </c>
      <c r="K373" s="1209" t="n">
        <v>400</v>
      </c>
      <c r="L373" s="1209" t="n">
        <v>1000</v>
      </c>
      <c r="M373" s="1310" t="n">
        <v>14.2709098516534</v>
      </c>
      <c r="N373" s="1211" t="n">
        <v>733.1707908096</v>
      </c>
      <c r="O373" s="1212" t="n">
        <v>23054.0907569738</v>
      </c>
      <c r="P373" s="1342" t="n">
        <v>27737.8994962575</v>
      </c>
      <c r="Q373" s="1213" t="n">
        <v>14376.2433191325</v>
      </c>
      <c r="R373" s="1343" t="n">
        <v>37430.3340761063</v>
      </c>
      <c r="S373" s="1344" t="n">
        <v>42114.14281539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110</v>
      </c>
      <c r="C374" s="1337" t="s">
        <v>496</v>
      </c>
      <c r="D374" s="1337" t="n">
        <f aca="false">K374</f>
        <v>400</v>
      </c>
      <c r="E374" s="1337" t="s">
        <v>496</v>
      </c>
      <c r="F374" s="1357" t="n">
        <f aca="false">L374</f>
        <v>1050</v>
      </c>
      <c r="G374" s="1337" t="s">
        <v>496</v>
      </c>
      <c r="H374" s="1325" t="n">
        <v>6</v>
      </c>
      <c r="I374" s="1327" t="s">
        <v>497</v>
      </c>
      <c r="J374" s="1338" t="n">
        <v>110</v>
      </c>
      <c r="K374" s="1209" t="n">
        <v>400</v>
      </c>
      <c r="L374" s="1209" t="n">
        <v>1050</v>
      </c>
      <c r="M374" s="1310" t="n">
        <v>14.9418597810303</v>
      </c>
      <c r="N374" s="1211" t="n">
        <v>789.5685439488</v>
      </c>
      <c r="O374" s="1212" t="n">
        <v>23926.7604156413</v>
      </c>
      <c r="P374" s="1342" t="n">
        <v>28805.2200909338</v>
      </c>
      <c r="Q374" s="1213" t="n">
        <v>15154.7232021075</v>
      </c>
      <c r="R374" s="1343" t="n">
        <v>39081.4836177488</v>
      </c>
      <c r="S374" s="1344" t="n">
        <v>43959.9432930413</v>
      </c>
    </row>
    <row r="375" customFormat="false" ht="16.5" hidden="false" customHeight="false" outlineLevel="0" collapsed="false">
      <c r="A375" s="1324" t="s">
        <v>529</v>
      </c>
      <c r="B375" s="1325" t="n">
        <f aca="false">J375</f>
        <v>110</v>
      </c>
      <c r="C375" s="1325" t="s">
        <v>496</v>
      </c>
      <c r="D375" s="1325" t="n">
        <f aca="false">K375</f>
        <v>400</v>
      </c>
      <c r="E375" s="1325" t="s">
        <v>496</v>
      </c>
      <c r="F375" s="1357" t="n">
        <f aca="false">L375</f>
        <v>1100</v>
      </c>
      <c r="G375" s="1325" t="s">
        <v>496</v>
      </c>
      <c r="H375" s="1325" t="n">
        <v>6</v>
      </c>
      <c r="I375" s="1327" t="s">
        <v>497</v>
      </c>
      <c r="J375" s="1338" t="n">
        <v>110</v>
      </c>
      <c r="K375" s="1209" t="n">
        <v>400</v>
      </c>
      <c r="L375" s="1209" t="n">
        <v>1100</v>
      </c>
      <c r="M375" s="1310" t="n">
        <v>15.5957697104071</v>
      </c>
      <c r="N375" s="1211" t="n">
        <v>845.966297088</v>
      </c>
      <c r="O375" s="1212" t="n">
        <v>24664.9506837975</v>
      </c>
      <c r="P375" s="1342" t="n">
        <v>29737.24032195</v>
      </c>
      <c r="Q375" s="1213" t="n">
        <v>15717.7062277088</v>
      </c>
      <c r="R375" s="1343" t="n">
        <v>40382.6569115063</v>
      </c>
      <c r="S375" s="1344" t="n">
        <v>45454.9465496588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110</v>
      </c>
      <c r="C376" s="1337" t="s">
        <v>496</v>
      </c>
      <c r="D376" s="1337" t="n">
        <f aca="false">K376</f>
        <v>400</v>
      </c>
      <c r="E376" s="1337" t="s">
        <v>496</v>
      </c>
      <c r="F376" s="1357" t="n">
        <f aca="false">L376</f>
        <v>1150</v>
      </c>
      <c r="G376" s="1337" t="s">
        <v>496</v>
      </c>
      <c r="H376" s="1325" t="n">
        <v>6</v>
      </c>
      <c r="I376" s="1327" t="s">
        <v>497</v>
      </c>
      <c r="J376" s="1338" t="n">
        <v>110</v>
      </c>
      <c r="K376" s="1209" t="n">
        <v>400</v>
      </c>
      <c r="L376" s="1209" t="n">
        <v>1150</v>
      </c>
      <c r="M376" s="1310" t="n">
        <v>16.249679639784</v>
      </c>
      <c r="N376" s="1211" t="n">
        <v>902.3640502272</v>
      </c>
      <c r="O376" s="1212" t="n">
        <v>25739.339625045</v>
      </c>
      <c r="P376" s="1342" t="n">
        <v>31007.511593325</v>
      </c>
      <c r="Q376" s="1213" t="n">
        <v>16280.6891221013</v>
      </c>
      <c r="R376" s="1343" t="n">
        <v>42020.0287471463</v>
      </c>
      <c r="S376" s="1344" t="n">
        <v>47288.2007154263</v>
      </c>
    </row>
    <row r="377" customFormat="false" ht="16.5" hidden="false" customHeight="false" outlineLevel="0" collapsed="false">
      <c r="A377" s="1336" t="s">
        <v>529</v>
      </c>
      <c r="B377" s="1337" t="n">
        <f aca="false">J377</f>
        <v>110</v>
      </c>
      <c r="C377" s="1337" t="s">
        <v>496</v>
      </c>
      <c r="D377" s="1337" t="n">
        <f aca="false">K377</f>
        <v>400</v>
      </c>
      <c r="E377" s="1337" t="s">
        <v>496</v>
      </c>
      <c r="F377" s="1357" t="n">
        <f aca="false">L377</f>
        <v>1200</v>
      </c>
      <c r="G377" s="1337" t="s">
        <v>496</v>
      </c>
      <c r="H377" s="1325" t="n">
        <v>6</v>
      </c>
      <c r="I377" s="1327" t="s">
        <v>497</v>
      </c>
      <c r="J377" s="1338" t="n">
        <v>110</v>
      </c>
      <c r="K377" s="1209" t="n">
        <v>400</v>
      </c>
      <c r="L377" s="1209" t="n">
        <v>1200</v>
      </c>
      <c r="M377" s="1310" t="n">
        <v>17.0383795691608</v>
      </c>
      <c r="N377" s="1211" t="n">
        <v>958.7618033664</v>
      </c>
      <c r="O377" s="1212" t="n">
        <v>26726.9869865025</v>
      </c>
      <c r="P377" s="1342" t="n">
        <v>32190.5118576038</v>
      </c>
      <c r="Q377" s="1213" t="n">
        <v>17059.169136285</v>
      </c>
      <c r="R377" s="1343" t="n">
        <v>43786.1561227875</v>
      </c>
      <c r="S377" s="1344" t="n">
        <v>49249.6809938888</v>
      </c>
    </row>
    <row r="378" customFormat="false" ht="16.5" hidden="false" customHeight="false" outlineLevel="0" collapsed="false">
      <c r="A378" s="1336" t="s">
        <v>529</v>
      </c>
      <c r="B378" s="1337" t="n">
        <f aca="false">J378</f>
        <v>110</v>
      </c>
      <c r="C378" s="1337" t="s">
        <v>496</v>
      </c>
      <c r="D378" s="1337" t="n">
        <f aca="false">K378</f>
        <v>400</v>
      </c>
      <c r="E378" s="1337" t="s">
        <v>496</v>
      </c>
      <c r="F378" s="1357" t="n">
        <f aca="false">L378</f>
        <v>1250</v>
      </c>
      <c r="G378" s="1337" t="s">
        <v>496</v>
      </c>
      <c r="H378" s="1325" t="n">
        <v>6</v>
      </c>
      <c r="I378" s="1327" t="s">
        <v>497</v>
      </c>
      <c r="J378" s="1338" t="n">
        <v>110</v>
      </c>
      <c r="K378" s="1209" t="n">
        <v>400</v>
      </c>
      <c r="L378" s="1209" t="n">
        <v>1250</v>
      </c>
      <c r="M378" s="1310" t="n">
        <v>17.6922894985376</v>
      </c>
      <c r="N378" s="1211" t="n">
        <v>1015.1595565056</v>
      </c>
      <c r="O378" s="1212" t="n">
        <v>27599.65664517</v>
      </c>
      <c r="P378" s="1342" t="n">
        <v>33257.83245228</v>
      </c>
      <c r="Q378" s="1213" t="n">
        <v>17622.1520306775</v>
      </c>
      <c r="R378" s="1343" t="n">
        <v>45221.8086758475</v>
      </c>
      <c r="S378" s="1344" t="n">
        <v>50879.9844829575</v>
      </c>
    </row>
    <row r="379" customFormat="false" ht="16.5" hidden="false" customHeight="false" outlineLevel="0" collapsed="false">
      <c r="A379" s="1336" t="s">
        <v>529</v>
      </c>
      <c r="B379" s="1337" t="n">
        <f aca="false">J379</f>
        <v>110</v>
      </c>
      <c r="C379" s="1337" t="s">
        <v>496</v>
      </c>
      <c r="D379" s="1337" t="n">
        <f aca="false">K379</f>
        <v>400</v>
      </c>
      <c r="E379" s="1337" t="s">
        <v>496</v>
      </c>
      <c r="F379" s="1357" t="n">
        <f aca="false">L379</f>
        <v>1300</v>
      </c>
      <c r="G379" s="1337" t="s">
        <v>496</v>
      </c>
      <c r="H379" s="1325" t="n">
        <v>6</v>
      </c>
      <c r="I379" s="1327" t="s">
        <v>497</v>
      </c>
      <c r="J379" s="1338" t="n">
        <v>110</v>
      </c>
      <c r="K379" s="1209" t="n">
        <v>400</v>
      </c>
      <c r="L379" s="1209" t="n">
        <v>1300</v>
      </c>
      <c r="M379" s="1310" t="n">
        <v>18.3632394279145</v>
      </c>
      <c r="N379" s="1211" t="n">
        <v>1071.5573096448</v>
      </c>
      <c r="O379" s="1212" t="n">
        <v>28472.3263038375</v>
      </c>
      <c r="P379" s="1342" t="n">
        <v>34325.1530469563</v>
      </c>
      <c r="Q379" s="1213" t="n">
        <v>18400.6320448613</v>
      </c>
      <c r="R379" s="1343" t="n">
        <v>46872.9583486988</v>
      </c>
      <c r="S379" s="1344" t="n">
        <v>52725.7850918175</v>
      </c>
    </row>
    <row r="380" customFormat="false" ht="16.5" hidden="false" customHeight="false" outlineLevel="0" collapsed="false">
      <c r="A380" s="1336" t="s">
        <v>529</v>
      </c>
      <c r="B380" s="1337" t="n">
        <f aca="false">J380</f>
        <v>110</v>
      </c>
      <c r="C380" s="1337" t="s">
        <v>496</v>
      </c>
      <c r="D380" s="1337" t="n">
        <f aca="false">K380</f>
        <v>400</v>
      </c>
      <c r="E380" s="1337" t="s">
        <v>496</v>
      </c>
      <c r="F380" s="1357" t="n">
        <f aca="false">L380</f>
        <v>1350</v>
      </c>
      <c r="G380" s="1337" t="s">
        <v>496</v>
      </c>
      <c r="H380" s="1325" t="n">
        <v>6</v>
      </c>
      <c r="I380" s="1327" t="s">
        <v>497</v>
      </c>
      <c r="J380" s="1338" t="n">
        <v>110</v>
      </c>
      <c r="K380" s="1209" t="n">
        <v>400</v>
      </c>
      <c r="L380" s="1209" t="n">
        <v>1350</v>
      </c>
      <c r="M380" s="1310" t="n">
        <v>19.0171493572913</v>
      </c>
      <c r="N380" s="1211" t="n">
        <v>1127.955062784</v>
      </c>
      <c r="O380" s="1212" t="n">
        <v>29344.9960937136</v>
      </c>
      <c r="P380" s="1342" t="n">
        <v>35392.4736416325</v>
      </c>
      <c r="Q380" s="1213" t="n">
        <v>18963.6149392538</v>
      </c>
      <c r="R380" s="1343" t="n">
        <v>48308.6110329674</v>
      </c>
      <c r="S380" s="1344" t="n">
        <v>54356.0885808863</v>
      </c>
    </row>
    <row r="381" customFormat="false" ht="16.5" hidden="false" customHeight="false" outlineLevel="0" collapsed="false">
      <c r="A381" s="1336" t="s">
        <v>529</v>
      </c>
      <c r="B381" s="1337" t="n">
        <f aca="false">J381</f>
        <v>110</v>
      </c>
      <c r="C381" s="1337" t="s">
        <v>496</v>
      </c>
      <c r="D381" s="1337" t="n">
        <f aca="false">K381</f>
        <v>400</v>
      </c>
      <c r="E381" s="1337" t="s">
        <v>496</v>
      </c>
      <c r="F381" s="1357" t="n">
        <f aca="false">L381</f>
        <v>1400</v>
      </c>
      <c r="G381" s="1337" t="s">
        <v>496</v>
      </c>
      <c r="H381" s="1325" t="n">
        <v>6</v>
      </c>
      <c r="I381" s="1327" t="s">
        <v>497</v>
      </c>
      <c r="J381" s="1338" t="n">
        <v>110</v>
      </c>
      <c r="K381" s="1209" t="n">
        <v>400</v>
      </c>
      <c r="L381" s="1209" t="n">
        <v>1400</v>
      </c>
      <c r="M381" s="1310" t="n">
        <v>19.6880992866682</v>
      </c>
      <c r="N381" s="1211" t="n">
        <v>1184.3528159232</v>
      </c>
      <c r="O381" s="1212" t="n">
        <v>30217.6657523813</v>
      </c>
      <c r="P381" s="1342" t="n">
        <v>36459.7942363088</v>
      </c>
      <c r="Q381" s="1213" t="n">
        <v>19742.0949534375</v>
      </c>
      <c r="R381" s="1343" t="n">
        <v>49959.7607058188</v>
      </c>
      <c r="S381" s="1344" t="n">
        <v>56201.8891897463</v>
      </c>
    </row>
    <row r="382" customFormat="false" ht="16.5" hidden="false" customHeight="false" outlineLevel="0" collapsed="false">
      <c r="A382" s="1336" t="s">
        <v>529</v>
      </c>
      <c r="B382" s="1337" t="n">
        <f aca="false">J382</f>
        <v>110</v>
      </c>
      <c r="C382" s="1337" t="s">
        <v>496</v>
      </c>
      <c r="D382" s="1337" t="n">
        <f aca="false">K382</f>
        <v>400</v>
      </c>
      <c r="E382" s="1337" t="s">
        <v>496</v>
      </c>
      <c r="F382" s="1357" t="n">
        <f aca="false">L382</f>
        <v>1450</v>
      </c>
      <c r="G382" s="1337" t="s">
        <v>496</v>
      </c>
      <c r="H382" s="1325" t="n">
        <v>6</v>
      </c>
      <c r="I382" s="1327" t="s">
        <v>497</v>
      </c>
      <c r="J382" s="1338" t="n">
        <v>110</v>
      </c>
      <c r="K382" s="1209" t="n">
        <v>400</v>
      </c>
      <c r="L382" s="1209" t="n">
        <v>1450</v>
      </c>
      <c r="M382" s="1310" t="n">
        <v>20.342009216045</v>
      </c>
      <c r="N382" s="1211" t="n">
        <v>1240.7505690624</v>
      </c>
      <c r="O382" s="1212" t="n">
        <v>31090.3354110488</v>
      </c>
      <c r="P382" s="1342" t="n">
        <v>37527.114830985</v>
      </c>
      <c r="Q382" s="1213" t="n">
        <v>20305.07784783</v>
      </c>
      <c r="R382" s="1343" t="n">
        <v>51395.4132588788</v>
      </c>
      <c r="S382" s="1344" t="n">
        <v>57832.192678815</v>
      </c>
    </row>
    <row r="383" customFormat="false" ht="16.5" hidden="false" customHeight="false" outlineLevel="0" collapsed="false">
      <c r="A383" s="1336" t="s">
        <v>529</v>
      </c>
      <c r="B383" s="1337" t="n">
        <f aca="false">J383</f>
        <v>110</v>
      </c>
      <c r="C383" s="1337" t="s">
        <v>496</v>
      </c>
      <c r="D383" s="1337" t="n">
        <f aca="false">K383</f>
        <v>400</v>
      </c>
      <c r="E383" s="1337" t="s">
        <v>496</v>
      </c>
      <c r="F383" s="1357" t="n">
        <f aca="false">L383</f>
        <v>1500</v>
      </c>
      <c r="G383" s="1337" t="s">
        <v>496</v>
      </c>
      <c r="H383" s="1325" t="n">
        <v>6</v>
      </c>
      <c r="I383" s="1327" t="s">
        <v>497</v>
      </c>
      <c r="J383" s="1338" t="n">
        <v>110</v>
      </c>
      <c r="K383" s="1209" t="n">
        <v>400</v>
      </c>
      <c r="L383" s="1209" t="n">
        <v>1500</v>
      </c>
      <c r="M383" s="1310" t="n">
        <v>21.2402393377218</v>
      </c>
      <c r="N383" s="1211" t="n">
        <v>1297.1483222016</v>
      </c>
      <c r="O383" s="1212" t="n">
        <v>32753.093909265</v>
      </c>
      <c r="P383" s="1342" t="n">
        <v>39366.7574195813</v>
      </c>
      <c r="Q383" s="1213" t="n">
        <v>21083.5578620137</v>
      </c>
      <c r="R383" s="1343" t="n">
        <v>53836.6517712788</v>
      </c>
      <c r="S383" s="1344" t="n">
        <v>60450.315281595</v>
      </c>
    </row>
    <row r="384" customFormat="false" ht="16.5" hidden="false" customHeight="false" outlineLevel="0" collapsed="false">
      <c r="A384" s="1336" t="s">
        <v>529</v>
      </c>
      <c r="B384" s="1337" t="n">
        <f aca="false">J384</f>
        <v>110</v>
      </c>
      <c r="C384" s="1337" t="s">
        <v>496</v>
      </c>
      <c r="D384" s="1337" t="n">
        <f aca="false">K384</f>
        <v>400</v>
      </c>
      <c r="E384" s="1337" t="s">
        <v>496</v>
      </c>
      <c r="F384" s="1357" t="n">
        <f aca="false">L384</f>
        <v>1550</v>
      </c>
      <c r="G384" s="1337" t="s">
        <v>496</v>
      </c>
      <c r="H384" s="1325" t="n">
        <v>6</v>
      </c>
      <c r="I384" s="1327" t="s">
        <v>497</v>
      </c>
      <c r="J384" s="1338" t="n">
        <v>110</v>
      </c>
      <c r="K384" s="1209" t="n">
        <v>400</v>
      </c>
      <c r="L384" s="1209" t="n">
        <v>1550</v>
      </c>
      <c r="M384" s="1310" t="n">
        <v>21.8941492670987</v>
      </c>
      <c r="N384" s="1211" t="n">
        <v>1353.5460753408</v>
      </c>
      <c r="O384" s="1212" t="n">
        <v>33625.7636991413</v>
      </c>
      <c r="P384" s="1342" t="n">
        <v>40434.0780142575</v>
      </c>
      <c r="Q384" s="1213" t="n">
        <v>21646.5407564062</v>
      </c>
      <c r="R384" s="1343" t="n">
        <v>55272.3044555475</v>
      </c>
      <c r="S384" s="1344" t="n">
        <v>62080.6187706638</v>
      </c>
    </row>
    <row r="385" customFormat="false" ht="16.5" hidden="false" customHeight="false" outlineLevel="0" collapsed="false">
      <c r="A385" s="1324" t="s">
        <v>529</v>
      </c>
      <c r="B385" s="1325" t="n">
        <f aca="false">J385</f>
        <v>110</v>
      </c>
      <c r="C385" s="1325" t="s">
        <v>496</v>
      </c>
      <c r="D385" s="1325" t="n">
        <f aca="false">K385</f>
        <v>400</v>
      </c>
      <c r="E385" s="1325" t="s">
        <v>496</v>
      </c>
      <c r="F385" s="1357" t="n">
        <f aca="false">L385</f>
        <v>1600</v>
      </c>
      <c r="G385" s="1325" t="s">
        <v>496</v>
      </c>
      <c r="H385" s="1325" t="n">
        <v>6</v>
      </c>
      <c r="I385" s="1327" t="s">
        <v>497</v>
      </c>
      <c r="J385" s="1338" t="n">
        <v>110</v>
      </c>
      <c r="K385" s="1209" t="n">
        <v>400</v>
      </c>
      <c r="L385" s="1209" t="n">
        <v>1600</v>
      </c>
      <c r="M385" s="1310" t="n">
        <v>22.5480591964755</v>
      </c>
      <c r="N385" s="1211" t="n">
        <v>1409.94382848</v>
      </c>
      <c r="O385" s="1212" t="n">
        <v>34498.4333578088</v>
      </c>
      <c r="P385" s="1342" t="n">
        <v>41501.3986089338</v>
      </c>
      <c r="Q385" s="1213" t="n">
        <v>22209.5237820075</v>
      </c>
      <c r="R385" s="1343" t="n">
        <v>56707.9571398163</v>
      </c>
      <c r="S385" s="1344" t="n">
        <v>63710.9223909413</v>
      </c>
    </row>
    <row r="386" customFormat="false" ht="16.5" hidden="false" customHeight="false" outlineLevel="0" collapsed="false">
      <c r="A386" s="1336" t="s">
        <v>529</v>
      </c>
      <c r="B386" s="1337" t="n">
        <f aca="false">J386</f>
        <v>110</v>
      </c>
      <c r="C386" s="1337" t="s">
        <v>496</v>
      </c>
      <c r="D386" s="1337" t="n">
        <f aca="false">K386</f>
        <v>400</v>
      </c>
      <c r="E386" s="1337" t="s">
        <v>496</v>
      </c>
      <c r="F386" s="1357" t="n">
        <f aca="false">L386</f>
        <v>1650</v>
      </c>
      <c r="G386" s="1337" t="s">
        <v>496</v>
      </c>
      <c r="H386" s="1325" t="n">
        <v>6</v>
      </c>
      <c r="I386" s="1327" t="s">
        <v>497</v>
      </c>
      <c r="J386" s="1338" t="n">
        <v>110</v>
      </c>
      <c r="K386" s="1209" t="n">
        <v>400</v>
      </c>
      <c r="L386" s="1209" t="n">
        <v>1650</v>
      </c>
      <c r="M386" s="1310" t="n">
        <v>23.2190091258524</v>
      </c>
      <c r="N386" s="1211" t="n">
        <v>1466.3415816192</v>
      </c>
      <c r="O386" s="1212" t="n">
        <v>35371.1030164763</v>
      </c>
      <c r="P386" s="1342" t="n">
        <v>42568.71920361</v>
      </c>
      <c r="Q386" s="1213" t="n">
        <v>22988.0037961913</v>
      </c>
      <c r="R386" s="1343" t="n">
        <v>58359.1068126675</v>
      </c>
      <c r="S386" s="1344" t="n">
        <v>65556.7229998013</v>
      </c>
    </row>
    <row r="387" customFormat="false" ht="16.5" hidden="false" customHeight="false" outlineLevel="0" collapsed="false">
      <c r="A387" s="1336" t="s">
        <v>529</v>
      </c>
      <c r="B387" s="1337" t="n">
        <f aca="false">J387</f>
        <v>110</v>
      </c>
      <c r="C387" s="1337" t="s">
        <v>496</v>
      </c>
      <c r="D387" s="1337" t="n">
        <f aca="false">K387</f>
        <v>400</v>
      </c>
      <c r="E387" s="1337" t="s">
        <v>496</v>
      </c>
      <c r="F387" s="1357" t="n">
        <f aca="false">L387</f>
        <v>1700</v>
      </c>
      <c r="G387" s="1337" t="s">
        <v>496</v>
      </c>
      <c r="H387" s="1325" t="n">
        <v>6</v>
      </c>
      <c r="I387" s="1327" t="s">
        <v>497</v>
      </c>
      <c r="J387" s="1338" t="n">
        <v>110</v>
      </c>
      <c r="K387" s="1209" t="n">
        <v>400</v>
      </c>
      <c r="L387" s="1209" t="n">
        <v>1700</v>
      </c>
      <c r="M387" s="1310" t="n">
        <v>23.8729190552292</v>
      </c>
      <c r="N387" s="1211" t="n">
        <v>1522.7393347584</v>
      </c>
      <c r="O387" s="1212" t="n">
        <v>36243.7726751438</v>
      </c>
      <c r="P387" s="1342" t="n">
        <v>43636.039929495</v>
      </c>
      <c r="Q387" s="1213" t="n">
        <v>23550.9866905838</v>
      </c>
      <c r="R387" s="1343" t="n">
        <v>59794.7593657275</v>
      </c>
      <c r="S387" s="1344" t="n">
        <v>67187.0266200788</v>
      </c>
    </row>
    <row r="388" customFormat="false" ht="16.5" hidden="false" customHeight="false" outlineLevel="0" collapsed="false">
      <c r="A388" s="1336" t="s">
        <v>529</v>
      </c>
      <c r="B388" s="1337" t="n">
        <f aca="false">J388</f>
        <v>110</v>
      </c>
      <c r="C388" s="1337" t="s">
        <v>496</v>
      </c>
      <c r="D388" s="1337" t="n">
        <f aca="false">K388</f>
        <v>400</v>
      </c>
      <c r="E388" s="1337" t="s">
        <v>496</v>
      </c>
      <c r="F388" s="1357" t="n">
        <f aca="false">L388</f>
        <v>1750</v>
      </c>
      <c r="G388" s="1337" t="s">
        <v>496</v>
      </c>
      <c r="H388" s="1325" t="n">
        <v>6</v>
      </c>
      <c r="I388" s="1327" t="s">
        <v>497</v>
      </c>
      <c r="J388" s="1338" t="n">
        <v>110</v>
      </c>
      <c r="K388" s="1209" t="n">
        <v>400</v>
      </c>
      <c r="L388" s="1209" t="n">
        <v>1750</v>
      </c>
      <c r="M388" s="1310" t="n">
        <v>24.543868984606</v>
      </c>
      <c r="N388" s="1211" t="n">
        <v>1579.1370878976</v>
      </c>
      <c r="O388" s="1212" t="n">
        <v>37116.44246502</v>
      </c>
      <c r="P388" s="1342" t="n">
        <v>44703.3605241713</v>
      </c>
      <c r="Q388" s="1213" t="n">
        <v>24329.4667047675</v>
      </c>
      <c r="R388" s="1343" t="n">
        <v>61445.9091697875</v>
      </c>
      <c r="S388" s="1344" t="n">
        <v>69032.8272289388</v>
      </c>
    </row>
    <row r="389" customFormat="false" ht="16.5" hidden="false" customHeight="false" outlineLevel="0" collapsed="false">
      <c r="A389" s="1336" t="s">
        <v>529</v>
      </c>
      <c r="B389" s="1337" t="n">
        <f aca="false">J389</f>
        <v>110</v>
      </c>
      <c r="C389" s="1337" t="s">
        <v>496</v>
      </c>
      <c r="D389" s="1337" t="n">
        <f aca="false">K389</f>
        <v>400</v>
      </c>
      <c r="E389" s="1337" t="s">
        <v>496</v>
      </c>
      <c r="F389" s="1357" t="n">
        <f aca="false">L389</f>
        <v>1800</v>
      </c>
      <c r="G389" s="1337" t="s">
        <v>496</v>
      </c>
      <c r="H389" s="1325" t="n">
        <v>6</v>
      </c>
      <c r="I389" s="1327" t="s">
        <v>497</v>
      </c>
      <c r="J389" s="1338" t="n">
        <v>110</v>
      </c>
      <c r="K389" s="1209" t="n">
        <v>400</v>
      </c>
      <c r="L389" s="1209" t="n">
        <v>1800</v>
      </c>
      <c r="M389" s="1310" t="n">
        <v>25.1977789139829</v>
      </c>
      <c r="N389" s="1211" t="n">
        <v>1635.5348410368</v>
      </c>
      <c r="O389" s="1212" t="n">
        <v>37989.1121236875</v>
      </c>
      <c r="P389" s="1342" t="n">
        <v>45770.6811188475</v>
      </c>
      <c r="Q389" s="1213" t="n">
        <v>24892.44959916</v>
      </c>
      <c r="R389" s="1343" t="n">
        <v>62881.5617228475</v>
      </c>
      <c r="S389" s="1344" t="n">
        <v>70663.1307180075</v>
      </c>
    </row>
    <row r="390" customFormat="false" ht="16.5" hidden="false" customHeight="false" outlineLevel="0" collapsed="false">
      <c r="A390" s="1336" t="s">
        <v>529</v>
      </c>
      <c r="B390" s="1337" t="n">
        <f aca="false">J390</f>
        <v>110</v>
      </c>
      <c r="C390" s="1337" t="s">
        <v>496</v>
      </c>
      <c r="D390" s="1337" t="n">
        <f aca="false">K390</f>
        <v>400</v>
      </c>
      <c r="E390" s="1337" t="s">
        <v>496</v>
      </c>
      <c r="F390" s="1357" t="n">
        <f aca="false">L390</f>
        <v>1850</v>
      </c>
      <c r="G390" s="1337" t="s">
        <v>496</v>
      </c>
      <c r="H390" s="1325" t="n">
        <v>6</v>
      </c>
      <c r="I390" s="1327" t="s">
        <v>497</v>
      </c>
      <c r="J390" s="1338" t="n">
        <v>110</v>
      </c>
      <c r="K390" s="1209" t="n">
        <v>400</v>
      </c>
      <c r="L390" s="1209" t="n">
        <v>1850</v>
      </c>
      <c r="M390" s="1310" t="n">
        <v>25.8687288433597</v>
      </c>
      <c r="N390" s="1211" t="n">
        <v>1691.932594176</v>
      </c>
      <c r="O390" s="1212" t="n">
        <v>38861.781782355</v>
      </c>
      <c r="P390" s="1342" t="n">
        <v>46838.0017135238</v>
      </c>
      <c r="Q390" s="1213" t="n">
        <v>25670.9296133438</v>
      </c>
      <c r="R390" s="1343" t="n">
        <v>64532.7113956988</v>
      </c>
      <c r="S390" s="1344" t="n">
        <v>72508.9313268675</v>
      </c>
    </row>
    <row r="391" customFormat="false" ht="16.5" hidden="false" customHeight="false" outlineLevel="0" collapsed="false">
      <c r="A391" s="1336" t="s">
        <v>529</v>
      </c>
      <c r="B391" s="1337" t="n">
        <f aca="false">J391</f>
        <v>110</v>
      </c>
      <c r="C391" s="1337" t="s">
        <v>496</v>
      </c>
      <c r="D391" s="1337" t="n">
        <f aca="false">K391</f>
        <v>400</v>
      </c>
      <c r="E391" s="1337" t="s">
        <v>496</v>
      </c>
      <c r="F391" s="1357" t="n">
        <f aca="false">L391</f>
        <v>1900</v>
      </c>
      <c r="G391" s="1337" t="s">
        <v>496</v>
      </c>
      <c r="H391" s="1325" t="n">
        <v>6</v>
      </c>
      <c r="I391" s="1327" t="s">
        <v>497</v>
      </c>
      <c r="J391" s="1338" t="n">
        <v>110</v>
      </c>
      <c r="K391" s="1209" t="n">
        <v>400</v>
      </c>
      <c r="L391" s="1209" t="n">
        <v>1900</v>
      </c>
      <c r="M391" s="1310" t="n">
        <v>26.5226387727366</v>
      </c>
      <c r="N391" s="1211" t="n">
        <v>1748.3303473152</v>
      </c>
      <c r="O391" s="1212" t="n">
        <v>39734.4514410225</v>
      </c>
      <c r="P391" s="1342" t="n">
        <v>47905.3223082</v>
      </c>
      <c r="Q391" s="1213" t="n">
        <v>26233.9125077363</v>
      </c>
      <c r="R391" s="1343" t="n">
        <v>65968.3639487588</v>
      </c>
      <c r="S391" s="1344" t="n">
        <v>74139.2348159363</v>
      </c>
    </row>
    <row r="392" customFormat="false" ht="16.5" hidden="false" customHeight="false" outlineLevel="0" collapsed="false">
      <c r="A392" s="1336" t="s">
        <v>529</v>
      </c>
      <c r="B392" s="1337" t="n">
        <f aca="false">J392</f>
        <v>110</v>
      </c>
      <c r="C392" s="1337" t="s">
        <v>496</v>
      </c>
      <c r="D392" s="1337" t="n">
        <f aca="false">K392</f>
        <v>400</v>
      </c>
      <c r="E392" s="1337" t="s">
        <v>496</v>
      </c>
      <c r="F392" s="1357" t="n">
        <f aca="false">L392</f>
        <v>1950</v>
      </c>
      <c r="G392" s="1337" t="s">
        <v>496</v>
      </c>
      <c r="H392" s="1325" t="n">
        <v>6</v>
      </c>
      <c r="I392" s="1327" t="s">
        <v>497</v>
      </c>
      <c r="J392" s="1338" t="n">
        <v>110</v>
      </c>
      <c r="K392" s="1209" t="n">
        <v>400</v>
      </c>
      <c r="L392" s="1209" t="n">
        <v>1950</v>
      </c>
      <c r="M392" s="1310" t="n">
        <v>27.2942987021134</v>
      </c>
      <c r="N392" s="1211" t="n">
        <v>1804.7281004544</v>
      </c>
      <c r="O392" s="1212" t="n">
        <v>40722.0989336888</v>
      </c>
      <c r="P392" s="1342" t="n">
        <v>49088.3225724788</v>
      </c>
      <c r="Q392" s="1213" t="n">
        <v>26796.8955333375</v>
      </c>
      <c r="R392" s="1343" t="n">
        <v>67518.9944670263</v>
      </c>
      <c r="S392" s="1344" t="n">
        <v>75885.2181058163</v>
      </c>
    </row>
    <row r="393" customFormat="false" ht="16.5" hidden="false" customHeight="false" outlineLevel="0" collapsed="false">
      <c r="A393" s="1336" t="s">
        <v>529</v>
      </c>
      <c r="B393" s="1337" t="n">
        <f aca="false">J393</f>
        <v>110</v>
      </c>
      <c r="C393" s="1337" t="s">
        <v>496</v>
      </c>
      <c r="D393" s="1337" t="n">
        <f aca="false">K393</f>
        <v>400</v>
      </c>
      <c r="E393" s="1337" t="s">
        <v>496</v>
      </c>
      <c r="F393" s="1357" t="n">
        <f aca="false">L393</f>
        <v>2000</v>
      </c>
      <c r="G393" s="1337" t="s">
        <v>496</v>
      </c>
      <c r="H393" s="1325" t="n">
        <v>6</v>
      </c>
      <c r="I393" s="1327" t="s">
        <v>497</v>
      </c>
      <c r="J393" s="1338" t="n">
        <v>110</v>
      </c>
      <c r="K393" s="1209" t="n">
        <v>400</v>
      </c>
      <c r="L393" s="1209" t="n">
        <v>2000</v>
      </c>
      <c r="M393" s="1310" t="n">
        <v>28.0568110314903</v>
      </c>
      <c r="N393" s="1211" t="n">
        <v>1861.1258535936</v>
      </c>
      <c r="O393" s="1212" t="n">
        <v>41810.2293673238</v>
      </c>
      <c r="P393" s="1342" t="n">
        <v>50447.868146145</v>
      </c>
      <c r="Q393" s="1213" t="n">
        <v>27575.3754163125</v>
      </c>
      <c r="R393" s="1343" t="n">
        <v>69385.6047836363</v>
      </c>
      <c r="S393" s="1344" t="n">
        <v>78023.2435624575</v>
      </c>
    </row>
    <row r="394" customFormat="false" ht="16.5" hidden="false" customHeight="false" outlineLevel="0" collapsed="false">
      <c r="A394" s="1336" t="s">
        <v>529</v>
      </c>
      <c r="B394" s="1337" t="n">
        <f aca="false">J394</f>
        <v>110</v>
      </c>
      <c r="C394" s="1337" t="s">
        <v>496</v>
      </c>
      <c r="D394" s="1337" t="n">
        <f aca="false">K394</f>
        <v>400</v>
      </c>
      <c r="E394" s="1337" t="s">
        <v>496</v>
      </c>
      <c r="F394" s="1357" t="n">
        <f aca="false">L394</f>
        <v>2050</v>
      </c>
      <c r="G394" s="1337" t="s">
        <v>496</v>
      </c>
      <c r="H394" s="1325" t="n">
        <v>6</v>
      </c>
      <c r="I394" s="1327" t="s">
        <v>497</v>
      </c>
      <c r="J394" s="1338" t="n">
        <v>110</v>
      </c>
      <c r="K394" s="1209" t="n">
        <v>400</v>
      </c>
      <c r="L394" s="1209" t="n">
        <v>2050</v>
      </c>
      <c r="M394" s="1310" t="n">
        <v>28.7107209608671</v>
      </c>
      <c r="N394" s="1211" t="n">
        <v>1917.5236067328</v>
      </c>
      <c r="O394" s="1212" t="n">
        <v>42682.8990259913</v>
      </c>
      <c r="P394" s="1342" t="n">
        <v>51515.1887408213</v>
      </c>
      <c r="Q394" s="1213" t="n">
        <v>28138.3584419138</v>
      </c>
      <c r="R394" s="1343" t="n">
        <v>70821.257467905</v>
      </c>
      <c r="S394" s="1344" t="n">
        <v>79653.547182735</v>
      </c>
    </row>
    <row r="395" customFormat="false" ht="16.5" hidden="false" customHeight="false" outlineLevel="0" collapsed="false">
      <c r="A395" s="1324" t="s">
        <v>529</v>
      </c>
      <c r="B395" s="1325" t="n">
        <f aca="false">J395</f>
        <v>110</v>
      </c>
      <c r="C395" s="1325" t="s">
        <v>496</v>
      </c>
      <c r="D395" s="1325" t="n">
        <f aca="false">K395</f>
        <v>400</v>
      </c>
      <c r="E395" s="1325" t="s">
        <v>496</v>
      </c>
      <c r="F395" s="1357" t="n">
        <f aca="false">L395</f>
        <v>2100</v>
      </c>
      <c r="G395" s="1325" t="s">
        <v>496</v>
      </c>
      <c r="H395" s="1325" t="n">
        <v>6</v>
      </c>
      <c r="I395" s="1327" t="s">
        <v>497</v>
      </c>
      <c r="J395" s="1338" t="n">
        <v>110</v>
      </c>
      <c r="K395" s="1209" t="n">
        <v>400</v>
      </c>
      <c r="L395" s="1209" t="n">
        <v>2100</v>
      </c>
      <c r="M395" s="1310" t="n">
        <v>29.3816708902439</v>
      </c>
      <c r="N395" s="1211" t="n">
        <v>1973.921359872</v>
      </c>
      <c r="O395" s="1212" t="n">
        <v>43555.5688158675</v>
      </c>
      <c r="P395" s="1342" t="n">
        <v>52582.5093354975</v>
      </c>
      <c r="Q395" s="1213" t="n">
        <v>28916.8383248888</v>
      </c>
      <c r="R395" s="1343" t="n">
        <v>72472.4071407563</v>
      </c>
      <c r="S395" s="1344" t="n">
        <v>81499.3476603863</v>
      </c>
    </row>
    <row r="396" customFormat="false" ht="16.5" hidden="false" customHeight="false" outlineLevel="0" collapsed="false">
      <c r="A396" s="1336" t="s">
        <v>529</v>
      </c>
      <c r="B396" s="1337" t="n">
        <f aca="false">J396</f>
        <v>110</v>
      </c>
      <c r="C396" s="1337" t="s">
        <v>496</v>
      </c>
      <c r="D396" s="1337" t="n">
        <f aca="false">K396</f>
        <v>400</v>
      </c>
      <c r="E396" s="1337" t="s">
        <v>496</v>
      </c>
      <c r="F396" s="1357" t="n">
        <f aca="false">L396</f>
        <v>2150</v>
      </c>
      <c r="G396" s="1337" t="s">
        <v>496</v>
      </c>
      <c r="H396" s="1325" t="n">
        <v>6</v>
      </c>
      <c r="I396" s="1327" t="s">
        <v>497</v>
      </c>
      <c r="J396" s="1338" t="n">
        <v>110</v>
      </c>
      <c r="K396" s="1209" t="n">
        <v>400</v>
      </c>
      <c r="L396" s="1209" t="n">
        <v>2150</v>
      </c>
      <c r="M396" s="1310" t="n">
        <v>30.0355808196208</v>
      </c>
      <c r="N396" s="1211" t="n">
        <v>2030.3191130112</v>
      </c>
      <c r="O396" s="1212" t="n">
        <v>44428.238474535</v>
      </c>
      <c r="P396" s="1342" t="n">
        <v>53649.8299301738</v>
      </c>
      <c r="Q396" s="1213" t="n">
        <v>29479.82135049</v>
      </c>
      <c r="R396" s="1343" t="n">
        <v>73908.059825025</v>
      </c>
      <c r="S396" s="1344" t="n">
        <v>83129.6512806638</v>
      </c>
    </row>
    <row r="397" customFormat="false" ht="16.5" hidden="false" customHeight="false" outlineLevel="0" collapsed="false">
      <c r="A397" s="1336" t="s">
        <v>529</v>
      </c>
      <c r="B397" s="1337" t="n">
        <f aca="false">J397</f>
        <v>110</v>
      </c>
      <c r="C397" s="1337" t="s">
        <v>496</v>
      </c>
      <c r="D397" s="1337" t="n">
        <f aca="false">K397</f>
        <v>400</v>
      </c>
      <c r="E397" s="1337" t="s">
        <v>496</v>
      </c>
      <c r="F397" s="1357" t="n">
        <f aca="false">L397</f>
        <v>2200</v>
      </c>
      <c r="G397" s="1337" t="s">
        <v>496</v>
      </c>
      <c r="H397" s="1325" t="n">
        <v>6</v>
      </c>
      <c r="I397" s="1327" t="s">
        <v>497</v>
      </c>
      <c r="J397" s="1338" t="n">
        <v>110</v>
      </c>
      <c r="K397" s="1209" t="n">
        <v>400</v>
      </c>
      <c r="L397" s="1209" t="n">
        <v>2200</v>
      </c>
      <c r="M397" s="1310" t="n">
        <v>30.7065307489976</v>
      </c>
      <c r="N397" s="1211" t="n">
        <v>2086.7168661504</v>
      </c>
      <c r="O397" s="1212" t="n">
        <v>45300.9081332025</v>
      </c>
      <c r="P397" s="1342" t="n">
        <v>54717.1506560588</v>
      </c>
      <c r="Q397" s="1213" t="n">
        <v>30258.301233465</v>
      </c>
      <c r="R397" s="1343" t="n">
        <v>75559.2093666675</v>
      </c>
      <c r="S397" s="1344" t="n">
        <v>84975.4518895238</v>
      </c>
    </row>
    <row r="398" customFormat="false" ht="16.5" hidden="false" customHeight="false" outlineLevel="0" collapsed="false">
      <c r="A398" s="1336" t="s">
        <v>529</v>
      </c>
      <c r="B398" s="1337" t="n">
        <f aca="false">J398</f>
        <v>110</v>
      </c>
      <c r="C398" s="1337" t="s">
        <v>496</v>
      </c>
      <c r="D398" s="1337" t="n">
        <f aca="false">K398</f>
        <v>400</v>
      </c>
      <c r="E398" s="1337" t="s">
        <v>496</v>
      </c>
      <c r="F398" s="1357" t="n">
        <f aca="false">L398</f>
        <v>2250</v>
      </c>
      <c r="G398" s="1337" t="s">
        <v>496</v>
      </c>
      <c r="H398" s="1325" t="n">
        <v>6</v>
      </c>
      <c r="I398" s="1327" t="s">
        <v>497</v>
      </c>
      <c r="J398" s="1338" t="n">
        <v>110</v>
      </c>
      <c r="K398" s="1209" t="n">
        <v>400</v>
      </c>
      <c r="L398" s="1209" t="n">
        <v>2250</v>
      </c>
      <c r="M398" s="1310" t="n">
        <v>31.3604406783745</v>
      </c>
      <c r="N398" s="1211" t="n">
        <v>2143.1146192896</v>
      </c>
      <c r="O398" s="1212" t="n">
        <v>46173.57779187</v>
      </c>
      <c r="P398" s="1342" t="n">
        <v>55784.471250735</v>
      </c>
      <c r="Q398" s="1213" t="n">
        <v>30821.2842590661</v>
      </c>
      <c r="R398" s="1343" t="n">
        <v>76994.8620509361</v>
      </c>
      <c r="S398" s="1344" t="n">
        <v>86605.7555098011</v>
      </c>
    </row>
    <row r="399" customFormat="false" ht="16.5" hidden="false" customHeight="false" outlineLevel="0" collapsed="false">
      <c r="A399" s="1336" t="s">
        <v>529</v>
      </c>
      <c r="B399" s="1337" t="n">
        <f aca="false">J399</f>
        <v>110</v>
      </c>
      <c r="C399" s="1337" t="s">
        <v>496</v>
      </c>
      <c r="D399" s="1337" t="n">
        <f aca="false">K399</f>
        <v>400</v>
      </c>
      <c r="E399" s="1337" t="s">
        <v>496</v>
      </c>
      <c r="F399" s="1357" t="n">
        <f aca="false">L399</f>
        <v>2300</v>
      </c>
      <c r="G399" s="1337" t="s">
        <v>496</v>
      </c>
      <c r="H399" s="1325" t="n">
        <v>6</v>
      </c>
      <c r="I399" s="1327" t="s">
        <v>497</v>
      </c>
      <c r="J399" s="1338" t="n">
        <v>110</v>
      </c>
      <c r="K399" s="1209" t="n">
        <v>400</v>
      </c>
      <c r="L399" s="1209" t="n">
        <v>2300</v>
      </c>
      <c r="M399" s="1310" t="n">
        <v>32.0143506077513</v>
      </c>
      <c r="N399" s="1211" t="n">
        <v>2199.5123724288</v>
      </c>
      <c r="O399" s="1212" t="n">
        <v>47046.2475817463</v>
      </c>
      <c r="P399" s="1342" t="n">
        <v>56851.7918454113</v>
      </c>
      <c r="Q399" s="1213" t="n">
        <v>31384.2671534588</v>
      </c>
      <c r="R399" s="1343" t="n">
        <v>78430.514735205</v>
      </c>
      <c r="S399" s="1344" t="n">
        <v>88236.05899887</v>
      </c>
    </row>
    <row r="400" customFormat="false" ht="16.5" hidden="false" customHeight="false" outlineLevel="0" collapsed="false">
      <c r="A400" s="1336" t="s">
        <v>529</v>
      </c>
      <c r="B400" s="1337" t="n">
        <f aca="false">J400</f>
        <v>110</v>
      </c>
      <c r="C400" s="1337" t="s">
        <v>496</v>
      </c>
      <c r="D400" s="1337" t="n">
        <f aca="false">K400</f>
        <v>400</v>
      </c>
      <c r="E400" s="1337" t="s">
        <v>496</v>
      </c>
      <c r="F400" s="1357" t="n">
        <f aca="false">L400</f>
        <v>2350</v>
      </c>
      <c r="G400" s="1337" t="s">
        <v>496</v>
      </c>
      <c r="H400" s="1325" t="n">
        <v>6</v>
      </c>
      <c r="I400" s="1327" t="s">
        <v>497</v>
      </c>
      <c r="J400" s="1338" t="n">
        <v>110</v>
      </c>
      <c r="K400" s="1209" t="n">
        <v>400</v>
      </c>
      <c r="L400" s="1209" t="n">
        <v>2350</v>
      </c>
      <c r="M400" s="1310" t="n">
        <v>32.6853005371282</v>
      </c>
      <c r="N400" s="1211" t="n">
        <v>2255.910125568</v>
      </c>
      <c r="O400" s="1212" t="n">
        <v>47918.9172404138</v>
      </c>
      <c r="P400" s="1342" t="n">
        <v>57919.1124400875</v>
      </c>
      <c r="Q400" s="1213" t="n">
        <v>32162.7471676425</v>
      </c>
      <c r="R400" s="1343" t="n">
        <v>80081.6644080563</v>
      </c>
      <c r="S400" s="1344" t="n">
        <v>90081.85960773</v>
      </c>
    </row>
    <row r="401" customFormat="false" ht="16.5" hidden="false" customHeight="false" outlineLevel="0" collapsed="false">
      <c r="A401" s="1336" t="s">
        <v>529</v>
      </c>
      <c r="B401" s="1337" t="n">
        <f aca="false">J401</f>
        <v>110</v>
      </c>
      <c r="C401" s="1337" t="s">
        <v>496</v>
      </c>
      <c r="D401" s="1337" t="n">
        <f aca="false">K401</f>
        <v>400</v>
      </c>
      <c r="E401" s="1337" t="s">
        <v>496</v>
      </c>
      <c r="F401" s="1357" t="n">
        <f aca="false">L401</f>
        <v>2400</v>
      </c>
      <c r="G401" s="1337" t="s">
        <v>496</v>
      </c>
      <c r="H401" s="1325" t="n">
        <v>6</v>
      </c>
      <c r="I401" s="1327" t="s">
        <v>497</v>
      </c>
      <c r="J401" s="1338" t="n">
        <v>110</v>
      </c>
      <c r="K401" s="1209" t="n">
        <v>400</v>
      </c>
      <c r="L401" s="1209" t="n">
        <v>2400</v>
      </c>
      <c r="M401" s="1310" t="n">
        <v>33.339210466505</v>
      </c>
      <c r="N401" s="1211" t="n">
        <v>2312.3078787072</v>
      </c>
      <c r="O401" s="1212" t="n">
        <v>48791.5868990813</v>
      </c>
      <c r="P401" s="1342" t="n">
        <v>58986.4330347638</v>
      </c>
      <c r="Q401" s="1213" t="n">
        <v>32725.7301932438</v>
      </c>
      <c r="R401" s="1343" t="n">
        <v>81517.317092325</v>
      </c>
      <c r="S401" s="1344" t="n">
        <v>91712.1632280075</v>
      </c>
    </row>
    <row r="402" customFormat="false" ht="16.5" hidden="false" customHeight="false" outlineLevel="0" collapsed="false">
      <c r="A402" s="1336" t="s">
        <v>529</v>
      </c>
      <c r="B402" s="1337" t="n">
        <f aca="false">J402</f>
        <v>110</v>
      </c>
      <c r="C402" s="1337" t="s">
        <v>496</v>
      </c>
      <c r="D402" s="1337" t="n">
        <f aca="false">K402</f>
        <v>400</v>
      </c>
      <c r="E402" s="1337" t="s">
        <v>496</v>
      </c>
      <c r="F402" s="1357" t="n">
        <f aca="false">L402</f>
        <v>2450</v>
      </c>
      <c r="G402" s="1337" t="s">
        <v>496</v>
      </c>
      <c r="H402" s="1325" t="n">
        <v>6</v>
      </c>
      <c r="I402" s="1327" t="s">
        <v>497</v>
      </c>
      <c r="J402" s="1338" t="n">
        <v>110</v>
      </c>
      <c r="K402" s="1209" t="n">
        <v>400</v>
      </c>
      <c r="L402" s="1209" t="n">
        <v>2450</v>
      </c>
      <c r="M402" s="1310" t="n">
        <v>34.2374405881818</v>
      </c>
      <c r="N402" s="1211" t="n">
        <v>2368.7056318464</v>
      </c>
      <c r="O402" s="1212" t="n">
        <v>50454.3453972975</v>
      </c>
      <c r="P402" s="1342" t="n">
        <v>60826.07562336</v>
      </c>
      <c r="Q402" s="1213" t="n">
        <v>33504.2100762188</v>
      </c>
      <c r="R402" s="1343" t="n">
        <v>83958.5554735163</v>
      </c>
      <c r="S402" s="1344" t="n">
        <v>94330.2856995788</v>
      </c>
    </row>
    <row r="403" customFormat="false" ht="16.5" hidden="false" customHeight="false" outlineLevel="0" collapsed="false">
      <c r="A403" s="1336" t="s">
        <v>529</v>
      </c>
      <c r="B403" s="1337" t="n">
        <f aca="false">J403</f>
        <v>110</v>
      </c>
      <c r="C403" s="1337" t="s">
        <v>496</v>
      </c>
      <c r="D403" s="1337" t="n">
        <f aca="false">K403</f>
        <v>400</v>
      </c>
      <c r="E403" s="1337" t="s">
        <v>496</v>
      </c>
      <c r="F403" s="1357" t="n">
        <f aca="false">L403</f>
        <v>2500</v>
      </c>
      <c r="G403" s="1337" t="s">
        <v>496</v>
      </c>
      <c r="H403" s="1325" t="n">
        <v>6</v>
      </c>
      <c r="I403" s="1327" t="s">
        <v>497</v>
      </c>
      <c r="J403" s="1338" t="n">
        <v>110</v>
      </c>
      <c r="K403" s="1209" t="n">
        <v>400</v>
      </c>
      <c r="L403" s="1209" t="n">
        <v>2500</v>
      </c>
      <c r="M403" s="1310" t="n">
        <v>34.8913505175587</v>
      </c>
      <c r="N403" s="1211" t="n">
        <v>2425.1033849856</v>
      </c>
      <c r="O403" s="1212" t="n">
        <v>51327.015055965</v>
      </c>
      <c r="P403" s="1342" t="n">
        <v>61893.3962180363</v>
      </c>
      <c r="Q403" s="1213" t="n">
        <v>34067.19310182</v>
      </c>
      <c r="R403" s="1343" t="n">
        <v>85394.208157785</v>
      </c>
      <c r="S403" s="1344" t="n">
        <v>95960.5893198563</v>
      </c>
    </row>
    <row r="404" customFormat="false" ht="16.5" hidden="false" customHeight="false" outlineLevel="0" collapsed="false">
      <c r="A404" s="1336" t="s">
        <v>529</v>
      </c>
      <c r="B404" s="1337" t="n">
        <f aca="false">J404</f>
        <v>110</v>
      </c>
      <c r="C404" s="1337" t="s">
        <v>496</v>
      </c>
      <c r="D404" s="1337" t="n">
        <f aca="false">K404</f>
        <v>400</v>
      </c>
      <c r="E404" s="1337" t="s">
        <v>496</v>
      </c>
      <c r="F404" s="1357" t="n">
        <f aca="false">L404</f>
        <v>2550</v>
      </c>
      <c r="G404" s="1337" t="s">
        <v>496</v>
      </c>
      <c r="H404" s="1325" t="n">
        <v>6</v>
      </c>
      <c r="I404" s="1327" t="s">
        <v>497</v>
      </c>
      <c r="J404" s="1338" t="n">
        <v>110</v>
      </c>
      <c r="K404" s="1209" t="n">
        <v>400</v>
      </c>
      <c r="L404" s="1209" t="n">
        <v>2550</v>
      </c>
      <c r="M404" s="1310" t="n">
        <v>35.5623004469355</v>
      </c>
      <c r="N404" s="1211" t="n">
        <v>2481.5011381248</v>
      </c>
      <c r="O404" s="1212" t="n">
        <v>52199.6848458413</v>
      </c>
      <c r="P404" s="1342" t="n">
        <v>62960.7168127125</v>
      </c>
      <c r="Q404" s="1213" t="n">
        <v>34845.672984795</v>
      </c>
      <c r="R404" s="1343" t="n">
        <v>87045.3578306363</v>
      </c>
      <c r="S404" s="1344" t="n">
        <v>97806.3897975075</v>
      </c>
    </row>
    <row r="405" customFormat="false" ht="16.5" hidden="false" customHeight="false" outlineLevel="0" collapsed="false">
      <c r="A405" s="1324" t="s">
        <v>529</v>
      </c>
      <c r="B405" s="1325" t="n">
        <f aca="false">J405</f>
        <v>110</v>
      </c>
      <c r="C405" s="1325" t="s">
        <v>496</v>
      </c>
      <c r="D405" s="1325" t="n">
        <f aca="false">K405</f>
        <v>400</v>
      </c>
      <c r="E405" s="1325" t="s">
        <v>496</v>
      </c>
      <c r="F405" s="1357" t="n">
        <f aca="false">L405</f>
        <v>2600</v>
      </c>
      <c r="G405" s="1325" t="s">
        <v>496</v>
      </c>
      <c r="H405" s="1325" t="n">
        <v>6</v>
      </c>
      <c r="I405" s="1327" t="s">
        <v>497</v>
      </c>
      <c r="J405" s="1338" t="n">
        <v>110</v>
      </c>
      <c r="K405" s="1209" t="n">
        <v>400</v>
      </c>
      <c r="L405" s="1209" t="n">
        <v>2600</v>
      </c>
      <c r="M405" s="1310" t="n">
        <v>36.2162103763124</v>
      </c>
      <c r="N405" s="1211" t="n">
        <v>2537.898891264</v>
      </c>
      <c r="O405" s="1212" t="n">
        <v>53072.3545045088</v>
      </c>
      <c r="P405" s="1342" t="n">
        <v>64028.0374073888</v>
      </c>
      <c r="Q405" s="1213" t="n">
        <v>35408.6560103963</v>
      </c>
      <c r="R405" s="1343" t="n">
        <v>88481.010514905</v>
      </c>
      <c r="S405" s="1344" t="n">
        <v>99436.693417785</v>
      </c>
    </row>
    <row r="406" customFormat="false" ht="16.5" hidden="false" customHeight="false" outlineLevel="0" collapsed="false">
      <c r="A406" s="1336" t="s">
        <v>529</v>
      </c>
      <c r="B406" s="1337" t="n">
        <f aca="false">J406</f>
        <v>110</v>
      </c>
      <c r="C406" s="1337" t="s">
        <v>496</v>
      </c>
      <c r="D406" s="1337" t="n">
        <f aca="false">K406</f>
        <v>400</v>
      </c>
      <c r="E406" s="1337" t="s">
        <v>496</v>
      </c>
      <c r="F406" s="1357" t="n">
        <f aca="false">L406</f>
        <v>2650</v>
      </c>
      <c r="G406" s="1337" t="s">
        <v>496</v>
      </c>
      <c r="H406" s="1325" t="n">
        <v>6</v>
      </c>
      <c r="I406" s="1327" t="s">
        <v>497</v>
      </c>
      <c r="J406" s="1338" t="n">
        <v>110</v>
      </c>
      <c r="K406" s="1209" t="n">
        <v>400</v>
      </c>
      <c r="L406" s="1209" t="n">
        <v>2650</v>
      </c>
      <c r="M406" s="1310" t="n">
        <v>36.8871603056892</v>
      </c>
      <c r="N406" s="1211" t="n">
        <v>2594.2966444032</v>
      </c>
      <c r="O406" s="1212" t="n">
        <v>53945.0241631763</v>
      </c>
      <c r="P406" s="1342" t="n">
        <v>65095.358002065</v>
      </c>
      <c r="Q406" s="1213" t="n">
        <v>36187.1358933713</v>
      </c>
      <c r="R406" s="1343" t="n">
        <v>90132.1600565475</v>
      </c>
      <c r="S406" s="1344" t="n">
        <v>101282.493895436</v>
      </c>
    </row>
    <row r="407" customFormat="false" ht="16.5" hidden="false" customHeight="false" outlineLevel="0" collapsed="false">
      <c r="A407" s="1336" t="s">
        <v>529</v>
      </c>
      <c r="B407" s="1337" t="n">
        <f aca="false">J407</f>
        <v>110</v>
      </c>
      <c r="C407" s="1337" t="s">
        <v>496</v>
      </c>
      <c r="D407" s="1337" t="n">
        <f aca="false">K407</f>
        <v>400</v>
      </c>
      <c r="E407" s="1337" t="s">
        <v>496</v>
      </c>
      <c r="F407" s="1357" t="n">
        <f aca="false">L407</f>
        <v>2700</v>
      </c>
      <c r="G407" s="1337" t="s">
        <v>496</v>
      </c>
      <c r="H407" s="1325" t="n">
        <v>6</v>
      </c>
      <c r="I407" s="1327" t="s">
        <v>497</v>
      </c>
      <c r="J407" s="1338" t="n">
        <v>110</v>
      </c>
      <c r="K407" s="1209" t="n">
        <v>400</v>
      </c>
      <c r="L407" s="1209" t="n">
        <v>2700</v>
      </c>
      <c r="M407" s="1310" t="n">
        <v>37.6588202350661</v>
      </c>
      <c r="N407" s="1211" t="n">
        <v>2650.6943975424</v>
      </c>
      <c r="O407" s="1212" t="n">
        <v>54932.6716558425</v>
      </c>
      <c r="P407" s="1342" t="n">
        <v>66278.3582663438</v>
      </c>
      <c r="Q407" s="1213" t="n">
        <v>36750.1189189725</v>
      </c>
      <c r="R407" s="1343" t="n">
        <v>91682.790574815</v>
      </c>
      <c r="S407" s="1344" t="n">
        <v>103028.477185316</v>
      </c>
    </row>
    <row r="408" customFormat="false" ht="16.5" hidden="false" customHeight="false" outlineLevel="0" collapsed="false">
      <c r="A408" s="1336" t="s">
        <v>529</v>
      </c>
      <c r="B408" s="1337" t="n">
        <f aca="false">J408</f>
        <v>110</v>
      </c>
      <c r="C408" s="1337" t="s">
        <v>496</v>
      </c>
      <c r="D408" s="1337" t="n">
        <f aca="false">K408</f>
        <v>400</v>
      </c>
      <c r="E408" s="1337" t="s">
        <v>496</v>
      </c>
      <c r="F408" s="1357" t="n">
        <f aca="false">L408</f>
        <v>2750</v>
      </c>
      <c r="G408" s="1337" t="s">
        <v>496</v>
      </c>
      <c r="H408" s="1325" t="n">
        <v>6</v>
      </c>
      <c r="I408" s="1327" t="s">
        <v>497</v>
      </c>
      <c r="J408" s="1338" t="n">
        <v>110</v>
      </c>
      <c r="K408" s="1209" t="n">
        <v>400</v>
      </c>
      <c r="L408" s="1209" t="n">
        <v>2750</v>
      </c>
      <c r="M408" s="1310" t="n">
        <v>38.3127301644429</v>
      </c>
      <c r="N408" s="1211" t="n">
        <v>2707.0921506816</v>
      </c>
      <c r="O408" s="1212" t="n">
        <v>55805.34131451</v>
      </c>
      <c r="P408" s="1342" t="n">
        <v>67345.67886102</v>
      </c>
      <c r="Q408" s="1213" t="n">
        <v>37313.101813365</v>
      </c>
      <c r="R408" s="1343" t="n">
        <v>93118.443127875</v>
      </c>
      <c r="S408" s="1344" t="n">
        <v>104658.780674385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110</v>
      </c>
      <c r="C409" s="1337" t="s">
        <v>496</v>
      </c>
      <c r="D409" s="1337" t="n">
        <f aca="false">K409</f>
        <v>400</v>
      </c>
      <c r="E409" s="1337" t="s">
        <v>496</v>
      </c>
      <c r="F409" s="1357" t="n">
        <f aca="false">L409</f>
        <v>2800</v>
      </c>
      <c r="G409" s="1337" t="s">
        <v>496</v>
      </c>
      <c r="H409" s="1325" t="n">
        <v>6</v>
      </c>
      <c r="I409" s="1327" t="s">
        <v>497</v>
      </c>
      <c r="J409" s="1338" t="n">
        <v>110</v>
      </c>
      <c r="K409" s="1209" t="n">
        <v>400</v>
      </c>
      <c r="L409" s="1209" t="n">
        <v>2800</v>
      </c>
      <c r="M409" s="1310" t="n">
        <v>38.9836800938197</v>
      </c>
      <c r="N409" s="1211" t="n">
        <v>2763.4899038208</v>
      </c>
      <c r="O409" s="1212" t="n">
        <v>56678.0109731775</v>
      </c>
      <c r="P409" s="1342" t="n">
        <v>68412.9994556963</v>
      </c>
      <c r="Q409" s="1213" t="n">
        <v>38091.5818275488</v>
      </c>
      <c r="R409" s="1343" t="n">
        <v>94769.5928007263</v>
      </c>
      <c r="S409" s="1344" t="n">
        <v>106504.581283245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110</v>
      </c>
      <c r="C410" s="1337" t="s">
        <v>496</v>
      </c>
      <c r="D410" s="1337" t="n">
        <f aca="false">K410</f>
        <v>400</v>
      </c>
      <c r="E410" s="1337" t="s">
        <v>496</v>
      </c>
      <c r="F410" s="1357" t="n">
        <f aca="false">L410</f>
        <v>2850</v>
      </c>
      <c r="G410" s="1337" t="s">
        <v>496</v>
      </c>
      <c r="H410" s="1325" t="n">
        <v>6</v>
      </c>
      <c r="I410" s="1327" t="s">
        <v>497</v>
      </c>
      <c r="J410" s="1338" t="n">
        <v>110</v>
      </c>
      <c r="K410" s="1209" t="n">
        <v>400</v>
      </c>
      <c r="L410" s="1209" t="n">
        <v>2850</v>
      </c>
      <c r="M410" s="1310" t="n">
        <v>39.6375900231966</v>
      </c>
      <c r="N410" s="1211" t="n">
        <v>2819.88765696</v>
      </c>
      <c r="O410" s="1212" t="n">
        <v>57550.680631845</v>
      </c>
      <c r="P410" s="1342" t="n">
        <v>69480.3200503725</v>
      </c>
      <c r="Q410" s="1213" t="n">
        <v>38654.5647219413</v>
      </c>
      <c r="R410" s="1343" t="n">
        <v>96205.2453537863</v>
      </c>
      <c r="S410" s="1344" t="n">
        <v>108134.884772314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110</v>
      </c>
      <c r="C411" s="1337" t="s">
        <v>496</v>
      </c>
      <c r="D411" s="1337" t="n">
        <f aca="false">K411</f>
        <v>400</v>
      </c>
      <c r="E411" s="1337" t="s">
        <v>496</v>
      </c>
      <c r="F411" s="1357" t="n">
        <f aca="false">L411</f>
        <v>2900</v>
      </c>
      <c r="G411" s="1337" t="s">
        <v>496</v>
      </c>
      <c r="H411" s="1325" t="n">
        <v>6</v>
      </c>
      <c r="I411" s="1327" t="s">
        <v>497</v>
      </c>
      <c r="J411" s="1338" t="n">
        <v>110</v>
      </c>
      <c r="K411" s="1209" t="n">
        <v>400</v>
      </c>
      <c r="L411" s="1209" t="n">
        <v>2900</v>
      </c>
      <c r="M411" s="1310" t="n">
        <v>40.3085399525734</v>
      </c>
      <c r="N411" s="1211" t="n">
        <v>2876.2854100992</v>
      </c>
      <c r="O411" s="1212" t="n">
        <v>58423.3504217213</v>
      </c>
      <c r="P411" s="1342" t="n">
        <v>70547.6407762575</v>
      </c>
      <c r="Q411" s="1213" t="n">
        <v>39433.044736125</v>
      </c>
      <c r="R411" s="1343" t="n">
        <v>97856.3951578463</v>
      </c>
      <c r="S411" s="1344" t="n">
        <v>109980.685512383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110</v>
      </c>
      <c r="C412" s="1337" t="s">
        <v>496</v>
      </c>
      <c r="D412" s="1337" t="n">
        <f aca="false">K412</f>
        <v>400</v>
      </c>
      <c r="E412" s="1337" t="s">
        <v>496</v>
      </c>
      <c r="F412" s="1357" t="n">
        <f aca="false">L412</f>
        <v>2950</v>
      </c>
      <c r="G412" s="1337" t="s">
        <v>496</v>
      </c>
      <c r="H412" s="1325" t="n">
        <v>6</v>
      </c>
      <c r="I412" s="1327" t="s">
        <v>497</v>
      </c>
      <c r="J412" s="1338" t="n">
        <v>110</v>
      </c>
      <c r="K412" s="1209" t="n">
        <v>400</v>
      </c>
      <c r="L412" s="1209" t="n">
        <v>2950</v>
      </c>
      <c r="M412" s="1310" t="n">
        <v>40.9624498819503</v>
      </c>
      <c r="N412" s="1211" t="n">
        <v>2932.6831632384</v>
      </c>
      <c r="O412" s="1212" t="n">
        <v>59296.0200803888</v>
      </c>
      <c r="P412" s="1342" t="n">
        <v>71614.9613709338</v>
      </c>
      <c r="Q412" s="1213" t="n">
        <v>39996.0276305175</v>
      </c>
      <c r="R412" s="1343" t="n">
        <v>99292.0477109063</v>
      </c>
      <c r="S412" s="1344" t="n">
        <v>111610.989001451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110</v>
      </c>
      <c r="C413" s="1337" t="s">
        <v>496</v>
      </c>
      <c r="D413" s="1337" t="n">
        <f aca="false">K413</f>
        <v>400</v>
      </c>
      <c r="E413" s="1337" t="s">
        <v>496</v>
      </c>
      <c r="F413" s="1357" t="n">
        <f aca="false">L413</f>
        <v>3000</v>
      </c>
      <c r="G413" s="1337" t="s">
        <v>496</v>
      </c>
      <c r="H413" s="1325" t="n">
        <v>6</v>
      </c>
      <c r="I413" s="1327" t="s">
        <v>497</v>
      </c>
      <c r="J413" s="1356" t="n">
        <v>110</v>
      </c>
      <c r="K413" s="1232" t="n">
        <v>400</v>
      </c>
      <c r="L413" s="1232" t="n">
        <v>3000</v>
      </c>
      <c r="M413" s="1248" t="n">
        <v>41.6333998113271</v>
      </c>
      <c r="N413" s="1234" t="n">
        <v>2989.0809163776</v>
      </c>
      <c r="O413" s="1235" t="n">
        <v>61266.9677262075</v>
      </c>
      <c r="P413" s="1353" t="n">
        <v>72682.28196561</v>
      </c>
      <c r="Q413" s="1236" t="n">
        <v>40774.5076447013</v>
      </c>
      <c r="R413" s="1354" t="n">
        <v>102041.475370909</v>
      </c>
      <c r="S413" s="1355" t="n">
        <v>113456.789610311</v>
      </c>
    </row>
  </sheetData>
  <mergeCells count="2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62:S262"/>
    <mergeCell ref="A263:S263"/>
    <mergeCell ref="A313:S313"/>
    <mergeCell ref="A314:S314"/>
    <mergeCell ref="A364:S364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56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R53" activeCellId="0" sqref="R53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514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140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4</v>
      </c>
      <c r="I10" s="1327" t="s">
        <v>515</v>
      </c>
      <c r="J10" s="1328" t="n">
        <v>140</v>
      </c>
      <c r="K10" s="1329" t="n">
        <v>160</v>
      </c>
      <c r="L10" s="1329" t="n">
        <v>600</v>
      </c>
      <c r="M10" s="1360" t="n">
        <v>5.88785145807632</v>
      </c>
      <c r="N10" s="1261" t="n">
        <v>162.956655</v>
      </c>
      <c r="O10" s="1332" t="n">
        <v>11861.5487689238</v>
      </c>
      <c r="P10" s="1332" t="n">
        <v>14002.3666101825</v>
      </c>
      <c r="Q10" s="1333" t="n">
        <v>5483.834542305</v>
      </c>
      <c r="R10" s="1334" t="n">
        <v>17345.3833112288</v>
      </c>
      <c r="S10" s="1335" t="n">
        <v>19486.2011524875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140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4</v>
      </c>
      <c r="I11" s="1327" t="s">
        <v>515</v>
      </c>
      <c r="J11" s="1338" t="n">
        <v>140</v>
      </c>
      <c r="K11" s="1339" t="n">
        <v>160</v>
      </c>
      <c r="L11" s="1339" t="n">
        <v>650</v>
      </c>
      <c r="M11" s="1210" t="n">
        <v>6.33000600109947</v>
      </c>
      <c r="N11" s="1211" t="n">
        <v>195.547986</v>
      </c>
      <c r="O11" s="1342" t="n">
        <v>12451.8073382663</v>
      </c>
      <c r="P11" s="1342" t="n">
        <v>14749.0977807113</v>
      </c>
      <c r="Q11" s="1300" t="n">
        <v>5773.20284439</v>
      </c>
      <c r="R11" s="1343" t="n">
        <v>18225.0101826563</v>
      </c>
      <c r="S11" s="1344" t="n">
        <v>20522.3006251013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140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4</v>
      </c>
      <c r="I12" s="1327" t="s">
        <v>515</v>
      </c>
      <c r="J12" s="1338" t="n">
        <v>140</v>
      </c>
      <c r="K12" s="1339" t="n">
        <v>160</v>
      </c>
      <c r="L12" s="1339" t="n">
        <v>700</v>
      </c>
      <c r="M12" s="1210" t="n">
        <v>6.78920054412263</v>
      </c>
      <c r="N12" s="1211" t="n">
        <v>228.139317</v>
      </c>
      <c r="O12" s="1342" t="n">
        <v>13042.0660388175</v>
      </c>
      <c r="P12" s="1342" t="n">
        <v>15495.8288200313</v>
      </c>
      <c r="Q12" s="1300" t="n">
        <v>6278.06800384875</v>
      </c>
      <c r="R12" s="1343" t="n">
        <v>19320.1340426663</v>
      </c>
      <c r="S12" s="1344" t="n">
        <v>21773.89682388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140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4</v>
      </c>
      <c r="I13" s="1327" t="s">
        <v>515</v>
      </c>
      <c r="J13" s="1338" t="n">
        <v>140</v>
      </c>
      <c r="K13" s="1339" t="n">
        <v>160</v>
      </c>
      <c r="L13" s="1339" t="n">
        <v>750</v>
      </c>
      <c r="M13" s="1210" t="n">
        <v>7.23135508714579</v>
      </c>
      <c r="N13" s="1211" t="n">
        <v>260.730648</v>
      </c>
      <c r="O13" s="1342" t="n">
        <v>13632.32460816</v>
      </c>
      <c r="P13" s="1342" t="n">
        <v>16242.5598593513</v>
      </c>
      <c r="Q13" s="1300" t="n">
        <v>6567.43630593375</v>
      </c>
      <c r="R13" s="1343" t="n">
        <v>20199.7609140938</v>
      </c>
      <c r="S13" s="1344" t="n">
        <v>22809.996165285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140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4</v>
      </c>
      <c r="I14" s="1327" t="s">
        <v>515</v>
      </c>
      <c r="J14" s="1338" t="n">
        <v>140</v>
      </c>
      <c r="K14" s="1339" t="n">
        <v>160</v>
      </c>
      <c r="L14" s="1339" t="n">
        <v>800</v>
      </c>
      <c r="M14" s="1210" t="n">
        <v>7.67350963016895</v>
      </c>
      <c r="N14" s="1211" t="n">
        <v>293.321979</v>
      </c>
      <c r="O14" s="1342" t="n">
        <v>14222.5833087113</v>
      </c>
      <c r="P14" s="1342" t="n">
        <v>16989.29102988</v>
      </c>
      <c r="Q14" s="1300" t="n">
        <v>6856.80460801875</v>
      </c>
      <c r="R14" s="1343" t="n">
        <v>21079.38791673</v>
      </c>
      <c r="S14" s="1344" t="n">
        <v>23846.0956378988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140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4</v>
      </c>
      <c r="I15" s="1327" t="s">
        <v>515</v>
      </c>
      <c r="J15" s="1338" t="n">
        <v>140</v>
      </c>
      <c r="K15" s="1339" t="n">
        <v>160</v>
      </c>
      <c r="L15" s="1339" t="n">
        <v>850</v>
      </c>
      <c r="M15" s="1210" t="n">
        <v>8.13270417319211</v>
      </c>
      <c r="N15" s="1211" t="n">
        <v>325.91331</v>
      </c>
      <c r="O15" s="1342" t="n">
        <v>14812.8420092625</v>
      </c>
      <c r="P15" s="1342" t="n">
        <v>17736.0220692</v>
      </c>
      <c r="Q15" s="1300" t="n">
        <v>7361.66989868625</v>
      </c>
      <c r="R15" s="1343" t="n">
        <v>22174.5119079488</v>
      </c>
      <c r="S15" s="1344" t="n">
        <v>25097.6919678863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140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4</v>
      </c>
      <c r="I16" s="1327" t="s">
        <v>515</v>
      </c>
      <c r="J16" s="1338" t="n">
        <v>140</v>
      </c>
      <c r="K16" s="1339" t="n">
        <v>160</v>
      </c>
      <c r="L16" s="1339" t="n">
        <v>900</v>
      </c>
      <c r="M16" s="1210" t="n">
        <v>8.57485871621526</v>
      </c>
      <c r="N16" s="1211" t="n">
        <v>358.504641</v>
      </c>
      <c r="O16" s="1342" t="n">
        <v>15403.100578605</v>
      </c>
      <c r="P16" s="1342" t="n">
        <v>18482.7532397288</v>
      </c>
      <c r="Q16" s="1300" t="n">
        <v>7651.0380695625</v>
      </c>
      <c r="R16" s="1343" t="n">
        <v>23054.1386481675</v>
      </c>
      <c r="S16" s="1344" t="n">
        <v>26133.7913092913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140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4</v>
      </c>
      <c r="I17" s="1327" t="s">
        <v>515</v>
      </c>
      <c r="J17" s="1338" t="n">
        <v>140</v>
      </c>
      <c r="K17" s="1339" t="n">
        <v>160</v>
      </c>
      <c r="L17" s="1339" t="n">
        <v>950</v>
      </c>
      <c r="M17" s="1210" t="n">
        <v>9.03405325923842</v>
      </c>
      <c r="N17" s="1211" t="n">
        <v>391.095972</v>
      </c>
      <c r="O17" s="1342" t="n">
        <v>15993.3592791563</v>
      </c>
      <c r="P17" s="1342" t="n">
        <v>19229.4842790488</v>
      </c>
      <c r="Q17" s="1300" t="n">
        <v>8155.90336023</v>
      </c>
      <c r="R17" s="1343" t="n">
        <v>24149.2626393863</v>
      </c>
      <c r="S17" s="1344" t="n">
        <v>27385.3876392788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140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4</v>
      </c>
      <c r="I18" s="1327" t="s">
        <v>515</v>
      </c>
      <c r="J18" s="1338" t="n">
        <v>140</v>
      </c>
      <c r="K18" s="1339" t="n">
        <v>160</v>
      </c>
      <c r="L18" s="1339" t="n">
        <v>1000</v>
      </c>
      <c r="M18" s="1210" t="n">
        <v>9.47620780226158</v>
      </c>
      <c r="N18" s="1211" t="n">
        <v>423.687303</v>
      </c>
      <c r="O18" s="1342" t="n">
        <v>16583.6178484988</v>
      </c>
      <c r="P18" s="1342" t="n">
        <v>19976.2154495775</v>
      </c>
      <c r="Q18" s="1300" t="n">
        <v>8445.271662315</v>
      </c>
      <c r="R18" s="1343" t="n">
        <v>25028.8895108138</v>
      </c>
      <c r="S18" s="1344" t="n">
        <v>28421.4871118925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140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4</v>
      </c>
      <c r="I19" s="1327" t="s">
        <v>515</v>
      </c>
      <c r="J19" s="1338" t="n">
        <v>140</v>
      </c>
      <c r="K19" s="1339" t="n">
        <v>160</v>
      </c>
      <c r="L19" s="1339" t="n">
        <v>1050</v>
      </c>
      <c r="M19" s="1210" t="n">
        <v>9.93540234528474</v>
      </c>
      <c r="N19" s="1211" t="n">
        <v>456.278634</v>
      </c>
      <c r="O19" s="1342" t="n">
        <v>17173.87654905</v>
      </c>
      <c r="P19" s="1342" t="n">
        <v>20722.9464888975</v>
      </c>
      <c r="Q19" s="1300" t="n">
        <v>8950.1369529825</v>
      </c>
      <c r="R19" s="1343" t="n">
        <v>26124.0135020325</v>
      </c>
      <c r="S19" s="1344" t="n">
        <v>29673.08344188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140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4</v>
      </c>
      <c r="I20" s="1327" t="s">
        <v>515</v>
      </c>
      <c r="J20" s="1338" t="n">
        <v>140</v>
      </c>
      <c r="K20" s="1339" t="n">
        <v>160</v>
      </c>
      <c r="L20" s="1339" t="n">
        <v>1100</v>
      </c>
      <c r="M20" s="1210" t="n">
        <v>10.3775568883079</v>
      </c>
      <c r="N20" s="1211" t="n">
        <v>488.869965</v>
      </c>
      <c r="O20" s="1342" t="n">
        <v>17764.1352496013</v>
      </c>
      <c r="P20" s="1342" t="n">
        <v>21469.6776594263</v>
      </c>
      <c r="Q20" s="1300" t="n">
        <v>9239.50512385875</v>
      </c>
      <c r="R20" s="1343" t="n">
        <v>27003.64037346</v>
      </c>
      <c r="S20" s="1344" t="n">
        <v>30709.182783285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140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4</v>
      </c>
      <c r="I21" s="1327" t="s">
        <v>515</v>
      </c>
      <c r="J21" s="1338" t="n">
        <v>140</v>
      </c>
      <c r="K21" s="1339" t="n">
        <v>160</v>
      </c>
      <c r="L21" s="1339" t="n">
        <v>1150</v>
      </c>
      <c r="M21" s="1210" t="n">
        <v>10.8197114313311</v>
      </c>
      <c r="N21" s="1211" t="n">
        <v>521.461296</v>
      </c>
      <c r="O21" s="1342" t="n">
        <v>18354.3938189438</v>
      </c>
      <c r="P21" s="1342" t="n">
        <v>22216.4086987463</v>
      </c>
      <c r="Q21" s="1300" t="n">
        <v>9528.87342594375</v>
      </c>
      <c r="R21" s="1343" t="n">
        <v>27883.2672448875</v>
      </c>
      <c r="S21" s="1344" t="n">
        <v>31745.28212469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140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4</v>
      </c>
      <c r="I22" s="1327" t="s">
        <v>515</v>
      </c>
      <c r="J22" s="1338" t="n">
        <v>140</v>
      </c>
      <c r="K22" s="1339" t="n">
        <v>160</v>
      </c>
      <c r="L22" s="1339" t="n">
        <v>1200</v>
      </c>
      <c r="M22" s="1210" t="n">
        <v>11.3574059743542</v>
      </c>
      <c r="N22" s="1211" t="n">
        <v>554.052627</v>
      </c>
      <c r="O22" s="1342" t="n">
        <v>19012.9642558425</v>
      </c>
      <c r="P22" s="1342" t="n">
        <v>23035.6868928638</v>
      </c>
      <c r="Q22" s="1300" t="n">
        <v>10033.7387166113</v>
      </c>
      <c r="R22" s="1343" t="n">
        <v>29046.7029724538</v>
      </c>
      <c r="S22" s="1344" t="n">
        <v>33069.425609475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140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4</v>
      </c>
      <c r="I23" s="1327" t="s">
        <v>515</v>
      </c>
      <c r="J23" s="1338" t="n">
        <v>140</v>
      </c>
      <c r="K23" s="1339" t="n">
        <v>160</v>
      </c>
      <c r="L23" s="1339" t="n">
        <v>1250</v>
      </c>
      <c r="M23" s="1210" t="n">
        <v>11.7995605173774</v>
      </c>
      <c r="N23" s="1211" t="n">
        <v>586.643958</v>
      </c>
      <c r="O23" s="1342" t="n">
        <v>19603.2229563938</v>
      </c>
      <c r="P23" s="1342" t="n">
        <v>23782.4180633925</v>
      </c>
      <c r="Q23" s="1300" t="n">
        <v>10323.1070186963</v>
      </c>
      <c r="R23" s="1343" t="n">
        <v>29926.32997509</v>
      </c>
      <c r="S23" s="1344" t="n">
        <v>34105.5250820888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140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4</v>
      </c>
      <c r="I24" s="1327" t="s">
        <v>515</v>
      </c>
      <c r="J24" s="1338" t="n">
        <v>140</v>
      </c>
      <c r="K24" s="1339" t="n">
        <v>160</v>
      </c>
      <c r="L24" s="1339" t="n">
        <v>1300</v>
      </c>
      <c r="M24" s="1210" t="n">
        <v>12.2587550604005</v>
      </c>
      <c r="N24" s="1211" t="n">
        <v>619.235289</v>
      </c>
      <c r="O24" s="1342" t="n">
        <v>20193.481656945</v>
      </c>
      <c r="P24" s="1342" t="n">
        <v>24529.1491027125</v>
      </c>
      <c r="Q24" s="1300" t="n">
        <v>10827.972178155</v>
      </c>
      <c r="R24" s="1343" t="n">
        <v>31021.4538351</v>
      </c>
      <c r="S24" s="1344" t="n">
        <v>35357.1212808675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140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4</v>
      </c>
      <c r="I25" s="1327" t="s">
        <v>515</v>
      </c>
      <c r="J25" s="1338" t="n">
        <v>140</v>
      </c>
      <c r="K25" s="1339" t="n">
        <v>160</v>
      </c>
      <c r="L25" s="1339" t="n">
        <v>1350</v>
      </c>
      <c r="M25" s="1210" t="n">
        <v>12.7009096034237</v>
      </c>
      <c r="N25" s="1211" t="n">
        <v>651.82662</v>
      </c>
      <c r="O25" s="1342" t="n">
        <v>20783.7402262875</v>
      </c>
      <c r="P25" s="1342" t="n">
        <v>25275.8801420325</v>
      </c>
      <c r="Q25" s="1300" t="n">
        <v>11117.34048024</v>
      </c>
      <c r="R25" s="1343" t="n">
        <v>31901.0807065275</v>
      </c>
      <c r="S25" s="1344" t="n">
        <v>36393.2206222725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140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4</v>
      </c>
      <c r="I26" s="1327" t="s">
        <v>515</v>
      </c>
      <c r="J26" s="1338" t="n">
        <v>140</v>
      </c>
      <c r="K26" s="1339" t="n">
        <v>160</v>
      </c>
      <c r="L26" s="1339" t="n">
        <v>1400</v>
      </c>
      <c r="M26" s="1210" t="n">
        <v>13.1601041464468</v>
      </c>
      <c r="N26" s="1211" t="n">
        <v>684.417951</v>
      </c>
      <c r="O26" s="1342" t="n">
        <v>21373.9989268388</v>
      </c>
      <c r="P26" s="1342" t="n">
        <v>26022.6113125613</v>
      </c>
      <c r="Q26" s="1300" t="n">
        <v>11622.2057709075</v>
      </c>
      <c r="R26" s="1343" t="n">
        <v>32996.2046977463</v>
      </c>
      <c r="S26" s="1344" t="n">
        <v>37644.8170834688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140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4</v>
      </c>
      <c r="I27" s="1327" t="s">
        <v>515</v>
      </c>
      <c r="J27" s="1338" t="n">
        <v>140</v>
      </c>
      <c r="K27" s="1339" t="n">
        <v>160</v>
      </c>
      <c r="L27" s="1339" t="n">
        <v>1450</v>
      </c>
      <c r="M27" s="1210" t="n">
        <v>13.60225868947</v>
      </c>
      <c r="N27" s="1211" t="n">
        <v>717.009282</v>
      </c>
      <c r="O27" s="1342" t="n">
        <v>21964.2574961813</v>
      </c>
      <c r="P27" s="1342" t="n">
        <v>26769.3423518813</v>
      </c>
      <c r="Q27" s="1300" t="n">
        <v>11911.5740729925</v>
      </c>
      <c r="R27" s="1343" t="n">
        <v>33875.8315691738</v>
      </c>
      <c r="S27" s="1344" t="n">
        <v>38680.9164248738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140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4</v>
      </c>
      <c r="I28" s="1327" t="s">
        <v>515</v>
      </c>
      <c r="J28" s="1338" t="n">
        <v>140</v>
      </c>
      <c r="K28" s="1339" t="n">
        <v>160</v>
      </c>
      <c r="L28" s="1339" t="n">
        <v>1500</v>
      </c>
      <c r="M28" s="1210" t="n">
        <v>14.1361537832532</v>
      </c>
      <c r="N28" s="1211" t="n">
        <v>749.600613</v>
      </c>
      <c r="O28" s="1342" t="n">
        <v>23023.2469912763</v>
      </c>
      <c r="P28" s="1342" t="n">
        <v>27928.026485775</v>
      </c>
      <c r="Q28" s="1300" t="n">
        <v>12416.4392324513</v>
      </c>
      <c r="R28" s="1343" t="n">
        <v>35439.6862237275</v>
      </c>
      <c r="S28" s="1344" t="n">
        <v>40344.4657182263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140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4</v>
      </c>
      <c r="I29" s="1327" t="s">
        <v>515</v>
      </c>
      <c r="J29" s="1338" t="n">
        <v>140</v>
      </c>
      <c r="K29" s="1339" t="n">
        <v>160</v>
      </c>
      <c r="L29" s="1339" t="n">
        <v>1550</v>
      </c>
      <c r="M29" s="1210" t="n">
        <v>14.5783083262763</v>
      </c>
      <c r="N29" s="1211" t="n">
        <v>782.191944</v>
      </c>
      <c r="O29" s="1342" t="n">
        <v>23613.5056918275</v>
      </c>
      <c r="P29" s="1342" t="n">
        <v>28674.757525095</v>
      </c>
      <c r="Q29" s="1300" t="n">
        <v>12705.8075345363</v>
      </c>
      <c r="R29" s="1343" t="n">
        <v>36319.3132263638</v>
      </c>
      <c r="S29" s="1344" t="n">
        <v>41380.5650596313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140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4</v>
      </c>
      <c r="I30" s="1327" t="s">
        <v>515</v>
      </c>
      <c r="J30" s="1338" t="n">
        <v>140</v>
      </c>
      <c r="K30" s="1339" t="n">
        <v>160</v>
      </c>
      <c r="L30" s="1339" t="n">
        <v>1600</v>
      </c>
      <c r="M30" s="1210" t="n">
        <v>15.0204628692995</v>
      </c>
      <c r="N30" s="1211" t="n">
        <v>814.783275</v>
      </c>
      <c r="O30" s="1342" t="n">
        <v>24203.76426117</v>
      </c>
      <c r="P30" s="1342" t="n">
        <v>29421.4886956238</v>
      </c>
      <c r="Q30" s="1300" t="n">
        <v>12995.1758366213</v>
      </c>
      <c r="R30" s="1343" t="n">
        <v>37198.9400977913</v>
      </c>
      <c r="S30" s="1344" t="n">
        <v>42416.664532245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140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4</v>
      </c>
      <c r="I31" s="1327" t="s">
        <v>515</v>
      </c>
      <c r="J31" s="1338" t="n">
        <v>140</v>
      </c>
      <c r="K31" s="1339" t="n">
        <v>160</v>
      </c>
      <c r="L31" s="1339" t="n">
        <v>1650</v>
      </c>
      <c r="M31" s="1210" t="n">
        <v>15.4796574123226</v>
      </c>
      <c r="N31" s="1211" t="n">
        <v>847.374606</v>
      </c>
      <c r="O31" s="1342" t="n">
        <v>24794.0229617213</v>
      </c>
      <c r="P31" s="1342" t="n">
        <v>30168.2197349438</v>
      </c>
      <c r="Q31" s="1300" t="n">
        <v>13500.0411272888</v>
      </c>
      <c r="R31" s="1343" t="n">
        <v>38294.06408901</v>
      </c>
      <c r="S31" s="1344" t="n">
        <v>43668.2608622325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140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4</v>
      </c>
      <c r="I32" s="1327" t="s">
        <v>515</v>
      </c>
      <c r="J32" s="1338" t="n">
        <v>140</v>
      </c>
      <c r="K32" s="1339" t="n">
        <v>160</v>
      </c>
      <c r="L32" s="1339" t="n">
        <v>1700</v>
      </c>
      <c r="M32" s="1210" t="n">
        <v>15.9218119553458</v>
      </c>
      <c r="N32" s="1211" t="n">
        <v>879.965937</v>
      </c>
      <c r="O32" s="1342" t="n">
        <v>25384.2816622725</v>
      </c>
      <c r="P32" s="1342" t="n">
        <v>30914.9509054725</v>
      </c>
      <c r="Q32" s="1300" t="n">
        <v>13789.4092981649</v>
      </c>
      <c r="R32" s="1343" t="n">
        <v>39173.6909604374</v>
      </c>
      <c r="S32" s="1344" t="n">
        <v>44704.3602036374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140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4</v>
      </c>
      <c r="I33" s="1327" t="s">
        <v>515</v>
      </c>
      <c r="J33" s="1338" t="n">
        <v>140</v>
      </c>
      <c r="K33" s="1339" t="n">
        <v>160</v>
      </c>
      <c r="L33" s="1339" t="n">
        <v>1750</v>
      </c>
      <c r="M33" s="1210" t="n">
        <v>16.381006498369</v>
      </c>
      <c r="N33" s="1211" t="n">
        <v>912.557268</v>
      </c>
      <c r="O33" s="1342" t="n">
        <v>25974.540231615</v>
      </c>
      <c r="P33" s="1342" t="n">
        <v>31661.6819447925</v>
      </c>
      <c r="Q33" s="1300" t="n">
        <v>14294.2745888325</v>
      </c>
      <c r="R33" s="1343" t="n">
        <v>40268.8148204475</v>
      </c>
      <c r="S33" s="1344" t="n">
        <v>45955.956533625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140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4</v>
      </c>
      <c r="I34" s="1327" t="s">
        <v>515</v>
      </c>
      <c r="J34" s="1338" t="n">
        <v>140</v>
      </c>
      <c r="K34" s="1339" t="n">
        <v>160</v>
      </c>
      <c r="L34" s="1339" t="n">
        <v>1800</v>
      </c>
      <c r="M34" s="1210" t="n">
        <v>16.8231610413921</v>
      </c>
      <c r="N34" s="1211" t="n">
        <v>945.148599</v>
      </c>
      <c r="O34" s="1342" t="n">
        <v>26564.7989321663</v>
      </c>
      <c r="P34" s="1342" t="n">
        <v>32408.4129841125</v>
      </c>
      <c r="Q34" s="1300" t="n">
        <v>14583.6428909175</v>
      </c>
      <c r="R34" s="1343" t="n">
        <v>41148.4418230838</v>
      </c>
      <c r="S34" s="1344" t="n">
        <v>46992.05587503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140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4</v>
      </c>
      <c r="I35" s="1327" t="s">
        <v>515</v>
      </c>
      <c r="J35" s="1338" t="n">
        <v>140</v>
      </c>
      <c r="K35" s="1339" t="n">
        <v>160</v>
      </c>
      <c r="L35" s="1339" t="n">
        <v>1850</v>
      </c>
      <c r="M35" s="1210" t="n">
        <v>17.2823555844153</v>
      </c>
      <c r="N35" s="1211" t="n">
        <v>977.73993</v>
      </c>
      <c r="O35" s="1342" t="n">
        <v>27155.0575015088</v>
      </c>
      <c r="P35" s="1342" t="n">
        <v>33155.1441546413</v>
      </c>
      <c r="Q35" s="1300" t="n">
        <v>15088.508181585</v>
      </c>
      <c r="R35" s="1343" t="n">
        <v>42243.5656830938</v>
      </c>
      <c r="S35" s="1344" t="n">
        <v>48243.6523362263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140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4</v>
      </c>
      <c r="I36" s="1327" t="s">
        <v>515</v>
      </c>
      <c r="J36" s="1338" t="n">
        <v>140</v>
      </c>
      <c r="K36" s="1339" t="n">
        <v>160</v>
      </c>
      <c r="L36" s="1339" t="n">
        <v>1900</v>
      </c>
      <c r="M36" s="1210" t="n">
        <v>17.7245101274384</v>
      </c>
      <c r="N36" s="1211" t="n">
        <v>1010.331261</v>
      </c>
      <c r="O36" s="1342" t="n">
        <v>27745.31620206</v>
      </c>
      <c r="P36" s="1342" t="n">
        <v>33901.8751939613</v>
      </c>
      <c r="Q36" s="1300" t="n">
        <v>15377.8763524613</v>
      </c>
      <c r="R36" s="1343" t="n">
        <v>43123.1925545213</v>
      </c>
      <c r="S36" s="1344" t="n">
        <v>49279.7515464225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140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4</v>
      </c>
      <c r="I37" s="1327" t="s">
        <v>515</v>
      </c>
      <c r="J37" s="1338" t="n">
        <v>140</v>
      </c>
      <c r="K37" s="1339" t="n">
        <v>160</v>
      </c>
      <c r="L37" s="1339" t="n">
        <v>1950</v>
      </c>
      <c r="M37" s="1210" t="n">
        <v>18.2451646704616</v>
      </c>
      <c r="N37" s="1211" t="n">
        <v>1042.922592</v>
      </c>
      <c r="O37" s="1342" t="n">
        <v>28403.8866389588</v>
      </c>
      <c r="P37" s="1342" t="n">
        <v>34721.1535192875</v>
      </c>
      <c r="Q37" s="1300" t="n">
        <v>15667.2446545463</v>
      </c>
      <c r="R37" s="1343" t="n">
        <v>44071.131293505</v>
      </c>
      <c r="S37" s="1344" t="n">
        <v>50388.3981738338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140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4</v>
      </c>
      <c r="I38" s="1327" t="s">
        <v>515</v>
      </c>
      <c r="J38" s="1338" t="n">
        <v>140</v>
      </c>
      <c r="K38" s="1339" t="n">
        <v>160</v>
      </c>
      <c r="L38" s="1339" t="n">
        <v>2000</v>
      </c>
      <c r="M38" s="1210" t="n">
        <v>18.7959216134847</v>
      </c>
      <c r="N38" s="1211" t="n">
        <v>1075.513923</v>
      </c>
      <c r="O38" s="1342" t="n">
        <v>29198.2660046325</v>
      </c>
      <c r="P38" s="1342" t="n">
        <v>35760.1095375975</v>
      </c>
      <c r="Q38" s="1300" t="n">
        <v>16172.1099452138</v>
      </c>
      <c r="R38" s="1343" t="n">
        <v>45370.3759498463</v>
      </c>
      <c r="S38" s="1344" t="n">
        <v>51932.2194828113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140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4</v>
      </c>
      <c r="I39" s="1327" t="s">
        <v>515</v>
      </c>
      <c r="J39" s="1338" t="n">
        <v>140</v>
      </c>
      <c r="K39" s="1339" t="n">
        <v>160</v>
      </c>
      <c r="L39" s="1339" t="n">
        <v>2050</v>
      </c>
      <c r="M39" s="1210" t="n">
        <v>19.2380761565079</v>
      </c>
      <c r="N39" s="1211" t="n">
        <v>1108.105254</v>
      </c>
      <c r="O39" s="1342" t="n">
        <v>29788.5247051838</v>
      </c>
      <c r="P39" s="1342" t="n">
        <v>36506.8407081263</v>
      </c>
      <c r="Q39" s="1300" t="n">
        <v>16461.4782472988</v>
      </c>
      <c r="R39" s="1343" t="n">
        <v>46250.0029524825</v>
      </c>
      <c r="S39" s="1344" t="n">
        <v>52968.318955425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140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4</v>
      </c>
      <c r="I40" s="1327" t="s">
        <v>515</v>
      </c>
      <c r="J40" s="1338" t="n">
        <v>140</v>
      </c>
      <c r="K40" s="1339" t="n">
        <v>160</v>
      </c>
      <c r="L40" s="1339" t="n">
        <v>2100</v>
      </c>
      <c r="M40" s="1210" t="n">
        <v>19.6972706995311</v>
      </c>
      <c r="N40" s="1211" t="n">
        <v>1140.696585</v>
      </c>
      <c r="O40" s="1342" t="n">
        <v>30378.7832745263</v>
      </c>
      <c r="P40" s="1342" t="n">
        <v>37253.5717474463</v>
      </c>
      <c r="Q40" s="1300" t="n">
        <v>16966.3435379663</v>
      </c>
      <c r="R40" s="1343" t="n">
        <v>47345.1268124925</v>
      </c>
      <c r="S40" s="1344" t="n">
        <v>54219.9152854125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140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4</v>
      </c>
      <c r="I41" s="1327" t="s">
        <v>515</v>
      </c>
      <c r="J41" s="1338" t="n">
        <v>140</v>
      </c>
      <c r="K41" s="1339" t="n">
        <v>160</v>
      </c>
      <c r="L41" s="1339" t="n">
        <v>2150</v>
      </c>
      <c r="M41" s="1210" t="n">
        <v>20.1394252425542</v>
      </c>
      <c r="N41" s="1211" t="n">
        <v>1173.287916</v>
      </c>
      <c r="O41" s="1342" t="n">
        <v>30969.0419750775</v>
      </c>
      <c r="P41" s="1342" t="n">
        <v>38000.3027867663</v>
      </c>
      <c r="Q41" s="1300" t="n">
        <v>17255.7117088425</v>
      </c>
      <c r="R41" s="1343" t="n">
        <v>48224.75368392</v>
      </c>
      <c r="S41" s="1344" t="n">
        <v>55256.0144956088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140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4</v>
      </c>
      <c r="I42" s="1327" t="s">
        <v>515</v>
      </c>
      <c r="J42" s="1338" t="n">
        <v>140</v>
      </c>
      <c r="K42" s="1339" t="n">
        <v>160</v>
      </c>
      <c r="L42" s="1339" t="n">
        <v>2200</v>
      </c>
      <c r="M42" s="1210" t="n">
        <v>20.5986197855774</v>
      </c>
      <c r="N42" s="1211" t="n">
        <v>1205.879247</v>
      </c>
      <c r="O42" s="1342" t="n">
        <v>31559.3006756288</v>
      </c>
      <c r="P42" s="1342" t="n">
        <v>38747.033957295</v>
      </c>
      <c r="Q42" s="1300" t="n">
        <v>17760.57699951</v>
      </c>
      <c r="R42" s="1343" t="n">
        <v>49319.8776751388</v>
      </c>
      <c r="S42" s="1344" t="n">
        <v>56507.610956805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140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4</v>
      </c>
      <c r="I43" s="1327" t="s">
        <v>515</v>
      </c>
      <c r="J43" s="1338" t="n">
        <v>140</v>
      </c>
      <c r="K43" s="1339" t="n">
        <v>160</v>
      </c>
      <c r="L43" s="1339" t="n">
        <v>2250</v>
      </c>
      <c r="M43" s="1210" t="n">
        <v>21.0407743286005</v>
      </c>
      <c r="N43" s="1211" t="n">
        <v>1238.470578</v>
      </c>
      <c r="O43" s="1342" t="n">
        <v>32149.5592449713</v>
      </c>
      <c r="P43" s="1342" t="n">
        <v>39493.764996615</v>
      </c>
      <c r="Q43" s="1300" t="n">
        <v>18049.945301595</v>
      </c>
      <c r="R43" s="1343" t="n">
        <v>50199.5045465663</v>
      </c>
      <c r="S43" s="1344" t="n">
        <v>57543.71029821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140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4</v>
      </c>
      <c r="I44" s="1327" t="s">
        <v>515</v>
      </c>
      <c r="J44" s="1338" t="n">
        <v>140</v>
      </c>
      <c r="K44" s="1339" t="n">
        <v>160</v>
      </c>
      <c r="L44" s="1339" t="n">
        <v>2300</v>
      </c>
      <c r="M44" s="1210" t="n">
        <v>21.4829288716237</v>
      </c>
      <c r="N44" s="1211" t="n">
        <v>1271.061909</v>
      </c>
      <c r="O44" s="1342" t="n">
        <v>32739.8179455225</v>
      </c>
      <c r="P44" s="1342" t="n">
        <v>40240.4961671438</v>
      </c>
      <c r="Q44" s="1300" t="n">
        <v>18339.3134724713</v>
      </c>
      <c r="R44" s="1343" t="n">
        <v>51079.1314179938</v>
      </c>
      <c r="S44" s="1344" t="n">
        <v>58579.809639615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140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4</v>
      </c>
      <c r="I45" s="1327" t="s">
        <v>515</v>
      </c>
      <c r="J45" s="1338" t="n">
        <v>140</v>
      </c>
      <c r="K45" s="1339" t="n">
        <v>160</v>
      </c>
      <c r="L45" s="1339" t="n">
        <v>2350</v>
      </c>
      <c r="M45" s="1210" t="n">
        <v>21.9421234146468</v>
      </c>
      <c r="N45" s="1211" t="n">
        <v>1303.65324</v>
      </c>
      <c r="O45" s="1342" t="n">
        <v>33330.076514865</v>
      </c>
      <c r="P45" s="1342" t="n">
        <v>40987.2272064638</v>
      </c>
      <c r="Q45" s="1300" t="n">
        <v>18844.1787631388</v>
      </c>
      <c r="R45" s="1343" t="n">
        <v>52174.2552780038</v>
      </c>
      <c r="S45" s="1344" t="n">
        <v>59831.4059696025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140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4</v>
      </c>
      <c r="I46" s="1327" t="s">
        <v>515</v>
      </c>
      <c r="J46" s="1338" t="n">
        <v>140</v>
      </c>
      <c r="K46" s="1339" t="n">
        <v>160</v>
      </c>
      <c r="L46" s="1339" t="n">
        <v>2400</v>
      </c>
      <c r="M46" s="1210" t="n">
        <v>22.38427795767</v>
      </c>
      <c r="N46" s="1211" t="n">
        <v>1336.244571</v>
      </c>
      <c r="O46" s="1342" t="n">
        <v>33920.3352154163</v>
      </c>
      <c r="P46" s="1342" t="n">
        <v>41733.9583769925</v>
      </c>
      <c r="Q46" s="1300" t="n">
        <v>19133.5470652238</v>
      </c>
      <c r="R46" s="1343" t="n">
        <v>53053.88228064</v>
      </c>
      <c r="S46" s="1344" t="n">
        <v>60867.5054422163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140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4</v>
      </c>
      <c r="I47" s="1327" t="s">
        <v>515</v>
      </c>
      <c r="J47" s="1338" t="n">
        <v>140</v>
      </c>
      <c r="K47" s="1339" t="n">
        <v>160</v>
      </c>
      <c r="L47" s="1339" t="n">
        <v>2450</v>
      </c>
      <c r="M47" s="1210" t="n">
        <v>22.9489450514531</v>
      </c>
      <c r="N47" s="1211" t="n">
        <v>1368.835902</v>
      </c>
      <c r="O47" s="1342" t="n">
        <v>34979.3247105113</v>
      </c>
      <c r="P47" s="1342" t="n">
        <v>42892.6423796775</v>
      </c>
      <c r="Q47" s="1300" t="n">
        <v>19638.4123558913</v>
      </c>
      <c r="R47" s="1343" t="n">
        <v>54617.7370664025</v>
      </c>
      <c r="S47" s="1344" t="n">
        <v>62531.0547355688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140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4</v>
      </c>
      <c r="I48" s="1327" t="s">
        <v>515</v>
      </c>
      <c r="J48" s="1338" t="n">
        <v>140</v>
      </c>
      <c r="K48" s="1339" t="n">
        <v>160</v>
      </c>
      <c r="L48" s="1339" t="n">
        <v>2500</v>
      </c>
      <c r="M48" s="1210" t="n">
        <v>23.3603275944763</v>
      </c>
      <c r="N48" s="1211" t="n">
        <v>1401.427233</v>
      </c>
      <c r="O48" s="1342" t="n">
        <v>35569.5832798538</v>
      </c>
      <c r="P48" s="1342" t="n">
        <v>43639.3735502063</v>
      </c>
      <c r="Q48" s="1300" t="n">
        <v>19927.7806579763</v>
      </c>
      <c r="R48" s="1343" t="n">
        <v>55497.36393783</v>
      </c>
      <c r="S48" s="1344" t="n">
        <v>63567.1542081825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140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4</v>
      </c>
      <c r="I49" s="1327" t="s">
        <v>515</v>
      </c>
      <c r="J49" s="1338" t="n">
        <v>140</v>
      </c>
      <c r="K49" s="1339" t="n">
        <v>160</v>
      </c>
      <c r="L49" s="1339" t="n">
        <v>2550</v>
      </c>
      <c r="M49" s="1210" t="n">
        <v>23.8195221374995</v>
      </c>
      <c r="N49" s="1211" t="n">
        <v>1434.018564</v>
      </c>
      <c r="O49" s="1342" t="n">
        <v>36159.841980405</v>
      </c>
      <c r="P49" s="1342" t="n">
        <v>44386.1045895263</v>
      </c>
      <c r="Q49" s="1300" t="n">
        <v>20432.645817435</v>
      </c>
      <c r="R49" s="1343" t="n">
        <v>56592.48779784</v>
      </c>
      <c r="S49" s="1344" t="n">
        <v>64818.7504069613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140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4</v>
      </c>
      <c r="I50" s="1327" t="s">
        <v>515</v>
      </c>
      <c r="J50" s="1338" t="n">
        <v>140</v>
      </c>
      <c r="K50" s="1339" t="n">
        <v>160</v>
      </c>
      <c r="L50" s="1339" t="n">
        <v>2600</v>
      </c>
      <c r="M50" s="1210" t="n">
        <v>24.2616766805226</v>
      </c>
      <c r="N50" s="1211" t="n">
        <v>1466.609895</v>
      </c>
      <c r="O50" s="1342" t="n">
        <v>36750.1006809563</v>
      </c>
      <c r="P50" s="1342" t="n">
        <v>45132.8356288463</v>
      </c>
      <c r="Q50" s="1300" t="n">
        <v>20722.01411952</v>
      </c>
      <c r="R50" s="1343" t="n">
        <v>57472.1148004763</v>
      </c>
      <c r="S50" s="1344" t="n">
        <v>65854.8497483663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140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4</v>
      </c>
      <c r="I51" s="1327" t="s">
        <v>515</v>
      </c>
      <c r="J51" s="1338" t="n">
        <v>140</v>
      </c>
      <c r="K51" s="1339" t="n">
        <v>160</v>
      </c>
      <c r="L51" s="1339" t="n">
        <v>2650</v>
      </c>
      <c r="M51" s="1210" t="n">
        <v>24.7208712235458</v>
      </c>
      <c r="N51" s="1211" t="n">
        <v>1499.201226</v>
      </c>
      <c r="O51" s="1342" t="n">
        <v>37340.3592502988</v>
      </c>
      <c r="P51" s="1342" t="n">
        <v>45879.566799375</v>
      </c>
      <c r="Q51" s="1300" t="n">
        <v>21226.8794101875</v>
      </c>
      <c r="R51" s="1343" t="n">
        <v>58567.2386604863</v>
      </c>
      <c r="S51" s="1344" t="n">
        <v>67106.4462095625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140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4</v>
      </c>
      <c r="I52" s="1327" t="s">
        <v>515</v>
      </c>
      <c r="J52" s="1338" t="n">
        <v>140</v>
      </c>
      <c r="K52" s="1339" t="n">
        <v>160</v>
      </c>
      <c r="L52" s="1339" t="n">
        <v>2700</v>
      </c>
      <c r="M52" s="1210" t="n">
        <v>25.2415257665689</v>
      </c>
      <c r="N52" s="1211" t="n">
        <v>1531.792557</v>
      </c>
      <c r="O52" s="1342" t="n">
        <v>37998.9296871975</v>
      </c>
      <c r="P52" s="1342" t="n">
        <v>46698.8449934925</v>
      </c>
      <c r="Q52" s="1300" t="n">
        <v>21516.2477122725</v>
      </c>
      <c r="R52" s="1343" t="n">
        <v>59515.17739947</v>
      </c>
      <c r="S52" s="1344" t="n">
        <v>68215.092705765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140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4</v>
      </c>
      <c r="I53" s="1327" t="s">
        <v>515</v>
      </c>
      <c r="J53" s="1338" t="n">
        <v>140</v>
      </c>
      <c r="K53" s="1339" t="n">
        <v>160</v>
      </c>
      <c r="L53" s="1339" t="n">
        <v>2750</v>
      </c>
      <c r="M53" s="1210" t="n">
        <v>25.6836803095921</v>
      </c>
      <c r="N53" s="1211" t="n">
        <v>1564.383888</v>
      </c>
      <c r="O53" s="1342" t="n">
        <v>38589.1883877488</v>
      </c>
      <c r="P53" s="1342" t="n">
        <v>47445.5761640213</v>
      </c>
      <c r="Q53" s="1300" t="n">
        <v>21805.6158831487</v>
      </c>
      <c r="R53" s="1343" t="n">
        <v>60394.8042708975</v>
      </c>
      <c r="S53" s="1344" t="n">
        <v>69251.19204717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140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4</v>
      </c>
      <c r="I54" s="1327" t="s">
        <v>515</v>
      </c>
      <c r="J54" s="1338" t="n">
        <v>140</v>
      </c>
      <c r="K54" s="1339" t="n">
        <v>160</v>
      </c>
      <c r="L54" s="1339" t="n">
        <v>2800</v>
      </c>
      <c r="M54" s="1210" t="n">
        <v>26.1428748526153</v>
      </c>
      <c r="N54" s="1211" t="n">
        <v>1596.975219</v>
      </c>
      <c r="O54" s="1342" t="n">
        <v>39179.4470883</v>
      </c>
      <c r="P54" s="1342" t="n">
        <v>48192.3072033413</v>
      </c>
      <c r="Q54" s="1300" t="n">
        <v>22310.4811738163</v>
      </c>
      <c r="R54" s="1343" t="n">
        <v>61489.9282621163</v>
      </c>
      <c r="S54" s="1344" t="n">
        <v>70502.7883771575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140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4</v>
      </c>
      <c r="I55" s="1327" t="s">
        <v>515</v>
      </c>
      <c r="J55" s="1338" t="n">
        <v>140</v>
      </c>
      <c r="K55" s="1339" t="n">
        <v>160</v>
      </c>
      <c r="L55" s="1339" t="n">
        <v>2850</v>
      </c>
      <c r="M55" s="1210" t="n">
        <v>26.5850293956384</v>
      </c>
      <c r="N55" s="1211" t="n">
        <v>1629.56655</v>
      </c>
      <c r="O55" s="1342" t="n">
        <v>39769.7056576425</v>
      </c>
      <c r="P55" s="1342" t="n">
        <v>48939.0382426613</v>
      </c>
      <c r="Q55" s="1300" t="n">
        <v>22599.8494759013</v>
      </c>
      <c r="R55" s="1343" t="n">
        <v>62369.5551335438</v>
      </c>
      <c r="S55" s="1344" t="n">
        <v>71538.8877185625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140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4</v>
      </c>
      <c r="I56" s="1327" t="s">
        <v>515</v>
      </c>
      <c r="J56" s="1338" t="n">
        <v>140</v>
      </c>
      <c r="K56" s="1339" t="n">
        <v>160</v>
      </c>
      <c r="L56" s="1339" t="n">
        <v>2900</v>
      </c>
      <c r="M56" s="1210" t="n">
        <v>27.0442239386616</v>
      </c>
      <c r="N56" s="1211" t="n">
        <v>1662.157881</v>
      </c>
      <c r="O56" s="1342" t="n">
        <v>40359.9643581938</v>
      </c>
      <c r="P56" s="1342" t="n">
        <v>49685.76941319</v>
      </c>
      <c r="Q56" s="1300" t="n">
        <v>23104.7147665687</v>
      </c>
      <c r="R56" s="1343" t="n">
        <v>63464.6791247625</v>
      </c>
      <c r="S56" s="1344" t="n">
        <v>72790.4841797588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140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4</v>
      </c>
      <c r="I57" s="1327" t="s">
        <v>515</v>
      </c>
      <c r="J57" s="1338" t="n">
        <v>140</v>
      </c>
      <c r="K57" s="1339" t="n">
        <v>160</v>
      </c>
      <c r="L57" s="1339" t="n">
        <v>2950</v>
      </c>
      <c r="M57" s="1210" t="n">
        <v>27.4863784816847</v>
      </c>
      <c r="N57" s="1211" t="n">
        <v>1694.749212</v>
      </c>
      <c r="O57" s="1342" t="n">
        <v>40950.2229275363</v>
      </c>
      <c r="P57" s="1342" t="n">
        <v>50432.50045251</v>
      </c>
      <c r="Q57" s="1300" t="n">
        <v>23394.082937445</v>
      </c>
      <c r="R57" s="1343" t="n">
        <v>64344.3058649813</v>
      </c>
      <c r="S57" s="1344" t="n">
        <v>73826.583389955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140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4</v>
      </c>
      <c r="I58" s="1349" t="s">
        <v>515</v>
      </c>
      <c r="J58" s="1338" t="n">
        <v>140</v>
      </c>
      <c r="K58" s="1350" t="n">
        <v>160</v>
      </c>
      <c r="L58" s="1350" t="n">
        <v>3000</v>
      </c>
      <c r="M58" s="1233" t="n">
        <v>27.9455730247079</v>
      </c>
      <c r="N58" s="1234" t="n">
        <v>1727.340543</v>
      </c>
      <c r="O58" s="1353" t="n">
        <v>42453.5538723075</v>
      </c>
      <c r="P58" s="1353" t="n">
        <v>52148.9141448638</v>
      </c>
      <c r="Q58" s="1306" t="n">
        <v>23898.9482281125</v>
      </c>
      <c r="R58" s="1354" t="n">
        <v>66352.50210042</v>
      </c>
      <c r="S58" s="1355" t="n">
        <v>76047.8623729763</v>
      </c>
    </row>
    <row r="59" customFormat="false" ht="22.5" hidden="false" customHeight="true" outlineLevel="0" collapsed="false">
      <c r="A59" s="1201" t="s">
        <v>537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16.5" hidden="false" customHeight="true" outlineLevel="0" collapsed="false">
      <c r="A60" s="1202" t="s">
        <v>514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140</v>
      </c>
      <c r="C61" s="1325" t="s">
        <v>496</v>
      </c>
      <c r="D61" s="1325" t="n">
        <f aca="false">K61</f>
        <v>200</v>
      </c>
      <c r="E61" s="1325" t="s">
        <v>496</v>
      </c>
      <c r="F61" s="1357" t="n">
        <f aca="false">L61</f>
        <v>600</v>
      </c>
      <c r="G61" s="1325" t="s">
        <v>496</v>
      </c>
      <c r="H61" s="1325" t="n">
        <v>4</v>
      </c>
      <c r="I61" s="1327" t="s">
        <v>515</v>
      </c>
      <c r="J61" s="1328" t="n">
        <v>140</v>
      </c>
      <c r="K61" s="1259" t="n">
        <v>200</v>
      </c>
      <c r="L61" s="1259" t="n">
        <v>600</v>
      </c>
      <c r="M61" s="1360" t="n">
        <v>6.06673538603632</v>
      </c>
      <c r="N61" s="1261" t="n">
        <v>187.3065</v>
      </c>
      <c r="O61" s="1240" t="n">
        <v>12291.5867591363</v>
      </c>
      <c r="P61" s="1331" t="n">
        <v>14616.721404045</v>
      </c>
      <c r="Q61" s="1262" t="n">
        <v>6107.51014335</v>
      </c>
      <c r="R61" s="1334" t="n">
        <v>18399.0969024863</v>
      </c>
      <c r="S61" s="1335" t="n">
        <v>20724.231547395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140</v>
      </c>
      <c r="C62" s="1337" t="s">
        <v>496</v>
      </c>
      <c r="D62" s="1337" t="n">
        <f aca="false">K62</f>
        <v>200</v>
      </c>
      <c r="E62" s="1337" t="s">
        <v>496</v>
      </c>
      <c r="F62" s="1357" t="n">
        <f aca="false">L62</f>
        <v>650</v>
      </c>
      <c r="G62" s="1337" t="s">
        <v>496</v>
      </c>
      <c r="H62" s="1325" t="n">
        <v>4</v>
      </c>
      <c r="I62" s="1327" t="s">
        <v>515</v>
      </c>
      <c r="J62" s="1338" t="n">
        <v>140</v>
      </c>
      <c r="K62" s="1209" t="n">
        <v>200</v>
      </c>
      <c r="L62" s="1209" t="n">
        <v>650</v>
      </c>
      <c r="M62" s="1210" t="n">
        <v>6.51940548605947</v>
      </c>
      <c r="N62" s="1211" t="n">
        <v>224.7678</v>
      </c>
      <c r="O62" s="1212" t="n">
        <v>12916.8153469463</v>
      </c>
      <c r="P62" s="1341" t="n">
        <v>15394.1370528488</v>
      </c>
      <c r="Q62" s="1213" t="n">
        <v>6442.48096495875</v>
      </c>
      <c r="R62" s="1343" t="n">
        <v>19359.296311905</v>
      </c>
      <c r="S62" s="1344" t="n">
        <v>21836.6180178075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140</v>
      </c>
      <c r="C63" s="1337" t="s">
        <v>496</v>
      </c>
      <c r="D63" s="1337" t="n">
        <f aca="false">K63</f>
        <v>200</v>
      </c>
      <c r="E63" s="1337" t="s">
        <v>496</v>
      </c>
      <c r="F63" s="1357" t="n">
        <f aca="false">L63</f>
        <v>700</v>
      </c>
      <c r="G63" s="1337" t="s">
        <v>496</v>
      </c>
      <c r="H63" s="1325" t="n">
        <v>4</v>
      </c>
      <c r="I63" s="1327" t="s">
        <v>515</v>
      </c>
      <c r="J63" s="1338" t="n">
        <v>140</v>
      </c>
      <c r="K63" s="1209" t="n">
        <v>200</v>
      </c>
      <c r="L63" s="1209" t="n">
        <v>700</v>
      </c>
      <c r="M63" s="1210" t="n">
        <v>6.98911558608263</v>
      </c>
      <c r="N63" s="1211" t="n">
        <v>262.2291</v>
      </c>
      <c r="O63" s="1212" t="n">
        <v>13542.0438035475</v>
      </c>
      <c r="P63" s="1341" t="n">
        <v>16171.5528328613</v>
      </c>
      <c r="Q63" s="1213" t="n">
        <v>6992.94864394125</v>
      </c>
      <c r="R63" s="1343" t="n">
        <v>20534.9924474888</v>
      </c>
      <c r="S63" s="1344" t="n">
        <v>23164.5014768025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140</v>
      </c>
      <c r="C64" s="1337" t="s">
        <v>496</v>
      </c>
      <c r="D64" s="1337" t="n">
        <f aca="false">K64</f>
        <v>200</v>
      </c>
      <c r="E64" s="1337" t="s">
        <v>496</v>
      </c>
      <c r="F64" s="1357" t="n">
        <f aca="false">L64</f>
        <v>750</v>
      </c>
      <c r="G64" s="1337" t="s">
        <v>496</v>
      </c>
      <c r="H64" s="1325" t="n">
        <v>4</v>
      </c>
      <c r="I64" s="1327" t="s">
        <v>515</v>
      </c>
      <c r="J64" s="1338" t="n">
        <v>140</v>
      </c>
      <c r="K64" s="1209" t="n">
        <v>200</v>
      </c>
      <c r="L64" s="1209" t="n">
        <v>750</v>
      </c>
      <c r="M64" s="1210" t="n">
        <v>7.44178568610579</v>
      </c>
      <c r="N64" s="1211" t="n">
        <v>299.6904</v>
      </c>
      <c r="O64" s="1212" t="n">
        <v>14167.2722601488</v>
      </c>
      <c r="P64" s="1341" t="n">
        <v>16948.9686128738</v>
      </c>
      <c r="Q64" s="1213" t="n">
        <v>7327.91933434125</v>
      </c>
      <c r="R64" s="1343" t="n">
        <v>21495.19159449</v>
      </c>
      <c r="S64" s="1344" t="n">
        <v>24276.887947215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140</v>
      </c>
      <c r="C65" s="1337" t="s">
        <v>496</v>
      </c>
      <c r="D65" s="1337" t="n">
        <f aca="false">K65</f>
        <v>200</v>
      </c>
      <c r="E65" s="1337" t="s">
        <v>496</v>
      </c>
      <c r="F65" s="1357" t="n">
        <f aca="false">L65</f>
        <v>800</v>
      </c>
      <c r="G65" s="1337" t="s">
        <v>496</v>
      </c>
      <c r="H65" s="1325" t="n">
        <v>4</v>
      </c>
      <c r="I65" s="1327" t="s">
        <v>515</v>
      </c>
      <c r="J65" s="1338" t="n">
        <v>140</v>
      </c>
      <c r="K65" s="1209" t="n">
        <v>200</v>
      </c>
      <c r="L65" s="1209" t="n">
        <v>800</v>
      </c>
      <c r="M65" s="1210" t="n">
        <v>7.89445578612895</v>
      </c>
      <c r="N65" s="1211" t="n">
        <v>337.1517</v>
      </c>
      <c r="O65" s="1212" t="n">
        <v>14792.50071675</v>
      </c>
      <c r="P65" s="1341" t="n">
        <v>17726.3843928863</v>
      </c>
      <c r="Q65" s="1213" t="n">
        <v>7662.89002474125</v>
      </c>
      <c r="R65" s="1343" t="n">
        <v>22455.3907414913</v>
      </c>
      <c r="S65" s="1344" t="n">
        <v>25389.2744176275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140</v>
      </c>
      <c r="C66" s="1337" t="s">
        <v>496</v>
      </c>
      <c r="D66" s="1337" t="n">
        <f aca="false">K66</f>
        <v>200</v>
      </c>
      <c r="E66" s="1337" t="s">
        <v>496</v>
      </c>
      <c r="F66" s="1357" t="n">
        <f aca="false">L66</f>
        <v>850</v>
      </c>
      <c r="G66" s="1337" t="s">
        <v>496</v>
      </c>
      <c r="H66" s="1325" t="n">
        <v>4</v>
      </c>
      <c r="I66" s="1327" t="s">
        <v>515</v>
      </c>
      <c r="J66" s="1338" t="n">
        <v>140</v>
      </c>
      <c r="K66" s="1209" t="n">
        <v>200</v>
      </c>
      <c r="L66" s="1209" t="n">
        <v>850</v>
      </c>
      <c r="M66" s="1210" t="n">
        <v>8.3641658861521</v>
      </c>
      <c r="N66" s="1211" t="n">
        <v>374.613</v>
      </c>
      <c r="O66" s="1212" t="n">
        <v>15417.7291733513</v>
      </c>
      <c r="P66" s="1341" t="n">
        <v>18503.8001728988</v>
      </c>
      <c r="Q66" s="1213" t="n">
        <v>8213.35770372375</v>
      </c>
      <c r="R66" s="1343" t="n">
        <v>23631.086877075</v>
      </c>
      <c r="S66" s="1344" t="n">
        <v>26717.1578766225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140</v>
      </c>
      <c r="C67" s="1337" t="s">
        <v>496</v>
      </c>
      <c r="D67" s="1337" t="n">
        <f aca="false">K67</f>
        <v>200</v>
      </c>
      <c r="E67" s="1337" t="s">
        <v>496</v>
      </c>
      <c r="F67" s="1357" t="n">
        <f aca="false">L67</f>
        <v>900</v>
      </c>
      <c r="G67" s="1337" t="s">
        <v>496</v>
      </c>
      <c r="H67" s="1325" t="n">
        <v>4</v>
      </c>
      <c r="I67" s="1327" t="s">
        <v>515</v>
      </c>
      <c r="J67" s="1338" t="n">
        <v>140</v>
      </c>
      <c r="K67" s="1209" t="n">
        <v>200</v>
      </c>
      <c r="L67" s="1209" t="n">
        <v>900</v>
      </c>
      <c r="M67" s="1210" t="n">
        <v>8.81683598617526</v>
      </c>
      <c r="N67" s="1211" t="n">
        <v>412.0743</v>
      </c>
      <c r="O67" s="1212" t="n">
        <v>16042.9576299525</v>
      </c>
      <c r="P67" s="1341" t="n">
        <v>19281.2159529113</v>
      </c>
      <c r="Q67" s="1213" t="n">
        <v>8548.3285253325</v>
      </c>
      <c r="R67" s="1343" t="n">
        <v>24591.286155285</v>
      </c>
      <c r="S67" s="1344" t="n">
        <v>27829.5444782438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140</v>
      </c>
      <c r="C68" s="1337" t="s">
        <v>496</v>
      </c>
      <c r="D68" s="1337" t="n">
        <f aca="false">K68</f>
        <v>200</v>
      </c>
      <c r="E68" s="1337" t="s">
        <v>496</v>
      </c>
      <c r="F68" s="1357" t="n">
        <f aca="false">L68</f>
        <v>950</v>
      </c>
      <c r="G68" s="1337" t="s">
        <v>496</v>
      </c>
      <c r="H68" s="1325" t="n">
        <v>4</v>
      </c>
      <c r="I68" s="1327" t="s">
        <v>515</v>
      </c>
      <c r="J68" s="1338" t="n">
        <v>140</v>
      </c>
      <c r="K68" s="1209" t="n">
        <v>200</v>
      </c>
      <c r="L68" s="1209" t="n">
        <v>950</v>
      </c>
      <c r="M68" s="1210" t="n">
        <v>9.28654608619842</v>
      </c>
      <c r="N68" s="1211" t="n">
        <v>449.5356</v>
      </c>
      <c r="O68" s="1212" t="n">
        <v>16668.1860865538</v>
      </c>
      <c r="P68" s="1341" t="n">
        <v>20058.6317329238</v>
      </c>
      <c r="Q68" s="1213" t="n">
        <v>9098.796204315</v>
      </c>
      <c r="R68" s="1343" t="n">
        <v>25766.9822908688</v>
      </c>
      <c r="S68" s="1344" t="n">
        <v>29157.4279372388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140</v>
      </c>
      <c r="C69" s="1337" t="s">
        <v>496</v>
      </c>
      <c r="D69" s="1337" t="n">
        <f aca="false">K69</f>
        <v>200</v>
      </c>
      <c r="E69" s="1337" t="s">
        <v>496</v>
      </c>
      <c r="F69" s="1357" t="n">
        <f aca="false">L69</f>
        <v>1000</v>
      </c>
      <c r="G69" s="1337" t="s">
        <v>496</v>
      </c>
      <c r="H69" s="1325" t="n">
        <v>4</v>
      </c>
      <c r="I69" s="1327" t="s">
        <v>515</v>
      </c>
      <c r="J69" s="1338" t="n">
        <v>140</v>
      </c>
      <c r="K69" s="1209" t="n">
        <v>200</v>
      </c>
      <c r="L69" s="1209" t="n">
        <v>1000</v>
      </c>
      <c r="M69" s="1210" t="n">
        <v>9.73921618622158</v>
      </c>
      <c r="N69" s="1211" t="n">
        <v>486.9969</v>
      </c>
      <c r="O69" s="1212" t="n">
        <v>17293.414543155</v>
      </c>
      <c r="P69" s="1341" t="n">
        <v>20836.0475129363</v>
      </c>
      <c r="Q69" s="1213" t="n">
        <v>9433.766894715</v>
      </c>
      <c r="R69" s="1343" t="n">
        <v>26727.18143787</v>
      </c>
      <c r="S69" s="1344" t="n">
        <v>30269.8144076513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140</v>
      </c>
      <c r="C70" s="1337" t="s">
        <v>496</v>
      </c>
      <c r="D70" s="1337" t="n">
        <f aca="false">K70</f>
        <v>200</v>
      </c>
      <c r="E70" s="1337" t="s">
        <v>496</v>
      </c>
      <c r="F70" s="1357" t="n">
        <f aca="false">L70</f>
        <v>1050</v>
      </c>
      <c r="G70" s="1337" t="s">
        <v>496</v>
      </c>
      <c r="H70" s="1325" t="n">
        <v>4</v>
      </c>
      <c r="I70" s="1327" t="s">
        <v>515</v>
      </c>
      <c r="J70" s="1338" t="n">
        <v>140</v>
      </c>
      <c r="K70" s="1209" t="n">
        <v>200</v>
      </c>
      <c r="L70" s="1209" t="n">
        <v>1050</v>
      </c>
      <c r="M70" s="1210" t="n">
        <v>10.2089262862447</v>
      </c>
      <c r="N70" s="1211" t="n">
        <v>524.4582</v>
      </c>
      <c r="O70" s="1212" t="n">
        <v>17918.6429997563</v>
      </c>
      <c r="P70" s="1341" t="n">
        <v>21613.4632929488</v>
      </c>
      <c r="Q70" s="1213" t="n">
        <v>9984.2345736975</v>
      </c>
      <c r="R70" s="1343" t="n">
        <v>27902.8775734538</v>
      </c>
      <c r="S70" s="1344" t="n">
        <v>31597.6978666463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140</v>
      </c>
      <c r="C71" s="1325" t="s">
        <v>496</v>
      </c>
      <c r="D71" s="1325" t="n">
        <f aca="false">K71</f>
        <v>200</v>
      </c>
      <c r="E71" s="1325" t="s">
        <v>496</v>
      </c>
      <c r="F71" s="1357" t="n">
        <f aca="false">L71</f>
        <v>1100</v>
      </c>
      <c r="G71" s="1325" t="s">
        <v>496</v>
      </c>
      <c r="H71" s="1325" t="n">
        <v>4</v>
      </c>
      <c r="I71" s="1327" t="s">
        <v>515</v>
      </c>
      <c r="J71" s="1338" t="n">
        <v>140</v>
      </c>
      <c r="K71" s="1209" t="n">
        <v>200</v>
      </c>
      <c r="L71" s="1209" t="n">
        <v>1100</v>
      </c>
      <c r="M71" s="1210" t="n">
        <v>10.6615963862679</v>
      </c>
      <c r="N71" s="1211" t="n">
        <v>561.9195</v>
      </c>
      <c r="O71" s="1212" t="n">
        <v>18543.8714563575</v>
      </c>
      <c r="P71" s="1341" t="n">
        <v>22390.8789417525</v>
      </c>
      <c r="Q71" s="1213" t="n">
        <v>10319.2053953063</v>
      </c>
      <c r="R71" s="1343" t="n">
        <v>28863.0768516638</v>
      </c>
      <c r="S71" s="1344" t="n">
        <v>32710.0843370588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140</v>
      </c>
      <c r="C72" s="1337" t="s">
        <v>496</v>
      </c>
      <c r="D72" s="1337" t="n">
        <f aca="false">K72</f>
        <v>200</v>
      </c>
      <c r="E72" s="1337" t="s">
        <v>496</v>
      </c>
      <c r="F72" s="1357" t="n">
        <f aca="false">L72</f>
        <v>1150</v>
      </c>
      <c r="G72" s="1337" t="s">
        <v>496</v>
      </c>
      <c r="H72" s="1325" t="n">
        <v>4</v>
      </c>
      <c r="I72" s="1327" t="s">
        <v>515</v>
      </c>
      <c r="J72" s="1338" t="n">
        <v>140</v>
      </c>
      <c r="K72" s="1209" t="n">
        <v>200</v>
      </c>
      <c r="L72" s="1209" t="n">
        <v>1150</v>
      </c>
      <c r="M72" s="1210" t="n">
        <v>11.1142664862911</v>
      </c>
      <c r="N72" s="1211" t="n">
        <v>599.3808</v>
      </c>
      <c r="O72" s="1212" t="n">
        <v>19169.0999129588</v>
      </c>
      <c r="P72" s="1341" t="n">
        <v>23168.294721765</v>
      </c>
      <c r="Q72" s="1213" t="n">
        <v>10654.1760857063</v>
      </c>
      <c r="R72" s="1343" t="n">
        <v>29823.275998665</v>
      </c>
      <c r="S72" s="1344" t="n">
        <v>33822.4708074713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140</v>
      </c>
      <c r="C73" s="1337" t="s">
        <v>496</v>
      </c>
      <c r="D73" s="1337" t="n">
        <f aca="false">K73</f>
        <v>200</v>
      </c>
      <c r="E73" s="1337" t="s">
        <v>496</v>
      </c>
      <c r="F73" s="1357" t="n">
        <f aca="false">L73</f>
        <v>1200</v>
      </c>
      <c r="G73" s="1337" t="s">
        <v>496</v>
      </c>
      <c r="H73" s="1325" t="n">
        <v>4</v>
      </c>
      <c r="I73" s="1327" t="s">
        <v>515</v>
      </c>
      <c r="J73" s="1338" t="n">
        <v>140</v>
      </c>
      <c r="K73" s="1209" t="n">
        <v>200</v>
      </c>
      <c r="L73" s="1209" t="n">
        <v>1200</v>
      </c>
      <c r="M73" s="1210" t="n">
        <v>11.6624765863142</v>
      </c>
      <c r="N73" s="1211" t="n">
        <v>636.8421</v>
      </c>
      <c r="O73" s="1212" t="n">
        <v>19866.4351877925</v>
      </c>
      <c r="P73" s="1341" t="n">
        <v>24018.257656575</v>
      </c>
      <c r="Q73" s="1213" t="n">
        <v>11204.6437646888</v>
      </c>
      <c r="R73" s="1343" t="n">
        <v>31071.0789524813</v>
      </c>
      <c r="S73" s="1344" t="n">
        <v>35222.9014212638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140</v>
      </c>
      <c r="C74" s="1337" t="s">
        <v>496</v>
      </c>
      <c r="D74" s="1337" t="n">
        <f aca="false">K74</f>
        <v>200</v>
      </c>
      <c r="E74" s="1337" t="s">
        <v>496</v>
      </c>
      <c r="F74" s="1357" t="n">
        <f aca="false">L74</f>
        <v>1250</v>
      </c>
      <c r="G74" s="1337" t="s">
        <v>496</v>
      </c>
      <c r="H74" s="1325" t="n">
        <v>4</v>
      </c>
      <c r="I74" s="1327" t="s">
        <v>515</v>
      </c>
      <c r="J74" s="1338" t="n">
        <v>140</v>
      </c>
      <c r="K74" s="1209" t="n">
        <v>200</v>
      </c>
      <c r="L74" s="1209" t="n">
        <v>1250</v>
      </c>
      <c r="M74" s="1210" t="n">
        <v>12.1151466863374</v>
      </c>
      <c r="N74" s="1211" t="n">
        <v>674.3034</v>
      </c>
      <c r="O74" s="1212" t="n">
        <v>20491.6636443938</v>
      </c>
      <c r="P74" s="1341" t="n">
        <v>24795.6734365875</v>
      </c>
      <c r="Q74" s="1213" t="n">
        <v>11539.6144550888</v>
      </c>
      <c r="R74" s="1343" t="n">
        <v>32031.2780994825</v>
      </c>
      <c r="S74" s="1344" t="n">
        <v>36335.2878916763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140</v>
      </c>
      <c r="C75" s="1337" t="s">
        <v>496</v>
      </c>
      <c r="D75" s="1337" t="n">
        <f aca="false">K75</f>
        <v>200</v>
      </c>
      <c r="E75" s="1337" t="s">
        <v>496</v>
      </c>
      <c r="F75" s="1357" t="n">
        <f aca="false">L75</f>
        <v>1300</v>
      </c>
      <c r="G75" s="1337" t="s">
        <v>496</v>
      </c>
      <c r="H75" s="1325" t="n">
        <v>4</v>
      </c>
      <c r="I75" s="1327" t="s">
        <v>515</v>
      </c>
      <c r="J75" s="1338" t="n">
        <v>140</v>
      </c>
      <c r="K75" s="1209" t="n">
        <v>200</v>
      </c>
      <c r="L75" s="1209" t="n">
        <v>1300</v>
      </c>
      <c r="M75" s="1210" t="n">
        <v>12.5848567863605</v>
      </c>
      <c r="N75" s="1211" t="n">
        <v>711.7647</v>
      </c>
      <c r="O75" s="1212" t="n">
        <v>21116.892100995</v>
      </c>
      <c r="P75" s="1341" t="n">
        <v>25573.0892166</v>
      </c>
      <c r="Q75" s="1213" t="n">
        <v>12090.0821340713</v>
      </c>
      <c r="R75" s="1343" t="n">
        <v>33206.9742350663</v>
      </c>
      <c r="S75" s="1344" t="n">
        <v>37663.1713506713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140</v>
      </c>
      <c r="C76" s="1337" t="s">
        <v>496</v>
      </c>
      <c r="D76" s="1337" t="n">
        <f aca="false">K76</f>
        <v>200</v>
      </c>
      <c r="E76" s="1337" t="s">
        <v>496</v>
      </c>
      <c r="F76" s="1357" t="n">
        <f aca="false">L76</f>
        <v>1350</v>
      </c>
      <c r="G76" s="1337" t="s">
        <v>496</v>
      </c>
      <c r="H76" s="1325" t="n">
        <v>4</v>
      </c>
      <c r="I76" s="1327" t="s">
        <v>515</v>
      </c>
      <c r="J76" s="1338" t="n">
        <v>140</v>
      </c>
      <c r="K76" s="1209" t="n">
        <v>200</v>
      </c>
      <c r="L76" s="1209" t="n">
        <v>1350</v>
      </c>
      <c r="M76" s="1210" t="n">
        <v>13.0375268863837</v>
      </c>
      <c r="N76" s="1211" t="n">
        <v>749.226</v>
      </c>
      <c r="O76" s="1212" t="n">
        <v>21742.1205575963</v>
      </c>
      <c r="P76" s="1341" t="n">
        <v>26350.5049966125</v>
      </c>
      <c r="Q76" s="1213" t="n">
        <v>12425.05295568</v>
      </c>
      <c r="R76" s="1343" t="n">
        <v>34167.1735132763</v>
      </c>
      <c r="S76" s="1344" t="n">
        <v>38775.5579522925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140</v>
      </c>
      <c r="C77" s="1337" t="s">
        <v>496</v>
      </c>
      <c r="D77" s="1337" t="n">
        <f aca="false">K77</f>
        <v>200</v>
      </c>
      <c r="E77" s="1337" t="s">
        <v>496</v>
      </c>
      <c r="F77" s="1357" t="n">
        <f aca="false">L77</f>
        <v>1400</v>
      </c>
      <c r="G77" s="1337" t="s">
        <v>496</v>
      </c>
      <c r="H77" s="1325" t="n">
        <v>4</v>
      </c>
      <c r="I77" s="1327" t="s">
        <v>515</v>
      </c>
      <c r="J77" s="1338" t="n">
        <v>140</v>
      </c>
      <c r="K77" s="1209" t="n">
        <v>200</v>
      </c>
      <c r="L77" s="1209" t="n">
        <v>1400</v>
      </c>
      <c r="M77" s="1210" t="n">
        <v>13.5072369864068</v>
      </c>
      <c r="N77" s="1211" t="n">
        <v>786.6873</v>
      </c>
      <c r="O77" s="1212" t="n">
        <v>22367.3490141975</v>
      </c>
      <c r="P77" s="1341" t="n">
        <v>27127.920776625</v>
      </c>
      <c r="Q77" s="1213" t="n">
        <v>12975.5206346625</v>
      </c>
      <c r="R77" s="1343" t="n">
        <v>35342.86964886</v>
      </c>
      <c r="S77" s="1344" t="n">
        <v>40103.4414112875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140</v>
      </c>
      <c r="C78" s="1337" t="s">
        <v>496</v>
      </c>
      <c r="D78" s="1337" t="n">
        <f aca="false">K78</f>
        <v>200</v>
      </c>
      <c r="E78" s="1337" t="s">
        <v>496</v>
      </c>
      <c r="F78" s="1357" t="n">
        <f aca="false">L78</f>
        <v>1450</v>
      </c>
      <c r="G78" s="1337" t="s">
        <v>496</v>
      </c>
      <c r="H78" s="1325" t="n">
        <v>4</v>
      </c>
      <c r="I78" s="1327" t="s">
        <v>515</v>
      </c>
      <c r="J78" s="1338" t="n">
        <v>140</v>
      </c>
      <c r="K78" s="1209" t="n">
        <v>200</v>
      </c>
      <c r="L78" s="1209" t="n">
        <v>1450</v>
      </c>
      <c r="M78" s="1210" t="n">
        <v>13.95990708643</v>
      </c>
      <c r="N78" s="1211" t="n">
        <v>824.1486</v>
      </c>
      <c r="O78" s="1212" t="n">
        <v>22992.5774707988</v>
      </c>
      <c r="P78" s="1341" t="n">
        <v>27905.3364254288</v>
      </c>
      <c r="Q78" s="1213" t="n">
        <v>13310.4913250625</v>
      </c>
      <c r="R78" s="1343" t="n">
        <v>36303.0687958613</v>
      </c>
      <c r="S78" s="1344" t="n">
        <v>41215.8277504913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140</v>
      </c>
      <c r="C79" s="1337" t="s">
        <v>496</v>
      </c>
      <c r="D79" s="1337" t="n">
        <f aca="false">K79</f>
        <v>200</v>
      </c>
      <c r="E79" s="1337" t="s">
        <v>496</v>
      </c>
      <c r="F79" s="1357" t="n">
        <f aca="false">L79</f>
        <v>1500</v>
      </c>
      <c r="G79" s="1337" t="s">
        <v>496</v>
      </c>
      <c r="H79" s="1325" t="n">
        <v>4</v>
      </c>
      <c r="I79" s="1327" t="s">
        <v>515</v>
      </c>
      <c r="J79" s="1338" t="n">
        <v>140</v>
      </c>
      <c r="K79" s="1209" t="n">
        <v>200</v>
      </c>
      <c r="L79" s="1209" t="n">
        <v>1500</v>
      </c>
      <c r="M79" s="1210" t="n">
        <v>14.5165473087532</v>
      </c>
      <c r="N79" s="1211" t="n">
        <v>861.6099</v>
      </c>
      <c r="O79" s="1212" t="n">
        <v>24137.2794754575</v>
      </c>
      <c r="P79" s="1341" t="n">
        <v>29143.7923303125</v>
      </c>
      <c r="Q79" s="1213" t="n">
        <v>13860.959004045</v>
      </c>
      <c r="R79" s="1343" t="n">
        <v>37998.2384795025</v>
      </c>
      <c r="S79" s="1344" t="n">
        <v>43004.7513343575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140</v>
      </c>
      <c r="C80" s="1337" t="s">
        <v>496</v>
      </c>
      <c r="D80" s="1337" t="n">
        <f aca="false">K80</f>
        <v>200</v>
      </c>
      <c r="E80" s="1337" t="s">
        <v>496</v>
      </c>
      <c r="F80" s="1357" t="n">
        <f aca="false">L80</f>
        <v>1550</v>
      </c>
      <c r="G80" s="1337" t="s">
        <v>496</v>
      </c>
      <c r="H80" s="1325" t="n">
        <v>4</v>
      </c>
      <c r="I80" s="1327" t="s">
        <v>515</v>
      </c>
      <c r="J80" s="1338" t="n">
        <v>140</v>
      </c>
      <c r="K80" s="1209" t="n">
        <v>200</v>
      </c>
      <c r="L80" s="1209" t="n">
        <v>1550</v>
      </c>
      <c r="M80" s="1210" t="n">
        <v>14.9692174087763</v>
      </c>
      <c r="N80" s="1211" t="n">
        <v>899.0712</v>
      </c>
      <c r="O80" s="1212" t="n">
        <v>24762.5079320588</v>
      </c>
      <c r="P80" s="1341" t="n">
        <v>29921.208110325</v>
      </c>
      <c r="Q80" s="1213" t="n">
        <v>14195.9298256538</v>
      </c>
      <c r="R80" s="1343" t="n">
        <v>38958.4377577125</v>
      </c>
      <c r="S80" s="1344" t="n">
        <v>44117.1379359788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140</v>
      </c>
      <c r="C81" s="1325" t="s">
        <v>496</v>
      </c>
      <c r="D81" s="1325" t="n">
        <f aca="false">K81</f>
        <v>200</v>
      </c>
      <c r="E81" s="1325" t="s">
        <v>496</v>
      </c>
      <c r="F81" s="1357" t="n">
        <f aca="false">L81</f>
        <v>1600</v>
      </c>
      <c r="G81" s="1325" t="s">
        <v>496</v>
      </c>
      <c r="H81" s="1325" t="n">
        <v>4</v>
      </c>
      <c r="I81" s="1327" t="s">
        <v>515</v>
      </c>
      <c r="J81" s="1338" t="n">
        <v>140</v>
      </c>
      <c r="K81" s="1209" t="n">
        <v>200</v>
      </c>
      <c r="L81" s="1209" t="n">
        <v>1600</v>
      </c>
      <c r="M81" s="1210" t="n">
        <v>15.4218875087995</v>
      </c>
      <c r="N81" s="1211" t="n">
        <v>936.5325</v>
      </c>
      <c r="O81" s="1212" t="n">
        <v>25387.73638866</v>
      </c>
      <c r="P81" s="1341" t="n">
        <v>30698.6238903375</v>
      </c>
      <c r="Q81" s="1213" t="n">
        <v>14530.9005160538</v>
      </c>
      <c r="R81" s="1343" t="n">
        <v>39918.6369047138</v>
      </c>
      <c r="S81" s="1344" t="n">
        <v>45229.5244063913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140</v>
      </c>
      <c r="C82" s="1337" t="s">
        <v>496</v>
      </c>
      <c r="D82" s="1337" t="n">
        <f aca="false">K82</f>
        <v>200</v>
      </c>
      <c r="E82" s="1337" t="s">
        <v>496</v>
      </c>
      <c r="F82" s="1357" t="n">
        <f aca="false">L82</f>
        <v>1650</v>
      </c>
      <c r="G82" s="1337" t="s">
        <v>496</v>
      </c>
      <c r="H82" s="1325" t="n">
        <v>4</v>
      </c>
      <c r="I82" s="1327" t="s">
        <v>515</v>
      </c>
      <c r="J82" s="1338" t="n">
        <v>140</v>
      </c>
      <c r="K82" s="1209" t="n">
        <v>200</v>
      </c>
      <c r="L82" s="1209" t="n">
        <v>1650</v>
      </c>
      <c r="M82" s="1210" t="n">
        <v>15.8915976088226</v>
      </c>
      <c r="N82" s="1211" t="n">
        <v>973.9938</v>
      </c>
      <c r="O82" s="1212" t="n">
        <v>26012.9648452613</v>
      </c>
      <c r="P82" s="1341" t="n">
        <v>31476.03967035</v>
      </c>
      <c r="Q82" s="1213" t="n">
        <v>15081.3681950363</v>
      </c>
      <c r="R82" s="1343" t="n">
        <v>41094.3330402975</v>
      </c>
      <c r="S82" s="1344" t="n">
        <v>46557.4078653863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140</v>
      </c>
      <c r="C83" s="1337" t="s">
        <v>496</v>
      </c>
      <c r="D83" s="1337" t="n">
        <f aca="false">K83</f>
        <v>200</v>
      </c>
      <c r="E83" s="1337" t="s">
        <v>496</v>
      </c>
      <c r="F83" s="1357" t="n">
        <f aca="false">L83</f>
        <v>1700</v>
      </c>
      <c r="G83" s="1337" t="s">
        <v>496</v>
      </c>
      <c r="H83" s="1325" t="n">
        <v>4</v>
      </c>
      <c r="I83" s="1327" t="s">
        <v>515</v>
      </c>
      <c r="J83" s="1338" t="n">
        <v>140</v>
      </c>
      <c r="K83" s="1209" t="n">
        <v>200</v>
      </c>
      <c r="L83" s="1209" t="n">
        <v>1700</v>
      </c>
      <c r="M83" s="1210" t="n">
        <v>16.3442677088458</v>
      </c>
      <c r="N83" s="1211" t="n">
        <v>1011.4551</v>
      </c>
      <c r="O83" s="1212" t="n">
        <v>26638.1933018625</v>
      </c>
      <c r="P83" s="1341" t="n">
        <v>32253.4554503625</v>
      </c>
      <c r="Q83" s="1213" t="n">
        <v>15416.3388854363</v>
      </c>
      <c r="R83" s="1343" t="n">
        <v>42054.5321872988</v>
      </c>
      <c r="S83" s="1344" t="n">
        <v>47669.7943357988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140</v>
      </c>
      <c r="C84" s="1337" t="s">
        <v>496</v>
      </c>
      <c r="D84" s="1337" t="n">
        <f aca="false">K84</f>
        <v>200</v>
      </c>
      <c r="E84" s="1337" t="s">
        <v>496</v>
      </c>
      <c r="F84" s="1357" t="n">
        <f aca="false">L84</f>
        <v>1750</v>
      </c>
      <c r="G84" s="1337" t="s">
        <v>496</v>
      </c>
      <c r="H84" s="1325" t="n">
        <v>4</v>
      </c>
      <c r="I84" s="1327" t="s">
        <v>515</v>
      </c>
      <c r="J84" s="1338" t="n">
        <v>140</v>
      </c>
      <c r="K84" s="1209" t="n">
        <v>200</v>
      </c>
      <c r="L84" s="1209" t="n">
        <v>1750</v>
      </c>
      <c r="M84" s="1210" t="n">
        <v>16.8139778088689</v>
      </c>
      <c r="N84" s="1211" t="n">
        <v>1048.9164</v>
      </c>
      <c r="O84" s="1212" t="n">
        <v>27263.4217584638</v>
      </c>
      <c r="P84" s="1341" t="n">
        <v>33030.871230375</v>
      </c>
      <c r="Q84" s="1213" t="n">
        <v>15966.8065644188</v>
      </c>
      <c r="R84" s="1343" t="n">
        <v>43230.2283228825</v>
      </c>
      <c r="S84" s="1344" t="n">
        <v>48997.6777947938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140</v>
      </c>
      <c r="C85" s="1337" t="s">
        <v>496</v>
      </c>
      <c r="D85" s="1337" t="n">
        <f aca="false">K85</f>
        <v>200</v>
      </c>
      <c r="E85" s="1337" t="s">
        <v>496</v>
      </c>
      <c r="F85" s="1357" t="n">
        <f aca="false">L85</f>
        <v>1800</v>
      </c>
      <c r="G85" s="1337" t="s">
        <v>496</v>
      </c>
      <c r="H85" s="1325" t="n">
        <v>4</v>
      </c>
      <c r="I85" s="1327" t="s">
        <v>515</v>
      </c>
      <c r="J85" s="1338" t="n">
        <v>140</v>
      </c>
      <c r="K85" s="1209" t="n">
        <v>200</v>
      </c>
      <c r="L85" s="1209" t="n">
        <v>1800</v>
      </c>
      <c r="M85" s="1210" t="n">
        <v>17.2666479088921</v>
      </c>
      <c r="N85" s="1211" t="n">
        <v>1086.3777</v>
      </c>
      <c r="O85" s="1212" t="n">
        <v>27888.650215065</v>
      </c>
      <c r="P85" s="1341" t="n">
        <v>33808.2868791788</v>
      </c>
      <c r="Q85" s="1213" t="n">
        <v>16301.7773860275</v>
      </c>
      <c r="R85" s="1343" t="n">
        <v>44190.4276010925</v>
      </c>
      <c r="S85" s="1344" t="n">
        <v>50110.0642652063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140</v>
      </c>
      <c r="C86" s="1337" t="s">
        <v>496</v>
      </c>
      <c r="D86" s="1337" t="n">
        <f aca="false">K86</f>
        <v>200</v>
      </c>
      <c r="E86" s="1337" t="s">
        <v>496</v>
      </c>
      <c r="F86" s="1357" t="n">
        <f aca="false">L86</f>
        <v>1850</v>
      </c>
      <c r="G86" s="1337" t="s">
        <v>496</v>
      </c>
      <c r="H86" s="1325" t="n">
        <v>4</v>
      </c>
      <c r="I86" s="1327" t="s">
        <v>515</v>
      </c>
      <c r="J86" s="1338" t="n">
        <v>140</v>
      </c>
      <c r="K86" s="1209" t="n">
        <v>200</v>
      </c>
      <c r="L86" s="1209" t="n">
        <v>1850</v>
      </c>
      <c r="M86" s="1210" t="n">
        <v>17.7363580089153</v>
      </c>
      <c r="N86" s="1211" t="n">
        <v>1123.839</v>
      </c>
      <c r="O86" s="1212" t="n">
        <v>28513.8786716663</v>
      </c>
      <c r="P86" s="1341" t="n">
        <v>34585.7026591913</v>
      </c>
      <c r="Q86" s="1213" t="n">
        <v>16852.24506501</v>
      </c>
      <c r="R86" s="1343" t="n">
        <v>45366.1237366763</v>
      </c>
      <c r="S86" s="1344" t="n">
        <v>51437.9477242013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140</v>
      </c>
      <c r="C87" s="1337" t="s">
        <v>496</v>
      </c>
      <c r="D87" s="1337" t="n">
        <f aca="false">K87</f>
        <v>200</v>
      </c>
      <c r="E87" s="1337" t="s">
        <v>496</v>
      </c>
      <c r="F87" s="1357" t="n">
        <f aca="false">L87</f>
        <v>1900</v>
      </c>
      <c r="G87" s="1337" t="s">
        <v>496</v>
      </c>
      <c r="H87" s="1325" t="n">
        <v>4</v>
      </c>
      <c r="I87" s="1327" t="s">
        <v>515</v>
      </c>
      <c r="J87" s="1338" t="n">
        <v>140</v>
      </c>
      <c r="K87" s="1209" t="n">
        <v>200</v>
      </c>
      <c r="L87" s="1209" t="n">
        <v>1900</v>
      </c>
      <c r="M87" s="1210" t="n">
        <v>18.1890281089384</v>
      </c>
      <c r="N87" s="1211" t="n">
        <v>1161.3003</v>
      </c>
      <c r="O87" s="1212" t="n">
        <v>29139.1071282675</v>
      </c>
      <c r="P87" s="1341" t="n">
        <v>35363.1184392038</v>
      </c>
      <c r="Q87" s="1213" t="n">
        <v>17187.21575541</v>
      </c>
      <c r="R87" s="1343" t="n">
        <v>46326.3228836775</v>
      </c>
      <c r="S87" s="1344" t="n">
        <v>52550.3341946138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140</v>
      </c>
      <c r="C88" s="1337" t="s">
        <v>496</v>
      </c>
      <c r="D88" s="1337" t="n">
        <f aca="false">K88</f>
        <v>200</v>
      </c>
      <c r="E88" s="1337" t="s">
        <v>496</v>
      </c>
      <c r="F88" s="1357" t="n">
        <f aca="false">L88</f>
        <v>1950</v>
      </c>
      <c r="G88" s="1337" t="s">
        <v>496</v>
      </c>
      <c r="H88" s="1325" t="n">
        <v>4</v>
      </c>
      <c r="I88" s="1327" t="s">
        <v>515</v>
      </c>
      <c r="J88" s="1338" t="n">
        <v>140</v>
      </c>
      <c r="K88" s="1209" t="n">
        <v>200</v>
      </c>
      <c r="L88" s="1209" t="n">
        <v>1950</v>
      </c>
      <c r="M88" s="1210" t="n">
        <v>18.7201982089616</v>
      </c>
      <c r="N88" s="1211" t="n">
        <v>1198.7616</v>
      </c>
      <c r="O88" s="1212" t="n">
        <v>29836.44253431</v>
      </c>
      <c r="P88" s="1341" t="n">
        <v>36213.0813740138</v>
      </c>
      <c r="Q88" s="1213" t="n">
        <v>17522.18644581</v>
      </c>
      <c r="R88" s="1343" t="n">
        <v>47358.62898012</v>
      </c>
      <c r="S88" s="1344" t="n">
        <v>53735.2678198238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140</v>
      </c>
      <c r="C89" s="1337" t="s">
        <v>496</v>
      </c>
      <c r="D89" s="1337" t="n">
        <f aca="false">K89</f>
        <v>200</v>
      </c>
      <c r="E89" s="1337" t="s">
        <v>496</v>
      </c>
      <c r="F89" s="1357" t="n">
        <f aca="false">L89</f>
        <v>2000</v>
      </c>
      <c r="G89" s="1337" t="s">
        <v>496</v>
      </c>
      <c r="H89" s="1325" t="n">
        <v>4</v>
      </c>
      <c r="I89" s="1327" t="s">
        <v>515</v>
      </c>
      <c r="J89" s="1338" t="n">
        <v>140</v>
      </c>
      <c r="K89" s="1209" t="n">
        <v>200</v>
      </c>
      <c r="L89" s="1209" t="n">
        <v>2000</v>
      </c>
      <c r="M89" s="1210" t="n">
        <v>19.2814707089847</v>
      </c>
      <c r="N89" s="1211" t="n">
        <v>1236.2229</v>
      </c>
      <c r="O89" s="1212" t="n">
        <v>30677.13163467</v>
      </c>
      <c r="P89" s="1341" t="n">
        <v>37282.7221330163</v>
      </c>
      <c r="Q89" s="1213" t="n">
        <v>18072.6542560013</v>
      </c>
      <c r="R89" s="1343" t="n">
        <v>48749.7858906713</v>
      </c>
      <c r="S89" s="1344" t="n">
        <v>55355.3763890175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140</v>
      </c>
      <c r="C90" s="1337" t="s">
        <v>496</v>
      </c>
      <c r="D90" s="1337" t="n">
        <f aca="false">K90</f>
        <v>200</v>
      </c>
      <c r="E90" s="1337" t="s">
        <v>496</v>
      </c>
      <c r="F90" s="1357" t="n">
        <f aca="false">L90</f>
        <v>2050</v>
      </c>
      <c r="G90" s="1337" t="s">
        <v>496</v>
      </c>
      <c r="H90" s="1325" t="n">
        <v>4</v>
      </c>
      <c r="I90" s="1327" t="s">
        <v>515</v>
      </c>
      <c r="J90" s="1338" t="n">
        <v>140</v>
      </c>
      <c r="K90" s="1209" t="n">
        <v>200</v>
      </c>
      <c r="L90" s="1209" t="n">
        <v>2050</v>
      </c>
      <c r="M90" s="1210" t="n">
        <v>19.7341408090079</v>
      </c>
      <c r="N90" s="1211" t="n">
        <v>1273.6842</v>
      </c>
      <c r="O90" s="1212" t="n">
        <v>31302.36022248</v>
      </c>
      <c r="P90" s="1341" t="n">
        <v>38060.1379130288</v>
      </c>
      <c r="Q90" s="1213" t="n">
        <v>18407.6249464013</v>
      </c>
      <c r="R90" s="1343" t="n">
        <v>49709.9851688813</v>
      </c>
      <c r="S90" s="1344" t="n">
        <v>56467.76285943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140</v>
      </c>
      <c r="C91" s="1325" t="s">
        <v>496</v>
      </c>
      <c r="D91" s="1325" t="n">
        <f aca="false">K91</f>
        <v>200</v>
      </c>
      <c r="E91" s="1325" t="s">
        <v>496</v>
      </c>
      <c r="F91" s="1357" t="n">
        <f aca="false">L91</f>
        <v>2100</v>
      </c>
      <c r="G91" s="1325" t="s">
        <v>496</v>
      </c>
      <c r="H91" s="1325" t="n">
        <v>4</v>
      </c>
      <c r="I91" s="1327" t="s">
        <v>515</v>
      </c>
      <c r="J91" s="1338" t="n">
        <v>140</v>
      </c>
      <c r="K91" s="1209" t="n">
        <v>200</v>
      </c>
      <c r="L91" s="1209" t="n">
        <v>2100</v>
      </c>
      <c r="M91" s="1210" t="n">
        <v>20.203850909031</v>
      </c>
      <c r="N91" s="1211" t="n">
        <v>1311.1455</v>
      </c>
      <c r="O91" s="1212" t="n">
        <v>31927.5886790813</v>
      </c>
      <c r="P91" s="1341" t="n">
        <v>38837.5536930413</v>
      </c>
      <c r="Q91" s="1213" t="n">
        <v>18958.0926253838</v>
      </c>
      <c r="R91" s="1343" t="n">
        <v>50885.681304465</v>
      </c>
      <c r="S91" s="1344" t="n">
        <v>57795.646318425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140</v>
      </c>
      <c r="C92" s="1337" t="s">
        <v>496</v>
      </c>
      <c r="D92" s="1337" t="n">
        <f aca="false">K92</f>
        <v>200</v>
      </c>
      <c r="E92" s="1337" t="s">
        <v>496</v>
      </c>
      <c r="F92" s="1357" t="n">
        <f aca="false">L92</f>
        <v>2150</v>
      </c>
      <c r="G92" s="1337" t="s">
        <v>496</v>
      </c>
      <c r="H92" s="1325" t="n">
        <v>4</v>
      </c>
      <c r="I92" s="1327" t="s">
        <v>515</v>
      </c>
      <c r="J92" s="1338" t="n">
        <v>140</v>
      </c>
      <c r="K92" s="1209" t="n">
        <v>200</v>
      </c>
      <c r="L92" s="1209" t="n">
        <v>2150</v>
      </c>
      <c r="M92" s="1210" t="n">
        <v>20.6565210090542</v>
      </c>
      <c r="N92" s="1211" t="n">
        <v>1348.6068</v>
      </c>
      <c r="O92" s="1212" t="n">
        <v>32552.8171356825</v>
      </c>
      <c r="P92" s="1341" t="n">
        <v>39614.9694730538</v>
      </c>
      <c r="Q92" s="1213" t="n">
        <v>19293.0633157838</v>
      </c>
      <c r="R92" s="1343" t="n">
        <v>51845.8804514663</v>
      </c>
      <c r="S92" s="1344" t="n">
        <v>58908.0327888375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140</v>
      </c>
      <c r="C93" s="1337" t="s">
        <v>496</v>
      </c>
      <c r="D93" s="1337" t="n">
        <f aca="false">K93</f>
        <v>200</v>
      </c>
      <c r="E93" s="1337" t="s">
        <v>496</v>
      </c>
      <c r="F93" s="1357" t="n">
        <f aca="false">L93</f>
        <v>2200</v>
      </c>
      <c r="G93" s="1337" t="s">
        <v>496</v>
      </c>
      <c r="H93" s="1325" t="n">
        <v>4</v>
      </c>
      <c r="I93" s="1327" t="s">
        <v>515</v>
      </c>
      <c r="J93" s="1338" t="n">
        <v>140</v>
      </c>
      <c r="K93" s="1209" t="n">
        <v>200</v>
      </c>
      <c r="L93" s="1209" t="n">
        <v>2200</v>
      </c>
      <c r="M93" s="1210" t="n">
        <v>21.1262311090774</v>
      </c>
      <c r="N93" s="1211" t="n">
        <v>1386.0681</v>
      </c>
      <c r="O93" s="1212" t="n">
        <v>33178.0455922838</v>
      </c>
      <c r="P93" s="1341" t="n">
        <v>40392.3852530663</v>
      </c>
      <c r="Q93" s="1213" t="n">
        <v>19843.5309947663</v>
      </c>
      <c r="R93" s="1343" t="n">
        <v>53021.57658705</v>
      </c>
      <c r="S93" s="1344" t="n">
        <v>60235.9162478325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140</v>
      </c>
      <c r="C94" s="1337" t="s">
        <v>496</v>
      </c>
      <c r="D94" s="1337" t="n">
        <f aca="false">K94</f>
        <v>200</v>
      </c>
      <c r="E94" s="1337" t="s">
        <v>496</v>
      </c>
      <c r="F94" s="1357" t="n">
        <f aca="false">L94</f>
        <v>2250</v>
      </c>
      <c r="G94" s="1337" t="s">
        <v>496</v>
      </c>
      <c r="H94" s="1325" t="n">
        <v>4</v>
      </c>
      <c r="I94" s="1327" t="s">
        <v>515</v>
      </c>
      <c r="J94" s="1338" t="n">
        <v>140</v>
      </c>
      <c r="K94" s="1209" t="n">
        <v>200</v>
      </c>
      <c r="L94" s="1209" t="n">
        <v>2250</v>
      </c>
      <c r="M94" s="1210" t="n">
        <v>21.5789012091005</v>
      </c>
      <c r="N94" s="1211" t="n">
        <v>1423.5294</v>
      </c>
      <c r="O94" s="1212" t="n">
        <v>33803.274048885</v>
      </c>
      <c r="P94" s="1341" t="n">
        <v>41169.8010330788</v>
      </c>
      <c r="Q94" s="1213" t="n">
        <v>20178.501816375</v>
      </c>
      <c r="R94" s="1343" t="n">
        <v>53981.77586526</v>
      </c>
      <c r="S94" s="1344" t="n">
        <v>61348.3028494538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140</v>
      </c>
      <c r="C95" s="1337" t="s">
        <v>496</v>
      </c>
      <c r="D95" s="1337" t="n">
        <f aca="false">K95</f>
        <v>200</v>
      </c>
      <c r="E95" s="1337" t="s">
        <v>496</v>
      </c>
      <c r="F95" s="1357" t="n">
        <f aca="false">L95</f>
        <v>2300</v>
      </c>
      <c r="G95" s="1337" t="s">
        <v>496</v>
      </c>
      <c r="H95" s="1325" t="n">
        <v>4</v>
      </c>
      <c r="I95" s="1327" t="s">
        <v>515</v>
      </c>
      <c r="J95" s="1338" t="n">
        <v>140</v>
      </c>
      <c r="K95" s="1209" t="n">
        <v>200</v>
      </c>
      <c r="L95" s="1209" t="n">
        <v>2300</v>
      </c>
      <c r="M95" s="1210" t="n">
        <v>22.0315713091237</v>
      </c>
      <c r="N95" s="1211" t="n">
        <v>1460.9907</v>
      </c>
      <c r="O95" s="1212" t="n">
        <v>34428.5025054863</v>
      </c>
      <c r="P95" s="1341" t="n">
        <v>41947.2166818825</v>
      </c>
      <c r="Q95" s="1213" t="n">
        <v>20513.472506775</v>
      </c>
      <c r="R95" s="1343" t="n">
        <v>54941.9750122613</v>
      </c>
      <c r="S95" s="1344" t="n">
        <v>62460.6891886575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140</v>
      </c>
      <c r="C96" s="1337" t="s">
        <v>496</v>
      </c>
      <c r="D96" s="1337" t="n">
        <f aca="false">K96</f>
        <v>200</v>
      </c>
      <c r="E96" s="1337" t="s">
        <v>496</v>
      </c>
      <c r="F96" s="1357" t="n">
        <f aca="false">L96</f>
        <v>2350</v>
      </c>
      <c r="G96" s="1337" t="s">
        <v>496</v>
      </c>
      <c r="H96" s="1325" t="n">
        <v>4</v>
      </c>
      <c r="I96" s="1327" t="s">
        <v>515</v>
      </c>
      <c r="J96" s="1338" t="n">
        <v>140</v>
      </c>
      <c r="K96" s="1209" t="n">
        <v>200</v>
      </c>
      <c r="L96" s="1209" t="n">
        <v>2350</v>
      </c>
      <c r="M96" s="1210" t="n">
        <v>22.5012814091468</v>
      </c>
      <c r="N96" s="1211" t="n">
        <v>1498.452</v>
      </c>
      <c r="O96" s="1212" t="n">
        <v>35053.7309620875</v>
      </c>
      <c r="P96" s="1341" t="n">
        <v>42724.632461895</v>
      </c>
      <c r="Q96" s="1213" t="n">
        <v>21063.9401857575</v>
      </c>
      <c r="R96" s="1343" t="n">
        <v>56117.671147845</v>
      </c>
      <c r="S96" s="1344" t="n">
        <v>63788.5726476525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140</v>
      </c>
      <c r="C97" s="1337" t="s">
        <v>496</v>
      </c>
      <c r="D97" s="1337" t="n">
        <f aca="false">K97</f>
        <v>200</v>
      </c>
      <c r="E97" s="1337" t="s">
        <v>496</v>
      </c>
      <c r="F97" s="1357" t="n">
        <f aca="false">L97</f>
        <v>2400</v>
      </c>
      <c r="G97" s="1337" t="s">
        <v>496</v>
      </c>
      <c r="H97" s="1325" t="n">
        <v>4</v>
      </c>
      <c r="I97" s="1327" t="s">
        <v>515</v>
      </c>
      <c r="J97" s="1338" t="n">
        <v>140</v>
      </c>
      <c r="K97" s="1209" t="n">
        <v>200</v>
      </c>
      <c r="L97" s="1209" t="n">
        <v>2400</v>
      </c>
      <c r="M97" s="1210" t="n">
        <v>22.95395150917</v>
      </c>
      <c r="N97" s="1211" t="n">
        <v>1535.9133</v>
      </c>
      <c r="O97" s="1212" t="n">
        <v>35678.9594186888</v>
      </c>
      <c r="P97" s="1341" t="n">
        <v>43502.0482419075</v>
      </c>
      <c r="Q97" s="1213" t="n">
        <v>21398.9108761575</v>
      </c>
      <c r="R97" s="1343" t="n">
        <v>57077.8702948463</v>
      </c>
      <c r="S97" s="1344" t="n">
        <v>64900.959118065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140</v>
      </c>
      <c r="C98" s="1337" t="s">
        <v>496</v>
      </c>
      <c r="D98" s="1337" t="n">
        <f aca="false">K98</f>
        <v>200</v>
      </c>
      <c r="E98" s="1337" t="s">
        <v>496</v>
      </c>
      <c r="F98" s="1357" t="n">
        <f aca="false">L98</f>
        <v>2450</v>
      </c>
      <c r="G98" s="1337" t="s">
        <v>496</v>
      </c>
      <c r="H98" s="1325" t="n">
        <v>4</v>
      </c>
      <c r="I98" s="1327" t="s">
        <v>515</v>
      </c>
      <c r="J98" s="1338" t="n">
        <v>140</v>
      </c>
      <c r="K98" s="1209" t="n">
        <v>200</v>
      </c>
      <c r="L98" s="1209" t="n">
        <v>2450</v>
      </c>
      <c r="M98" s="1210" t="n">
        <v>23.5306877314932</v>
      </c>
      <c r="N98" s="1211" t="n">
        <v>1573.3746</v>
      </c>
      <c r="O98" s="1212" t="n">
        <v>36823.6612921388</v>
      </c>
      <c r="P98" s="1341" t="n">
        <v>44740.5041467913</v>
      </c>
      <c r="Q98" s="1213" t="n">
        <v>21949.3786863488</v>
      </c>
      <c r="R98" s="1343" t="n">
        <v>58773.0399784875</v>
      </c>
      <c r="S98" s="1344" t="n">
        <v>66689.88283314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140</v>
      </c>
      <c r="C99" s="1337" t="s">
        <v>496</v>
      </c>
      <c r="D99" s="1337" t="n">
        <f aca="false">K99</f>
        <v>200</v>
      </c>
      <c r="E99" s="1337" t="s">
        <v>496</v>
      </c>
      <c r="F99" s="1357" t="n">
        <f aca="false">L99</f>
        <v>2500</v>
      </c>
      <c r="G99" s="1337" t="s">
        <v>496</v>
      </c>
      <c r="H99" s="1325" t="n">
        <v>4</v>
      </c>
      <c r="I99" s="1327" t="s">
        <v>515</v>
      </c>
      <c r="J99" s="1338" t="n">
        <v>140</v>
      </c>
      <c r="K99" s="1209" t="n">
        <v>200</v>
      </c>
      <c r="L99" s="1209" t="n">
        <v>2500</v>
      </c>
      <c r="M99" s="1210" t="n">
        <v>23.9632618315163</v>
      </c>
      <c r="N99" s="1211" t="n">
        <v>1610.8359</v>
      </c>
      <c r="O99" s="1212" t="n">
        <v>37448.88974874</v>
      </c>
      <c r="P99" s="1341" t="n">
        <v>45517.9199268038</v>
      </c>
      <c r="Q99" s="1213" t="n">
        <v>22284.3493767488</v>
      </c>
      <c r="R99" s="1343" t="n">
        <v>59733.2391254888</v>
      </c>
      <c r="S99" s="1344" t="n">
        <v>67802.2693035525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140</v>
      </c>
      <c r="C100" s="1337" t="s">
        <v>496</v>
      </c>
      <c r="D100" s="1337" t="n">
        <f aca="false">K100</f>
        <v>200</v>
      </c>
      <c r="E100" s="1337" t="s">
        <v>496</v>
      </c>
      <c r="F100" s="1357" t="n">
        <f aca="false">L100</f>
        <v>2550</v>
      </c>
      <c r="G100" s="1337" t="s">
        <v>496</v>
      </c>
      <c r="H100" s="1325" t="n">
        <v>4</v>
      </c>
      <c r="I100" s="1327" t="s">
        <v>515</v>
      </c>
      <c r="J100" s="1338" t="n">
        <v>140</v>
      </c>
      <c r="K100" s="1209" t="n">
        <v>200</v>
      </c>
      <c r="L100" s="1209" t="n">
        <v>2550</v>
      </c>
      <c r="M100" s="1210" t="n">
        <v>24.4329719315395</v>
      </c>
      <c r="N100" s="1211" t="n">
        <v>1648.2972</v>
      </c>
      <c r="O100" s="1212" t="n">
        <v>38074.1182053413</v>
      </c>
      <c r="P100" s="1341" t="n">
        <v>46295.3357068163</v>
      </c>
      <c r="Q100" s="1213" t="n">
        <v>22834.8170557313</v>
      </c>
      <c r="R100" s="1343" t="n">
        <v>60908.9352610725</v>
      </c>
      <c r="S100" s="1344" t="n">
        <v>69130.1527625475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140</v>
      </c>
      <c r="C101" s="1325" t="s">
        <v>496</v>
      </c>
      <c r="D101" s="1325" t="n">
        <f aca="false">K101</f>
        <v>200</v>
      </c>
      <c r="E101" s="1325" t="s">
        <v>496</v>
      </c>
      <c r="F101" s="1357" t="n">
        <f aca="false">L101</f>
        <v>2600</v>
      </c>
      <c r="G101" s="1325" t="s">
        <v>496</v>
      </c>
      <c r="H101" s="1325" t="n">
        <v>4</v>
      </c>
      <c r="I101" s="1327" t="s">
        <v>515</v>
      </c>
      <c r="J101" s="1338" t="n">
        <v>140</v>
      </c>
      <c r="K101" s="1209" t="n">
        <v>200</v>
      </c>
      <c r="L101" s="1209" t="n">
        <v>2600</v>
      </c>
      <c r="M101" s="1210" t="n">
        <v>24.8856420315626</v>
      </c>
      <c r="N101" s="1211" t="n">
        <v>1685.7585</v>
      </c>
      <c r="O101" s="1212" t="n">
        <v>38699.3466619425</v>
      </c>
      <c r="P101" s="1341" t="n">
        <v>47072.7514868288</v>
      </c>
      <c r="Q101" s="1213" t="n">
        <v>23169.7877461313</v>
      </c>
      <c r="R101" s="1343" t="n">
        <v>61869.1344080738</v>
      </c>
      <c r="S101" s="1344" t="n">
        <v>70242.53923296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140</v>
      </c>
      <c r="C102" s="1337" t="s">
        <v>496</v>
      </c>
      <c r="D102" s="1337" t="n">
        <f aca="false">K102</f>
        <v>200</v>
      </c>
      <c r="E102" s="1337" t="s">
        <v>496</v>
      </c>
      <c r="F102" s="1357" t="n">
        <f aca="false">L102</f>
        <v>2650</v>
      </c>
      <c r="G102" s="1337" t="s">
        <v>496</v>
      </c>
      <c r="H102" s="1325" t="n">
        <v>4</v>
      </c>
      <c r="I102" s="1327" t="s">
        <v>515</v>
      </c>
      <c r="J102" s="1338" t="n">
        <v>140</v>
      </c>
      <c r="K102" s="1209" t="n">
        <v>200</v>
      </c>
      <c r="L102" s="1209" t="n">
        <v>2650</v>
      </c>
      <c r="M102" s="1210" t="n">
        <v>25.3553521315858</v>
      </c>
      <c r="N102" s="1211" t="n">
        <v>1723.2198</v>
      </c>
      <c r="O102" s="1212" t="n">
        <v>39324.5751185438</v>
      </c>
      <c r="P102" s="1341" t="n">
        <v>47850.1671356325</v>
      </c>
      <c r="Q102" s="1213" t="n">
        <v>23720.2554251138</v>
      </c>
      <c r="R102" s="1343" t="n">
        <v>63044.8305436575</v>
      </c>
      <c r="S102" s="1344" t="n">
        <v>71570.4225607463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140</v>
      </c>
      <c r="C103" s="1337" t="s">
        <v>496</v>
      </c>
      <c r="D103" s="1337" t="n">
        <f aca="false">K103</f>
        <v>200</v>
      </c>
      <c r="E103" s="1337" t="s">
        <v>496</v>
      </c>
      <c r="F103" s="1357" t="n">
        <f aca="false">L103</f>
        <v>2700</v>
      </c>
      <c r="G103" s="1337" t="s">
        <v>496</v>
      </c>
      <c r="H103" s="1325" t="n">
        <v>4</v>
      </c>
      <c r="I103" s="1327" t="s">
        <v>515</v>
      </c>
      <c r="J103" s="1338" t="n">
        <v>140</v>
      </c>
      <c r="K103" s="1209" t="n">
        <v>200</v>
      </c>
      <c r="L103" s="1209" t="n">
        <v>2700</v>
      </c>
      <c r="M103" s="1210" t="n">
        <v>25.8865222316089</v>
      </c>
      <c r="N103" s="1211" t="n">
        <v>1760.6811</v>
      </c>
      <c r="O103" s="1212" t="n">
        <v>40021.9105245863</v>
      </c>
      <c r="P103" s="1341" t="n">
        <v>48700.1300704425</v>
      </c>
      <c r="Q103" s="1213" t="n">
        <v>24055.2262467225</v>
      </c>
      <c r="R103" s="1343" t="n">
        <v>64077.1367713088</v>
      </c>
      <c r="S103" s="1344" t="n">
        <v>72755.356317165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140</v>
      </c>
      <c r="C104" s="1337" t="s">
        <v>496</v>
      </c>
      <c r="D104" s="1337" t="n">
        <f aca="false">K104</f>
        <v>200</v>
      </c>
      <c r="E104" s="1337" t="s">
        <v>496</v>
      </c>
      <c r="F104" s="1357" t="n">
        <f aca="false">L104</f>
        <v>2750</v>
      </c>
      <c r="G104" s="1337" t="s">
        <v>496</v>
      </c>
      <c r="H104" s="1325" t="n">
        <v>4</v>
      </c>
      <c r="I104" s="1327" t="s">
        <v>515</v>
      </c>
      <c r="J104" s="1338" t="n">
        <v>140</v>
      </c>
      <c r="K104" s="1209" t="n">
        <v>200</v>
      </c>
      <c r="L104" s="1209" t="n">
        <v>2750</v>
      </c>
      <c r="M104" s="1210" t="n">
        <v>26.3391923316321</v>
      </c>
      <c r="N104" s="1211" t="n">
        <v>1798.1424</v>
      </c>
      <c r="O104" s="1212" t="n">
        <v>40647.1389811875</v>
      </c>
      <c r="P104" s="1341" t="n">
        <v>49477.545850455</v>
      </c>
      <c r="Q104" s="1213" t="n">
        <v>24390.1969371225</v>
      </c>
      <c r="R104" s="1343" t="n">
        <v>65037.33591831</v>
      </c>
      <c r="S104" s="1344" t="n">
        <v>73867.7427875775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140</v>
      </c>
      <c r="C105" s="1337" t="s">
        <v>496</v>
      </c>
      <c r="D105" s="1337" t="n">
        <f aca="false">K105</f>
        <v>200</v>
      </c>
      <c r="E105" s="1337" t="s">
        <v>496</v>
      </c>
      <c r="F105" s="1357" t="n">
        <f aca="false">L105</f>
        <v>2800</v>
      </c>
      <c r="G105" s="1337" t="s">
        <v>496</v>
      </c>
      <c r="H105" s="1325" t="n">
        <v>4</v>
      </c>
      <c r="I105" s="1327" t="s">
        <v>515</v>
      </c>
      <c r="J105" s="1338" t="n">
        <v>140</v>
      </c>
      <c r="K105" s="1209" t="n">
        <v>200</v>
      </c>
      <c r="L105" s="1209" t="n">
        <v>2800</v>
      </c>
      <c r="M105" s="1210" t="n">
        <v>26.8089024316553</v>
      </c>
      <c r="N105" s="1211" t="n">
        <v>1835.6037</v>
      </c>
      <c r="O105" s="1212" t="n">
        <v>41272.3674377888</v>
      </c>
      <c r="P105" s="1341" t="n">
        <v>50254.9616304675</v>
      </c>
      <c r="Q105" s="1213" t="n">
        <v>24940.664616105</v>
      </c>
      <c r="R105" s="1343" t="n">
        <v>66213.0320538938</v>
      </c>
      <c r="S105" s="1344" t="n">
        <v>75195.6262465725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140</v>
      </c>
      <c r="C106" s="1337" t="s">
        <v>496</v>
      </c>
      <c r="D106" s="1337" t="n">
        <f aca="false">K106</f>
        <v>200</v>
      </c>
      <c r="E106" s="1337" t="s">
        <v>496</v>
      </c>
      <c r="F106" s="1357" t="n">
        <f aca="false">L106</f>
        <v>2850</v>
      </c>
      <c r="G106" s="1337" t="s">
        <v>496</v>
      </c>
      <c r="H106" s="1325" t="n">
        <v>4</v>
      </c>
      <c r="I106" s="1327" t="s">
        <v>515</v>
      </c>
      <c r="J106" s="1338" t="n">
        <v>140</v>
      </c>
      <c r="K106" s="1209" t="n">
        <v>200</v>
      </c>
      <c r="L106" s="1209" t="n">
        <v>2850</v>
      </c>
      <c r="M106" s="1210" t="n">
        <v>27.2615725316784</v>
      </c>
      <c r="N106" s="1211" t="n">
        <v>1873.065</v>
      </c>
      <c r="O106" s="1212" t="n">
        <v>41897.59589439</v>
      </c>
      <c r="P106" s="1341" t="n">
        <v>51032.37741048</v>
      </c>
      <c r="Q106" s="1213" t="n">
        <v>25275.635306505</v>
      </c>
      <c r="R106" s="1343" t="n">
        <v>67173.231200895</v>
      </c>
      <c r="S106" s="1344" t="n">
        <v>76308.012716985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140</v>
      </c>
      <c r="C107" s="1337" t="s">
        <v>496</v>
      </c>
      <c r="D107" s="1337" t="n">
        <f aca="false">K107</f>
        <v>200</v>
      </c>
      <c r="E107" s="1337" t="s">
        <v>496</v>
      </c>
      <c r="F107" s="1357" t="n">
        <f aca="false">L107</f>
        <v>2900</v>
      </c>
      <c r="G107" s="1337" t="s">
        <v>496</v>
      </c>
      <c r="H107" s="1325" t="n">
        <v>4</v>
      </c>
      <c r="I107" s="1327" t="s">
        <v>515</v>
      </c>
      <c r="J107" s="1338" t="n">
        <v>140</v>
      </c>
      <c r="K107" s="1209" t="n">
        <v>200</v>
      </c>
      <c r="L107" s="1209" t="n">
        <v>2900</v>
      </c>
      <c r="M107" s="1210" t="n">
        <v>27.7312826317016</v>
      </c>
      <c r="N107" s="1211" t="n">
        <v>1910.5263</v>
      </c>
      <c r="O107" s="1212" t="n">
        <v>42522.8243509913</v>
      </c>
      <c r="P107" s="1341" t="n">
        <v>51809.7931904925</v>
      </c>
      <c r="Q107" s="1213" t="n">
        <v>25826.1029854875</v>
      </c>
      <c r="R107" s="1343" t="n">
        <v>68348.9273364788</v>
      </c>
      <c r="S107" s="1344" t="n">
        <v>77635.89617598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140</v>
      </c>
      <c r="C108" s="1337" t="s">
        <v>496</v>
      </c>
      <c r="D108" s="1337" t="n">
        <f aca="false">K108</f>
        <v>200</v>
      </c>
      <c r="E108" s="1337" t="s">
        <v>496</v>
      </c>
      <c r="F108" s="1357" t="n">
        <f aca="false">L108</f>
        <v>2950</v>
      </c>
      <c r="G108" s="1337" t="s">
        <v>496</v>
      </c>
      <c r="H108" s="1325" t="n">
        <v>4</v>
      </c>
      <c r="I108" s="1327" t="s">
        <v>515</v>
      </c>
      <c r="J108" s="1338" t="n">
        <v>140</v>
      </c>
      <c r="K108" s="1209" t="n">
        <v>200</v>
      </c>
      <c r="L108" s="1209" t="n">
        <v>2950</v>
      </c>
      <c r="M108" s="1210" t="n">
        <v>28.1839527317247</v>
      </c>
      <c r="N108" s="1211" t="n">
        <v>1947.9876</v>
      </c>
      <c r="O108" s="1212" t="n">
        <v>43148.0528075925</v>
      </c>
      <c r="P108" s="1341" t="n">
        <v>52587.208970505</v>
      </c>
      <c r="Q108" s="1213" t="n">
        <v>26161.0738070963</v>
      </c>
      <c r="R108" s="1343" t="n">
        <v>69309.1266146888</v>
      </c>
      <c r="S108" s="1344" t="n">
        <v>78748.2827776013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140</v>
      </c>
      <c r="C109" s="1346" t="s">
        <v>496</v>
      </c>
      <c r="D109" s="1346" t="n">
        <f aca="false">K109</f>
        <v>200</v>
      </c>
      <c r="E109" s="1346" t="s">
        <v>496</v>
      </c>
      <c r="F109" s="1358" t="n">
        <f aca="false">L109</f>
        <v>3000</v>
      </c>
      <c r="G109" s="1346" t="s">
        <v>496</v>
      </c>
      <c r="H109" s="1348" t="n">
        <v>4</v>
      </c>
      <c r="I109" s="1349" t="s">
        <v>515</v>
      </c>
      <c r="J109" s="1338" t="n">
        <v>140</v>
      </c>
      <c r="K109" s="1232" t="n">
        <v>200</v>
      </c>
      <c r="L109" s="1232" t="n">
        <v>3000</v>
      </c>
      <c r="M109" s="1233" t="n">
        <v>28.6536628317479</v>
      </c>
      <c r="N109" s="1234" t="n">
        <v>1985.4489</v>
      </c>
      <c r="O109" s="1235" t="n">
        <v>44871.559251345</v>
      </c>
      <c r="P109" s="1352" t="n">
        <v>53364.6246193088</v>
      </c>
      <c r="Q109" s="1236" t="n">
        <v>26711.5414860788</v>
      </c>
      <c r="R109" s="1354" t="n">
        <v>71583.1007374238</v>
      </c>
      <c r="S109" s="1355" t="n">
        <v>80076.1661053875</v>
      </c>
    </row>
    <row r="110" customFormat="false" ht="22.5" hidden="false" customHeight="true" outlineLevel="0" collapsed="false">
      <c r="A110" s="1241" t="s">
        <v>512</v>
      </c>
      <c r="B110" s="1241"/>
      <c r="C110" s="1241"/>
      <c r="D110" s="1241"/>
      <c r="E110" s="1241"/>
      <c r="F110" s="1241"/>
      <c r="G110" s="1241"/>
      <c r="H110" s="1241"/>
      <c r="I110" s="1241"/>
      <c r="J110" s="1241"/>
      <c r="K110" s="1241"/>
      <c r="L110" s="1241"/>
      <c r="M110" s="1241"/>
      <c r="N110" s="1241"/>
      <c r="O110" s="1241"/>
      <c r="P110" s="1241"/>
      <c r="Q110" s="1241"/>
      <c r="R110" s="1241"/>
      <c r="S110" s="1241"/>
    </row>
    <row r="111" customFormat="false" ht="16.5" hidden="false" customHeight="true" outlineLevel="0" collapsed="false">
      <c r="A111" s="1202" t="s">
        <v>514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140</v>
      </c>
      <c r="C112" s="1325" t="s">
        <v>496</v>
      </c>
      <c r="D112" s="1325" t="n">
        <f aca="false">K112</f>
        <v>260</v>
      </c>
      <c r="E112" s="1325" t="s">
        <v>496</v>
      </c>
      <c r="F112" s="1357" t="n">
        <f aca="false">L112</f>
        <v>600</v>
      </c>
      <c r="G112" s="1325" t="s">
        <v>496</v>
      </c>
      <c r="H112" s="1325" t="n">
        <v>4</v>
      </c>
      <c r="I112" s="1327" t="s">
        <v>515</v>
      </c>
      <c r="J112" s="1328" t="n">
        <v>140</v>
      </c>
      <c r="K112" s="1259" t="n">
        <v>260</v>
      </c>
      <c r="L112" s="1259" t="n">
        <v>600</v>
      </c>
      <c r="M112" s="1360" t="n">
        <v>6.91679501372053</v>
      </c>
      <c r="N112" s="1261" t="n">
        <v>242.85076285365</v>
      </c>
      <c r="O112" s="1240" t="n">
        <v>12906.4722923925</v>
      </c>
      <c r="P112" s="1331" t="n">
        <v>15637.6709895488</v>
      </c>
      <c r="Q112" s="1262" t="n">
        <v>7043.02367612625</v>
      </c>
      <c r="R112" s="1334" t="n">
        <v>19949.4959685188</v>
      </c>
      <c r="S112" s="1335" t="n">
        <v>22680.694665675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140</v>
      </c>
      <c r="C113" s="1337" t="s">
        <v>496</v>
      </c>
      <c r="D113" s="1337" t="n">
        <f aca="false">K113</f>
        <v>260</v>
      </c>
      <c r="E113" s="1337" t="s">
        <v>496</v>
      </c>
      <c r="F113" s="1357" t="n">
        <f aca="false">L113</f>
        <v>650</v>
      </c>
      <c r="G113" s="1337" t="s">
        <v>496</v>
      </c>
      <c r="H113" s="1325" t="n">
        <v>4</v>
      </c>
      <c r="I113" s="1327" t="s">
        <v>515</v>
      </c>
      <c r="J113" s="1338" t="n">
        <v>140</v>
      </c>
      <c r="K113" s="1209" t="n">
        <v>260</v>
      </c>
      <c r="L113" s="1209" t="n">
        <v>650</v>
      </c>
      <c r="M113" s="1210" t="n">
        <v>7.41724567558579</v>
      </c>
      <c r="N113" s="1211" t="n">
        <v>291.42091542438</v>
      </c>
      <c r="O113" s="1212" t="n">
        <v>13557.980155905</v>
      </c>
      <c r="P113" s="1341" t="n">
        <v>16461.1137493913</v>
      </c>
      <c r="Q113" s="1213" t="n">
        <v>7446.3980802075</v>
      </c>
      <c r="R113" s="1343" t="n">
        <v>21004.3782361125</v>
      </c>
      <c r="S113" s="1344" t="n">
        <v>23907.5118295988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140</v>
      </c>
      <c r="C114" s="1337" t="s">
        <v>496</v>
      </c>
      <c r="D114" s="1337" t="n">
        <f aca="false">K114</f>
        <v>260</v>
      </c>
      <c r="E114" s="1337" t="s">
        <v>496</v>
      </c>
      <c r="F114" s="1357" t="n">
        <f aca="false">L114</f>
        <v>700</v>
      </c>
      <c r="G114" s="1337" t="s">
        <v>496</v>
      </c>
      <c r="H114" s="1325" t="n">
        <v>4</v>
      </c>
      <c r="I114" s="1327" t="s">
        <v>515</v>
      </c>
      <c r="J114" s="1338" t="n">
        <v>140</v>
      </c>
      <c r="K114" s="1209" t="n">
        <v>260</v>
      </c>
      <c r="L114" s="1209" t="n">
        <v>700</v>
      </c>
      <c r="M114" s="1210" t="n">
        <v>7.93473633745105</v>
      </c>
      <c r="N114" s="1211" t="n">
        <v>339.99106799511</v>
      </c>
      <c r="O114" s="1212" t="n">
        <v>14209.4880194175</v>
      </c>
      <c r="P114" s="1341" t="n">
        <v>17284.5565092338</v>
      </c>
      <c r="Q114" s="1213" t="n">
        <v>8065.26947287125</v>
      </c>
      <c r="R114" s="1343" t="n">
        <v>22274.7574922888</v>
      </c>
      <c r="S114" s="1344" t="n">
        <v>25349.825982105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140</v>
      </c>
      <c r="C115" s="1337" t="s">
        <v>496</v>
      </c>
      <c r="D115" s="1337" t="n">
        <f aca="false">K115</f>
        <v>260</v>
      </c>
      <c r="E115" s="1337" t="s">
        <v>496</v>
      </c>
      <c r="F115" s="1357" t="n">
        <f aca="false">L115</f>
        <v>750</v>
      </c>
      <c r="G115" s="1337" t="s">
        <v>496</v>
      </c>
      <c r="H115" s="1325" t="n">
        <v>4</v>
      </c>
      <c r="I115" s="1327" t="s">
        <v>515</v>
      </c>
      <c r="J115" s="1338" t="n">
        <v>140</v>
      </c>
      <c r="K115" s="1209" t="n">
        <v>260</v>
      </c>
      <c r="L115" s="1209" t="n">
        <v>750</v>
      </c>
      <c r="M115" s="1210" t="n">
        <v>8.43518699931632</v>
      </c>
      <c r="N115" s="1211" t="n">
        <v>388.56122056584</v>
      </c>
      <c r="O115" s="1212" t="n">
        <v>14860.9960141388</v>
      </c>
      <c r="P115" s="1341" t="n">
        <v>18107.999400285</v>
      </c>
      <c r="Q115" s="1213" t="n">
        <v>8468.6438769525</v>
      </c>
      <c r="R115" s="1343" t="n">
        <v>23329.6398910913</v>
      </c>
      <c r="S115" s="1344" t="n">
        <v>26576.6432772375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140</v>
      </c>
      <c r="C116" s="1337" t="s">
        <v>496</v>
      </c>
      <c r="D116" s="1337" t="n">
        <f aca="false">K116</f>
        <v>260</v>
      </c>
      <c r="E116" s="1337" t="s">
        <v>496</v>
      </c>
      <c r="F116" s="1357" t="n">
        <f aca="false">L116</f>
        <v>800</v>
      </c>
      <c r="G116" s="1337" t="s">
        <v>496</v>
      </c>
      <c r="H116" s="1325" t="n">
        <v>4</v>
      </c>
      <c r="I116" s="1327" t="s">
        <v>515</v>
      </c>
      <c r="J116" s="1338" t="n">
        <v>140</v>
      </c>
      <c r="K116" s="1209" t="n">
        <v>260</v>
      </c>
      <c r="L116" s="1209" t="n">
        <v>800</v>
      </c>
      <c r="M116" s="1210" t="n">
        <v>8.93563766118158</v>
      </c>
      <c r="N116" s="1211" t="n">
        <v>437.13137313657</v>
      </c>
      <c r="O116" s="1212" t="n">
        <v>15512.5038776513</v>
      </c>
      <c r="P116" s="1341" t="n">
        <v>18931.4421601275</v>
      </c>
      <c r="Q116" s="1213" t="n">
        <v>8872.01828103375</v>
      </c>
      <c r="R116" s="1343" t="n">
        <v>24384.522158685</v>
      </c>
      <c r="S116" s="1344" t="n">
        <v>27803.4604411613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140</v>
      </c>
      <c r="C117" s="1337" t="s">
        <v>496</v>
      </c>
      <c r="D117" s="1337" t="n">
        <f aca="false">K117</f>
        <v>260</v>
      </c>
      <c r="E117" s="1337" t="s">
        <v>496</v>
      </c>
      <c r="F117" s="1357" t="n">
        <f aca="false">L117</f>
        <v>850</v>
      </c>
      <c r="G117" s="1337" t="s">
        <v>496</v>
      </c>
      <c r="H117" s="1325" t="n">
        <v>4</v>
      </c>
      <c r="I117" s="1327" t="s">
        <v>515</v>
      </c>
      <c r="J117" s="1338" t="n">
        <v>140</v>
      </c>
      <c r="K117" s="1209" t="n">
        <v>260</v>
      </c>
      <c r="L117" s="1209" t="n">
        <v>850</v>
      </c>
      <c r="M117" s="1210" t="n">
        <v>9.45312832304684</v>
      </c>
      <c r="N117" s="1211" t="n">
        <v>485.7015257073</v>
      </c>
      <c r="O117" s="1212" t="n">
        <v>16164.0117411638</v>
      </c>
      <c r="P117" s="1341" t="n">
        <v>19754.88491997</v>
      </c>
      <c r="Q117" s="1213" t="n">
        <v>9490.8896736975</v>
      </c>
      <c r="R117" s="1343" t="n">
        <v>25654.9014148613</v>
      </c>
      <c r="S117" s="1344" t="n">
        <v>29245.7745936675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140</v>
      </c>
      <c r="C118" s="1337" t="s">
        <v>496</v>
      </c>
      <c r="D118" s="1337" t="n">
        <f aca="false">K118</f>
        <v>260</v>
      </c>
      <c r="E118" s="1337" t="s">
        <v>496</v>
      </c>
      <c r="F118" s="1357" t="n">
        <f aca="false">L118</f>
        <v>900</v>
      </c>
      <c r="G118" s="1337" t="s">
        <v>496</v>
      </c>
      <c r="H118" s="1325" t="n">
        <v>4</v>
      </c>
      <c r="I118" s="1327" t="s">
        <v>515</v>
      </c>
      <c r="J118" s="1338" t="n">
        <v>140</v>
      </c>
      <c r="K118" s="1209" t="n">
        <v>260</v>
      </c>
      <c r="L118" s="1209" t="n">
        <v>900</v>
      </c>
      <c r="M118" s="1210" t="n">
        <v>9.95357898491211</v>
      </c>
      <c r="N118" s="1211" t="n">
        <v>534.27167827803</v>
      </c>
      <c r="O118" s="1212" t="n">
        <v>16815.5196046763</v>
      </c>
      <c r="P118" s="1341" t="n">
        <v>20578.3276798125</v>
      </c>
      <c r="Q118" s="1213" t="n">
        <v>9894.26407777875</v>
      </c>
      <c r="R118" s="1343" t="n">
        <v>26709.783682455</v>
      </c>
      <c r="S118" s="1344" t="n">
        <v>30472.5917575913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140</v>
      </c>
      <c r="C119" s="1337" t="s">
        <v>496</v>
      </c>
      <c r="D119" s="1337" t="n">
        <f aca="false">K119</f>
        <v>260</v>
      </c>
      <c r="E119" s="1337" t="s">
        <v>496</v>
      </c>
      <c r="F119" s="1357" t="n">
        <f aca="false">L119</f>
        <v>950</v>
      </c>
      <c r="G119" s="1337" t="s">
        <v>496</v>
      </c>
      <c r="H119" s="1325" t="n">
        <v>4</v>
      </c>
      <c r="I119" s="1327" t="s">
        <v>515</v>
      </c>
      <c r="J119" s="1338" t="n">
        <v>140</v>
      </c>
      <c r="K119" s="1209" t="n">
        <v>260</v>
      </c>
      <c r="L119" s="1209" t="n">
        <v>950</v>
      </c>
      <c r="M119" s="1210" t="n">
        <v>10.4710696467774</v>
      </c>
      <c r="N119" s="1211" t="n">
        <v>582.84183084876</v>
      </c>
      <c r="O119" s="1212" t="n">
        <v>17467.0274681888</v>
      </c>
      <c r="P119" s="1341" t="n">
        <v>21401.770439655</v>
      </c>
      <c r="Q119" s="1213" t="n">
        <v>10513.1354704425</v>
      </c>
      <c r="R119" s="1343" t="n">
        <v>27980.1629386313</v>
      </c>
      <c r="S119" s="1344" t="n">
        <v>31914.9059100975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140</v>
      </c>
      <c r="C120" s="1337" t="s">
        <v>496</v>
      </c>
      <c r="D120" s="1337" t="n">
        <f aca="false">K120</f>
        <v>260</v>
      </c>
      <c r="E120" s="1337" t="s">
        <v>496</v>
      </c>
      <c r="F120" s="1357" t="n">
        <f aca="false">L120</f>
        <v>1000</v>
      </c>
      <c r="G120" s="1337" t="s">
        <v>496</v>
      </c>
      <c r="H120" s="1325" t="n">
        <v>4</v>
      </c>
      <c r="I120" s="1327" t="s">
        <v>515</v>
      </c>
      <c r="J120" s="1338" t="n">
        <v>140</v>
      </c>
      <c r="K120" s="1209" t="n">
        <v>260</v>
      </c>
      <c r="L120" s="1209" t="n">
        <v>1000</v>
      </c>
      <c r="M120" s="1210" t="n">
        <v>10.9715203086426</v>
      </c>
      <c r="N120" s="1211" t="n">
        <v>631.41198341949</v>
      </c>
      <c r="O120" s="1212" t="n">
        <v>18118.5353317013</v>
      </c>
      <c r="P120" s="1341" t="n">
        <v>22225.2131994975</v>
      </c>
      <c r="Q120" s="1213" t="n">
        <v>10916.5098745238</v>
      </c>
      <c r="R120" s="1343" t="n">
        <v>29035.045206225</v>
      </c>
      <c r="S120" s="1344" t="n">
        <v>33141.7230740213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140</v>
      </c>
      <c r="C121" s="1337" t="s">
        <v>496</v>
      </c>
      <c r="D121" s="1337" t="n">
        <f aca="false">K121</f>
        <v>260</v>
      </c>
      <c r="E121" s="1337" t="s">
        <v>496</v>
      </c>
      <c r="F121" s="1357" t="n">
        <f aca="false">L121</f>
        <v>1050</v>
      </c>
      <c r="G121" s="1337" t="s">
        <v>496</v>
      </c>
      <c r="H121" s="1325" t="n">
        <v>4</v>
      </c>
      <c r="I121" s="1327" t="s">
        <v>515</v>
      </c>
      <c r="J121" s="1338" t="n">
        <v>140</v>
      </c>
      <c r="K121" s="1209" t="n">
        <v>260</v>
      </c>
      <c r="L121" s="1209" t="n">
        <v>1050</v>
      </c>
      <c r="M121" s="1210" t="n">
        <v>11.4890109705079</v>
      </c>
      <c r="N121" s="1211" t="n">
        <v>679.98213599022</v>
      </c>
      <c r="O121" s="1212" t="n">
        <v>18770.0431952138</v>
      </c>
      <c r="P121" s="1341" t="n">
        <v>23048.65595934</v>
      </c>
      <c r="Q121" s="1213" t="n">
        <v>11535.3811359788</v>
      </c>
      <c r="R121" s="1343" t="n">
        <v>30305.4243311925</v>
      </c>
      <c r="S121" s="1344" t="n">
        <v>34584.0370953188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140</v>
      </c>
      <c r="C122" s="1325" t="s">
        <v>496</v>
      </c>
      <c r="D122" s="1325" t="n">
        <f aca="false">K122</f>
        <v>260</v>
      </c>
      <c r="E122" s="1325" t="s">
        <v>496</v>
      </c>
      <c r="F122" s="1357" t="n">
        <f aca="false">L122</f>
        <v>1100</v>
      </c>
      <c r="G122" s="1325" t="s">
        <v>496</v>
      </c>
      <c r="H122" s="1325" t="n">
        <v>4</v>
      </c>
      <c r="I122" s="1327" t="s">
        <v>515</v>
      </c>
      <c r="J122" s="1338" t="n">
        <v>140</v>
      </c>
      <c r="K122" s="1209" t="n">
        <v>260</v>
      </c>
      <c r="L122" s="1209" t="n">
        <v>1100</v>
      </c>
      <c r="M122" s="1210" t="n">
        <v>11.9894616323732</v>
      </c>
      <c r="N122" s="1211" t="n">
        <v>728.55228856095</v>
      </c>
      <c r="O122" s="1212" t="n">
        <v>19421.5510587263</v>
      </c>
      <c r="P122" s="1341" t="n">
        <v>23872.0987191825</v>
      </c>
      <c r="Q122" s="1213" t="n">
        <v>11938.75554006</v>
      </c>
      <c r="R122" s="1343" t="n">
        <v>31360.3065987863</v>
      </c>
      <c r="S122" s="1344" t="n">
        <v>35810.8542592425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140</v>
      </c>
      <c r="C123" s="1337" t="s">
        <v>496</v>
      </c>
      <c r="D123" s="1337" t="n">
        <f aca="false">K123</f>
        <v>260</v>
      </c>
      <c r="E123" s="1337" t="s">
        <v>496</v>
      </c>
      <c r="F123" s="1357" t="n">
        <f aca="false">L123</f>
        <v>1150</v>
      </c>
      <c r="G123" s="1337" t="s">
        <v>496</v>
      </c>
      <c r="H123" s="1325" t="n">
        <v>4</v>
      </c>
      <c r="I123" s="1327" t="s">
        <v>515</v>
      </c>
      <c r="J123" s="1338" t="n">
        <v>140</v>
      </c>
      <c r="K123" s="1209" t="n">
        <v>260</v>
      </c>
      <c r="L123" s="1209" t="n">
        <v>1150</v>
      </c>
      <c r="M123" s="1210" t="n">
        <v>12.4899122942384</v>
      </c>
      <c r="N123" s="1211" t="n">
        <v>777.12244113168</v>
      </c>
      <c r="O123" s="1212" t="n">
        <v>20073.0589222388</v>
      </c>
      <c r="P123" s="1341" t="n">
        <v>24695.541479025</v>
      </c>
      <c r="Q123" s="1213" t="n">
        <v>12342.1299441413</v>
      </c>
      <c r="R123" s="1343" t="n">
        <v>32415.18886638</v>
      </c>
      <c r="S123" s="1344" t="n">
        <v>37037.6714231663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140</v>
      </c>
      <c r="C124" s="1337" t="s">
        <v>496</v>
      </c>
      <c r="D124" s="1337" t="n">
        <f aca="false">K124</f>
        <v>260</v>
      </c>
      <c r="E124" s="1337" t="s">
        <v>496</v>
      </c>
      <c r="F124" s="1357" t="n">
        <f aca="false">L124</f>
        <v>1200</v>
      </c>
      <c r="G124" s="1337" t="s">
        <v>496</v>
      </c>
      <c r="H124" s="1325" t="n">
        <v>4</v>
      </c>
      <c r="I124" s="1327" t="s">
        <v>515</v>
      </c>
      <c r="J124" s="1338" t="n">
        <v>140</v>
      </c>
      <c r="K124" s="1209" t="n">
        <v>260</v>
      </c>
      <c r="L124" s="1209" t="n">
        <v>1200</v>
      </c>
      <c r="M124" s="1210" t="n">
        <v>13.0859029561037</v>
      </c>
      <c r="N124" s="1211" t="n">
        <v>825.69259370241</v>
      </c>
      <c r="O124" s="1212" t="n">
        <v>20796.6737351925</v>
      </c>
      <c r="P124" s="1341" t="n">
        <v>25591.531393665</v>
      </c>
      <c r="Q124" s="1213" t="n">
        <v>12961.001336805</v>
      </c>
      <c r="R124" s="1343" t="n">
        <v>33757.6750719975</v>
      </c>
      <c r="S124" s="1344" t="n">
        <v>38552.53273047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140</v>
      </c>
      <c r="C125" s="1337" t="s">
        <v>496</v>
      </c>
      <c r="D125" s="1337" t="n">
        <f aca="false">K125</f>
        <v>260</v>
      </c>
      <c r="E125" s="1337" t="s">
        <v>496</v>
      </c>
      <c r="F125" s="1357" t="n">
        <f aca="false">L125</f>
        <v>1250</v>
      </c>
      <c r="G125" s="1337" t="s">
        <v>496</v>
      </c>
      <c r="H125" s="1325" t="n">
        <v>4</v>
      </c>
      <c r="I125" s="1327" t="s">
        <v>515</v>
      </c>
      <c r="J125" s="1338" t="n">
        <v>140</v>
      </c>
      <c r="K125" s="1209" t="n">
        <v>260</v>
      </c>
      <c r="L125" s="1209" t="n">
        <v>1250</v>
      </c>
      <c r="M125" s="1210" t="n">
        <v>13.5863536179689</v>
      </c>
      <c r="N125" s="1211" t="n">
        <v>874.26274627314</v>
      </c>
      <c r="O125" s="1212" t="n">
        <v>21448.181598705</v>
      </c>
      <c r="P125" s="1341" t="n">
        <v>26414.9741535075</v>
      </c>
      <c r="Q125" s="1213" t="n">
        <v>13364.3757408863</v>
      </c>
      <c r="R125" s="1343" t="n">
        <v>34812.5573395913</v>
      </c>
      <c r="S125" s="1344" t="n">
        <v>39779.3498943938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140</v>
      </c>
      <c r="C126" s="1337" t="s">
        <v>496</v>
      </c>
      <c r="D126" s="1337" t="n">
        <f aca="false">K126</f>
        <v>260</v>
      </c>
      <c r="E126" s="1337" t="s">
        <v>496</v>
      </c>
      <c r="F126" s="1357" t="n">
        <f aca="false">L126</f>
        <v>1300</v>
      </c>
      <c r="G126" s="1337" t="s">
        <v>496</v>
      </c>
      <c r="H126" s="1325" t="n">
        <v>4</v>
      </c>
      <c r="I126" s="1327" t="s">
        <v>515</v>
      </c>
      <c r="J126" s="1338" t="n">
        <v>140</v>
      </c>
      <c r="K126" s="1209" t="n">
        <v>260</v>
      </c>
      <c r="L126" s="1209" t="n">
        <v>1300</v>
      </c>
      <c r="M126" s="1210" t="n">
        <v>14.1038442798342</v>
      </c>
      <c r="N126" s="1211" t="n">
        <v>922.83289884387</v>
      </c>
      <c r="O126" s="1212" t="n">
        <v>22099.6894622175</v>
      </c>
      <c r="P126" s="1341" t="n">
        <v>27238.41691335</v>
      </c>
      <c r="Q126" s="1213" t="n">
        <v>13983.24713355</v>
      </c>
      <c r="R126" s="1343" t="n">
        <v>36082.9365957675</v>
      </c>
      <c r="S126" s="1344" t="n">
        <v>41221.6640469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140</v>
      </c>
      <c r="C127" s="1337" t="s">
        <v>496</v>
      </c>
      <c r="D127" s="1337" t="n">
        <f aca="false">K127</f>
        <v>260</v>
      </c>
      <c r="E127" s="1337" t="s">
        <v>496</v>
      </c>
      <c r="F127" s="1357" t="n">
        <f aca="false">L127</f>
        <v>1350</v>
      </c>
      <c r="G127" s="1337" t="s">
        <v>496</v>
      </c>
      <c r="H127" s="1325" t="n">
        <v>4</v>
      </c>
      <c r="I127" s="1327" t="s">
        <v>515</v>
      </c>
      <c r="J127" s="1338" t="n">
        <v>140</v>
      </c>
      <c r="K127" s="1209" t="n">
        <v>260</v>
      </c>
      <c r="L127" s="1209" t="n">
        <v>1350</v>
      </c>
      <c r="M127" s="1210" t="n">
        <v>14.6042949416995</v>
      </c>
      <c r="N127" s="1211" t="n">
        <v>971.4030514146</v>
      </c>
      <c r="O127" s="1212" t="n">
        <v>22751.19732573</v>
      </c>
      <c r="P127" s="1341" t="n">
        <v>28061.8596731925</v>
      </c>
      <c r="Q127" s="1213" t="n">
        <v>14386.6215376313</v>
      </c>
      <c r="R127" s="1343" t="n">
        <v>37137.8188633613</v>
      </c>
      <c r="S127" s="1344" t="n">
        <v>42448.4812108238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140</v>
      </c>
      <c r="C128" s="1337" t="s">
        <v>496</v>
      </c>
      <c r="D128" s="1337" t="n">
        <f aca="false">K128</f>
        <v>260</v>
      </c>
      <c r="E128" s="1337" t="s">
        <v>496</v>
      </c>
      <c r="F128" s="1357" t="n">
        <f aca="false">L128</f>
        <v>1400</v>
      </c>
      <c r="G128" s="1337" t="s">
        <v>496</v>
      </c>
      <c r="H128" s="1325" t="n">
        <v>4</v>
      </c>
      <c r="I128" s="1327" t="s">
        <v>515</v>
      </c>
      <c r="J128" s="1338" t="n">
        <v>140</v>
      </c>
      <c r="K128" s="1209" t="n">
        <v>260</v>
      </c>
      <c r="L128" s="1209" t="n">
        <v>1400</v>
      </c>
      <c r="M128" s="1210" t="n">
        <v>15.1217856035647</v>
      </c>
      <c r="N128" s="1211" t="n">
        <v>1019.97320398533</v>
      </c>
      <c r="O128" s="1212" t="n">
        <v>23402.7051892425</v>
      </c>
      <c r="P128" s="1341" t="n">
        <v>28885.302433035</v>
      </c>
      <c r="Q128" s="1213" t="n">
        <v>15005.492930295</v>
      </c>
      <c r="R128" s="1343" t="n">
        <v>38408.1981195375</v>
      </c>
      <c r="S128" s="1344" t="n">
        <v>43890.79536333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140</v>
      </c>
      <c r="C129" s="1337" t="s">
        <v>496</v>
      </c>
      <c r="D129" s="1337" t="n">
        <f aca="false">K129</f>
        <v>260</v>
      </c>
      <c r="E129" s="1337" t="s">
        <v>496</v>
      </c>
      <c r="F129" s="1357" t="n">
        <f aca="false">L129</f>
        <v>1450</v>
      </c>
      <c r="G129" s="1337" t="s">
        <v>496</v>
      </c>
      <c r="H129" s="1325" t="n">
        <v>4</v>
      </c>
      <c r="I129" s="1327" t="s">
        <v>515</v>
      </c>
      <c r="J129" s="1338" t="n">
        <v>140</v>
      </c>
      <c r="K129" s="1209" t="n">
        <v>260</v>
      </c>
      <c r="L129" s="1209" t="n">
        <v>1450</v>
      </c>
      <c r="M129" s="1210" t="n">
        <v>15.62223626543</v>
      </c>
      <c r="N129" s="1211" t="n">
        <v>1068.54335655606</v>
      </c>
      <c r="O129" s="1212" t="n">
        <v>24054.2131839638</v>
      </c>
      <c r="P129" s="1341" t="n">
        <v>29708.7451928775</v>
      </c>
      <c r="Q129" s="1213" t="n">
        <v>15408.8673343763</v>
      </c>
      <c r="R129" s="1343" t="n">
        <v>39463.08051834</v>
      </c>
      <c r="S129" s="1344" t="n">
        <v>45117.6125272538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140</v>
      </c>
      <c r="C130" s="1337" t="s">
        <v>496</v>
      </c>
      <c r="D130" s="1337" t="n">
        <f aca="false">K130</f>
        <v>260</v>
      </c>
      <c r="E130" s="1337" t="s">
        <v>496</v>
      </c>
      <c r="F130" s="1357" t="n">
        <f aca="false">L130</f>
        <v>1500</v>
      </c>
      <c r="G130" s="1337" t="s">
        <v>496</v>
      </c>
      <c r="H130" s="1325" t="n">
        <v>4</v>
      </c>
      <c r="I130" s="1327" t="s">
        <v>515</v>
      </c>
      <c r="J130" s="1338" t="n">
        <v>140</v>
      </c>
      <c r="K130" s="1209" t="n">
        <v>260</v>
      </c>
      <c r="L130" s="1209" t="n">
        <v>1500</v>
      </c>
      <c r="M130" s="1210" t="n">
        <v>16.2595932705953</v>
      </c>
      <c r="N130" s="1211" t="n">
        <v>1117.11350912679</v>
      </c>
      <c r="O130" s="1212" t="n">
        <v>25277.06443221</v>
      </c>
      <c r="P130" s="1341" t="n">
        <v>31068.9165010725</v>
      </c>
      <c r="Q130" s="1213" t="n">
        <v>16027.73872704</v>
      </c>
      <c r="R130" s="1343" t="n">
        <v>41304.80315925</v>
      </c>
      <c r="S130" s="1344" t="n">
        <v>47096.6552281125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140</v>
      </c>
      <c r="C131" s="1337" t="s">
        <v>496</v>
      </c>
      <c r="D131" s="1337" t="n">
        <f aca="false">K131</f>
        <v>260</v>
      </c>
      <c r="E131" s="1337" t="s">
        <v>496</v>
      </c>
      <c r="F131" s="1357" t="n">
        <f aca="false">L131</f>
        <v>1550</v>
      </c>
      <c r="G131" s="1337" t="s">
        <v>496</v>
      </c>
      <c r="H131" s="1325" t="n">
        <v>4</v>
      </c>
      <c r="I131" s="1327" t="s">
        <v>515</v>
      </c>
      <c r="J131" s="1338" t="n">
        <v>140</v>
      </c>
      <c r="K131" s="1209" t="n">
        <v>260</v>
      </c>
      <c r="L131" s="1209" t="n">
        <v>1550</v>
      </c>
      <c r="M131" s="1210" t="n">
        <v>16.7600439324605</v>
      </c>
      <c r="N131" s="1211" t="n">
        <v>1165.68366169752</v>
      </c>
      <c r="O131" s="1212" t="n">
        <v>25928.5722957225</v>
      </c>
      <c r="P131" s="1341" t="n">
        <v>31892.359260915</v>
      </c>
      <c r="Q131" s="1213" t="n">
        <v>16431.1131311213</v>
      </c>
      <c r="R131" s="1343" t="n">
        <v>42359.6854268438</v>
      </c>
      <c r="S131" s="1344" t="n">
        <v>48323.4723920363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140</v>
      </c>
      <c r="C132" s="1325" t="s">
        <v>496</v>
      </c>
      <c r="D132" s="1325" t="n">
        <f aca="false">K132</f>
        <v>260</v>
      </c>
      <c r="E132" s="1325" t="s">
        <v>496</v>
      </c>
      <c r="F132" s="1357" t="n">
        <f aca="false">L132</f>
        <v>1600</v>
      </c>
      <c r="G132" s="1325" t="s">
        <v>496</v>
      </c>
      <c r="H132" s="1325" t="n">
        <v>4</v>
      </c>
      <c r="I132" s="1327" t="s">
        <v>515</v>
      </c>
      <c r="J132" s="1338" t="n">
        <v>140</v>
      </c>
      <c r="K132" s="1209" t="n">
        <v>260</v>
      </c>
      <c r="L132" s="1209" t="n">
        <v>1600</v>
      </c>
      <c r="M132" s="1210" t="n">
        <v>17.2604945943258</v>
      </c>
      <c r="N132" s="1211" t="n">
        <v>1214.25381426825</v>
      </c>
      <c r="O132" s="1212" t="n">
        <v>26580.080159235</v>
      </c>
      <c r="P132" s="1341" t="n">
        <v>32715.8020207575</v>
      </c>
      <c r="Q132" s="1213" t="n">
        <v>16834.4875352025</v>
      </c>
      <c r="R132" s="1343" t="n">
        <v>43414.5676944375</v>
      </c>
      <c r="S132" s="1344" t="n">
        <v>49550.28955596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140</v>
      </c>
      <c r="C133" s="1337" t="s">
        <v>496</v>
      </c>
      <c r="D133" s="1337" t="n">
        <f aca="false">K133</f>
        <v>260</v>
      </c>
      <c r="E133" s="1337" t="s">
        <v>496</v>
      </c>
      <c r="F133" s="1357" t="n">
        <f aca="false">L133</f>
        <v>1650</v>
      </c>
      <c r="G133" s="1337" t="s">
        <v>496</v>
      </c>
      <c r="H133" s="1325" t="n">
        <v>4</v>
      </c>
      <c r="I133" s="1327" t="s">
        <v>515</v>
      </c>
      <c r="J133" s="1338" t="n">
        <v>140</v>
      </c>
      <c r="K133" s="1209" t="n">
        <v>260</v>
      </c>
      <c r="L133" s="1209" t="n">
        <v>1650</v>
      </c>
      <c r="M133" s="1210" t="n">
        <v>17.7779852561911</v>
      </c>
      <c r="N133" s="1211" t="n">
        <v>1262.82396683898</v>
      </c>
      <c r="O133" s="1212" t="n">
        <v>27231.5880227475</v>
      </c>
      <c r="P133" s="1341" t="n">
        <v>33539.2447806</v>
      </c>
      <c r="Q133" s="1213" t="n">
        <v>17453.3587966575</v>
      </c>
      <c r="R133" s="1343" t="n">
        <v>44684.946819405</v>
      </c>
      <c r="S133" s="1344" t="n">
        <v>50992.6035772575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140</v>
      </c>
      <c r="C134" s="1337" t="s">
        <v>496</v>
      </c>
      <c r="D134" s="1337" t="n">
        <f aca="false">K134</f>
        <v>260</v>
      </c>
      <c r="E134" s="1337" t="s">
        <v>496</v>
      </c>
      <c r="F134" s="1357" t="n">
        <f aca="false">L134</f>
        <v>1700</v>
      </c>
      <c r="G134" s="1337" t="s">
        <v>496</v>
      </c>
      <c r="H134" s="1325" t="n">
        <v>4</v>
      </c>
      <c r="I134" s="1327" t="s">
        <v>515</v>
      </c>
      <c r="J134" s="1338" t="n">
        <v>140</v>
      </c>
      <c r="K134" s="1209" t="n">
        <v>260</v>
      </c>
      <c r="L134" s="1209" t="n">
        <v>1700</v>
      </c>
      <c r="M134" s="1210" t="n">
        <v>18.2784359180563</v>
      </c>
      <c r="N134" s="1211" t="n">
        <v>1311.39411940971</v>
      </c>
      <c r="O134" s="1212" t="n">
        <v>27883.09588626</v>
      </c>
      <c r="P134" s="1341" t="n">
        <v>34362.6875404425</v>
      </c>
      <c r="Q134" s="1213" t="n">
        <v>17856.7332007388</v>
      </c>
      <c r="R134" s="1343" t="n">
        <v>45739.8290869988</v>
      </c>
      <c r="S134" s="1344" t="n">
        <v>52219.4207411813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140</v>
      </c>
      <c r="C135" s="1337" t="s">
        <v>496</v>
      </c>
      <c r="D135" s="1337" t="n">
        <f aca="false">K135</f>
        <v>260</v>
      </c>
      <c r="E135" s="1337" t="s">
        <v>496</v>
      </c>
      <c r="F135" s="1357" t="n">
        <f aca="false">L135</f>
        <v>1750</v>
      </c>
      <c r="G135" s="1337" t="s">
        <v>496</v>
      </c>
      <c r="H135" s="1325" t="n">
        <v>4</v>
      </c>
      <c r="I135" s="1327" t="s">
        <v>515</v>
      </c>
      <c r="J135" s="1338" t="n">
        <v>140</v>
      </c>
      <c r="K135" s="1209" t="n">
        <v>260</v>
      </c>
      <c r="L135" s="1209" t="n">
        <v>1750</v>
      </c>
      <c r="M135" s="1210" t="n">
        <v>18.7959265799216</v>
      </c>
      <c r="N135" s="1211" t="n">
        <v>1359.96427198044</v>
      </c>
      <c r="O135" s="1212" t="n">
        <v>28534.6037497725</v>
      </c>
      <c r="P135" s="1341" t="n">
        <v>35186.130300285</v>
      </c>
      <c r="Q135" s="1213" t="n">
        <v>18475.6045934025</v>
      </c>
      <c r="R135" s="1343" t="n">
        <v>47010.208343175</v>
      </c>
      <c r="S135" s="1344" t="n">
        <v>53661.7348936875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140</v>
      </c>
      <c r="C136" s="1337" t="s">
        <v>496</v>
      </c>
      <c r="D136" s="1337" t="n">
        <f aca="false">K136</f>
        <v>260</v>
      </c>
      <c r="E136" s="1337" t="s">
        <v>496</v>
      </c>
      <c r="F136" s="1357" t="n">
        <f aca="false">L136</f>
        <v>1800</v>
      </c>
      <c r="G136" s="1337" t="s">
        <v>496</v>
      </c>
      <c r="H136" s="1325" t="n">
        <v>4</v>
      </c>
      <c r="I136" s="1327" t="s">
        <v>515</v>
      </c>
      <c r="J136" s="1338" t="n">
        <v>140</v>
      </c>
      <c r="K136" s="1209" t="n">
        <v>260</v>
      </c>
      <c r="L136" s="1209" t="n">
        <v>1800</v>
      </c>
      <c r="M136" s="1210" t="n">
        <v>19.2963772417868</v>
      </c>
      <c r="N136" s="1211" t="n">
        <v>1408.53442455117</v>
      </c>
      <c r="O136" s="1212" t="n">
        <v>29186.111613285</v>
      </c>
      <c r="P136" s="1341" t="n">
        <v>36009.5730601275</v>
      </c>
      <c r="Q136" s="1213" t="n">
        <v>18878.9789974838</v>
      </c>
      <c r="R136" s="1343" t="n">
        <v>48065.0906107688</v>
      </c>
      <c r="S136" s="1344" t="n">
        <v>54888.5520576113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140</v>
      </c>
      <c r="C137" s="1337" t="s">
        <v>496</v>
      </c>
      <c r="D137" s="1337" t="n">
        <f aca="false">K137</f>
        <v>260</v>
      </c>
      <c r="E137" s="1337" t="s">
        <v>496</v>
      </c>
      <c r="F137" s="1357" t="n">
        <f aca="false">L137</f>
        <v>1850</v>
      </c>
      <c r="G137" s="1337" t="s">
        <v>496</v>
      </c>
      <c r="H137" s="1325" t="n">
        <v>4</v>
      </c>
      <c r="I137" s="1327" t="s">
        <v>515</v>
      </c>
      <c r="J137" s="1338" t="n">
        <v>140</v>
      </c>
      <c r="K137" s="1209" t="n">
        <v>260</v>
      </c>
      <c r="L137" s="1209" t="n">
        <v>1850</v>
      </c>
      <c r="M137" s="1210" t="n">
        <v>19.8138679036521</v>
      </c>
      <c r="N137" s="1211" t="n">
        <v>1457.1045771219</v>
      </c>
      <c r="O137" s="1212" t="n">
        <v>29837.6194767975</v>
      </c>
      <c r="P137" s="1341" t="n">
        <v>36833.0159511788</v>
      </c>
      <c r="Q137" s="1213" t="n">
        <v>19497.8503901475</v>
      </c>
      <c r="R137" s="1343" t="n">
        <v>49335.469866945</v>
      </c>
      <c r="S137" s="1344" t="n">
        <v>56330.8663413263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140</v>
      </c>
      <c r="C138" s="1337" t="s">
        <v>496</v>
      </c>
      <c r="D138" s="1337" t="n">
        <f aca="false">K138</f>
        <v>260</v>
      </c>
      <c r="E138" s="1337" t="s">
        <v>496</v>
      </c>
      <c r="F138" s="1357" t="n">
        <f aca="false">L138</f>
        <v>1900</v>
      </c>
      <c r="G138" s="1337" t="s">
        <v>496</v>
      </c>
      <c r="H138" s="1325" t="n">
        <v>4</v>
      </c>
      <c r="I138" s="1327" t="s">
        <v>515</v>
      </c>
      <c r="J138" s="1338" t="n">
        <v>140</v>
      </c>
      <c r="K138" s="1209" t="n">
        <v>260</v>
      </c>
      <c r="L138" s="1209" t="n">
        <v>1900</v>
      </c>
      <c r="M138" s="1210" t="n">
        <v>20.3143185655174</v>
      </c>
      <c r="N138" s="1211" t="n">
        <v>1505.67472969263</v>
      </c>
      <c r="O138" s="1212" t="n">
        <v>30489.12734031</v>
      </c>
      <c r="P138" s="1341" t="n">
        <v>37656.4587110213</v>
      </c>
      <c r="Q138" s="1213" t="n">
        <v>19901.2247942288</v>
      </c>
      <c r="R138" s="1343" t="n">
        <v>50390.3521345388</v>
      </c>
      <c r="S138" s="1344" t="n">
        <v>57557.68350525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140</v>
      </c>
      <c r="C139" s="1337" t="s">
        <v>496</v>
      </c>
      <c r="D139" s="1337" t="n">
        <f aca="false">K139</f>
        <v>260</v>
      </c>
      <c r="E139" s="1337" t="s">
        <v>496</v>
      </c>
      <c r="F139" s="1357" t="n">
        <f aca="false">L139</f>
        <v>1950</v>
      </c>
      <c r="G139" s="1337" t="s">
        <v>496</v>
      </c>
      <c r="H139" s="1325" t="n">
        <v>4</v>
      </c>
      <c r="I139" s="1327" t="s">
        <v>515</v>
      </c>
      <c r="J139" s="1338" t="n">
        <v>140</v>
      </c>
      <c r="K139" s="1209" t="n">
        <v>260</v>
      </c>
      <c r="L139" s="1209" t="n">
        <v>1950</v>
      </c>
      <c r="M139" s="1210" t="n">
        <v>20.8932692273826</v>
      </c>
      <c r="N139" s="1211" t="n">
        <v>1554.24488226336</v>
      </c>
      <c r="O139" s="1212" t="n">
        <v>31212.7421532638</v>
      </c>
      <c r="P139" s="1341" t="n">
        <v>38552.4484944525</v>
      </c>
      <c r="Q139" s="1213" t="n">
        <v>20304.59919831</v>
      </c>
      <c r="R139" s="1343" t="n">
        <v>51517.3413515738</v>
      </c>
      <c r="S139" s="1344" t="n">
        <v>58857.0476927625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140</v>
      </c>
      <c r="C140" s="1337" t="s">
        <v>496</v>
      </c>
      <c r="D140" s="1337" t="n">
        <f aca="false">K140</f>
        <v>260</v>
      </c>
      <c r="E140" s="1337" t="s">
        <v>496</v>
      </c>
      <c r="F140" s="1357" t="n">
        <f aca="false">L140</f>
        <v>2000</v>
      </c>
      <c r="G140" s="1337" t="s">
        <v>496</v>
      </c>
      <c r="H140" s="1325" t="n">
        <v>4</v>
      </c>
      <c r="I140" s="1327" t="s">
        <v>515</v>
      </c>
      <c r="J140" s="1338" t="n">
        <v>140</v>
      </c>
      <c r="K140" s="1209" t="n">
        <v>260</v>
      </c>
      <c r="L140" s="1209" t="n">
        <v>2000</v>
      </c>
      <c r="M140" s="1210" t="n">
        <v>21.5023222892479</v>
      </c>
      <c r="N140" s="1211" t="n">
        <v>1602.81503483409</v>
      </c>
      <c r="O140" s="1212" t="n">
        <v>32079.7107917438</v>
      </c>
      <c r="P140" s="1341" t="n">
        <v>39668.1163644938</v>
      </c>
      <c r="Q140" s="1213" t="n">
        <v>20923.4705909738</v>
      </c>
      <c r="R140" s="1343" t="n">
        <v>53003.1813827175</v>
      </c>
      <c r="S140" s="1344" t="n">
        <v>60591.5869554675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140</v>
      </c>
      <c r="C141" s="1337" t="s">
        <v>496</v>
      </c>
      <c r="D141" s="1337" t="n">
        <f aca="false">K141</f>
        <v>260</v>
      </c>
      <c r="E141" s="1337" t="s">
        <v>496</v>
      </c>
      <c r="F141" s="1357" t="n">
        <f aca="false">L141</f>
        <v>2050</v>
      </c>
      <c r="G141" s="1337" t="s">
        <v>496</v>
      </c>
      <c r="H141" s="1325" t="n">
        <v>4</v>
      </c>
      <c r="I141" s="1327" t="s">
        <v>515</v>
      </c>
      <c r="J141" s="1338" t="n">
        <v>140</v>
      </c>
      <c r="K141" s="1209" t="n">
        <v>260</v>
      </c>
      <c r="L141" s="1209" t="n">
        <v>2050</v>
      </c>
      <c r="M141" s="1210" t="n">
        <v>22.0027729511132</v>
      </c>
      <c r="N141" s="1211" t="n">
        <v>1651.38518740482</v>
      </c>
      <c r="O141" s="1212" t="n">
        <v>32731.2186552563</v>
      </c>
      <c r="P141" s="1341" t="n">
        <v>40491.5591243363</v>
      </c>
      <c r="Q141" s="1213" t="n">
        <v>21326.844995055</v>
      </c>
      <c r="R141" s="1343" t="n">
        <v>54058.0636503113</v>
      </c>
      <c r="S141" s="1344" t="n">
        <v>61818.4041193913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140</v>
      </c>
      <c r="C142" s="1325" t="s">
        <v>496</v>
      </c>
      <c r="D142" s="1325" t="n">
        <f aca="false">K142</f>
        <v>260</v>
      </c>
      <c r="E142" s="1325" t="s">
        <v>496</v>
      </c>
      <c r="F142" s="1357" t="n">
        <f aca="false">L142</f>
        <v>2100</v>
      </c>
      <c r="G142" s="1325" t="s">
        <v>496</v>
      </c>
      <c r="H142" s="1325" t="n">
        <v>4</v>
      </c>
      <c r="I142" s="1327" t="s">
        <v>515</v>
      </c>
      <c r="J142" s="1338" t="n">
        <v>140</v>
      </c>
      <c r="K142" s="1209" t="n">
        <v>260</v>
      </c>
      <c r="L142" s="1209" t="n">
        <v>2100</v>
      </c>
      <c r="M142" s="1210" t="n">
        <v>22.5202636129784</v>
      </c>
      <c r="N142" s="1211" t="n">
        <v>1699.95533997555</v>
      </c>
      <c r="O142" s="1212" t="n">
        <v>33382.7265187688</v>
      </c>
      <c r="P142" s="1341" t="n">
        <v>41315.0018841788</v>
      </c>
      <c r="Q142" s="1213" t="n">
        <v>21945.7163877188</v>
      </c>
      <c r="R142" s="1343" t="n">
        <v>55328.4429064875</v>
      </c>
      <c r="S142" s="1344" t="n">
        <v>63260.7182718975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140</v>
      </c>
      <c r="C143" s="1337" t="s">
        <v>496</v>
      </c>
      <c r="D143" s="1337" t="n">
        <f aca="false">K143</f>
        <v>260</v>
      </c>
      <c r="E143" s="1337" t="s">
        <v>496</v>
      </c>
      <c r="F143" s="1357" t="n">
        <f aca="false">L143</f>
        <v>2150</v>
      </c>
      <c r="G143" s="1337" t="s">
        <v>496</v>
      </c>
      <c r="H143" s="1325" t="n">
        <v>4</v>
      </c>
      <c r="I143" s="1327" t="s">
        <v>515</v>
      </c>
      <c r="J143" s="1338" t="n">
        <v>140</v>
      </c>
      <c r="K143" s="1209" t="n">
        <v>260</v>
      </c>
      <c r="L143" s="1209" t="n">
        <v>2150</v>
      </c>
      <c r="M143" s="1210" t="n">
        <v>23.0207142748437</v>
      </c>
      <c r="N143" s="1211" t="n">
        <v>1748.52549254628</v>
      </c>
      <c r="O143" s="1212" t="n">
        <v>34034.2343822813</v>
      </c>
      <c r="P143" s="1341" t="n">
        <v>42138.4446440213</v>
      </c>
      <c r="Q143" s="1213" t="n">
        <v>22349.0907918</v>
      </c>
      <c r="R143" s="1343" t="n">
        <v>56383.3251740813</v>
      </c>
      <c r="S143" s="1344" t="n">
        <v>64487.5354358213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140</v>
      </c>
      <c r="C144" s="1337" t="s">
        <v>496</v>
      </c>
      <c r="D144" s="1337" t="n">
        <f aca="false">K144</f>
        <v>260</v>
      </c>
      <c r="E144" s="1337" t="s">
        <v>496</v>
      </c>
      <c r="F144" s="1357" t="n">
        <f aca="false">L144</f>
        <v>2200</v>
      </c>
      <c r="G144" s="1337" t="s">
        <v>496</v>
      </c>
      <c r="H144" s="1325" t="n">
        <v>4</v>
      </c>
      <c r="I144" s="1327" t="s">
        <v>515</v>
      </c>
      <c r="J144" s="1338" t="n">
        <v>140</v>
      </c>
      <c r="K144" s="1209" t="n">
        <v>260</v>
      </c>
      <c r="L144" s="1209" t="n">
        <v>2200</v>
      </c>
      <c r="M144" s="1210" t="n">
        <v>23.5382049367089</v>
      </c>
      <c r="N144" s="1211" t="n">
        <v>1797.09564511701</v>
      </c>
      <c r="O144" s="1212" t="n">
        <v>34685.7423770025</v>
      </c>
      <c r="P144" s="1341" t="n">
        <v>42961.8874038638</v>
      </c>
      <c r="Q144" s="1213" t="n">
        <v>22967.9621844638</v>
      </c>
      <c r="R144" s="1343" t="n">
        <v>57653.7045614663</v>
      </c>
      <c r="S144" s="1344" t="n">
        <v>65929.8495883275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140</v>
      </c>
      <c r="C145" s="1337" t="s">
        <v>496</v>
      </c>
      <c r="D145" s="1337" t="n">
        <f aca="false">K145</f>
        <v>260</v>
      </c>
      <c r="E145" s="1337" t="s">
        <v>496</v>
      </c>
      <c r="F145" s="1357" t="n">
        <f aca="false">L145</f>
        <v>2250</v>
      </c>
      <c r="G145" s="1337" t="s">
        <v>496</v>
      </c>
      <c r="H145" s="1325" t="n">
        <v>4</v>
      </c>
      <c r="I145" s="1327" t="s">
        <v>515</v>
      </c>
      <c r="J145" s="1338" t="n">
        <v>140</v>
      </c>
      <c r="K145" s="1209" t="n">
        <v>260</v>
      </c>
      <c r="L145" s="1209" t="n">
        <v>2250</v>
      </c>
      <c r="M145" s="1210" t="n">
        <v>24.0386555985742</v>
      </c>
      <c r="N145" s="1211" t="n">
        <v>1845.66579768774</v>
      </c>
      <c r="O145" s="1212" t="n">
        <v>35337.250240515</v>
      </c>
      <c r="P145" s="1341" t="n">
        <v>43785.3301637063</v>
      </c>
      <c r="Q145" s="1213" t="n">
        <v>23371.3364573363</v>
      </c>
      <c r="R145" s="1343" t="n">
        <v>58708.5866978513</v>
      </c>
      <c r="S145" s="1344" t="n">
        <v>67156.6666210425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140</v>
      </c>
      <c r="C146" s="1337" t="s">
        <v>496</v>
      </c>
      <c r="D146" s="1337" t="n">
        <f aca="false">K146</f>
        <v>260</v>
      </c>
      <c r="E146" s="1337" t="s">
        <v>496</v>
      </c>
      <c r="F146" s="1357" t="n">
        <f aca="false">L146</f>
        <v>2300</v>
      </c>
      <c r="G146" s="1337" t="s">
        <v>496</v>
      </c>
      <c r="H146" s="1325" t="n">
        <v>4</v>
      </c>
      <c r="I146" s="1327" t="s">
        <v>515</v>
      </c>
      <c r="J146" s="1338" t="n">
        <v>140</v>
      </c>
      <c r="K146" s="1209" t="n">
        <v>260</v>
      </c>
      <c r="L146" s="1209" t="n">
        <v>2300</v>
      </c>
      <c r="M146" s="1210" t="n">
        <v>24.5391062604395</v>
      </c>
      <c r="N146" s="1211" t="n">
        <v>1894.23595025847</v>
      </c>
      <c r="O146" s="1212" t="n">
        <v>35988.7581040275</v>
      </c>
      <c r="P146" s="1341" t="n">
        <v>44608.7729235488</v>
      </c>
      <c r="Q146" s="1213" t="n">
        <v>23774.7108614175</v>
      </c>
      <c r="R146" s="1343" t="n">
        <v>59763.468965445</v>
      </c>
      <c r="S146" s="1344" t="n">
        <v>68383.4837849663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140</v>
      </c>
      <c r="C147" s="1337" t="s">
        <v>496</v>
      </c>
      <c r="D147" s="1337" t="n">
        <f aca="false">K147</f>
        <v>260</v>
      </c>
      <c r="E147" s="1337" t="s">
        <v>496</v>
      </c>
      <c r="F147" s="1357" t="n">
        <f aca="false">L147</f>
        <v>2350</v>
      </c>
      <c r="G147" s="1337" t="s">
        <v>496</v>
      </c>
      <c r="H147" s="1325" t="n">
        <v>4</v>
      </c>
      <c r="I147" s="1327" t="s">
        <v>515</v>
      </c>
      <c r="J147" s="1338" t="n">
        <v>140</v>
      </c>
      <c r="K147" s="1209" t="n">
        <v>260</v>
      </c>
      <c r="L147" s="1209" t="n">
        <v>2350</v>
      </c>
      <c r="M147" s="1210" t="n">
        <v>25.0565969223047</v>
      </c>
      <c r="N147" s="1211" t="n">
        <v>1942.8061028292</v>
      </c>
      <c r="O147" s="1212" t="n">
        <v>36640.26596754</v>
      </c>
      <c r="P147" s="1341" t="n">
        <v>45432.2156833913</v>
      </c>
      <c r="Q147" s="1213" t="n">
        <v>24393.5822540813</v>
      </c>
      <c r="R147" s="1343" t="n">
        <v>61033.8482216213</v>
      </c>
      <c r="S147" s="1344" t="n">
        <v>69825.7979374725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140</v>
      </c>
      <c r="C148" s="1337" t="s">
        <v>496</v>
      </c>
      <c r="D148" s="1337" t="n">
        <f aca="false">K148</f>
        <v>260</v>
      </c>
      <c r="E148" s="1337" t="s">
        <v>496</v>
      </c>
      <c r="F148" s="1357" t="n">
        <f aca="false">L148</f>
        <v>2400</v>
      </c>
      <c r="G148" s="1337" t="s">
        <v>496</v>
      </c>
      <c r="H148" s="1325" t="n">
        <v>4</v>
      </c>
      <c r="I148" s="1327" t="s">
        <v>515</v>
      </c>
      <c r="J148" s="1338" t="n">
        <v>140</v>
      </c>
      <c r="K148" s="1209" t="n">
        <v>260</v>
      </c>
      <c r="L148" s="1209" t="n">
        <v>2400</v>
      </c>
      <c r="M148" s="1210" t="n">
        <v>25.55704758417</v>
      </c>
      <c r="N148" s="1211" t="n">
        <v>1991.37625539993</v>
      </c>
      <c r="O148" s="1212" t="n">
        <v>37291.7738310525</v>
      </c>
      <c r="P148" s="1341" t="n">
        <v>46255.6584432338</v>
      </c>
      <c r="Q148" s="1213" t="n">
        <v>24796.9566581625</v>
      </c>
      <c r="R148" s="1343" t="n">
        <v>62088.730489215</v>
      </c>
      <c r="S148" s="1344" t="n">
        <v>71052.6151013963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140</v>
      </c>
      <c r="C149" s="1337" t="s">
        <v>496</v>
      </c>
      <c r="D149" s="1337" t="n">
        <f aca="false">K149</f>
        <v>260</v>
      </c>
      <c r="E149" s="1337" t="s">
        <v>496</v>
      </c>
      <c r="F149" s="1357" t="n">
        <f aca="false">L149</f>
        <v>2450</v>
      </c>
      <c r="G149" s="1337" t="s">
        <v>496</v>
      </c>
      <c r="H149" s="1325" t="n">
        <v>4</v>
      </c>
      <c r="I149" s="1327" t="s">
        <v>515</v>
      </c>
      <c r="J149" s="1338" t="n">
        <v>140</v>
      </c>
      <c r="K149" s="1209" t="n">
        <v>260</v>
      </c>
      <c r="L149" s="1209" t="n">
        <v>2450</v>
      </c>
      <c r="M149" s="1210" t="n">
        <v>26.2176405893353</v>
      </c>
      <c r="N149" s="1211" t="n">
        <v>2039.94640797066</v>
      </c>
      <c r="O149" s="1212" t="n">
        <v>38514.6250792988</v>
      </c>
      <c r="P149" s="1341" t="n">
        <v>47615.8297514288</v>
      </c>
      <c r="Q149" s="1213" t="n">
        <v>25415.8280508263</v>
      </c>
      <c r="R149" s="1343" t="n">
        <v>63930.453130125</v>
      </c>
      <c r="S149" s="1344" t="n">
        <v>73031.657802255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140</v>
      </c>
      <c r="C150" s="1337" t="s">
        <v>496</v>
      </c>
      <c r="D150" s="1337" t="n">
        <f aca="false">K150</f>
        <v>260</v>
      </c>
      <c r="E150" s="1337" t="s">
        <v>496</v>
      </c>
      <c r="F150" s="1357" t="n">
        <f aca="false">L150</f>
        <v>2500</v>
      </c>
      <c r="G150" s="1337" t="s">
        <v>496</v>
      </c>
      <c r="H150" s="1325" t="n">
        <v>4</v>
      </c>
      <c r="I150" s="1327" t="s">
        <v>515</v>
      </c>
      <c r="J150" s="1338" t="n">
        <v>140</v>
      </c>
      <c r="K150" s="1209" t="n">
        <v>260</v>
      </c>
      <c r="L150" s="1209" t="n">
        <v>2500</v>
      </c>
      <c r="M150" s="1210" t="n">
        <v>26.6948552512005</v>
      </c>
      <c r="N150" s="1211" t="n">
        <v>2088.51656054139</v>
      </c>
      <c r="O150" s="1212" t="n">
        <v>39166.1329428113</v>
      </c>
      <c r="P150" s="1341" t="n">
        <v>48439.2725112713</v>
      </c>
      <c r="Q150" s="1213" t="n">
        <v>25819.2024549075</v>
      </c>
      <c r="R150" s="1343" t="n">
        <v>64985.3353977188</v>
      </c>
      <c r="S150" s="1344" t="n">
        <v>74258.4749661788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140</v>
      </c>
      <c r="C151" s="1337" t="s">
        <v>496</v>
      </c>
      <c r="D151" s="1337" t="n">
        <f aca="false">K151</f>
        <v>260</v>
      </c>
      <c r="E151" s="1337" t="s">
        <v>496</v>
      </c>
      <c r="F151" s="1357" t="n">
        <f aca="false">L151</f>
        <v>2550</v>
      </c>
      <c r="G151" s="1337" t="s">
        <v>496</v>
      </c>
      <c r="H151" s="1325" t="n">
        <v>4</v>
      </c>
      <c r="I151" s="1327" t="s">
        <v>515</v>
      </c>
      <c r="J151" s="1338" t="n">
        <v>140</v>
      </c>
      <c r="K151" s="1209" t="n">
        <v>260</v>
      </c>
      <c r="L151" s="1209" t="n">
        <v>2550</v>
      </c>
      <c r="M151" s="1210" t="n">
        <v>27.2123459130658</v>
      </c>
      <c r="N151" s="1211" t="n">
        <v>2137.08671311212</v>
      </c>
      <c r="O151" s="1212" t="n">
        <v>39817.6408063238</v>
      </c>
      <c r="P151" s="1341" t="n">
        <v>49262.7152711138</v>
      </c>
      <c r="Q151" s="1213" t="n">
        <v>26438.0738475713</v>
      </c>
      <c r="R151" s="1343" t="n">
        <v>66255.714653895</v>
      </c>
      <c r="S151" s="1344" t="n">
        <v>75700.789118685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140</v>
      </c>
      <c r="C152" s="1325" t="s">
        <v>496</v>
      </c>
      <c r="D152" s="1325" t="n">
        <f aca="false">K152</f>
        <v>260</v>
      </c>
      <c r="E152" s="1325" t="s">
        <v>496</v>
      </c>
      <c r="F152" s="1357" t="n">
        <f aca="false">L152</f>
        <v>2600</v>
      </c>
      <c r="G152" s="1325" t="s">
        <v>496</v>
      </c>
      <c r="H152" s="1325" t="n">
        <v>4</v>
      </c>
      <c r="I152" s="1327" t="s">
        <v>515</v>
      </c>
      <c r="J152" s="1338" t="n">
        <v>140</v>
      </c>
      <c r="K152" s="1209" t="n">
        <v>260</v>
      </c>
      <c r="L152" s="1209" t="n">
        <v>2600</v>
      </c>
      <c r="M152" s="1210" t="n">
        <v>27.7127965749311</v>
      </c>
      <c r="N152" s="1211" t="n">
        <v>2185.65686568285</v>
      </c>
      <c r="O152" s="1212" t="n">
        <v>40469.1486698363</v>
      </c>
      <c r="P152" s="1341" t="n">
        <v>50086.1580309563</v>
      </c>
      <c r="Q152" s="1213" t="n">
        <v>26841.4482516525</v>
      </c>
      <c r="R152" s="1343" t="n">
        <v>67310.5969214888</v>
      </c>
      <c r="S152" s="1344" t="n">
        <v>76927.6062826088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140</v>
      </c>
      <c r="C153" s="1337" t="s">
        <v>496</v>
      </c>
      <c r="D153" s="1337" t="n">
        <f aca="false">K153</f>
        <v>260</v>
      </c>
      <c r="E153" s="1337" t="s">
        <v>496</v>
      </c>
      <c r="F153" s="1357" t="n">
        <f aca="false">L153</f>
        <v>2650</v>
      </c>
      <c r="G153" s="1337" t="s">
        <v>496</v>
      </c>
      <c r="H153" s="1325" t="n">
        <v>4</v>
      </c>
      <c r="I153" s="1327" t="s">
        <v>515</v>
      </c>
      <c r="J153" s="1338" t="n">
        <v>140</v>
      </c>
      <c r="K153" s="1209" t="n">
        <v>260</v>
      </c>
      <c r="L153" s="1209" t="n">
        <v>2650</v>
      </c>
      <c r="M153" s="1210" t="n">
        <v>28.2302872367963</v>
      </c>
      <c r="N153" s="1211" t="n">
        <v>2234.22701825358</v>
      </c>
      <c r="O153" s="1212" t="n">
        <v>41120.6566645575</v>
      </c>
      <c r="P153" s="1341" t="n">
        <v>50909.6007907988</v>
      </c>
      <c r="Q153" s="1213" t="n">
        <v>27460.3196443163</v>
      </c>
      <c r="R153" s="1343" t="n">
        <v>68580.9763088738</v>
      </c>
      <c r="S153" s="1344" t="n">
        <v>78369.920435115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140</v>
      </c>
      <c r="C154" s="1337" t="s">
        <v>496</v>
      </c>
      <c r="D154" s="1337" t="n">
        <f aca="false">K154</f>
        <v>260</v>
      </c>
      <c r="E154" s="1337" t="s">
        <v>496</v>
      </c>
      <c r="F154" s="1357" t="n">
        <f aca="false">L154</f>
        <v>2700</v>
      </c>
      <c r="G154" s="1337" t="s">
        <v>496</v>
      </c>
      <c r="H154" s="1325" t="n">
        <v>4</v>
      </c>
      <c r="I154" s="1327" t="s">
        <v>515</v>
      </c>
      <c r="J154" s="1338" t="n">
        <v>140</v>
      </c>
      <c r="K154" s="1209" t="n">
        <v>260</v>
      </c>
      <c r="L154" s="1209" t="n">
        <v>2700</v>
      </c>
      <c r="M154" s="1210" t="n">
        <v>28.8092378986616</v>
      </c>
      <c r="N154" s="1211" t="n">
        <v>2282.79717082431</v>
      </c>
      <c r="O154" s="1212" t="n">
        <v>41844.2713463025</v>
      </c>
      <c r="P154" s="1341" t="n">
        <v>51805.5907054388</v>
      </c>
      <c r="Q154" s="1213" t="n">
        <v>27863.6940483975</v>
      </c>
      <c r="R154" s="1343" t="n">
        <v>69707.9653947</v>
      </c>
      <c r="S154" s="1344" t="n">
        <v>79669.2847538363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140</v>
      </c>
      <c r="C155" s="1337" t="s">
        <v>496</v>
      </c>
      <c r="D155" s="1337" t="n">
        <f aca="false">K155</f>
        <v>260</v>
      </c>
      <c r="E155" s="1337" t="s">
        <v>496</v>
      </c>
      <c r="F155" s="1357" t="n">
        <f aca="false">L155</f>
        <v>2750</v>
      </c>
      <c r="G155" s="1337" t="s">
        <v>496</v>
      </c>
      <c r="H155" s="1325" t="n">
        <v>4</v>
      </c>
      <c r="I155" s="1327" t="s">
        <v>515</v>
      </c>
      <c r="J155" s="1338" t="n">
        <v>140</v>
      </c>
      <c r="K155" s="1209" t="n">
        <v>260</v>
      </c>
      <c r="L155" s="1209" t="n">
        <v>2750</v>
      </c>
      <c r="M155" s="1210" t="n">
        <v>29.3096885605268</v>
      </c>
      <c r="N155" s="1211" t="n">
        <v>2331.36732339504</v>
      </c>
      <c r="O155" s="1212" t="n">
        <v>42495.779209815</v>
      </c>
      <c r="P155" s="1341" t="n">
        <v>52629.0334652813</v>
      </c>
      <c r="Q155" s="1213" t="n">
        <v>28267.0684524788</v>
      </c>
      <c r="R155" s="1343" t="n">
        <v>70762.8476622938</v>
      </c>
      <c r="S155" s="1344" t="n">
        <v>80896.10191776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140</v>
      </c>
      <c r="C156" s="1337" t="s">
        <v>496</v>
      </c>
      <c r="D156" s="1337" t="n">
        <f aca="false">K156</f>
        <v>260</v>
      </c>
      <c r="E156" s="1337" t="s">
        <v>496</v>
      </c>
      <c r="F156" s="1357" t="n">
        <f aca="false">L156</f>
        <v>2800</v>
      </c>
      <c r="G156" s="1337" t="s">
        <v>496</v>
      </c>
      <c r="H156" s="1325" t="n">
        <v>4</v>
      </c>
      <c r="I156" s="1327" t="s">
        <v>515</v>
      </c>
      <c r="J156" s="1338" t="n">
        <v>140</v>
      </c>
      <c r="K156" s="1209" t="n">
        <v>260</v>
      </c>
      <c r="L156" s="1209" t="n">
        <v>2800</v>
      </c>
      <c r="M156" s="1210" t="n">
        <v>29.8271792223921</v>
      </c>
      <c r="N156" s="1211" t="n">
        <v>2379.93747596577</v>
      </c>
      <c r="O156" s="1212" t="n">
        <v>43147.2870733275</v>
      </c>
      <c r="P156" s="1341" t="n">
        <v>53452.4762251238</v>
      </c>
      <c r="Q156" s="1213" t="n">
        <v>28885.9397139338</v>
      </c>
      <c r="R156" s="1343" t="n">
        <v>72033.2267872613</v>
      </c>
      <c r="S156" s="1344" t="n">
        <v>82338.4159390575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140</v>
      </c>
      <c r="C157" s="1337" t="s">
        <v>496</v>
      </c>
      <c r="D157" s="1337" t="n">
        <f aca="false">K157</f>
        <v>260</v>
      </c>
      <c r="E157" s="1337" t="s">
        <v>496</v>
      </c>
      <c r="F157" s="1357" t="n">
        <f aca="false">L157</f>
        <v>2850</v>
      </c>
      <c r="G157" s="1337" t="s">
        <v>496</v>
      </c>
      <c r="H157" s="1325" t="n">
        <v>4</v>
      </c>
      <c r="I157" s="1327" t="s">
        <v>515</v>
      </c>
      <c r="J157" s="1338" t="n">
        <v>140</v>
      </c>
      <c r="K157" s="1209" t="n">
        <v>260</v>
      </c>
      <c r="L157" s="1209" t="n">
        <v>2850</v>
      </c>
      <c r="M157" s="1210" t="n">
        <v>30.3276298842574</v>
      </c>
      <c r="N157" s="1211" t="n">
        <v>2428.5076285365</v>
      </c>
      <c r="O157" s="1212" t="n">
        <v>43798.7950680488</v>
      </c>
      <c r="P157" s="1341" t="n">
        <v>54275.9189849663</v>
      </c>
      <c r="Q157" s="1213" t="n">
        <v>29289.314118015</v>
      </c>
      <c r="R157" s="1343" t="n">
        <v>73088.1091860638</v>
      </c>
      <c r="S157" s="1344" t="n">
        <v>83565.2331029813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140</v>
      </c>
      <c r="C158" s="1337" t="s">
        <v>496</v>
      </c>
      <c r="D158" s="1337" t="n">
        <f aca="false">K158</f>
        <v>260</v>
      </c>
      <c r="E158" s="1337" t="s">
        <v>496</v>
      </c>
      <c r="F158" s="1357" t="n">
        <f aca="false">L158</f>
        <v>2900</v>
      </c>
      <c r="G158" s="1337" t="s">
        <v>496</v>
      </c>
      <c r="H158" s="1325" t="n">
        <v>4</v>
      </c>
      <c r="I158" s="1327" t="s">
        <v>515</v>
      </c>
      <c r="J158" s="1338" t="n">
        <v>140</v>
      </c>
      <c r="K158" s="1209" t="n">
        <v>260</v>
      </c>
      <c r="L158" s="1209" t="n">
        <v>2900</v>
      </c>
      <c r="M158" s="1210" t="n">
        <v>30.8451205461226</v>
      </c>
      <c r="N158" s="1211" t="n">
        <v>2477.07778110723</v>
      </c>
      <c r="O158" s="1212" t="n">
        <v>44450.3029315613</v>
      </c>
      <c r="P158" s="1341" t="n">
        <v>55099.3617448088</v>
      </c>
      <c r="Q158" s="1213" t="n">
        <v>29908.1855106788</v>
      </c>
      <c r="R158" s="1343" t="n">
        <v>74358.48844224</v>
      </c>
      <c r="S158" s="1344" t="n">
        <v>85007.5472554875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140</v>
      </c>
      <c r="C159" s="1337" t="s">
        <v>496</v>
      </c>
      <c r="D159" s="1337" t="n">
        <f aca="false">K159</f>
        <v>260</v>
      </c>
      <c r="E159" s="1337" t="s">
        <v>496</v>
      </c>
      <c r="F159" s="1357" t="n">
        <f aca="false">L159</f>
        <v>2950</v>
      </c>
      <c r="G159" s="1337" t="s">
        <v>496</v>
      </c>
      <c r="H159" s="1325" t="n">
        <v>4</v>
      </c>
      <c r="I159" s="1327" t="s">
        <v>515</v>
      </c>
      <c r="J159" s="1338" t="n">
        <v>140</v>
      </c>
      <c r="K159" s="1209" t="n">
        <v>260</v>
      </c>
      <c r="L159" s="1209" t="n">
        <v>2950</v>
      </c>
      <c r="M159" s="1210" t="n">
        <v>31.3455712079879</v>
      </c>
      <c r="N159" s="1211" t="n">
        <v>2525.64793367796</v>
      </c>
      <c r="O159" s="1212" t="n">
        <v>45101.8107950738</v>
      </c>
      <c r="P159" s="1341" t="n">
        <v>55922.8045046511</v>
      </c>
      <c r="Q159" s="1213" t="n">
        <v>30311.55991476</v>
      </c>
      <c r="R159" s="1343" t="n">
        <v>75413.3707098338</v>
      </c>
      <c r="S159" s="1344" t="n">
        <v>86234.3644194112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140</v>
      </c>
      <c r="C160" s="1346" t="s">
        <v>496</v>
      </c>
      <c r="D160" s="1346" t="n">
        <f aca="false">K160</f>
        <v>260</v>
      </c>
      <c r="E160" s="1346" t="s">
        <v>496</v>
      </c>
      <c r="F160" s="1358" t="n">
        <f aca="false">L160</f>
        <v>3000</v>
      </c>
      <c r="G160" s="1346" t="s">
        <v>496</v>
      </c>
      <c r="H160" s="1348" t="n">
        <v>4</v>
      </c>
      <c r="I160" s="1349" t="s">
        <v>515</v>
      </c>
      <c r="J160" s="1338" t="n">
        <v>140</v>
      </c>
      <c r="K160" s="1232" t="n">
        <v>260</v>
      </c>
      <c r="L160" s="1232" t="n">
        <v>3000</v>
      </c>
      <c r="M160" s="1233" t="n">
        <v>31.8630618698532</v>
      </c>
      <c r="N160" s="1234" t="n">
        <v>2574.21808624869</v>
      </c>
      <c r="O160" s="1235" t="n">
        <v>46851.5966457375</v>
      </c>
      <c r="P160" s="1352" t="n">
        <v>56746.2473957025</v>
      </c>
      <c r="Q160" s="1236" t="n">
        <v>30930.4313074238</v>
      </c>
      <c r="R160" s="1354" t="n">
        <v>77782.0279531613</v>
      </c>
      <c r="S160" s="1355" t="n">
        <v>87676.6787031263</v>
      </c>
    </row>
    <row r="161" customFormat="false" ht="22.5" hidden="false" customHeight="true" outlineLevel="0" collapsed="false">
      <c r="A161" s="1241" t="s">
        <v>498</v>
      </c>
      <c r="B161" s="1241"/>
      <c r="C161" s="1241"/>
      <c r="D161" s="1241"/>
      <c r="E161" s="1241"/>
      <c r="F161" s="1241"/>
      <c r="G161" s="1241"/>
      <c r="H161" s="1241"/>
      <c r="I161" s="1241"/>
      <c r="J161" s="1241"/>
      <c r="K161" s="1241"/>
      <c r="L161" s="1241"/>
      <c r="M161" s="1241"/>
      <c r="N161" s="1241"/>
      <c r="O161" s="1241"/>
      <c r="P161" s="1241"/>
      <c r="Q161" s="1241"/>
      <c r="R161" s="1241"/>
      <c r="S161" s="1241"/>
    </row>
    <row r="162" customFormat="false" ht="16.5" hidden="false" customHeight="true" outlineLevel="0" collapsed="false">
      <c r="A162" s="1202" t="s">
        <v>541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140</v>
      </c>
      <c r="C163" s="1325" t="s">
        <v>496</v>
      </c>
      <c r="D163" s="1325" t="n">
        <f aca="false">K163</f>
        <v>300</v>
      </c>
      <c r="E163" s="1325" t="s">
        <v>496</v>
      </c>
      <c r="F163" s="1357" t="n">
        <f aca="false">L163</f>
        <v>600</v>
      </c>
      <c r="G163" s="1325" t="s">
        <v>496</v>
      </c>
      <c r="H163" s="1325" t="n">
        <v>6</v>
      </c>
      <c r="I163" s="1327" t="s">
        <v>517</v>
      </c>
      <c r="J163" s="1328" t="n">
        <v>140</v>
      </c>
      <c r="K163" s="1259" t="n">
        <v>300</v>
      </c>
      <c r="L163" s="1259" t="n">
        <v>600</v>
      </c>
      <c r="M163" s="1360" t="n">
        <v>8.50690234082</v>
      </c>
      <c r="N163" s="1261" t="n">
        <v>267.13902</v>
      </c>
      <c r="O163" s="1240" t="n">
        <v>15586.7354903813</v>
      </c>
      <c r="P163" s="1332" t="n">
        <v>18919.5022950863</v>
      </c>
      <c r="Q163" s="1262" t="n">
        <v>7666.69940838</v>
      </c>
      <c r="R163" s="1334" t="n">
        <v>23253.4348987613</v>
      </c>
      <c r="S163" s="1335" t="n">
        <v>26586.2017034663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140</v>
      </c>
      <c r="C164" s="1337" t="s">
        <v>496</v>
      </c>
      <c r="D164" s="1337" t="n">
        <f aca="false">K164</f>
        <v>300</v>
      </c>
      <c r="E164" s="1337" t="s">
        <v>496</v>
      </c>
      <c r="F164" s="1357" t="n">
        <f aca="false">L164</f>
        <v>650</v>
      </c>
      <c r="G164" s="1337" t="s">
        <v>496</v>
      </c>
      <c r="H164" s="1325" t="n">
        <v>6</v>
      </c>
      <c r="I164" s="1327" t="s">
        <v>517</v>
      </c>
      <c r="J164" s="1338" t="n">
        <v>140</v>
      </c>
      <c r="K164" s="1209" t="n">
        <v>300</v>
      </c>
      <c r="L164" s="1209" t="n">
        <v>650</v>
      </c>
      <c r="M164" s="1210" t="n">
        <v>9.17245149034</v>
      </c>
      <c r="N164" s="1211" t="n">
        <v>320.566824</v>
      </c>
      <c r="O164" s="1212" t="n">
        <v>16437.2456968875</v>
      </c>
      <c r="P164" s="1342" t="n">
        <v>19983.6440953763</v>
      </c>
      <c r="Q164" s="1213" t="n">
        <v>8115.67620077625</v>
      </c>
      <c r="R164" s="1343" t="n">
        <v>24552.9218976638</v>
      </c>
      <c r="S164" s="1344" t="n">
        <v>28099.3202961525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140</v>
      </c>
      <c r="C165" s="1337" t="s">
        <v>496</v>
      </c>
      <c r="D165" s="1337" t="n">
        <f aca="false">K165</f>
        <v>300</v>
      </c>
      <c r="E165" s="1337" t="s">
        <v>496</v>
      </c>
      <c r="F165" s="1357" t="n">
        <f aca="false">L165</f>
        <v>700</v>
      </c>
      <c r="G165" s="1337" t="s">
        <v>496</v>
      </c>
      <c r="H165" s="1325" t="n">
        <v>6</v>
      </c>
      <c r="I165" s="1327" t="s">
        <v>517</v>
      </c>
      <c r="J165" s="1338" t="n">
        <v>140</v>
      </c>
      <c r="K165" s="1209" t="n">
        <v>300</v>
      </c>
      <c r="L165" s="1209" t="n">
        <v>700</v>
      </c>
      <c r="M165" s="1210" t="n">
        <v>9.85504063986</v>
      </c>
      <c r="N165" s="1211" t="n">
        <v>373.994628</v>
      </c>
      <c r="O165" s="1212" t="n">
        <v>17288.2922847638</v>
      </c>
      <c r="P165" s="1342" t="n">
        <v>21048.003308565</v>
      </c>
      <c r="Q165" s="1213" t="n">
        <v>8780.15011296375</v>
      </c>
      <c r="R165" s="1343" t="n">
        <v>26068.4423977275</v>
      </c>
      <c r="S165" s="1344" t="n">
        <v>29828.1534215288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140</v>
      </c>
      <c r="C166" s="1337" t="s">
        <v>496</v>
      </c>
      <c r="D166" s="1337" t="n">
        <f aca="false">K166</f>
        <v>300</v>
      </c>
      <c r="E166" s="1337" t="s">
        <v>496</v>
      </c>
      <c r="F166" s="1357" t="n">
        <f aca="false">L166</f>
        <v>750</v>
      </c>
      <c r="G166" s="1337" t="s">
        <v>496</v>
      </c>
      <c r="H166" s="1325" t="n">
        <v>6</v>
      </c>
      <c r="I166" s="1327" t="s">
        <v>517</v>
      </c>
      <c r="J166" s="1338" t="n">
        <v>140</v>
      </c>
      <c r="K166" s="1209" t="n">
        <v>300</v>
      </c>
      <c r="L166" s="1209" t="n">
        <v>750</v>
      </c>
      <c r="M166" s="1210" t="n">
        <v>10.52058978938</v>
      </c>
      <c r="N166" s="1211" t="n">
        <v>427.422432</v>
      </c>
      <c r="O166" s="1212" t="n">
        <v>18139.7894434875</v>
      </c>
      <c r="P166" s="1342" t="n">
        <v>22112.54555796</v>
      </c>
      <c r="Q166" s="1213" t="n">
        <v>9229.12690536</v>
      </c>
      <c r="R166" s="1343" t="n">
        <v>27368.9163488475</v>
      </c>
      <c r="S166" s="1344" t="n">
        <v>31341.67246332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140</v>
      </c>
      <c r="C167" s="1337" t="s">
        <v>496</v>
      </c>
      <c r="D167" s="1337" t="n">
        <f aca="false">K167</f>
        <v>300</v>
      </c>
      <c r="E167" s="1337" t="s">
        <v>496</v>
      </c>
      <c r="F167" s="1357" t="n">
        <f aca="false">L167</f>
        <v>800</v>
      </c>
      <c r="G167" s="1337" t="s">
        <v>496</v>
      </c>
      <c r="H167" s="1325" t="n">
        <v>6</v>
      </c>
      <c r="I167" s="1327" t="s">
        <v>517</v>
      </c>
      <c r="J167" s="1338" t="n">
        <v>140</v>
      </c>
      <c r="K167" s="1209" t="n">
        <v>300</v>
      </c>
      <c r="L167" s="1209" t="n">
        <v>800</v>
      </c>
      <c r="M167" s="1210" t="n">
        <v>11.1861389389</v>
      </c>
      <c r="N167" s="1211" t="n">
        <v>480.850236</v>
      </c>
      <c r="O167" s="1212" t="n">
        <v>18991.668288465</v>
      </c>
      <c r="P167" s="1342" t="n">
        <v>23177.2439457675</v>
      </c>
      <c r="Q167" s="1213" t="n">
        <v>9678.10369775625</v>
      </c>
      <c r="R167" s="1343" t="n">
        <v>28669.7719862213</v>
      </c>
      <c r="S167" s="1344" t="n">
        <v>32855.3476435238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140</v>
      </c>
      <c r="C168" s="1337" t="s">
        <v>496</v>
      </c>
      <c r="D168" s="1337" t="n">
        <f aca="false">K168</f>
        <v>300</v>
      </c>
      <c r="E168" s="1337" t="s">
        <v>496</v>
      </c>
      <c r="F168" s="1357" t="n">
        <f aca="false">L168</f>
        <v>850</v>
      </c>
      <c r="G168" s="1337" t="s">
        <v>496</v>
      </c>
      <c r="H168" s="1325" t="n">
        <v>6</v>
      </c>
      <c r="I168" s="1327" t="s">
        <v>517</v>
      </c>
      <c r="J168" s="1338" t="n">
        <v>140</v>
      </c>
      <c r="K168" s="1209" t="n">
        <v>300</v>
      </c>
      <c r="L168" s="1209" t="n">
        <v>850</v>
      </c>
      <c r="M168" s="1210" t="n">
        <v>11.86872808842</v>
      </c>
      <c r="N168" s="1211" t="n">
        <v>534.27804</v>
      </c>
      <c r="O168" s="1212" t="n">
        <v>19843.8737120213</v>
      </c>
      <c r="P168" s="1342" t="n">
        <v>24242.0760352913</v>
      </c>
      <c r="Q168" s="1213" t="n">
        <v>10342.5776099438</v>
      </c>
      <c r="R168" s="1343" t="n">
        <v>30186.451321965</v>
      </c>
      <c r="S168" s="1344" t="n">
        <v>34584.653645235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140</v>
      </c>
      <c r="C169" s="1337" t="s">
        <v>496</v>
      </c>
      <c r="D169" s="1337" t="n">
        <f aca="false">K169</f>
        <v>300</v>
      </c>
      <c r="E169" s="1337" t="s">
        <v>496</v>
      </c>
      <c r="F169" s="1357" t="n">
        <f aca="false">L169</f>
        <v>900</v>
      </c>
      <c r="G169" s="1337" t="s">
        <v>496</v>
      </c>
      <c r="H169" s="1325" t="n">
        <v>6</v>
      </c>
      <c r="I169" s="1327" t="s">
        <v>517</v>
      </c>
      <c r="J169" s="1338" t="n">
        <v>140</v>
      </c>
      <c r="K169" s="1209" t="n">
        <v>300</v>
      </c>
      <c r="L169" s="1209" t="n">
        <v>900</v>
      </c>
      <c r="M169" s="1210" t="n">
        <v>12.53427723794</v>
      </c>
      <c r="N169" s="1211" t="n">
        <v>587.705844</v>
      </c>
      <c r="O169" s="1212" t="n">
        <v>20696.3604471375</v>
      </c>
      <c r="P169" s="1342" t="n">
        <v>25307.0238509325</v>
      </c>
      <c r="Q169" s="1213" t="n">
        <v>10791.55440234</v>
      </c>
      <c r="R169" s="1343" t="n">
        <v>31487.9148494775</v>
      </c>
      <c r="S169" s="1344" t="n">
        <v>36098.5782532725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140</v>
      </c>
      <c r="C170" s="1337" t="s">
        <v>496</v>
      </c>
      <c r="D170" s="1337" t="n">
        <f aca="false">K170</f>
        <v>300</v>
      </c>
      <c r="E170" s="1337" t="s">
        <v>496</v>
      </c>
      <c r="F170" s="1357" t="n">
        <f aca="false">L170</f>
        <v>950</v>
      </c>
      <c r="G170" s="1337" t="s">
        <v>496</v>
      </c>
      <c r="H170" s="1325" t="n">
        <v>6</v>
      </c>
      <c r="I170" s="1327" t="s">
        <v>517</v>
      </c>
      <c r="J170" s="1338" t="n">
        <v>140</v>
      </c>
      <c r="K170" s="1209" t="n">
        <v>300</v>
      </c>
      <c r="L170" s="1209" t="n">
        <v>950</v>
      </c>
      <c r="M170" s="1210" t="n">
        <v>13.21686638746</v>
      </c>
      <c r="N170" s="1211" t="n">
        <v>641.133648</v>
      </c>
      <c r="O170" s="1212" t="n">
        <v>21549.0912305288</v>
      </c>
      <c r="P170" s="1342" t="n">
        <v>26372.0724348938</v>
      </c>
      <c r="Q170" s="1213" t="n">
        <v>11456.0281833188</v>
      </c>
      <c r="R170" s="1343" t="n">
        <v>33005.1194138475</v>
      </c>
      <c r="S170" s="1344" t="n">
        <v>37828.1006182125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140</v>
      </c>
      <c r="C171" s="1337" t="s">
        <v>496</v>
      </c>
      <c r="D171" s="1337" t="n">
        <f aca="false">K171</f>
        <v>300</v>
      </c>
      <c r="E171" s="1337" t="s">
        <v>496</v>
      </c>
      <c r="F171" s="1357" t="n">
        <f aca="false">L171</f>
        <v>1000</v>
      </c>
      <c r="G171" s="1337" t="s">
        <v>496</v>
      </c>
      <c r="H171" s="1325" t="n">
        <v>6</v>
      </c>
      <c r="I171" s="1327" t="s">
        <v>517</v>
      </c>
      <c r="J171" s="1338" t="n">
        <v>140</v>
      </c>
      <c r="K171" s="1209" t="n">
        <v>300</v>
      </c>
      <c r="L171" s="1209" t="n">
        <v>1000</v>
      </c>
      <c r="M171" s="1210" t="n">
        <v>13.88241553698</v>
      </c>
      <c r="N171" s="1211" t="n">
        <v>694.561452</v>
      </c>
      <c r="O171" s="1212" t="n">
        <v>22402.0353593475</v>
      </c>
      <c r="P171" s="1342" t="n">
        <v>27437.2090599263</v>
      </c>
      <c r="Q171" s="1213" t="n">
        <v>11905.0051069238</v>
      </c>
      <c r="R171" s="1343" t="n">
        <v>34307.0404662713</v>
      </c>
      <c r="S171" s="1344" t="n">
        <v>39342.21416685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140</v>
      </c>
      <c r="C172" s="1337" t="s">
        <v>496</v>
      </c>
      <c r="D172" s="1337" t="n">
        <f aca="false">K172</f>
        <v>300</v>
      </c>
      <c r="E172" s="1337" t="s">
        <v>496</v>
      </c>
      <c r="F172" s="1357" t="n">
        <f aca="false">L172</f>
        <v>1050</v>
      </c>
      <c r="G172" s="1337" t="s">
        <v>496</v>
      </c>
      <c r="H172" s="1325" t="n">
        <v>6</v>
      </c>
      <c r="I172" s="1327" t="s">
        <v>517</v>
      </c>
      <c r="J172" s="1338" t="n">
        <v>140</v>
      </c>
      <c r="K172" s="1209" t="n">
        <v>300</v>
      </c>
      <c r="L172" s="1209" t="n">
        <v>1050</v>
      </c>
      <c r="M172" s="1210" t="n">
        <v>14.5650046865</v>
      </c>
      <c r="N172" s="1211" t="n">
        <v>747.989256</v>
      </c>
      <c r="O172" s="1212" t="n">
        <v>23263.7072317988</v>
      </c>
      <c r="P172" s="1342" t="n">
        <v>28513.0748868638</v>
      </c>
      <c r="Q172" s="1213" t="n">
        <v>12569.4788879025</v>
      </c>
      <c r="R172" s="1343" t="n">
        <v>35833.1861197013</v>
      </c>
      <c r="S172" s="1344" t="n">
        <v>41082.5537747663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140</v>
      </c>
      <c r="C173" s="1325" t="s">
        <v>496</v>
      </c>
      <c r="D173" s="1325" t="n">
        <f aca="false">K173</f>
        <v>300</v>
      </c>
      <c r="E173" s="1325" t="s">
        <v>496</v>
      </c>
      <c r="F173" s="1357" t="n">
        <f aca="false">L173</f>
        <v>1100</v>
      </c>
      <c r="G173" s="1325" t="s">
        <v>496</v>
      </c>
      <c r="H173" s="1325" t="n">
        <v>6</v>
      </c>
      <c r="I173" s="1327" t="s">
        <v>517</v>
      </c>
      <c r="J173" s="1338" t="n">
        <v>140</v>
      </c>
      <c r="K173" s="1209" t="n">
        <v>300</v>
      </c>
      <c r="L173" s="1209" t="n">
        <v>1100</v>
      </c>
      <c r="M173" s="1210" t="n">
        <v>15.23055383602</v>
      </c>
      <c r="N173" s="1211" t="n">
        <v>801.41706</v>
      </c>
      <c r="O173" s="1212" t="n">
        <v>24116.9905352363</v>
      </c>
      <c r="P173" s="1342" t="n">
        <v>29578.3505931713</v>
      </c>
      <c r="Q173" s="1213" t="n">
        <v>13018.4558115075</v>
      </c>
      <c r="R173" s="1343" t="n">
        <v>37135.4463467438</v>
      </c>
      <c r="S173" s="1344" t="n">
        <v>42596.8064046788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140</v>
      </c>
      <c r="C174" s="1337" t="s">
        <v>496</v>
      </c>
      <c r="D174" s="1337" t="n">
        <f aca="false">K174</f>
        <v>300</v>
      </c>
      <c r="E174" s="1337" t="s">
        <v>496</v>
      </c>
      <c r="F174" s="1357" t="n">
        <f aca="false">L174</f>
        <v>1150</v>
      </c>
      <c r="G174" s="1337" t="s">
        <v>496</v>
      </c>
      <c r="H174" s="1325" t="n">
        <v>6</v>
      </c>
      <c r="I174" s="1327" t="s">
        <v>517</v>
      </c>
      <c r="J174" s="1338" t="n">
        <v>140</v>
      </c>
      <c r="K174" s="1209" t="n">
        <v>300</v>
      </c>
      <c r="L174" s="1209" t="n">
        <v>1150</v>
      </c>
      <c r="M174" s="1210" t="n">
        <v>15.89610298554</v>
      </c>
      <c r="N174" s="1211" t="n">
        <v>854.844864</v>
      </c>
      <c r="O174" s="1212" t="n">
        <v>24970.421710935</v>
      </c>
      <c r="P174" s="1342" t="n">
        <v>30643.6880988</v>
      </c>
      <c r="Q174" s="1213" t="n">
        <v>13467.4326039038</v>
      </c>
      <c r="R174" s="1343" t="n">
        <v>38437.8543148388</v>
      </c>
      <c r="S174" s="1344" t="n">
        <v>44111.1207027038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140</v>
      </c>
      <c r="C175" s="1337" t="s">
        <v>496</v>
      </c>
      <c r="D175" s="1337" t="n">
        <f aca="false">K175</f>
        <v>300</v>
      </c>
      <c r="E175" s="1337" t="s">
        <v>496</v>
      </c>
      <c r="F175" s="1357" t="n">
        <f aca="false">L175</f>
        <v>1200</v>
      </c>
      <c r="G175" s="1337" t="s">
        <v>496</v>
      </c>
      <c r="H175" s="1325" t="n">
        <v>6</v>
      </c>
      <c r="I175" s="1327" t="s">
        <v>517</v>
      </c>
      <c r="J175" s="1338" t="n">
        <v>140</v>
      </c>
      <c r="K175" s="1209" t="n">
        <v>300</v>
      </c>
      <c r="L175" s="1209" t="n">
        <v>1200</v>
      </c>
      <c r="M175" s="1210" t="n">
        <v>16.73569213506</v>
      </c>
      <c r="N175" s="1211" t="n">
        <v>908.272668</v>
      </c>
      <c r="O175" s="1212" t="n">
        <v>25938.8833353413</v>
      </c>
      <c r="P175" s="1342" t="n">
        <v>31826.8660197263</v>
      </c>
      <c r="Q175" s="1213" t="n">
        <v>14131.9063848825</v>
      </c>
      <c r="R175" s="1343" t="n">
        <v>40070.7897202238</v>
      </c>
      <c r="S175" s="1344" t="n">
        <v>45958.7724046088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140</v>
      </c>
      <c r="C176" s="1337" t="s">
        <v>496</v>
      </c>
      <c r="D176" s="1337" t="n">
        <f aca="false">K176</f>
        <v>300</v>
      </c>
      <c r="E176" s="1337" t="s">
        <v>496</v>
      </c>
      <c r="F176" s="1357" t="n">
        <f aca="false">L176</f>
        <v>1250</v>
      </c>
      <c r="G176" s="1337" t="s">
        <v>496</v>
      </c>
      <c r="H176" s="1325" t="n">
        <v>6</v>
      </c>
      <c r="I176" s="1327" t="s">
        <v>517</v>
      </c>
      <c r="J176" s="1338" t="n">
        <v>140</v>
      </c>
      <c r="K176" s="1209" t="n">
        <v>300</v>
      </c>
      <c r="L176" s="1209" t="n">
        <v>1250</v>
      </c>
      <c r="M176" s="1210" t="n">
        <v>17.40124128458</v>
      </c>
      <c r="N176" s="1211" t="n">
        <v>961.700472</v>
      </c>
      <c r="O176" s="1212" t="n">
        <v>26792.5621019513</v>
      </c>
      <c r="P176" s="1342" t="n">
        <v>32892.28172577</v>
      </c>
      <c r="Q176" s="1213" t="n">
        <v>14580.8833084875</v>
      </c>
      <c r="R176" s="1343" t="n">
        <v>41373.4454104388</v>
      </c>
      <c r="S176" s="1344" t="n">
        <v>47473.1650342575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140</v>
      </c>
      <c r="C177" s="1337" t="s">
        <v>496</v>
      </c>
      <c r="D177" s="1337" t="n">
        <f aca="false">K177</f>
        <v>300</v>
      </c>
      <c r="E177" s="1337" t="s">
        <v>496</v>
      </c>
      <c r="F177" s="1357" t="n">
        <f aca="false">L177</f>
        <v>1300</v>
      </c>
      <c r="G177" s="1337" t="s">
        <v>496</v>
      </c>
      <c r="H177" s="1325" t="n">
        <v>6</v>
      </c>
      <c r="I177" s="1327" t="s">
        <v>517</v>
      </c>
      <c r="J177" s="1338" t="n">
        <v>140</v>
      </c>
      <c r="K177" s="1209" t="n">
        <v>300</v>
      </c>
      <c r="L177" s="1209" t="n">
        <v>1300</v>
      </c>
      <c r="M177" s="1210" t="n">
        <v>18.0838304341</v>
      </c>
      <c r="N177" s="1211" t="n">
        <v>1015.128276</v>
      </c>
      <c r="O177" s="1212" t="n">
        <v>27646.3466228138</v>
      </c>
      <c r="P177" s="1342" t="n">
        <v>33957.743486085</v>
      </c>
      <c r="Q177" s="1213" t="n">
        <v>15245.3570894663</v>
      </c>
      <c r="R177" s="1343" t="n">
        <v>42891.70371228</v>
      </c>
      <c r="S177" s="1344" t="n">
        <v>49203.1005755513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140</v>
      </c>
      <c r="C178" s="1337" t="s">
        <v>496</v>
      </c>
      <c r="D178" s="1337" t="n">
        <f aca="false">K178</f>
        <v>300</v>
      </c>
      <c r="E178" s="1337" t="s">
        <v>496</v>
      </c>
      <c r="F178" s="1357" t="n">
        <f aca="false">L178</f>
        <v>1350</v>
      </c>
      <c r="G178" s="1337" t="s">
        <v>496</v>
      </c>
      <c r="H178" s="1325" t="n">
        <v>6</v>
      </c>
      <c r="I178" s="1327" t="s">
        <v>517</v>
      </c>
      <c r="J178" s="1338" t="n">
        <v>140</v>
      </c>
      <c r="K178" s="1209" t="n">
        <v>300</v>
      </c>
      <c r="L178" s="1209" t="n">
        <v>1350</v>
      </c>
      <c r="M178" s="1210" t="n">
        <v>18.74937958362</v>
      </c>
      <c r="N178" s="1211" t="n">
        <v>1068.55608</v>
      </c>
      <c r="O178" s="1212" t="n">
        <v>28500.2269260638</v>
      </c>
      <c r="P178" s="1342" t="n">
        <v>35023.2469707825</v>
      </c>
      <c r="Q178" s="1213" t="n">
        <v>15694.3338818625</v>
      </c>
      <c r="R178" s="1343" t="n">
        <v>44194.5608079263</v>
      </c>
      <c r="S178" s="1344" t="n">
        <v>50717.580852645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140</v>
      </c>
      <c r="C179" s="1337" t="s">
        <v>496</v>
      </c>
      <c r="D179" s="1337" t="n">
        <f aca="false">K179</f>
        <v>300</v>
      </c>
      <c r="E179" s="1337" t="s">
        <v>496</v>
      </c>
      <c r="F179" s="1357" t="n">
        <f aca="false">L179</f>
        <v>1400</v>
      </c>
      <c r="G179" s="1337" t="s">
        <v>496</v>
      </c>
      <c r="H179" s="1325" t="n">
        <v>6</v>
      </c>
      <c r="I179" s="1327" t="s">
        <v>517</v>
      </c>
      <c r="J179" s="1338" t="n">
        <v>140</v>
      </c>
      <c r="K179" s="1209" t="n">
        <v>300</v>
      </c>
      <c r="L179" s="1209" t="n">
        <v>1400</v>
      </c>
      <c r="M179" s="1210" t="n">
        <v>19.43196873314</v>
      </c>
      <c r="N179" s="1211" t="n">
        <v>1121.983884</v>
      </c>
      <c r="O179" s="1212" t="n">
        <v>29354.19369588</v>
      </c>
      <c r="P179" s="1342" t="n">
        <v>36088.7882436</v>
      </c>
      <c r="Q179" s="1213" t="n">
        <v>16358.80779405</v>
      </c>
      <c r="R179" s="1343" t="n">
        <v>45713.00148993</v>
      </c>
      <c r="S179" s="1344" t="n">
        <v>52447.59603765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140</v>
      </c>
      <c r="C180" s="1337" t="s">
        <v>496</v>
      </c>
      <c r="D180" s="1337" t="n">
        <f aca="false">K180</f>
        <v>300</v>
      </c>
      <c r="E180" s="1337" t="s">
        <v>496</v>
      </c>
      <c r="F180" s="1357" t="n">
        <f aca="false">L180</f>
        <v>1450</v>
      </c>
      <c r="G180" s="1337" t="s">
        <v>496</v>
      </c>
      <c r="H180" s="1325" t="n">
        <v>6</v>
      </c>
      <c r="I180" s="1327" t="s">
        <v>517</v>
      </c>
      <c r="J180" s="1338" t="n">
        <v>140</v>
      </c>
      <c r="K180" s="1209" t="n">
        <v>300</v>
      </c>
      <c r="L180" s="1209" t="n">
        <v>1450</v>
      </c>
      <c r="M180" s="1210" t="n">
        <v>20.09751788266</v>
      </c>
      <c r="N180" s="1211" t="n">
        <v>1175.411688</v>
      </c>
      <c r="O180" s="1212" t="n">
        <v>30208.2390597375</v>
      </c>
      <c r="P180" s="1342" t="n">
        <v>37154.3640243188</v>
      </c>
      <c r="Q180" s="1213" t="n">
        <v>16807.7845864461</v>
      </c>
      <c r="R180" s="1343" t="n">
        <v>47016.0236461836</v>
      </c>
      <c r="S180" s="1344" t="n">
        <v>53962.1486107649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140</v>
      </c>
      <c r="C181" s="1337" t="s">
        <v>496</v>
      </c>
      <c r="D181" s="1337" t="n">
        <f aca="false">K181</f>
        <v>300</v>
      </c>
      <c r="E181" s="1337" t="s">
        <v>496</v>
      </c>
      <c r="F181" s="1357" t="n">
        <f aca="false">L181</f>
        <v>1500</v>
      </c>
      <c r="G181" s="1337" t="s">
        <v>496</v>
      </c>
      <c r="H181" s="1325" t="n">
        <v>6</v>
      </c>
      <c r="I181" s="1327" t="s">
        <v>517</v>
      </c>
      <c r="J181" s="1338" t="n">
        <v>140</v>
      </c>
      <c r="K181" s="1209" t="n">
        <v>300</v>
      </c>
      <c r="L181" s="1209" t="n">
        <v>1500</v>
      </c>
      <c r="M181" s="1210" t="n">
        <v>20.92402418948</v>
      </c>
      <c r="N181" s="1211" t="n">
        <v>1228.839492</v>
      </c>
      <c r="O181" s="1212" t="n">
        <v>31696.14707199</v>
      </c>
      <c r="P181" s="1342" t="n">
        <v>38838.2727169913</v>
      </c>
      <c r="Q181" s="1213" t="n">
        <v>17472.2584986338</v>
      </c>
      <c r="R181" s="1343" t="n">
        <v>49168.4055706238</v>
      </c>
      <c r="S181" s="1344" t="n">
        <v>56310.531215625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140</v>
      </c>
      <c r="C182" s="1337" t="s">
        <v>496</v>
      </c>
      <c r="D182" s="1337" t="n">
        <f aca="false">K182</f>
        <v>300</v>
      </c>
      <c r="E182" s="1337" t="s">
        <v>496</v>
      </c>
      <c r="F182" s="1357" t="n">
        <f aca="false">L182</f>
        <v>1550</v>
      </c>
      <c r="G182" s="1337" t="s">
        <v>496</v>
      </c>
      <c r="H182" s="1325" t="n">
        <v>6</v>
      </c>
      <c r="I182" s="1327" t="s">
        <v>517</v>
      </c>
      <c r="J182" s="1338" t="n">
        <v>140</v>
      </c>
      <c r="K182" s="1209" t="n">
        <v>300</v>
      </c>
      <c r="L182" s="1209" t="n">
        <v>1550</v>
      </c>
      <c r="M182" s="1210" t="n">
        <v>21.589573339</v>
      </c>
      <c r="N182" s="1211" t="n">
        <v>1282.267296</v>
      </c>
      <c r="O182" s="1212" t="n">
        <v>32550.1887620025</v>
      </c>
      <c r="P182" s="1342" t="n">
        <v>39903.9924337088</v>
      </c>
      <c r="Q182" s="1213" t="n">
        <v>17921.23529103</v>
      </c>
      <c r="R182" s="1343" t="n">
        <v>50471.4240530325</v>
      </c>
      <c r="S182" s="1344" t="n">
        <v>57825.2277247388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140</v>
      </c>
      <c r="C183" s="1325" t="s">
        <v>496</v>
      </c>
      <c r="D183" s="1325" t="n">
        <f aca="false">K183</f>
        <v>300</v>
      </c>
      <c r="E183" s="1325" t="s">
        <v>496</v>
      </c>
      <c r="F183" s="1357" t="n">
        <f aca="false">L183</f>
        <v>1600</v>
      </c>
      <c r="G183" s="1325" t="s">
        <v>496</v>
      </c>
      <c r="H183" s="1325" t="n">
        <v>6</v>
      </c>
      <c r="I183" s="1327" t="s">
        <v>517</v>
      </c>
      <c r="J183" s="1338" t="n">
        <v>140</v>
      </c>
      <c r="K183" s="1209" t="n">
        <v>300</v>
      </c>
      <c r="L183" s="1209" t="n">
        <v>1600</v>
      </c>
      <c r="M183" s="1210" t="n">
        <v>22.25512248852</v>
      </c>
      <c r="N183" s="1211" t="n">
        <v>1335.6951</v>
      </c>
      <c r="O183" s="1212" t="n">
        <v>33404.2972372688</v>
      </c>
      <c r="P183" s="1342" t="n">
        <v>40969.7335374525</v>
      </c>
      <c r="Q183" s="1213" t="n">
        <v>18370.2120834263</v>
      </c>
      <c r="R183" s="1343" t="n">
        <v>51774.509320695</v>
      </c>
      <c r="S183" s="1344" t="n">
        <v>59339.9456208788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140</v>
      </c>
      <c r="C184" s="1337" t="s">
        <v>496</v>
      </c>
      <c r="D184" s="1337" t="n">
        <f aca="false">K184</f>
        <v>300</v>
      </c>
      <c r="E184" s="1337" t="s">
        <v>496</v>
      </c>
      <c r="F184" s="1357" t="n">
        <f aca="false">L184</f>
        <v>1650</v>
      </c>
      <c r="G184" s="1337" t="s">
        <v>496</v>
      </c>
      <c r="H184" s="1325" t="n">
        <v>6</v>
      </c>
      <c r="I184" s="1327" t="s">
        <v>517</v>
      </c>
      <c r="J184" s="1338" t="n">
        <v>140</v>
      </c>
      <c r="K184" s="1209" t="n">
        <v>300</v>
      </c>
      <c r="L184" s="1209" t="n">
        <v>1650</v>
      </c>
      <c r="M184" s="1210" t="n">
        <v>22.93771163804</v>
      </c>
      <c r="N184" s="1211" t="n">
        <v>1389.122904</v>
      </c>
      <c r="O184" s="1212" t="n">
        <v>34258.4672494388</v>
      </c>
      <c r="P184" s="1342" t="n">
        <v>42035.4943225088</v>
      </c>
      <c r="Q184" s="1213" t="n">
        <v>19034.6859956138</v>
      </c>
      <c r="R184" s="1343" t="n">
        <v>53293.1532450525</v>
      </c>
      <c r="S184" s="1344" t="n">
        <v>61070.1803181225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140</v>
      </c>
      <c r="C185" s="1337" t="s">
        <v>496</v>
      </c>
      <c r="D185" s="1337" t="n">
        <f aca="false">K185</f>
        <v>300</v>
      </c>
      <c r="E185" s="1337" t="s">
        <v>496</v>
      </c>
      <c r="F185" s="1357" t="n">
        <f aca="false">L185</f>
        <v>1700</v>
      </c>
      <c r="G185" s="1337" t="s">
        <v>496</v>
      </c>
      <c r="H185" s="1325" t="n">
        <v>6</v>
      </c>
      <c r="I185" s="1327" t="s">
        <v>517</v>
      </c>
      <c r="J185" s="1338" t="n">
        <v>140</v>
      </c>
      <c r="K185" s="1209" t="n">
        <v>300</v>
      </c>
      <c r="L185" s="1209" t="n">
        <v>1700</v>
      </c>
      <c r="M185" s="1210" t="n">
        <v>23.60326078756</v>
      </c>
      <c r="N185" s="1211" t="n">
        <v>1442.550708</v>
      </c>
      <c r="O185" s="1212" t="n">
        <v>35112.6939437888</v>
      </c>
      <c r="P185" s="1342" t="n">
        <v>43101.2732143725</v>
      </c>
      <c r="Q185" s="1213" t="n">
        <v>19483.66278801</v>
      </c>
      <c r="R185" s="1343" t="n">
        <v>54596.3567317988</v>
      </c>
      <c r="S185" s="1344" t="n">
        <v>62584.9360023825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140</v>
      </c>
      <c r="C186" s="1337" t="s">
        <v>496</v>
      </c>
      <c r="D186" s="1337" t="n">
        <f aca="false">K186</f>
        <v>300</v>
      </c>
      <c r="E186" s="1337" t="s">
        <v>496</v>
      </c>
      <c r="F186" s="1357" t="n">
        <f aca="false">L186</f>
        <v>1750</v>
      </c>
      <c r="G186" s="1337" t="s">
        <v>496</v>
      </c>
      <c r="H186" s="1325" t="n">
        <v>6</v>
      </c>
      <c r="I186" s="1327" t="s">
        <v>517</v>
      </c>
      <c r="J186" s="1338" t="n">
        <v>140</v>
      </c>
      <c r="K186" s="1209" t="n">
        <v>300</v>
      </c>
      <c r="L186" s="1209" t="n">
        <v>1750</v>
      </c>
      <c r="M186" s="1210" t="n">
        <v>24.28584993708</v>
      </c>
      <c r="N186" s="1211" t="n">
        <v>1495.978512</v>
      </c>
      <c r="O186" s="1212" t="n">
        <v>35966.97299043</v>
      </c>
      <c r="P186" s="1342" t="n">
        <v>44167.069032165</v>
      </c>
      <c r="Q186" s="1213" t="n">
        <v>20148.1367001975</v>
      </c>
      <c r="R186" s="1343" t="n">
        <v>56115.1096906275</v>
      </c>
      <c r="S186" s="1344" t="n">
        <v>64315.2057323625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140</v>
      </c>
      <c r="C187" s="1337" t="s">
        <v>496</v>
      </c>
      <c r="D187" s="1337" t="n">
        <f aca="false">K187</f>
        <v>300</v>
      </c>
      <c r="E187" s="1337" t="s">
        <v>496</v>
      </c>
      <c r="F187" s="1357" t="n">
        <f aca="false">L187</f>
        <v>1800</v>
      </c>
      <c r="G187" s="1337" t="s">
        <v>496</v>
      </c>
      <c r="H187" s="1325" t="n">
        <v>6</v>
      </c>
      <c r="I187" s="1327" t="s">
        <v>517</v>
      </c>
      <c r="J187" s="1338" t="n">
        <v>140</v>
      </c>
      <c r="K187" s="1209" t="n">
        <v>300</v>
      </c>
      <c r="L187" s="1209" t="n">
        <v>1800</v>
      </c>
      <c r="M187" s="1210" t="n">
        <v>24.9513990866</v>
      </c>
      <c r="N187" s="1211" t="n">
        <v>1549.406316</v>
      </c>
      <c r="O187" s="1212" t="n">
        <v>36821.3005843088</v>
      </c>
      <c r="P187" s="1342" t="n">
        <v>45232.8802013813</v>
      </c>
      <c r="Q187" s="1213" t="n">
        <v>20597.1134925938</v>
      </c>
      <c r="R187" s="1343" t="n">
        <v>57418.4140769025</v>
      </c>
      <c r="S187" s="1344" t="n">
        <v>65829.993693975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140</v>
      </c>
      <c r="C188" s="1337" t="s">
        <v>496</v>
      </c>
      <c r="D188" s="1337" t="n">
        <f aca="false">K188</f>
        <v>300</v>
      </c>
      <c r="E188" s="1337" t="s">
        <v>496</v>
      </c>
      <c r="F188" s="1357" t="n">
        <f aca="false">L188</f>
        <v>1850</v>
      </c>
      <c r="G188" s="1337" t="s">
        <v>496</v>
      </c>
      <c r="H188" s="1325" t="n">
        <v>6</v>
      </c>
      <c r="I188" s="1327" t="s">
        <v>517</v>
      </c>
      <c r="J188" s="1338" t="n">
        <v>140</v>
      </c>
      <c r="K188" s="1209" t="n">
        <v>300</v>
      </c>
      <c r="L188" s="1209" t="n">
        <v>1850</v>
      </c>
      <c r="M188" s="1210" t="n">
        <v>25.63398823612</v>
      </c>
      <c r="N188" s="1211" t="n">
        <v>1602.83412</v>
      </c>
      <c r="O188" s="1212" t="n">
        <v>37675.67305158</v>
      </c>
      <c r="P188" s="1342" t="n">
        <v>46298.7059347688</v>
      </c>
      <c r="Q188" s="1213" t="n">
        <v>21261.5872735725</v>
      </c>
      <c r="R188" s="1343" t="n">
        <v>58937.2603251525</v>
      </c>
      <c r="S188" s="1344" t="n">
        <v>67560.2932083413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140</v>
      </c>
      <c r="C189" s="1337" t="s">
        <v>496</v>
      </c>
      <c r="D189" s="1337" t="n">
        <f aca="false">K189</f>
        <v>300</v>
      </c>
      <c r="E189" s="1337" t="s">
        <v>496</v>
      </c>
      <c r="F189" s="1357" t="n">
        <f aca="false">L189</f>
        <v>1900</v>
      </c>
      <c r="G189" s="1337" t="s">
        <v>496</v>
      </c>
      <c r="H189" s="1325" t="n">
        <v>6</v>
      </c>
      <c r="I189" s="1327" t="s">
        <v>517</v>
      </c>
      <c r="J189" s="1338" t="n">
        <v>140</v>
      </c>
      <c r="K189" s="1209" t="n">
        <v>300</v>
      </c>
      <c r="L189" s="1209" t="n">
        <v>1900</v>
      </c>
      <c r="M189" s="1210" t="n">
        <v>26.29953738564</v>
      </c>
      <c r="N189" s="1211" t="n">
        <v>1656.261924</v>
      </c>
      <c r="O189" s="1212" t="n">
        <v>38530.0873744425</v>
      </c>
      <c r="P189" s="1342" t="n">
        <v>47364.5450514488</v>
      </c>
      <c r="Q189" s="1213" t="n">
        <v>21710.5641971775</v>
      </c>
      <c r="R189" s="1343" t="n">
        <v>60240.65157162</v>
      </c>
      <c r="S189" s="1344" t="n">
        <v>69075.1092486263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140</v>
      </c>
      <c r="C190" s="1337" t="s">
        <v>496</v>
      </c>
      <c r="D190" s="1337" t="n">
        <f aca="false">K190</f>
        <v>300</v>
      </c>
      <c r="E190" s="1337" t="s">
        <v>496</v>
      </c>
      <c r="F190" s="1357" t="n">
        <f aca="false">L190</f>
        <v>1950</v>
      </c>
      <c r="G190" s="1337" t="s">
        <v>496</v>
      </c>
      <c r="H190" s="1325" t="n">
        <v>6</v>
      </c>
      <c r="I190" s="1327" t="s">
        <v>517</v>
      </c>
      <c r="J190" s="1338" t="n">
        <v>140</v>
      </c>
      <c r="K190" s="1209" t="n">
        <v>300</v>
      </c>
      <c r="L190" s="1209" t="n">
        <v>1950</v>
      </c>
      <c r="M190" s="1210" t="n">
        <v>27.12208653516</v>
      </c>
      <c r="N190" s="1211" t="n">
        <v>1709.689728</v>
      </c>
      <c r="O190" s="1212" t="n">
        <v>39499.3989691313</v>
      </c>
      <c r="P190" s="1342" t="n">
        <v>48547.9615098825</v>
      </c>
      <c r="Q190" s="1213" t="n">
        <v>22159.5409895738</v>
      </c>
      <c r="R190" s="1343" t="n">
        <v>61658.939958705</v>
      </c>
      <c r="S190" s="1344" t="n">
        <v>70707.5024994563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140</v>
      </c>
      <c r="C191" s="1337" t="s">
        <v>496</v>
      </c>
      <c r="D191" s="1337" t="n">
        <f aca="false">K191</f>
        <v>300</v>
      </c>
      <c r="E191" s="1337" t="s">
        <v>496</v>
      </c>
      <c r="F191" s="1357" t="n">
        <f aca="false">L191</f>
        <v>2000</v>
      </c>
      <c r="G191" s="1337" t="s">
        <v>496</v>
      </c>
      <c r="H191" s="1325" t="n">
        <v>6</v>
      </c>
      <c r="I191" s="1327" t="s">
        <v>517</v>
      </c>
      <c r="J191" s="1338" t="n">
        <v>140</v>
      </c>
      <c r="K191" s="1209" t="n">
        <v>300</v>
      </c>
      <c r="L191" s="1209" t="n">
        <v>2000</v>
      </c>
      <c r="M191" s="1210" t="n">
        <v>27.89623808468</v>
      </c>
      <c r="N191" s="1211" t="n">
        <v>1763.117532</v>
      </c>
      <c r="O191" s="1212" t="n">
        <v>40579.7789019038</v>
      </c>
      <c r="P191" s="1342" t="n">
        <v>49916.0212193363</v>
      </c>
      <c r="Q191" s="1213" t="n">
        <v>22824.0147705525</v>
      </c>
      <c r="R191" s="1343" t="n">
        <v>63403.7936724563</v>
      </c>
      <c r="S191" s="1344" t="n">
        <v>72740.0359898888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140</v>
      </c>
      <c r="C192" s="1337" t="s">
        <v>496</v>
      </c>
      <c r="D192" s="1337" t="n">
        <f aca="false">K192</f>
        <v>300</v>
      </c>
      <c r="E192" s="1337" t="s">
        <v>496</v>
      </c>
      <c r="F192" s="1357" t="n">
        <f aca="false">L192</f>
        <v>2050</v>
      </c>
      <c r="G192" s="1337" t="s">
        <v>496</v>
      </c>
      <c r="H192" s="1325" t="n">
        <v>6</v>
      </c>
      <c r="I192" s="1327" t="s">
        <v>517</v>
      </c>
      <c r="J192" s="1338" t="n">
        <v>140</v>
      </c>
      <c r="K192" s="1209" t="n">
        <v>300</v>
      </c>
      <c r="L192" s="1209" t="n">
        <v>2050</v>
      </c>
      <c r="M192" s="1210" t="n">
        <v>28.5617872342</v>
      </c>
      <c r="N192" s="1211" t="n">
        <v>1816.545336</v>
      </c>
      <c r="O192" s="1212" t="n">
        <v>41434.2813970463</v>
      </c>
      <c r="P192" s="1342" t="n">
        <v>50981.87148876</v>
      </c>
      <c r="Q192" s="1213" t="n">
        <v>23272.9916941575</v>
      </c>
      <c r="R192" s="1343" t="n">
        <v>64707.2730912038</v>
      </c>
      <c r="S192" s="1344" t="n">
        <v>74254.8631829175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140</v>
      </c>
      <c r="C193" s="1325" t="s">
        <v>496</v>
      </c>
      <c r="D193" s="1325" t="n">
        <f aca="false">K193</f>
        <v>300</v>
      </c>
      <c r="E193" s="1325" t="s">
        <v>496</v>
      </c>
      <c r="F193" s="1357" t="n">
        <f aca="false">L193</f>
        <v>2100</v>
      </c>
      <c r="G193" s="1325" t="s">
        <v>496</v>
      </c>
      <c r="H193" s="1325" t="n">
        <v>6</v>
      </c>
      <c r="I193" s="1327" t="s">
        <v>517</v>
      </c>
      <c r="J193" s="1338" t="n">
        <v>140</v>
      </c>
      <c r="K193" s="1209" t="n">
        <v>300</v>
      </c>
      <c r="L193" s="1209" t="n">
        <v>2100</v>
      </c>
      <c r="M193" s="1210" t="n">
        <v>29.24437638372</v>
      </c>
      <c r="N193" s="1211" t="n">
        <v>1869.97314</v>
      </c>
      <c r="O193" s="1212" t="n">
        <v>42288.81630075</v>
      </c>
      <c r="P193" s="1342" t="n">
        <v>52047.7329109275</v>
      </c>
      <c r="Q193" s="1213" t="n">
        <v>23937.4654751363</v>
      </c>
      <c r="R193" s="1343" t="n">
        <v>66226.2817758863</v>
      </c>
      <c r="S193" s="1344" t="n">
        <v>75985.1983860638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140</v>
      </c>
      <c r="C194" s="1337" t="s">
        <v>496</v>
      </c>
      <c r="D194" s="1337" t="n">
        <f aca="false">K194</f>
        <v>300</v>
      </c>
      <c r="E194" s="1337" t="s">
        <v>496</v>
      </c>
      <c r="F194" s="1357" t="n">
        <f aca="false">L194</f>
        <v>2150</v>
      </c>
      <c r="G194" s="1337" t="s">
        <v>496</v>
      </c>
      <c r="H194" s="1325" t="n">
        <v>6</v>
      </c>
      <c r="I194" s="1327" t="s">
        <v>517</v>
      </c>
      <c r="J194" s="1338" t="n">
        <v>140</v>
      </c>
      <c r="K194" s="1209" t="n">
        <v>300</v>
      </c>
      <c r="L194" s="1209" t="n">
        <v>2150</v>
      </c>
      <c r="M194" s="1210" t="n">
        <v>29.90992553324</v>
      </c>
      <c r="N194" s="1211" t="n">
        <v>1923.400944</v>
      </c>
      <c r="O194" s="1212" t="n">
        <v>43143.381513675</v>
      </c>
      <c r="P194" s="1342" t="n">
        <v>53113.6046985863</v>
      </c>
      <c r="Q194" s="1213" t="n">
        <v>24386.4423987413</v>
      </c>
      <c r="R194" s="1343" t="n">
        <v>67529.8239124163</v>
      </c>
      <c r="S194" s="1344" t="n">
        <v>77500.0470973275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140</v>
      </c>
      <c r="C195" s="1337" t="s">
        <v>496</v>
      </c>
      <c r="D195" s="1337" t="n">
        <f aca="false">K195</f>
        <v>300</v>
      </c>
      <c r="E195" s="1337" t="s">
        <v>496</v>
      </c>
      <c r="F195" s="1357" t="n">
        <f aca="false">L195</f>
        <v>2200</v>
      </c>
      <c r="G195" s="1337" t="s">
        <v>496</v>
      </c>
      <c r="H195" s="1325" t="n">
        <v>6</v>
      </c>
      <c r="I195" s="1327" t="s">
        <v>517</v>
      </c>
      <c r="J195" s="1338" t="n">
        <v>140</v>
      </c>
      <c r="K195" s="1209" t="n">
        <v>300</v>
      </c>
      <c r="L195" s="1209" t="n">
        <v>2200</v>
      </c>
      <c r="M195" s="1210" t="n">
        <v>30.59251468276</v>
      </c>
      <c r="N195" s="1211" t="n">
        <v>1976.828748</v>
      </c>
      <c r="O195" s="1212" t="n">
        <v>43997.97506769</v>
      </c>
      <c r="P195" s="1342" t="n">
        <v>54179.4863269013</v>
      </c>
      <c r="Q195" s="1213" t="n">
        <v>25050.91617972</v>
      </c>
      <c r="R195" s="1343" t="n">
        <v>69048.89124741</v>
      </c>
      <c r="S195" s="1344" t="n">
        <v>79230.4025066213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140</v>
      </c>
      <c r="C196" s="1337" t="s">
        <v>496</v>
      </c>
      <c r="D196" s="1337" t="n">
        <f aca="false">K196</f>
        <v>300</v>
      </c>
      <c r="E196" s="1337" t="s">
        <v>496</v>
      </c>
      <c r="F196" s="1357" t="n">
        <f aca="false">L196</f>
        <v>2250</v>
      </c>
      <c r="G196" s="1337" t="s">
        <v>496</v>
      </c>
      <c r="H196" s="1325" t="n">
        <v>6</v>
      </c>
      <c r="I196" s="1327" t="s">
        <v>517</v>
      </c>
      <c r="J196" s="1338" t="n">
        <v>140</v>
      </c>
      <c r="K196" s="1209" t="n">
        <v>300</v>
      </c>
      <c r="L196" s="1209" t="n">
        <v>2250</v>
      </c>
      <c r="M196" s="1210" t="n">
        <v>31.25806383228</v>
      </c>
      <c r="N196" s="1211" t="n">
        <v>2030.256552</v>
      </c>
      <c r="O196" s="1212" t="n">
        <v>44852.59538829</v>
      </c>
      <c r="P196" s="1342" t="n">
        <v>55245.3772710375</v>
      </c>
      <c r="Q196" s="1213" t="n">
        <v>25499.8929721163</v>
      </c>
      <c r="R196" s="1343" t="n">
        <v>70352.4883604063</v>
      </c>
      <c r="S196" s="1344" t="n">
        <v>80745.2702431538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140</v>
      </c>
      <c r="C197" s="1337" t="s">
        <v>496</v>
      </c>
      <c r="D197" s="1337" t="n">
        <f aca="false">K197</f>
        <v>300</v>
      </c>
      <c r="E197" s="1337" t="s">
        <v>496</v>
      </c>
      <c r="F197" s="1357" t="n">
        <f aca="false">L197</f>
        <v>2300</v>
      </c>
      <c r="G197" s="1337" t="s">
        <v>496</v>
      </c>
      <c r="H197" s="1325" t="n">
        <v>6</v>
      </c>
      <c r="I197" s="1327" t="s">
        <v>517</v>
      </c>
      <c r="J197" s="1338" t="n">
        <v>140</v>
      </c>
      <c r="K197" s="1209" t="n">
        <v>300</v>
      </c>
      <c r="L197" s="1209" t="n">
        <v>2300</v>
      </c>
      <c r="M197" s="1210" t="n">
        <v>31.9236129818</v>
      </c>
      <c r="N197" s="1211" t="n">
        <v>2083.684356</v>
      </c>
      <c r="O197" s="1212" t="n">
        <v>45707.24090097</v>
      </c>
      <c r="P197" s="1342" t="n">
        <v>56311.2768749513</v>
      </c>
      <c r="Q197" s="1213" t="n">
        <v>25948.8698957213</v>
      </c>
      <c r="R197" s="1343" t="n">
        <v>71656.1107966913</v>
      </c>
      <c r="S197" s="1344" t="n">
        <v>82260.1467706725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140</v>
      </c>
      <c r="C198" s="1337" t="s">
        <v>496</v>
      </c>
      <c r="D198" s="1337" t="n">
        <f aca="false">K198</f>
        <v>300</v>
      </c>
      <c r="E198" s="1337" t="s">
        <v>496</v>
      </c>
      <c r="F198" s="1357" t="n">
        <f aca="false">L198</f>
        <v>2350</v>
      </c>
      <c r="G198" s="1337" t="s">
        <v>496</v>
      </c>
      <c r="H198" s="1325" t="n">
        <v>6</v>
      </c>
      <c r="I198" s="1327" t="s">
        <v>517</v>
      </c>
      <c r="J198" s="1338" t="n">
        <v>140</v>
      </c>
      <c r="K198" s="1209" t="n">
        <v>300</v>
      </c>
      <c r="L198" s="1209" t="n">
        <v>2350</v>
      </c>
      <c r="M198" s="1210" t="n">
        <v>32.60620213132</v>
      </c>
      <c r="N198" s="1211" t="n">
        <v>2137.11216</v>
      </c>
      <c r="O198" s="1212" t="n">
        <v>46561.910031225</v>
      </c>
      <c r="P198" s="1342" t="n">
        <v>57377.1846138075</v>
      </c>
      <c r="Q198" s="1213" t="n">
        <v>26613.3436767</v>
      </c>
      <c r="R198" s="1343" t="n">
        <v>73175.253707925</v>
      </c>
      <c r="S198" s="1344" t="n">
        <v>83990.5282905075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140</v>
      </c>
      <c r="C199" s="1337" t="s">
        <v>496</v>
      </c>
      <c r="D199" s="1337" t="n">
        <f aca="false">K199</f>
        <v>300</v>
      </c>
      <c r="E199" s="1337" t="s">
        <v>496</v>
      </c>
      <c r="F199" s="1357" t="n">
        <f aca="false">L199</f>
        <v>2400</v>
      </c>
      <c r="G199" s="1337" t="s">
        <v>496</v>
      </c>
      <c r="H199" s="1325" t="n">
        <v>6</v>
      </c>
      <c r="I199" s="1327" t="s">
        <v>517</v>
      </c>
      <c r="J199" s="1338" t="n">
        <v>140</v>
      </c>
      <c r="K199" s="1209" t="n">
        <v>300</v>
      </c>
      <c r="L199" s="1209" t="n">
        <v>2400</v>
      </c>
      <c r="M199" s="1210" t="n">
        <v>33.27175128084</v>
      </c>
      <c r="N199" s="1211" t="n">
        <v>2190.539964</v>
      </c>
      <c r="O199" s="1212" t="n">
        <v>47416.6014669675</v>
      </c>
      <c r="P199" s="1342" t="n">
        <v>58443.10009398</v>
      </c>
      <c r="Q199" s="1213" t="n">
        <v>27062.3204690963</v>
      </c>
      <c r="R199" s="1343" t="n">
        <v>74478.9219360638</v>
      </c>
      <c r="S199" s="1344" t="n">
        <v>85505.4205630763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140</v>
      </c>
      <c r="C200" s="1337" t="s">
        <v>496</v>
      </c>
      <c r="D200" s="1337" t="n">
        <f aca="false">K200</f>
        <v>300</v>
      </c>
      <c r="E200" s="1337" t="s">
        <v>496</v>
      </c>
      <c r="F200" s="1357" t="n">
        <f aca="false">L200</f>
        <v>2450</v>
      </c>
      <c r="G200" s="1337" t="s">
        <v>496</v>
      </c>
      <c r="H200" s="1325" t="n">
        <v>6</v>
      </c>
      <c r="I200" s="1327" t="s">
        <v>517</v>
      </c>
      <c r="J200" s="1338" t="n">
        <v>140</v>
      </c>
      <c r="K200" s="1209" t="n">
        <v>300</v>
      </c>
      <c r="L200" s="1209" t="n">
        <v>2450</v>
      </c>
      <c r="M200" s="1210" t="n">
        <v>34.12149358766</v>
      </c>
      <c r="N200" s="1211" t="n">
        <v>2243.967768</v>
      </c>
      <c r="O200" s="1212" t="n">
        <v>48903.5414210625</v>
      </c>
      <c r="P200" s="1342" t="n">
        <v>60128.0085973275</v>
      </c>
      <c r="Q200" s="1213" t="n">
        <v>27726.7943812838</v>
      </c>
      <c r="R200" s="1343" t="n">
        <v>76630.3358023463</v>
      </c>
      <c r="S200" s="1344" t="n">
        <v>87854.8029786113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140</v>
      </c>
      <c r="C201" s="1337" t="s">
        <v>496</v>
      </c>
      <c r="D201" s="1337" t="n">
        <f aca="false">K201</f>
        <v>300</v>
      </c>
      <c r="E201" s="1337" t="s">
        <v>496</v>
      </c>
      <c r="F201" s="1357" t="n">
        <f aca="false">L201</f>
        <v>2500</v>
      </c>
      <c r="G201" s="1337" t="s">
        <v>496</v>
      </c>
      <c r="H201" s="1325" t="n">
        <v>6</v>
      </c>
      <c r="I201" s="1327" t="s">
        <v>517</v>
      </c>
      <c r="J201" s="1338" t="n">
        <v>140</v>
      </c>
      <c r="K201" s="1209" t="n">
        <v>300</v>
      </c>
      <c r="L201" s="1209" t="n">
        <v>2500</v>
      </c>
      <c r="M201" s="1210" t="n">
        <v>34.76380673718</v>
      </c>
      <c r="N201" s="1211" t="n">
        <v>2297.395572</v>
      </c>
      <c r="O201" s="1212" t="n">
        <v>49758.206615055</v>
      </c>
      <c r="P201" s="1342" t="n">
        <v>61193.9768234175</v>
      </c>
      <c r="Q201" s="1213" t="n">
        <v>28175.77117368</v>
      </c>
      <c r="R201" s="1343" t="n">
        <v>77933.977788735</v>
      </c>
      <c r="S201" s="1344" t="n">
        <v>89369.7479970975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140</v>
      </c>
      <c r="C202" s="1337" t="s">
        <v>496</v>
      </c>
      <c r="D202" s="1337" t="n">
        <f aca="false">K202</f>
        <v>300</v>
      </c>
      <c r="E202" s="1337" t="s">
        <v>496</v>
      </c>
      <c r="F202" s="1357" t="n">
        <f aca="false">L202</f>
        <v>2550</v>
      </c>
      <c r="G202" s="1337" t="s">
        <v>496</v>
      </c>
      <c r="H202" s="1325" t="n">
        <v>6</v>
      </c>
      <c r="I202" s="1327" t="s">
        <v>517</v>
      </c>
      <c r="J202" s="1338" t="n">
        <v>140</v>
      </c>
      <c r="K202" s="1209" t="n">
        <v>300</v>
      </c>
      <c r="L202" s="1209" t="n">
        <v>2550</v>
      </c>
      <c r="M202" s="1210" t="n">
        <v>35.4463958867</v>
      </c>
      <c r="N202" s="1211" t="n">
        <v>2350.823376</v>
      </c>
      <c r="O202" s="1212" t="n">
        <v>50612.8929336563</v>
      </c>
      <c r="P202" s="1342" t="n">
        <v>62259.9501666488</v>
      </c>
      <c r="Q202" s="1213" t="n">
        <v>28840.2450858675</v>
      </c>
      <c r="R202" s="1343" t="n">
        <v>79453.1380195238</v>
      </c>
      <c r="S202" s="1344" t="n">
        <v>91100.1952525163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140</v>
      </c>
      <c r="C203" s="1325" t="s">
        <v>496</v>
      </c>
      <c r="D203" s="1325" t="n">
        <f aca="false">K203</f>
        <v>300</v>
      </c>
      <c r="E203" s="1325" t="s">
        <v>496</v>
      </c>
      <c r="F203" s="1357" t="n">
        <f aca="false">L203</f>
        <v>2600</v>
      </c>
      <c r="G203" s="1325" t="s">
        <v>496</v>
      </c>
      <c r="H203" s="1325" t="n">
        <v>6</v>
      </c>
      <c r="I203" s="1327" t="s">
        <v>517</v>
      </c>
      <c r="J203" s="1338" t="n">
        <v>140</v>
      </c>
      <c r="K203" s="1209" t="n">
        <v>300</v>
      </c>
      <c r="L203" s="1209" t="n">
        <v>2600</v>
      </c>
      <c r="M203" s="1210" t="n">
        <v>36.11194503622</v>
      </c>
      <c r="N203" s="1211" t="n">
        <v>2404.25118</v>
      </c>
      <c r="O203" s="1212" t="n">
        <v>50521.082628645</v>
      </c>
      <c r="P203" s="1342" t="n">
        <v>62136.7036884338</v>
      </c>
      <c r="Q203" s="1213" t="n">
        <v>29289.2218782638</v>
      </c>
      <c r="R203" s="1343" t="n">
        <v>79810.3045069088</v>
      </c>
      <c r="S203" s="1344" t="n">
        <v>91425.9255666975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140</v>
      </c>
      <c r="C204" s="1337" t="s">
        <v>496</v>
      </c>
      <c r="D204" s="1337" t="n">
        <f aca="false">K204</f>
        <v>300</v>
      </c>
      <c r="E204" s="1337" t="s">
        <v>496</v>
      </c>
      <c r="F204" s="1357" t="n">
        <f aca="false">L204</f>
        <v>2650</v>
      </c>
      <c r="G204" s="1337" t="s">
        <v>496</v>
      </c>
      <c r="H204" s="1325" t="n">
        <v>6</v>
      </c>
      <c r="I204" s="1327" t="s">
        <v>517</v>
      </c>
      <c r="J204" s="1338" t="n">
        <v>140</v>
      </c>
      <c r="K204" s="1209" t="n">
        <v>300</v>
      </c>
      <c r="L204" s="1209" t="n">
        <v>2650</v>
      </c>
      <c r="M204" s="1210" t="n">
        <v>36.79453418574</v>
      </c>
      <c r="N204" s="1211" t="n">
        <v>2457.678984</v>
      </c>
      <c r="O204" s="1212" t="n">
        <v>51628.872856545</v>
      </c>
      <c r="P204" s="1342" t="n">
        <v>63520.4057114363</v>
      </c>
      <c r="Q204" s="1213" t="n">
        <v>29953.6956592425</v>
      </c>
      <c r="R204" s="1343" t="n">
        <v>81582.5685157875</v>
      </c>
      <c r="S204" s="1344" t="n">
        <v>93474.1013706788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140</v>
      </c>
      <c r="C205" s="1337" t="s">
        <v>496</v>
      </c>
      <c r="D205" s="1337" t="n">
        <f aca="false">K205</f>
        <v>300</v>
      </c>
      <c r="E205" s="1337" t="s">
        <v>496</v>
      </c>
      <c r="F205" s="1357" t="n">
        <f aca="false">L205</f>
        <v>2700</v>
      </c>
      <c r="G205" s="1337" t="s">
        <v>496</v>
      </c>
      <c r="H205" s="1325" t="n">
        <v>6</v>
      </c>
      <c r="I205" s="1327" t="s">
        <v>517</v>
      </c>
      <c r="J205" s="1338" t="n">
        <v>140</v>
      </c>
      <c r="K205" s="1209" t="n">
        <v>300</v>
      </c>
      <c r="L205" s="1209" t="n">
        <v>2700</v>
      </c>
      <c r="M205" s="1210" t="n">
        <v>37.61708333526</v>
      </c>
      <c r="N205" s="1211" t="n">
        <v>2511.106788</v>
      </c>
      <c r="O205" s="1212" t="n">
        <v>52600.4855902913</v>
      </c>
      <c r="P205" s="1342" t="n">
        <v>64705.9943307263</v>
      </c>
      <c r="Q205" s="1213" t="n">
        <v>30402.6725828475</v>
      </c>
      <c r="R205" s="1343" t="n">
        <v>83003.1581731388</v>
      </c>
      <c r="S205" s="1344" t="n">
        <v>95108.6669135738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140</v>
      </c>
      <c r="C206" s="1337" t="s">
        <v>496</v>
      </c>
      <c r="D206" s="1337" t="n">
        <f aca="false">K206</f>
        <v>300</v>
      </c>
      <c r="E206" s="1337" t="s">
        <v>496</v>
      </c>
      <c r="F206" s="1357" t="n">
        <f aca="false">L206</f>
        <v>2750</v>
      </c>
      <c r="G206" s="1337" t="s">
        <v>496</v>
      </c>
      <c r="H206" s="1325" t="n">
        <v>6</v>
      </c>
      <c r="I206" s="1327" t="s">
        <v>517</v>
      </c>
      <c r="J206" s="1338" t="n">
        <v>140</v>
      </c>
      <c r="K206" s="1209" t="n">
        <v>300</v>
      </c>
      <c r="L206" s="1209" t="n">
        <v>2750</v>
      </c>
      <c r="M206" s="1210" t="n">
        <v>38.28263248478</v>
      </c>
      <c r="N206" s="1211" t="n">
        <v>2564.534592</v>
      </c>
      <c r="O206" s="1212" t="n">
        <v>53457.3847444613</v>
      </c>
      <c r="P206" s="1342" t="n">
        <v>65774.4527676825</v>
      </c>
      <c r="Q206" s="1213" t="n">
        <v>30851.6493752438</v>
      </c>
      <c r="R206" s="1343" t="n">
        <v>84309.034119705</v>
      </c>
      <c r="S206" s="1344" t="n">
        <v>96626.1021429263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140</v>
      </c>
      <c r="C207" s="1337" t="s">
        <v>496</v>
      </c>
      <c r="D207" s="1337" t="n">
        <f aca="false">K207</f>
        <v>300</v>
      </c>
      <c r="E207" s="1337" t="s">
        <v>496</v>
      </c>
      <c r="F207" s="1357" t="n">
        <f aca="false">L207</f>
        <v>2800</v>
      </c>
      <c r="G207" s="1337" t="s">
        <v>496</v>
      </c>
      <c r="H207" s="1325" t="n">
        <v>6</v>
      </c>
      <c r="I207" s="1327" t="s">
        <v>517</v>
      </c>
      <c r="J207" s="1338" t="n">
        <v>140</v>
      </c>
      <c r="K207" s="1209" t="n">
        <v>300</v>
      </c>
      <c r="L207" s="1209" t="n">
        <v>2800</v>
      </c>
      <c r="M207" s="1210" t="n">
        <v>38.9652216343</v>
      </c>
      <c r="N207" s="1211" t="n">
        <v>2617.962396</v>
      </c>
      <c r="O207" s="1212" t="n">
        <v>54314.2911151125</v>
      </c>
      <c r="P207" s="1342" t="n">
        <v>66842.9122543088</v>
      </c>
      <c r="Q207" s="1213" t="n">
        <v>31516.1231562225</v>
      </c>
      <c r="R207" s="1343" t="n">
        <v>85830.414271335</v>
      </c>
      <c r="S207" s="1344" t="n">
        <v>98359.0354105313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140</v>
      </c>
      <c r="C208" s="1337" t="s">
        <v>496</v>
      </c>
      <c r="D208" s="1337" t="n">
        <f aca="false">K208</f>
        <v>300</v>
      </c>
      <c r="E208" s="1337" t="s">
        <v>496</v>
      </c>
      <c r="F208" s="1357" t="n">
        <f aca="false">L208</f>
        <v>2850</v>
      </c>
      <c r="G208" s="1337" t="s">
        <v>496</v>
      </c>
      <c r="H208" s="1325" t="n">
        <v>6</v>
      </c>
      <c r="I208" s="1327" t="s">
        <v>517</v>
      </c>
      <c r="J208" s="1338" t="n">
        <v>140</v>
      </c>
      <c r="K208" s="1209" t="n">
        <v>300</v>
      </c>
      <c r="L208" s="1209" t="n">
        <v>2850</v>
      </c>
      <c r="M208" s="1210" t="n">
        <v>39.63077078382</v>
      </c>
      <c r="N208" s="1211" t="n">
        <v>2671.3902</v>
      </c>
      <c r="O208" s="1212" t="n">
        <v>55171.2045710363</v>
      </c>
      <c r="P208" s="1342" t="n">
        <v>67911.3729218138</v>
      </c>
      <c r="Q208" s="1213" t="n">
        <v>31965.1000798275</v>
      </c>
      <c r="R208" s="1343" t="n">
        <v>87136.3046508638</v>
      </c>
      <c r="S208" s="1344" t="n">
        <v>99876.4730016413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140</v>
      </c>
      <c r="C209" s="1337" t="s">
        <v>496</v>
      </c>
      <c r="D209" s="1337" t="n">
        <f aca="false">K209</f>
        <v>300</v>
      </c>
      <c r="E209" s="1337" t="s">
        <v>496</v>
      </c>
      <c r="F209" s="1357" t="n">
        <f aca="false">L209</f>
        <v>2900</v>
      </c>
      <c r="G209" s="1337" t="s">
        <v>496</v>
      </c>
      <c r="H209" s="1325" t="n">
        <v>6</v>
      </c>
      <c r="I209" s="1327" t="s">
        <v>517</v>
      </c>
      <c r="J209" s="1338" t="n">
        <v>140</v>
      </c>
      <c r="K209" s="1209" t="n">
        <v>300</v>
      </c>
      <c r="L209" s="1209" t="n">
        <v>2900</v>
      </c>
      <c r="M209" s="1210" t="n">
        <v>40.31335993334</v>
      </c>
      <c r="N209" s="1211" t="n">
        <v>2724.818004</v>
      </c>
      <c r="O209" s="1212" t="n">
        <v>56028.1244561888</v>
      </c>
      <c r="P209" s="1342" t="n">
        <v>68979.8346389888</v>
      </c>
      <c r="Q209" s="1213" t="n">
        <v>32629.5738608063</v>
      </c>
      <c r="R209" s="1343" t="n">
        <v>88657.698316995</v>
      </c>
      <c r="S209" s="1344" t="n">
        <v>101609.408499795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140</v>
      </c>
      <c r="C210" s="1337" t="s">
        <v>496</v>
      </c>
      <c r="D210" s="1337" t="n">
        <f aca="false">K210</f>
        <v>300</v>
      </c>
      <c r="E210" s="1337" t="s">
        <v>496</v>
      </c>
      <c r="F210" s="1357" t="n">
        <f aca="false">L210</f>
        <v>2950</v>
      </c>
      <c r="G210" s="1337" t="s">
        <v>496</v>
      </c>
      <c r="H210" s="1325" t="n">
        <v>6</v>
      </c>
      <c r="I210" s="1327" t="s">
        <v>517</v>
      </c>
      <c r="J210" s="1338" t="n">
        <v>140</v>
      </c>
      <c r="K210" s="1209" t="n">
        <v>300</v>
      </c>
      <c r="L210" s="1209" t="n">
        <v>2950</v>
      </c>
      <c r="M210" s="1210" t="n">
        <v>40.97890908286</v>
      </c>
      <c r="N210" s="1211" t="n">
        <v>2778.245808</v>
      </c>
      <c r="O210" s="1212" t="n">
        <v>56885.05077057</v>
      </c>
      <c r="P210" s="1342" t="n">
        <v>70048.2974058338</v>
      </c>
      <c r="Q210" s="1213" t="n">
        <v>33078.5507844113</v>
      </c>
      <c r="R210" s="1343" t="n">
        <v>89963.6015549813</v>
      </c>
      <c r="S210" s="1344" t="n">
        <v>103126.848190245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140</v>
      </c>
      <c r="C211" s="1346" t="s">
        <v>496</v>
      </c>
      <c r="D211" s="1346" t="n">
        <f aca="false">K211</f>
        <v>300</v>
      </c>
      <c r="E211" s="1346" t="s">
        <v>496</v>
      </c>
      <c r="F211" s="1358" t="n">
        <f aca="false">L211</f>
        <v>3000</v>
      </c>
      <c r="G211" s="1346" t="s">
        <v>496</v>
      </c>
      <c r="H211" s="1325" t="n">
        <v>6</v>
      </c>
      <c r="I211" s="1349" t="s">
        <v>517</v>
      </c>
      <c r="J211" s="1338" t="n">
        <v>140</v>
      </c>
      <c r="K211" s="1232" t="n">
        <v>300</v>
      </c>
      <c r="L211" s="1232" t="n">
        <v>3000</v>
      </c>
      <c r="M211" s="1233" t="n">
        <v>41.66149823238</v>
      </c>
      <c r="N211" s="1234" t="n">
        <v>2831.673612</v>
      </c>
      <c r="O211" s="1235" t="n">
        <v>58642.2447984675</v>
      </c>
      <c r="P211" s="1353" t="n">
        <v>71116.7612223488</v>
      </c>
      <c r="Q211" s="1236" t="n">
        <v>33743.02456539</v>
      </c>
      <c r="R211" s="1354" t="n">
        <v>92385.2693638575</v>
      </c>
      <c r="S211" s="1355" t="n">
        <v>104859.785787739</v>
      </c>
    </row>
    <row r="212" customFormat="false" ht="22.5" hidden="false" customHeight="true" outlineLevel="0" collapsed="false">
      <c r="A212" s="1241" t="s">
        <v>498</v>
      </c>
      <c r="B212" s="1241"/>
      <c r="C212" s="1241"/>
      <c r="D212" s="1241"/>
      <c r="E212" s="1241"/>
      <c r="F212" s="1241"/>
      <c r="G212" s="1241"/>
      <c r="H212" s="1241"/>
      <c r="I212" s="1241"/>
      <c r="J212" s="1241"/>
      <c r="K212" s="1241"/>
      <c r="L212" s="1241"/>
      <c r="M212" s="1241"/>
      <c r="N212" s="1241"/>
      <c r="O212" s="1241"/>
      <c r="P212" s="1241"/>
      <c r="Q212" s="1241"/>
      <c r="R212" s="1241"/>
      <c r="S212" s="1241"/>
    </row>
    <row r="213" customFormat="false" ht="16.5" hidden="false" customHeight="true" outlineLevel="0" collapsed="false">
      <c r="A213" s="1202" t="s">
        <v>516</v>
      </c>
      <c r="B213" s="1202"/>
      <c r="C213" s="1202"/>
      <c r="D213" s="1202"/>
      <c r="E213" s="1202"/>
      <c r="F213" s="1202"/>
      <c r="G213" s="1202"/>
      <c r="H213" s="1202"/>
      <c r="I213" s="1202"/>
      <c r="J213" s="1202"/>
      <c r="K213" s="1202"/>
      <c r="L213" s="1202"/>
      <c r="M213" s="1202"/>
      <c r="N213" s="1202"/>
      <c r="O213" s="1202"/>
      <c r="P213" s="1202"/>
      <c r="Q213" s="1202"/>
      <c r="R213" s="1202"/>
      <c r="S213" s="1202"/>
    </row>
    <row r="214" customFormat="false" ht="16.5" hidden="false" customHeight="false" outlineLevel="0" collapsed="false">
      <c r="A214" s="1324" t="s">
        <v>529</v>
      </c>
      <c r="B214" s="1325" t="n">
        <f aca="false">J214</f>
        <v>140</v>
      </c>
      <c r="C214" s="1325" t="s">
        <v>496</v>
      </c>
      <c r="D214" s="1325" t="n">
        <f aca="false">K214</f>
        <v>300</v>
      </c>
      <c r="E214" s="1325" t="s">
        <v>496</v>
      </c>
      <c r="F214" s="1357" t="n">
        <f aca="false">L214</f>
        <v>600</v>
      </c>
      <c r="G214" s="1325" t="s">
        <v>496</v>
      </c>
      <c r="H214" s="1325" t="n">
        <v>8</v>
      </c>
      <c r="I214" s="1327" t="s">
        <v>517</v>
      </c>
      <c r="J214" s="1328" t="n">
        <v>140</v>
      </c>
      <c r="K214" s="1259" t="n">
        <v>300</v>
      </c>
      <c r="L214" s="1259" t="n">
        <v>600</v>
      </c>
      <c r="M214" s="1360" t="n">
        <v>8.48806234082</v>
      </c>
      <c r="N214" s="1261" t="n">
        <v>290.3685</v>
      </c>
      <c r="O214" s="1240" t="n">
        <v>17712.9925718175</v>
      </c>
      <c r="P214" s="1332" t="n">
        <v>20739.6180038813</v>
      </c>
      <c r="Q214" s="1262" t="n">
        <v>7666.69940838</v>
      </c>
      <c r="R214" s="1334" t="n">
        <v>25379.6919801975</v>
      </c>
      <c r="S214" s="1335" t="n">
        <v>28406.3174122613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140</v>
      </c>
      <c r="C215" s="1337" t="s">
        <v>496</v>
      </c>
      <c r="D215" s="1337" t="n">
        <f aca="false">K215</f>
        <v>300</v>
      </c>
      <c r="E215" s="1337" t="s">
        <v>496</v>
      </c>
      <c r="F215" s="1357" t="n">
        <f aca="false">L215</f>
        <v>650</v>
      </c>
      <c r="G215" s="1337" t="s">
        <v>496</v>
      </c>
      <c r="H215" s="1325" t="n">
        <v>8</v>
      </c>
      <c r="I215" s="1327" t="s">
        <v>517</v>
      </c>
      <c r="J215" s="1338" t="n">
        <v>140</v>
      </c>
      <c r="K215" s="1209" t="n">
        <v>300</v>
      </c>
      <c r="L215" s="1209" t="n">
        <v>650</v>
      </c>
      <c r="M215" s="1210" t="n">
        <v>9.15361149034</v>
      </c>
      <c r="N215" s="1211" t="n">
        <v>348.4422</v>
      </c>
      <c r="O215" s="1212" t="n">
        <v>18770.5986018525</v>
      </c>
      <c r="P215" s="1342" t="n">
        <v>21988.2537396338</v>
      </c>
      <c r="Q215" s="1213" t="n">
        <v>8115.67620077625</v>
      </c>
      <c r="R215" s="1343" t="n">
        <v>26886.2748026288</v>
      </c>
      <c r="S215" s="1344" t="n">
        <v>30103.92994041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140</v>
      </c>
      <c r="C216" s="1337" t="s">
        <v>496</v>
      </c>
      <c r="D216" s="1337" t="n">
        <f aca="false">K216</f>
        <v>300</v>
      </c>
      <c r="E216" s="1337" t="s">
        <v>496</v>
      </c>
      <c r="F216" s="1357" t="n">
        <f aca="false">L216</f>
        <v>700</v>
      </c>
      <c r="G216" s="1337" t="s">
        <v>496</v>
      </c>
      <c r="H216" s="1325" t="n">
        <v>8</v>
      </c>
      <c r="I216" s="1327" t="s">
        <v>517</v>
      </c>
      <c r="J216" s="1338" t="n">
        <v>140</v>
      </c>
      <c r="K216" s="1209" t="n">
        <v>300</v>
      </c>
      <c r="L216" s="1209" t="n">
        <v>700</v>
      </c>
      <c r="M216" s="1210" t="n">
        <v>9.83620063986</v>
      </c>
      <c r="N216" s="1211" t="n">
        <v>406.5159</v>
      </c>
      <c r="O216" s="1212" t="n">
        <v>19828.2046318875</v>
      </c>
      <c r="P216" s="1342" t="n">
        <v>23236.8893441775</v>
      </c>
      <c r="Q216" s="1213" t="n">
        <v>8780.15011296375</v>
      </c>
      <c r="R216" s="1343" t="n">
        <v>28608.3547448513</v>
      </c>
      <c r="S216" s="1344" t="n">
        <v>32017.0394571413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140</v>
      </c>
      <c r="C217" s="1337" t="s">
        <v>496</v>
      </c>
      <c r="D217" s="1337" t="n">
        <f aca="false">K217</f>
        <v>300</v>
      </c>
      <c r="E217" s="1337" t="s">
        <v>496</v>
      </c>
      <c r="F217" s="1357" t="n">
        <f aca="false">L217</f>
        <v>750</v>
      </c>
      <c r="G217" s="1337" t="s">
        <v>496</v>
      </c>
      <c r="H217" s="1325" t="n">
        <v>8</v>
      </c>
      <c r="I217" s="1327" t="s">
        <v>517</v>
      </c>
      <c r="J217" s="1338" t="n">
        <v>140</v>
      </c>
      <c r="K217" s="1209" t="n">
        <v>300</v>
      </c>
      <c r="L217" s="1209" t="n">
        <v>750</v>
      </c>
      <c r="M217" s="1210" t="n">
        <v>10.50174978938</v>
      </c>
      <c r="N217" s="1211" t="n">
        <v>464.5896</v>
      </c>
      <c r="O217" s="1212" t="n">
        <v>20885.8107931313</v>
      </c>
      <c r="P217" s="1342" t="n">
        <v>24485.5249487213</v>
      </c>
      <c r="Q217" s="1213" t="n">
        <v>9229.12690536</v>
      </c>
      <c r="R217" s="1343" t="n">
        <v>30114.9376984913</v>
      </c>
      <c r="S217" s="1344" t="n">
        <v>33714.6518540813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140</v>
      </c>
      <c r="C218" s="1337" t="s">
        <v>496</v>
      </c>
      <c r="D218" s="1337" t="n">
        <f aca="false">K218</f>
        <v>300</v>
      </c>
      <c r="E218" s="1337" t="s">
        <v>496</v>
      </c>
      <c r="F218" s="1357" t="n">
        <f aca="false">L218</f>
        <v>800</v>
      </c>
      <c r="G218" s="1337" t="s">
        <v>496</v>
      </c>
      <c r="H218" s="1325" t="n">
        <v>8</v>
      </c>
      <c r="I218" s="1327" t="s">
        <v>517</v>
      </c>
      <c r="J218" s="1338" t="n">
        <v>140</v>
      </c>
      <c r="K218" s="1209" t="n">
        <v>300</v>
      </c>
      <c r="L218" s="1209" t="n">
        <v>800</v>
      </c>
      <c r="M218" s="1210" t="n">
        <v>11.1672989389</v>
      </c>
      <c r="N218" s="1211" t="n">
        <v>522.6633</v>
      </c>
      <c r="O218" s="1212" t="n">
        <v>21943.4168231663</v>
      </c>
      <c r="P218" s="1342" t="n">
        <v>25734.160553265</v>
      </c>
      <c r="Q218" s="1213" t="n">
        <v>9678.10369775625</v>
      </c>
      <c r="R218" s="1343" t="n">
        <v>31621.5205209225</v>
      </c>
      <c r="S218" s="1344" t="n">
        <v>35412.2642510213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140</v>
      </c>
      <c r="C219" s="1337" t="s">
        <v>496</v>
      </c>
      <c r="D219" s="1337" t="n">
        <f aca="false">K219</f>
        <v>300</v>
      </c>
      <c r="E219" s="1337" t="s">
        <v>496</v>
      </c>
      <c r="F219" s="1357" t="n">
        <f aca="false">L219</f>
        <v>850</v>
      </c>
      <c r="G219" s="1337" t="s">
        <v>496</v>
      </c>
      <c r="H219" s="1325" t="n">
        <v>8</v>
      </c>
      <c r="I219" s="1327" t="s">
        <v>517</v>
      </c>
      <c r="J219" s="1338" t="n">
        <v>140</v>
      </c>
      <c r="K219" s="1209" t="n">
        <v>300</v>
      </c>
      <c r="L219" s="1209" t="n">
        <v>850</v>
      </c>
      <c r="M219" s="1210" t="n">
        <v>11.84988808842</v>
      </c>
      <c r="N219" s="1211" t="n">
        <v>580.737</v>
      </c>
      <c r="O219" s="1212" t="n">
        <v>23001.0228532013</v>
      </c>
      <c r="P219" s="1342" t="n">
        <v>26982.7962890175</v>
      </c>
      <c r="Q219" s="1213" t="n">
        <v>10342.5776099438</v>
      </c>
      <c r="R219" s="1343" t="n">
        <v>33343.600463145</v>
      </c>
      <c r="S219" s="1344" t="n">
        <v>37325.3738989613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140</v>
      </c>
      <c r="C220" s="1337" t="s">
        <v>496</v>
      </c>
      <c r="D220" s="1337" t="n">
        <f aca="false">K220</f>
        <v>300</v>
      </c>
      <c r="E220" s="1337" t="s">
        <v>496</v>
      </c>
      <c r="F220" s="1357" t="n">
        <f aca="false">L220</f>
        <v>900</v>
      </c>
      <c r="G220" s="1337" t="s">
        <v>496</v>
      </c>
      <c r="H220" s="1325" t="n">
        <v>8</v>
      </c>
      <c r="I220" s="1327" t="s">
        <v>517</v>
      </c>
      <c r="J220" s="1338" t="n">
        <v>140</v>
      </c>
      <c r="K220" s="1209" t="n">
        <v>300</v>
      </c>
      <c r="L220" s="1209" t="n">
        <v>900</v>
      </c>
      <c r="M220" s="1210" t="n">
        <v>12.51543723794</v>
      </c>
      <c r="N220" s="1211" t="n">
        <v>638.8107</v>
      </c>
      <c r="O220" s="1212" t="n">
        <v>24058.6288832363</v>
      </c>
      <c r="P220" s="1342" t="n">
        <v>28231.4318935613</v>
      </c>
      <c r="Q220" s="1213" t="n">
        <v>10791.55440234</v>
      </c>
      <c r="R220" s="1343" t="n">
        <v>34850.1832855763</v>
      </c>
      <c r="S220" s="1344" t="n">
        <v>39022.9862959013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140</v>
      </c>
      <c r="C221" s="1337" t="s">
        <v>496</v>
      </c>
      <c r="D221" s="1337" t="n">
        <f aca="false">K221</f>
        <v>300</v>
      </c>
      <c r="E221" s="1337" t="s">
        <v>496</v>
      </c>
      <c r="F221" s="1357" t="n">
        <f aca="false">L221</f>
        <v>950</v>
      </c>
      <c r="G221" s="1337" t="s">
        <v>496</v>
      </c>
      <c r="H221" s="1325" t="n">
        <v>8</v>
      </c>
      <c r="I221" s="1327" t="s">
        <v>517</v>
      </c>
      <c r="J221" s="1338" t="n">
        <v>140</v>
      </c>
      <c r="K221" s="1209" t="n">
        <v>300</v>
      </c>
      <c r="L221" s="1209" t="n">
        <v>950</v>
      </c>
      <c r="M221" s="1210" t="n">
        <v>13.19802638746</v>
      </c>
      <c r="N221" s="1211" t="n">
        <v>696.8844</v>
      </c>
      <c r="O221" s="1212" t="n">
        <v>25116.23504448</v>
      </c>
      <c r="P221" s="1342" t="n">
        <v>29480.067498105</v>
      </c>
      <c r="Q221" s="1213" t="n">
        <v>11456.0281833188</v>
      </c>
      <c r="R221" s="1343" t="n">
        <v>36572.2632277988</v>
      </c>
      <c r="S221" s="1344" t="n">
        <v>40936.0956814238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140</v>
      </c>
      <c r="C222" s="1337" t="s">
        <v>496</v>
      </c>
      <c r="D222" s="1337" t="n">
        <f aca="false">K222</f>
        <v>300</v>
      </c>
      <c r="E222" s="1337" t="s">
        <v>496</v>
      </c>
      <c r="F222" s="1357" t="n">
        <f aca="false">L222</f>
        <v>1000</v>
      </c>
      <c r="G222" s="1337" t="s">
        <v>496</v>
      </c>
      <c r="H222" s="1325" t="n">
        <v>8</v>
      </c>
      <c r="I222" s="1327" t="s">
        <v>517</v>
      </c>
      <c r="J222" s="1338" t="n">
        <v>140</v>
      </c>
      <c r="K222" s="1209" t="n">
        <v>300</v>
      </c>
      <c r="L222" s="1209" t="n">
        <v>1000</v>
      </c>
      <c r="M222" s="1210" t="n">
        <v>13.86357553698</v>
      </c>
      <c r="N222" s="1211" t="n">
        <v>754.9581</v>
      </c>
      <c r="O222" s="1212" t="n">
        <v>26173.841074515</v>
      </c>
      <c r="P222" s="1342" t="n">
        <v>30728.7031026488</v>
      </c>
      <c r="Q222" s="1213" t="n">
        <v>11905.0051069238</v>
      </c>
      <c r="R222" s="1343" t="n">
        <v>38078.8461814388</v>
      </c>
      <c r="S222" s="1344" t="n">
        <v>42633.7082095725</v>
      </c>
    </row>
    <row r="223" customFormat="false" ht="16.5" hidden="false" customHeight="false" outlineLevel="0" collapsed="false">
      <c r="A223" s="1336" t="s">
        <v>529</v>
      </c>
      <c r="B223" s="1337" t="n">
        <f aca="false">J223</f>
        <v>140</v>
      </c>
      <c r="C223" s="1337" t="s">
        <v>496</v>
      </c>
      <c r="D223" s="1337" t="n">
        <f aca="false">K223</f>
        <v>300</v>
      </c>
      <c r="E223" s="1337" t="s">
        <v>496</v>
      </c>
      <c r="F223" s="1357" t="n">
        <f aca="false">L223</f>
        <v>1050</v>
      </c>
      <c r="G223" s="1337" t="s">
        <v>496</v>
      </c>
      <c r="H223" s="1325" t="n">
        <v>8</v>
      </c>
      <c r="I223" s="1327" t="s">
        <v>517</v>
      </c>
      <c r="J223" s="1338" t="n">
        <v>140</v>
      </c>
      <c r="K223" s="1209" t="n">
        <v>300</v>
      </c>
      <c r="L223" s="1209" t="n">
        <v>1050</v>
      </c>
      <c r="M223" s="1210" t="n">
        <v>14.5461646865</v>
      </c>
      <c r="N223" s="1211" t="n">
        <v>813.0318</v>
      </c>
      <c r="O223" s="1212" t="n">
        <v>27231.44710455</v>
      </c>
      <c r="P223" s="1342" t="n">
        <v>31977.3388384013</v>
      </c>
      <c r="Q223" s="1213" t="n">
        <v>12569.4788879025</v>
      </c>
      <c r="R223" s="1343" t="n">
        <v>39800.9259924525</v>
      </c>
      <c r="S223" s="1344" t="n">
        <v>44546.8177263038</v>
      </c>
    </row>
    <row r="224" customFormat="false" ht="16.5" hidden="false" customHeight="false" outlineLevel="0" collapsed="false">
      <c r="A224" s="1324" t="s">
        <v>529</v>
      </c>
      <c r="B224" s="1325" t="n">
        <f aca="false">J224</f>
        <v>140</v>
      </c>
      <c r="C224" s="1325" t="s">
        <v>496</v>
      </c>
      <c r="D224" s="1325" t="n">
        <f aca="false">K224</f>
        <v>300</v>
      </c>
      <c r="E224" s="1325" t="s">
        <v>496</v>
      </c>
      <c r="F224" s="1357" t="n">
        <f aca="false">L224</f>
        <v>1100</v>
      </c>
      <c r="G224" s="1325" t="s">
        <v>496</v>
      </c>
      <c r="H224" s="1325" t="n">
        <v>8</v>
      </c>
      <c r="I224" s="1327" t="s">
        <v>517</v>
      </c>
      <c r="J224" s="1338" t="n">
        <v>140</v>
      </c>
      <c r="K224" s="1209" t="n">
        <v>300</v>
      </c>
      <c r="L224" s="1209" t="n">
        <v>1100</v>
      </c>
      <c r="M224" s="1210" t="n">
        <v>15.21171383602</v>
      </c>
      <c r="N224" s="1211" t="n">
        <v>871.1055</v>
      </c>
      <c r="O224" s="1212" t="n">
        <v>28289.053134585</v>
      </c>
      <c r="P224" s="1342" t="n">
        <v>33225.974442945</v>
      </c>
      <c r="Q224" s="1213" t="n">
        <v>13018.4558115075</v>
      </c>
      <c r="R224" s="1343" t="n">
        <v>41307.5089460925</v>
      </c>
      <c r="S224" s="1344" t="n">
        <v>46244.4302544525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140</v>
      </c>
      <c r="C225" s="1337" t="s">
        <v>496</v>
      </c>
      <c r="D225" s="1337" t="n">
        <f aca="false">K225</f>
        <v>300</v>
      </c>
      <c r="E225" s="1337" t="s">
        <v>496</v>
      </c>
      <c r="F225" s="1357" t="n">
        <f aca="false">L225</f>
        <v>1150</v>
      </c>
      <c r="G225" s="1337" t="s">
        <v>496</v>
      </c>
      <c r="H225" s="1325" t="n">
        <v>8</v>
      </c>
      <c r="I225" s="1327" t="s">
        <v>517</v>
      </c>
      <c r="J225" s="1338" t="n">
        <v>140</v>
      </c>
      <c r="K225" s="1209" t="n">
        <v>300</v>
      </c>
      <c r="L225" s="1209" t="n">
        <v>1150</v>
      </c>
      <c r="M225" s="1210" t="n">
        <v>15.87726298554</v>
      </c>
      <c r="N225" s="1211" t="n">
        <v>929.1792</v>
      </c>
      <c r="O225" s="1212" t="n">
        <v>29346.6592958288</v>
      </c>
      <c r="P225" s="1342" t="n">
        <v>34474.6100474888</v>
      </c>
      <c r="Q225" s="1213" t="n">
        <v>13467.4326039038</v>
      </c>
      <c r="R225" s="1343" t="n">
        <v>42814.0918997325</v>
      </c>
      <c r="S225" s="1344" t="n">
        <v>47942.0426513925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140</v>
      </c>
      <c r="C226" s="1337" t="s">
        <v>496</v>
      </c>
      <c r="D226" s="1337" t="n">
        <f aca="false">K226</f>
        <v>300</v>
      </c>
      <c r="E226" s="1337" t="s">
        <v>496</v>
      </c>
      <c r="F226" s="1357" t="n">
        <f aca="false">L226</f>
        <v>1200</v>
      </c>
      <c r="G226" s="1337" t="s">
        <v>496</v>
      </c>
      <c r="H226" s="1325" t="n">
        <v>8</v>
      </c>
      <c r="I226" s="1327" t="s">
        <v>517</v>
      </c>
      <c r="J226" s="1338" t="n">
        <v>140</v>
      </c>
      <c r="K226" s="1209" t="n">
        <v>300</v>
      </c>
      <c r="L226" s="1209" t="n">
        <v>1200</v>
      </c>
      <c r="M226" s="1210" t="n">
        <v>16.71685213506</v>
      </c>
      <c r="N226" s="1211" t="n">
        <v>987.2529</v>
      </c>
      <c r="O226" s="1212" t="n">
        <v>30548.4790935375</v>
      </c>
      <c r="P226" s="1342" t="n">
        <v>35868.3399616275</v>
      </c>
      <c r="Q226" s="1213" t="n">
        <v>14131.9063848825</v>
      </c>
      <c r="R226" s="1343" t="n">
        <v>44680.38547842</v>
      </c>
      <c r="S226" s="1344" t="n">
        <v>50000.24634651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140</v>
      </c>
      <c r="C227" s="1337" t="s">
        <v>496</v>
      </c>
      <c r="D227" s="1337" t="n">
        <f aca="false">K227</f>
        <v>300</v>
      </c>
      <c r="E227" s="1337" t="s">
        <v>496</v>
      </c>
      <c r="F227" s="1357" t="n">
        <f aca="false">L227</f>
        <v>1250</v>
      </c>
      <c r="G227" s="1337" t="s">
        <v>496</v>
      </c>
      <c r="H227" s="1325" t="n">
        <v>8</v>
      </c>
      <c r="I227" s="1327" t="s">
        <v>517</v>
      </c>
      <c r="J227" s="1338" t="n">
        <v>140</v>
      </c>
      <c r="K227" s="1209" t="n">
        <v>300</v>
      </c>
      <c r="L227" s="1209" t="n">
        <v>1250</v>
      </c>
      <c r="M227" s="1210" t="n">
        <v>17.38240128458</v>
      </c>
      <c r="N227" s="1211" t="n">
        <v>1045.3266</v>
      </c>
      <c r="O227" s="1212" t="n">
        <v>31606.0852547813</v>
      </c>
      <c r="P227" s="1342" t="n">
        <v>37116.9755661713</v>
      </c>
      <c r="Q227" s="1213" t="n">
        <v>14580.8833084875</v>
      </c>
      <c r="R227" s="1343" t="n">
        <v>46186.9685632688</v>
      </c>
      <c r="S227" s="1344" t="n">
        <v>51697.8588746588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140</v>
      </c>
      <c r="C228" s="1337" t="s">
        <v>496</v>
      </c>
      <c r="D228" s="1337" t="n">
        <f aca="false">K228</f>
        <v>300</v>
      </c>
      <c r="E228" s="1337" t="s">
        <v>496</v>
      </c>
      <c r="F228" s="1357" t="n">
        <f aca="false">L228</f>
        <v>1300</v>
      </c>
      <c r="G228" s="1337" t="s">
        <v>496</v>
      </c>
      <c r="H228" s="1325" t="n">
        <v>8</v>
      </c>
      <c r="I228" s="1327" t="s">
        <v>517</v>
      </c>
      <c r="J228" s="1338" t="n">
        <v>140</v>
      </c>
      <c r="K228" s="1209" t="n">
        <v>300</v>
      </c>
      <c r="L228" s="1209" t="n">
        <v>1300</v>
      </c>
      <c r="M228" s="1210" t="n">
        <v>18.0649904341</v>
      </c>
      <c r="N228" s="1211" t="n">
        <v>1103.4003</v>
      </c>
      <c r="O228" s="1212" t="n">
        <v>32663.6912848163</v>
      </c>
      <c r="P228" s="1342" t="n">
        <v>38365.611170715</v>
      </c>
      <c r="Q228" s="1213" t="n">
        <v>15245.3570894663</v>
      </c>
      <c r="R228" s="1343" t="n">
        <v>47909.0483742825</v>
      </c>
      <c r="S228" s="1344" t="n">
        <v>53610.9682601813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140</v>
      </c>
      <c r="C229" s="1337" t="s">
        <v>496</v>
      </c>
      <c r="D229" s="1337" t="n">
        <f aca="false">K229</f>
        <v>300</v>
      </c>
      <c r="E229" s="1337" t="s">
        <v>496</v>
      </c>
      <c r="F229" s="1357" t="n">
        <f aca="false">L229</f>
        <v>1350</v>
      </c>
      <c r="G229" s="1337" t="s">
        <v>496</v>
      </c>
      <c r="H229" s="1325" t="n">
        <v>8</v>
      </c>
      <c r="I229" s="1327" t="s">
        <v>517</v>
      </c>
      <c r="J229" s="1338" t="n">
        <v>140</v>
      </c>
      <c r="K229" s="1209" t="n">
        <v>300</v>
      </c>
      <c r="L229" s="1209" t="n">
        <v>1350</v>
      </c>
      <c r="M229" s="1210" t="n">
        <v>18.73053958362</v>
      </c>
      <c r="N229" s="1211" t="n">
        <v>1161.474</v>
      </c>
      <c r="O229" s="1212" t="n">
        <v>33721.2973148513</v>
      </c>
      <c r="P229" s="1342" t="n">
        <v>39614.2469064675</v>
      </c>
      <c r="Q229" s="1213" t="n">
        <v>15694.3338818625</v>
      </c>
      <c r="R229" s="1343" t="n">
        <v>49415.6311967138</v>
      </c>
      <c r="S229" s="1344" t="n">
        <v>55308.58078833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140</v>
      </c>
      <c r="C230" s="1337" t="s">
        <v>496</v>
      </c>
      <c r="D230" s="1337" t="n">
        <f aca="false">K230</f>
        <v>300</v>
      </c>
      <c r="E230" s="1337" t="s">
        <v>496</v>
      </c>
      <c r="F230" s="1357" t="n">
        <f aca="false">L230</f>
        <v>1400</v>
      </c>
      <c r="G230" s="1337" t="s">
        <v>496</v>
      </c>
      <c r="H230" s="1325" t="n">
        <v>8</v>
      </c>
      <c r="I230" s="1327" t="s">
        <v>517</v>
      </c>
      <c r="J230" s="1338" t="n">
        <v>140</v>
      </c>
      <c r="K230" s="1209" t="n">
        <v>300</v>
      </c>
      <c r="L230" s="1209" t="n">
        <v>1400</v>
      </c>
      <c r="M230" s="1210" t="n">
        <v>19.41312873314</v>
      </c>
      <c r="N230" s="1211" t="n">
        <v>1219.5477</v>
      </c>
      <c r="O230" s="1212" t="n">
        <v>34778.9033448863</v>
      </c>
      <c r="P230" s="1342" t="n">
        <v>40862.8825110113</v>
      </c>
      <c r="Q230" s="1213" t="n">
        <v>16358.80779405</v>
      </c>
      <c r="R230" s="1343" t="n">
        <v>51137.7111389363</v>
      </c>
      <c r="S230" s="1344" t="n">
        <v>57221.6903050613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140</v>
      </c>
      <c r="C231" s="1337" t="s">
        <v>496</v>
      </c>
      <c r="D231" s="1337" t="n">
        <f aca="false">K231</f>
        <v>300</v>
      </c>
      <c r="E231" s="1337" t="s">
        <v>496</v>
      </c>
      <c r="F231" s="1357" t="n">
        <f aca="false">L231</f>
        <v>1450</v>
      </c>
      <c r="G231" s="1337" t="s">
        <v>496</v>
      </c>
      <c r="H231" s="1325" t="n">
        <v>8</v>
      </c>
      <c r="I231" s="1327" t="s">
        <v>517</v>
      </c>
      <c r="J231" s="1338" t="n">
        <v>140</v>
      </c>
      <c r="K231" s="1209" t="n">
        <v>300</v>
      </c>
      <c r="L231" s="1209" t="n">
        <v>1450</v>
      </c>
      <c r="M231" s="1210" t="n">
        <v>20.07867788266</v>
      </c>
      <c r="N231" s="1211" t="n">
        <v>1277.6214</v>
      </c>
      <c r="O231" s="1212" t="n">
        <v>35836.50950613</v>
      </c>
      <c r="P231" s="1342" t="n">
        <v>42111.518115555</v>
      </c>
      <c r="Q231" s="1213" t="n">
        <v>16807.7845864461</v>
      </c>
      <c r="R231" s="1343" t="n">
        <v>52644.2940925761</v>
      </c>
      <c r="S231" s="1344" t="n">
        <v>58919.3027020011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140</v>
      </c>
      <c r="C232" s="1337" t="s">
        <v>496</v>
      </c>
      <c r="D232" s="1337" t="n">
        <f aca="false">K232</f>
        <v>300</v>
      </c>
      <c r="E232" s="1337" t="s">
        <v>496</v>
      </c>
      <c r="F232" s="1357" t="n">
        <f aca="false">L232</f>
        <v>1500</v>
      </c>
      <c r="G232" s="1337" t="s">
        <v>496</v>
      </c>
      <c r="H232" s="1325" t="n">
        <v>8</v>
      </c>
      <c r="I232" s="1327" t="s">
        <v>517</v>
      </c>
      <c r="J232" s="1338" t="n">
        <v>140</v>
      </c>
      <c r="K232" s="1209" t="n">
        <v>300</v>
      </c>
      <c r="L232" s="1209" t="n">
        <v>1500</v>
      </c>
      <c r="M232" s="1210" t="n">
        <v>20.90047418948</v>
      </c>
      <c r="N232" s="1211" t="n">
        <v>1335.6951</v>
      </c>
      <c r="O232" s="1212" t="n">
        <v>37552.30533648</v>
      </c>
      <c r="P232" s="1342" t="n">
        <v>43978.8924607163</v>
      </c>
      <c r="Q232" s="1213" t="n">
        <v>17472.2584986338</v>
      </c>
      <c r="R232" s="1343" t="n">
        <v>55024.5638351138</v>
      </c>
      <c r="S232" s="1344" t="n">
        <v>61451.15095935</v>
      </c>
    </row>
    <row r="233" customFormat="false" ht="16.5" hidden="false" customHeight="false" outlineLevel="0" collapsed="false">
      <c r="A233" s="1336" t="s">
        <v>529</v>
      </c>
      <c r="B233" s="1337" t="n">
        <f aca="false">J233</f>
        <v>140</v>
      </c>
      <c r="C233" s="1337" t="s">
        <v>496</v>
      </c>
      <c r="D233" s="1337" t="n">
        <f aca="false">K233</f>
        <v>300</v>
      </c>
      <c r="E233" s="1337" t="s">
        <v>496</v>
      </c>
      <c r="F233" s="1357" t="n">
        <f aca="false">L233</f>
        <v>1550</v>
      </c>
      <c r="G233" s="1337" t="s">
        <v>496</v>
      </c>
      <c r="H233" s="1325" t="n">
        <v>8</v>
      </c>
      <c r="I233" s="1327" t="s">
        <v>517</v>
      </c>
      <c r="J233" s="1338" t="n">
        <v>140</v>
      </c>
      <c r="K233" s="1209" t="n">
        <v>300</v>
      </c>
      <c r="L233" s="1209" t="n">
        <v>1550</v>
      </c>
      <c r="M233" s="1210" t="n">
        <v>21.566023339</v>
      </c>
      <c r="N233" s="1211" t="n">
        <v>1393.7688</v>
      </c>
      <c r="O233" s="1212" t="n">
        <v>38609.911366515</v>
      </c>
      <c r="P233" s="1342" t="n">
        <v>45227.52806526</v>
      </c>
      <c r="Q233" s="1213" t="n">
        <v>17921.23529103</v>
      </c>
      <c r="R233" s="1343" t="n">
        <v>56531.146657545</v>
      </c>
      <c r="S233" s="1344" t="n">
        <v>63148.76335629</v>
      </c>
    </row>
    <row r="234" customFormat="false" ht="16.5" hidden="false" customHeight="false" outlineLevel="0" collapsed="false">
      <c r="A234" s="1324" t="s">
        <v>529</v>
      </c>
      <c r="B234" s="1325" t="n">
        <f aca="false">J234</f>
        <v>140</v>
      </c>
      <c r="C234" s="1325" t="s">
        <v>496</v>
      </c>
      <c r="D234" s="1325" t="n">
        <f aca="false">K234</f>
        <v>300</v>
      </c>
      <c r="E234" s="1325" t="s">
        <v>496</v>
      </c>
      <c r="F234" s="1357" t="n">
        <f aca="false">L234</f>
        <v>1600</v>
      </c>
      <c r="G234" s="1325" t="s">
        <v>496</v>
      </c>
      <c r="H234" s="1325" t="n">
        <v>8</v>
      </c>
      <c r="I234" s="1327" t="s">
        <v>517</v>
      </c>
      <c r="J234" s="1338" t="n">
        <v>140</v>
      </c>
      <c r="K234" s="1209" t="n">
        <v>300</v>
      </c>
      <c r="L234" s="1209" t="n">
        <v>1600</v>
      </c>
      <c r="M234" s="1210" t="n">
        <v>22.23157248852</v>
      </c>
      <c r="N234" s="1211" t="n">
        <v>1451.8425</v>
      </c>
      <c r="O234" s="1212" t="n">
        <v>39667.5175277588</v>
      </c>
      <c r="P234" s="1342" t="n">
        <v>46476.1638010125</v>
      </c>
      <c r="Q234" s="1213" t="n">
        <v>18370.2120834263</v>
      </c>
      <c r="R234" s="1343" t="n">
        <v>58037.729611185</v>
      </c>
      <c r="S234" s="1344" t="n">
        <v>64846.3758844388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140</v>
      </c>
      <c r="C235" s="1337" t="s">
        <v>496</v>
      </c>
      <c r="D235" s="1337" t="n">
        <f aca="false">K235</f>
        <v>300</v>
      </c>
      <c r="E235" s="1337" t="s">
        <v>496</v>
      </c>
      <c r="F235" s="1357" t="n">
        <f aca="false">L235</f>
        <v>1650</v>
      </c>
      <c r="G235" s="1337" t="s">
        <v>496</v>
      </c>
      <c r="H235" s="1325" t="n">
        <v>8</v>
      </c>
      <c r="I235" s="1327" t="s">
        <v>517</v>
      </c>
      <c r="J235" s="1338" t="n">
        <v>140</v>
      </c>
      <c r="K235" s="1209" t="n">
        <v>300</v>
      </c>
      <c r="L235" s="1209" t="n">
        <v>1650</v>
      </c>
      <c r="M235" s="1210" t="n">
        <v>22.91416163804</v>
      </c>
      <c r="N235" s="1211" t="n">
        <v>1509.9162</v>
      </c>
      <c r="O235" s="1212" t="n">
        <v>40725.1235577938</v>
      </c>
      <c r="P235" s="1342" t="n">
        <v>47724.7994055563</v>
      </c>
      <c r="Q235" s="1213" t="n">
        <v>19034.6859956138</v>
      </c>
      <c r="R235" s="1343" t="n">
        <v>59759.8095534075</v>
      </c>
      <c r="S235" s="1344" t="n">
        <v>66759.48540117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140</v>
      </c>
      <c r="C236" s="1337" t="s">
        <v>496</v>
      </c>
      <c r="D236" s="1337" t="n">
        <f aca="false">K236</f>
        <v>300</v>
      </c>
      <c r="E236" s="1337" t="s">
        <v>496</v>
      </c>
      <c r="F236" s="1357" t="n">
        <f aca="false">L236</f>
        <v>1700</v>
      </c>
      <c r="G236" s="1337" t="s">
        <v>496</v>
      </c>
      <c r="H236" s="1325" t="n">
        <v>8</v>
      </c>
      <c r="I236" s="1327" t="s">
        <v>517</v>
      </c>
      <c r="J236" s="1338" t="n">
        <v>140</v>
      </c>
      <c r="K236" s="1209" t="n">
        <v>300</v>
      </c>
      <c r="L236" s="1209" t="n">
        <v>1700</v>
      </c>
      <c r="M236" s="1210" t="n">
        <v>23.57971078756</v>
      </c>
      <c r="N236" s="1211" t="n">
        <v>1567.9899</v>
      </c>
      <c r="O236" s="1212" t="n">
        <v>41782.7295878288</v>
      </c>
      <c r="P236" s="1342" t="n">
        <v>48973.4350101</v>
      </c>
      <c r="Q236" s="1213" t="n">
        <v>19483.66278801</v>
      </c>
      <c r="R236" s="1343" t="n">
        <v>61266.3923758388</v>
      </c>
      <c r="S236" s="1344" t="n">
        <v>68457.09779811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140</v>
      </c>
      <c r="C237" s="1337" t="s">
        <v>496</v>
      </c>
      <c r="D237" s="1337" t="n">
        <f aca="false">K237</f>
        <v>300</v>
      </c>
      <c r="E237" s="1337" t="s">
        <v>496</v>
      </c>
      <c r="F237" s="1357" t="n">
        <f aca="false">L237</f>
        <v>1750</v>
      </c>
      <c r="G237" s="1337" t="s">
        <v>496</v>
      </c>
      <c r="H237" s="1325" t="n">
        <v>8</v>
      </c>
      <c r="I237" s="1327" t="s">
        <v>517</v>
      </c>
      <c r="J237" s="1338" t="n">
        <v>140</v>
      </c>
      <c r="K237" s="1209" t="n">
        <v>300</v>
      </c>
      <c r="L237" s="1209" t="n">
        <v>1750</v>
      </c>
      <c r="M237" s="1210" t="n">
        <v>24.26229993708</v>
      </c>
      <c r="N237" s="1211" t="n">
        <v>1626.0636</v>
      </c>
      <c r="O237" s="1212" t="n">
        <v>42840.3356178638</v>
      </c>
      <c r="P237" s="1342" t="n">
        <v>50222.0706146438</v>
      </c>
      <c r="Q237" s="1213" t="n">
        <v>20148.1367001975</v>
      </c>
      <c r="R237" s="1343" t="n">
        <v>62988.4723180613</v>
      </c>
      <c r="S237" s="1344" t="n">
        <v>70370.2073148413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140</v>
      </c>
      <c r="C238" s="1337" t="s">
        <v>496</v>
      </c>
      <c r="D238" s="1337" t="n">
        <f aca="false">K238</f>
        <v>300</v>
      </c>
      <c r="E238" s="1337" t="s">
        <v>496</v>
      </c>
      <c r="F238" s="1357" t="n">
        <f aca="false">L238</f>
        <v>1800</v>
      </c>
      <c r="G238" s="1337" t="s">
        <v>496</v>
      </c>
      <c r="H238" s="1325" t="n">
        <v>8</v>
      </c>
      <c r="I238" s="1327" t="s">
        <v>517</v>
      </c>
      <c r="J238" s="1338" t="n">
        <v>140</v>
      </c>
      <c r="K238" s="1209" t="n">
        <v>300</v>
      </c>
      <c r="L238" s="1209" t="n">
        <v>1800</v>
      </c>
      <c r="M238" s="1210" t="n">
        <v>24.9278490866</v>
      </c>
      <c r="N238" s="1211" t="n">
        <v>1684.1373</v>
      </c>
      <c r="O238" s="1212" t="n">
        <v>43897.9417791075</v>
      </c>
      <c r="P238" s="1342" t="n">
        <v>51470.7063503963</v>
      </c>
      <c r="Q238" s="1213" t="n">
        <v>20597.1134925938</v>
      </c>
      <c r="R238" s="1343" t="n">
        <v>64495.0552717013</v>
      </c>
      <c r="S238" s="1344" t="n">
        <v>72067.81984299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140</v>
      </c>
      <c r="C239" s="1337" t="s">
        <v>496</v>
      </c>
      <c r="D239" s="1337" t="n">
        <f aca="false">K239</f>
        <v>300</v>
      </c>
      <c r="E239" s="1337" t="s">
        <v>496</v>
      </c>
      <c r="F239" s="1357" t="n">
        <f aca="false">L239</f>
        <v>1850</v>
      </c>
      <c r="G239" s="1337" t="s">
        <v>496</v>
      </c>
      <c r="H239" s="1325" t="n">
        <v>8</v>
      </c>
      <c r="I239" s="1327" t="s">
        <v>517</v>
      </c>
      <c r="J239" s="1338" t="n">
        <v>140</v>
      </c>
      <c r="K239" s="1209" t="n">
        <v>300</v>
      </c>
      <c r="L239" s="1209" t="n">
        <v>1850</v>
      </c>
      <c r="M239" s="1210" t="n">
        <v>25.61043823612</v>
      </c>
      <c r="N239" s="1211" t="n">
        <v>1742.211</v>
      </c>
      <c r="O239" s="1212" t="n">
        <v>44955.5478091425</v>
      </c>
      <c r="P239" s="1342" t="n">
        <v>52719.34195494</v>
      </c>
      <c r="Q239" s="1213" t="n">
        <v>21261.5872735725</v>
      </c>
      <c r="R239" s="1343" t="n">
        <v>66217.135082715</v>
      </c>
      <c r="S239" s="1344" t="n">
        <v>73980.9292285125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140</v>
      </c>
      <c r="C240" s="1337" t="s">
        <v>496</v>
      </c>
      <c r="D240" s="1337" t="n">
        <f aca="false">K240</f>
        <v>300</v>
      </c>
      <c r="E240" s="1337" t="s">
        <v>496</v>
      </c>
      <c r="F240" s="1357" t="n">
        <f aca="false">L240</f>
        <v>1900</v>
      </c>
      <c r="G240" s="1337" t="s">
        <v>496</v>
      </c>
      <c r="H240" s="1325" t="n">
        <v>8</v>
      </c>
      <c r="I240" s="1327" t="s">
        <v>517</v>
      </c>
      <c r="J240" s="1338" t="n">
        <v>140</v>
      </c>
      <c r="K240" s="1209" t="n">
        <v>300</v>
      </c>
      <c r="L240" s="1209" t="n">
        <v>1900</v>
      </c>
      <c r="M240" s="1210" t="n">
        <v>26.27598738564</v>
      </c>
      <c r="N240" s="1211" t="n">
        <v>1800.2847</v>
      </c>
      <c r="O240" s="1212" t="n">
        <v>46013.1538391775</v>
      </c>
      <c r="P240" s="1342" t="n">
        <v>53967.9775594838</v>
      </c>
      <c r="Q240" s="1213" t="n">
        <v>21710.5641971775</v>
      </c>
      <c r="R240" s="1343" t="n">
        <v>67723.718036355</v>
      </c>
      <c r="S240" s="1344" t="n">
        <v>75678.5417566613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140</v>
      </c>
      <c r="C241" s="1337" t="s">
        <v>496</v>
      </c>
      <c r="D241" s="1337" t="n">
        <f aca="false">K241</f>
        <v>300</v>
      </c>
      <c r="E241" s="1337" t="s">
        <v>496</v>
      </c>
      <c r="F241" s="1357" t="n">
        <f aca="false">L241</f>
        <v>1950</v>
      </c>
      <c r="G241" s="1337" t="s">
        <v>496</v>
      </c>
      <c r="H241" s="1325" t="n">
        <v>8</v>
      </c>
      <c r="I241" s="1327" t="s">
        <v>517</v>
      </c>
      <c r="J241" s="1338" t="n">
        <v>140</v>
      </c>
      <c r="K241" s="1209" t="n">
        <v>300</v>
      </c>
      <c r="L241" s="1209" t="n">
        <v>1950</v>
      </c>
      <c r="M241" s="1210" t="n">
        <v>27.09853653516</v>
      </c>
      <c r="N241" s="1211" t="n">
        <v>1858.3584</v>
      </c>
      <c r="O241" s="1212" t="n">
        <v>47214.973768095</v>
      </c>
      <c r="P241" s="1342" t="n">
        <v>55361.7074736225</v>
      </c>
      <c r="Q241" s="1213" t="n">
        <v>22159.5409895738</v>
      </c>
      <c r="R241" s="1343" t="n">
        <v>69374.5147576688</v>
      </c>
      <c r="S241" s="1344" t="n">
        <v>77521.2484631963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140</v>
      </c>
      <c r="C242" s="1337" t="s">
        <v>496</v>
      </c>
      <c r="D242" s="1337" t="n">
        <f aca="false">K242</f>
        <v>300</v>
      </c>
      <c r="E242" s="1337" t="s">
        <v>496</v>
      </c>
      <c r="F242" s="1357" t="n">
        <f aca="false">L242</f>
        <v>2000</v>
      </c>
      <c r="G242" s="1337" t="s">
        <v>496</v>
      </c>
      <c r="H242" s="1325" t="n">
        <v>8</v>
      </c>
      <c r="I242" s="1327" t="s">
        <v>517</v>
      </c>
      <c r="J242" s="1338" t="n">
        <v>140</v>
      </c>
      <c r="K242" s="1209" t="n">
        <v>300</v>
      </c>
      <c r="L242" s="1209" t="n">
        <v>2000</v>
      </c>
      <c r="M242" s="1210" t="n">
        <v>27.87268808468</v>
      </c>
      <c r="N242" s="1211" t="n">
        <v>1916.4321</v>
      </c>
      <c r="O242" s="1212" t="n">
        <v>48488.0405730975</v>
      </c>
      <c r="P242" s="1342" t="n">
        <v>56902.5680571563</v>
      </c>
      <c r="Q242" s="1213" t="n">
        <v>22824.0147705525</v>
      </c>
      <c r="R242" s="1343" t="n">
        <v>71312.05534365</v>
      </c>
      <c r="S242" s="1344" t="n">
        <v>79726.5828277088</v>
      </c>
    </row>
    <row r="243" customFormat="false" ht="16.5" hidden="false" customHeight="false" outlineLevel="0" collapsed="false">
      <c r="A243" s="1336" t="s">
        <v>529</v>
      </c>
      <c r="B243" s="1337" t="n">
        <f aca="false">J243</f>
        <v>140</v>
      </c>
      <c r="C243" s="1337" t="s">
        <v>496</v>
      </c>
      <c r="D243" s="1337" t="n">
        <f aca="false">K243</f>
        <v>300</v>
      </c>
      <c r="E243" s="1337" t="s">
        <v>496</v>
      </c>
      <c r="F243" s="1357" t="n">
        <f aca="false">L243</f>
        <v>2050</v>
      </c>
      <c r="G243" s="1337" t="s">
        <v>496</v>
      </c>
      <c r="H243" s="1325" t="n">
        <v>8</v>
      </c>
      <c r="I243" s="1327" t="s">
        <v>517</v>
      </c>
      <c r="J243" s="1338" t="n">
        <v>140</v>
      </c>
      <c r="K243" s="1209" t="n">
        <v>300</v>
      </c>
      <c r="L243" s="1209" t="n">
        <v>2050</v>
      </c>
      <c r="M243" s="1210" t="n">
        <v>28.5382372342</v>
      </c>
      <c r="N243" s="1211" t="n">
        <v>1974.5058</v>
      </c>
      <c r="O243" s="1212" t="n">
        <v>49545.6466031325</v>
      </c>
      <c r="P243" s="1342" t="n">
        <v>58151.2037929088</v>
      </c>
      <c r="Q243" s="1213" t="n">
        <v>23272.9916941575</v>
      </c>
      <c r="R243" s="1343" t="n">
        <v>72818.63829729</v>
      </c>
      <c r="S243" s="1344" t="n">
        <v>81424.1954870663</v>
      </c>
    </row>
    <row r="244" customFormat="false" ht="16.5" hidden="false" customHeight="false" outlineLevel="0" collapsed="false">
      <c r="A244" s="1324" t="s">
        <v>529</v>
      </c>
      <c r="B244" s="1325" t="n">
        <f aca="false">J244</f>
        <v>140</v>
      </c>
      <c r="C244" s="1325" t="s">
        <v>496</v>
      </c>
      <c r="D244" s="1325" t="n">
        <f aca="false">K244</f>
        <v>300</v>
      </c>
      <c r="E244" s="1325" t="s">
        <v>496</v>
      </c>
      <c r="F244" s="1357" t="n">
        <f aca="false">L244</f>
        <v>2100</v>
      </c>
      <c r="G244" s="1325" t="s">
        <v>496</v>
      </c>
      <c r="H244" s="1325" t="n">
        <v>8</v>
      </c>
      <c r="I244" s="1327" t="s">
        <v>517</v>
      </c>
      <c r="J244" s="1338" t="n">
        <v>140</v>
      </c>
      <c r="K244" s="1209" t="n">
        <v>300</v>
      </c>
      <c r="L244" s="1209" t="n">
        <v>2100</v>
      </c>
      <c r="M244" s="1210" t="n">
        <v>29.22082638372</v>
      </c>
      <c r="N244" s="1211" t="n">
        <v>2032.5795</v>
      </c>
      <c r="O244" s="1212" t="n">
        <v>50603.2526331675</v>
      </c>
      <c r="P244" s="1342" t="n">
        <v>59399.8393974525</v>
      </c>
      <c r="Q244" s="1213" t="n">
        <v>23937.4654751363</v>
      </c>
      <c r="R244" s="1343" t="n">
        <v>74540.7181083038</v>
      </c>
      <c r="S244" s="1344" t="n">
        <v>83337.3048725888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140</v>
      </c>
      <c r="C245" s="1337" t="s">
        <v>496</v>
      </c>
      <c r="D245" s="1337" t="n">
        <f aca="false">K245</f>
        <v>300</v>
      </c>
      <c r="E245" s="1337" t="s">
        <v>496</v>
      </c>
      <c r="F245" s="1357" t="n">
        <f aca="false">L245</f>
        <v>2150</v>
      </c>
      <c r="G245" s="1337" t="s">
        <v>496</v>
      </c>
      <c r="H245" s="1325" t="n">
        <v>8</v>
      </c>
      <c r="I245" s="1327" t="s">
        <v>517</v>
      </c>
      <c r="J245" s="1338" t="n">
        <v>140</v>
      </c>
      <c r="K245" s="1209" t="n">
        <v>300</v>
      </c>
      <c r="L245" s="1209" t="n">
        <v>2150</v>
      </c>
      <c r="M245" s="1210" t="n">
        <v>29.88637553324</v>
      </c>
      <c r="N245" s="1211" t="n">
        <v>2090.6532</v>
      </c>
      <c r="O245" s="1212" t="n">
        <v>51660.8587944113</v>
      </c>
      <c r="P245" s="1342" t="n">
        <v>60648.4750019963</v>
      </c>
      <c r="Q245" s="1213" t="n">
        <v>24386.4423987413</v>
      </c>
      <c r="R245" s="1343" t="n">
        <v>76047.3011931525</v>
      </c>
      <c r="S245" s="1344" t="n">
        <v>85034.9174007375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140</v>
      </c>
      <c r="C246" s="1337" t="s">
        <v>496</v>
      </c>
      <c r="D246" s="1337" t="n">
        <f aca="false">K246</f>
        <v>300</v>
      </c>
      <c r="E246" s="1337" t="s">
        <v>496</v>
      </c>
      <c r="F246" s="1357" t="n">
        <f aca="false">L246</f>
        <v>2200</v>
      </c>
      <c r="G246" s="1337" t="s">
        <v>496</v>
      </c>
      <c r="H246" s="1325" t="n">
        <v>8</v>
      </c>
      <c r="I246" s="1327" t="s">
        <v>517</v>
      </c>
      <c r="J246" s="1338" t="n">
        <v>140</v>
      </c>
      <c r="K246" s="1209" t="n">
        <v>300</v>
      </c>
      <c r="L246" s="1209" t="n">
        <v>2200</v>
      </c>
      <c r="M246" s="1210" t="n">
        <v>30.56896468276</v>
      </c>
      <c r="N246" s="1211" t="n">
        <v>2148.7269</v>
      </c>
      <c r="O246" s="1212" t="n">
        <v>52718.4648244463</v>
      </c>
      <c r="P246" s="1342" t="n">
        <v>61897.11060654</v>
      </c>
      <c r="Q246" s="1213" t="n">
        <v>25050.91617972</v>
      </c>
      <c r="R246" s="1343" t="n">
        <v>77769.3810041663</v>
      </c>
      <c r="S246" s="1344" t="n">
        <v>86948.02678626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140</v>
      </c>
      <c r="C247" s="1337" t="s">
        <v>496</v>
      </c>
      <c r="D247" s="1337" t="n">
        <f aca="false">K247</f>
        <v>300</v>
      </c>
      <c r="E247" s="1337" t="s">
        <v>496</v>
      </c>
      <c r="F247" s="1357" t="n">
        <f aca="false">L247</f>
        <v>2250</v>
      </c>
      <c r="G247" s="1337" t="s">
        <v>496</v>
      </c>
      <c r="H247" s="1325" t="n">
        <v>8</v>
      </c>
      <c r="I247" s="1327" t="s">
        <v>517</v>
      </c>
      <c r="J247" s="1338" t="n">
        <v>140</v>
      </c>
      <c r="K247" s="1209" t="n">
        <v>300</v>
      </c>
      <c r="L247" s="1209" t="n">
        <v>2250</v>
      </c>
      <c r="M247" s="1210" t="n">
        <v>31.23451383228</v>
      </c>
      <c r="N247" s="1211" t="n">
        <v>2206.8006</v>
      </c>
      <c r="O247" s="1212" t="n">
        <v>53776.0708544813</v>
      </c>
      <c r="P247" s="1342" t="n">
        <v>63145.7463422925</v>
      </c>
      <c r="Q247" s="1213" t="n">
        <v>25499.8929721163</v>
      </c>
      <c r="R247" s="1343" t="n">
        <v>79275.9638265975</v>
      </c>
      <c r="S247" s="1344" t="n">
        <v>88645.6393144088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140</v>
      </c>
      <c r="C248" s="1337" t="s">
        <v>496</v>
      </c>
      <c r="D248" s="1337" t="n">
        <f aca="false">K248</f>
        <v>300</v>
      </c>
      <c r="E248" s="1337" t="s">
        <v>496</v>
      </c>
      <c r="F248" s="1357" t="n">
        <f aca="false">L248</f>
        <v>2300</v>
      </c>
      <c r="G248" s="1337" t="s">
        <v>496</v>
      </c>
      <c r="H248" s="1325" t="n">
        <v>8</v>
      </c>
      <c r="I248" s="1327" t="s">
        <v>517</v>
      </c>
      <c r="J248" s="1338" t="n">
        <v>140</v>
      </c>
      <c r="K248" s="1209" t="n">
        <v>300</v>
      </c>
      <c r="L248" s="1209" t="n">
        <v>2300</v>
      </c>
      <c r="M248" s="1210" t="n">
        <v>31.9000629818</v>
      </c>
      <c r="N248" s="1211" t="n">
        <v>2264.8743</v>
      </c>
      <c r="O248" s="1212" t="n">
        <v>54833.6768845163</v>
      </c>
      <c r="P248" s="1342" t="n">
        <v>64394.3819468363</v>
      </c>
      <c r="Q248" s="1213" t="n">
        <v>25948.8698957213</v>
      </c>
      <c r="R248" s="1343" t="n">
        <v>80782.5467802375</v>
      </c>
      <c r="S248" s="1344" t="n">
        <v>90343.2518425575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140</v>
      </c>
      <c r="C249" s="1337" t="s">
        <v>496</v>
      </c>
      <c r="D249" s="1337" t="n">
        <f aca="false">K249</f>
        <v>300</v>
      </c>
      <c r="E249" s="1337" t="s">
        <v>496</v>
      </c>
      <c r="F249" s="1357" t="n">
        <f aca="false">L249</f>
        <v>2350</v>
      </c>
      <c r="G249" s="1337" t="s">
        <v>496</v>
      </c>
      <c r="H249" s="1325" t="n">
        <v>8</v>
      </c>
      <c r="I249" s="1327" t="s">
        <v>517</v>
      </c>
      <c r="J249" s="1338" t="n">
        <v>140</v>
      </c>
      <c r="K249" s="1209" t="n">
        <v>300</v>
      </c>
      <c r="L249" s="1209" t="n">
        <v>2350</v>
      </c>
      <c r="M249" s="1210" t="n">
        <v>32.58265213132</v>
      </c>
      <c r="N249" s="1211" t="n">
        <v>2322.948</v>
      </c>
      <c r="O249" s="1212" t="n">
        <v>55891.28304576</v>
      </c>
      <c r="P249" s="1342" t="n">
        <v>65643.01755138</v>
      </c>
      <c r="Q249" s="1213" t="n">
        <v>26613.3436767</v>
      </c>
      <c r="R249" s="1343" t="n">
        <v>82504.62672246</v>
      </c>
      <c r="S249" s="1344" t="n">
        <v>92256.36122808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140</v>
      </c>
      <c r="C250" s="1337" t="s">
        <v>496</v>
      </c>
      <c r="D250" s="1337" t="n">
        <f aca="false">K250</f>
        <v>300</v>
      </c>
      <c r="E250" s="1337" t="s">
        <v>496</v>
      </c>
      <c r="F250" s="1357" t="n">
        <f aca="false">L250</f>
        <v>2400</v>
      </c>
      <c r="G250" s="1337" t="s">
        <v>496</v>
      </c>
      <c r="H250" s="1325" t="n">
        <v>8</v>
      </c>
      <c r="I250" s="1327" t="s">
        <v>517</v>
      </c>
      <c r="J250" s="1338" t="n">
        <v>140</v>
      </c>
      <c r="K250" s="1209" t="n">
        <v>300</v>
      </c>
      <c r="L250" s="1209" t="n">
        <v>2400</v>
      </c>
      <c r="M250" s="1210" t="n">
        <v>33.24820128084</v>
      </c>
      <c r="N250" s="1211" t="n">
        <v>2381.0217</v>
      </c>
      <c r="O250" s="1212" t="n">
        <v>56948.889075795</v>
      </c>
      <c r="P250" s="1342" t="n">
        <v>66891.6531559238</v>
      </c>
      <c r="Q250" s="1213" t="n">
        <v>27062.3204690963</v>
      </c>
      <c r="R250" s="1343" t="n">
        <v>84011.2095448913</v>
      </c>
      <c r="S250" s="1344" t="n">
        <v>93953.97362502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140</v>
      </c>
      <c r="C251" s="1337" t="s">
        <v>496</v>
      </c>
      <c r="D251" s="1337" t="n">
        <f aca="false">K251</f>
        <v>300</v>
      </c>
      <c r="E251" s="1337" t="s">
        <v>496</v>
      </c>
      <c r="F251" s="1357" t="n">
        <f aca="false">L251</f>
        <v>2450</v>
      </c>
      <c r="G251" s="1337" t="s">
        <v>496</v>
      </c>
      <c r="H251" s="1325" t="n">
        <v>8</v>
      </c>
      <c r="I251" s="1327" t="s">
        <v>517</v>
      </c>
      <c r="J251" s="1338" t="n">
        <v>140</v>
      </c>
      <c r="K251" s="1209" t="n">
        <v>300</v>
      </c>
      <c r="L251" s="1209" t="n">
        <v>2450</v>
      </c>
      <c r="M251" s="1210" t="n">
        <v>34.09794358766</v>
      </c>
      <c r="N251" s="1211" t="n">
        <v>2439.0954</v>
      </c>
      <c r="O251" s="1212" t="n">
        <v>58664.684906145</v>
      </c>
      <c r="P251" s="1342" t="n">
        <v>68759.0276322938</v>
      </c>
      <c r="Q251" s="1213" t="n">
        <v>27726.7943812838</v>
      </c>
      <c r="R251" s="1343" t="n">
        <v>86391.4792874288</v>
      </c>
      <c r="S251" s="1344" t="n">
        <v>96485.8220135775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140</v>
      </c>
      <c r="C252" s="1337" t="s">
        <v>496</v>
      </c>
      <c r="D252" s="1337" t="n">
        <f aca="false">K252</f>
        <v>300</v>
      </c>
      <c r="E252" s="1337" t="s">
        <v>496</v>
      </c>
      <c r="F252" s="1357" t="n">
        <f aca="false">L252</f>
        <v>2500</v>
      </c>
      <c r="G252" s="1337" t="s">
        <v>496</v>
      </c>
      <c r="H252" s="1325" t="n">
        <v>8</v>
      </c>
      <c r="I252" s="1327" t="s">
        <v>517</v>
      </c>
      <c r="J252" s="1338" t="n">
        <v>140</v>
      </c>
      <c r="K252" s="1209" t="n">
        <v>300</v>
      </c>
      <c r="L252" s="1209" t="n">
        <v>2500</v>
      </c>
      <c r="M252" s="1210" t="n">
        <v>34.73554673718</v>
      </c>
      <c r="N252" s="1211" t="n">
        <v>2497.1691</v>
      </c>
      <c r="O252" s="1212" t="n">
        <v>59722.2910673888</v>
      </c>
      <c r="P252" s="1342" t="n">
        <v>70007.6632368375</v>
      </c>
      <c r="Q252" s="1213" t="n">
        <v>28175.77117368</v>
      </c>
      <c r="R252" s="1343" t="n">
        <v>87898.0622410688</v>
      </c>
      <c r="S252" s="1344" t="n">
        <v>98183.4344105175</v>
      </c>
    </row>
    <row r="253" customFormat="false" ht="16.5" hidden="false" customHeight="false" outlineLevel="0" collapsed="false">
      <c r="A253" s="1336" t="s">
        <v>529</v>
      </c>
      <c r="B253" s="1337" t="n">
        <f aca="false">J253</f>
        <v>140</v>
      </c>
      <c r="C253" s="1337" t="s">
        <v>496</v>
      </c>
      <c r="D253" s="1337" t="n">
        <f aca="false">K253</f>
        <v>300</v>
      </c>
      <c r="E253" s="1337" t="s">
        <v>496</v>
      </c>
      <c r="F253" s="1357" t="n">
        <f aca="false">L253</f>
        <v>2550</v>
      </c>
      <c r="G253" s="1337" t="s">
        <v>496</v>
      </c>
      <c r="H253" s="1325" t="n">
        <v>8</v>
      </c>
      <c r="I253" s="1327" t="s">
        <v>517</v>
      </c>
      <c r="J253" s="1338" t="n">
        <v>140</v>
      </c>
      <c r="K253" s="1209" t="n">
        <v>300</v>
      </c>
      <c r="L253" s="1209" t="n">
        <v>2550</v>
      </c>
      <c r="M253" s="1210" t="n">
        <v>35.4181358867</v>
      </c>
      <c r="N253" s="1211" t="n">
        <v>2555.2428</v>
      </c>
      <c r="O253" s="1212" t="n">
        <v>60779.8970974238</v>
      </c>
      <c r="P253" s="1342" t="n">
        <v>71256.2988413813</v>
      </c>
      <c r="Q253" s="1213" t="n">
        <v>28840.2450858675</v>
      </c>
      <c r="R253" s="1343" t="n">
        <v>89620.1421832913</v>
      </c>
      <c r="S253" s="1344" t="n">
        <v>100096.543927249</v>
      </c>
    </row>
    <row r="254" customFormat="false" ht="16.5" hidden="false" customHeight="false" outlineLevel="0" collapsed="false">
      <c r="A254" s="1324" t="s">
        <v>529</v>
      </c>
      <c r="B254" s="1325" t="n">
        <f aca="false">J254</f>
        <v>140</v>
      </c>
      <c r="C254" s="1325" t="s">
        <v>496</v>
      </c>
      <c r="D254" s="1325" t="n">
        <f aca="false">K254</f>
        <v>300</v>
      </c>
      <c r="E254" s="1325" t="s">
        <v>496</v>
      </c>
      <c r="F254" s="1357" t="n">
        <f aca="false">L254</f>
        <v>2600</v>
      </c>
      <c r="G254" s="1325" t="s">
        <v>496</v>
      </c>
      <c r="H254" s="1325" t="n">
        <v>8</v>
      </c>
      <c r="I254" s="1327" t="s">
        <v>517</v>
      </c>
      <c r="J254" s="1338" t="n">
        <v>140</v>
      </c>
      <c r="K254" s="1209" t="n">
        <v>300</v>
      </c>
      <c r="L254" s="1209" t="n">
        <v>2600</v>
      </c>
      <c r="M254" s="1210" t="n">
        <v>36.08368503622</v>
      </c>
      <c r="N254" s="1211" t="n">
        <v>2613.3165</v>
      </c>
      <c r="O254" s="1212" t="n">
        <v>61837.5031274588</v>
      </c>
      <c r="P254" s="1342" t="n">
        <v>72504.934445925</v>
      </c>
      <c r="Q254" s="1213" t="n">
        <v>29289.2218782638</v>
      </c>
      <c r="R254" s="1343" t="n">
        <v>91126.7250057225</v>
      </c>
      <c r="S254" s="1344" t="n">
        <v>101794.156324189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140</v>
      </c>
      <c r="C255" s="1337" t="s">
        <v>496</v>
      </c>
      <c r="D255" s="1337" t="n">
        <f aca="false">K255</f>
        <v>300</v>
      </c>
      <c r="E255" s="1337" t="s">
        <v>496</v>
      </c>
      <c r="F255" s="1357" t="n">
        <f aca="false">L255</f>
        <v>2650</v>
      </c>
      <c r="G255" s="1337" t="s">
        <v>496</v>
      </c>
      <c r="H255" s="1325" t="n">
        <v>8</v>
      </c>
      <c r="I255" s="1327" t="s">
        <v>517</v>
      </c>
      <c r="J255" s="1338" t="n">
        <v>140</v>
      </c>
      <c r="K255" s="1209" t="n">
        <v>300</v>
      </c>
      <c r="L255" s="1209" t="n">
        <v>2650</v>
      </c>
      <c r="M255" s="1210" t="n">
        <v>36.76627418574</v>
      </c>
      <c r="N255" s="1211" t="n">
        <v>2671.3902</v>
      </c>
      <c r="O255" s="1212" t="n">
        <v>62895.1092887025</v>
      </c>
      <c r="P255" s="1342" t="n">
        <v>73753.5701816775</v>
      </c>
      <c r="Q255" s="1213" t="n">
        <v>29953.6956592425</v>
      </c>
      <c r="R255" s="1343" t="n">
        <v>92848.804947945</v>
      </c>
      <c r="S255" s="1344" t="n">
        <v>103707.26584092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140</v>
      </c>
      <c r="C256" s="1337" t="s">
        <v>496</v>
      </c>
      <c r="D256" s="1337" t="n">
        <f aca="false">K256</f>
        <v>300</v>
      </c>
      <c r="E256" s="1337" t="s">
        <v>496</v>
      </c>
      <c r="F256" s="1357" t="n">
        <f aca="false">L256</f>
        <v>2700</v>
      </c>
      <c r="G256" s="1337" t="s">
        <v>496</v>
      </c>
      <c r="H256" s="1325" t="n">
        <v>8</v>
      </c>
      <c r="I256" s="1327" t="s">
        <v>517</v>
      </c>
      <c r="J256" s="1338" t="n">
        <v>140</v>
      </c>
      <c r="K256" s="1209" t="n">
        <v>300</v>
      </c>
      <c r="L256" s="1209" t="n">
        <v>2700</v>
      </c>
      <c r="M256" s="1210" t="n">
        <v>37.58882333526</v>
      </c>
      <c r="N256" s="1211" t="n">
        <v>2729.4639</v>
      </c>
      <c r="O256" s="1212" t="n">
        <v>64096.9290864113</v>
      </c>
      <c r="P256" s="1342" t="n">
        <v>75147.2999646075</v>
      </c>
      <c r="Q256" s="1213" t="n">
        <v>30402.6725828475</v>
      </c>
      <c r="R256" s="1343" t="n">
        <v>94499.6016692588</v>
      </c>
      <c r="S256" s="1344" t="n">
        <v>105549.972547455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140</v>
      </c>
      <c r="C257" s="1337" t="s">
        <v>496</v>
      </c>
      <c r="D257" s="1337" t="n">
        <f aca="false">K257</f>
        <v>300</v>
      </c>
      <c r="E257" s="1337" t="s">
        <v>496</v>
      </c>
      <c r="F257" s="1357" t="n">
        <f aca="false">L257</f>
        <v>2750</v>
      </c>
      <c r="G257" s="1337" t="s">
        <v>496</v>
      </c>
      <c r="H257" s="1325" t="n">
        <v>8</v>
      </c>
      <c r="I257" s="1327" t="s">
        <v>517</v>
      </c>
      <c r="J257" s="1338" t="n">
        <v>140</v>
      </c>
      <c r="K257" s="1209" t="n">
        <v>300</v>
      </c>
      <c r="L257" s="1209" t="n">
        <v>2750</v>
      </c>
      <c r="M257" s="1210" t="n">
        <v>38.25437248478</v>
      </c>
      <c r="N257" s="1211" t="n">
        <v>2787.5376</v>
      </c>
      <c r="O257" s="1212" t="n">
        <v>65154.5351164463</v>
      </c>
      <c r="P257" s="1342" t="n">
        <v>76395.9355691513</v>
      </c>
      <c r="Q257" s="1213" t="n">
        <v>30851.6493752438</v>
      </c>
      <c r="R257" s="1343" t="n">
        <v>96006.18449169</v>
      </c>
      <c r="S257" s="1344" t="n">
        <v>107247.584944395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140</v>
      </c>
      <c r="C258" s="1337" t="s">
        <v>496</v>
      </c>
      <c r="D258" s="1337" t="n">
        <f aca="false">K258</f>
        <v>300</v>
      </c>
      <c r="E258" s="1337" t="s">
        <v>496</v>
      </c>
      <c r="F258" s="1357" t="n">
        <f aca="false">L258</f>
        <v>2800</v>
      </c>
      <c r="G258" s="1337" t="s">
        <v>496</v>
      </c>
      <c r="H258" s="1325" t="n">
        <v>8</v>
      </c>
      <c r="I258" s="1327" t="s">
        <v>517</v>
      </c>
      <c r="J258" s="1338" t="n">
        <v>140</v>
      </c>
      <c r="K258" s="1209" t="n">
        <v>300</v>
      </c>
      <c r="L258" s="1209" t="n">
        <v>2800</v>
      </c>
      <c r="M258" s="1210" t="n">
        <v>38.9369616343</v>
      </c>
      <c r="N258" s="1211" t="n">
        <v>2845.6113</v>
      </c>
      <c r="O258" s="1212" t="n">
        <v>66212.14127769</v>
      </c>
      <c r="P258" s="1342" t="n">
        <v>77644.5713049038</v>
      </c>
      <c r="Q258" s="1213" t="n">
        <v>31516.1231562225</v>
      </c>
      <c r="R258" s="1343" t="n">
        <v>97728.2644339125</v>
      </c>
      <c r="S258" s="1344" t="n">
        <v>109160.694461126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140</v>
      </c>
      <c r="C259" s="1337" t="s">
        <v>496</v>
      </c>
      <c r="D259" s="1337" t="n">
        <f aca="false">K259</f>
        <v>300</v>
      </c>
      <c r="E259" s="1337" t="s">
        <v>496</v>
      </c>
      <c r="F259" s="1357" t="n">
        <f aca="false">L259</f>
        <v>2850</v>
      </c>
      <c r="G259" s="1337" t="s">
        <v>496</v>
      </c>
      <c r="H259" s="1325" t="n">
        <v>8</v>
      </c>
      <c r="I259" s="1327" t="s">
        <v>517</v>
      </c>
      <c r="J259" s="1338" t="n">
        <v>140</v>
      </c>
      <c r="K259" s="1209" t="n">
        <v>300</v>
      </c>
      <c r="L259" s="1209" t="n">
        <v>2850</v>
      </c>
      <c r="M259" s="1210" t="n">
        <v>39.60251078382</v>
      </c>
      <c r="N259" s="1211" t="n">
        <v>2903.685</v>
      </c>
      <c r="O259" s="1212" t="n">
        <v>67269.747307725</v>
      </c>
      <c r="P259" s="1342" t="n">
        <v>78893.2069094475</v>
      </c>
      <c r="Q259" s="1213" t="n">
        <v>31965.1000798275</v>
      </c>
      <c r="R259" s="1343" t="n">
        <v>99234.8473875525</v>
      </c>
      <c r="S259" s="1344" t="n">
        <v>110858.306989275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140</v>
      </c>
      <c r="C260" s="1337" t="s">
        <v>496</v>
      </c>
      <c r="D260" s="1337" t="n">
        <f aca="false">K260</f>
        <v>300</v>
      </c>
      <c r="E260" s="1337" t="s">
        <v>496</v>
      </c>
      <c r="F260" s="1357" t="n">
        <f aca="false">L260</f>
        <v>2900</v>
      </c>
      <c r="G260" s="1337" t="s">
        <v>496</v>
      </c>
      <c r="H260" s="1325" t="n">
        <v>8</v>
      </c>
      <c r="I260" s="1327" t="s">
        <v>517</v>
      </c>
      <c r="J260" s="1338" t="n">
        <v>140</v>
      </c>
      <c r="K260" s="1209" t="n">
        <v>300</v>
      </c>
      <c r="L260" s="1209" t="n">
        <v>2900</v>
      </c>
      <c r="M260" s="1210" t="n">
        <v>40.28509993334</v>
      </c>
      <c r="N260" s="1211" t="n">
        <v>2961.7587</v>
      </c>
      <c r="O260" s="1212" t="n">
        <v>68327.35333776</v>
      </c>
      <c r="P260" s="1342" t="n">
        <v>80141.8425139913</v>
      </c>
      <c r="Q260" s="1213" t="n">
        <v>32629.5738608063</v>
      </c>
      <c r="R260" s="1343" t="n">
        <v>100956.927198566</v>
      </c>
      <c r="S260" s="1344" t="n">
        <v>112771.416374798</v>
      </c>
    </row>
    <row r="261" customFormat="false" ht="16.5" hidden="false" customHeight="false" outlineLevel="0" collapsed="false">
      <c r="A261" s="1336" t="s">
        <v>529</v>
      </c>
      <c r="B261" s="1337" t="n">
        <f aca="false">J261</f>
        <v>140</v>
      </c>
      <c r="C261" s="1337" t="s">
        <v>496</v>
      </c>
      <c r="D261" s="1337" t="n">
        <f aca="false">K261</f>
        <v>300</v>
      </c>
      <c r="E261" s="1337" t="s">
        <v>496</v>
      </c>
      <c r="F261" s="1357" t="n">
        <f aca="false">L261</f>
        <v>2950</v>
      </c>
      <c r="G261" s="1337" t="s">
        <v>496</v>
      </c>
      <c r="H261" s="1325" t="n">
        <v>8</v>
      </c>
      <c r="I261" s="1327" t="s">
        <v>517</v>
      </c>
      <c r="J261" s="1338" t="n">
        <v>140</v>
      </c>
      <c r="K261" s="1209" t="n">
        <v>300</v>
      </c>
      <c r="L261" s="1209" t="n">
        <v>2950</v>
      </c>
      <c r="M261" s="1210" t="n">
        <v>40.95064908286</v>
      </c>
      <c r="N261" s="1211" t="n">
        <v>3019.8324</v>
      </c>
      <c r="O261" s="1212" t="n">
        <v>69384.959367795</v>
      </c>
      <c r="P261" s="1342" t="n">
        <v>81390.478118535</v>
      </c>
      <c r="Q261" s="1213" t="n">
        <v>33078.5507844113</v>
      </c>
      <c r="R261" s="1343" t="n">
        <v>102463.510152206</v>
      </c>
      <c r="S261" s="1344" t="n">
        <v>114469.028902946</v>
      </c>
    </row>
    <row r="262" customFormat="false" ht="16.5" hidden="false" customHeight="false" outlineLevel="0" collapsed="false">
      <c r="A262" s="1345" t="s">
        <v>529</v>
      </c>
      <c r="B262" s="1346" t="n">
        <f aca="false">J262</f>
        <v>140</v>
      </c>
      <c r="C262" s="1346" t="s">
        <v>496</v>
      </c>
      <c r="D262" s="1346" t="n">
        <f aca="false">K262</f>
        <v>300</v>
      </c>
      <c r="E262" s="1346" t="s">
        <v>496</v>
      </c>
      <c r="F262" s="1358" t="n">
        <f aca="false">L262</f>
        <v>3000</v>
      </c>
      <c r="G262" s="1346" t="s">
        <v>496</v>
      </c>
      <c r="H262" s="1348" t="n">
        <v>8</v>
      </c>
      <c r="I262" s="1349" t="s">
        <v>517</v>
      </c>
      <c r="J262" s="1338" t="n">
        <v>140</v>
      </c>
      <c r="K262" s="1232" t="n">
        <v>300</v>
      </c>
      <c r="L262" s="1232" t="n">
        <v>3000</v>
      </c>
      <c r="M262" s="1233" t="n">
        <v>41.63323823238</v>
      </c>
      <c r="N262" s="1234" t="n">
        <v>3077.9061</v>
      </c>
      <c r="O262" s="1235" t="n">
        <v>71540.8433849813</v>
      </c>
      <c r="P262" s="1353" t="n">
        <v>82639.1138542875</v>
      </c>
      <c r="Q262" s="1236" t="n">
        <v>33743.02456539</v>
      </c>
      <c r="R262" s="1354" t="n">
        <v>105283.867950371</v>
      </c>
      <c r="S262" s="1355" t="n">
        <v>116382.138419678</v>
      </c>
    </row>
    <row r="263" customFormat="false" ht="22.5" hidden="false" customHeight="true" outlineLevel="0" collapsed="false">
      <c r="A263" s="1241" t="s">
        <v>504</v>
      </c>
      <c r="B263" s="1241"/>
      <c r="C263" s="1241"/>
      <c r="D263" s="1241"/>
      <c r="E263" s="1241"/>
      <c r="F263" s="1241"/>
      <c r="G263" s="1241"/>
      <c r="H263" s="1241"/>
      <c r="I263" s="1241"/>
      <c r="J263" s="1241"/>
      <c r="K263" s="1241"/>
      <c r="L263" s="1241"/>
      <c r="M263" s="1241"/>
      <c r="N263" s="1241"/>
      <c r="O263" s="1241"/>
      <c r="P263" s="1241"/>
      <c r="Q263" s="1241"/>
      <c r="R263" s="1241"/>
      <c r="S263" s="1241"/>
    </row>
    <row r="264" customFormat="false" ht="16.5" hidden="false" customHeight="false" outlineLevel="0" collapsed="false">
      <c r="A264" s="1202" t="s">
        <v>541</v>
      </c>
      <c r="B264" s="1202"/>
      <c r="C264" s="1202"/>
      <c r="D264" s="1202"/>
      <c r="E264" s="1202"/>
      <c r="F264" s="1202"/>
      <c r="G264" s="1202"/>
      <c r="H264" s="1202"/>
      <c r="I264" s="1202"/>
      <c r="J264" s="1202"/>
      <c r="K264" s="1202"/>
      <c r="L264" s="1202"/>
      <c r="M264" s="1202"/>
      <c r="N264" s="1202"/>
      <c r="O264" s="1202"/>
      <c r="P264" s="1202"/>
      <c r="Q264" s="1202"/>
      <c r="R264" s="1202"/>
      <c r="S264" s="1202"/>
    </row>
    <row r="265" customFormat="false" ht="16.5" hidden="false" customHeight="false" outlineLevel="0" collapsed="false">
      <c r="A265" s="1324" t="s">
        <v>529</v>
      </c>
      <c r="B265" s="1325" t="n">
        <f aca="false">J265</f>
        <v>140</v>
      </c>
      <c r="C265" s="1325" t="s">
        <v>496</v>
      </c>
      <c r="D265" s="1325" t="n">
        <f aca="false">K265</f>
        <v>360</v>
      </c>
      <c r="E265" s="1325" t="s">
        <v>496</v>
      </c>
      <c r="F265" s="1357" t="n">
        <f aca="false">L265</f>
        <v>600</v>
      </c>
      <c r="G265" s="1325" t="s">
        <v>496</v>
      </c>
      <c r="H265" s="1325" t="n">
        <v>6</v>
      </c>
      <c r="I265" s="1327" t="s">
        <v>517</v>
      </c>
      <c r="J265" s="1328" t="n">
        <v>140</v>
      </c>
      <c r="K265" s="1259" t="n">
        <v>360</v>
      </c>
      <c r="L265" s="1259" t="n">
        <v>600</v>
      </c>
      <c r="M265" s="1360" t="n">
        <v>9.35068196850421</v>
      </c>
      <c r="N265" s="1261" t="n">
        <v>278.420700622988</v>
      </c>
      <c r="O265" s="1240" t="n">
        <v>16115.8124692688</v>
      </c>
      <c r="P265" s="1332" t="n">
        <v>19843.3445471325</v>
      </c>
      <c r="Q265" s="1262" t="n">
        <v>8602.21294115625</v>
      </c>
      <c r="R265" s="1334" t="n">
        <v>24718.025410425</v>
      </c>
      <c r="S265" s="1335" t="n">
        <v>28445.5574882887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140</v>
      </c>
      <c r="C266" s="1337" t="s">
        <v>496</v>
      </c>
      <c r="D266" s="1337" t="n">
        <f aca="false">K266</f>
        <v>360</v>
      </c>
      <c r="E266" s="1337" t="s">
        <v>496</v>
      </c>
      <c r="F266" s="1357" t="n">
        <f aca="false">L266</f>
        <v>650</v>
      </c>
      <c r="G266" s="1337" t="s">
        <v>496</v>
      </c>
      <c r="H266" s="1325" t="n">
        <v>6</v>
      </c>
      <c r="I266" s="1327" t="s">
        <v>517</v>
      </c>
      <c r="J266" s="1338" t="n">
        <v>140</v>
      </c>
      <c r="K266" s="1209" t="n">
        <v>360</v>
      </c>
      <c r="L266" s="1209" t="n">
        <v>650</v>
      </c>
      <c r="M266" s="1210" t="n">
        <v>10.0640116798663</v>
      </c>
      <c r="N266" s="1211" t="n">
        <v>334.104840747585</v>
      </c>
      <c r="O266" s="1212" t="n">
        <v>16986.7682792438</v>
      </c>
      <c r="P266" s="1342" t="n">
        <v>20945.8670061375</v>
      </c>
      <c r="Q266" s="1213" t="n">
        <v>9119.59344723375</v>
      </c>
      <c r="R266" s="1343" t="n">
        <v>26106.3617264775</v>
      </c>
      <c r="S266" s="1344" t="n">
        <v>30065.4604533713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140</v>
      </c>
      <c r="C267" s="1337" t="s">
        <v>496</v>
      </c>
      <c r="D267" s="1337" t="n">
        <f aca="false">K267</f>
        <v>360</v>
      </c>
      <c r="E267" s="1337" t="s">
        <v>496</v>
      </c>
      <c r="F267" s="1357" t="n">
        <f aca="false">L267</f>
        <v>700</v>
      </c>
      <c r="G267" s="1337" t="s">
        <v>496</v>
      </c>
      <c r="H267" s="1325" t="n">
        <v>6</v>
      </c>
      <c r="I267" s="1327" t="s">
        <v>517</v>
      </c>
      <c r="J267" s="1338" t="n">
        <v>140</v>
      </c>
      <c r="K267" s="1209" t="n">
        <v>360</v>
      </c>
      <c r="L267" s="1209" t="n">
        <v>700</v>
      </c>
      <c r="M267" s="1210" t="n">
        <v>10.7943813912284</v>
      </c>
      <c r="N267" s="1211" t="n">
        <v>389.788980872183</v>
      </c>
      <c r="O267" s="1212" t="n">
        <v>17858.3515294613</v>
      </c>
      <c r="P267" s="1342" t="n">
        <v>22048.7079087788</v>
      </c>
      <c r="Q267" s="1213" t="n">
        <v>9852.47094189375</v>
      </c>
      <c r="R267" s="1343" t="n">
        <v>27710.822471355</v>
      </c>
      <c r="S267" s="1344" t="n">
        <v>31901.1788506725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140</v>
      </c>
      <c r="C268" s="1337" t="s">
        <v>496</v>
      </c>
      <c r="D268" s="1337" t="n">
        <f aca="false">K268</f>
        <v>360</v>
      </c>
      <c r="E268" s="1337" t="s">
        <v>496</v>
      </c>
      <c r="F268" s="1357" t="n">
        <f aca="false">L268</f>
        <v>750</v>
      </c>
      <c r="G268" s="1337" t="s">
        <v>496</v>
      </c>
      <c r="H268" s="1325" t="n">
        <v>6</v>
      </c>
      <c r="I268" s="1327" t="s">
        <v>517</v>
      </c>
      <c r="J268" s="1338" t="n">
        <v>140</v>
      </c>
      <c r="K268" s="1209" t="n">
        <v>360</v>
      </c>
      <c r="L268" s="1209" t="n">
        <v>750</v>
      </c>
      <c r="M268" s="1210" t="n">
        <v>11.5077111025905</v>
      </c>
      <c r="N268" s="1211" t="n">
        <v>445.47312099678</v>
      </c>
      <c r="O268" s="1212" t="n">
        <v>18730.4618452275</v>
      </c>
      <c r="P268" s="1342" t="n">
        <v>23151.8173957313</v>
      </c>
      <c r="Q268" s="1213" t="n">
        <v>10369.8514479713</v>
      </c>
      <c r="R268" s="1343" t="n">
        <v>29100.3132931988</v>
      </c>
      <c r="S268" s="1344" t="n">
        <v>33521.6688437025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140</v>
      </c>
      <c r="C269" s="1337" t="s">
        <v>496</v>
      </c>
      <c r="D269" s="1337" t="n">
        <f aca="false">K269</f>
        <v>360</v>
      </c>
      <c r="E269" s="1337" t="s">
        <v>496</v>
      </c>
      <c r="F269" s="1357" t="n">
        <f aca="false">L269</f>
        <v>800</v>
      </c>
      <c r="G269" s="1337" t="s">
        <v>496</v>
      </c>
      <c r="H269" s="1325" t="n">
        <v>6</v>
      </c>
      <c r="I269" s="1327" t="s">
        <v>517</v>
      </c>
      <c r="J269" s="1338" t="n">
        <v>140</v>
      </c>
      <c r="K269" s="1209" t="n">
        <v>360</v>
      </c>
      <c r="L269" s="1209" t="n">
        <v>800</v>
      </c>
      <c r="M269" s="1210" t="n">
        <v>12.2210408139526</v>
      </c>
      <c r="N269" s="1211" t="n">
        <v>501.157261121378</v>
      </c>
      <c r="O269" s="1212" t="n">
        <v>19603.01866437</v>
      </c>
      <c r="P269" s="1342" t="n">
        <v>24255.1554483263</v>
      </c>
      <c r="Q269" s="1213" t="n">
        <v>10887.2319540488</v>
      </c>
      <c r="R269" s="1343" t="n">
        <v>30490.2506184188</v>
      </c>
      <c r="S269" s="1344" t="n">
        <v>35142.387402375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140</v>
      </c>
      <c r="C270" s="1337" t="s">
        <v>496</v>
      </c>
      <c r="D270" s="1337" t="n">
        <f aca="false">K270</f>
        <v>360</v>
      </c>
      <c r="E270" s="1337" t="s">
        <v>496</v>
      </c>
      <c r="F270" s="1357" t="n">
        <f aca="false">L270</f>
        <v>850</v>
      </c>
      <c r="G270" s="1337" t="s">
        <v>496</v>
      </c>
      <c r="H270" s="1325" t="n">
        <v>6</v>
      </c>
      <c r="I270" s="1327" t="s">
        <v>517</v>
      </c>
      <c r="J270" s="1338" t="n">
        <v>140</v>
      </c>
      <c r="K270" s="1209" t="n">
        <v>360</v>
      </c>
      <c r="L270" s="1209" t="n">
        <v>850</v>
      </c>
      <c r="M270" s="1210" t="n">
        <v>12.9514105253147</v>
      </c>
      <c r="N270" s="1211" t="n">
        <v>556.841401245975</v>
      </c>
      <c r="O270" s="1212" t="n">
        <v>20475.9574321838</v>
      </c>
      <c r="P270" s="1342" t="n">
        <v>25358.6897892113</v>
      </c>
      <c r="Q270" s="1213" t="n">
        <v>11620.1094487088</v>
      </c>
      <c r="R270" s="1343" t="n">
        <v>32096.0668808925</v>
      </c>
      <c r="S270" s="1344" t="n">
        <v>36978.79923792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140</v>
      </c>
      <c r="C271" s="1337" t="s">
        <v>496</v>
      </c>
      <c r="D271" s="1337" t="n">
        <f aca="false">K271</f>
        <v>360</v>
      </c>
      <c r="E271" s="1337" t="s">
        <v>496</v>
      </c>
      <c r="F271" s="1357" t="n">
        <f aca="false">L271</f>
        <v>900</v>
      </c>
      <c r="G271" s="1337" t="s">
        <v>496</v>
      </c>
      <c r="H271" s="1325" t="n">
        <v>6</v>
      </c>
      <c r="I271" s="1327" t="s">
        <v>517</v>
      </c>
      <c r="J271" s="1338" t="n">
        <v>140</v>
      </c>
      <c r="K271" s="1209" t="n">
        <v>360</v>
      </c>
      <c r="L271" s="1209" t="n">
        <v>900</v>
      </c>
      <c r="M271" s="1210" t="n">
        <v>13.6647402366768</v>
      </c>
      <c r="N271" s="1211" t="n">
        <v>612.525541370573</v>
      </c>
      <c r="O271" s="1212" t="n">
        <v>21349.2252715425</v>
      </c>
      <c r="P271" s="1342" t="n">
        <v>26462.3935205925</v>
      </c>
      <c r="Q271" s="1213" t="n">
        <v>12137.4899547863</v>
      </c>
      <c r="R271" s="1343" t="n">
        <v>33486.7152263288</v>
      </c>
      <c r="S271" s="1344" t="n">
        <v>38599.8834753788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140</v>
      </c>
      <c r="C272" s="1337" t="s">
        <v>496</v>
      </c>
      <c r="D272" s="1337" t="n">
        <f aca="false">K272</f>
        <v>360</v>
      </c>
      <c r="E272" s="1337" t="s">
        <v>496</v>
      </c>
      <c r="F272" s="1357" t="n">
        <f aca="false">L272</f>
        <v>950</v>
      </c>
      <c r="G272" s="1337" t="s">
        <v>496</v>
      </c>
      <c r="H272" s="1325" t="n">
        <v>6</v>
      </c>
      <c r="I272" s="1327" t="s">
        <v>517</v>
      </c>
      <c r="J272" s="1338" t="n">
        <v>140</v>
      </c>
      <c r="K272" s="1209" t="n">
        <v>360</v>
      </c>
      <c r="L272" s="1209" t="n">
        <v>950</v>
      </c>
      <c r="M272" s="1210" t="n">
        <v>14.3951099480389</v>
      </c>
      <c r="N272" s="1211" t="n">
        <v>668.20968149517</v>
      </c>
      <c r="O272" s="1212" t="n">
        <v>22222.7786211413</v>
      </c>
      <c r="P272" s="1342" t="n">
        <v>27566.2449930263</v>
      </c>
      <c r="Q272" s="1213" t="n">
        <v>12870.3674494463</v>
      </c>
      <c r="R272" s="1343" t="n">
        <v>35093.1460705875</v>
      </c>
      <c r="S272" s="1344" t="n">
        <v>40436.6124424725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140</v>
      </c>
      <c r="C273" s="1337" t="s">
        <v>496</v>
      </c>
      <c r="D273" s="1337" t="n">
        <f aca="false">K273</f>
        <v>360</v>
      </c>
      <c r="E273" s="1337" t="s">
        <v>496</v>
      </c>
      <c r="F273" s="1357" t="n">
        <f aca="false">L273</f>
        <v>1000</v>
      </c>
      <c r="G273" s="1337" t="s">
        <v>496</v>
      </c>
      <c r="H273" s="1325" t="n">
        <v>6</v>
      </c>
      <c r="I273" s="1327" t="s">
        <v>517</v>
      </c>
      <c r="J273" s="1338" t="n">
        <v>140</v>
      </c>
      <c r="K273" s="1209" t="n">
        <v>360</v>
      </c>
      <c r="L273" s="1209" t="n">
        <v>1000</v>
      </c>
      <c r="M273" s="1210" t="n">
        <v>15.1084396594011</v>
      </c>
      <c r="N273" s="1211" t="n">
        <v>723.893821619768</v>
      </c>
      <c r="O273" s="1212" t="n">
        <v>23096.5815297825</v>
      </c>
      <c r="P273" s="1342" t="n">
        <v>28670.2257060788</v>
      </c>
      <c r="Q273" s="1213" t="n">
        <v>13387.7479555238</v>
      </c>
      <c r="R273" s="1343" t="n">
        <v>36484.3294853063</v>
      </c>
      <c r="S273" s="1344" t="n">
        <v>42057.9736616025</v>
      </c>
    </row>
    <row r="274" customFormat="false" ht="16.5" hidden="false" customHeight="false" outlineLevel="0" collapsed="false">
      <c r="A274" s="1336" t="s">
        <v>529</v>
      </c>
      <c r="B274" s="1337" t="n">
        <f aca="false">J274</f>
        <v>140</v>
      </c>
      <c r="C274" s="1337" t="s">
        <v>496</v>
      </c>
      <c r="D274" s="1337" t="n">
        <f aca="false">K274</f>
        <v>360</v>
      </c>
      <c r="E274" s="1337" t="s">
        <v>496</v>
      </c>
      <c r="F274" s="1357" t="n">
        <f aca="false">L274</f>
        <v>1050</v>
      </c>
      <c r="G274" s="1337" t="s">
        <v>496</v>
      </c>
      <c r="H274" s="1325" t="n">
        <v>6</v>
      </c>
      <c r="I274" s="1327" t="s">
        <v>517</v>
      </c>
      <c r="J274" s="1338" t="n">
        <v>140</v>
      </c>
      <c r="K274" s="1209" t="n">
        <v>360</v>
      </c>
      <c r="L274" s="1209" t="n">
        <v>1050</v>
      </c>
      <c r="M274" s="1210" t="n">
        <v>15.8388093707632</v>
      </c>
      <c r="N274" s="1211" t="n">
        <v>779.577961744365</v>
      </c>
      <c r="O274" s="1212" t="n">
        <v>23979.4067457</v>
      </c>
      <c r="P274" s="1342" t="n">
        <v>29785.446941535</v>
      </c>
      <c r="Q274" s="1213" t="n">
        <v>14120.6254501838</v>
      </c>
      <c r="R274" s="1343" t="n">
        <v>38100.0321958838</v>
      </c>
      <c r="S274" s="1344" t="n">
        <v>43906.0723917188</v>
      </c>
    </row>
    <row r="275" customFormat="false" ht="16.5" hidden="false" customHeight="false" outlineLevel="0" collapsed="false">
      <c r="A275" s="1324" t="s">
        <v>529</v>
      </c>
      <c r="B275" s="1325" t="n">
        <f aca="false">J275</f>
        <v>140</v>
      </c>
      <c r="C275" s="1325" t="s">
        <v>496</v>
      </c>
      <c r="D275" s="1325" t="n">
        <f aca="false">K275</f>
        <v>360</v>
      </c>
      <c r="E275" s="1325" t="s">
        <v>496</v>
      </c>
      <c r="F275" s="1357" t="n">
        <f aca="false">L275</f>
        <v>1100</v>
      </c>
      <c r="G275" s="1325" t="s">
        <v>496</v>
      </c>
      <c r="H275" s="1325" t="n">
        <v>6</v>
      </c>
      <c r="I275" s="1327" t="s">
        <v>517</v>
      </c>
      <c r="J275" s="1338" t="n">
        <v>140</v>
      </c>
      <c r="K275" s="1209" t="n">
        <v>360</v>
      </c>
      <c r="L275" s="1209" t="n">
        <v>1100</v>
      </c>
      <c r="M275" s="1210" t="n">
        <v>16.5521390821253</v>
      </c>
      <c r="N275" s="1211" t="n">
        <v>835.262101868963</v>
      </c>
      <c r="O275" s="1212" t="n">
        <v>24853.6062983925</v>
      </c>
      <c r="P275" s="1342" t="n">
        <v>30889.6314217763</v>
      </c>
      <c r="Q275" s="1213" t="n">
        <v>14638.0059562613</v>
      </c>
      <c r="R275" s="1343" t="n">
        <v>39491.6122546538</v>
      </c>
      <c r="S275" s="1344" t="n">
        <v>45527.6373780375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140</v>
      </c>
      <c r="C276" s="1337" t="s">
        <v>496</v>
      </c>
      <c r="D276" s="1337" t="n">
        <f aca="false">K276</f>
        <v>360</v>
      </c>
      <c r="E276" s="1337" t="s">
        <v>496</v>
      </c>
      <c r="F276" s="1357" t="n">
        <f aca="false">L276</f>
        <v>1150</v>
      </c>
      <c r="G276" s="1337" t="s">
        <v>496</v>
      </c>
      <c r="H276" s="1325" t="n">
        <v>6</v>
      </c>
      <c r="I276" s="1327" t="s">
        <v>517</v>
      </c>
      <c r="J276" s="1338" t="n">
        <v>140</v>
      </c>
      <c r="K276" s="1209" t="n">
        <v>360</v>
      </c>
      <c r="L276" s="1209" t="n">
        <v>1150</v>
      </c>
      <c r="M276" s="1210" t="n">
        <v>17.2654687934874</v>
      </c>
      <c r="N276" s="1211" t="n">
        <v>890.94624199356</v>
      </c>
      <c r="O276" s="1212" t="n">
        <v>25727.979046635</v>
      </c>
      <c r="P276" s="1342" t="n">
        <v>31993.906436055</v>
      </c>
      <c r="Q276" s="1213" t="n">
        <v>15155.3864623388</v>
      </c>
      <c r="R276" s="1343" t="n">
        <v>40883.3655089738</v>
      </c>
      <c r="S276" s="1344" t="n">
        <v>47149.2928983938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140</v>
      </c>
      <c r="C277" s="1337" t="s">
        <v>496</v>
      </c>
      <c r="D277" s="1337" t="n">
        <f aca="false">K277</f>
        <v>360</v>
      </c>
      <c r="E277" s="1337" t="s">
        <v>496</v>
      </c>
      <c r="F277" s="1357" t="n">
        <f aca="false">L277</f>
        <v>1200</v>
      </c>
      <c r="G277" s="1337" t="s">
        <v>496</v>
      </c>
      <c r="H277" s="1325" t="n">
        <v>6</v>
      </c>
      <c r="I277" s="1327" t="s">
        <v>517</v>
      </c>
      <c r="J277" s="1338" t="n">
        <v>140</v>
      </c>
      <c r="K277" s="1209" t="n">
        <v>360</v>
      </c>
      <c r="L277" s="1209" t="n">
        <v>1200</v>
      </c>
      <c r="M277" s="1210" t="n">
        <v>18.1528385048495</v>
      </c>
      <c r="N277" s="1211" t="n">
        <v>946.630382118158</v>
      </c>
      <c r="O277" s="1212" t="n">
        <v>26717.1766394738</v>
      </c>
      <c r="P277" s="1342" t="n">
        <v>33215.5673585213</v>
      </c>
      <c r="Q277" s="1213" t="n">
        <v>15888.2640882075</v>
      </c>
      <c r="R277" s="1343" t="n">
        <v>42605.4407276813</v>
      </c>
      <c r="S277" s="1344" t="n">
        <v>49103.8314467288</v>
      </c>
    </row>
    <row r="278" s="1179" customFormat="true" ht="16.5" hidden="false" customHeight="false" outlineLevel="0" collapsed="false">
      <c r="A278" s="1336" t="s">
        <v>529</v>
      </c>
      <c r="B278" s="1337" t="n">
        <f aca="false">J278</f>
        <v>140</v>
      </c>
      <c r="C278" s="1337" t="s">
        <v>496</v>
      </c>
      <c r="D278" s="1337" t="n">
        <f aca="false">K278</f>
        <v>360</v>
      </c>
      <c r="E278" s="1337" t="s">
        <v>496</v>
      </c>
      <c r="F278" s="1357" t="n">
        <f aca="false">L278</f>
        <v>1250</v>
      </c>
      <c r="G278" s="1337" t="s">
        <v>496</v>
      </c>
      <c r="H278" s="1325" t="n">
        <v>6</v>
      </c>
      <c r="I278" s="1327" t="s">
        <v>517</v>
      </c>
      <c r="J278" s="1338" t="n">
        <v>140</v>
      </c>
      <c r="K278" s="1209" t="n">
        <v>360</v>
      </c>
      <c r="L278" s="1209" t="n">
        <v>1250</v>
      </c>
      <c r="M278" s="1210" t="n">
        <v>18.8661682162116</v>
      </c>
      <c r="N278" s="1211" t="n">
        <v>1002.31452224276</v>
      </c>
      <c r="O278" s="1212" t="n">
        <v>27591.846575535</v>
      </c>
      <c r="P278" s="1342" t="n">
        <v>34319.9779114388</v>
      </c>
      <c r="Q278" s="1213" t="n">
        <v>16405.644594285</v>
      </c>
      <c r="R278" s="1343" t="n">
        <v>43997.49116982</v>
      </c>
      <c r="S278" s="1344" t="n">
        <v>50725.6225057238</v>
      </c>
    </row>
    <row r="279" s="1179" customFormat="true" ht="16.5" hidden="false" customHeight="false" outlineLevel="0" collapsed="false">
      <c r="A279" s="1336" t="s">
        <v>529</v>
      </c>
      <c r="B279" s="1337" t="n">
        <f aca="false">J279</f>
        <v>140</v>
      </c>
      <c r="C279" s="1337" t="s">
        <v>496</v>
      </c>
      <c r="D279" s="1337" t="n">
        <f aca="false">K279</f>
        <v>360</v>
      </c>
      <c r="E279" s="1337" t="s">
        <v>496</v>
      </c>
      <c r="F279" s="1357" t="n">
        <f aca="false">L279</f>
        <v>1300</v>
      </c>
      <c r="G279" s="1337" t="s">
        <v>496</v>
      </c>
      <c r="H279" s="1325" t="n">
        <v>6</v>
      </c>
      <c r="I279" s="1327" t="s">
        <v>517</v>
      </c>
      <c r="J279" s="1338" t="n">
        <v>140</v>
      </c>
      <c r="K279" s="1209" t="n">
        <v>360</v>
      </c>
      <c r="L279" s="1209" t="n">
        <v>1300</v>
      </c>
      <c r="M279" s="1210" t="n">
        <v>19.5965379275737</v>
      </c>
      <c r="N279" s="1211" t="n">
        <v>1057.99866236735</v>
      </c>
      <c r="O279" s="1212" t="n">
        <v>28466.63997903</v>
      </c>
      <c r="P279" s="1342" t="n">
        <v>35424.454724775</v>
      </c>
      <c r="Q279" s="1213" t="n">
        <v>17138.522088945</v>
      </c>
      <c r="R279" s="1343" t="n">
        <v>45605.162067975</v>
      </c>
      <c r="S279" s="1344" t="n">
        <v>52562.97681372</v>
      </c>
    </row>
    <row r="280" s="1179" customFormat="true" ht="16.5" hidden="false" customHeight="false" outlineLevel="0" collapsed="false">
      <c r="A280" s="1336" t="s">
        <v>529</v>
      </c>
      <c r="B280" s="1337" t="n">
        <f aca="false">J280</f>
        <v>140</v>
      </c>
      <c r="C280" s="1337" t="s">
        <v>496</v>
      </c>
      <c r="D280" s="1337" t="n">
        <f aca="false">K280</f>
        <v>360</v>
      </c>
      <c r="E280" s="1337" t="s">
        <v>496</v>
      </c>
      <c r="F280" s="1357" t="n">
        <f aca="false">L280</f>
        <v>1350</v>
      </c>
      <c r="G280" s="1337" t="s">
        <v>496</v>
      </c>
      <c r="H280" s="1325" t="n">
        <v>6</v>
      </c>
      <c r="I280" s="1327" t="s">
        <v>517</v>
      </c>
      <c r="J280" s="1338" t="n">
        <v>140</v>
      </c>
      <c r="K280" s="1209" t="n">
        <v>360</v>
      </c>
      <c r="L280" s="1209" t="n">
        <v>1350</v>
      </c>
      <c r="M280" s="1210" t="n">
        <v>20.3098676389358</v>
      </c>
      <c r="N280" s="1211" t="n">
        <v>1113.68280249195</v>
      </c>
      <c r="O280" s="1212" t="n">
        <v>29341.5445163362</v>
      </c>
      <c r="P280" s="1342" t="n">
        <v>36528.9913693013</v>
      </c>
      <c r="Q280" s="1213" t="n">
        <v>17655.9025950225</v>
      </c>
      <c r="R280" s="1343" t="n">
        <v>46997.4471113588</v>
      </c>
      <c r="S280" s="1344" t="n">
        <v>54184.8939643238</v>
      </c>
    </row>
    <row r="281" s="1179" customFormat="true" ht="16.5" hidden="false" customHeight="false" outlineLevel="0" collapsed="false">
      <c r="A281" s="1336" t="s">
        <v>529</v>
      </c>
      <c r="B281" s="1337" t="n">
        <f aca="false">J281</f>
        <v>140</v>
      </c>
      <c r="C281" s="1337" t="s">
        <v>496</v>
      </c>
      <c r="D281" s="1337" t="n">
        <f aca="false">K281</f>
        <v>360</v>
      </c>
      <c r="E281" s="1337" t="s">
        <v>496</v>
      </c>
      <c r="F281" s="1357" t="n">
        <f aca="false">L281</f>
        <v>1400</v>
      </c>
      <c r="G281" s="1337" t="s">
        <v>496</v>
      </c>
      <c r="H281" s="1325" t="n">
        <v>6</v>
      </c>
      <c r="I281" s="1327" t="s">
        <v>517</v>
      </c>
      <c r="J281" s="1338" t="n">
        <v>140</v>
      </c>
      <c r="K281" s="1209" t="n">
        <v>360</v>
      </c>
      <c r="L281" s="1209" t="n">
        <v>1400</v>
      </c>
      <c r="M281" s="1210" t="n">
        <v>21.0402373502979</v>
      </c>
      <c r="N281" s="1211" t="n">
        <v>1169.36694261655</v>
      </c>
      <c r="O281" s="1212" t="n">
        <v>30216.5499531713</v>
      </c>
      <c r="P281" s="1342" t="n">
        <v>37633.58233425</v>
      </c>
      <c r="Q281" s="1213" t="n">
        <v>18388.7800896825</v>
      </c>
      <c r="R281" s="1343" t="n">
        <v>48605.3300428538</v>
      </c>
      <c r="S281" s="1344" t="n">
        <v>56022.3624239325</v>
      </c>
    </row>
    <row r="282" s="1179" customFormat="true" ht="16.5" hidden="false" customHeight="false" outlineLevel="0" collapsed="false">
      <c r="A282" s="1336" t="s">
        <v>529</v>
      </c>
      <c r="B282" s="1337" t="n">
        <f aca="false">J282</f>
        <v>140</v>
      </c>
      <c r="C282" s="1337" t="s">
        <v>496</v>
      </c>
      <c r="D282" s="1337" t="n">
        <f aca="false">K282</f>
        <v>360</v>
      </c>
      <c r="E282" s="1337" t="s">
        <v>496</v>
      </c>
      <c r="F282" s="1357" t="n">
        <f aca="false">L282</f>
        <v>1450</v>
      </c>
      <c r="G282" s="1337" t="s">
        <v>496</v>
      </c>
      <c r="H282" s="1325" t="n">
        <v>6</v>
      </c>
      <c r="I282" s="1327" t="s">
        <v>517</v>
      </c>
      <c r="J282" s="1338" t="n">
        <v>140</v>
      </c>
      <c r="K282" s="1209" t="n">
        <v>360</v>
      </c>
      <c r="L282" s="1209" t="n">
        <v>1450</v>
      </c>
      <c r="M282" s="1210" t="n">
        <v>21.75356706166</v>
      </c>
      <c r="N282" s="1211" t="n">
        <v>1225.05108274115</v>
      </c>
      <c r="O282" s="1212" t="n">
        <v>31091.6471049225</v>
      </c>
      <c r="P282" s="1342" t="n">
        <v>38738.2227648975</v>
      </c>
      <c r="Q282" s="1213" t="n">
        <v>18906.16059576</v>
      </c>
      <c r="R282" s="1343" t="n">
        <v>49997.8077006825</v>
      </c>
      <c r="S282" s="1344" t="n">
        <v>57644.3833606575</v>
      </c>
    </row>
    <row r="283" s="1179" customFormat="true" ht="16.5" hidden="false" customHeight="false" outlineLevel="0" collapsed="false">
      <c r="A283" s="1336" t="s">
        <v>529</v>
      </c>
      <c r="B283" s="1337" t="n">
        <f aca="false">J283</f>
        <v>140</v>
      </c>
      <c r="C283" s="1337" t="s">
        <v>496</v>
      </c>
      <c r="D283" s="1337" t="n">
        <f aca="false">K283</f>
        <v>360</v>
      </c>
      <c r="E283" s="1337" t="s">
        <v>496</v>
      </c>
      <c r="F283" s="1357" t="n">
        <f aca="false">L283</f>
        <v>1500</v>
      </c>
      <c r="G283" s="1337" t="s">
        <v>496</v>
      </c>
      <c r="H283" s="1325" t="n">
        <v>6</v>
      </c>
      <c r="I283" s="1327" t="s">
        <v>517</v>
      </c>
      <c r="J283" s="1338" t="n">
        <v>140</v>
      </c>
      <c r="K283" s="1209" t="n">
        <v>360</v>
      </c>
      <c r="L283" s="1209" t="n">
        <v>1500</v>
      </c>
      <c r="M283" s="1210" t="n">
        <v>22.6592201513221</v>
      </c>
      <c r="N283" s="1211" t="n">
        <v>1280.73522286574</v>
      </c>
      <c r="O283" s="1212" t="n">
        <v>32640.9236800988</v>
      </c>
      <c r="P283" s="1342" t="n">
        <v>40527.4692534975</v>
      </c>
      <c r="Q283" s="1213" t="n">
        <v>19639.03809042</v>
      </c>
      <c r="R283" s="1343" t="n">
        <v>52279.9617705188</v>
      </c>
      <c r="S283" s="1344" t="n">
        <v>60166.5073439175</v>
      </c>
    </row>
    <row r="284" s="1179" customFormat="true" ht="16.5" hidden="false" customHeight="false" outlineLevel="0" collapsed="false">
      <c r="A284" s="1336" t="s">
        <v>529</v>
      </c>
      <c r="B284" s="1337" t="n">
        <f aca="false">J284</f>
        <v>140</v>
      </c>
      <c r="C284" s="1337" t="s">
        <v>496</v>
      </c>
      <c r="D284" s="1337" t="n">
        <f aca="false">K284</f>
        <v>360</v>
      </c>
      <c r="E284" s="1337" t="s">
        <v>496</v>
      </c>
      <c r="F284" s="1357" t="n">
        <f aca="false">L284</f>
        <v>1550</v>
      </c>
      <c r="G284" s="1337" t="s">
        <v>496</v>
      </c>
      <c r="H284" s="1325" t="n">
        <v>6</v>
      </c>
      <c r="I284" s="1327" t="s">
        <v>517</v>
      </c>
      <c r="J284" s="1338" t="n">
        <v>140</v>
      </c>
      <c r="K284" s="1209" t="n">
        <v>360</v>
      </c>
      <c r="L284" s="1209" t="n">
        <v>1550</v>
      </c>
      <c r="M284" s="1210" t="n">
        <v>23.3725498626842</v>
      </c>
      <c r="N284" s="1211" t="n">
        <v>1336.41936299034</v>
      </c>
      <c r="O284" s="1212" t="n">
        <v>33516.0002320763</v>
      </c>
      <c r="P284" s="1342" t="n">
        <v>41632.2349885013</v>
      </c>
      <c r="Q284" s="1213" t="n">
        <v>20156.4185964975</v>
      </c>
      <c r="R284" s="1343" t="n">
        <v>53672.4188285738</v>
      </c>
      <c r="S284" s="1344" t="n">
        <v>61788.6535849988</v>
      </c>
    </row>
    <row r="285" s="1179" customFormat="true" ht="16.5" hidden="false" customHeight="false" outlineLevel="0" collapsed="false">
      <c r="A285" s="1324" t="s">
        <v>529</v>
      </c>
      <c r="B285" s="1325" t="n">
        <f aca="false">J285</f>
        <v>140</v>
      </c>
      <c r="C285" s="1325" t="s">
        <v>496</v>
      </c>
      <c r="D285" s="1325" t="n">
        <f aca="false">K285</f>
        <v>360</v>
      </c>
      <c r="E285" s="1325" t="s">
        <v>496</v>
      </c>
      <c r="F285" s="1357" t="n">
        <f aca="false">L285</f>
        <v>1600</v>
      </c>
      <c r="G285" s="1325" t="s">
        <v>496</v>
      </c>
      <c r="H285" s="1325" t="n">
        <v>6</v>
      </c>
      <c r="I285" s="1327" t="s">
        <v>517</v>
      </c>
      <c r="J285" s="1338" t="n">
        <v>140</v>
      </c>
      <c r="K285" s="1209" t="n">
        <v>360</v>
      </c>
      <c r="L285" s="1209" t="n">
        <v>1600</v>
      </c>
      <c r="M285" s="1210" t="n">
        <v>24.0858795740463</v>
      </c>
      <c r="N285" s="1211" t="n">
        <v>1392.10350311494</v>
      </c>
      <c r="O285" s="1212" t="n">
        <v>34391.1555093038</v>
      </c>
      <c r="P285" s="1342" t="n">
        <v>42737.03588745</v>
      </c>
      <c r="Q285" s="1213" t="n">
        <v>20673.799102575</v>
      </c>
      <c r="R285" s="1343" t="n">
        <v>55064.9546118788</v>
      </c>
      <c r="S285" s="1344" t="n">
        <v>63410.834990025</v>
      </c>
    </row>
    <row r="286" s="1179" customFormat="true" ht="16.5" hidden="false" customHeight="false" outlineLevel="0" collapsed="false">
      <c r="A286" s="1336" t="s">
        <v>529</v>
      </c>
      <c r="B286" s="1337" t="n">
        <f aca="false">J286</f>
        <v>140</v>
      </c>
      <c r="C286" s="1337" t="s">
        <v>496</v>
      </c>
      <c r="D286" s="1337" t="n">
        <f aca="false">K286</f>
        <v>360</v>
      </c>
      <c r="E286" s="1337" t="s">
        <v>496</v>
      </c>
      <c r="F286" s="1357" t="n">
        <f aca="false">L286</f>
        <v>1650</v>
      </c>
      <c r="G286" s="1337" t="s">
        <v>496</v>
      </c>
      <c r="H286" s="1325" t="n">
        <v>6</v>
      </c>
      <c r="I286" s="1327" t="s">
        <v>517</v>
      </c>
      <c r="J286" s="1338" t="n">
        <v>140</v>
      </c>
      <c r="K286" s="1209" t="n">
        <v>360</v>
      </c>
      <c r="L286" s="1209" t="n">
        <v>1650</v>
      </c>
      <c r="M286" s="1210" t="n">
        <v>24.8162492854084</v>
      </c>
      <c r="N286" s="1211" t="n">
        <v>1447.78764323954</v>
      </c>
      <c r="O286" s="1212" t="n">
        <v>35266.3832137613</v>
      </c>
      <c r="P286" s="1342" t="n">
        <v>43841.8690637513</v>
      </c>
      <c r="Q286" s="1213" t="n">
        <v>21406.676597235</v>
      </c>
      <c r="R286" s="1343" t="n">
        <v>56673.0598109963</v>
      </c>
      <c r="S286" s="1344" t="n">
        <v>65248.5456609863</v>
      </c>
    </row>
    <row r="287" s="1179" customFormat="true" ht="16.5" hidden="false" customHeight="false" outlineLevel="0" collapsed="false">
      <c r="A287" s="1336" t="s">
        <v>529</v>
      </c>
      <c r="B287" s="1337" t="n">
        <f aca="false">J287</f>
        <v>140</v>
      </c>
      <c r="C287" s="1337" t="s">
        <v>496</v>
      </c>
      <c r="D287" s="1337" t="n">
        <f aca="false">K287</f>
        <v>360</v>
      </c>
      <c r="E287" s="1337" t="s">
        <v>496</v>
      </c>
      <c r="F287" s="1357" t="n">
        <f aca="false">L287</f>
        <v>1700</v>
      </c>
      <c r="G287" s="1337" t="s">
        <v>496</v>
      </c>
      <c r="H287" s="1325" t="n">
        <v>6</v>
      </c>
      <c r="I287" s="1327" t="s">
        <v>517</v>
      </c>
      <c r="J287" s="1338" t="n">
        <v>140</v>
      </c>
      <c r="K287" s="1209" t="n">
        <v>360</v>
      </c>
      <c r="L287" s="1209" t="n">
        <v>1700</v>
      </c>
      <c r="M287" s="1210" t="n">
        <v>25.5295789967705</v>
      </c>
      <c r="N287" s="1211" t="n">
        <v>1503.47178336413</v>
      </c>
      <c r="O287" s="1212" t="n">
        <v>36141.6778346813</v>
      </c>
      <c r="P287" s="1342" t="n">
        <v>44946.7320244388</v>
      </c>
      <c r="Q287" s="1213" t="n">
        <v>21924.0571033125</v>
      </c>
      <c r="R287" s="1343" t="n">
        <v>58065.7349379938</v>
      </c>
      <c r="S287" s="1344" t="n">
        <v>66870.7891277513</v>
      </c>
    </row>
    <row r="288" s="1179" customFormat="true" ht="16.5" hidden="false" customHeight="false" outlineLevel="0" collapsed="false">
      <c r="A288" s="1336" t="s">
        <v>529</v>
      </c>
      <c r="B288" s="1337" t="n">
        <f aca="false">J288</f>
        <v>140</v>
      </c>
      <c r="C288" s="1337" t="s">
        <v>496</v>
      </c>
      <c r="D288" s="1337" t="n">
        <f aca="false">K288</f>
        <v>360</v>
      </c>
      <c r="E288" s="1337" t="s">
        <v>496</v>
      </c>
      <c r="F288" s="1357" t="n">
        <f aca="false">L288</f>
        <v>1750</v>
      </c>
      <c r="G288" s="1337" t="s">
        <v>496</v>
      </c>
      <c r="H288" s="1325" t="n">
        <v>6</v>
      </c>
      <c r="I288" s="1327" t="s">
        <v>517</v>
      </c>
      <c r="J288" s="1338" t="n">
        <v>140</v>
      </c>
      <c r="K288" s="1209" t="n">
        <v>360</v>
      </c>
      <c r="L288" s="1209" t="n">
        <v>1750</v>
      </c>
      <c r="M288" s="1210" t="n">
        <v>26.2599487081326</v>
      </c>
      <c r="N288" s="1211" t="n">
        <v>1559.15592348873</v>
      </c>
      <c r="O288" s="1212" t="n">
        <v>37017.0341237138</v>
      </c>
      <c r="P288" s="1342" t="n">
        <v>46051.6226701725</v>
      </c>
      <c r="Q288" s="1213" t="n">
        <v>22656.9345979725</v>
      </c>
      <c r="R288" s="1343" t="n">
        <v>59673.9687216863</v>
      </c>
      <c r="S288" s="1344" t="n">
        <v>68708.557268145</v>
      </c>
    </row>
    <row r="289" s="1179" customFormat="true" ht="16.5" hidden="false" customHeight="false" outlineLevel="0" collapsed="false">
      <c r="A289" s="1336" t="s">
        <v>529</v>
      </c>
      <c r="B289" s="1337" t="n">
        <f aca="false">J289</f>
        <v>140</v>
      </c>
      <c r="C289" s="1337" t="s">
        <v>496</v>
      </c>
      <c r="D289" s="1337" t="n">
        <f aca="false">K289</f>
        <v>360</v>
      </c>
      <c r="E289" s="1337" t="s">
        <v>496</v>
      </c>
      <c r="F289" s="1357" t="n">
        <f aca="false">L289</f>
        <v>1800</v>
      </c>
      <c r="G289" s="1337" t="s">
        <v>496</v>
      </c>
      <c r="H289" s="1325" t="n">
        <v>6</v>
      </c>
      <c r="I289" s="1327" t="s">
        <v>517</v>
      </c>
      <c r="J289" s="1338" t="n">
        <v>140</v>
      </c>
      <c r="K289" s="1209" t="n">
        <v>360</v>
      </c>
      <c r="L289" s="1209" t="n">
        <v>1800</v>
      </c>
      <c r="M289" s="1210" t="n">
        <v>26.9732784194947</v>
      </c>
      <c r="N289" s="1211" t="n">
        <v>1614.84006361333</v>
      </c>
      <c r="O289" s="1212" t="n">
        <v>37892.4474885525</v>
      </c>
      <c r="P289" s="1342" t="n">
        <v>47156.5387704038</v>
      </c>
      <c r="Q289" s="1213" t="n">
        <v>23174.31510405</v>
      </c>
      <c r="R289" s="1343" t="n">
        <v>61066.7625926025</v>
      </c>
      <c r="S289" s="1344" t="n">
        <v>70330.8538744538</v>
      </c>
    </row>
    <row r="290" s="1179" customFormat="true" ht="16.5" hidden="false" customHeight="false" outlineLevel="0" collapsed="false">
      <c r="A290" s="1336" t="s">
        <v>529</v>
      </c>
      <c r="B290" s="1337" t="n">
        <f aca="false">J290</f>
        <v>140</v>
      </c>
      <c r="C290" s="1337" t="s">
        <v>496</v>
      </c>
      <c r="D290" s="1337" t="n">
        <f aca="false">K290</f>
        <v>360</v>
      </c>
      <c r="E290" s="1337" t="s">
        <v>496</v>
      </c>
      <c r="F290" s="1357" t="n">
        <f aca="false">L290</f>
        <v>1850</v>
      </c>
      <c r="G290" s="1337" t="s">
        <v>496</v>
      </c>
      <c r="H290" s="1325" t="n">
        <v>6</v>
      </c>
      <c r="I290" s="1327" t="s">
        <v>517</v>
      </c>
      <c r="J290" s="1338" t="n">
        <v>140</v>
      </c>
      <c r="K290" s="1209" t="n">
        <v>360</v>
      </c>
      <c r="L290" s="1209" t="n">
        <v>1850</v>
      </c>
      <c r="M290" s="1210" t="n">
        <v>27.7036481308568</v>
      </c>
      <c r="N290" s="1211" t="n">
        <v>1670.52420373793</v>
      </c>
      <c r="O290" s="1212" t="n">
        <v>38767.9138617263</v>
      </c>
      <c r="P290" s="1342" t="n">
        <v>48261.4786194188</v>
      </c>
      <c r="Q290" s="1213" t="n">
        <v>23907.1927299188</v>
      </c>
      <c r="R290" s="1343" t="n">
        <v>62675.106591645</v>
      </c>
      <c r="S290" s="1344" t="n">
        <v>72168.6713493375</v>
      </c>
    </row>
    <row r="291" s="1179" customFormat="true" ht="16.5" hidden="false" customHeight="false" outlineLevel="0" collapsed="false">
      <c r="A291" s="1336" t="s">
        <v>529</v>
      </c>
      <c r="B291" s="1337" t="n">
        <f aca="false">J291</f>
        <v>140</v>
      </c>
      <c r="C291" s="1337" t="s">
        <v>496</v>
      </c>
      <c r="D291" s="1337" t="n">
        <f aca="false">K291</f>
        <v>360</v>
      </c>
      <c r="E291" s="1337" t="s">
        <v>496</v>
      </c>
      <c r="F291" s="1357" t="n">
        <f aca="false">L291</f>
        <v>1900</v>
      </c>
      <c r="G291" s="1337" t="s">
        <v>496</v>
      </c>
      <c r="H291" s="1325" t="n">
        <v>6</v>
      </c>
      <c r="I291" s="1327" t="s">
        <v>517</v>
      </c>
      <c r="J291" s="1338" t="n">
        <v>140</v>
      </c>
      <c r="K291" s="1209" t="n">
        <v>360</v>
      </c>
      <c r="L291" s="1209" t="n">
        <v>1900</v>
      </c>
      <c r="M291" s="1210" t="n">
        <v>28.4169778422189</v>
      </c>
      <c r="N291" s="1211" t="n">
        <v>1726.20834386252</v>
      </c>
      <c r="O291" s="1212" t="n">
        <v>39643.4294381813</v>
      </c>
      <c r="P291" s="1342" t="n">
        <v>49366.440380295</v>
      </c>
      <c r="Q291" s="1213" t="n">
        <v>24424.5732359963</v>
      </c>
      <c r="R291" s="1343" t="n">
        <v>64068.0026741775</v>
      </c>
      <c r="S291" s="1344" t="n">
        <v>73791.0136162913</v>
      </c>
    </row>
    <row r="292" s="1179" customFormat="true" ht="16.5" hidden="false" customHeight="false" outlineLevel="0" collapsed="false">
      <c r="A292" s="1336" t="s">
        <v>529</v>
      </c>
      <c r="B292" s="1337" t="n">
        <f aca="false">J292</f>
        <v>140</v>
      </c>
      <c r="C292" s="1337" t="s">
        <v>496</v>
      </c>
      <c r="D292" s="1337" t="n">
        <f aca="false">K292</f>
        <v>360</v>
      </c>
      <c r="E292" s="1337" t="s">
        <v>496</v>
      </c>
      <c r="F292" s="1357" t="n">
        <f aca="false">L292</f>
        <v>1950</v>
      </c>
      <c r="G292" s="1337" t="s">
        <v>496</v>
      </c>
      <c r="H292" s="1325" t="n">
        <v>6</v>
      </c>
      <c r="I292" s="1327" t="s">
        <v>517</v>
      </c>
      <c r="J292" s="1338" t="n">
        <v>140</v>
      </c>
      <c r="K292" s="1209" t="n">
        <v>360</v>
      </c>
      <c r="L292" s="1209" t="n">
        <v>1950</v>
      </c>
      <c r="M292" s="1210" t="n">
        <v>29.2873075535811</v>
      </c>
      <c r="N292" s="1211" t="n">
        <v>1781.89248398712</v>
      </c>
      <c r="O292" s="1212" t="n">
        <v>40633.682474205</v>
      </c>
      <c r="P292" s="1342" t="n">
        <v>50588.5799522813</v>
      </c>
      <c r="Q292" s="1213" t="n">
        <v>24941.9537420738</v>
      </c>
      <c r="R292" s="1343" t="n">
        <v>65575.6362162788</v>
      </c>
      <c r="S292" s="1344" t="n">
        <v>75530.533694355</v>
      </c>
    </row>
    <row r="293" s="1179" customFormat="true" ht="16.5" hidden="false" customHeight="false" outlineLevel="0" collapsed="false">
      <c r="A293" s="1336" t="s">
        <v>529</v>
      </c>
      <c r="B293" s="1337" t="n">
        <f aca="false">J293</f>
        <v>140</v>
      </c>
      <c r="C293" s="1337" t="s">
        <v>496</v>
      </c>
      <c r="D293" s="1337" t="n">
        <f aca="false">K293</f>
        <v>360</v>
      </c>
      <c r="E293" s="1337" t="s">
        <v>496</v>
      </c>
      <c r="F293" s="1357" t="n">
        <f aca="false">L293</f>
        <v>2000</v>
      </c>
      <c r="G293" s="1337" t="s">
        <v>496</v>
      </c>
      <c r="H293" s="1325" t="n">
        <v>6</v>
      </c>
      <c r="I293" s="1327" t="s">
        <v>517</v>
      </c>
      <c r="J293" s="1338" t="n">
        <v>140</v>
      </c>
      <c r="K293" s="1209" t="n">
        <v>360</v>
      </c>
      <c r="L293" s="1209" t="n">
        <v>2000</v>
      </c>
      <c r="M293" s="1210" t="n">
        <v>30.1092396649432</v>
      </c>
      <c r="N293" s="1211" t="n">
        <v>1837.57662411172</v>
      </c>
      <c r="O293" s="1212" t="n">
        <v>41736.4849326825</v>
      </c>
      <c r="P293" s="1342" t="n">
        <v>51997.70432664</v>
      </c>
      <c r="Q293" s="1213" t="n">
        <v>25674.8312367338</v>
      </c>
      <c r="R293" s="1343" t="n">
        <v>67411.3161694163</v>
      </c>
      <c r="S293" s="1344" t="n">
        <v>77672.5355633738</v>
      </c>
    </row>
    <row r="294" s="1179" customFormat="true" ht="16.5" hidden="false" customHeight="false" outlineLevel="0" collapsed="false">
      <c r="A294" s="1336" t="s">
        <v>529</v>
      </c>
      <c r="B294" s="1337" t="n">
        <f aca="false">J294</f>
        <v>140</v>
      </c>
      <c r="C294" s="1337" t="s">
        <v>496</v>
      </c>
      <c r="D294" s="1337" t="n">
        <f aca="false">K294</f>
        <v>360</v>
      </c>
      <c r="E294" s="1337" t="s">
        <v>496</v>
      </c>
      <c r="F294" s="1357" t="n">
        <f aca="false">L294</f>
        <v>2050</v>
      </c>
      <c r="G294" s="1337" t="s">
        <v>496</v>
      </c>
      <c r="H294" s="1325" t="n">
        <v>6</v>
      </c>
      <c r="I294" s="1327" t="s">
        <v>517</v>
      </c>
      <c r="J294" s="1338" t="n">
        <v>140</v>
      </c>
      <c r="K294" s="1209" t="n">
        <v>360</v>
      </c>
      <c r="L294" s="1209" t="n">
        <v>2050</v>
      </c>
      <c r="M294" s="1210" t="n">
        <v>30.8225693763053</v>
      </c>
      <c r="N294" s="1211" t="n">
        <v>1893.26076423632</v>
      </c>
      <c r="O294" s="1212" t="n">
        <v>42612.1105932788</v>
      </c>
      <c r="P294" s="1342" t="n">
        <v>53102.7041380538</v>
      </c>
      <c r="Q294" s="1213" t="n">
        <v>26192.2117428113</v>
      </c>
      <c r="R294" s="1343" t="n">
        <v>68804.32233609</v>
      </c>
      <c r="S294" s="1344" t="n">
        <v>79294.915880865</v>
      </c>
    </row>
    <row r="295" s="1179" customFormat="true" ht="16.5" hidden="false" customHeight="false" outlineLevel="0" collapsed="false">
      <c r="A295" s="1324" t="s">
        <v>529</v>
      </c>
      <c r="B295" s="1325" t="n">
        <f aca="false">J295</f>
        <v>140</v>
      </c>
      <c r="C295" s="1325" t="s">
        <v>496</v>
      </c>
      <c r="D295" s="1325" t="n">
        <f aca="false">K295</f>
        <v>360</v>
      </c>
      <c r="E295" s="1325" t="s">
        <v>496</v>
      </c>
      <c r="F295" s="1357" t="n">
        <f aca="false">L295</f>
        <v>2100</v>
      </c>
      <c r="G295" s="1325" t="s">
        <v>496</v>
      </c>
      <c r="H295" s="1325" t="n">
        <v>6</v>
      </c>
      <c r="I295" s="1327" t="s">
        <v>517</v>
      </c>
      <c r="J295" s="1338" t="n">
        <v>140</v>
      </c>
      <c r="K295" s="1209" t="n">
        <v>360</v>
      </c>
      <c r="L295" s="1209" t="n">
        <v>2100</v>
      </c>
      <c r="M295" s="1210" t="n">
        <v>31.5529390876674</v>
      </c>
      <c r="N295" s="1211" t="n">
        <v>1948.94490436091</v>
      </c>
      <c r="O295" s="1212" t="n">
        <v>43487.7741732038</v>
      </c>
      <c r="P295" s="1342" t="n">
        <v>54207.7214002313</v>
      </c>
      <c r="Q295" s="1213" t="n">
        <v>26925.0892374713</v>
      </c>
      <c r="R295" s="1343" t="n">
        <v>70412.863410675</v>
      </c>
      <c r="S295" s="1344" t="n">
        <v>81132.8106377025</v>
      </c>
    </row>
    <row r="296" s="1179" customFormat="true" ht="16.5" hidden="false" customHeight="false" outlineLevel="0" collapsed="false">
      <c r="A296" s="1336" t="s">
        <v>529</v>
      </c>
      <c r="B296" s="1337" t="n">
        <f aca="false">J296</f>
        <v>140</v>
      </c>
      <c r="C296" s="1337" t="s">
        <v>496</v>
      </c>
      <c r="D296" s="1337" t="n">
        <f aca="false">K296</f>
        <v>360</v>
      </c>
      <c r="E296" s="1337" t="s">
        <v>496</v>
      </c>
      <c r="F296" s="1357" t="n">
        <f aca="false">L296</f>
        <v>2150</v>
      </c>
      <c r="G296" s="1337" t="s">
        <v>496</v>
      </c>
      <c r="H296" s="1325" t="n">
        <v>6</v>
      </c>
      <c r="I296" s="1327" t="s">
        <v>517</v>
      </c>
      <c r="J296" s="1338" t="n">
        <v>140</v>
      </c>
      <c r="K296" s="1209" t="n">
        <v>360</v>
      </c>
      <c r="L296" s="1209" t="n">
        <v>2150</v>
      </c>
      <c r="M296" s="1210" t="n">
        <v>32.2662687990295</v>
      </c>
      <c r="N296" s="1211" t="n">
        <v>2004.62904448551</v>
      </c>
      <c r="O296" s="1212" t="n">
        <v>44363.4730482825</v>
      </c>
      <c r="P296" s="1342" t="n">
        <v>55312.7550635025</v>
      </c>
      <c r="Q296" s="1213" t="n">
        <v>27442.4697435488</v>
      </c>
      <c r="R296" s="1343" t="n">
        <v>71805.9427918313</v>
      </c>
      <c r="S296" s="1344" t="n">
        <v>82755.2248070513</v>
      </c>
    </row>
    <row r="297" s="1179" customFormat="true" ht="16.5" hidden="false" customHeight="false" outlineLevel="0" collapsed="false">
      <c r="A297" s="1336" t="s">
        <v>529</v>
      </c>
      <c r="B297" s="1337" t="n">
        <f aca="false">J297</f>
        <v>140</v>
      </c>
      <c r="C297" s="1337" t="s">
        <v>496</v>
      </c>
      <c r="D297" s="1337" t="n">
        <f aca="false">K297</f>
        <v>360</v>
      </c>
      <c r="E297" s="1337" t="s">
        <v>496</v>
      </c>
      <c r="F297" s="1357" t="n">
        <f aca="false">L297</f>
        <v>2200</v>
      </c>
      <c r="G297" s="1337" t="s">
        <v>496</v>
      </c>
      <c r="H297" s="1325" t="n">
        <v>6</v>
      </c>
      <c r="I297" s="1327" t="s">
        <v>517</v>
      </c>
      <c r="J297" s="1338" t="n">
        <v>140</v>
      </c>
      <c r="K297" s="1209" t="n">
        <v>360</v>
      </c>
      <c r="L297" s="1209" t="n">
        <v>2200</v>
      </c>
      <c r="M297" s="1210" t="n">
        <v>32.9966385103916</v>
      </c>
      <c r="N297" s="1211" t="n">
        <v>2060.31318461011</v>
      </c>
      <c r="O297" s="1212" t="n">
        <v>45239.2053815925</v>
      </c>
      <c r="P297" s="1342" t="n">
        <v>56417.8040781975</v>
      </c>
      <c r="Q297" s="1213" t="n">
        <v>28175.3472382088</v>
      </c>
      <c r="R297" s="1343" t="n">
        <v>73414.5526198013</v>
      </c>
      <c r="S297" s="1344" t="n">
        <v>84593.1513164063</v>
      </c>
    </row>
    <row r="298" s="1179" customFormat="true" ht="16.5" hidden="false" customHeight="false" outlineLevel="0" collapsed="false">
      <c r="A298" s="1336" t="s">
        <v>529</v>
      </c>
      <c r="B298" s="1337" t="n">
        <f aca="false">J298</f>
        <v>140</v>
      </c>
      <c r="C298" s="1337" t="s">
        <v>496</v>
      </c>
      <c r="D298" s="1337" t="n">
        <f aca="false">K298</f>
        <v>360</v>
      </c>
      <c r="E298" s="1337" t="s">
        <v>496</v>
      </c>
      <c r="F298" s="1357" t="n">
        <f aca="false">L298</f>
        <v>2250</v>
      </c>
      <c r="G298" s="1337" t="s">
        <v>496</v>
      </c>
      <c r="H298" s="1325" t="n">
        <v>6</v>
      </c>
      <c r="I298" s="1327" t="s">
        <v>517</v>
      </c>
      <c r="J298" s="1338" t="n">
        <v>140</v>
      </c>
      <c r="K298" s="1209" t="n">
        <v>360</v>
      </c>
      <c r="L298" s="1209" t="n">
        <v>2250</v>
      </c>
      <c r="M298" s="1210" t="n">
        <v>33.7099682217537</v>
      </c>
      <c r="N298" s="1211" t="n">
        <v>2115.99732473471</v>
      </c>
      <c r="O298" s="1212" t="n">
        <v>46114.9688113763</v>
      </c>
      <c r="P298" s="1342" t="n">
        <v>57522.8676570638</v>
      </c>
      <c r="Q298" s="1213" t="n">
        <v>28692.7277442863</v>
      </c>
      <c r="R298" s="1343" t="n">
        <v>74807.6965556625</v>
      </c>
      <c r="S298" s="1344" t="n">
        <v>86215.59540135</v>
      </c>
    </row>
    <row r="299" s="1179" customFormat="true" ht="16.5" hidden="false" customHeight="false" outlineLevel="0" collapsed="false">
      <c r="A299" s="1336" t="s">
        <v>529</v>
      </c>
      <c r="B299" s="1337" t="n">
        <f aca="false">J299</f>
        <v>140</v>
      </c>
      <c r="C299" s="1337" t="s">
        <v>496</v>
      </c>
      <c r="D299" s="1337" t="n">
        <f aca="false">K299</f>
        <v>360</v>
      </c>
      <c r="E299" s="1337" t="s">
        <v>496</v>
      </c>
      <c r="F299" s="1357" t="n">
        <f aca="false">L299</f>
        <v>2300</v>
      </c>
      <c r="G299" s="1337" t="s">
        <v>496</v>
      </c>
      <c r="H299" s="1325" t="n">
        <v>6</v>
      </c>
      <c r="I299" s="1327" t="s">
        <v>517</v>
      </c>
      <c r="J299" s="1338" t="n">
        <v>140</v>
      </c>
      <c r="K299" s="1209" t="n">
        <v>360</v>
      </c>
      <c r="L299" s="1209" t="n">
        <v>2300</v>
      </c>
      <c r="M299" s="1210" t="n">
        <v>34.4232979331158</v>
      </c>
      <c r="N299" s="1211" t="n">
        <v>2171.6814648593</v>
      </c>
      <c r="O299" s="1212" t="n">
        <v>46990.7617631288</v>
      </c>
      <c r="P299" s="1342" t="n">
        <v>58627.9447504313</v>
      </c>
      <c r="Q299" s="1213" t="n">
        <v>29210.1082503638</v>
      </c>
      <c r="R299" s="1343" t="n">
        <v>76200.8700134925</v>
      </c>
      <c r="S299" s="1344" t="n">
        <v>87838.053000795</v>
      </c>
    </row>
    <row r="300" s="1179" customFormat="true" ht="16.5" hidden="false" customHeight="false" outlineLevel="0" collapsed="false">
      <c r="A300" s="1336" t="s">
        <v>529</v>
      </c>
      <c r="B300" s="1337" t="n">
        <f aca="false">J300</f>
        <v>140</v>
      </c>
      <c r="C300" s="1337" t="s">
        <v>496</v>
      </c>
      <c r="D300" s="1337" t="n">
        <f aca="false">K300</f>
        <v>360</v>
      </c>
      <c r="E300" s="1337" t="s">
        <v>496</v>
      </c>
      <c r="F300" s="1357" t="n">
        <f aca="false">L300</f>
        <v>2350</v>
      </c>
      <c r="G300" s="1337" t="s">
        <v>496</v>
      </c>
      <c r="H300" s="1325" t="n">
        <v>6</v>
      </c>
      <c r="I300" s="1327" t="s">
        <v>517</v>
      </c>
      <c r="J300" s="1338" t="n">
        <v>140</v>
      </c>
      <c r="K300" s="1209" t="n">
        <v>360</v>
      </c>
      <c r="L300" s="1209" t="n">
        <v>2350</v>
      </c>
      <c r="M300" s="1210" t="n">
        <v>35.1536676444779</v>
      </c>
      <c r="N300" s="1211" t="n">
        <v>2227.3656049839</v>
      </c>
      <c r="O300" s="1212" t="n">
        <v>47866.5823999274</v>
      </c>
      <c r="P300" s="1342" t="n">
        <v>59733.034833465</v>
      </c>
      <c r="Q300" s="1213" t="n">
        <v>29942.9857450238</v>
      </c>
      <c r="R300" s="1343" t="n">
        <v>77809.5681449511</v>
      </c>
      <c r="S300" s="1344" t="n">
        <v>89676.0205784888</v>
      </c>
    </row>
    <row r="301" s="1179" customFormat="true" ht="16.5" hidden="false" customHeight="false" outlineLevel="0" collapsed="false">
      <c r="A301" s="1336" t="s">
        <v>529</v>
      </c>
      <c r="B301" s="1337" t="n">
        <f aca="false">J301</f>
        <v>140</v>
      </c>
      <c r="C301" s="1337" t="s">
        <v>496</v>
      </c>
      <c r="D301" s="1337" t="n">
        <f aca="false">K301</f>
        <v>360</v>
      </c>
      <c r="E301" s="1337" t="s">
        <v>496</v>
      </c>
      <c r="F301" s="1357" t="n">
        <f aca="false">L301</f>
        <v>2400</v>
      </c>
      <c r="G301" s="1337" t="s">
        <v>496</v>
      </c>
      <c r="H301" s="1325" t="n">
        <v>6</v>
      </c>
      <c r="I301" s="1327" t="s">
        <v>517</v>
      </c>
      <c r="J301" s="1338" t="n">
        <v>140</v>
      </c>
      <c r="K301" s="1209" t="n">
        <v>360</v>
      </c>
      <c r="L301" s="1209" t="n">
        <v>2400</v>
      </c>
      <c r="M301" s="1210" t="n">
        <v>35.86699735584</v>
      </c>
      <c r="N301" s="1211" t="n">
        <v>2283.0497451085</v>
      </c>
      <c r="O301" s="1212" t="n">
        <v>48742.4290160588</v>
      </c>
      <c r="P301" s="1342" t="n">
        <v>60838.1369877038</v>
      </c>
      <c r="Q301" s="1213" t="n">
        <v>30460.3662511013</v>
      </c>
      <c r="R301" s="1343" t="n">
        <v>79202.79526716</v>
      </c>
      <c r="S301" s="1344" t="n">
        <v>91298.503238805</v>
      </c>
    </row>
    <row r="302" s="1179" customFormat="true" ht="16.5" hidden="false" customHeight="false" outlineLevel="0" collapsed="false">
      <c r="A302" s="1336" t="s">
        <v>529</v>
      </c>
      <c r="B302" s="1337" t="n">
        <f aca="false">J302</f>
        <v>140</v>
      </c>
      <c r="C302" s="1337" t="s">
        <v>496</v>
      </c>
      <c r="D302" s="1337" t="n">
        <f aca="false">K302</f>
        <v>360</v>
      </c>
      <c r="E302" s="1337" t="s">
        <v>496</v>
      </c>
      <c r="F302" s="1357" t="n">
        <f aca="false">L302</f>
        <v>2450</v>
      </c>
      <c r="G302" s="1337" t="s">
        <v>496</v>
      </c>
      <c r="H302" s="1325" t="n">
        <v>6</v>
      </c>
      <c r="I302" s="1327" t="s">
        <v>517</v>
      </c>
      <c r="J302" s="1338" t="n">
        <v>140</v>
      </c>
      <c r="K302" s="1209" t="n">
        <v>360</v>
      </c>
      <c r="L302" s="1209" t="n">
        <v>2450</v>
      </c>
      <c r="M302" s="1210" t="n">
        <v>36.8005964455021</v>
      </c>
      <c r="N302" s="1211" t="n">
        <v>2338.7338852331</v>
      </c>
      <c r="O302" s="1212" t="n">
        <v>50290.4158092225</v>
      </c>
      <c r="P302" s="1342" t="n">
        <v>62628.0119662163</v>
      </c>
      <c r="Q302" s="1213" t="n">
        <v>31193.2437457613</v>
      </c>
      <c r="R302" s="1343" t="n">
        <v>81483.6595549838</v>
      </c>
      <c r="S302" s="1344" t="n">
        <v>93821.2557119775</v>
      </c>
    </row>
    <row r="303" s="1179" customFormat="true" ht="16.5" hidden="false" customHeight="false" outlineLevel="0" collapsed="false">
      <c r="A303" s="1336" t="s">
        <v>529</v>
      </c>
      <c r="B303" s="1337" t="n">
        <f aca="false">J303</f>
        <v>140</v>
      </c>
      <c r="C303" s="1337" t="s">
        <v>496</v>
      </c>
      <c r="D303" s="1337" t="n">
        <f aca="false">K303</f>
        <v>360</v>
      </c>
      <c r="E303" s="1337" t="s">
        <v>496</v>
      </c>
      <c r="F303" s="1357" t="n">
        <f aca="false">L303</f>
        <v>2500</v>
      </c>
      <c r="G303" s="1337" t="s">
        <v>496</v>
      </c>
      <c r="H303" s="1325" t="n">
        <v>6</v>
      </c>
      <c r="I303" s="1327" t="s">
        <v>517</v>
      </c>
      <c r="J303" s="1338" t="n">
        <v>140</v>
      </c>
      <c r="K303" s="1209" t="n">
        <v>360</v>
      </c>
      <c r="L303" s="1209" t="n">
        <v>2500</v>
      </c>
      <c r="M303" s="1210" t="n">
        <v>37.4859801568642</v>
      </c>
      <c r="N303" s="1211" t="n">
        <v>2394.41802535769</v>
      </c>
      <c r="O303" s="1212" t="n">
        <v>51166.2246372338</v>
      </c>
      <c r="P303" s="1342" t="n">
        <v>63733.1536142888</v>
      </c>
      <c r="Q303" s="1213" t="n">
        <v>31710.6242518388</v>
      </c>
      <c r="R303" s="1343" t="n">
        <v>82876.8488890725</v>
      </c>
      <c r="S303" s="1344" t="n">
        <v>95443.7778661275</v>
      </c>
    </row>
    <row r="304" s="1179" customFormat="true" ht="16.5" hidden="false" customHeight="false" outlineLevel="0" collapsed="false">
      <c r="A304" s="1336" t="s">
        <v>529</v>
      </c>
      <c r="B304" s="1337" t="n">
        <f aca="false">J304</f>
        <v>140</v>
      </c>
      <c r="C304" s="1337" t="s">
        <v>496</v>
      </c>
      <c r="D304" s="1337" t="n">
        <f aca="false">K304</f>
        <v>360</v>
      </c>
      <c r="E304" s="1337" t="s">
        <v>496</v>
      </c>
      <c r="F304" s="1357" t="n">
        <f aca="false">L304</f>
        <v>2550</v>
      </c>
      <c r="G304" s="1337" t="s">
        <v>496</v>
      </c>
      <c r="H304" s="1325" t="n">
        <v>6</v>
      </c>
      <c r="I304" s="1327" t="s">
        <v>517</v>
      </c>
      <c r="J304" s="1338" t="n">
        <v>140</v>
      </c>
      <c r="K304" s="1209" t="n">
        <v>360</v>
      </c>
      <c r="L304" s="1209" t="n">
        <v>2550</v>
      </c>
      <c r="M304" s="1210" t="n">
        <v>38.2163498682263</v>
      </c>
      <c r="N304" s="1211" t="n">
        <v>2450.10216548229</v>
      </c>
      <c r="O304" s="1212" t="n">
        <v>52042.0585261163</v>
      </c>
      <c r="P304" s="1342" t="n">
        <v>64838.3048406</v>
      </c>
      <c r="Q304" s="1213" t="n">
        <v>32443.5018777075</v>
      </c>
      <c r="R304" s="1343" t="n">
        <v>84485.5604038238</v>
      </c>
      <c r="S304" s="1344" t="n">
        <v>97281.8067183075</v>
      </c>
    </row>
    <row r="305" s="1179" customFormat="true" ht="16.5" hidden="false" customHeight="false" outlineLevel="0" collapsed="false">
      <c r="A305" s="1324" t="s">
        <v>529</v>
      </c>
      <c r="B305" s="1325" t="n">
        <f aca="false">J305</f>
        <v>140</v>
      </c>
      <c r="C305" s="1325" t="s">
        <v>496</v>
      </c>
      <c r="D305" s="1325" t="n">
        <f aca="false">K305</f>
        <v>360</v>
      </c>
      <c r="E305" s="1325" t="s">
        <v>496</v>
      </c>
      <c r="F305" s="1357" t="n">
        <f aca="false">L305</f>
        <v>2600</v>
      </c>
      <c r="G305" s="1325" t="s">
        <v>496</v>
      </c>
      <c r="H305" s="1325" t="n">
        <v>6</v>
      </c>
      <c r="I305" s="1327" t="s">
        <v>517</v>
      </c>
      <c r="J305" s="1338" t="n">
        <v>140</v>
      </c>
      <c r="K305" s="1209" t="n">
        <v>360</v>
      </c>
      <c r="L305" s="1209" t="n">
        <v>2600</v>
      </c>
      <c r="M305" s="1210" t="n">
        <v>38.9296795795884</v>
      </c>
      <c r="N305" s="1211" t="n">
        <v>2505.78630560689</v>
      </c>
      <c r="O305" s="1212" t="n">
        <v>51944.7273505313</v>
      </c>
      <c r="P305" s="1342" t="n">
        <v>64705.0845292538</v>
      </c>
      <c r="Q305" s="1213" t="n">
        <v>32960.882383785</v>
      </c>
      <c r="R305" s="1343" t="n">
        <v>84905.6097343163</v>
      </c>
      <c r="S305" s="1344" t="n">
        <v>97665.9669130388</v>
      </c>
    </row>
    <row r="306" s="1179" customFormat="true" ht="16.5" hidden="false" customHeight="false" outlineLevel="0" collapsed="false">
      <c r="A306" s="1336" t="s">
        <v>529</v>
      </c>
      <c r="B306" s="1337" t="n">
        <f aca="false">J306</f>
        <v>140</v>
      </c>
      <c r="C306" s="1337" t="s">
        <v>496</v>
      </c>
      <c r="D306" s="1337" t="n">
        <f aca="false">K306</f>
        <v>360</v>
      </c>
      <c r="E306" s="1337" t="s">
        <v>496</v>
      </c>
      <c r="F306" s="1357" t="n">
        <f aca="false">L306</f>
        <v>2650</v>
      </c>
      <c r="G306" s="1337" t="s">
        <v>496</v>
      </c>
      <c r="H306" s="1325" t="n">
        <v>6</v>
      </c>
      <c r="I306" s="1327" t="s">
        <v>517</v>
      </c>
      <c r="J306" s="1338" t="n">
        <v>140</v>
      </c>
      <c r="K306" s="1209" t="n">
        <v>360</v>
      </c>
      <c r="L306" s="1209" t="n">
        <v>2650</v>
      </c>
      <c r="M306" s="1210" t="n">
        <v>39.6600492909505</v>
      </c>
      <c r="N306" s="1211" t="n">
        <v>2561.47044573149</v>
      </c>
      <c r="O306" s="1212" t="n">
        <v>53080.8421361288</v>
      </c>
      <c r="P306" s="1342" t="n">
        <v>66141.1713832763</v>
      </c>
      <c r="Q306" s="1213" t="n">
        <v>33693.759878445</v>
      </c>
      <c r="R306" s="1343" t="n">
        <v>86774.6020145738</v>
      </c>
      <c r="S306" s="1344" t="n">
        <v>99834.9312617213</v>
      </c>
    </row>
    <row r="307" s="1179" customFormat="true" ht="16.5" hidden="false" customHeight="false" outlineLevel="0" collapsed="false">
      <c r="A307" s="1336" t="s">
        <v>529</v>
      </c>
      <c r="B307" s="1337" t="n">
        <f aca="false">J307</f>
        <v>140</v>
      </c>
      <c r="C307" s="1337" t="s">
        <v>496</v>
      </c>
      <c r="D307" s="1337" t="n">
        <f aca="false">K307</f>
        <v>360</v>
      </c>
      <c r="E307" s="1337" t="s">
        <v>496</v>
      </c>
      <c r="F307" s="1357" t="n">
        <f aca="false">L307</f>
        <v>2700</v>
      </c>
      <c r="G307" s="1337" t="s">
        <v>496</v>
      </c>
      <c r="H307" s="1325" t="n">
        <v>6</v>
      </c>
      <c r="I307" s="1327" t="s">
        <v>517</v>
      </c>
      <c r="J307" s="1338" t="n">
        <v>140</v>
      </c>
      <c r="K307" s="1209" t="n">
        <v>360</v>
      </c>
      <c r="L307" s="1209" t="n">
        <v>2700</v>
      </c>
      <c r="M307" s="1210" t="n">
        <v>40.5303790023126</v>
      </c>
      <c r="N307" s="1211" t="n">
        <v>2617.15458585608</v>
      </c>
      <c r="O307" s="1212" t="n">
        <v>54073.6090005938</v>
      </c>
      <c r="P307" s="1342" t="n">
        <v>67365.7939496475</v>
      </c>
      <c r="Q307" s="1213" t="n">
        <v>34211.1403845225</v>
      </c>
      <c r="R307" s="1343" t="n">
        <v>88284.7493851163</v>
      </c>
      <c r="S307" s="1344" t="n">
        <v>101576.93433417</v>
      </c>
    </row>
    <row r="308" s="1179" customFormat="true" ht="16.5" hidden="false" customHeight="false" outlineLevel="0" collapsed="false">
      <c r="A308" s="1336" t="s">
        <v>529</v>
      </c>
      <c r="B308" s="1337" t="n">
        <f aca="false">J308</f>
        <v>140</v>
      </c>
      <c r="C308" s="1337" t="s">
        <v>496</v>
      </c>
      <c r="D308" s="1337" t="n">
        <f aca="false">K308</f>
        <v>360</v>
      </c>
      <c r="E308" s="1337" t="s">
        <v>496</v>
      </c>
      <c r="F308" s="1357" t="n">
        <f aca="false">L308</f>
        <v>2750</v>
      </c>
      <c r="G308" s="1337" t="s">
        <v>496</v>
      </c>
      <c r="H308" s="1325" t="n">
        <v>6</v>
      </c>
      <c r="I308" s="1327" t="s">
        <v>517</v>
      </c>
      <c r="J308" s="1338" t="n">
        <v>140</v>
      </c>
      <c r="K308" s="1209" t="n">
        <v>360</v>
      </c>
      <c r="L308" s="1209" t="n">
        <v>2750</v>
      </c>
      <c r="M308" s="1210" t="n">
        <v>41.2437087136747</v>
      </c>
      <c r="N308" s="1211" t="n">
        <v>2672.83872598068</v>
      </c>
      <c r="O308" s="1212" t="n">
        <v>54951.7660716038</v>
      </c>
      <c r="P308" s="1342" t="n">
        <v>68473.609632045</v>
      </c>
      <c r="Q308" s="1213" t="n">
        <v>34728.5208906</v>
      </c>
      <c r="R308" s="1343" t="n">
        <v>89680.2869622038</v>
      </c>
      <c r="S308" s="1344" t="n">
        <v>103202.130522645</v>
      </c>
    </row>
    <row r="309" s="1179" customFormat="true" ht="16.5" hidden="false" customHeight="false" outlineLevel="0" collapsed="false">
      <c r="A309" s="1336" t="s">
        <v>529</v>
      </c>
      <c r="B309" s="1337" t="n">
        <f aca="false">J309</f>
        <v>140</v>
      </c>
      <c r="C309" s="1337" t="s">
        <v>496</v>
      </c>
      <c r="D309" s="1337" t="n">
        <f aca="false">K309</f>
        <v>360</v>
      </c>
      <c r="E309" s="1337" t="s">
        <v>496</v>
      </c>
      <c r="F309" s="1357" t="n">
        <f aca="false">L309</f>
        <v>2800</v>
      </c>
      <c r="G309" s="1337" t="s">
        <v>496</v>
      </c>
      <c r="H309" s="1325" t="n">
        <v>6</v>
      </c>
      <c r="I309" s="1327" t="s">
        <v>517</v>
      </c>
      <c r="J309" s="1338" t="n">
        <v>140</v>
      </c>
      <c r="K309" s="1209" t="n">
        <v>360</v>
      </c>
      <c r="L309" s="1209" t="n">
        <v>2800</v>
      </c>
      <c r="M309" s="1210" t="n">
        <v>41.9740784250368</v>
      </c>
      <c r="N309" s="1211" t="n">
        <v>2728.52286610528</v>
      </c>
      <c r="O309" s="1212" t="n">
        <v>55829.9318023913</v>
      </c>
      <c r="P309" s="1342" t="n">
        <v>69581.4275449913</v>
      </c>
      <c r="Q309" s="1213" t="n">
        <v>35461.39838526</v>
      </c>
      <c r="R309" s="1343" t="n">
        <v>91291.3301876513</v>
      </c>
      <c r="S309" s="1344" t="n">
        <v>105042.825930251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140</v>
      </c>
      <c r="C310" s="1337" t="s">
        <v>496</v>
      </c>
      <c r="D310" s="1337" t="n">
        <f aca="false">K310</f>
        <v>360</v>
      </c>
      <c r="E310" s="1337" t="s">
        <v>496</v>
      </c>
      <c r="F310" s="1357" t="n">
        <f aca="false">L310</f>
        <v>2850</v>
      </c>
      <c r="G310" s="1337" t="s">
        <v>496</v>
      </c>
      <c r="H310" s="1325" t="n">
        <v>6</v>
      </c>
      <c r="I310" s="1327" t="s">
        <v>517</v>
      </c>
      <c r="J310" s="1338" t="n">
        <v>140</v>
      </c>
      <c r="K310" s="1209" t="n">
        <v>360</v>
      </c>
      <c r="L310" s="1209" t="n">
        <v>2850</v>
      </c>
      <c r="M310" s="1210" t="n">
        <v>42.6874081363989</v>
      </c>
      <c r="N310" s="1211" t="n">
        <v>2784.20700622988</v>
      </c>
      <c r="O310" s="1212" t="n">
        <v>56708.10579933</v>
      </c>
      <c r="P310" s="1342" t="n">
        <v>70689.2475572775</v>
      </c>
      <c r="Q310" s="1213" t="n">
        <v>35978.7788913375</v>
      </c>
      <c r="R310" s="1343" t="n">
        <v>92686.8846906675</v>
      </c>
      <c r="S310" s="1344" t="n">
        <v>106668.026448615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140</v>
      </c>
      <c r="C311" s="1337" t="s">
        <v>496</v>
      </c>
      <c r="D311" s="1337" t="n">
        <f aca="false">K311</f>
        <v>360</v>
      </c>
      <c r="E311" s="1337" t="s">
        <v>496</v>
      </c>
      <c r="F311" s="1357" t="n">
        <f aca="false">L311</f>
        <v>2900</v>
      </c>
      <c r="G311" s="1337" t="s">
        <v>496</v>
      </c>
      <c r="H311" s="1325" t="n">
        <v>6</v>
      </c>
      <c r="I311" s="1327" t="s">
        <v>517</v>
      </c>
      <c r="J311" s="1338" t="n">
        <v>140</v>
      </c>
      <c r="K311" s="1209" t="n">
        <v>360</v>
      </c>
      <c r="L311" s="1209" t="n">
        <v>2900</v>
      </c>
      <c r="M311" s="1210" t="n">
        <v>43.417777847761</v>
      </c>
      <c r="N311" s="1211" t="n">
        <v>2839.89114635447</v>
      </c>
      <c r="O311" s="1212" t="n">
        <v>57586.2874063763</v>
      </c>
      <c r="P311" s="1342" t="n">
        <v>71797.0694064861</v>
      </c>
      <c r="Q311" s="1213" t="n">
        <v>36711.6563859975</v>
      </c>
      <c r="R311" s="1343" t="n">
        <v>94297.9437923738</v>
      </c>
      <c r="S311" s="1344" t="n">
        <v>108508.725792484</v>
      </c>
    </row>
    <row r="312" customFormat="false" ht="16.5" hidden="false" customHeight="false" outlineLevel="0" collapsed="false">
      <c r="A312" s="1336" t="s">
        <v>529</v>
      </c>
      <c r="B312" s="1337" t="n">
        <f aca="false">J312</f>
        <v>140</v>
      </c>
      <c r="C312" s="1337" t="s">
        <v>496</v>
      </c>
      <c r="D312" s="1337" t="n">
        <f aca="false">K312</f>
        <v>360</v>
      </c>
      <c r="E312" s="1337" t="s">
        <v>496</v>
      </c>
      <c r="F312" s="1357" t="n">
        <f aca="false">L312</f>
        <v>2950</v>
      </c>
      <c r="G312" s="1337" t="s">
        <v>496</v>
      </c>
      <c r="H312" s="1325" t="n">
        <v>6</v>
      </c>
      <c r="I312" s="1327" t="s">
        <v>517</v>
      </c>
      <c r="J312" s="1338" t="n">
        <v>140</v>
      </c>
      <c r="K312" s="1209" t="n">
        <v>360</v>
      </c>
      <c r="L312" s="1209" t="n">
        <v>2950</v>
      </c>
      <c r="M312" s="1210" t="n">
        <v>44.1311075591232</v>
      </c>
      <c r="N312" s="1211" t="n">
        <v>2895.57528647907</v>
      </c>
      <c r="O312" s="1212" t="n">
        <v>58464.47662353</v>
      </c>
      <c r="P312" s="1342" t="n">
        <v>72904.8930926175</v>
      </c>
      <c r="Q312" s="1213" t="n">
        <v>37229.036892075</v>
      </c>
      <c r="R312" s="1343" t="n">
        <v>95693.513515605</v>
      </c>
      <c r="S312" s="1344" t="n">
        <v>110133.929984693</v>
      </c>
    </row>
    <row r="313" customFormat="false" ht="16.5" hidden="false" customHeight="false" outlineLevel="0" collapsed="false">
      <c r="A313" s="1345" t="s">
        <v>529</v>
      </c>
      <c r="B313" s="1346" t="n">
        <f aca="false">J313</f>
        <v>140</v>
      </c>
      <c r="C313" s="1346" t="s">
        <v>496</v>
      </c>
      <c r="D313" s="1346" t="n">
        <f aca="false">K313</f>
        <v>360</v>
      </c>
      <c r="E313" s="1346" t="s">
        <v>496</v>
      </c>
      <c r="F313" s="1358" t="n">
        <f aca="false">L313</f>
        <v>3000</v>
      </c>
      <c r="G313" s="1346" t="s">
        <v>496</v>
      </c>
      <c r="H313" s="1325" t="n">
        <v>6</v>
      </c>
      <c r="I313" s="1349" t="s">
        <v>517</v>
      </c>
      <c r="J313" s="1338" t="n">
        <v>140</v>
      </c>
      <c r="K313" s="1232" t="n">
        <v>360</v>
      </c>
      <c r="L313" s="1232" t="n">
        <v>3000</v>
      </c>
      <c r="M313" s="1233" t="n">
        <v>44.8614772704853</v>
      </c>
      <c r="N313" s="1234" t="n">
        <v>2951.25942660367</v>
      </c>
      <c r="O313" s="1235" t="n">
        <v>60242.9346038699</v>
      </c>
      <c r="P313" s="1353" t="n">
        <v>74012.7186156713</v>
      </c>
      <c r="Q313" s="1236" t="n">
        <v>37961.914386735</v>
      </c>
      <c r="R313" s="1354" t="n">
        <v>98204.8489906049</v>
      </c>
      <c r="S313" s="1355" t="n">
        <v>111974.633002406</v>
      </c>
    </row>
    <row r="314" customFormat="false" ht="22.5" hidden="false" customHeight="true" outlineLevel="0" collapsed="false">
      <c r="A314" s="1241" t="s">
        <v>504</v>
      </c>
      <c r="B314" s="1241"/>
      <c r="C314" s="1241"/>
      <c r="D314" s="1241"/>
      <c r="E314" s="1241"/>
      <c r="F314" s="1241"/>
      <c r="G314" s="1241"/>
      <c r="H314" s="1241"/>
      <c r="I314" s="1241"/>
      <c r="J314" s="1241"/>
      <c r="K314" s="1241"/>
      <c r="L314" s="1241"/>
      <c r="M314" s="1241"/>
      <c r="N314" s="1241"/>
      <c r="O314" s="1241"/>
      <c r="P314" s="1241"/>
      <c r="Q314" s="1241"/>
      <c r="R314" s="1241"/>
      <c r="S314" s="1241"/>
    </row>
    <row r="315" customFormat="false" ht="16.5" hidden="false" customHeight="false" outlineLevel="0" collapsed="false">
      <c r="A315" s="1202" t="s">
        <v>516</v>
      </c>
      <c r="B315" s="1202"/>
      <c r="C315" s="1202"/>
      <c r="D315" s="1202"/>
      <c r="E315" s="1202"/>
      <c r="F315" s="1202"/>
      <c r="G315" s="1202"/>
      <c r="H315" s="1202"/>
      <c r="I315" s="1202"/>
      <c r="J315" s="1202"/>
      <c r="K315" s="1202"/>
      <c r="L315" s="1202"/>
      <c r="M315" s="1202"/>
      <c r="N315" s="1202"/>
      <c r="O315" s="1202"/>
      <c r="P315" s="1202"/>
      <c r="Q315" s="1202"/>
      <c r="R315" s="1202"/>
      <c r="S315" s="1202"/>
    </row>
    <row r="316" customFormat="false" ht="16.5" hidden="false" customHeight="false" outlineLevel="0" collapsed="false">
      <c r="A316" s="1324" t="s">
        <v>529</v>
      </c>
      <c r="B316" s="1325" t="n">
        <f aca="false">J316</f>
        <v>140</v>
      </c>
      <c r="C316" s="1325" t="s">
        <v>496</v>
      </c>
      <c r="D316" s="1325" t="n">
        <f aca="false">K316</f>
        <v>360</v>
      </c>
      <c r="E316" s="1325" t="s">
        <v>496</v>
      </c>
      <c r="F316" s="1357" t="n">
        <f aca="false">L316</f>
        <v>600</v>
      </c>
      <c r="G316" s="1325" t="s">
        <v>496</v>
      </c>
      <c r="H316" s="1325" t="n">
        <v>8</v>
      </c>
      <c r="I316" s="1327" t="s">
        <v>517</v>
      </c>
      <c r="J316" s="1328" t="n">
        <v>140</v>
      </c>
      <c r="K316" s="1259" t="n">
        <v>360</v>
      </c>
      <c r="L316" s="1259" t="n">
        <v>600</v>
      </c>
      <c r="M316" s="1360" t="n">
        <v>9.33027196850421</v>
      </c>
      <c r="N316" s="1261" t="n">
        <v>305.956813871415</v>
      </c>
      <c r="O316" s="1240" t="n">
        <v>18314.2432854</v>
      </c>
      <c r="P316" s="1332" t="n">
        <v>21752.3369957063</v>
      </c>
      <c r="Q316" s="1262" t="n">
        <v>8602.21294115625</v>
      </c>
      <c r="R316" s="1334" t="n">
        <v>26916.4562265563</v>
      </c>
      <c r="S316" s="1335" t="n">
        <v>30354.5499368625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140</v>
      </c>
      <c r="C317" s="1337" t="s">
        <v>496</v>
      </c>
      <c r="D317" s="1337" t="n">
        <f aca="false">K317</f>
        <v>360</v>
      </c>
      <c r="E317" s="1337" t="s">
        <v>496</v>
      </c>
      <c r="F317" s="1357" t="n">
        <f aca="false">L317</f>
        <v>650</v>
      </c>
      <c r="G317" s="1337" t="s">
        <v>496</v>
      </c>
      <c r="H317" s="1325" t="n">
        <v>8</v>
      </c>
      <c r="I317" s="1327" t="s">
        <v>517</v>
      </c>
      <c r="J317" s="1338" t="n">
        <v>140</v>
      </c>
      <c r="K317" s="1209" t="n">
        <v>360</v>
      </c>
      <c r="L317" s="1209" t="n">
        <v>650</v>
      </c>
      <c r="M317" s="1210" t="n">
        <v>10.0514516798663</v>
      </c>
      <c r="N317" s="1211" t="n">
        <v>367.148176645698</v>
      </c>
      <c r="O317" s="1212" t="n">
        <v>19398.1287223463</v>
      </c>
      <c r="P317" s="1342" t="n">
        <v>23046.99958008</v>
      </c>
      <c r="Q317" s="1213" t="n">
        <v>9119.59344723375</v>
      </c>
      <c r="R317" s="1343" t="n">
        <v>28517.72216958</v>
      </c>
      <c r="S317" s="1344" t="n">
        <v>32166.5930273138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140</v>
      </c>
      <c r="C318" s="1337" t="s">
        <v>496</v>
      </c>
      <c r="D318" s="1337" t="n">
        <f aca="false">K318</f>
        <v>360</v>
      </c>
      <c r="E318" s="1337" t="s">
        <v>496</v>
      </c>
      <c r="F318" s="1357" t="n">
        <f aca="false">L318</f>
        <v>700</v>
      </c>
      <c r="G318" s="1337" t="s">
        <v>496</v>
      </c>
      <c r="H318" s="1325" t="n">
        <v>8</v>
      </c>
      <c r="I318" s="1327" t="s">
        <v>517</v>
      </c>
      <c r="J318" s="1338" t="n">
        <v>140</v>
      </c>
      <c r="K318" s="1209" t="n">
        <v>360</v>
      </c>
      <c r="L318" s="1209" t="n">
        <v>700</v>
      </c>
      <c r="M318" s="1210" t="n">
        <v>10.7818213912284</v>
      </c>
      <c r="N318" s="1211" t="n">
        <v>428.339539419981</v>
      </c>
      <c r="O318" s="1212" t="n">
        <v>20482.0142905013</v>
      </c>
      <c r="P318" s="1342" t="n">
        <v>24341.6622956625</v>
      </c>
      <c r="Q318" s="1213" t="n">
        <v>9852.47094189375</v>
      </c>
      <c r="R318" s="1343" t="n">
        <v>30334.485232395</v>
      </c>
      <c r="S318" s="1344" t="n">
        <v>34194.1332375563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140</v>
      </c>
      <c r="C319" s="1337" t="s">
        <v>496</v>
      </c>
      <c r="D319" s="1337" t="n">
        <f aca="false">K319</f>
        <v>360</v>
      </c>
      <c r="E319" s="1337" t="s">
        <v>496</v>
      </c>
      <c r="F319" s="1357" t="n">
        <f aca="false">L319</f>
        <v>750</v>
      </c>
      <c r="G319" s="1337" t="s">
        <v>496</v>
      </c>
      <c r="H319" s="1325" t="n">
        <v>8</v>
      </c>
      <c r="I319" s="1327" t="s">
        <v>517</v>
      </c>
      <c r="J319" s="1338" t="n">
        <v>140</v>
      </c>
      <c r="K319" s="1209" t="n">
        <v>360</v>
      </c>
      <c r="L319" s="1209" t="n">
        <v>750</v>
      </c>
      <c r="M319" s="1210" t="n">
        <v>11.4951511025905</v>
      </c>
      <c r="N319" s="1211" t="n">
        <v>489.530902194264</v>
      </c>
      <c r="O319" s="1212" t="n">
        <v>21565.8997274475</v>
      </c>
      <c r="P319" s="1342" t="n">
        <v>25636.3248800363</v>
      </c>
      <c r="Q319" s="1213" t="n">
        <v>10369.8514479713</v>
      </c>
      <c r="R319" s="1343" t="n">
        <v>31935.7511754188</v>
      </c>
      <c r="S319" s="1344" t="n">
        <v>36006.1763280075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140</v>
      </c>
      <c r="C320" s="1337" t="s">
        <v>496</v>
      </c>
      <c r="D320" s="1337" t="n">
        <f aca="false">K320</f>
        <v>360</v>
      </c>
      <c r="E320" s="1337" t="s">
        <v>496</v>
      </c>
      <c r="F320" s="1357" t="n">
        <f aca="false">L320</f>
        <v>800</v>
      </c>
      <c r="G320" s="1337" t="s">
        <v>496</v>
      </c>
      <c r="H320" s="1325" t="n">
        <v>8</v>
      </c>
      <c r="I320" s="1327" t="s">
        <v>517</v>
      </c>
      <c r="J320" s="1338" t="n">
        <v>140</v>
      </c>
      <c r="K320" s="1209" t="n">
        <v>360</v>
      </c>
      <c r="L320" s="1209" t="n">
        <v>800</v>
      </c>
      <c r="M320" s="1210" t="n">
        <v>12.2084808139526</v>
      </c>
      <c r="N320" s="1211" t="n">
        <v>550.722264968547</v>
      </c>
      <c r="O320" s="1212" t="n">
        <v>22649.7851643938</v>
      </c>
      <c r="P320" s="1342" t="n">
        <v>26930.98746441</v>
      </c>
      <c r="Q320" s="1213" t="n">
        <v>10887.2319540488</v>
      </c>
      <c r="R320" s="1343" t="n">
        <v>33537.0171184425</v>
      </c>
      <c r="S320" s="1344" t="n">
        <v>37818.2194184588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140</v>
      </c>
      <c r="C321" s="1337" t="s">
        <v>496</v>
      </c>
      <c r="D321" s="1337" t="n">
        <f aca="false">K321</f>
        <v>360</v>
      </c>
      <c r="E321" s="1337" t="s">
        <v>496</v>
      </c>
      <c r="F321" s="1357" t="n">
        <f aca="false">L321</f>
        <v>850</v>
      </c>
      <c r="G321" s="1337" t="s">
        <v>496</v>
      </c>
      <c r="H321" s="1325" t="n">
        <v>8</v>
      </c>
      <c r="I321" s="1327" t="s">
        <v>517</v>
      </c>
      <c r="J321" s="1338" t="n">
        <v>140</v>
      </c>
      <c r="K321" s="1209" t="n">
        <v>360</v>
      </c>
      <c r="L321" s="1209" t="n">
        <v>850</v>
      </c>
      <c r="M321" s="1210" t="n">
        <v>12.9388505253147</v>
      </c>
      <c r="N321" s="1211" t="n">
        <v>611.91362774283</v>
      </c>
      <c r="O321" s="1212" t="n">
        <v>23733.6707325488</v>
      </c>
      <c r="P321" s="1342" t="n">
        <v>28225.6501799925</v>
      </c>
      <c r="Q321" s="1213" t="n">
        <v>11620.1094487088</v>
      </c>
      <c r="R321" s="1343" t="n">
        <v>35353.7801812575</v>
      </c>
      <c r="S321" s="1344" t="n">
        <v>39845.7596287013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140</v>
      </c>
      <c r="C322" s="1337" t="s">
        <v>496</v>
      </c>
      <c r="D322" s="1337" t="n">
        <f aca="false">K322</f>
        <v>360</v>
      </c>
      <c r="E322" s="1337" t="s">
        <v>496</v>
      </c>
      <c r="F322" s="1357" t="n">
        <f aca="false">L322</f>
        <v>900</v>
      </c>
      <c r="G322" s="1337" t="s">
        <v>496</v>
      </c>
      <c r="H322" s="1325" t="n">
        <v>8</v>
      </c>
      <c r="I322" s="1327" t="s">
        <v>517</v>
      </c>
      <c r="J322" s="1338" t="n">
        <v>140</v>
      </c>
      <c r="K322" s="1209" t="n">
        <v>360</v>
      </c>
      <c r="L322" s="1209" t="n">
        <v>900</v>
      </c>
      <c r="M322" s="1210" t="n">
        <v>13.6521802366768</v>
      </c>
      <c r="N322" s="1211" t="n">
        <v>673.104990517113</v>
      </c>
      <c r="O322" s="1212" t="n">
        <v>24817.5561694949</v>
      </c>
      <c r="P322" s="1342" t="n">
        <v>29520.3127643663</v>
      </c>
      <c r="Q322" s="1213" t="n">
        <v>12137.4899547863</v>
      </c>
      <c r="R322" s="1343" t="n">
        <v>36955.0461242811</v>
      </c>
      <c r="S322" s="1344" t="n">
        <v>41657.8027191525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140</v>
      </c>
      <c r="C323" s="1337" t="s">
        <v>496</v>
      </c>
      <c r="D323" s="1337" t="n">
        <f aca="false">K323</f>
        <v>360</v>
      </c>
      <c r="E323" s="1337" t="s">
        <v>496</v>
      </c>
      <c r="F323" s="1357" t="n">
        <f aca="false">L323</f>
        <v>950</v>
      </c>
      <c r="G323" s="1337" t="s">
        <v>496</v>
      </c>
      <c r="H323" s="1325" t="n">
        <v>8</v>
      </c>
      <c r="I323" s="1327" t="s">
        <v>517</v>
      </c>
      <c r="J323" s="1338" t="n">
        <v>140</v>
      </c>
      <c r="K323" s="1209" t="n">
        <v>360</v>
      </c>
      <c r="L323" s="1209" t="n">
        <v>950</v>
      </c>
      <c r="M323" s="1210" t="n">
        <v>14.3825499480389</v>
      </c>
      <c r="N323" s="1211" t="n">
        <v>734.296353291396</v>
      </c>
      <c r="O323" s="1212" t="n">
        <v>25901.44173765</v>
      </c>
      <c r="P323" s="1342" t="n">
        <v>30814.9754799488</v>
      </c>
      <c r="Q323" s="1213" t="n">
        <v>12870.3674494463</v>
      </c>
      <c r="R323" s="1343" t="n">
        <v>38771.8091870963</v>
      </c>
      <c r="S323" s="1344" t="n">
        <v>43685.342929395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140</v>
      </c>
      <c r="C324" s="1337" t="s">
        <v>496</v>
      </c>
      <c r="D324" s="1337" t="n">
        <f aca="false">K324</f>
        <v>360</v>
      </c>
      <c r="E324" s="1337" t="s">
        <v>496</v>
      </c>
      <c r="F324" s="1357" t="n">
        <f aca="false">L324</f>
        <v>1000</v>
      </c>
      <c r="G324" s="1337" t="s">
        <v>496</v>
      </c>
      <c r="H324" s="1325" t="n">
        <v>8</v>
      </c>
      <c r="I324" s="1327" t="s">
        <v>517</v>
      </c>
      <c r="J324" s="1338" t="n">
        <v>140</v>
      </c>
      <c r="K324" s="1209" t="n">
        <v>360</v>
      </c>
      <c r="L324" s="1209" t="n">
        <v>1000</v>
      </c>
      <c r="M324" s="1210" t="n">
        <v>15.0958796594011</v>
      </c>
      <c r="N324" s="1211" t="n">
        <v>795.487716065679</v>
      </c>
      <c r="O324" s="1212" t="n">
        <v>26985.3271745963</v>
      </c>
      <c r="P324" s="1342" t="n">
        <v>32109.6380643225</v>
      </c>
      <c r="Q324" s="1213" t="n">
        <v>13387.7479555238</v>
      </c>
      <c r="R324" s="1343" t="n">
        <v>40373.07513012</v>
      </c>
      <c r="S324" s="1344" t="n">
        <v>45497.3860198463</v>
      </c>
    </row>
    <row r="325" customFormat="false" ht="16.5" hidden="false" customHeight="false" outlineLevel="0" collapsed="false">
      <c r="A325" s="1336" t="s">
        <v>529</v>
      </c>
      <c r="B325" s="1337" t="n">
        <f aca="false">J325</f>
        <v>140</v>
      </c>
      <c r="C325" s="1337" t="s">
        <v>496</v>
      </c>
      <c r="D325" s="1337" t="n">
        <f aca="false">K325</f>
        <v>360</v>
      </c>
      <c r="E325" s="1337" t="s">
        <v>496</v>
      </c>
      <c r="F325" s="1357" t="n">
        <f aca="false">L325</f>
        <v>1050</v>
      </c>
      <c r="G325" s="1337" t="s">
        <v>496</v>
      </c>
      <c r="H325" s="1325" t="n">
        <v>8</v>
      </c>
      <c r="I325" s="1327" t="s">
        <v>517</v>
      </c>
      <c r="J325" s="1338" t="n">
        <v>140</v>
      </c>
      <c r="K325" s="1209" t="n">
        <v>360</v>
      </c>
      <c r="L325" s="1209" t="n">
        <v>1050</v>
      </c>
      <c r="M325" s="1210" t="n">
        <v>15.8262493707632</v>
      </c>
      <c r="N325" s="1211" t="n">
        <v>856.679078839962</v>
      </c>
      <c r="O325" s="1212" t="n">
        <v>28069.2126115425</v>
      </c>
      <c r="P325" s="1342" t="n">
        <v>33404.300779905</v>
      </c>
      <c r="Q325" s="1213" t="n">
        <v>14120.6254501838</v>
      </c>
      <c r="R325" s="1343" t="n">
        <v>42189.8380617263</v>
      </c>
      <c r="S325" s="1344" t="n">
        <v>47524.9262300888</v>
      </c>
    </row>
    <row r="326" customFormat="false" ht="16.5" hidden="false" customHeight="false" outlineLevel="0" collapsed="false">
      <c r="A326" s="1324" t="s">
        <v>529</v>
      </c>
      <c r="B326" s="1325" t="n">
        <f aca="false">J326</f>
        <v>140</v>
      </c>
      <c r="C326" s="1325" t="s">
        <v>496</v>
      </c>
      <c r="D326" s="1325" t="n">
        <f aca="false">K326</f>
        <v>360</v>
      </c>
      <c r="E326" s="1325" t="s">
        <v>496</v>
      </c>
      <c r="F326" s="1357" t="n">
        <f aca="false">L326</f>
        <v>1100</v>
      </c>
      <c r="G326" s="1325" t="s">
        <v>496</v>
      </c>
      <c r="H326" s="1325" t="n">
        <v>8</v>
      </c>
      <c r="I326" s="1327" t="s">
        <v>517</v>
      </c>
      <c r="J326" s="1338" t="n">
        <v>140</v>
      </c>
      <c r="K326" s="1209" t="n">
        <v>360</v>
      </c>
      <c r="L326" s="1209" t="n">
        <v>1100</v>
      </c>
      <c r="M326" s="1210" t="n">
        <v>16.5395790821253</v>
      </c>
      <c r="N326" s="1211" t="n">
        <v>917.870441614245</v>
      </c>
      <c r="O326" s="1212" t="n">
        <v>29153.0981796975</v>
      </c>
      <c r="P326" s="1342" t="n">
        <v>34698.9633642788</v>
      </c>
      <c r="Q326" s="1213" t="n">
        <v>14638.0059562613</v>
      </c>
      <c r="R326" s="1343" t="n">
        <v>43791.1041359588</v>
      </c>
      <c r="S326" s="1344" t="n">
        <v>49336.96932054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140</v>
      </c>
      <c r="C327" s="1337" t="s">
        <v>496</v>
      </c>
      <c r="D327" s="1337" t="n">
        <f aca="false">K327</f>
        <v>360</v>
      </c>
      <c r="E327" s="1337" t="s">
        <v>496</v>
      </c>
      <c r="F327" s="1357" t="n">
        <f aca="false">L327</f>
        <v>1150</v>
      </c>
      <c r="G327" s="1337" t="s">
        <v>496</v>
      </c>
      <c r="H327" s="1325" t="n">
        <v>8</v>
      </c>
      <c r="I327" s="1327" t="s">
        <v>517</v>
      </c>
      <c r="J327" s="1338" t="n">
        <v>140</v>
      </c>
      <c r="K327" s="1209" t="n">
        <v>360</v>
      </c>
      <c r="L327" s="1209" t="n">
        <v>1150</v>
      </c>
      <c r="M327" s="1210" t="n">
        <v>17.2529087934874</v>
      </c>
      <c r="N327" s="1211" t="n">
        <v>979.061804388528</v>
      </c>
      <c r="O327" s="1212" t="n">
        <v>30236.9836166438</v>
      </c>
      <c r="P327" s="1342" t="n">
        <v>35993.6259486525</v>
      </c>
      <c r="Q327" s="1213" t="n">
        <v>15155.3864623388</v>
      </c>
      <c r="R327" s="1343" t="n">
        <v>45392.3700789825</v>
      </c>
      <c r="S327" s="1344" t="n">
        <v>51149.0124109913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140</v>
      </c>
      <c r="C328" s="1337" t="s">
        <v>496</v>
      </c>
      <c r="D328" s="1337" t="n">
        <f aca="false">K328</f>
        <v>360</v>
      </c>
      <c r="E328" s="1337" t="s">
        <v>496</v>
      </c>
      <c r="F328" s="1357" t="n">
        <f aca="false">L328</f>
        <v>1200</v>
      </c>
      <c r="G328" s="1337" t="s">
        <v>496</v>
      </c>
      <c r="H328" s="1325" t="n">
        <v>8</v>
      </c>
      <c r="I328" s="1327" t="s">
        <v>517</v>
      </c>
      <c r="J328" s="1338" t="n">
        <v>140</v>
      </c>
      <c r="K328" s="1209" t="n">
        <v>360</v>
      </c>
      <c r="L328" s="1209" t="n">
        <v>1200</v>
      </c>
      <c r="M328" s="1210" t="n">
        <v>18.1402785048495</v>
      </c>
      <c r="N328" s="1211" t="n">
        <v>1040.25316716281</v>
      </c>
      <c r="O328" s="1212" t="n">
        <v>31465.0829524725</v>
      </c>
      <c r="P328" s="1342" t="n">
        <v>37433.3828426213</v>
      </c>
      <c r="Q328" s="1213" t="n">
        <v>15888.2640882075</v>
      </c>
      <c r="R328" s="1343" t="n">
        <v>47353.34704068</v>
      </c>
      <c r="S328" s="1344" t="n">
        <v>53321.6469308288</v>
      </c>
    </row>
    <row r="329" s="1179" customFormat="true" ht="16.5" hidden="false" customHeight="false" outlineLevel="0" collapsed="false">
      <c r="A329" s="1336" t="s">
        <v>529</v>
      </c>
      <c r="B329" s="1337" t="n">
        <f aca="false">J329</f>
        <v>140</v>
      </c>
      <c r="C329" s="1337" t="s">
        <v>496</v>
      </c>
      <c r="D329" s="1337" t="n">
        <f aca="false">K329</f>
        <v>360</v>
      </c>
      <c r="E329" s="1337" t="s">
        <v>496</v>
      </c>
      <c r="F329" s="1357" t="n">
        <f aca="false">L329</f>
        <v>1250</v>
      </c>
      <c r="G329" s="1337" t="s">
        <v>496</v>
      </c>
      <c r="H329" s="1325" t="n">
        <v>8</v>
      </c>
      <c r="I329" s="1327" t="s">
        <v>517</v>
      </c>
      <c r="J329" s="1338" t="n">
        <v>140</v>
      </c>
      <c r="K329" s="1209" t="n">
        <v>360</v>
      </c>
      <c r="L329" s="1209" t="n">
        <v>1250</v>
      </c>
      <c r="M329" s="1210" t="n">
        <v>18.8536082162116</v>
      </c>
      <c r="N329" s="1211" t="n">
        <v>1101.44452993709</v>
      </c>
      <c r="O329" s="1212" t="n">
        <v>32548.9683894188</v>
      </c>
      <c r="P329" s="1342" t="n">
        <v>38728.0455582038</v>
      </c>
      <c r="Q329" s="1213" t="n">
        <v>16405.644594285</v>
      </c>
      <c r="R329" s="1343" t="n">
        <v>48954.6129837038</v>
      </c>
      <c r="S329" s="1344" t="n">
        <v>55133.6901524888</v>
      </c>
    </row>
    <row r="330" s="1179" customFormat="true" ht="16.5" hidden="false" customHeight="false" outlineLevel="0" collapsed="false">
      <c r="A330" s="1336" t="s">
        <v>529</v>
      </c>
      <c r="B330" s="1337" t="n">
        <f aca="false">J330</f>
        <v>140</v>
      </c>
      <c r="C330" s="1337" t="s">
        <v>496</v>
      </c>
      <c r="D330" s="1337" t="n">
        <f aca="false">K330</f>
        <v>360</v>
      </c>
      <c r="E330" s="1337" t="s">
        <v>496</v>
      </c>
      <c r="F330" s="1357" t="n">
        <f aca="false">L330</f>
        <v>1300</v>
      </c>
      <c r="G330" s="1337" t="s">
        <v>496</v>
      </c>
      <c r="H330" s="1325" t="n">
        <v>8</v>
      </c>
      <c r="I330" s="1327" t="s">
        <v>517</v>
      </c>
      <c r="J330" s="1338" t="n">
        <v>140</v>
      </c>
      <c r="K330" s="1209" t="n">
        <v>360</v>
      </c>
      <c r="L330" s="1209" t="n">
        <v>1300</v>
      </c>
      <c r="M330" s="1210" t="n">
        <v>19.5839779275737</v>
      </c>
      <c r="N330" s="1211" t="n">
        <v>1162.63589271138</v>
      </c>
      <c r="O330" s="1212" t="n">
        <v>33632.853826365</v>
      </c>
      <c r="P330" s="1342" t="n">
        <v>40022.7081425775</v>
      </c>
      <c r="Q330" s="1213" t="n">
        <v>17138.522088945</v>
      </c>
      <c r="R330" s="1343" t="n">
        <v>50771.37591531</v>
      </c>
      <c r="S330" s="1344" t="n">
        <v>57161.2302315225</v>
      </c>
    </row>
    <row r="331" s="1179" customFormat="true" ht="16.5" hidden="false" customHeight="false" outlineLevel="0" collapsed="false">
      <c r="A331" s="1336" t="s">
        <v>529</v>
      </c>
      <c r="B331" s="1337" t="n">
        <f aca="false">J331</f>
        <v>140</v>
      </c>
      <c r="C331" s="1337" t="s">
        <v>496</v>
      </c>
      <c r="D331" s="1337" t="n">
        <f aca="false">K331</f>
        <v>360</v>
      </c>
      <c r="E331" s="1337" t="s">
        <v>496</v>
      </c>
      <c r="F331" s="1357" t="n">
        <f aca="false">L331</f>
        <v>1350</v>
      </c>
      <c r="G331" s="1337" t="s">
        <v>496</v>
      </c>
      <c r="H331" s="1325" t="n">
        <v>8</v>
      </c>
      <c r="I331" s="1327" t="s">
        <v>517</v>
      </c>
      <c r="J331" s="1338" t="n">
        <v>140</v>
      </c>
      <c r="K331" s="1209" t="n">
        <v>360</v>
      </c>
      <c r="L331" s="1209" t="n">
        <v>1350</v>
      </c>
      <c r="M331" s="1210" t="n">
        <v>20.2973076389358</v>
      </c>
      <c r="N331" s="1211" t="n">
        <v>1223.82725548566</v>
      </c>
      <c r="O331" s="1212" t="n">
        <v>34716.73939452</v>
      </c>
      <c r="P331" s="1342" t="n">
        <v>41317.37085816</v>
      </c>
      <c r="Q331" s="1213" t="n">
        <v>17655.9025950225</v>
      </c>
      <c r="R331" s="1343" t="n">
        <v>52372.6419895425</v>
      </c>
      <c r="S331" s="1344" t="n">
        <v>58973.2734531825</v>
      </c>
    </row>
    <row r="332" s="1179" customFormat="true" ht="16.5" hidden="false" customHeight="false" outlineLevel="0" collapsed="false">
      <c r="A332" s="1336" t="s">
        <v>529</v>
      </c>
      <c r="B332" s="1337" t="n">
        <f aca="false">J332</f>
        <v>140</v>
      </c>
      <c r="C332" s="1337" t="s">
        <v>496</v>
      </c>
      <c r="D332" s="1337" t="n">
        <f aca="false">K332</f>
        <v>360</v>
      </c>
      <c r="E332" s="1337" t="s">
        <v>496</v>
      </c>
      <c r="F332" s="1357" t="n">
        <f aca="false">L332</f>
        <v>1400</v>
      </c>
      <c r="G332" s="1337" t="s">
        <v>496</v>
      </c>
      <c r="H332" s="1325" t="n">
        <v>8</v>
      </c>
      <c r="I332" s="1327" t="s">
        <v>517</v>
      </c>
      <c r="J332" s="1338" t="n">
        <v>140</v>
      </c>
      <c r="K332" s="1209" t="n">
        <v>360</v>
      </c>
      <c r="L332" s="1209" t="n">
        <v>1400</v>
      </c>
      <c r="M332" s="1210" t="n">
        <v>21.0276773502979</v>
      </c>
      <c r="N332" s="1211" t="n">
        <v>1285.01861825994</v>
      </c>
      <c r="O332" s="1212" t="n">
        <v>35800.6248314663</v>
      </c>
      <c r="P332" s="1342" t="n">
        <v>42612.0334425338</v>
      </c>
      <c r="Q332" s="1213" t="n">
        <v>18388.7800896825</v>
      </c>
      <c r="R332" s="1343" t="n">
        <v>54189.4049211488</v>
      </c>
      <c r="S332" s="1344" t="n">
        <v>61000.8135322163</v>
      </c>
    </row>
    <row r="333" s="1179" customFormat="true" ht="16.5" hidden="false" customHeight="false" outlineLevel="0" collapsed="false">
      <c r="A333" s="1336" t="s">
        <v>529</v>
      </c>
      <c r="B333" s="1337" t="n">
        <f aca="false">J333</f>
        <v>140</v>
      </c>
      <c r="C333" s="1337" t="s">
        <v>496</v>
      </c>
      <c r="D333" s="1337" t="n">
        <f aca="false">K333</f>
        <v>360</v>
      </c>
      <c r="E333" s="1337" t="s">
        <v>496</v>
      </c>
      <c r="F333" s="1357" t="n">
        <f aca="false">L333</f>
        <v>1450</v>
      </c>
      <c r="G333" s="1337" t="s">
        <v>496</v>
      </c>
      <c r="H333" s="1325" t="n">
        <v>8</v>
      </c>
      <c r="I333" s="1327" t="s">
        <v>517</v>
      </c>
      <c r="J333" s="1338" t="n">
        <v>140</v>
      </c>
      <c r="K333" s="1209" t="n">
        <v>360</v>
      </c>
      <c r="L333" s="1209" t="n">
        <v>1450</v>
      </c>
      <c r="M333" s="1210" t="n">
        <v>21.74100706166</v>
      </c>
      <c r="N333" s="1211" t="n">
        <v>1346.20998103423</v>
      </c>
      <c r="O333" s="1212" t="n">
        <v>36884.5102684125</v>
      </c>
      <c r="P333" s="1342" t="n">
        <v>43906.6961581163</v>
      </c>
      <c r="Q333" s="1213" t="n">
        <v>18906.16059576</v>
      </c>
      <c r="R333" s="1343" t="n">
        <v>55790.6708641725</v>
      </c>
      <c r="S333" s="1344" t="n">
        <v>62812.8567538763</v>
      </c>
    </row>
    <row r="334" s="1179" customFormat="true" ht="16.5" hidden="false" customHeight="false" outlineLevel="0" collapsed="false">
      <c r="A334" s="1336" t="s">
        <v>529</v>
      </c>
      <c r="B334" s="1337" t="n">
        <f aca="false">J334</f>
        <v>140</v>
      </c>
      <c r="C334" s="1337" t="s">
        <v>496</v>
      </c>
      <c r="D334" s="1337" t="n">
        <f aca="false">K334</f>
        <v>360</v>
      </c>
      <c r="E334" s="1337" t="s">
        <v>496</v>
      </c>
      <c r="F334" s="1357" t="n">
        <f aca="false">L334</f>
        <v>1500</v>
      </c>
      <c r="G334" s="1337" t="s">
        <v>496</v>
      </c>
      <c r="H334" s="1325" t="n">
        <v>8</v>
      </c>
      <c r="I334" s="1327" t="s">
        <v>517</v>
      </c>
      <c r="J334" s="1338" t="n">
        <v>140</v>
      </c>
      <c r="K334" s="1209" t="n">
        <v>360</v>
      </c>
      <c r="L334" s="1209" t="n">
        <v>1500</v>
      </c>
      <c r="M334" s="1210" t="n">
        <v>22.6435201513221</v>
      </c>
      <c r="N334" s="1211" t="n">
        <v>1407.40134380851</v>
      </c>
      <c r="O334" s="1212" t="n">
        <v>38671.6381293263</v>
      </c>
      <c r="P334" s="1342" t="n">
        <v>45891.6704129361</v>
      </c>
      <c r="Q334" s="1213" t="n">
        <v>19639.03809042</v>
      </c>
      <c r="R334" s="1343" t="n">
        <v>58310.6762197463</v>
      </c>
      <c r="S334" s="1344" t="n">
        <v>65530.7085033561</v>
      </c>
    </row>
    <row r="335" s="1179" customFormat="true" ht="16.5" hidden="false" customHeight="false" outlineLevel="0" collapsed="false">
      <c r="A335" s="1336" t="s">
        <v>529</v>
      </c>
      <c r="B335" s="1337" t="n">
        <f aca="false">J335</f>
        <v>140</v>
      </c>
      <c r="C335" s="1337" t="s">
        <v>496</v>
      </c>
      <c r="D335" s="1337" t="n">
        <f aca="false">K335</f>
        <v>360</v>
      </c>
      <c r="E335" s="1337" t="s">
        <v>496</v>
      </c>
      <c r="F335" s="1357" t="n">
        <f aca="false">L335</f>
        <v>1550</v>
      </c>
      <c r="G335" s="1337" t="s">
        <v>496</v>
      </c>
      <c r="H335" s="1325" t="n">
        <v>8</v>
      </c>
      <c r="I335" s="1327" t="s">
        <v>517</v>
      </c>
      <c r="J335" s="1338" t="n">
        <v>140</v>
      </c>
      <c r="K335" s="1209" t="n">
        <v>360</v>
      </c>
      <c r="L335" s="1209" t="n">
        <v>1550</v>
      </c>
      <c r="M335" s="1210" t="n">
        <v>23.3568498626842</v>
      </c>
      <c r="N335" s="1211" t="n">
        <v>1468.59270658279</v>
      </c>
      <c r="O335" s="1212" t="n">
        <v>39755.5236974813</v>
      </c>
      <c r="P335" s="1342" t="n">
        <v>47186.3331285188</v>
      </c>
      <c r="Q335" s="1213" t="n">
        <v>20156.4185964975</v>
      </c>
      <c r="R335" s="1343" t="n">
        <v>59911.9422939788</v>
      </c>
      <c r="S335" s="1344" t="n">
        <v>67342.7517250163</v>
      </c>
    </row>
    <row r="336" s="1179" customFormat="true" ht="16.5" hidden="false" customHeight="false" outlineLevel="0" collapsed="false">
      <c r="A336" s="1324" t="s">
        <v>529</v>
      </c>
      <c r="B336" s="1325" t="n">
        <f aca="false">J336</f>
        <v>140</v>
      </c>
      <c r="C336" s="1325" t="s">
        <v>496</v>
      </c>
      <c r="D336" s="1325" t="n">
        <f aca="false">K336</f>
        <v>360</v>
      </c>
      <c r="E336" s="1325" t="s">
        <v>496</v>
      </c>
      <c r="F336" s="1357" t="n">
        <f aca="false">L336</f>
        <v>1600</v>
      </c>
      <c r="G336" s="1325" t="s">
        <v>496</v>
      </c>
      <c r="H336" s="1325" t="n">
        <v>8</v>
      </c>
      <c r="I336" s="1327" t="s">
        <v>517</v>
      </c>
      <c r="J336" s="1338" t="n">
        <v>140</v>
      </c>
      <c r="K336" s="1209" t="n">
        <v>360</v>
      </c>
      <c r="L336" s="1209" t="n">
        <v>1600</v>
      </c>
      <c r="M336" s="1210" t="n">
        <v>24.0701795740463</v>
      </c>
      <c r="N336" s="1211" t="n">
        <v>1529.78406935707</v>
      </c>
      <c r="O336" s="1212" t="n">
        <v>40839.4091344275</v>
      </c>
      <c r="P336" s="1342" t="n">
        <v>48480.9957128925</v>
      </c>
      <c r="Q336" s="1213" t="n">
        <v>20673.799102575</v>
      </c>
      <c r="R336" s="1343" t="n">
        <v>61513.2082370025</v>
      </c>
      <c r="S336" s="1344" t="n">
        <v>69154.7948154675</v>
      </c>
    </row>
    <row r="337" s="1179" customFormat="true" ht="16.5" hidden="false" customHeight="false" outlineLevel="0" collapsed="false">
      <c r="A337" s="1336" t="s">
        <v>529</v>
      </c>
      <c r="B337" s="1337" t="n">
        <f aca="false">J337</f>
        <v>140</v>
      </c>
      <c r="C337" s="1337" t="s">
        <v>496</v>
      </c>
      <c r="D337" s="1337" t="n">
        <f aca="false">K337</f>
        <v>360</v>
      </c>
      <c r="E337" s="1337" t="s">
        <v>496</v>
      </c>
      <c r="F337" s="1357" t="n">
        <f aca="false">L337</f>
        <v>1650</v>
      </c>
      <c r="G337" s="1337" t="s">
        <v>496</v>
      </c>
      <c r="H337" s="1325" t="n">
        <v>8</v>
      </c>
      <c r="I337" s="1327" t="s">
        <v>517</v>
      </c>
      <c r="J337" s="1338" t="n">
        <v>140</v>
      </c>
      <c r="K337" s="1209" t="n">
        <v>360</v>
      </c>
      <c r="L337" s="1209" t="n">
        <v>1650</v>
      </c>
      <c r="M337" s="1210" t="n">
        <v>24.8005492854084</v>
      </c>
      <c r="N337" s="1211" t="n">
        <v>1590.97543213136</v>
      </c>
      <c r="O337" s="1212" t="n">
        <v>41923.2945713738</v>
      </c>
      <c r="P337" s="1342" t="n">
        <v>49775.658428475</v>
      </c>
      <c r="Q337" s="1213" t="n">
        <v>21406.676597235</v>
      </c>
      <c r="R337" s="1343" t="n">
        <v>63329.9711686088</v>
      </c>
      <c r="S337" s="1344" t="n">
        <v>71182.33502571</v>
      </c>
    </row>
    <row r="338" s="1179" customFormat="true" ht="16.5" hidden="false" customHeight="false" outlineLevel="0" collapsed="false">
      <c r="A338" s="1336" t="s">
        <v>529</v>
      </c>
      <c r="B338" s="1337" t="n">
        <f aca="false">J338</f>
        <v>140</v>
      </c>
      <c r="C338" s="1337" t="s">
        <v>496</v>
      </c>
      <c r="D338" s="1337" t="n">
        <f aca="false">K338</f>
        <v>360</v>
      </c>
      <c r="E338" s="1337" t="s">
        <v>496</v>
      </c>
      <c r="F338" s="1357" t="n">
        <f aca="false">L338</f>
        <v>1700</v>
      </c>
      <c r="G338" s="1337" t="s">
        <v>496</v>
      </c>
      <c r="H338" s="1325" t="n">
        <v>8</v>
      </c>
      <c r="I338" s="1327" t="s">
        <v>517</v>
      </c>
      <c r="J338" s="1338" t="n">
        <v>140</v>
      </c>
      <c r="K338" s="1209" t="n">
        <v>360</v>
      </c>
      <c r="L338" s="1209" t="n">
        <v>1700</v>
      </c>
      <c r="M338" s="1210" t="n">
        <v>25.5138789967705</v>
      </c>
      <c r="N338" s="1211" t="n">
        <v>1652.16679490564</v>
      </c>
      <c r="O338" s="1212" t="n">
        <v>43007.1801395288</v>
      </c>
      <c r="P338" s="1342" t="n">
        <v>51070.3210128488</v>
      </c>
      <c r="Q338" s="1213" t="n">
        <v>21924.0571033125</v>
      </c>
      <c r="R338" s="1343" t="n">
        <v>64931.2372428413</v>
      </c>
      <c r="S338" s="1344" t="n">
        <v>72994.3781161613</v>
      </c>
    </row>
    <row r="339" s="1179" customFormat="true" ht="16.5" hidden="false" customHeight="false" outlineLevel="0" collapsed="false">
      <c r="A339" s="1336" t="s">
        <v>529</v>
      </c>
      <c r="B339" s="1337" t="n">
        <f aca="false">J339</f>
        <v>140</v>
      </c>
      <c r="C339" s="1337" t="s">
        <v>496</v>
      </c>
      <c r="D339" s="1337" t="n">
        <f aca="false">K339</f>
        <v>360</v>
      </c>
      <c r="E339" s="1337" t="s">
        <v>496</v>
      </c>
      <c r="F339" s="1357" t="n">
        <f aca="false">L339</f>
        <v>1750</v>
      </c>
      <c r="G339" s="1337" t="s">
        <v>496</v>
      </c>
      <c r="H339" s="1325" t="n">
        <v>8</v>
      </c>
      <c r="I339" s="1327" t="s">
        <v>517</v>
      </c>
      <c r="J339" s="1338" t="n">
        <v>140</v>
      </c>
      <c r="K339" s="1209" t="n">
        <v>360</v>
      </c>
      <c r="L339" s="1209" t="n">
        <v>1750</v>
      </c>
      <c r="M339" s="1210" t="n">
        <v>26.2442487081326</v>
      </c>
      <c r="N339" s="1211" t="n">
        <v>1713.35815767992</v>
      </c>
      <c r="O339" s="1212" t="n">
        <v>44091.065576475</v>
      </c>
      <c r="P339" s="1342" t="n">
        <v>52364.9835972225</v>
      </c>
      <c r="Q339" s="1213" t="n">
        <v>22656.9345979725</v>
      </c>
      <c r="R339" s="1343" t="n">
        <v>66748.0001744475</v>
      </c>
      <c r="S339" s="1344" t="n">
        <v>75021.918195195</v>
      </c>
    </row>
    <row r="340" s="1179" customFormat="true" ht="16.5" hidden="false" customHeight="false" outlineLevel="0" collapsed="false">
      <c r="A340" s="1336" t="s">
        <v>529</v>
      </c>
      <c r="B340" s="1337" t="n">
        <f aca="false">J340</f>
        <v>140</v>
      </c>
      <c r="C340" s="1337" t="s">
        <v>496</v>
      </c>
      <c r="D340" s="1337" t="n">
        <f aca="false">K340</f>
        <v>360</v>
      </c>
      <c r="E340" s="1337" t="s">
        <v>496</v>
      </c>
      <c r="F340" s="1357" t="n">
        <f aca="false">L340</f>
        <v>1800</v>
      </c>
      <c r="G340" s="1337" t="s">
        <v>496</v>
      </c>
      <c r="H340" s="1325" t="n">
        <v>8</v>
      </c>
      <c r="I340" s="1327" t="s">
        <v>517</v>
      </c>
      <c r="J340" s="1338" t="n">
        <v>140</v>
      </c>
      <c r="K340" s="1209" t="n">
        <v>360</v>
      </c>
      <c r="L340" s="1209" t="n">
        <v>1800</v>
      </c>
      <c r="M340" s="1210" t="n">
        <v>26.9575784194947</v>
      </c>
      <c r="N340" s="1211" t="n">
        <v>1774.54952045421</v>
      </c>
      <c r="O340" s="1212" t="n">
        <v>45174.9510134213</v>
      </c>
      <c r="P340" s="1342" t="n">
        <v>53659.646312805</v>
      </c>
      <c r="Q340" s="1213" t="n">
        <v>23174.31510405</v>
      </c>
      <c r="R340" s="1343" t="n">
        <v>68349.2661174713</v>
      </c>
      <c r="S340" s="1344" t="n">
        <v>76833.961416855</v>
      </c>
    </row>
    <row r="341" s="1179" customFormat="true" ht="16.5" hidden="false" customHeight="false" outlineLevel="0" collapsed="false">
      <c r="A341" s="1336" t="s">
        <v>529</v>
      </c>
      <c r="B341" s="1337" t="n">
        <f aca="false">J341</f>
        <v>140</v>
      </c>
      <c r="C341" s="1337" t="s">
        <v>496</v>
      </c>
      <c r="D341" s="1337" t="n">
        <f aca="false">K341</f>
        <v>360</v>
      </c>
      <c r="E341" s="1337" t="s">
        <v>496</v>
      </c>
      <c r="F341" s="1357" t="n">
        <f aca="false">L341</f>
        <v>1850</v>
      </c>
      <c r="G341" s="1337" t="s">
        <v>496</v>
      </c>
      <c r="H341" s="1325" t="n">
        <v>8</v>
      </c>
      <c r="I341" s="1327" t="s">
        <v>517</v>
      </c>
      <c r="J341" s="1338" t="n">
        <v>140</v>
      </c>
      <c r="K341" s="1209" t="n">
        <v>360</v>
      </c>
      <c r="L341" s="1209" t="n">
        <v>1850</v>
      </c>
      <c r="M341" s="1210" t="n">
        <v>27.6879481308568</v>
      </c>
      <c r="N341" s="1211" t="n">
        <v>1835.74088322849</v>
      </c>
      <c r="O341" s="1212" t="n">
        <v>46258.8365815763</v>
      </c>
      <c r="P341" s="1342" t="n">
        <v>54954.3088971788</v>
      </c>
      <c r="Q341" s="1213" t="n">
        <v>23907.1927299188</v>
      </c>
      <c r="R341" s="1343" t="n">
        <v>70166.029311495</v>
      </c>
      <c r="S341" s="1344" t="n">
        <v>78861.5016270975</v>
      </c>
    </row>
    <row r="342" s="1179" customFormat="true" ht="16.5" hidden="false" customHeight="false" outlineLevel="0" collapsed="false">
      <c r="A342" s="1336" t="s">
        <v>529</v>
      </c>
      <c r="B342" s="1337" t="n">
        <f aca="false">J342</f>
        <v>140</v>
      </c>
      <c r="C342" s="1337" t="s">
        <v>496</v>
      </c>
      <c r="D342" s="1337" t="n">
        <f aca="false">K342</f>
        <v>360</v>
      </c>
      <c r="E342" s="1337" t="s">
        <v>496</v>
      </c>
      <c r="F342" s="1357" t="n">
        <f aca="false">L342</f>
        <v>1900</v>
      </c>
      <c r="G342" s="1337" t="s">
        <v>496</v>
      </c>
      <c r="H342" s="1325" t="n">
        <v>8</v>
      </c>
      <c r="I342" s="1327" t="s">
        <v>517</v>
      </c>
      <c r="J342" s="1338" t="n">
        <v>140</v>
      </c>
      <c r="K342" s="1209" t="n">
        <v>360</v>
      </c>
      <c r="L342" s="1209" t="n">
        <v>1900</v>
      </c>
      <c r="M342" s="1210" t="n">
        <v>28.4012778422189</v>
      </c>
      <c r="N342" s="1211" t="n">
        <v>1896.93224600277</v>
      </c>
      <c r="O342" s="1212" t="n">
        <v>47342.7220185225</v>
      </c>
      <c r="P342" s="1342" t="n">
        <v>56248.9716127613</v>
      </c>
      <c r="Q342" s="1213" t="n">
        <v>24424.5732359963</v>
      </c>
      <c r="R342" s="1343" t="n">
        <v>71767.2952545188</v>
      </c>
      <c r="S342" s="1344" t="n">
        <v>80673.5448487575</v>
      </c>
    </row>
    <row r="343" s="1179" customFormat="true" ht="16.5" hidden="false" customHeight="false" outlineLevel="0" collapsed="false">
      <c r="A343" s="1336" t="s">
        <v>529</v>
      </c>
      <c r="B343" s="1337" t="n">
        <f aca="false">J343</f>
        <v>140</v>
      </c>
      <c r="C343" s="1337" t="s">
        <v>496</v>
      </c>
      <c r="D343" s="1337" t="n">
        <f aca="false">K343</f>
        <v>360</v>
      </c>
      <c r="E343" s="1337" t="s">
        <v>496</v>
      </c>
      <c r="F343" s="1357" t="n">
        <f aca="false">L343</f>
        <v>1950</v>
      </c>
      <c r="G343" s="1337" t="s">
        <v>496</v>
      </c>
      <c r="H343" s="1325" t="n">
        <v>8</v>
      </c>
      <c r="I343" s="1327" t="s">
        <v>517</v>
      </c>
      <c r="J343" s="1338" t="n">
        <v>140</v>
      </c>
      <c r="K343" s="1209" t="n">
        <v>360</v>
      </c>
      <c r="L343" s="1209" t="n">
        <v>1950</v>
      </c>
      <c r="M343" s="1210" t="n">
        <v>29.271607553581</v>
      </c>
      <c r="N343" s="1211" t="n">
        <v>1958.12360877706</v>
      </c>
      <c r="O343" s="1212" t="n">
        <v>48570.8213543513</v>
      </c>
      <c r="P343" s="1342" t="n">
        <v>57688.72850673</v>
      </c>
      <c r="Q343" s="1213" t="n">
        <v>24941.9537420738</v>
      </c>
      <c r="R343" s="1343" t="n">
        <v>73512.775096425</v>
      </c>
      <c r="S343" s="1344" t="n">
        <v>82630.6822488038</v>
      </c>
    </row>
    <row r="344" s="1179" customFormat="true" ht="16.5" hidden="false" customHeight="false" outlineLevel="0" collapsed="false">
      <c r="A344" s="1336" t="s">
        <v>529</v>
      </c>
      <c r="B344" s="1337" t="n">
        <f aca="false">J344</f>
        <v>140</v>
      </c>
      <c r="C344" s="1337" t="s">
        <v>496</v>
      </c>
      <c r="D344" s="1337" t="n">
        <f aca="false">K344</f>
        <v>360</v>
      </c>
      <c r="E344" s="1337" t="s">
        <v>496</v>
      </c>
      <c r="F344" s="1357" t="n">
        <f aca="false">L344</f>
        <v>2000</v>
      </c>
      <c r="G344" s="1337" t="s">
        <v>496</v>
      </c>
      <c r="H344" s="1325" t="n">
        <v>8</v>
      </c>
      <c r="I344" s="1327" t="s">
        <v>517</v>
      </c>
      <c r="J344" s="1338" t="n">
        <v>140</v>
      </c>
      <c r="K344" s="1209" t="n">
        <v>360</v>
      </c>
      <c r="L344" s="1209" t="n">
        <v>2000</v>
      </c>
      <c r="M344" s="1210" t="n">
        <v>30.0935396649432</v>
      </c>
      <c r="N344" s="1211" t="n">
        <v>2019.31497155134</v>
      </c>
      <c r="O344" s="1212" t="n">
        <v>49870.167566265</v>
      </c>
      <c r="P344" s="1342" t="n">
        <v>59275.6160700938</v>
      </c>
      <c r="Q344" s="1213" t="n">
        <v>25674.8312367338</v>
      </c>
      <c r="R344" s="1343" t="n">
        <v>75544.9988029988</v>
      </c>
      <c r="S344" s="1344" t="n">
        <v>84950.4473068275</v>
      </c>
    </row>
    <row r="345" s="1179" customFormat="true" ht="16.5" hidden="false" customHeight="false" outlineLevel="0" collapsed="false">
      <c r="A345" s="1336" t="s">
        <v>529</v>
      </c>
      <c r="B345" s="1337" t="n">
        <f aca="false">J345</f>
        <v>140</v>
      </c>
      <c r="C345" s="1337" t="s">
        <v>496</v>
      </c>
      <c r="D345" s="1337" t="n">
        <f aca="false">K345</f>
        <v>360</v>
      </c>
      <c r="E345" s="1337" t="s">
        <v>496</v>
      </c>
      <c r="F345" s="1357" t="n">
        <f aca="false">L345</f>
        <v>2050</v>
      </c>
      <c r="G345" s="1337" t="s">
        <v>496</v>
      </c>
      <c r="H345" s="1325" t="n">
        <v>8</v>
      </c>
      <c r="I345" s="1327" t="s">
        <v>517</v>
      </c>
      <c r="J345" s="1338" t="n">
        <v>140</v>
      </c>
      <c r="K345" s="1209" t="n">
        <v>360</v>
      </c>
      <c r="L345" s="1209" t="n">
        <v>2050</v>
      </c>
      <c r="M345" s="1210" t="n">
        <v>30.8068693763053</v>
      </c>
      <c r="N345" s="1211" t="n">
        <v>2080.50633432562</v>
      </c>
      <c r="O345" s="1212" t="n">
        <v>50954.0530032113</v>
      </c>
      <c r="P345" s="1342" t="n">
        <v>60570.2787856763</v>
      </c>
      <c r="Q345" s="1213" t="n">
        <v>26192.2117428113</v>
      </c>
      <c r="R345" s="1343" t="n">
        <v>77146.2647460225</v>
      </c>
      <c r="S345" s="1344" t="n">
        <v>86762.4905284875</v>
      </c>
    </row>
    <row r="346" s="1179" customFormat="true" ht="16.5" hidden="false" customHeight="false" outlineLevel="0" collapsed="false">
      <c r="A346" s="1324" t="s">
        <v>529</v>
      </c>
      <c r="B346" s="1325" t="n">
        <f aca="false">J346</f>
        <v>140</v>
      </c>
      <c r="C346" s="1325" t="s">
        <v>496</v>
      </c>
      <c r="D346" s="1325" t="n">
        <f aca="false">K346</f>
        <v>360</v>
      </c>
      <c r="E346" s="1325" t="s">
        <v>496</v>
      </c>
      <c r="F346" s="1357" t="n">
        <f aca="false">L346</f>
        <v>2100</v>
      </c>
      <c r="G346" s="1325" t="s">
        <v>496</v>
      </c>
      <c r="H346" s="1325" t="n">
        <v>8</v>
      </c>
      <c r="I346" s="1327" t="s">
        <v>517</v>
      </c>
      <c r="J346" s="1338" t="n">
        <v>140</v>
      </c>
      <c r="K346" s="1209" t="n">
        <v>360</v>
      </c>
      <c r="L346" s="1209" t="n">
        <v>2100</v>
      </c>
      <c r="M346" s="1210" t="n">
        <v>31.5372390876674</v>
      </c>
      <c r="N346" s="1211" t="n">
        <v>2141.6976970999</v>
      </c>
      <c r="O346" s="1212" t="n">
        <v>52037.9385713663</v>
      </c>
      <c r="P346" s="1342" t="n">
        <v>61864.94137005</v>
      </c>
      <c r="Q346" s="1213" t="n">
        <v>26925.0892374713</v>
      </c>
      <c r="R346" s="1343" t="n">
        <v>78963.0278088375</v>
      </c>
      <c r="S346" s="1344" t="n">
        <v>88790.0306075213</v>
      </c>
    </row>
    <row r="347" s="1179" customFormat="true" ht="16.5" hidden="false" customHeight="false" outlineLevel="0" collapsed="false">
      <c r="A347" s="1336" t="s">
        <v>529</v>
      </c>
      <c r="B347" s="1337" t="n">
        <f aca="false">J347</f>
        <v>140</v>
      </c>
      <c r="C347" s="1337" t="s">
        <v>496</v>
      </c>
      <c r="D347" s="1337" t="n">
        <f aca="false">K347</f>
        <v>360</v>
      </c>
      <c r="E347" s="1337" t="s">
        <v>496</v>
      </c>
      <c r="F347" s="1357" t="n">
        <f aca="false">L347</f>
        <v>2150</v>
      </c>
      <c r="G347" s="1337" t="s">
        <v>496</v>
      </c>
      <c r="H347" s="1325" t="n">
        <v>8</v>
      </c>
      <c r="I347" s="1327" t="s">
        <v>517</v>
      </c>
      <c r="J347" s="1338" t="n">
        <v>140</v>
      </c>
      <c r="K347" s="1209" t="n">
        <v>360</v>
      </c>
      <c r="L347" s="1209" t="n">
        <v>2150</v>
      </c>
      <c r="M347" s="1210" t="n">
        <v>32.2505687990295</v>
      </c>
      <c r="N347" s="1211" t="n">
        <v>2202.88905987419</v>
      </c>
      <c r="O347" s="1212" t="n">
        <v>53121.8240083125</v>
      </c>
      <c r="P347" s="1342" t="n">
        <v>63159.6040856325</v>
      </c>
      <c r="Q347" s="1213" t="n">
        <v>27442.4697435488</v>
      </c>
      <c r="R347" s="1343" t="n">
        <v>80564.2937518613</v>
      </c>
      <c r="S347" s="1344" t="n">
        <v>90602.0738291813</v>
      </c>
    </row>
    <row r="348" s="1179" customFormat="true" ht="16.5" hidden="false" customHeight="false" outlineLevel="0" collapsed="false">
      <c r="A348" s="1336" t="s">
        <v>529</v>
      </c>
      <c r="B348" s="1337" t="n">
        <f aca="false">J348</f>
        <v>140</v>
      </c>
      <c r="C348" s="1337" t="s">
        <v>496</v>
      </c>
      <c r="D348" s="1337" t="n">
        <f aca="false">K348</f>
        <v>360</v>
      </c>
      <c r="E348" s="1337" t="s">
        <v>496</v>
      </c>
      <c r="F348" s="1357" t="n">
        <f aca="false">L348</f>
        <v>2200</v>
      </c>
      <c r="G348" s="1337" t="s">
        <v>496</v>
      </c>
      <c r="H348" s="1325" t="n">
        <v>8</v>
      </c>
      <c r="I348" s="1327" t="s">
        <v>517</v>
      </c>
      <c r="J348" s="1338" t="n">
        <v>140</v>
      </c>
      <c r="K348" s="1209" t="n">
        <v>360</v>
      </c>
      <c r="L348" s="1209" t="n">
        <v>2200</v>
      </c>
      <c r="M348" s="1210" t="n">
        <v>32.9809385103916</v>
      </c>
      <c r="N348" s="1211" t="n">
        <v>2264.08042264847</v>
      </c>
      <c r="O348" s="1212" t="n">
        <v>54205.7094452588</v>
      </c>
      <c r="P348" s="1342" t="n">
        <v>64454.2666700063</v>
      </c>
      <c r="Q348" s="1213" t="n">
        <v>28175.3472382088</v>
      </c>
      <c r="R348" s="1343" t="n">
        <v>82381.0566834675</v>
      </c>
      <c r="S348" s="1344" t="n">
        <v>92629.613908215</v>
      </c>
    </row>
    <row r="349" s="1179" customFormat="true" ht="16.5" hidden="false" customHeight="false" outlineLevel="0" collapsed="false">
      <c r="A349" s="1336" t="s">
        <v>529</v>
      </c>
      <c r="B349" s="1337" t="n">
        <f aca="false">J349</f>
        <v>140</v>
      </c>
      <c r="C349" s="1337" t="s">
        <v>496</v>
      </c>
      <c r="D349" s="1337" t="n">
        <f aca="false">K349</f>
        <v>360</v>
      </c>
      <c r="E349" s="1337" t="s">
        <v>496</v>
      </c>
      <c r="F349" s="1357" t="n">
        <f aca="false">L349</f>
        <v>2250</v>
      </c>
      <c r="G349" s="1337" t="s">
        <v>496</v>
      </c>
      <c r="H349" s="1325" t="n">
        <v>8</v>
      </c>
      <c r="I349" s="1327" t="s">
        <v>517</v>
      </c>
      <c r="J349" s="1338" t="n">
        <v>140</v>
      </c>
      <c r="K349" s="1209" t="n">
        <v>360</v>
      </c>
      <c r="L349" s="1209" t="n">
        <v>2250</v>
      </c>
      <c r="M349" s="1210" t="n">
        <v>33.6942682217537</v>
      </c>
      <c r="N349" s="1211" t="n">
        <v>2325.27178542275</v>
      </c>
      <c r="O349" s="1212" t="n">
        <v>55289.5950134138</v>
      </c>
      <c r="P349" s="1342" t="n">
        <v>65748.9293855888</v>
      </c>
      <c r="Q349" s="1213" t="n">
        <v>28692.7277442863</v>
      </c>
      <c r="R349" s="1343" t="n">
        <v>83982.3227577</v>
      </c>
      <c r="S349" s="1344" t="n">
        <v>94441.657129875</v>
      </c>
    </row>
    <row r="350" s="1179" customFormat="true" ht="16.5" hidden="false" customHeight="false" outlineLevel="0" collapsed="false">
      <c r="A350" s="1336" t="s">
        <v>529</v>
      </c>
      <c r="B350" s="1337" t="n">
        <f aca="false">J350</f>
        <v>140</v>
      </c>
      <c r="C350" s="1337" t="s">
        <v>496</v>
      </c>
      <c r="D350" s="1337" t="n">
        <f aca="false">K350</f>
        <v>360</v>
      </c>
      <c r="E350" s="1337" t="s">
        <v>496</v>
      </c>
      <c r="F350" s="1357" t="n">
        <f aca="false">L350</f>
        <v>2300</v>
      </c>
      <c r="G350" s="1337" t="s">
        <v>496</v>
      </c>
      <c r="H350" s="1325" t="n">
        <v>8</v>
      </c>
      <c r="I350" s="1327" t="s">
        <v>517</v>
      </c>
      <c r="J350" s="1338" t="n">
        <v>140</v>
      </c>
      <c r="K350" s="1209" t="n">
        <v>360</v>
      </c>
      <c r="L350" s="1209" t="n">
        <v>2300</v>
      </c>
      <c r="M350" s="1210" t="n">
        <v>34.4075979331158</v>
      </c>
      <c r="N350" s="1211" t="n">
        <v>2386.46314819704</v>
      </c>
      <c r="O350" s="1212" t="n">
        <v>56373.48045036</v>
      </c>
      <c r="P350" s="1342" t="n">
        <v>67043.5919699625</v>
      </c>
      <c r="Q350" s="1213" t="n">
        <v>29210.1082503638</v>
      </c>
      <c r="R350" s="1343" t="n">
        <v>85583.5887007238</v>
      </c>
      <c r="S350" s="1344" t="n">
        <v>96253.7002203263</v>
      </c>
    </row>
    <row r="351" s="1179" customFormat="true" ht="16.5" hidden="false" customHeight="false" outlineLevel="0" collapsed="false">
      <c r="A351" s="1336" t="s">
        <v>529</v>
      </c>
      <c r="B351" s="1337" t="n">
        <f aca="false">J351</f>
        <v>140</v>
      </c>
      <c r="C351" s="1337" t="s">
        <v>496</v>
      </c>
      <c r="D351" s="1337" t="n">
        <f aca="false">K351</f>
        <v>360</v>
      </c>
      <c r="E351" s="1337" t="s">
        <v>496</v>
      </c>
      <c r="F351" s="1357" t="n">
        <f aca="false">L351</f>
        <v>2350</v>
      </c>
      <c r="G351" s="1337" t="s">
        <v>496</v>
      </c>
      <c r="H351" s="1325" t="n">
        <v>8</v>
      </c>
      <c r="I351" s="1327" t="s">
        <v>517</v>
      </c>
      <c r="J351" s="1338" t="n">
        <v>140</v>
      </c>
      <c r="K351" s="1209" t="n">
        <v>360</v>
      </c>
      <c r="L351" s="1209" t="n">
        <v>2350</v>
      </c>
      <c r="M351" s="1210" t="n">
        <v>35.1379676444779</v>
      </c>
      <c r="N351" s="1211" t="n">
        <v>2447.65451097132</v>
      </c>
      <c r="O351" s="1212" t="n">
        <v>57457.3658873063</v>
      </c>
      <c r="P351" s="1342" t="n">
        <v>68338.2545543363</v>
      </c>
      <c r="Q351" s="1213" t="n">
        <v>29942.9857450238</v>
      </c>
      <c r="R351" s="1343" t="n">
        <v>87400.35163233</v>
      </c>
      <c r="S351" s="1344" t="n">
        <v>98281.24029936</v>
      </c>
    </row>
    <row r="352" s="1179" customFormat="true" ht="16.5" hidden="false" customHeight="false" outlineLevel="0" collapsed="false">
      <c r="A352" s="1336" t="s">
        <v>529</v>
      </c>
      <c r="B352" s="1337" t="n">
        <f aca="false">J352</f>
        <v>140</v>
      </c>
      <c r="C352" s="1337" t="s">
        <v>496</v>
      </c>
      <c r="D352" s="1337" t="n">
        <f aca="false">K352</f>
        <v>360</v>
      </c>
      <c r="E352" s="1337" t="s">
        <v>496</v>
      </c>
      <c r="F352" s="1357" t="n">
        <f aca="false">L352</f>
        <v>2400</v>
      </c>
      <c r="G352" s="1337" t="s">
        <v>496</v>
      </c>
      <c r="H352" s="1325" t="n">
        <v>8</v>
      </c>
      <c r="I352" s="1327" t="s">
        <v>517</v>
      </c>
      <c r="J352" s="1338" t="n">
        <v>140</v>
      </c>
      <c r="K352" s="1209" t="n">
        <v>360</v>
      </c>
      <c r="L352" s="1209" t="n">
        <v>2400</v>
      </c>
      <c r="M352" s="1210" t="n">
        <v>35.85129735584</v>
      </c>
      <c r="N352" s="1211" t="n">
        <v>2508.8458737456</v>
      </c>
      <c r="O352" s="1212" t="n">
        <v>58541.2514554613</v>
      </c>
      <c r="P352" s="1342" t="n">
        <v>69632.9172699188</v>
      </c>
      <c r="Q352" s="1213" t="n">
        <v>30460.3662511013</v>
      </c>
      <c r="R352" s="1343" t="n">
        <v>89001.6177065625</v>
      </c>
      <c r="S352" s="1344" t="n">
        <v>100093.28352102</v>
      </c>
    </row>
    <row r="353" s="1179" customFormat="true" ht="16.5" hidden="false" customHeight="false" outlineLevel="0" collapsed="false">
      <c r="A353" s="1336" t="s">
        <v>529</v>
      </c>
      <c r="B353" s="1337" t="n">
        <f aca="false">J353</f>
        <v>140</v>
      </c>
      <c r="C353" s="1337" t="s">
        <v>496</v>
      </c>
      <c r="D353" s="1337" t="n">
        <f aca="false">K353</f>
        <v>360</v>
      </c>
      <c r="E353" s="1337" t="s">
        <v>496</v>
      </c>
      <c r="F353" s="1357" t="n">
        <f aca="false">L353</f>
        <v>2450</v>
      </c>
      <c r="G353" s="1337" t="s">
        <v>496</v>
      </c>
      <c r="H353" s="1325" t="n">
        <v>8</v>
      </c>
      <c r="I353" s="1327" t="s">
        <v>517</v>
      </c>
      <c r="J353" s="1338" t="n">
        <v>140</v>
      </c>
      <c r="K353" s="1209" t="n">
        <v>360</v>
      </c>
      <c r="L353" s="1209" t="n">
        <v>2450</v>
      </c>
      <c r="M353" s="1210" t="n">
        <v>36.7848964455021</v>
      </c>
      <c r="N353" s="1211" t="n">
        <v>2570.03723651989</v>
      </c>
      <c r="O353" s="1212" t="n">
        <v>60328.379316375</v>
      </c>
      <c r="P353" s="1342" t="n">
        <v>71617.8916559475</v>
      </c>
      <c r="Q353" s="1213" t="n">
        <v>31193.2437457613</v>
      </c>
      <c r="R353" s="1343" t="n">
        <v>91521.6230621363</v>
      </c>
      <c r="S353" s="1344" t="n">
        <v>102811.135401709</v>
      </c>
    </row>
    <row r="354" s="1179" customFormat="true" ht="16.5" hidden="false" customHeight="false" outlineLevel="0" collapsed="false">
      <c r="A354" s="1336" t="s">
        <v>529</v>
      </c>
      <c r="B354" s="1337" t="n">
        <f aca="false">J354</f>
        <v>140</v>
      </c>
      <c r="C354" s="1337" t="s">
        <v>496</v>
      </c>
      <c r="D354" s="1337" t="n">
        <f aca="false">K354</f>
        <v>360</v>
      </c>
      <c r="E354" s="1337" t="s">
        <v>496</v>
      </c>
      <c r="F354" s="1357" t="n">
        <f aca="false">L354</f>
        <v>2500</v>
      </c>
      <c r="G354" s="1337" t="s">
        <v>496</v>
      </c>
      <c r="H354" s="1325" t="n">
        <v>8</v>
      </c>
      <c r="I354" s="1327" t="s">
        <v>517</v>
      </c>
      <c r="J354" s="1338" t="n">
        <v>140</v>
      </c>
      <c r="K354" s="1209" t="n">
        <v>360</v>
      </c>
      <c r="L354" s="1209" t="n">
        <v>2500</v>
      </c>
      <c r="M354" s="1210" t="n">
        <v>37.4671401568642</v>
      </c>
      <c r="N354" s="1211" t="n">
        <v>2631.22859929417</v>
      </c>
      <c r="O354" s="1212" t="n">
        <v>61412.2647533213</v>
      </c>
      <c r="P354" s="1342" t="n">
        <v>72912.5542403213</v>
      </c>
      <c r="Q354" s="1213" t="n">
        <v>31710.6242518388</v>
      </c>
      <c r="R354" s="1343" t="n">
        <v>93122.88900516</v>
      </c>
      <c r="S354" s="1344" t="n">
        <v>104623.17849216</v>
      </c>
    </row>
    <row r="355" s="1179" customFormat="true" ht="16.5" hidden="false" customHeight="false" outlineLevel="0" collapsed="false">
      <c r="A355" s="1336" t="s">
        <v>529</v>
      </c>
      <c r="B355" s="1337" t="n">
        <f aca="false">J355</f>
        <v>140</v>
      </c>
      <c r="C355" s="1337" t="s">
        <v>496</v>
      </c>
      <c r="D355" s="1337" t="n">
        <f aca="false">K355</f>
        <v>360</v>
      </c>
      <c r="E355" s="1337" t="s">
        <v>496</v>
      </c>
      <c r="F355" s="1357" t="n">
        <f aca="false">L355</f>
        <v>2550</v>
      </c>
      <c r="G355" s="1337" t="s">
        <v>496</v>
      </c>
      <c r="H355" s="1325" t="n">
        <v>8</v>
      </c>
      <c r="I355" s="1327" t="s">
        <v>517</v>
      </c>
      <c r="J355" s="1338" t="n">
        <v>140</v>
      </c>
      <c r="K355" s="1209" t="n">
        <v>360</v>
      </c>
      <c r="L355" s="1209" t="n">
        <v>2550</v>
      </c>
      <c r="M355" s="1210" t="n">
        <v>38.1975098682263</v>
      </c>
      <c r="N355" s="1211" t="n">
        <v>2692.41996206845</v>
      </c>
      <c r="O355" s="1212" t="n">
        <v>62496.1503214763</v>
      </c>
      <c r="P355" s="1342" t="n">
        <v>74207.2169559038</v>
      </c>
      <c r="Q355" s="1213" t="n">
        <v>32443.5018777075</v>
      </c>
      <c r="R355" s="1343" t="n">
        <v>94939.6521991838</v>
      </c>
      <c r="S355" s="1344" t="n">
        <v>106650.718833611</v>
      </c>
    </row>
    <row r="356" s="1179" customFormat="true" ht="16.5" hidden="false" customHeight="false" outlineLevel="0" collapsed="false">
      <c r="A356" s="1324" t="s">
        <v>529</v>
      </c>
      <c r="B356" s="1325" t="n">
        <f aca="false">J356</f>
        <v>140</v>
      </c>
      <c r="C356" s="1325" t="s">
        <v>496</v>
      </c>
      <c r="D356" s="1325" t="n">
        <f aca="false">K356</f>
        <v>360</v>
      </c>
      <c r="E356" s="1325" t="s">
        <v>496</v>
      </c>
      <c r="F356" s="1357" t="n">
        <f aca="false">L356</f>
        <v>2600</v>
      </c>
      <c r="G356" s="1325" t="s">
        <v>496</v>
      </c>
      <c r="H356" s="1325" t="n">
        <v>8</v>
      </c>
      <c r="I356" s="1327" t="s">
        <v>517</v>
      </c>
      <c r="J356" s="1338" t="n">
        <v>140</v>
      </c>
      <c r="K356" s="1209" t="n">
        <v>360</v>
      </c>
      <c r="L356" s="1209" t="n">
        <v>2600</v>
      </c>
      <c r="M356" s="1210" t="n">
        <v>38.9108395795884</v>
      </c>
      <c r="N356" s="1211" t="n">
        <v>2753.61132484273</v>
      </c>
      <c r="O356" s="1212" t="n">
        <v>63580.0357584225</v>
      </c>
      <c r="P356" s="1342" t="n">
        <v>75501.8795402775</v>
      </c>
      <c r="Q356" s="1213" t="n">
        <v>32960.882383785</v>
      </c>
      <c r="R356" s="1343" t="n">
        <v>96540.9181422075</v>
      </c>
      <c r="S356" s="1344" t="n">
        <v>108462.761924063</v>
      </c>
    </row>
    <row r="357" s="1179" customFormat="true" ht="16.5" hidden="false" customHeight="false" outlineLevel="0" collapsed="false">
      <c r="A357" s="1336" t="s">
        <v>529</v>
      </c>
      <c r="B357" s="1337" t="n">
        <f aca="false">J357</f>
        <v>140</v>
      </c>
      <c r="C357" s="1337" t="s">
        <v>496</v>
      </c>
      <c r="D357" s="1337" t="n">
        <f aca="false">K357</f>
        <v>360</v>
      </c>
      <c r="E357" s="1337" t="s">
        <v>496</v>
      </c>
      <c r="F357" s="1357" t="n">
        <f aca="false">L357</f>
        <v>2650</v>
      </c>
      <c r="G357" s="1337" t="s">
        <v>496</v>
      </c>
      <c r="H357" s="1325" t="n">
        <v>8</v>
      </c>
      <c r="I357" s="1327" t="s">
        <v>517</v>
      </c>
      <c r="J357" s="1338" t="n">
        <v>140</v>
      </c>
      <c r="K357" s="1209" t="n">
        <v>360</v>
      </c>
      <c r="L357" s="1209" t="n">
        <v>2650</v>
      </c>
      <c r="M357" s="1210" t="n">
        <v>39.6412092909505</v>
      </c>
      <c r="N357" s="1211" t="n">
        <v>2814.80268761702</v>
      </c>
      <c r="O357" s="1212" t="n">
        <v>64663.9211953688</v>
      </c>
      <c r="P357" s="1342" t="n">
        <v>76796.5421246513</v>
      </c>
      <c r="Q357" s="1213" t="n">
        <v>33693.759878445</v>
      </c>
      <c r="R357" s="1343" t="n">
        <v>98357.6810738138</v>
      </c>
      <c r="S357" s="1344" t="n">
        <v>110490.302003096</v>
      </c>
    </row>
    <row r="358" s="1179" customFormat="true" ht="16.5" hidden="false" customHeight="false" outlineLevel="0" collapsed="false">
      <c r="A358" s="1336" t="s">
        <v>529</v>
      </c>
      <c r="B358" s="1337" t="n">
        <f aca="false">J358</f>
        <v>140</v>
      </c>
      <c r="C358" s="1337" t="s">
        <v>496</v>
      </c>
      <c r="D358" s="1337" t="n">
        <f aca="false">K358</f>
        <v>360</v>
      </c>
      <c r="E358" s="1337" t="s">
        <v>496</v>
      </c>
      <c r="F358" s="1357" t="n">
        <f aca="false">L358</f>
        <v>2700</v>
      </c>
      <c r="G358" s="1337" t="s">
        <v>496</v>
      </c>
      <c r="H358" s="1325" t="n">
        <v>8</v>
      </c>
      <c r="I358" s="1327" t="s">
        <v>517</v>
      </c>
      <c r="J358" s="1338" t="n">
        <v>140</v>
      </c>
      <c r="K358" s="1209" t="n">
        <v>360</v>
      </c>
      <c r="L358" s="1209" t="n">
        <v>2700</v>
      </c>
      <c r="M358" s="1210" t="n">
        <v>40.5115390023126</v>
      </c>
      <c r="N358" s="1211" t="n">
        <v>2875.9940503913</v>
      </c>
      <c r="O358" s="1212" t="n">
        <v>65892.0205311975</v>
      </c>
      <c r="P358" s="1342" t="n">
        <v>78236.29901862</v>
      </c>
      <c r="Q358" s="1213" t="n">
        <v>34211.1403845225</v>
      </c>
      <c r="R358" s="1343" t="n">
        <v>100103.16091572</v>
      </c>
      <c r="S358" s="1344" t="n">
        <v>112447.439403143</v>
      </c>
    </row>
    <row r="359" s="1179" customFormat="true" ht="16.5" hidden="false" customHeight="false" outlineLevel="0" collapsed="false">
      <c r="A359" s="1336" t="s">
        <v>529</v>
      </c>
      <c r="B359" s="1337" t="n">
        <f aca="false">J359</f>
        <v>140</v>
      </c>
      <c r="C359" s="1337" t="s">
        <v>496</v>
      </c>
      <c r="D359" s="1337" t="n">
        <f aca="false">K359</f>
        <v>360</v>
      </c>
      <c r="E359" s="1337" t="s">
        <v>496</v>
      </c>
      <c r="F359" s="1357" t="n">
        <f aca="false">L359</f>
        <v>2750</v>
      </c>
      <c r="G359" s="1337" t="s">
        <v>496</v>
      </c>
      <c r="H359" s="1325" t="n">
        <v>8</v>
      </c>
      <c r="I359" s="1327" t="s">
        <v>517</v>
      </c>
      <c r="J359" s="1338" t="n">
        <v>140</v>
      </c>
      <c r="K359" s="1209" t="n">
        <v>360</v>
      </c>
      <c r="L359" s="1209" t="n">
        <v>2750</v>
      </c>
      <c r="M359" s="1210" t="n">
        <v>41.2248687136747</v>
      </c>
      <c r="N359" s="1211" t="n">
        <v>2937.18541316558</v>
      </c>
      <c r="O359" s="1212" t="n">
        <v>66975.9059681438</v>
      </c>
      <c r="P359" s="1342" t="n">
        <v>79530.9617342025</v>
      </c>
      <c r="Q359" s="1213" t="n">
        <v>34728.5208906</v>
      </c>
      <c r="R359" s="1343" t="n">
        <v>101704.426858744</v>
      </c>
      <c r="S359" s="1344" t="n">
        <v>114259.482624803</v>
      </c>
    </row>
    <row r="360" s="1179" customFormat="true" ht="16.5" hidden="false" customHeight="false" outlineLevel="0" collapsed="false">
      <c r="A360" s="1336" t="s">
        <v>529</v>
      </c>
      <c r="B360" s="1337" t="n">
        <f aca="false">J360</f>
        <v>140</v>
      </c>
      <c r="C360" s="1337" t="s">
        <v>496</v>
      </c>
      <c r="D360" s="1337" t="n">
        <f aca="false">K360</f>
        <v>360</v>
      </c>
      <c r="E360" s="1337" t="s">
        <v>496</v>
      </c>
      <c r="F360" s="1357" t="n">
        <f aca="false">L360</f>
        <v>2800</v>
      </c>
      <c r="G360" s="1337" t="s">
        <v>496</v>
      </c>
      <c r="H360" s="1325" t="n">
        <v>8</v>
      </c>
      <c r="I360" s="1327" t="s">
        <v>517</v>
      </c>
      <c r="J360" s="1338" t="n">
        <v>140</v>
      </c>
      <c r="K360" s="1209" t="n">
        <v>360</v>
      </c>
      <c r="L360" s="1209" t="n">
        <v>2800</v>
      </c>
      <c r="M360" s="1210" t="n">
        <v>41.9552384250368</v>
      </c>
      <c r="N360" s="1211" t="n">
        <v>2998.37677593987</v>
      </c>
      <c r="O360" s="1212" t="n">
        <v>68059.7915362988</v>
      </c>
      <c r="P360" s="1342" t="n">
        <v>80825.6243185763</v>
      </c>
      <c r="Q360" s="1213" t="n">
        <v>35461.39838526</v>
      </c>
      <c r="R360" s="1343" t="n">
        <v>103521.189921559</v>
      </c>
      <c r="S360" s="1344" t="n">
        <v>116287.022703836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140</v>
      </c>
      <c r="C361" s="1337" t="s">
        <v>496</v>
      </c>
      <c r="D361" s="1337" t="n">
        <f aca="false">K361</f>
        <v>360</v>
      </c>
      <c r="E361" s="1337" t="s">
        <v>496</v>
      </c>
      <c r="F361" s="1357" t="n">
        <f aca="false">L361</f>
        <v>2850</v>
      </c>
      <c r="G361" s="1337" t="s">
        <v>496</v>
      </c>
      <c r="H361" s="1325" t="n">
        <v>8</v>
      </c>
      <c r="I361" s="1327" t="s">
        <v>517</v>
      </c>
      <c r="J361" s="1338" t="n">
        <v>140</v>
      </c>
      <c r="K361" s="1209" t="n">
        <v>360</v>
      </c>
      <c r="L361" s="1209" t="n">
        <v>2850</v>
      </c>
      <c r="M361" s="1210" t="n">
        <v>42.668568136399</v>
      </c>
      <c r="N361" s="1211" t="n">
        <v>3059.56813871415</v>
      </c>
      <c r="O361" s="1212" t="n">
        <v>69143.676973245</v>
      </c>
      <c r="P361" s="1342" t="n">
        <v>82120.2870341588</v>
      </c>
      <c r="Q361" s="1213" t="n">
        <v>35978.7788913375</v>
      </c>
      <c r="R361" s="1343" t="n">
        <v>105122.455864583</v>
      </c>
      <c r="S361" s="1344" t="n">
        <v>118099.065925496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140</v>
      </c>
      <c r="C362" s="1337" t="s">
        <v>496</v>
      </c>
      <c r="D362" s="1337" t="n">
        <f aca="false">K362</f>
        <v>360</v>
      </c>
      <c r="E362" s="1337" t="s">
        <v>496</v>
      </c>
      <c r="F362" s="1357" t="n">
        <f aca="false">L362</f>
        <v>2900</v>
      </c>
      <c r="G362" s="1337" t="s">
        <v>496</v>
      </c>
      <c r="H362" s="1325" t="n">
        <v>8</v>
      </c>
      <c r="I362" s="1327" t="s">
        <v>517</v>
      </c>
      <c r="J362" s="1338" t="n">
        <v>140</v>
      </c>
      <c r="K362" s="1209" t="n">
        <v>360</v>
      </c>
      <c r="L362" s="1209" t="n">
        <v>2900</v>
      </c>
      <c r="M362" s="1210" t="n">
        <v>43.398937847761</v>
      </c>
      <c r="N362" s="1211" t="n">
        <v>3120.75950148843</v>
      </c>
      <c r="O362" s="1212" t="n">
        <v>70227.5624101913</v>
      </c>
      <c r="P362" s="1342" t="n">
        <v>83414.9496185325</v>
      </c>
      <c r="Q362" s="1213" t="n">
        <v>36711.6563859975</v>
      </c>
      <c r="R362" s="1343" t="n">
        <v>106939.218796189</v>
      </c>
      <c r="S362" s="1344" t="n">
        <v>120126.60600453</v>
      </c>
    </row>
    <row r="363" customFormat="false" ht="16.5" hidden="false" customHeight="false" outlineLevel="0" collapsed="false">
      <c r="A363" s="1336" t="s">
        <v>529</v>
      </c>
      <c r="B363" s="1337" t="n">
        <f aca="false">J363</f>
        <v>140</v>
      </c>
      <c r="C363" s="1337" t="s">
        <v>496</v>
      </c>
      <c r="D363" s="1337" t="n">
        <f aca="false">K363</f>
        <v>360</v>
      </c>
      <c r="E363" s="1337" t="s">
        <v>496</v>
      </c>
      <c r="F363" s="1357" t="n">
        <f aca="false">L363</f>
        <v>2950</v>
      </c>
      <c r="G363" s="1337" t="s">
        <v>496</v>
      </c>
      <c r="H363" s="1325" t="n">
        <v>8</v>
      </c>
      <c r="I363" s="1327" t="s">
        <v>517</v>
      </c>
      <c r="J363" s="1338" t="n">
        <v>140</v>
      </c>
      <c r="K363" s="1209" t="n">
        <v>360</v>
      </c>
      <c r="L363" s="1209" t="n">
        <v>2950</v>
      </c>
      <c r="M363" s="1210" t="n">
        <v>44.1122675591232</v>
      </c>
      <c r="N363" s="1211" t="n">
        <v>3181.95086426272</v>
      </c>
      <c r="O363" s="1212" t="n">
        <v>71311.4479783463</v>
      </c>
      <c r="P363" s="1342" t="n">
        <v>84709.6122029063</v>
      </c>
      <c r="Q363" s="1213" t="n">
        <v>37229.036892075</v>
      </c>
      <c r="R363" s="1343" t="n">
        <v>108540.484870421</v>
      </c>
      <c r="S363" s="1344" t="n">
        <v>121938.649094981</v>
      </c>
    </row>
    <row r="364" customFormat="false" ht="16.5" hidden="false" customHeight="false" outlineLevel="0" collapsed="false">
      <c r="A364" s="1345" t="s">
        <v>529</v>
      </c>
      <c r="B364" s="1346" t="n">
        <f aca="false">J364</f>
        <v>140</v>
      </c>
      <c r="C364" s="1346" t="s">
        <v>496</v>
      </c>
      <c r="D364" s="1346" t="n">
        <f aca="false">K364</f>
        <v>360</v>
      </c>
      <c r="E364" s="1346" t="s">
        <v>496</v>
      </c>
      <c r="F364" s="1358" t="n">
        <f aca="false">L364</f>
        <v>3000</v>
      </c>
      <c r="G364" s="1346" t="s">
        <v>496</v>
      </c>
      <c r="H364" s="1348" t="n">
        <v>8</v>
      </c>
      <c r="I364" s="1349" t="s">
        <v>517</v>
      </c>
      <c r="J364" s="1338" t="n">
        <v>140</v>
      </c>
      <c r="K364" s="1232" t="n">
        <v>360</v>
      </c>
      <c r="L364" s="1232" t="n">
        <v>3000</v>
      </c>
      <c r="M364" s="1233" t="n">
        <v>44.8426372704853</v>
      </c>
      <c r="N364" s="1234" t="n">
        <v>3243.142227037</v>
      </c>
      <c r="O364" s="1235" t="n">
        <v>73493.6114024438</v>
      </c>
      <c r="P364" s="1353" t="n">
        <v>86004.2749184888</v>
      </c>
      <c r="Q364" s="1236" t="n">
        <v>37961.914386735</v>
      </c>
      <c r="R364" s="1354" t="n">
        <v>111455.525789179</v>
      </c>
      <c r="S364" s="1355" t="n">
        <v>123966.189305224</v>
      </c>
    </row>
    <row r="365" customFormat="false" ht="22.5" hidden="false" customHeight="true" outlineLevel="0" collapsed="false">
      <c r="A365" s="1241" t="s">
        <v>506</v>
      </c>
      <c r="B365" s="1241"/>
      <c r="C365" s="1241"/>
      <c r="D365" s="1241"/>
      <c r="E365" s="1241"/>
      <c r="F365" s="1241"/>
      <c r="G365" s="1241"/>
      <c r="H365" s="1241"/>
      <c r="I365" s="1241"/>
      <c r="J365" s="1241"/>
      <c r="K365" s="1241"/>
      <c r="L365" s="1241"/>
      <c r="M365" s="1241"/>
      <c r="N365" s="1241"/>
      <c r="O365" s="1241"/>
      <c r="P365" s="1241"/>
      <c r="Q365" s="1241"/>
      <c r="R365" s="1241"/>
      <c r="S365" s="1241"/>
    </row>
    <row r="366" customFormat="false" ht="16.5" hidden="false" customHeight="false" outlineLevel="0" collapsed="false">
      <c r="A366" s="1202" t="s">
        <v>516</v>
      </c>
      <c r="B366" s="1202"/>
      <c r="C366" s="1202"/>
      <c r="D366" s="1202"/>
      <c r="E366" s="1202"/>
      <c r="F366" s="1202"/>
      <c r="G366" s="1202"/>
      <c r="H366" s="1202"/>
      <c r="I366" s="1202"/>
      <c r="J366" s="1202"/>
      <c r="K366" s="1202"/>
      <c r="L366" s="1202"/>
      <c r="M366" s="1202"/>
      <c r="N366" s="1202"/>
      <c r="O366" s="1202"/>
      <c r="P366" s="1202"/>
      <c r="Q366" s="1202"/>
      <c r="R366" s="1202"/>
      <c r="S366" s="1202"/>
    </row>
    <row r="367" customFormat="false" ht="16.5" hidden="false" customHeight="false" outlineLevel="0" collapsed="false">
      <c r="A367" s="1324" t="s">
        <v>529</v>
      </c>
      <c r="B367" s="1325" t="n">
        <f aca="false">J367</f>
        <v>140</v>
      </c>
      <c r="C367" s="1325" t="s">
        <v>496</v>
      </c>
      <c r="D367" s="1325" t="n">
        <f aca="false">K367</f>
        <v>400</v>
      </c>
      <c r="E367" s="1325" t="s">
        <v>496</v>
      </c>
      <c r="F367" s="1357" t="n">
        <f aca="false">L367</f>
        <v>600</v>
      </c>
      <c r="G367" s="1325" t="s">
        <v>496</v>
      </c>
      <c r="H367" s="1325" t="n">
        <v>6</v>
      </c>
      <c r="I367" s="1327" t="s">
        <v>517</v>
      </c>
      <c r="J367" s="1328" t="n">
        <v>140</v>
      </c>
      <c r="K367" s="1259" t="n">
        <v>400</v>
      </c>
      <c r="L367" s="1259" t="n">
        <v>600</v>
      </c>
      <c r="M367" s="1360" t="n">
        <v>10.1317457202937</v>
      </c>
      <c r="N367" s="1261" t="n">
        <v>296.5059</v>
      </c>
      <c r="O367" s="1240" t="n">
        <v>16641.529585695</v>
      </c>
      <c r="P367" s="1332" t="n">
        <v>20508.9443616038</v>
      </c>
      <c r="Q367" s="1262" t="n">
        <v>9225.88854220125</v>
      </c>
      <c r="R367" s="1334" t="n">
        <v>25867.4181278963</v>
      </c>
      <c r="S367" s="1335" t="n">
        <v>29734.832903805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140</v>
      </c>
      <c r="C368" s="1337" t="s">
        <v>496</v>
      </c>
      <c r="D368" s="1337" t="n">
        <f aca="false">K368</f>
        <v>400</v>
      </c>
      <c r="E368" s="1337" t="s">
        <v>496</v>
      </c>
      <c r="F368" s="1357" t="n">
        <f aca="false">L368</f>
        <v>650</v>
      </c>
      <c r="G368" s="1337" t="s">
        <v>496</v>
      </c>
      <c r="H368" s="1325" t="n">
        <v>6</v>
      </c>
      <c r="I368" s="1327" t="s">
        <v>517</v>
      </c>
      <c r="J368" s="1338" t="n">
        <v>140</v>
      </c>
      <c r="K368" s="1209" t="n">
        <v>400</v>
      </c>
      <c r="L368" s="1209" t="n">
        <v>650</v>
      </c>
      <c r="M368" s="1210" t="n">
        <v>10.6583851395505</v>
      </c>
      <c r="N368" s="1211" t="n">
        <v>355.80708</v>
      </c>
      <c r="O368" s="1212" t="n">
        <v>17526.4740853425</v>
      </c>
      <c r="P368" s="1342" t="n">
        <v>21633.621549255</v>
      </c>
      <c r="Q368" s="1213" t="n">
        <v>9788.8715678025</v>
      </c>
      <c r="R368" s="1343" t="n">
        <v>27315.345653145</v>
      </c>
      <c r="S368" s="1344" t="n">
        <v>31422.4931170575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140</v>
      </c>
      <c r="C369" s="1337" t="s">
        <v>496</v>
      </c>
      <c r="D369" s="1337" t="n">
        <f aca="false">K369</f>
        <v>400</v>
      </c>
      <c r="E369" s="1337" t="s">
        <v>496</v>
      </c>
      <c r="F369" s="1357" t="n">
        <f aca="false">L369</f>
        <v>700</v>
      </c>
      <c r="G369" s="1337" t="s">
        <v>496</v>
      </c>
      <c r="H369" s="1325" t="n">
        <v>6</v>
      </c>
      <c r="I369" s="1327" t="s">
        <v>517</v>
      </c>
      <c r="J369" s="1338" t="n">
        <v>140</v>
      </c>
      <c r="K369" s="1209" t="n">
        <v>400</v>
      </c>
      <c r="L369" s="1209" t="n">
        <v>700</v>
      </c>
      <c r="M369" s="1210" t="n">
        <v>11.4206085588074</v>
      </c>
      <c r="N369" s="1211" t="n">
        <v>415.10826</v>
      </c>
      <c r="O369" s="1212" t="n">
        <v>18412.1667372825</v>
      </c>
      <c r="P369" s="1342" t="n">
        <v>22758.7267398488</v>
      </c>
      <c r="Q369" s="1213" t="n">
        <v>10567.3514507775</v>
      </c>
      <c r="R369" s="1343" t="n">
        <v>28979.51818806</v>
      </c>
      <c r="S369" s="1344" t="n">
        <v>33326.0781906263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140</v>
      </c>
      <c r="C370" s="1337" t="s">
        <v>496</v>
      </c>
      <c r="D370" s="1337" t="n">
        <f aca="false">K370</f>
        <v>400</v>
      </c>
      <c r="E370" s="1337" t="s">
        <v>496</v>
      </c>
      <c r="F370" s="1357" t="n">
        <f aca="false">L370</f>
        <v>750</v>
      </c>
      <c r="G370" s="1337" t="s">
        <v>496</v>
      </c>
      <c r="H370" s="1325" t="n">
        <v>6</v>
      </c>
      <c r="I370" s="1327" t="s">
        <v>517</v>
      </c>
      <c r="J370" s="1338" t="n">
        <v>140</v>
      </c>
      <c r="K370" s="1209" t="n">
        <v>400</v>
      </c>
      <c r="L370" s="1209" t="n">
        <v>750</v>
      </c>
      <c r="M370" s="1210" t="n">
        <v>12.1657919780642</v>
      </c>
      <c r="N370" s="1211" t="n">
        <v>474.40944</v>
      </c>
      <c r="O370" s="1212" t="n">
        <v>19298.4877479263</v>
      </c>
      <c r="P370" s="1342" t="n">
        <v>23884.1930169225</v>
      </c>
      <c r="Q370" s="1213" t="n">
        <v>11130.3344763788</v>
      </c>
      <c r="R370" s="1343" t="n">
        <v>30428.822224305</v>
      </c>
      <c r="S370" s="1344" t="n">
        <v>35014.5274933013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140</v>
      </c>
      <c r="C371" s="1337" t="s">
        <v>496</v>
      </c>
      <c r="D371" s="1337" t="n">
        <f aca="false">K371</f>
        <v>400</v>
      </c>
      <c r="E371" s="1337" t="s">
        <v>496</v>
      </c>
      <c r="F371" s="1357" t="n">
        <f aca="false">L371</f>
        <v>800</v>
      </c>
      <c r="G371" s="1337" t="s">
        <v>496</v>
      </c>
      <c r="H371" s="1325" t="n">
        <v>6</v>
      </c>
      <c r="I371" s="1327" t="s">
        <v>517</v>
      </c>
      <c r="J371" s="1338" t="n">
        <v>140</v>
      </c>
      <c r="K371" s="1209" t="n">
        <v>400</v>
      </c>
      <c r="L371" s="1209" t="n">
        <v>800</v>
      </c>
      <c r="M371" s="1210" t="n">
        <v>12.9109753973211</v>
      </c>
      <c r="N371" s="1211" t="n">
        <v>533.71062</v>
      </c>
      <c r="O371" s="1212" t="n">
        <v>20185.3410724688</v>
      </c>
      <c r="P371" s="1342" t="n">
        <v>25009.96645368</v>
      </c>
      <c r="Q371" s="1213" t="n">
        <v>11693.3173707713</v>
      </c>
      <c r="R371" s="1343" t="n">
        <v>31878.65844324</v>
      </c>
      <c r="S371" s="1344" t="n">
        <v>36703.2838244513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140</v>
      </c>
      <c r="C372" s="1337" t="s">
        <v>496</v>
      </c>
      <c r="D372" s="1337" t="n">
        <f aca="false">K372</f>
        <v>400</v>
      </c>
      <c r="E372" s="1337" t="s">
        <v>496</v>
      </c>
      <c r="F372" s="1357" t="n">
        <f aca="false">L372</f>
        <v>850</v>
      </c>
      <c r="G372" s="1337" t="s">
        <v>496</v>
      </c>
      <c r="H372" s="1325" t="n">
        <v>6</v>
      </c>
      <c r="I372" s="1327" t="s">
        <v>517</v>
      </c>
      <c r="J372" s="1338" t="n">
        <v>140</v>
      </c>
      <c r="K372" s="1209" t="n">
        <v>400</v>
      </c>
      <c r="L372" s="1209" t="n">
        <v>850</v>
      </c>
      <c r="M372" s="1210" t="n">
        <v>13.6731988165779</v>
      </c>
      <c r="N372" s="1211" t="n">
        <v>593.0118</v>
      </c>
      <c r="O372" s="1212" t="n">
        <v>21072.6498225825</v>
      </c>
      <c r="P372" s="1342" t="n">
        <v>26136.003620025</v>
      </c>
      <c r="Q372" s="1213" t="n">
        <v>12471.797384955</v>
      </c>
      <c r="R372" s="1343" t="n">
        <v>33544.4472075375</v>
      </c>
      <c r="S372" s="1344" t="n">
        <v>38607.80100498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140</v>
      </c>
      <c r="C373" s="1337" t="s">
        <v>496</v>
      </c>
      <c r="D373" s="1337" t="n">
        <f aca="false">K373</f>
        <v>400</v>
      </c>
      <c r="E373" s="1337" t="s">
        <v>496</v>
      </c>
      <c r="F373" s="1357" t="n">
        <f aca="false">L373</f>
        <v>900</v>
      </c>
      <c r="G373" s="1337" t="s">
        <v>496</v>
      </c>
      <c r="H373" s="1325" t="n">
        <v>6</v>
      </c>
      <c r="I373" s="1327" t="s">
        <v>517</v>
      </c>
      <c r="J373" s="1338" t="n">
        <v>140</v>
      </c>
      <c r="K373" s="1209" t="n">
        <v>400</v>
      </c>
      <c r="L373" s="1209" t="n">
        <v>900</v>
      </c>
      <c r="M373" s="1210" t="n">
        <v>14.4183822358347</v>
      </c>
      <c r="N373" s="1211" t="n">
        <v>652.31298</v>
      </c>
      <c r="O373" s="1212" t="n">
        <v>21960.3508868588</v>
      </c>
      <c r="P373" s="1342" t="n">
        <v>27262.2686959688</v>
      </c>
      <c r="Q373" s="1213" t="n">
        <v>13034.7802793475</v>
      </c>
      <c r="R373" s="1343" t="n">
        <v>34995.1311662063</v>
      </c>
      <c r="S373" s="1344" t="n">
        <v>40297.0489753163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140</v>
      </c>
      <c r="C374" s="1337" t="s">
        <v>496</v>
      </c>
      <c r="D374" s="1337" t="n">
        <f aca="false">K374</f>
        <v>400</v>
      </c>
      <c r="E374" s="1337" t="s">
        <v>496</v>
      </c>
      <c r="F374" s="1357" t="n">
        <f aca="false">L374</f>
        <v>950</v>
      </c>
      <c r="G374" s="1337" t="s">
        <v>496</v>
      </c>
      <c r="H374" s="1325" t="n">
        <v>6</v>
      </c>
      <c r="I374" s="1327" t="s">
        <v>517</v>
      </c>
      <c r="J374" s="1338" t="n">
        <v>140</v>
      </c>
      <c r="K374" s="1209" t="n">
        <v>400</v>
      </c>
      <c r="L374" s="1209" t="n">
        <v>950</v>
      </c>
      <c r="M374" s="1210" t="n">
        <v>15.1806056550916</v>
      </c>
      <c r="N374" s="1211" t="n">
        <v>711.61416</v>
      </c>
      <c r="O374" s="1212" t="n">
        <v>22736.7567531225</v>
      </c>
      <c r="P374" s="1342" t="n">
        <v>28268.0223400913</v>
      </c>
      <c r="Q374" s="1213" t="n">
        <v>13813.2602935313</v>
      </c>
      <c r="R374" s="1343" t="n">
        <v>36550.0170466538</v>
      </c>
      <c r="S374" s="1344" t="n">
        <v>42081.2826336225</v>
      </c>
    </row>
    <row r="375" customFormat="false" ht="16.5" hidden="false" customHeight="false" outlineLevel="0" collapsed="false">
      <c r="A375" s="1336" t="s">
        <v>529</v>
      </c>
      <c r="B375" s="1337" t="n">
        <f aca="false">J375</f>
        <v>140</v>
      </c>
      <c r="C375" s="1337" t="s">
        <v>496</v>
      </c>
      <c r="D375" s="1337" t="n">
        <f aca="false">K375</f>
        <v>400</v>
      </c>
      <c r="E375" s="1337" t="s">
        <v>496</v>
      </c>
      <c r="F375" s="1357" t="n">
        <f aca="false">L375</f>
        <v>1000</v>
      </c>
      <c r="G375" s="1337" t="s">
        <v>496</v>
      </c>
      <c r="H375" s="1325" t="n">
        <v>6</v>
      </c>
      <c r="I375" s="1327" t="s">
        <v>517</v>
      </c>
      <c r="J375" s="1338" t="n">
        <v>140</v>
      </c>
      <c r="K375" s="1209" t="n">
        <v>400</v>
      </c>
      <c r="L375" s="1209" t="n">
        <v>1000</v>
      </c>
      <c r="M375" s="1210" t="n">
        <v>15.9257890743484</v>
      </c>
      <c r="N375" s="1211" t="n">
        <v>770.91534</v>
      </c>
      <c r="O375" s="1212" t="n">
        <v>23792.4409685963</v>
      </c>
      <c r="P375" s="1342" t="n">
        <v>29575.610560845</v>
      </c>
      <c r="Q375" s="1213" t="n">
        <v>14376.2433191325</v>
      </c>
      <c r="R375" s="1343" t="n">
        <v>38168.6842877288</v>
      </c>
      <c r="S375" s="1344" t="n">
        <v>43951.8538799775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140</v>
      </c>
      <c r="C376" s="1337" t="s">
        <v>496</v>
      </c>
      <c r="D376" s="1337" t="n">
        <f aca="false">K376</f>
        <v>400</v>
      </c>
      <c r="E376" s="1337" t="s">
        <v>496</v>
      </c>
      <c r="F376" s="1357" t="n">
        <f aca="false">L376</f>
        <v>1050</v>
      </c>
      <c r="G376" s="1337" t="s">
        <v>496</v>
      </c>
      <c r="H376" s="1325" t="n">
        <v>6</v>
      </c>
      <c r="I376" s="1327" t="s">
        <v>517</v>
      </c>
      <c r="J376" s="1338" t="n">
        <v>140</v>
      </c>
      <c r="K376" s="1209" t="n">
        <v>400</v>
      </c>
      <c r="L376" s="1209" t="n">
        <v>1050</v>
      </c>
      <c r="M376" s="1210" t="n">
        <v>16.6880124936053</v>
      </c>
      <c r="N376" s="1211" t="n">
        <v>830.21652</v>
      </c>
      <c r="O376" s="1212" t="n">
        <v>24690.0057818625</v>
      </c>
      <c r="P376" s="1342" t="n">
        <v>30713.7694475588</v>
      </c>
      <c r="Q376" s="1213" t="n">
        <v>15154.7232021075</v>
      </c>
      <c r="R376" s="1343" t="n">
        <v>39844.72898397</v>
      </c>
      <c r="S376" s="1344" t="n">
        <v>45868.4926496663</v>
      </c>
    </row>
    <row r="377" s="1179" customFormat="true" ht="16.5" hidden="false" customHeight="false" outlineLevel="0" collapsed="false">
      <c r="A377" s="1324" t="s">
        <v>529</v>
      </c>
      <c r="B377" s="1325" t="n">
        <f aca="false">J377</f>
        <v>140</v>
      </c>
      <c r="C377" s="1325" t="s">
        <v>496</v>
      </c>
      <c r="D377" s="1325" t="n">
        <f aca="false">K377</f>
        <v>400</v>
      </c>
      <c r="E377" s="1325" t="s">
        <v>496</v>
      </c>
      <c r="F377" s="1357" t="n">
        <f aca="false">L377</f>
        <v>1100</v>
      </c>
      <c r="G377" s="1325" t="s">
        <v>496</v>
      </c>
      <c r="H377" s="1325" t="n">
        <v>6</v>
      </c>
      <c r="I377" s="1327" t="s">
        <v>517</v>
      </c>
      <c r="J377" s="1338" t="n">
        <v>140</v>
      </c>
      <c r="K377" s="1209" t="n">
        <v>400</v>
      </c>
      <c r="L377" s="1209" t="n">
        <v>1100</v>
      </c>
      <c r="M377" s="1210" t="n">
        <v>17.4331959128621</v>
      </c>
      <c r="N377" s="1211" t="n">
        <v>889.5177</v>
      </c>
      <c r="O377" s="1212" t="n">
        <v>25578.7245012038</v>
      </c>
      <c r="P377" s="1342" t="n">
        <v>31840.5829760775</v>
      </c>
      <c r="Q377" s="1213" t="n">
        <v>15717.7062277088</v>
      </c>
      <c r="R377" s="1343" t="n">
        <v>41296.4307289125</v>
      </c>
      <c r="S377" s="1344" t="n">
        <v>47558.2892037863</v>
      </c>
    </row>
    <row r="378" s="1179" customFormat="true" ht="16.5" hidden="false" customHeight="false" outlineLevel="0" collapsed="false">
      <c r="A378" s="1336" t="s">
        <v>529</v>
      </c>
      <c r="B378" s="1337" t="n">
        <f aca="false">J378</f>
        <v>140</v>
      </c>
      <c r="C378" s="1337" t="s">
        <v>496</v>
      </c>
      <c r="D378" s="1337" t="n">
        <f aca="false">K378</f>
        <v>400</v>
      </c>
      <c r="E378" s="1337" t="s">
        <v>496</v>
      </c>
      <c r="F378" s="1357" t="n">
        <f aca="false">L378</f>
        <v>1150</v>
      </c>
      <c r="G378" s="1337" t="s">
        <v>496</v>
      </c>
      <c r="H378" s="1325" t="n">
        <v>6</v>
      </c>
      <c r="I378" s="1327" t="s">
        <v>517</v>
      </c>
      <c r="J378" s="1338" t="n">
        <v>140</v>
      </c>
      <c r="K378" s="1209" t="n">
        <v>400</v>
      </c>
      <c r="L378" s="1209" t="n">
        <v>1150</v>
      </c>
      <c r="M378" s="1210" t="n">
        <v>18.178379332119</v>
      </c>
      <c r="N378" s="1211" t="n">
        <v>948.81888</v>
      </c>
      <c r="O378" s="1212" t="n">
        <v>26467.6565659725</v>
      </c>
      <c r="P378" s="1342" t="n">
        <v>32967.52522038</v>
      </c>
      <c r="Q378" s="1213" t="n">
        <v>16280.6891221013</v>
      </c>
      <c r="R378" s="1343" t="n">
        <v>42748.3456880738</v>
      </c>
      <c r="S378" s="1344" t="n">
        <v>49248.2143424813</v>
      </c>
    </row>
    <row r="379" s="1179" customFormat="true" ht="16.5" hidden="false" customHeight="false" outlineLevel="0" collapsed="false">
      <c r="A379" s="1336" t="s">
        <v>529</v>
      </c>
      <c r="B379" s="1337" t="n">
        <f aca="false">J379</f>
        <v>140</v>
      </c>
      <c r="C379" s="1337" t="s">
        <v>496</v>
      </c>
      <c r="D379" s="1337" t="n">
        <f aca="false">K379</f>
        <v>400</v>
      </c>
      <c r="E379" s="1337" t="s">
        <v>496</v>
      </c>
      <c r="F379" s="1357" t="n">
        <f aca="false">L379</f>
        <v>1200</v>
      </c>
      <c r="G379" s="1337" t="s">
        <v>496</v>
      </c>
      <c r="H379" s="1325" t="n">
        <v>6</v>
      </c>
      <c r="I379" s="1327" t="s">
        <v>517</v>
      </c>
      <c r="J379" s="1338" t="n">
        <v>140</v>
      </c>
      <c r="K379" s="1209" t="n">
        <v>400</v>
      </c>
      <c r="L379" s="1209" t="n">
        <v>1200</v>
      </c>
      <c r="M379" s="1210" t="n">
        <v>19.0976027513758</v>
      </c>
      <c r="N379" s="1211" t="n">
        <v>1008.12006</v>
      </c>
      <c r="O379" s="1212" t="n">
        <v>27471.333962835</v>
      </c>
      <c r="P379" s="1342" t="n">
        <v>34211.1964106588</v>
      </c>
      <c r="Q379" s="1213" t="n">
        <v>17059.169136285</v>
      </c>
      <c r="R379" s="1343" t="n">
        <v>44530.50309912</v>
      </c>
      <c r="S379" s="1344" t="n">
        <v>51270.3655469438</v>
      </c>
    </row>
    <row r="380" s="1179" customFormat="true" ht="16.5" hidden="false" customHeight="false" outlineLevel="0" collapsed="false">
      <c r="A380" s="1336" t="s">
        <v>529</v>
      </c>
      <c r="B380" s="1337" t="n">
        <f aca="false">J380</f>
        <v>140</v>
      </c>
      <c r="C380" s="1337" t="s">
        <v>496</v>
      </c>
      <c r="D380" s="1337" t="n">
        <f aca="false">K380</f>
        <v>400</v>
      </c>
      <c r="E380" s="1337" t="s">
        <v>496</v>
      </c>
      <c r="F380" s="1357" t="n">
        <f aca="false">L380</f>
        <v>1250</v>
      </c>
      <c r="G380" s="1337" t="s">
        <v>496</v>
      </c>
      <c r="H380" s="1325" t="n">
        <v>6</v>
      </c>
      <c r="I380" s="1327" t="s">
        <v>517</v>
      </c>
      <c r="J380" s="1338" t="n">
        <v>140</v>
      </c>
      <c r="K380" s="1209" t="n">
        <v>400</v>
      </c>
      <c r="L380" s="1209" t="n">
        <v>1250</v>
      </c>
      <c r="M380" s="1210" t="n">
        <v>19.8427861706326</v>
      </c>
      <c r="N380" s="1211" t="n">
        <v>1067.42124</v>
      </c>
      <c r="O380" s="1212" t="n">
        <v>28360.6373483663</v>
      </c>
      <c r="P380" s="1342" t="n">
        <v>35338.3475392913</v>
      </c>
      <c r="Q380" s="1213" t="n">
        <v>17622.1520306775</v>
      </c>
      <c r="R380" s="1343" t="n">
        <v>45982.7893790438</v>
      </c>
      <c r="S380" s="1344" t="n">
        <v>52960.4995699688</v>
      </c>
    </row>
    <row r="381" s="1179" customFormat="true" ht="16.5" hidden="false" customHeight="false" outlineLevel="0" collapsed="false">
      <c r="A381" s="1336" t="s">
        <v>529</v>
      </c>
      <c r="B381" s="1337" t="n">
        <f aca="false">J381</f>
        <v>140</v>
      </c>
      <c r="C381" s="1337" t="s">
        <v>496</v>
      </c>
      <c r="D381" s="1337" t="n">
        <f aca="false">K381</f>
        <v>400</v>
      </c>
      <c r="E381" s="1337" t="s">
        <v>496</v>
      </c>
      <c r="F381" s="1357" t="n">
        <f aca="false">L381</f>
        <v>1300</v>
      </c>
      <c r="G381" s="1337" t="s">
        <v>496</v>
      </c>
      <c r="H381" s="1325" t="n">
        <v>6</v>
      </c>
      <c r="I381" s="1327" t="s">
        <v>517</v>
      </c>
      <c r="J381" s="1338" t="n">
        <v>140</v>
      </c>
      <c r="K381" s="1209" t="n">
        <v>400</v>
      </c>
      <c r="L381" s="1209" t="n">
        <v>1300</v>
      </c>
      <c r="M381" s="1210" t="n">
        <v>20.6050095898895</v>
      </c>
      <c r="N381" s="1211" t="n">
        <v>1126.72242</v>
      </c>
      <c r="O381" s="1212" t="n">
        <v>29250.0922800038</v>
      </c>
      <c r="P381" s="1342" t="n">
        <v>36465.5920885538</v>
      </c>
      <c r="Q381" s="1213" t="n">
        <v>18400.6320448613</v>
      </c>
      <c r="R381" s="1343" t="n">
        <v>47650.724324865</v>
      </c>
      <c r="S381" s="1344" t="n">
        <v>54866.224133415</v>
      </c>
    </row>
    <row r="382" s="1179" customFormat="true" ht="16.5" hidden="false" customHeight="false" outlineLevel="0" collapsed="false">
      <c r="A382" s="1336" t="s">
        <v>529</v>
      </c>
      <c r="B382" s="1337" t="n">
        <f aca="false">J382</f>
        <v>140</v>
      </c>
      <c r="C382" s="1337" t="s">
        <v>496</v>
      </c>
      <c r="D382" s="1337" t="n">
        <f aca="false">K382</f>
        <v>400</v>
      </c>
      <c r="E382" s="1337" t="s">
        <v>496</v>
      </c>
      <c r="F382" s="1357" t="n">
        <f aca="false">L382</f>
        <v>1350</v>
      </c>
      <c r="G382" s="1337" t="s">
        <v>496</v>
      </c>
      <c r="H382" s="1325" t="n">
        <v>6</v>
      </c>
      <c r="I382" s="1327" t="s">
        <v>517</v>
      </c>
      <c r="J382" s="1338" t="n">
        <v>140</v>
      </c>
      <c r="K382" s="1209" t="n">
        <v>400</v>
      </c>
      <c r="L382" s="1209" t="n">
        <v>1350</v>
      </c>
      <c r="M382" s="1210" t="n">
        <v>21.3501930091463</v>
      </c>
      <c r="N382" s="1211" t="n">
        <v>1186.0236</v>
      </c>
      <c r="O382" s="1212" t="n">
        <v>30139.684324785</v>
      </c>
      <c r="P382" s="1342" t="n">
        <v>37592.9208738338</v>
      </c>
      <c r="Q382" s="1213" t="n">
        <v>18963.6149392538</v>
      </c>
      <c r="R382" s="1343" t="n">
        <v>49103.2992640388</v>
      </c>
      <c r="S382" s="1344" t="n">
        <v>56556.5358130875</v>
      </c>
    </row>
    <row r="383" s="1179" customFormat="true" ht="16.5" hidden="false" customHeight="false" outlineLevel="0" collapsed="false">
      <c r="A383" s="1336" t="s">
        <v>529</v>
      </c>
      <c r="B383" s="1337" t="n">
        <f aca="false">J383</f>
        <v>140</v>
      </c>
      <c r="C383" s="1337" t="s">
        <v>496</v>
      </c>
      <c r="D383" s="1337" t="n">
        <f aca="false">K383</f>
        <v>400</v>
      </c>
      <c r="E383" s="1337" t="s">
        <v>496</v>
      </c>
      <c r="F383" s="1357" t="n">
        <f aca="false">L383</f>
        <v>1400</v>
      </c>
      <c r="G383" s="1337" t="s">
        <v>496</v>
      </c>
      <c r="H383" s="1325" t="n">
        <v>6</v>
      </c>
      <c r="I383" s="1327" t="s">
        <v>517</v>
      </c>
      <c r="J383" s="1338" t="n">
        <v>140</v>
      </c>
      <c r="K383" s="1209" t="n">
        <v>400</v>
      </c>
      <c r="L383" s="1209" t="n">
        <v>1400</v>
      </c>
      <c r="M383" s="1210" t="n">
        <v>22.1124164284032</v>
      </c>
      <c r="N383" s="1211" t="n">
        <v>1245.32478</v>
      </c>
      <c r="O383" s="1212" t="n">
        <v>31029.4002306263</v>
      </c>
      <c r="P383" s="1342" t="n">
        <v>38720.3260226063</v>
      </c>
      <c r="Q383" s="1213" t="n">
        <v>19742.0949534375</v>
      </c>
      <c r="R383" s="1343" t="n">
        <v>50771.4951840638</v>
      </c>
      <c r="S383" s="1344" t="n">
        <v>58462.4209760438</v>
      </c>
    </row>
    <row r="384" s="1179" customFormat="true" ht="16.5" hidden="false" customHeight="false" outlineLevel="0" collapsed="false">
      <c r="A384" s="1336" t="s">
        <v>529</v>
      </c>
      <c r="B384" s="1337" t="n">
        <f aca="false">J384</f>
        <v>140</v>
      </c>
      <c r="C384" s="1337" t="s">
        <v>496</v>
      </c>
      <c r="D384" s="1337" t="n">
        <f aca="false">K384</f>
        <v>400</v>
      </c>
      <c r="E384" s="1337" t="s">
        <v>496</v>
      </c>
      <c r="F384" s="1357" t="n">
        <f aca="false">L384</f>
        <v>1450</v>
      </c>
      <c r="G384" s="1337" t="s">
        <v>496</v>
      </c>
      <c r="H384" s="1325" t="n">
        <v>6</v>
      </c>
      <c r="I384" s="1327" t="s">
        <v>517</v>
      </c>
      <c r="J384" s="1338" t="n">
        <v>140</v>
      </c>
      <c r="K384" s="1209" t="n">
        <v>400</v>
      </c>
      <c r="L384" s="1209" t="n">
        <v>1450</v>
      </c>
      <c r="M384" s="1210" t="n">
        <v>22.85759984766</v>
      </c>
      <c r="N384" s="1211" t="n">
        <v>1304.62596</v>
      </c>
      <c r="O384" s="1212" t="n">
        <v>31919.228713575</v>
      </c>
      <c r="P384" s="1342" t="n">
        <v>39847.800843225</v>
      </c>
      <c r="Q384" s="1213" t="n">
        <v>20305.07784783</v>
      </c>
      <c r="R384" s="1343" t="n">
        <v>52224.306561405</v>
      </c>
      <c r="S384" s="1344" t="n">
        <v>60152.878691055</v>
      </c>
    </row>
    <row r="385" s="1179" customFormat="true" ht="16.5" hidden="false" customHeight="false" outlineLevel="0" collapsed="false">
      <c r="A385" s="1336" t="s">
        <v>529</v>
      </c>
      <c r="B385" s="1337" t="n">
        <f aca="false">J385</f>
        <v>140</v>
      </c>
      <c r="C385" s="1337" t="s">
        <v>496</v>
      </c>
      <c r="D385" s="1337" t="n">
        <f aca="false">K385</f>
        <v>400</v>
      </c>
      <c r="E385" s="1337" t="s">
        <v>496</v>
      </c>
      <c r="F385" s="1357" t="n">
        <f aca="false">L385</f>
        <v>1500</v>
      </c>
      <c r="G385" s="1337" t="s">
        <v>496</v>
      </c>
      <c r="H385" s="1325" t="n">
        <v>6</v>
      </c>
      <c r="I385" s="1327" t="s">
        <v>517</v>
      </c>
      <c r="J385" s="1338" t="n">
        <v>140</v>
      </c>
      <c r="K385" s="1209" t="n">
        <v>400</v>
      </c>
      <c r="L385" s="1209" t="n">
        <v>1500</v>
      </c>
      <c r="M385" s="1210" t="n">
        <v>23.8160174592168</v>
      </c>
      <c r="N385" s="1211" t="n">
        <v>1363.92714</v>
      </c>
      <c r="O385" s="1212" t="n">
        <v>33558.437471715</v>
      </c>
      <c r="P385" s="1342" t="n">
        <v>41732.6158490625</v>
      </c>
      <c r="Q385" s="1213" t="n">
        <v>21083.5578620137</v>
      </c>
      <c r="R385" s="1343" t="n">
        <v>54641.9953337288</v>
      </c>
      <c r="S385" s="1344" t="n">
        <v>62816.1737110763</v>
      </c>
    </row>
    <row r="386" s="1179" customFormat="true" ht="16.5" hidden="false" customHeight="false" outlineLevel="0" collapsed="false">
      <c r="A386" s="1336" t="s">
        <v>529</v>
      </c>
      <c r="B386" s="1337" t="n">
        <f aca="false">J386</f>
        <v>140</v>
      </c>
      <c r="C386" s="1337" t="s">
        <v>496</v>
      </c>
      <c r="D386" s="1337" t="n">
        <f aca="false">K386</f>
        <v>400</v>
      </c>
      <c r="E386" s="1337" t="s">
        <v>496</v>
      </c>
      <c r="F386" s="1357" t="n">
        <f aca="false">L386</f>
        <v>1550</v>
      </c>
      <c r="G386" s="1337" t="s">
        <v>496</v>
      </c>
      <c r="H386" s="1325" t="n">
        <v>6</v>
      </c>
      <c r="I386" s="1327" t="s">
        <v>517</v>
      </c>
      <c r="J386" s="1338" t="n">
        <v>140</v>
      </c>
      <c r="K386" s="1209" t="n">
        <v>400</v>
      </c>
      <c r="L386" s="1209" t="n">
        <v>1550</v>
      </c>
      <c r="M386" s="1210" t="n">
        <v>24.5612008784737</v>
      </c>
      <c r="N386" s="1211" t="n">
        <v>1423.22832</v>
      </c>
      <c r="O386" s="1212" t="n">
        <v>34448.20126875</v>
      </c>
      <c r="P386" s="1342" t="n">
        <v>42860.18737053</v>
      </c>
      <c r="Q386" s="1213" t="n">
        <v>21646.5407564062</v>
      </c>
      <c r="R386" s="1343" t="n">
        <v>56094.7420251563</v>
      </c>
      <c r="S386" s="1344" t="n">
        <v>64506.7281269363</v>
      </c>
    </row>
    <row r="387" s="1179" customFormat="true" ht="16.5" hidden="false" customHeight="false" outlineLevel="0" collapsed="false">
      <c r="A387" s="1324" t="s">
        <v>529</v>
      </c>
      <c r="B387" s="1325" t="n">
        <f aca="false">J387</f>
        <v>140</v>
      </c>
      <c r="C387" s="1325" t="s">
        <v>496</v>
      </c>
      <c r="D387" s="1325" t="n">
        <f aca="false">K387</f>
        <v>400</v>
      </c>
      <c r="E387" s="1325" t="s">
        <v>496</v>
      </c>
      <c r="F387" s="1357" t="n">
        <f aca="false">L387</f>
        <v>1600</v>
      </c>
      <c r="G387" s="1325" t="s">
        <v>496</v>
      </c>
      <c r="H387" s="1325" t="n">
        <v>6</v>
      </c>
      <c r="I387" s="1327" t="s">
        <v>517</v>
      </c>
      <c r="J387" s="1338" t="n">
        <v>140</v>
      </c>
      <c r="K387" s="1209" t="n">
        <v>400</v>
      </c>
      <c r="L387" s="1209" t="n">
        <v>1600</v>
      </c>
      <c r="M387" s="1210" t="n">
        <v>25.3063842977305</v>
      </c>
      <c r="N387" s="1211" t="n">
        <v>1482.5295</v>
      </c>
      <c r="O387" s="1212" t="n">
        <v>35338.0641283913</v>
      </c>
      <c r="P387" s="1342" t="n">
        <v>43987.8125563763</v>
      </c>
      <c r="Q387" s="1213" t="n">
        <v>22209.5237820075</v>
      </c>
      <c r="R387" s="1343" t="n">
        <v>57547.5879103988</v>
      </c>
      <c r="S387" s="1344" t="n">
        <v>66197.3363383838</v>
      </c>
    </row>
    <row r="388" s="1179" customFormat="true" ht="16.5" hidden="false" customHeight="false" outlineLevel="0" collapsed="false">
      <c r="A388" s="1336" t="s">
        <v>529</v>
      </c>
      <c r="B388" s="1337" t="n">
        <f aca="false">J388</f>
        <v>140</v>
      </c>
      <c r="C388" s="1337" t="s">
        <v>496</v>
      </c>
      <c r="D388" s="1337" t="n">
        <f aca="false">K388</f>
        <v>400</v>
      </c>
      <c r="E388" s="1337" t="s">
        <v>496</v>
      </c>
      <c r="F388" s="1357" t="n">
        <f aca="false">L388</f>
        <v>1650</v>
      </c>
      <c r="G388" s="1337" t="s">
        <v>496</v>
      </c>
      <c r="H388" s="1325" t="n">
        <v>6</v>
      </c>
      <c r="I388" s="1327" t="s">
        <v>517</v>
      </c>
      <c r="J388" s="1338" t="n">
        <v>140</v>
      </c>
      <c r="K388" s="1209" t="n">
        <v>400</v>
      </c>
      <c r="L388" s="1209" t="n">
        <v>1650</v>
      </c>
      <c r="M388" s="1210" t="n">
        <v>26.0686077169874</v>
      </c>
      <c r="N388" s="1211" t="n">
        <v>1541.83068</v>
      </c>
      <c r="O388" s="1212" t="n">
        <v>36228.0181781138</v>
      </c>
      <c r="P388" s="1342" t="n">
        <v>45115.4872079213</v>
      </c>
      <c r="Q388" s="1213" t="n">
        <v>22988.0037961913</v>
      </c>
      <c r="R388" s="1343" t="n">
        <v>59216.021974305</v>
      </c>
      <c r="S388" s="1344" t="n">
        <v>68103.4910041125</v>
      </c>
    </row>
    <row r="389" s="1179" customFormat="true" ht="16.5" hidden="false" customHeight="false" outlineLevel="0" collapsed="false">
      <c r="A389" s="1336" t="s">
        <v>529</v>
      </c>
      <c r="B389" s="1337" t="n">
        <f aca="false">J389</f>
        <v>140</v>
      </c>
      <c r="C389" s="1337" t="s">
        <v>496</v>
      </c>
      <c r="D389" s="1337" t="n">
        <f aca="false">K389</f>
        <v>400</v>
      </c>
      <c r="E389" s="1337" t="s">
        <v>496</v>
      </c>
      <c r="F389" s="1357" t="n">
        <f aca="false">L389</f>
        <v>1700</v>
      </c>
      <c r="G389" s="1337" t="s">
        <v>496</v>
      </c>
      <c r="H389" s="1325" t="n">
        <v>6</v>
      </c>
      <c r="I389" s="1327" t="s">
        <v>517</v>
      </c>
      <c r="J389" s="1338" t="n">
        <v>140</v>
      </c>
      <c r="K389" s="1209" t="n">
        <v>400</v>
      </c>
      <c r="L389" s="1209" t="n">
        <v>1700</v>
      </c>
      <c r="M389" s="1210" t="n">
        <v>26.8137911362442</v>
      </c>
      <c r="N389" s="1211" t="n">
        <v>1601.13186</v>
      </c>
      <c r="O389" s="1212" t="n">
        <v>37118.0560702275</v>
      </c>
      <c r="P389" s="1342" t="n">
        <v>46243.2075201113</v>
      </c>
      <c r="Q389" s="1213" t="n">
        <v>23550.9866905838</v>
      </c>
      <c r="R389" s="1343" t="n">
        <v>60669.0427608113</v>
      </c>
      <c r="S389" s="1344" t="n">
        <v>69794.194210695</v>
      </c>
    </row>
    <row r="390" s="1179" customFormat="true" ht="16.5" hidden="false" customHeight="false" outlineLevel="0" collapsed="false">
      <c r="A390" s="1336" t="s">
        <v>529</v>
      </c>
      <c r="B390" s="1337" t="n">
        <f aca="false">J390</f>
        <v>140</v>
      </c>
      <c r="C390" s="1337" t="s">
        <v>496</v>
      </c>
      <c r="D390" s="1337" t="n">
        <f aca="false">K390</f>
        <v>400</v>
      </c>
      <c r="E390" s="1337" t="s">
        <v>496</v>
      </c>
      <c r="F390" s="1357" t="n">
        <f aca="false">L390</f>
        <v>1750</v>
      </c>
      <c r="G390" s="1337" t="s">
        <v>496</v>
      </c>
      <c r="H390" s="1325" t="n">
        <v>6</v>
      </c>
      <c r="I390" s="1327" t="s">
        <v>517</v>
      </c>
      <c r="J390" s="1338" t="n">
        <v>140</v>
      </c>
      <c r="K390" s="1209" t="n">
        <v>400</v>
      </c>
      <c r="L390" s="1209" t="n">
        <v>1750</v>
      </c>
      <c r="M390" s="1210" t="n">
        <v>27.5760145555011</v>
      </c>
      <c r="N390" s="1211" t="n">
        <v>1660.43304</v>
      </c>
      <c r="O390" s="1212" t="n">
        <v>38008.1716379213</v>
      </c>
      <c r="P390" s="1342" t="n">
        <v>47370.9700815188</v>
      </c>
      <c r="Q390" s="1213" t="n">
        <v>24329.4667047675</v>
      </c>
      <c r="R390" s="1343" t="n">
        <v>62337.6383426888</v>
      </c>
      <c r="S390" s="1344" t="n">
        <v>71700.4367862863</v>
      </c>
    </row>
    <row r="391" s="1179" customFormat="true" ht="16.5" hidden="false" customHeight="false" outlineLevel="0" collapsed="false">
      <c r="A391" s="1336" t="s">
        <v>529</v>
      </c>
      <c r="B391" s="1337" t="n">
        <f aca="false">J391</f>
        <v>140</v>
      </c>
      <c r="C391" s="1337" t="s">
        <v>496</v>
      </c>
      <c r="D391" s="1337" t="n">
        <f aca="false">K391</f>
        <v>400</v>
      </c>
      <c r="E391" s="1337" t="s">
        <v>496</v>
      </c>
      <c r="F391" s="1357" t="n">
        <f aca="false">L391</f>
        <v>1800</v>
      </c>
      <c r="G391" s="1337" t="s">
        <v>496</v>
      </c>
      <c r="H391" s="1325" t="n">
        <v>6</v>
      </c>
      <c r="I391" s="1327" t="s">
        <v>517</v>
      </c>
      <c r="J391" s="1338" t="n">
        <v>140</v>
      </c>
      <c r="K391" s="1209" t="n">
        <v>400</v>
      </c>
      <c r="L391" s="1209" t="n">
        <v>1800</v>
      </c>
      <c r="M391" s="1210" t="n">
        <v>28.3211979747579</v>
      </c>
      <c r="N391" s="1211" t="n">
        <v>1719.73422</v>
      </c>
      <c r="O391" s="1212" t="n">
        <v>38898.3589768013</v>
      </c>
      <c r="P391" s="1342" t="n">
        <v>48498.7717431338</v>
      </c>
      <c r="Q391" s="1213" t="n">
        <v>24892.44959916</v>
      </c>
      <c r="R391" s="1343" t="n">
        <v>63790.8085759613</v>
      </c>
      <c r="S391" s="1344" t="n">
        <v>73391.2213422938</v>
      </c>
    </row>
    <row r="392" s="1179" customFormat="true" ht="16.5" hidden="false" customHeight="false" outlineLevel="0" collapsed="false">
      <c r="A392" s="1336" t="s">
        <v>529</v>
      </c>
      <c r="B392" s="1337" t="n">
        <f aca="false">J392</f>
        <v>140</v>
      </c>
      <c r="C392" s="1337" t="s">
        <v>496</v>
      </c>
      <c r="D392" s="1337" t="n">
        <f aca="false">K392</f>
        <v>400</v>
      </c>
      <c r="E392" s="1337" t="s">
        <v>496</v>
      </c>
      <c r="F392" s="1357" t="n">
        <f aca="false">L392</f>
        <v>1850</v>
      </c>
      <c r="G392" s="1337" t="s">
        <v>496</v>
      </c>
      <c r="H392" s="1325" t="n">
        <v>6</v>
      </c>
      <c r="I392" s="1327" t="s">
        <v>517</v>
      </c>
      <c r="J392" s="1338" t="n">
        <v>140</v>
      </c>
      <c r="K392" s="1209" t="n">
        <v>400</v>
      </c>
      <c r="L392" s="1209" t="n">
        <v>1850</v>
      </c>
      <c r="M392" s="1210" t="n">
        <v>29.0834213940147</v>
      </c>
      <c r="N392" s="1211" t="n">
        <v>1779.0354</v>
      </c>
      <c r="O392" s="1212" t="n">
        <v>39788.6129697263</v>
      </c>
      <c r="P392" s="1342" t="n">
        <v>49626.6097495725</v>
      </c>
      <c r="Q392" s="1213" t="n">
        <v>25670.9296133438</v>
      </c>
      <c r="R392" s="1343" t="n">
        <v>65459.54258307</v>
      </c>
      <c r="S392" s="1344" t="n">
        <v>75297.5393629163</v>
      </c>
    </row>
    <row r="393" s="1179" customFormat="true" ht="16.5" hidden="false" customHeight="false" outlineLevel="0" collapsed="false">
      <c r="A393" s="1336" t="s">
        <v>529</v>
      </c>
      <c r="B393" s="1337" t="n">
        <f aca="false">J393</f>
        <v>140</v>
      </c>
      <c r="C393" s="1337" t="s">
        <v>496</v>
      </c>
      <c r="D393" s="1337" t="n">
        <f aca="false">K393</f>
        <v>400</v>
      </c>
      <c r="E393" s="1337" t="s">
        <v>496</v>
      </c>
      <c r="F393" s="1357" t="n">
        <f aca="false">L393</f>
        <v>1900</v>
      </c>
      <c r="G393" s="1337" t="s">
        <v>496</v>
      </c>
      <c r="H393" s="1325" t="n">
        <v>6</v>
      </c>
      <c r="I393" s="1327" t="s">
        <v>517</v>
      </c>
      <c r="J393" s="1338" t="n">
        <v>140</v>
      </c>
      <c r="K393" s="1209" t="n">
        <v>400</v>
      </c>
      <c r="L393" s="1209" t="n">
        <v>1900</v>
      </c>
      <c r="M393" s="1210" t="n">
        <v>29.8286048132716</v>
      </c>
      <c r="N393" s="1211" t="n">
        <v>1838.33658</v>
      </c>
      <c r="O393" s="1212" t="n">
        <v>40678.9287619725</v>
      </c>
      <c r="P393" s="1342" t="n">
        <v>50754.48147666</v>
      </c>
      <c r="Q393" s="1213" t="n">
        <v>26233.9125077363</v>
      </c>
      <c r="R393" s="1343" t="n">
        <v>66912.8412697088</v>
      </c>
      <c r="S393" s="1344" t="n">
        <v>76988.3939843963</v>
      </c>
    </row>
    <row r="394" s="1179" customFormat="true" ht="16.5" hidden="false" customHeight="false" outlineLevel="0" collapsed="false">
      <c r="A394" s="1336" t="s">
        <v>529</v>
      </c>
      <c r="B394" s="1337" t="n">
        <f aca="false">J394</f>
        <v>140</v>
      </c>
      <c r="C394" s="1337" t="s">
        <v>496</v>
      </c>
      <c r="D394" s="1337" t="n">
        <f aca="false">K394</f>
        <v>400</v>
      </c>
      <c r="E394" s="1337" t="s">
        <v>496</v>
      </c>
      <c r="F394" s="1357" t="n">
        <f aca="false">L394</f>
        <v>1950</v>
      </c>
      <c r="G394" s="1337" t="s">
        <v>496</v>
      </c>
      <c r="H394" s="1325" t="n">
        <v>6</v>
      </c>
      <c r="I394" s="1327" t="s">
        <v>517</v>
      </c>
      <c r="J394" s="1338" t="n">
        <v>140</v>
      </c>
      <c r="K394" s="1209" t="n">
        <v>400</v>
      </c>
      <c r="L394" s="1209" t="n">
        <v>1950</v>
      </c>
      <c r="M394" s="1210" t="n">
        <v>30.7307882325284</v>
      </c>
      <c r="N394" s="1211" t="n">
        <v>1897.63776</v>
      </c>
      <c r="O394" s="1212" t="n">
        <v>41683.9236258938</v>
      </c>
      <c r="P394" s="1342" t="n">
        <v>51998.9170891163</v>
      </c>
      <c r="Q394" s="1213" t="n">
        <v>26796.8955333375</v>
      </c>
      <c r="R394" s="1343" t="n">
        <v>68480.8191592313</v>
      </c>
      <c r="S394" s="1344" t="n">
        <v>78795.8126224538</v>
      </c>
    </row>
    <row r="395" s="1179" customFormat="true" ht="16.5" hidden="false" customHeight="false" outlineLevel="0" collapsed="false">
      <c r="A395" s="1336" t="s">
        <v>529</v>
      </c>
      <c r="B395" s="1337" t="n">
        <f aca="false">J395</f>
        <v>140</v>
      </c>
      <c r="C395" s="1337" t="s">
        <v>496</v>
      </c>
      <c r="D395" s="1337" t="n">
        <f aca="false">K395</f>
        <v>400</v>
      </c>
      <c r="E395" s="1337" t="s">
        <v>496</v>
      </c>
      <c r="F395" s="1357" t="n">
        <f aca="false">L395</f>
        <v>2000</v>
      </c>
      <c r="G395" s="1337" t="s">
        <v>496</v>
      </c>
      <c r="H395" s="1325" t="n">
        <v>6</v>
      </c>
      <c r="I395" s="1327" t="s">
        <v>517</v>
      </c>
      <c r="J395" s="1338" t="n">
        <v>140</v>
      </c>
      <c r="K395" s="1209" t="n">
        <v>400</v>
      </c>
      <c r="L395" s="1209" t="n">
        <v>2000</v>
      </c>
      <c r="M395" s="1210" t="n">
        <v>31.5845740517853</v>
      </c>
      <c r="N395" s="1211" t="n">
        <v>1956.93894</v>
      </c>
      <c r="O395" s="1212" t="n">
        <v>42801.9703105725</v>
      </c>
      <c r="P395" s="1342" t="n">
        <v>53536.0207725113</v>
      </c>
      <c r="Q395" s="1213" t="n">
        <v>27575.3754163125</v>
      </c>
      <c r="R395" s="1343" t="n">
        <v>70377.345726885</v>
      </c>
      <c r="S395" s="1344" t="n">
        <v>81111.3961888238</v>
      </c>
    </row>
    <row r="396" s="1179" customFormat="true" ht="16.5" hidden="false" customHeight="false" outlineLevel="0" collapsed="false">
      <c r="A396" s="1336" t="s">
        <v>529</v>
      </c>
      <c r="B396" s="1337" t="n">
        <f aca="false">J396</f>
        <v>140</v>
      </c>
      <c r="C396" s="1337" t="s">
        <v>496</v>
      </c>
      <c r="D396" s="1337" t="n">
        <f aca="false">K396</f>
        <v>400</v>
      </c>
      <c r="E396" s="1337" t="s">
        <v>496</v>
      </c>
      <c r="F396" s="1357" t="n">
        <f aca="false">L396</f>
        <v>2050</v>
      </c>
      <c r="G396" s="1337" t="s">
        <v>496</v>
      </c>
      <c r="H396" s="1325" t="n">
        <v>6</v>
      </c>
      <c r="I396" s="1327" t="s">
        <v>517</v>
      </c>
      <c r="J396" s="1338" t="n">
        <v>140</v>
      </c>
      <c r="K396" s="1209" t="n">
        <v>400</v>
      </c>
      <c r="L396" s="1209" t="n">
        <v>2050</v>
      </c>
      <c r="M396" s="1210" t="n">
        <v>32.3297574710421</v>
      </c>
      <c r="N396" s="1211" t="n">
        <v>2016.24012</v>
      </c>
      <c r="O396" s="1212" t="n">
        <v>43692.4312196963</v>
      </c>
      <c r="P396" s="1342" t="n">
        <v>54663.901290585</v>
      </c>
      <c r="Q396" s="1213" t="n">
        <v>28138.3584419138</v>
      </c>
      <c r="R396" s="1343" t="n">
        <v>71830.78966161</v>
      </c>
      <c r="S396" s="1344" t="n">
        <v>82802.2597324988</v>
      </c>
    </row>
    <row r="397" s="1179" customFormat="true" ht="16.5" hidden="false" customHeight="false" outlineLevel="0" collapsed="false">
      <c r="A397" s="1324" t="s">
        <v>529</v>
      </c>
      <c r="B397" s="1325" t="n">
        <f aca="false">J397</f>
        <v>140</v>
      </c>
      <c r="C397" s="1325" t="s">
        <v>496</v>
      </c>
      <c r="D397" s="1325" t="n">
        <f aca="false">K397</f>
        <v>400</v>
      </c>
      <c r="E397" s="1325" t="s">
        <v>496</v>
      </c>
      <c r="F397" s="1357" t="n">
        <f aca="false">L397</f>
        <v>2100</v>
      </c>
      <c r="G397" s="1325" t="s">
        <v>496</v>
      </c>
      <c r="H397" s="1325" t="n">
        <v>6</v>
      </c>
      <c r="I397" s="1327" t="s">
        <v>517</v>
      </c>
      <c r="J397" s="1338" t="n">
        <v>140</v>
      </c>
      <c r="K397" s="1209" t="n">
        <v>400</v>
      </c>
      <c r="L397" s="1209" t="n">
        <v>2100</v>
      </c>
      <c r="M397" s="1210" t="n">
        <v>33.0919808902989</v>
      </c>
      <c r="N397" s="1211" t="n">
        <v>2075.5413</v>
      </c>
      <c r="O397" s="1212" t="n">
        <v>44582.9394951788</v>
      </c>
      <c r="P397" s="1342" t="n">
        <v>55791.8106745838</v>
      </c>
      <c r="Q397" s="1213" t="n">
        <v>28916.8383248888</v>
      </c>
      <c r="R397" s="1343" t="n">
        <v>73499.7778200675</v>
      </c>
      <c r="S397" s="1344" t="n">
        <v>84708.6489994725</v>
      </c>
    </row>
    <row r="398" s="1179" customFormat="true" ht="16.5" hidden="false" customHeight="false" outlineLevel="0" collapsed="false">
      <c r="A398" s="1336" t="s">
        <v>529</v>
      </c>
      <c r="B398" s="1337" t="n">
        <f aca="false">J398</f>
        <v>140</v>
      </c>
      <c r="C398" s="1337" t="s">
        <v>496</v>
      </c>
      <c r="D398" s="1337" t="n">
        <f aca="false">K398</f>
        <v>400</v>
      </c>
      <c r="E398" s="1337" t="s">
        <v>496</v>
      </c>
      <c r="F398" s="1357" t="n">
        <f aca="false">L398</f>
        <v>2150</v>
      </c>
      <c r="G398" s="1337" t="s">
        <v>496</v>
      </c>
      <c r="H398" s="1325" t="n">
        <v>6</v>
      </c>
      <c r="I398" s="1327" t="s">
        <v>517</v>
      </c>
      <c r="J398" s="1338" t="n">
        <v>140</v>
      </c>
      <c r="K398" s="1209" t="n">
        <v>400</v>
      </c>
      <c r="L398" s="1209" t="n">
        <v>2150</v>
      </c>
      <c r="M398" s="1210" t="n">
        <v>33.8371643095558</v>
      </c>
      <c r="N398" s="1211" t="n">
        <v>2134.84248</v>
      </c>
      <c r="O398" s="1212" t="n">
        <v>45473.49198801</v>
      </c>
      <c r="P398" s="1342" t="n">
        <v>56919.7472187938</v>
      </c>
      <c r="Q398" s="1213" t="n">
        <v>29479.82135049</v>
      </c>
      <c r="R398" s="1343" t="n">
        <v>74953.3133385</v>
      </c>
      <c r="S398" s="1344" t="n">
        <v>86399.5685692838</v>
      </c>
    </row>
    <row r="399" s="1179" customFormat="true" ht="16.5" hidden="false" customHeight="false" outlineLevel="0" collapsed="false">
      <c r="A399" s="1336" t="s">
        <v>529</v>
      </c>
      <c r="B399" s="1337" t="n">
        <f aca="false">J399</f>
        <v>140</v>
      </c>
      <c r="C399" s="1337" t="s">
        <v>496</v>
      </c>
      <c r="D399" s="1337" t="n">
        <f aca="false">K399</f>
        <v>400</v>
      </c>
      <c r="E399" s="1337" t="s">
        <v>496</v>
      </c>
      <c r="F399" s="1357" t="n">
        <f aca="false">L399</f>
        <v>2200</v>
      </c>
      <c r="G399" s="1337" t="s">
        <v>496</v>
      </c>
      <c r="H399" s="1325" t="n">
        <v>6</v>
      </c>
      <c r="I399" s="1327" t="s">
        <v>517</v>
      </c>
      <c r="J399" s="1338" t="n">
        <v>140</v>
      </c>
      <c r="K399" s="1209" t="n">
        <v>400</v>
      </c>
      <c r="L399" s="1209" t="n">
        <v>2200</v>
      </c>
      <c r="M399" s="1210" t="n">
        <v>34.5993877288126</v>
      </c>
      <c r="N399" s="1211" t="n">
        <v>2194.14366</v>
      </c>
      <c r="O399" s="1212" t="n">
        <v>46364.0862052238</v>
      </c>
      <c r="P399" s="1342" t="n">
        <v>58047.7090862925</v>
      </c>
      <c r="Q399" s="1213" t="n">
        <v>30258.301233465</v>
      </c>
      <c r="R399" s="1343" t="n">
        <v>76622.3874386888</v>
      </c>
      <c r="S399" s="1344" t="n">
        <v>88306.0103197575</v>
      </c>
    </row>
    <row r="400" s="1179" customFormat="true" ht="16.5" hidden="false" customHeight="false" outlineLevel="0" collapsed="false">
      <c r="A400" s="1336" t="s">
        <v>529</v>
      </c>
      <c r="B400" s="1337" t="n">
        <f aca="false">J400</f>
        <v>140</v>
      </c>
      <c r="C400" s="1337" t="s">
        <v>496</v>
      </c>
      <c r="D400" s="1337" t="n">
        <f aca="false">K400</f>
        <v>400</v>
      </c>
      <c r="E400" s="1337" t="s">
        <v>496</v>
      </c>
      <c r="F400" s="1357" t="n">
        <f aca="false">L400</f>
        <v>2250</v>
      </c>
      <c r="G400" s="1337" t="s">
        <v>496</v>
      </c>
      <c r="H400" s="1325" t="n">
        <v>6</v>
      </c>
      <c r="I400" s="1327" t="s">
        <v>517</v>
      </c>
      <c r="J400" s="1338" t="n">
        <v>140</v>
      </c>
      <c r="K400" s="1209" t="n">
        <v>400</v>
      </c>
      <c r="L400" s="1209" t="n">
        <v>2250</v>
      </c>
      <c r="M400" s="1210" t="n">
        <v>35.3445711480695</v>
      </c>
      <c r="N400" s="1211" t="n">
        <v>2253.44484</v>
      </c>
      <c r="O400" s="1212" t="n">
        <v>47254.7192602275</v>
      </c>
      <c r="P400" s="1342" t="n">
        <v>59175.6948337838</v>
      </c>
      <c r="Q400" s="1213" t="n">
        <v>30821.2842590661</v>
      </c>
      <c r="R400" s="1343" t="n">
        <v>78076.0035192936</v>
      </c>
      <c r="S400" s="1344" t="n">
        <v>89996.9790928499</v>
      </c>
    </row>
    <row r="401" s="1179" customFormat="true" ht="16.5" hidden="false" customHeight="false" outlineLevel="0" collapsed="false">
      <c r="A401" s="1336" t="s">
        <v>529</v>
      </c>
      <c r="B401" s="1337" t="n">
        <f aca="false">J401</f>
        <v>140</v>
      </c>
      <c r="C401" s="1337" t="s">
        <v>496</v>
      </c>
      <c r="D401" s="1337" t="n">
        <f aca="false">K401</f>
        <v>400</v>
      </c>
      <c r="E401" s="1337" t="s">
        <v>496</v>
      </c>
      <c r="F401" s="1357" t="n">
        <f aca="false">L401</f>
        <v>2300</v>
      </c>
      <c r="G401" s="1337" t="s">
        <v>496</v>
      </c>
      <c r="H401" s="1325" t="n">
        <v>6</v>
      </c>
      <c r="I401" s="1327" t="s">
        <v>517</v>
      </c>
      <c r="J401" s="1338" t="n">
        <v>140</v>
      </c>
      <c r="K401" s="1209" t="n">
        <v>400</v>
      </c>
      <c r="L401" s="1209" t="n">
        <v>2300</v>
      </c>
      <c r="M401" s="1210" t="n">
        <v>36.0897545673263</v>
      </c>
      <c r="N401" s="1211" t="n">
        <v>2312.74602</v>
      </c>
      <c r="O401" s="1212" t="n">
        <v>48145.38918489</v>
      </c>
      <c r="P401" s="1342" t="n">
        <v>60303.70314918</v>
      </c>
      <c r="Q401" s="1213" t="n">
        <v>31384.2671534588</v>
      </c>
      <c r="R401" s="1343" t="n">
        <v>79529.6563383488</v>
      </c>
      <c r="S401" s="1344" t="n">
        <v>91687.9703026388</v>
      </c>
    </row>
    <row r="402" s="1179" customFormat="true" ht="16.5" hidden="false" customHeight="false" outlineLevel="0" collapsed="false">
      <c r="A402" s="1336" t="s">
        <v>529</v>
      </c>
      <c r="B402" s="1337" t="n">
        <f aca="false">J402</f>
        <v>140</v>
      </c>
      <c r="C402" s="1337" t="s">
        <v>496</v>
      </c>
      <c r="D402" s="1337" t="n">
        <f aca="false">K402</f>
        <v>400</v>
      </c>
      <c r="E402" s="1337" t="s">
        <v>496</v>
      </c>
      <c r="F402" s="1357" t="n">
        <f aca="false">L402</f>
        <v>2350</v>
      </c>
      <c r="G402" s="1337" t="s">
        <v>496</v>
      </c>
      <c r="H402" s="1325" t="n">
        <v>6</v>
      </c>
      <c r="I402" s="1327" t="s">
        <v>517</v>
      </c>
      <c r="J402" s="1338" t="n">
        <v>140</v>
      </c>
      <c r="K402" s="1209" t="n">
        <v>400</v>
      </c>
      <c r="L402" s="1209" t="n">
        <v>2350</v>
      </c>
      <c r="M402" s="1210" t="n">
        <v>36.8519779865832</v>
      </c>
      <c r="N402" s="1211" t="n">
        <v>2372.0472</v>
      </c>
      <c r="O402" s="1212" t="n">
        <v>49036.0937486625</v>
      </c>
      <c r="P402" s="1342" t="n">
        <v>61431.7327203938</v>
      </c>
      <c r="Q402" s="1213" t="n">
        <v>32162.7471676425</v>
      </c>
      <c r="R402" s="1343" t="n">
        <v>81198.840916305</v>
      </c>
      <c r="S402" s="1344" t="n">
        <v>93594.4798880363</v>
      </c>
    </row>
    <row r="403" s="1179" customFormat="true" ht="16.5" hidden="false" customHeight="false" outlineLevel="0" collapsed="false">
      <c r="A403" s="1336" t="s">
        <v>529</v>
      </c>
      <c r="B403" s="1337" t="n">
        <f aca="false">J403</f>
        <v>140</v>
      </c>
      <c r="C403" s="1337" t="s">
        <v>496</v>
      </c>
      <c r="D403" s="1337" t="n">
        <f aca="false">K403</f>
        <v>400</v>
      </c>
      <c r="E403" s="1337" t="s">
        <v>496</v>
      </c>
      <c r="F403" s="1357" t="n">
        <f aca="false">L403</f>
        <v>2400</v>
      </c>
      <c r="G403" s="1337" t="s">
        <v>496</v>
      </c>
      <c r="H403" s="1325" t="n">
        <v>6</v>
      </c>
      <c r="I403" s="1327" t="s">
        <v>517</v>
      </c>
      <c r="J403" s="1338" t="n">
        <v>140</v>
      </c>
      <c r="K403" s="1209" t="n">
        <v>400</v>
      </c>
      <c r="L403" s="1209" t="n">
        <v>2400</v>
      </c>
      <c r="M403" s="1210" t="n">
        <v>37.59716140584</v>
      </c>
      <c r="N403" s="1211" t="n">
        <v>2431.34838</v>
      </c>
      <c r="O403" s="1212" t="n">
        <v>49926.830852205</v>
      </c>
      <c r="P403" s="1342" t="n">
        <v>62559.7822353375</v>
      </c>
      <c r="Q403" s="1213" t="n">
        <v>32725.7301932438</v>
      </c>
      <c r="R403" s="1343" t="n">
        <v>82652.5610454488</v>
      </c>
      <c r="S403" s="1344" t="n">
        <v>95285.5124285813</v>
      </c>
    </row>
    <row r="404" s="1179" customFormat="true" ht="16.5" hidden="false" customHeight="false" outlineLevel="0" collapsed="false">
      <c r="A404" s="1336" t="s">
        <v>529</v>
      </c>
      <c r="B404" s="1337" t="n">
        <f aca="false">J404</f>
        <v>140</v>
      </c>
      <c r="C404" s="1337" t="s">
        <v>496</v>
      </c>
      <c r="D404" s="1337" t="n">
        <f aca="false">K404</f>
        <v>400</v>
      </c>
      <c r="E404" s="1337" t="s">
        <v>496</v>
      </c>
      <c r="F404" s="1357" t="n">
        <f aca="false">L404</f>
        <v>2450</v>
      </c>
      <c r="G404" s="1337" t="s">
        <v>496</v>
      </c>
      <c r="H404" s="1325" t="n">
        <v>6</v>
      </c>
      <c r="I404" s="1327" t="s">
        <v>517</v>
      </c>
      <c r="J404" s="1338" t="n">
        <v>140</v>
      </c>
      <c r="K404" s="1209" t="n">
        <v>400</v>
      </c>
      <c r="L404" s="1209" t="n">
        <v>2450</v>
      </c>
      <c r="M404" s="1210" t="n">
        <v>38.5866650173968</v>
      </c>
      <c r="N404" s="1211" t="n">
        <v>2490.64956</v>
      </c>
      <c r="O404" s="1212" t="n">
        <v>51564.07515294</v>
      </c>
      <c r="P404" s="1342" t="n">
        <v>64444.7916925425</v>
      </c>
      <c r="Q404" s="1213" t="n">
        <v>33504.2100762188</v>
      </c>
      <c r="R404" s="1343" t="n">
        <v>85068.2852291588</v>
      </c>
      <c r="S404" s="1344" t="n">
        <v>97949.0017687613</v>
      </c>
    </row>
    <row r="405" s="1179" customFormat="true" ht="16.5" hidden="false" customHeight="false" outlineLevel="0" collapsed="false">
      <c r="A405" s="1336" t="s">
        <v>529</v>
      </c>
      <c r="B405" s="1337" t="n">
        <f aca="false">J405</f>
        <v>140</v>
      </c>
      <c r="C405" s="1337" t="s">
        <v>496</v>
      </c>
      <c r="D405" s="1337" t="n">
        <f aca="false">K405</f>
        <v>400</v>
      </c>
      <c r="E405" s="1337" t="s">
        <v>496</v>
      </c>
      <c r="F405" s="1357" t="n">
        <f aca="false">L405</f>
        <v>2500</v>
      </c>
      <c r="G405" s="1337" t="s">
        <v>496</v>
      </c>
      <c r="H405" s="1325" t="n">
        <v>6</v>
      </c>
      <c r="I405" s="1327" t="s">
        <v>517</v>
      </c>
      <c r="J405" s="1338" t="n">
        <v>140</v>
      </c>
      <c r="K405" s="1209" t="n">
        <v>400</v>
      </c>
      <c r="L405" s="1209" t="n">
        <v>2500</v>
      </c>
      <c r="M405" s="1210" t="n">
        <v>39.3007624366537</v>
      </c>
      <c r="N405" s="1211" t="n">
        <v>2549.95074</v>
      </c>
      <c r="O405" s="1212" t="n">
        <v>52454.7482266125</v>
      </c>
      <c r="P405" s="1342" t="n">
        <v>65572.8627257213</v>
      </c>
      <c r="Q405" s="1213" t="n">
        <v>34067.19310182</v>
      </c>
      <c r="R405" s="1343" t="n">
        <v>86521.9413284325</v>
      </c>
      <c r="S405" s="1344" t="n">
        <v>99640.0558275413</v>
      </c>
    </row>
    <row r="406" s="1179" customFormat="true" ht="16.5" hidden="false" customHeight="false" outlineLevel="0" collapsed="false">
      <c r="A406" s="1336" t="s">
        <v>529</v>
      </c>
      <c r="B406" s="1337" t="n">
        <f aca="false">J406</f>
        <v>140</v>
      </c>
      <c r="C406" s="1337" t="s">
        <v>496</v>
      </c>
      <c r="D406" s="1337" t="n">
        <f aca="false">K406</f>
        <v>400</v>
      </c>
      <c r="E406" s="1337" t="s">
        <v>496</v>
      </c>
      <c r="F406" s="1357" t="n">
        <f aca="false">L406</f>
        <v>2550</v>
      </c>
      <c r="G406" s="1337" t="s">
        <v>496</v>
      </c>
      <c r="H406" s="1325" t="n">
        <v>6</v>
      </c>
      <c r="I406" s="1327" t="s">
        <v>517</v>
      </c>
      <c r="J406" s="1338" t="n">
        <v>140</v>
      </c>
      <c r="K406" s="1209" t="n">
        <v>400</v>
      </c>
      <c r="L406" s="1209" t="n">
        <v>2550</v>
      </c>
      <c r="M406" s="1210" t="n">
        <v>40.0629858559105</v>
      </c>
      <c r="N406" s="1211" t="n">
        <v>2609.25192</v>
      </c>
      <c r="O406" s="1212" t="n">
        <v>53345.4530528025</v>
      </c>
      <c r="P406" s="1342" t="n">
        <v>66700.951078455</v>
      </c>
      <c r="Q406" s="1213" t="n">
        <v>34845.672984795</v>
      </c>
      <c r="R406" s="1343" t="n">
        <v>88191.1260375975</v>
      </c>
      <c r="S406" s="1344" t="n">
        <v>101546.62406325</v>
      </c>
    </row>
    <row r="407" s="1179" customFormat="true" ht="16.5" hidden="false" customHeight="false" outlineLevel="0" collapsed="false">
      <c r="A407" s="1324" t="s">
        <v>529</v>
      </c>
      <c r="B407" s="1325" t="n">
        <f aca="false">J407</f>
        <v>140</v>
      </c>
      <c r="C407" s="1325" t="s">
        <v>496</v>
      </c>
      <c r="D407" s="1325" t="n">
        <f aca="false">K407</f>
        <v>400</v>
      </c>
      <c r="E407" s="1325" t="s">
        <v>496</v>
      </c>
      <c r="F407" s="1357" t="n">
        <f aca="false">L407</f>
        <v>2600</v>
      </c>
      <c r="G407" s="1325" t="s">
        <v>496</v>
      </c>
      <c r="H407" s="1325" t="n">
        <v>6</v>
      </c>
      <c r="I407" s="1327" t="s">
        <v>517</v>
      </c>
      <c r="J407" s="1338" t="n">
        <v>140</v>
      </c>
      <c r="K407" s="1209" t="n">
        <v>400</v>
      </c>
      <c r="L407" s="1209" t="n">
        <v>2600</v>
      </c>
      <c r="M407" s="1210" t="n">
        <v>40.8081692751674</v>
      </c>
      <c r="N407" s="1211" t="n">
        <v>2668.5531</v>
      </c>
      <c r="O407" s="1212" t="n">
        <v>53238.7555405988</v>
      </c>
      <c r="P407" s="1342" t="n">
        <v>66555.2650173975</v>
      </c>
      <c r="Q407" s="1213" t="n">
        <v>35408.6560103963</v>
      </c>
      <c r="R407" s="1343" t="n">
        <v>88647.411550995</v>
      </c>
      <c r="S407" s="1344" t="n">
        <v>101963.921027794</v>
      </c>
    </row>
    <row r="408" s="1179" customFormat="true" ht="16.5" hidden="false" customHeight="false" outlineLevel="0" collapsed="false">
      <c r="A408" s="1336" t="s">
        <v>529</v>
      </c>
      <c r="B408" s="1337" t="n">
        <f aca="false">J408</f>
        <v>140</v>
      </c>
      <c r="C408" s="1337" t="s">
        <v>496</v>
      </c>
      <c r="D408" s="1337" t="n">
        <f aca="false">K408</f>
        <v>400</v>
      </c>
      <c r="E408" s="1337" t="s">
        <v>496</v>
      </c>
      <c r="F408" s="1357" t="n">
        <f aca="false">L408</f>
        <v>2650</v>
      </c>
      <c r="G408" s="1337" t="s">
        <v>496</v>
      </c>
      <c r="H408" s="1325" t="n">
        <v>6</v>
      </c>
      <c r="I408" s="1327" t="s">
        <v>517</v>
      </c>
      <c r="J408" s="1338" t="n">
        <v>140</v>
      </c>
      <c r="K408" s="1209" t="n">
        <v>400</v>
      </c>
      <c r="L408" s="1209" t="n">
        <v>2650</v>
      </c>
      <c r="M408" s="1210" t="n">
        <v>41.5703926944242</v>
      </c>
      <c r="N408" s="1211" t="n">
        <v>2727.85428</v>
      </c>
      <c r="O408" s="1212" t="n">
        <v>54396.3287300063</v>
      </c>
      <c r="P408" s="1342" t="n">
        <v>68023.882719225</v>
      </c>
      <c r="Q408" s="1213" t="n">
        <v>36187.1358933713</v>
      </c>
      <c r="R408" s="1343" t="n">
        <v>90583.4646233775</v>
      </c>
      <c r="S408" s="1344" t="n">
        <v>104211.018612596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140</v>
      </c>
      <c r="C409" s="1337" t="s">
        <v>496</v>
      </c>
      <c r="D409" s="1337" t="n">
        <f aca="false">K409</f>
        <v>400</v>
      </c>
      <c r="E409" s="1337" t="s">
        <v>496</v>
      </c>
      <c r="F409" s="1357" t="n">
        <f aca="false">L409</f>
        <v>2700</v>
      </c>
      <c r="G409" s="1337" t="s">
        <v>496</v>
      </c>
      <c r="H409" s="1325" t="n">
        <v>6</v>
      </c>
      <c r="I409" s="1327" t="s">
        <v>517</v>
      </c>
      <c r="J409" s="1338" t="n">
        <v>140</v>
      </c>
      <c r="K409" s="1209" t="n">
        <v>400</v>
      </c>
      <c r="L409" s="1209" t="n">
        <v>2700</v>
      </c>
      <c r="M409" s="1210" t="n">
        <v>42.4725761136811</v>
      </c>
      <c r="N409" s="1211" t="n">
        <v>2787.15546</v>
      </c>
      <c r="O409" s="1212" t="n">
        <v>55404.1126983263</v>
      </c>
      <c r="P409" s="1342" t="n">
        <v>69271.0842121313</v>
      </c>
      <c r="Q409" s="1213" t="n">
        <v>36750.1189189725</v>
      </c>
      <c r="R409" s="1343" t="n">
        <v>92154.2316172988</v>
      </c>
      <c r="S409" s="1344" t="n">
        <v>106021.203131104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140</v>
      </c>
      <c r="C410" s="1337" t="s">
        <v>496</v>
      </c>
      <c r="D410" s="1337" t="n">
        <f aca="false">K410</f>
        <v>400</v>
      </c>
      <c r="E410" s="1337" t="s">
        <v>496</v>
      </c>
      <c r="F410" s="1357" t="n">
        <f aca="false">L410</f>
        <v>2750</v>
      </c>
      <c r="G410" s="1337" t="s">
        <v>496</v>
      </c>
      <c r="H410" s="1325" t="n">
        <v>6</v>
      </c>
      <c r="I410" s="1327" t="s">
        <v>517</v>
      </c>
      <c r="J410" s="1338" t="n">
        <v>140</v>
      </c>
      <c r="K410" s="1209" t="n">
        <v>400</v>
      </c>
      <c r="L410" s="1209" t="n">
        <v>2750</v>
      </c>
      <c r="M410" s="1210" t="n">
        <v>43.2177595329379</v>
      </c>
      <c r="N410" s="1211" t="n">
        <v>2846.45664</v>
      </c>
      <c r="O410" s="1212" t="n">
        <v>56297.3057672513</v>
      </c>
      <c r="P410" s="1342" t="n">
        <v>70402.0491855</v>
      </c>
      <c r="Q410" s="1213" t="n">
        <v>37313.101813365</v>
      </c>
      <c r="R410" s="1343" t="n">
        <v>93610.4075806163</v>
      </c>
      <c r="S410" s="1344" t="n">
        <v>107715.150998865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140</v>
      </c>
      <c r="C411" s="1337" t="s">
        <v>496</v>
      </c>
      <c r="D411" s="1337" t="n">
        <f aca="false">K411</f>
        <v>400</v>
      </c>
      <c r="E411" s="1337" t="s">
        <v>496</v>
      </c>
      <c r="F411" s="1357" t="n">
        <f aca="false">L411</f>
        <v>2800</v>
      </c>
      <c r="G411" s="1337" t="s">
        <v>496</v>
      </c>
      <c r="H411" s="1325" t="n">
        <v>6</v>
      </c>
      <c r="I411" s="1327" t="s">
        <v>517</v>
      </c>
      <c r="J411" s="1338" t="n">
        <v>140</v>
      </c>
      <c r="K411" s="1209" t="n">
        <v>400</v>
      </c>
      <c r="L411" s="1209" t="n">
        <v>2800</v>
      </c>
      <c r="M411" s="1210" t="n">
        <v>43.9799829521947</v>
      </c>
      <c r="N411" s="1211" t="n">
        <v>2905.75782</v>
      </c>
      <c r="O411" s="1212" t="n">
        <v>57190.5092016675</v>
      </c>
      <c r="P411" s="1342" t="n">
        <v>71533.0178327138</v>
      </c>
      <c r="Q411" s="1213" t="n">
        <v>38091.5818275488</v>
      </c>
      <c r="R411" s="1343" t="n">
        <v>95282.0910292163</v>
      </c>
      <c r="S411" s="1344" t="n">
        <v>109624.599660263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140</v>
      </c>
      <c r="C412" s="1337" t="s">
        <v>496</v>
      </c>
      <c r="D412" s="1337" t="n">
        <f aca="false">K412</f>
        <v>400</v>
      </c>
      <c r="E412" s="1337" t="s">
        <v>496</v>
      </c>
      <c r="F412" s="1357" t="n">
        <f aca="false">L412</f>
        <v>2850</v>
      </c>
      <c r="G412" s="1337" t="s">
        <v>496</v>
      </c>
      <c r="H412" s="1325" t="n">
        <v>6</v>
      </c>
      <c r="I412" s="1327" t="s">
        <v>517</v>
      </c>
      <c r="J412" s="1338" t="n">
        <v>140</v>
      </c>
      <c r="K412" s="1209" t="n">
        <v>400</v>
      </c>
      <c r="L412" s="1209" t="n">
        <v>2850</v>
      </c>
      <c r="M412" s="1210" t="n">
        <v>44.7251663714516</v>
      </c>
      <c r="N412" s="1211" t="n">
        <v>2965.059</v>
      </c>
      <c r="O412" s="1212" t="n">
        <v>58083.7223455313</v>
      </c>
      <c r="P412" s="1342" t="n">
        <v>72663.9902849813</v>
      </c>
      <c r="Q412" s="1213" t="n">
        <v>38654.5647219413</v>
      </c>
      <c r="R412" s="1343" t="n">
        <v>96738.2870674725</v>
      </c>
      <c r="S412" s="1344" t="n">
        <v>111318.555006923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140</v>
      </c>
      <c r="C413" s="1337" t="s">
        <v>496</v>
      </c>
      <c r="D413" s="1337" t="n">
        <f aca="false">K413</f>
        <v>400</v>
      </c>
      <c r="E413" s="1337" t="s">
        <v>496</v>
      </c>
      <c r="F413" s="1357" t="n">
        <f aca="false">L413</f>
        <v>2900</v>
      </c>
      <c r="G413" s="1337" t="s">
        <v>496</v>
      </c>
      <c r="H413" s="1325" t="n">
        <v>6</v>
      </c>
      <c r="I413" s="1327" t="s">
        <v>517</v>
      </c>
      <c r="J413" s="1338" t="n">
        <v>140</v>
      </c>
      <c r="K413" s="1209" t="n">
        <v>400</v>
      </c>
      <c r="L413" s="1209" t="n">
        <v>2900</v>
      </c>
      <c r="M413" s="1210" t="n">
        <v>45.4873897907084</v>
      </c>
      <c r="N413" s="1211" t="n">
        <v>3024.36018</v>
      </c>
      <c r="O413" s="1212" t="n">
        <v>58976.944936425</v>
      </c>
      <c r="P413" s="1342" t="n">
        <v>73794.9660174675</v>
      </c>
      <c r="Q413" s="1213" t="n">
        <v>39433.044736125</v>
      </c>
      <c r="R413" s="1343" t="n">
        <v>98409.98967255</v>
      </c>
      <c r="S413" s="1344" t="n">
        <v>113228.010753593</v>
      </c>
    </row>
    <row r="414" customFormat="false" ht="16.5" hidden="false" customHeight="false" outlineLevel="0" collapsed="false">
      <c r="A414" s="1336" t="s">
        <v>529</v>
      </c>
      <c r="B414" s="1337" t="n">
        <f aca="false">J414</f>
        <v>140</v>
      </c>
      <c r="C414" s="1337" t="s">
        <v>496</v>
      </c>
      <c r="D414" s="1337" t="n">
        <f aca="false">K414</f>
        <v>400</v>
      </c>
      <c r="E414" s="1337" t="s">
        <v>496</v>
      </c>
      <c r="F414" s="1361" t="n">
        <f aca="false">L414</f>
        <v>2950</v>
      </c>
      <c r="G414" s="1337" t="s">
        <v>496</v>
      </c>
      <c r="H414" s="1325" t="n">
        <v>6</v>
      </c>
      <c r="I414" s="1362" t="s">
        <v>517</v>
      </c>
      <c r="J414" s="1338" t="n">
        <v>140</v>
      </c>
      <c r="K414" s="1209" t="n">
        <v>400</v>
      </c>
      <c r="L414" s="1209" t="n">
        <v>2950</v>
      </c>
      <c r="M414" s="1210" t="n">
        <v>46.2325732099653</v>
      </c>
      <c r="N414" s="1211" t="n">
        <v>3083.66136</v>
      </c>
      <c r="O414" s="1212" t="n">
        <v>59870.1764495138</v>
      </c>
      <c r="P414" s="1342" t="n">
        <v>74925.9451613813</v>
      </c>
      <c r="Q414" s="1213" t="n">
        <v>39996.0276305175</v>
      </c>
      <c r="R414" s="1343" t="n">
        <v>99866.2040800313</v>
      </c>
      <c r="S414" s="1344" t="n">
        <v>114921.972791899</v>
      </c>
    </row>
    <row r="415" customFormat="false" ht="16.5" hidden="false" customHeight="false" outlineLevel="0" collapsed="false">
      <c r="A415" s="1324" t="s">
        <v>529</v>
      </c>
      <c r="B415" s="1325" t="n">
        <f aca="false">J415</f>
        <v>140</v>
      </c>
      <c r="C415" s="1325" t="s">
        <v>496</v>
      </c>
      <c r="D415" s="1325" t="n">
        <f aca="false">K415</f>
        <v>400</v>
      </c>
      <c r="E415" s="1325" t="s">
        <v>496</v>
      </c>
      <c r="F415" s="1357" t="n">
        <f aca="false">L415</f>
        <v>3000</v>
      </c>
      <c r="G415" s="1325" t="s">
        <v>496</v>
      </c>
      <c r="H415" s="1325" t="n">
        <v>6</v>
      </c>
      <c r="I415" s="1327" t="s">
        <v>517</v>
      </c>
      <c r="J415" s="1338" t="n">
        <v>140</v>
      </c>
      <c r="K415" s="1232" t="n">
        <v>400</v>
      </c>
      <c r="L415" s="1232" t="n">
        <v>3000</v>
      </c>
      <c r="M415" s="1233" t="n">
        <v>46.9947966292221</v>
      </c>
      <c r="N415" s="1234" t="n">
        <v>3142.96254</v>
      </c>
      <c r="O415" s="1235" t="n">
        <v>61685.2316992388</v>
      </c>
      <c r="P415" s="1353" t="n">
        <v>76056.927454305</v>
      </c>
      <c r="Q415" s="1236" t="n">
        <v>40774.5076447013</v>
      </c>
      <c r="R415" s="1354" t="n">
        <v>102459.73934394</v>
      </c>
      <c r="S415" s="1355" t="n">
        <v>116831.435099006</v>
      </c>
    </row>
    <row r="416" customFormat="false" ht="22.5" hidden="false" customHeight="true" outlineLevel="0" collapsed="false">
      <c r="A416" s="1363" t="s">
        <v>506</v>
      </c>
      <c r="B416" s="1363"/>
      <c r="C416" s="1363"/>
      <c r="D416" s="1363"/>
      <c r="E416" s="1363"/>
      <c r="F416" s="1363"/>
      <c r="G416" s="1363"/>
      <c r="H416" s="1363"/>
      <c r="I416" s="1363"/>
      <c r="J416" s="1363"/>
      <c r="K416" s="1363"/>
      <c r="L416" s="1363"/>
      <c r="M416" s="1363"/>
      <c r="N416" s="1363"/>
      <c r="O416" s="1363"/>
      <c r="P416" s="1363"/>
      <c r="Q416" s="1363"/>
      <c r="R416" s="1363"/>
      <c r="S416" s="1363"/>
    </row>
    <row r="417" customFormat="false" ht="16.5" hidden="false" customHeight="false" outlineLevel="0" collapsed="false">
      <c r="A417" s="1202" t="s">
        <v>516</v>
      </c>
      <c r="B417" s="1202"/>
      <c r="C417" s="1202"/>
      <c r="D417" s="1202"/>
      <c r="E417" s="1202"/>
      <c r="F417" s="1202"/>
      <c r="G417" s="1202"/>
      <c r="H417" s="1202"/>
      <c r="I417" s="1202"/>
      <c r="J417" s="1202"/>
      <c r="K417" s="1202"/>
      <c r="L417" s="1202"/>
      <c r="M417" s="1202"/>
      <c r="N417" s="1202"/>
      <c r="O417" s="1202"/>
      <c r="P417" s="1202"/>
      <c r="Q417" s="1202"/>
      <c r="R417" s="1202"/>
      <c r="S417" s="1202"/>
    </row>
    <row r="418" customFormat="false" ht="16.5" hidden="false" customHeight="false" outlineLevel="0" collapsed="false">
      <c r="A418" s="1324" t="s">
        <v>529</v>
      </c>
      <c r="B418" s="1325" t="n">
        <f aca="false">J418</f>
        <v>140</v>
      </c>
      <c r="C418" s="1325" t="s">
        <v>496</v>
      </c>
      <c r="D418" s="1325" t="n">
        <f aca="false">K418</f>
        <v>400</v>
      </c>
      <c r="E418" s="1325" t="s">
        <v>496</v>
      </c>
      <c r="F418" s="1357" t="n">
        <f aca="false">L418</f>
        <v>600</v>
      </c>
      <c r="G418" s="1325" t="s">
        <v>496</v>
      </c>
      <c r="H418" s="1325" t="n">
        <v>8</v>
      </c>
      <c r="I418" s="1327" t="s">
        <v>517</v>
      </c>
      <c r="J418" s="1328" t="n">
        <v>140</v>
      </c>
      <c r="K418" s="1259" t="n">
        <v>400</v>
      </c>
      <c r="L418" s="1259" t="n">
        <v>600</v>
      </c>
      <c r="M418" s="1360" t="n">
        <v>10.1317457202937</v>
      </c>
      <c r="N418" s="1261" t="n">
        <v>329.451</v>
      </c>
      <c r="O418" s="1240" t="n">
        <v>18911.6759555663</v>
      </c>
      <c r="P418" s="1332" t="n">
        <v>22481.96956677</v>
      </c>
      <c r="Q418" s="1262" t="n">
        <v>9225.88854220125</v>
      </c>
      <c r="R418" s="1334" t="n">
        <v>28137.5644977675</v>
      </c>
      <c r="S418" s="1335" t="n">
        <v>31707.8581089713</v>
      </c>
    </row>
    <row r="419" customFormat="false" ht="16.5" hidden="false" customHeight="false" outlineLevel="0" collapsed="false">
      <c r="A419" s="1336" t="s">
        <v>529</v>
      </c>
      <c r="B419" s="1337" t="n">
        <f aca="false">J419</f>
        <v>140</v>
      </c>
      <c r="C419" s="1337" t="s">
        <v>496</v>
      </c>
      <c r="D419" s="1337" t="n">
        <f aca="false">K419</f>
        <v>400</v>
      </c>
      <c r="E419" s="1337" t="s">
        <v>496</v>
      </c>
      <c r="F419" s="1357" t="n">
        <f aca="false">L419</f>
        <v>650</v>
      </c>
      <c r="G419" s="1337" t="s">
        <v>496</v>
      </c>
      <c r="H419" s="1325" t="n">
        <v>8</v>
      </c>
      <c r="I419" s="1327" t="s">
        <v>517</v>
      </c>
      <c r="J419" s="1338" t="n">
        <v>140</v>
      </c>
      <c r="K419" s="1209" t="n">
        <v>400</v>
      </c>
      <c r="L419" s="1209" t="n">
        <v>650</v>
      </c>
      <c r="M419" s="1210" t="n">
        <v>10.4319911395505</v>
      </c>
      <c r="N419" s="1211" t="n">
        <v>395.3412</v>
      </c>
      <c r="O419" s="1212" t="n">
        <v>20014.4486296575</v>
      </c>
      <c r="P419" s="1342" t="n">
        <v>23803.7444712</v>
      </c>
      <c r="Q419" s="1213" t="n">
        <v>9788.8715678025</v>
      </c>
      <c r="R419" s="1343" t="n">
        <v>29803.32019746</v>
      </c>
      <c r="S419" s="1344" t="n">
        <v>33592.6160390025</v>
      </c>
    </row>
    <row r="420" customFormat="false" ht="16.5" hidden="false" customHeight="false" outlineLevel="0" collapsed="false">
      <c r="A420" s="1336" t="s">
        <v>529</v>
      </c>
      <c r="B420" s="1337" t="n">
        <f aca="false">J420</f>
        <v>140</v>
      </c>
      <c r="C420" s="1337" t="s">
        <v>496</v>
      </c>
      <c r="D420" s="1337" t="n">
        <f aca="false">K420</f>
        <v>400</v>
      </c>
      <c r="E420" s="1337" t="s">
        <v>496</v>
      </c>
      <c r="F420" s="1357" t="n">
        <f aca="false">L420</f>
        <v>700</v>
      </c>
      <c r="G420" s="1337" t="s">
        <v>496</v>
      </c>
      <c r="H420" s="1325" t="n">
        <v>8</v>
      </c>
      <c r="I420" s="1327" t="s">
        <v>517</v>
      </c>
      <c r="J420" s="1338" t="n">
        <v>140</v>
      </c>
      <c r="K420" s="1209" t="n">
        <v>400</v>
      </c>
      <c r="L420" s="1209" t="n">
        <v>700</v>
      </c>
      <c r="M420" s="1210" t="n">
        <v>11.1863645588074</v>
      </c>
      <c r="N420" s="1211" t="n">
        <v>461.2314</v>
      </c>
      <c r="O420" s="1212" t="n">
        <v>21117.193356285</v>
      </c>
      <c r="P420" s="1342" t="n">
        <v>25125.5195068388</v>
      </c>
      <c r="Q420" s="1213" t="n">
        <v>10567.3514507775</v>
      </c>
      <c r="R420" s="1343" t="n">
        <v>31684.5448070625</v>
      </c>
      <c r="S420" s="1344" t="n">
        <v>35692.8709576163</v>
      </c>
    </row>
    <row r="421" customFormat="false" ht="16.5" hidden="false" customHeight="false" outlineLevel="0" collapsed="false">
      <c r="A421" s="1336" t="s">
        <v>529</v>
      </c>
      <c r="B421" s="1337" t="n">
        <f aca="false">J421</f>
        <v>140</v>
      </c>
      <c r="C421" s="1337" t="s">
        <v>496</v>
      </c>
      <c r="D421" s="1337" t="n">
        <f aca="false">K421</f>
        <v>400</v>
      </c>
      <c r="E421" s="1337" t="s">
        <v>496</v>
      </c>
      <c r="F421" s="1357" t="n">
        <f aca="false">L421</f>
        <v>750</v>
      </c>
      <c r="G421" s="1337" t="s">
        <v>496</v>
      </c>
      <c r="H421" s="1325" t="n">
        <v>8</v>
      </c>
      <c r="I421" s="1327" t="s">
        <v>517</v>
      </c>
      <c r="J421" s="1338" t="n">
        <v>140</v>
      </c>
      <c r="K421" s="1209" t="n">
        <v>400</v>
      </c>
      <c r="L421" s="1209" t="n">
        <v>750</v>
      </c>
      <c r="M421" s="1210" t="n">
        <v>11.9236979780642</v>
      </c>
      <c r="N421" s="1211" t="n">
        <v>527.1216</v>
      </c>
      <c r="O421" s="1212" t="n">
        <v>22219.9139405025</v>
      </c>
      <c r="P421" s="1342" t="n">
        <v>26447.2944112688</v>
      </c>
      <c r="Q421" s="1213" t="n">
        <v>11130.3344763788</v>
      </c>
      <c r="R421" s="1343" t="n">
        <v>33350.2484168813</v>
      </c>
      <c r="S421" s="1344" t="n">
        <v>37577.6288876475</v>
      </c>
    </row>
    <row r="422" customFormat="false" ht="16.5" hidden="false" customHeight="false" outlineLevel="0" collapsed="false">
      <c r="A422" s="1336" t="s">
        <v>529</v>
      </c>
      <c r="B422" s="1337" t="n">
        <f aca="false">J422</f>
        <v>140</v>
      </c>
      <c r="C422" s="1337" t="s">
        <v>496</v>
      </c>
      <c r="D422" s="1337" t="n">
        <f aca="false">K422</f>
        <v>400</v>
      </c>
      <c r="E422" s="1337" t="s">
        <v>496</v>
      </c>
      <c r="F422" s="1357" t="n">
        <f aca="false">L422</f>
        <v>800</v>
      </c>
      <c r="G422" s="1337" t="s">
        <v>496</v>
      </c>
      <c r="H422" s="1325" t="n">
        <v>8</v>
      </c>
      <c r="I422" s="1327" t="s">
        <v>517</v>
      </c>
      <c r="J422" s="1338" t="n">
        <v>140</v>
      </c>
      <c r="K422" s="1209" t="n">
        <v>400</v>
      </c>
      <c r="L422" s="1209" t="n">
        <v>800</v>
      </c>
      <c r="M422" s="1210" t="n">
        <v>12.6610313973211</v>
      </c>
      <c r="N422" s="1211" t="n">
        <v>593.0118</v>
      </c>
      <c r="O422" s="1212" t="n">
        <v>23322.6141873638</v>
      </c>
      <c r="P422" s="1342" t="n">
        <v>27769.0693156988</v>
      </c>
      <c r="Q422" s="1213" t="n">
        <v>11693.3173707713</v>
      </c>
      <c r="R422" s="1343" t="n">
        <v>35015.931558135</v>
      </c>
      <c r="S422" s="1344" t="n">
        <v>39462.38668647</v>
      </c>
    </row>
    <row r="423" customFormat="false" ht="16.5" hidden="false" customHeight="false" outlineLevel="0" collapsed="false">
      <c r="A423" s="1336" t="s">
        <v>529</v>
      </c>
      <c r="B423" s="1337" t="n">
        <f aca="false">J423</f>
        <v>140</v>
      </c>
      <c r="C423" s="1337" t="s">
        <v>496</v>
      </c>
      <c r="D423" s="1337" t="n">
        <f aca="false">K423</f>
        <v>400</v>
      </c>
      <c r="E423" s="1337" t="s">
        <v>496</v>
      </c>
      <c r="F423" s="1357" t="n">
        <f aca="false">L423</f>
        <v>850</v>
      </c>
      <c r="G423" s="1337" t="s">
        <v>496</v>
      </c>
      <c r="H423" s="1325" t="n">
        <v>8</v>
      </c>
      <c r="I423" s="1327" t="s">
        <v>517</v>
      </c>
      <c r="J423" s="1338" t="n">
        <v>140</v>
      </c>
      <c r="K423" s="1209" t="n">
        <v>400</v>
      </c>
      <c r="L423" s="1209" t="n">
        <v>850</v>
      </c>
      <c r="M423" s="1210" t="n">
        <v>13.4154048165779</v>
      </c>
      <c r="N423" s="1211" t="n">
        <v>658.902</v>
      </c>
      <c r="O423" s="1212" t="n">
        <v>24425.296589835</v>
      </c>
      <c r="P423" s="1342" t="n">
        <v>29090.8443513375</v>
      </c>
      <c r="Q423" s="1213" t="n">
        <v>12471.797384955</v>
      </c>
      <c r="R423" s="1343" t="n">
        <v>36897.09397479</v>
      </c>
      <c r="S423" s="1344" t="n">
        <v>41562.6417362925</v>
      </c>
    </row>
    <row r="424" customFormat="false" ht="16.5" hidden="false" customHeight="false" outlineLevel="0" collapsed="false">
      <c r="A424" s="1336" t="s">
        <v>529</v>
      </c>
      <c r="B424" s="1337" t="n">
        <f aca="false">J424</f>
        <v>140</v>
      </c>
      <c r="C424" s="1337" t="s">
        <v>496</v>
      </c>
      <c r="D424" s="1337" t="n">
        <f aca="false">K424</f>
        <v>400</v>
      </c>
      <c r="E424" s="1337" t="s">
        <v>496</v>
      </c>
      <c r="F424" s="1357" t="n">
        <f aca="false">L424</f>
        <v>900</v>
      </c>
      <c r="G424" s="1337" t="s">
        <v>496</v>
      </c>
      <c r="H424" s="1325" t="n">
        <v>8</v>
      </c>
      <c r="I424" s="1327" t="s">
        <v>517</v>
      </c>
      <c r="J424" s="1338" t="n">
        <v>140</v>
      </c>
      <c r="K424" s="1209" t="n">
        <v>400</v>
      </c>
      <c r="L424" s="1209" t="n">
        <v>900</v>
      </c>
      <c r="M424" s="1210" t="n">
        <v>14.1527382358347</v>
      </c>
      <c r="N424" s="1211" t="n">
        <v>724.7922</v>
      </c>
      <c r="O424" s="1212" t="n">
        <v>25527.9635096738</v>
      </c>
      <c r="P424" s="1342" t="n">
        <v>30412.6192557675</v>
      </c>
      <c r="Q424" s="1213" t="n">
        <v>13034.7802793475</v>
      </c>
      <c r="R424" s="1343" t="n">
        <v>38562.7437890213</v>
      </c>
      <c r="S424" s="1344" t="n">
        <v>43447.399535115</v>
      </c>
    </row>
    <row r="425" customFormat="false" ht="16.5" hidden="false" customHeight="false" outlineLevel="0" collapsed="false">
      <c r="A425" s="1336" t="s">
        <v>529</v>
      </c>
      <c r="B425" s="1337" t="n">
        <f aca="false">J425</f>
        <v>140</v>
      </c>
      <c r="C425" s="1337" t="s">
        <v>496</v>
      </c>
      <c r="D425" s="1337" t="n">
        <f aca="false">K425</f>
        <v>400</v>
      </c>
      <c r="E425" s="1337" t="s">
        <v>496</v>
      </c>
      <c r="F425" s="1357" t="n">
        <f aca="false">L425</f>
        <v>950</v>
      </c>
      <c r="G425" s="1337" t="s">
        <v>496</v>
      </c>
      <c r="H425" s="1325" t="n">
        <v>8</v>
      </c>
      <c r="I425" s="1327" t="s">
        <v>517</v>
      </c>
      <c r="J425" s="1338" t="n">
        <v>140</v>
      </c>
      <c r="K425" s="1209" t="n">
        <v>400</v>
      </c>
      <c r="L425" s="1209" t="n">
        <v>950</v>
      </c>
      <c r="M425" s="1210" t="n">
        <v>14.9071116550916</v>
      </c>
      <c r="N425" s="1211" t="n">
        <v>790.6824</v>
      </c>
      <c r="O425" s="1212" t="n">
        <v>26500.501527525</v>
      </c>
      <c r="P425" s="1342" t="n">
        <v>31599.4584256538</v>
      </c>
      <c r="Q425" s="1213" t="n">
        <v>13813.2602935313</v>
      </c>
      <c r="R425" s="1343" t="n">
        <v>40313.7618210563</v>
      </c>
      <c r="S425" s="1344" t="n">
        <v>45412.718719185</v>
      </c>
    </row>
    <row r="426" customFormat="false" ht="16.5" hidden="false" customHeight="false" outlineLevel="0" collapsed="false">
      <c r="A426" s="1336" t="s">
        <v>529</v>
      </c>
      <c r="B426" s="1337" t="n">
        <f aca="false">J426</f>
        <v>140</v>
      </c>
      <c r="C426" s="1337" t="s">
        <v>496</v>
      </c>
      <c r="D426" s="1337" t="n">
        <f aca="false">K426</f>
        <v>400</v>
      </c>
      <c r="E426" s="1337" t="s">
        <v>496</v>
      </c>
      <c r="F426" s="1357" t="n">
        <f aca="false">L426</f>
        <v>1000</v>
      </c>
      <c r="G426" s="1337" t="s">
        <v>496</v>
      </c>
      <c r="H426" s="1325" t="n">
        <v>8</v>
      </c>
      <c r="I426" s="1327" t="s">
        <v>517</v>
      </c>
      <c r="J426" s="1338" t="n">
        <v>140</v>
      </c>
      <c r="K426" s="1209" t="n">
        <v>400</v>
      </c>
      <c r="L426" s="1209" t="n">
        <v>1000</v>
      </c>
      <c r="M426" s="1210" t="n">
        <v>15.6444450743484</v>
      </c>
      <c r="N426" s="1211" t="n">
        <v>856.5726</v>
      </c>
      <c r="O426" s="1212" t="n">
        <v>27798.3477610088</v>
      </c>
      <c r="P426" s="1342" t="n">
        <v>33123.6369975038</v>
      </c>
      <c r="Q426" s="1213" t="n">
        <v>14376.2433191325</v>
      </c>
      <c r="R426" s="1343" t="n">
        <v>42174.5910801413</v>
      </c>
      <c r="S426" s="1344" t="n">
        <v>47499.8803166363</v>
      </c>
    </row>
    <row r="427" customFormat="false" ht="16.5" hidden="false" customHeight="false" outlineLevel="0" collapsed="false">
      <c r="A427" s="1336" t="s">
        <v>529</v>
      </c>
      <c r="B427" s="1337" t="n">
        <f aca="false">J427</f>
        <v>140</v>
      </c>
      <c r="C427" s="1337" t="s">
        <v>496</v>
      </c>
      <c r="D427" s="1337" t="n">
        <f aca="false">K427</f>
        <v>400</v>
      </c>
      <c r="E427" s="1337" t="s">
        <v>496</v>
      </c>
      <c r="F427" s="1357" t="n">
        <f aca="false">L427</f>
        <v>1050</v>
      </c>
      <c r="G427" s="1337" t="s">
        <v>496</v>
      </c>
      <c r="H427" s="1325" t="n">
        <v>8</v>
      </c>
      <c r="I427" s="1327" t="s">
        <v>517</v>
      </c>
      <c r="J427" s="1338" t="n">
        <v>140</v>
      </c>
      <c r="K427" s="1209" t="n">
        <v>400</v>
      </c>
      <c r="L427" s="1209" t="n">
        <v>1050</v>
      </c>
      <c r="M427" s="1210" t="n">
        <v>16.3988184936053</v>
      </c>
      <c r="N427" s="1211" t="n">
        <v>922.4628</v>
      </c>
      <c r="O427" s="1212" t="n">
        <v>28901.0078579925</v>
      </c>
      <c r="P427" s="1342" t="n">
        <v>34445.4119019338</v>
      </c>
      <c r="Q427" s="1213" t="n">
        <v>15154.7232021075</v>
      </c>
      <c r="R427" s="1343" t="n">
        <v>44055.7310601</v>
      </c>
      <c r="S427" s="1344" t="n">
        <v>49600.1351040413</v>
      </c>
    </row>
    <row r="428" s="1179" customFormat="true" ht="16.5" hidden="false" customHeight="false" outlineLevel="0" collapsed="false">
      <c r="A428" s="1324" t="s">
        <v>529</v>
      </c>
      <c r="B428" s="1325" t="n">
        <f aca="false">J428</f>
        <v>140</v>
      </c>
      <c r="C428" s="1325" t="s">
        <v>496</v>
      </c>
      <c r="D428" s="1325" t="n">
        <f aca="false">K428</f>
        <v>400</v>
      </c>
      <c r="E428" s="1325" t="s">
        <v>496</v>
      </c>
      <c r="F428" s="1357" t="n">
        <f aca="false">L428</f>
        <v>1100</v>
      </c>
      <c r="G428" s="1325" t="s">
        <v>496</v>
      </c>
      <c r="H428" s="1325" t="n">
        <v>8</v>
      </c>
      <c r="I428" s="1327" t="s">
        <v>517</v>
      </c>
      <c r="J428" s="1338" t="n">
        <v>140</v>
      </c>
      <c r="K428" s="1209" t="n">
        <v>400</v>
      </c>
      <c r="L428" s="1209" t="n">
        <v>1100</v>
      </c>
      <c r="M428" s="1210" t="n">
        <v>17.1361519128621</v>
      </c>
      <c r="N428" s="1211" t="n">
        <v>988.353</v>
      </c>
      <c r="O428" s="1212" t="n">
        <v>30003.6564086063</v>
      </c>
      <c r="P428" s="1342" t="n">
        <v>35767.1869375725</v>
      </c>
      <c r="Q428" s="1213" t="n">
        <v>15717.7062277088</v>
      </c>
      <c r="R428" s="1343" t="n">
        <v>45721.362636315</v>
      </c>
      <c r="S428" s="1344" t="n">
        <v>51484.8931652813</v>
      </c>
    </row>
    <row r="429" s="1179" customFormat="true" ht="16.5" hidden="false" customHeight="false" outlineLevel="0" collapsed="false">
      <c r="A429" s="1336" t="s">
        <v>529</v>
      </c>
      <c r="B429" s="1337" t="n">
        <f aca="false">J429</f>
        <v>140</v>
      </c>
      <c r="C429" s="1337" t="s">
        <v>496</v>
      </c>
      <c r="D429" s="1337" t="n">
        <f aca="false">K429</f>
        <v>400</v>
      </c>
      <c r="E429" s="1337" t="s">
        <v>496</v>
      </c>
      <c r="F429" s="1357" t="n">
        <f aca="false">L429</f>
        <v>1150</v>
      </c>
      <c r="G429" s="1337" t="s">
        <v>496</v>
      </c>
      <c r="H429" s="1325" t="n">
        <v>8</v>
      </c>
      <c r="I429" s="1327" t="s">
        <v>517</v>
      </c>
      <c r="J429" s="1338" t="n">
        <v>140</v>
      </c>
      <c r="K429" s="1209" t="n">
        <v>400</v>
      </c>
      <c r="L429" s="1209" t="n">
        <v>1150</v>
      </c>
      <c r="M429" s="1210" t="n">
        <v>17.873485332119</v>
      </c>
      <c r="N429" s="1211" t="n">
        <v>1054.2432</v>
      </c>
      <c r="O429" s="1212" t="n">
        <v>31106.2947249375</v>
      </c>
      <c r="P429" s="1342" t="n">
        <v>37088.9618420025</v>
      </c>
      <c r="Q429" s="1213" t="n">
        <v>16280.6891221013</v>
      </c>
      <c r="R429" s="1343" t="n">
        <v>47386.9838470388</v>
      </c>
      <c r="S429" s="1344" t="n">
        <v>53369.6509641038</v>
      </c>
    </row>
    <row r="430" s="1179" customFormat="true" ht="16.5" hidden="false" customHeight="false" outlineLevel="0" collapsed="false">
      <c r="A430" s="1336" t="s">
        <v>529</v>
      </c>
      <c r="B430" s="1337" t="n">
        <f aca="false">J430</f>
        <v>140</v>
      </c>
      <c r="C430" s="1337" t="s">
        <v>496</v>
      </c>
      <c r="D430" s="1337" t="n">
        <f aca="false">K430</f>
        <v>400</v>
      </c>
      <c r="E430" s="1337" t="s">
        <v>496</v>
      </c>
      <c r="F430" s="1357" t="n">
        <f aca="false">L430</f>
        <v>1200</v>
      </c>
      <c r="G430" s="1337" t="s">
        <v>496</v>
      </c>
      <c r="H430" s="1325" t="n">
        <v>8</v>
      </c>
      <c r="I430" s="1327" t="s">
        <v>517</v>
      </c>
      <c r="J430" s="1338" t="n">
        <v>140</v>
      </c>
      <c r="K430" s="1209" t="n">
        <v>400</v>
      </c>
      <c r="L430" s="1209" t="n">
        <v>1200</v>
      </c>
      <c r="M430" s="1210" t="n">
        <v>18.7848587513758</v>
      </c>
      <c r="N430" s="1211" t="n">
        <v>1120.1334</v>
      </c>
      <c r="O430" s="1212" t="n">
        <v>32353.2613541813</v>
      </c>
      <c r="P430" s="1342" t="n">
        <v>38555.4399227438</v>
      </c>
      <c r="Q430" s="1213" t="n">
        <v>17059.169136285</v>
      </c>
      <c r="R430" s="1343" t="n">
        <v>49412.4304904663</v>
      </c>
      <c r="S430" s="1344" t="n">
        <v>55614.6090590288</v>
      </c>
    </row>
    <row r="431" s="1179" customFormat="true" ht="16.5" hidden="false" customHeight="false" outlineLevel="0" collapsed="false">
      <c r="A431" s="1336" t="s">
        <v>529</v>
      </c>
      <c r="B431" s="1337" t="n">
        <f aca="false">J431</f>
        <v>140</v>
      </c>
      <c r="C431" s="1337" t="s">
        <v>496</v>
      </c>
      <c r="D431" s="1337" t="n">
        <f aca="false">K431</f>
        <v>400</v>
      </c>
      <c r="E431" s="1337" t="s">
        <v>496</v>
      </c>
      <c r="F431" s="1357" t="n">
        <f aca="false">L431</f>
        <v>1250</v>
      </c>
      <c r="G431" s="1337" t="s">
        <v>496</v>
      </c>
      <c r="H431" s="1325" t="n">
        <v>8</v>
      </c>
      <c r="I431" s="1327" t="s">
        <v>517</v>
      </c>
      <c r="J431" s="1338" t="n">
        <v>140</v>
      </c>
      <c r="K431" s="1209" t="n">
        <v>400</v>
      </c>
      <c r="L431" s="1209" t="n">
        <v>1250</v>
      </c>
      <c r="M431" s="1210" t="n">
        <v>19.5221921706326</v>
      </c>
      <c r="N431" s="1211" t="n">
        <v>1186.0236</v>
      </c>
      <c r="O431" s="1212" t="n">
        <v>33455.8792019475</v>
      </c>
      <c r="P431" s="1342" t="n">
        <v>39877.2148271738</v>
      </c>
      <c r="Q431" s="1213" t="n">
        <v>17622.1520306775</v>
      </c>
      <c r="R431" s="1343" t="n">
        <v>51078.031232625</v>
      </c>
      <c r="S431" s="1344" t="n">
        <v>57499.3668578513</v>
      </c>
    </row>
    <row r="432" s="1179" customFormat="true" ht="16.5" hidden="false" customHeight="false" outlineLevel="0" collapsed="false">
      <c r="A432" s="1336" t="s">
        <v>529</v>
      </c>
      <c r="B432" s="1337" t="n">
        <f aca="false">J432</f>
        <v>140</v>
      </c>
      <c r="C432" s="1337" t="s">
        <v>496</v>
      </c>
      <c r="D432" s="1337" t="n">
        <f aca="false">K432</f>
        <v>400</v>
      </c>
      <c r="E432" s="1337" t="s">
        <v>496</v>
      </c>
      <c r="F432" s="1357" t="n">
        <f aca="false">L432</f>
        <v>1300</v>
      </c>
      <c r="G432" s="1337" t="s">
        <v>496</v>
      </c>
      <c r="H432" s="1325" t="n">
        <v>8</v>
      </c>
      <c r="I432" s="1327" t="s">
        <v>517</v>
      </c>
      <c r="J432" s="1338" t="n">
        <v>140</v>
      </c>
      <c r="K432" s="1209" t="n">
        <v>400</v>
      </c>
      <c r="L432" s="1209" t="n">
        <v>1300</v>
      </c>
      <c r="M432" s="1210" t="n">
        <v>20.2765655898895</v>
      </c>
      <c r="N432" s="1211" t="n">
        <v>1251.9138</v>
      </c>
      <c r="O432" s="1212" t="n">
        <v>34558.4897020238</v>
      </c>
      <c r="P432" s="1342" t="n">
        <v>41198.9898628125</v>
      </c>
      <c r="Q432" s="1213" t="n">
        <v>18400.6320448613</v>
      </c>
      <c r="R432" s="1343" t="n">
        <v>52959.121746885</v>
      </c>
      <c r="S432" s="1344" t="n">
        <v>59599.6219076738</v>
      </c>
    </row>
    <row r="433" s="1179" customFormat="true" ht="16.5" hidden="false" customHeight="false" outlineLevel="0" collapsed="false">
      <c r="A433" s="1336" t="s">
        <v>529</v>
      </c>
      <c r="B433" s="1337" t="n">
        <f aca="false">J433</f>
        <v>140</v>
      </c>
      <c r="C433" s="1337" t="s">
        <v>496</v>
      </c>
      <c r="D433" s="1337" t="n">
        <f aca="false">K433</f>
        <v>400</v>
      </c>
      <c r="E433" s="1337" t="s">
        <v>496</v>
      </c>
      <c r="F433" s="1357" t="n">
        <f aca="false">L433</f>
        <v>1350</v>
      </c>
      <c r="G433" s="1337" t="s">
        <v>496</v>
      </c>
      <c r="H433" s="1325" t="n">
        <v>8</v>
      </c>
      <c r="I433" s="1327" t="s">
        <v>517</v>
      </c>
      <c r="J433" s="1338" t="n">
        <v>140</v>
      </c>
      <c r="K433" s="1209" t="n">
        <v>400</v>
      </c>
      <c r="L433" s="1209" t="n">
        <v>1350</v>
      </c>
      <c r="M433" s="1210" t="n">
        <v>21.0138990091463</v>
      </c>
      <c r="N433" s="1211" t="n">
        <v>1317.804</v>
      </c>
      <c r="O433" s="1212" t="n">
        <v>35661.0935104538</v>
      </c>
      <c r="P433" s="1342" t="n">
        <v>42520.7647672425</v>
      </c>
      <c r="Q433" s="1213" t="n">
        <v>18963.6149392538</v>
      </c>
      <c r="R433" s="1343" t="n">
        <v>54624.7084497075</v>
      </c>
      <c r="S433" s="1344" t="n">
        <v>61484.3797064963</v>
      </c>
    </row>
    <row r="434" s="1179" customFormat="true" ht="16.5" hidden="false" customHeight="false" outlineLevel="0" collapsed="false">
      <c r="A434" s="1336" t="s">
        <v>529</v>
      </c>
      <c r="B434" s="1337" t="n">
        <f aca="false">J434</f>
        <v>140</v>
      </c>
      <c r="C434" s="1337" t="s">
        <v>496</v>
      </c>
      <c r="D434" s="1337" t="n">
        <f aca="false">K434</f>
        <v>400</v>
      </c>
      <c r="E434" s="1337" t="s">
        <v>496</v>
      </c>
      <c r="F434" s="1357" t="n">
        <f aca="false">L434</f>
        <v>1400</v>
      </c>
      <c r="G434" s="1337" t="s">
        <v>496</v>
      </c>
      <c r="H434" s="1325" t="n">
        <v>8</v>
      </c>
      <c r="I434" s="1327" t="s">
        <v>517</v>
      </c>
      <c r="J434" s="1338" t="n">
        <v>140</v>
      </c>
      <c r="K434" s="1209" t="n">
        <v>400</v>
      </c>
      <c r="L434" s="1209" t="n">
        <v>1400</v>
      </c>
      <c r="M434" s="1210" t="n">
        <v>21.7682724284032</v>
      </c>
      <c r="N434" s="1211" t="n">
        <v>1383.6942</v>
      </c>
      <c r="O434" s="1212" t="n">
        <v>36763.6912832813</v>
      </c>
      <c r="P434" s="1342" t="n">
        <v>43842.5396716725</v>
      </c>
      <c r="Q434" s="1213" t="n">
        <v>19742.0949534375</v>
      </c>
      <c r="R434" s="1343" t="n">
        <v>56505.7862367188</v>
      </c>
      <c r="S434" s="1344" t="n">
        <v>63584.63462511</v>
      </c>
    </row>
    <row r="435" s="1179" customFormat="true" ht="16.5" hidden="false" customHeight="false" outlineLevel="0" collapsed="false">
      <c r="A435" s="1336" t="s">
        <v>529</v>
      </c>
      <c r="B435" s="1337" t="n">
        <f aca="false">J435</f>
        <v>140</v>
      </c>
      <c r="C435" s="1337" t="s">
        <v>496</v>
      </c>
      <c r="D435" s="1337" t="n">
        <f aca="false">K435</f>
        <v>400</v>
      </c>
      <c r="E435" s="1337" t="s">
        <v>496</v>
      </c>
      <c r="F435" s="1357" t="n">
        <f aca="false">L435</f>
        <v>1450</v>
      </c>
      <c r="G435" s="1337" t="s">
        <v>496</v>
      </c>
      <c r="H435" s="1325" t="n">
        <v>8</v>
      </c>
      <c r="I435" s="1327" t="s">
        <v>517</v>
      </c>
      <c r="J435" s="1338" t="n">
        <v>140</v>
      </c>
      <c r="K435" s="1209" t="n">
        <v>400</v>
      </c>
      <c r="L435" s="1209" t="n">
        <v>1450</v>
      </c>
      <c r="M435" s="1210" t="n">
        <v>22.50560584766</v>
      </c>
      <c r="N435" s="1211" t="n">
        <v>1449.5844</v>
      </c>
      <c r="O435" s="1212" t="n">
        <v>37866.2835453413</v>
      </c>
      <c r="P435" s="1342" t="n">
        <v>45164.3147073113</v>
      </c>
      <c r="Q435" s="1213" t="n">
        <v>20305.07784783</v>
      </c>
      <c r="R435" s="1343" t="n">
        <v>58171.3613931713</v>
      </c>
      <c r="S435" s="1344" t="n">
        <v>65469.3925551413</v>
      </c>
    </row>
    <row r="436" s="1179" customFormat="true" ht="16.5" hidden="false" customHeight="false" outlineLevel="0" collapsed="false">
      <c r="A436" s="1336" t="s">
        <v>529</v>
      </c>
      <c r="B436" s="1337" t="n">
        <f aca="false">J436</f>
        <v>140</v>
      </c>
      <c r="C436" s="1337" t="s">
        <v>496</v>
      </c>
      <c r="D436" s="1337" t="n">
        <f aca="false">K436</f>
        <v>400</v>
      </c>
      <c r="E436" s="1337" t="s">
        <v>496</v>
      </c>
      <c r="F436" s="1357" t="n">
        <f aca="false">L436</f>
        <v>1500</v>
      </c>
      <c r="G436" s="1337" t="s">
        <v>496</v>
      </c>
      <c r="H436" s="1325" t="n">
        <v>8</v>
      </c>
      <c r="I436" s="1327" t="s">
        <v>517</v>
      </c>
      <c r="J436" s="1338" t="n">
        <v>140</v>
      </c>
      <c r="K436" s="1209" t="n">
        <v>400</v>
      </c>
      <c r="L436" s="1209" t="n">
        <v>1500</v>
      </c>
      <c r="M436" s="1210" t="n">
        <v>23.4250874592168</v>
      </c>
      <c r="N436" s="1211" t="n">
        <v>1515.4746</v>
      </c>
      <c r="O436" s="1212" t="n">
        <v>39758.6711329763</v>
      </c>
      <c r="P436" s="1342" t="n">
        <v>47256.3298476338</v>
      </c>
      <c r="Q436" s="1213" t="n">
        <v>21083.5578620137</v>
      </c>
      <c r="R436" s="1343" t="n">
        <v>60842.22899499</v>
      </c>
      <c r="S436" s="1344" t="n">
        <v>68339.8877096475</v>
      </c>
    </row>
    <row r="437" s="1179" customFormat="true" ht="16.5" hidden="false" customHeight="false" outlineLevel="0" collapsed="false">
      <c r="A437" s="1336" t="s">
        <v>529</v>
      </c>
      <c r="B437" s="1337" t="n">
        <f aca="false">J437</f>
        <v>140</v>
      </c>
      <c r="C437" s="1337" t="s">
        <v>496</v>
      </c>
      <c r="D437" s="1337" t="n">
        <f aca="false">K437</f>
        <v>400</v>
      </c>
      <c r="E437" s="1337" t="s">
        <v>496</v>
      </c>
      <c r="F437" s="1357" t="n">
        <f aca="false">L437</f>
        <v>1550</v>
      </c>
      <c r="G437" s="1337" t="s">
        <v>496</v>
      </c>
      <c r="H437" s="1325" t="n">
        <v>8</v>
      </c>
      <c r="I437" s="1327" t="s">
        <v>517</v>
      </c>
      <c r="J437" s="1338" t="n">
        <v>140</v>
      </c>
      <c r="K437" s="1209" t="n">
        <v>400</v>
      </c>
      <c r="L437" s="1209" t="n">
        <v>1550</v>
      </c>
      <c r="M437" s="1210" t="n">
        <v>24.1624208784737</v>
      </c>
      <c r="N437" s="1211" t="n">
        <v>1581.3648</v>
      </c>
      <c r="O437" s="1212" t="n">
        <v>40861.2685121775</v>
      </c>
      <c r="P437" s="1342" t="n">
        <v>48578.1048832725</v>
      </c>
      <c r="Q437" s="1213" t="n">
        <v>21646.5407564062</v>
      </c>
      <c r="R437" s="1343" t="n">
        <v>62507.8092685838</v>
      </c>
      <c r="S437" s="1344" t="n">
        <v>70224.6456396788</v>
      </c>
    </row>
    <row r="438" s="1179" customFormat="true" ht="16.5" hidden="false" customHeight="false" outlineLevel="0" collapsed="false">
      <c r="A438" s="1324" t="s">
        <v>529</v>
      </c>
      <c r="B438" s="1325" t="n">
        <f aca="false">J438</f>
        <v>140</v>
      </c>
      <c r="C438" s="1325" t="s">
        <v>496</v>
      </c>
      <c r="D438" s="1325" t="n">
        <f aca="false">K438</f>
        <v>400</v>
      </c>
      <c r="E438" s="1325" t="s">
        <v>496</v>
      </c>
      <c r="F438" s="1357" t="n">
        <f aca="false">L438</f>
        <v>1600</v>
      </c>
      <c r="G438" s="1325" t="s">
        <v>496</v>
      </c>
      <c r="H438" s="1325" t="n">
        <v>8</v>
      </c>
      <c r="I438" s="1327" t="s">
        <v>517</v>
      </c>
      <c r="J438" s="1338" t="n">
        <v>140</v>
      </c>
      <c r="K438" s="1209" t="n">
        <v>400</v>
      </c>
      <c r="L438" s="1209" t="n">
        <v>1600</v>
      </c>
      <c r="M438" s="1210" t="n">
        <v>24.8997542977305</v>
      </c>
      <c r="N438" s="1211" t="n">
        <v>1647.255</v>
      </c>
      <c r="O438" s="1212" t="n">
        <v>41963.8607742375</v>
      </c>
      <c r="P438" s="1342" t="n">
        <v>49899.8797877025</v>
      </c>
      <c r="Q438" s="1213" t="n">
        <v>22209.5237820075</v>
      </c>
      <c r="R438" s="1343" t="n">
        <v>64173.384556245</v>
      </c>
      <c r="S438" s="1344" t="n">
        <v>72109.40356971</v>
      </c>
    </row>
    <row r="439" s="1179" customFormat="true" ht="16.5" hidden="false" customHeight="false" outlineLevel="0" collapsed="false">
      <c r="A439" s="1336" t="s">
        <v>529</v>
      </c>
      <c r="B439" s="1337" t="n">
        <f aca="false">J439</f>
        <v>140</v>
      </c>
      <c r="C439" s="1337" t="s">
        <v>496</v>
      </c>
      <c r="D439" s="1337" t="n">
        <f aca="false">K439</f>
        <v>400</v>
      </c>
      <c r="E439" s="1337" t="s">
        <v>496</v>
      </c>
      <c r="F439" s="1357" t="n">
        <f aca="false">L439</f>
        <v>1650</v>
      </c>
      <c r="G439" s="1337" t="s">
        <v>496</v>
      </c>
      <c r="H439" s="1325" t="n">
        <v>8</v>
      </c>
      <c r="I439" s="1327" t="s">
        <v>517</v>
      </c>
      <c r="J439" s="1338" t="n">
        <v>140</v>
      </c>
      <c r="K439" s="1209" t="n">
        <v>400</v>
      </c>
      <c r="L439" s="1209" t="n">
        <v>1650</v>
      </c>
      <c r="M439" s="1210" t="n">
        <v>25.6541277169874</v>
      </c>
      <c r="N439" s="1211" t="n">
        <v>1713.1452</v>
      </c>
      <c r="O439" s="1212" t="n">
        <v>43066.4484439913</v>
      </c>
      <c r="P439" s="1342" t="n">
        <v>51221.6546921325</v>
      </c>
      <c r="Q439" s="1213" t="n">
        <v>22988.0037961913</v>
      </c>
      <c r="R439" s="1343" t="n">
        <v>66054.4522401825</v>
      </c>
      <c r="S439" s="1344" t="n">
        <v>74209.6584883238</v>
      </c>
    </row>
    <row r="440" s="1179" customFormat="true" ht="16.5" hidden="false" customHeight="false" outlineLevel="0" collapsed="false">
      <c r="A440" s="1336" t="s">
        <v>529</v>
      </c>
      <c r="B440" s="1337" t="n">
        <f aca="false">J440</f>
        <v>140</v>
      </c>
      <c r="C440" s="1337" t="s">
        <v>496</v>
      </c>
      <c r="D440" s="1337" t="n">
        <f aca="false">K440</f>
        <v>400</v>
      </c>
      <c r="E440" s="1337" t="s">
        <v>496</v>
      </c>
      <c r="F440" s="1357" t="n">
        <f aca="false">L440</f>
        <v>1700</v>
      </c>
      <c r="G440" s="1337" t="s">
        <v>496</v>
      </c>
      <c r="H440" s="1325" t="n">
        <v>8</v>
      </c>
      <c r="I440" s="1327" t="s">
        <v>517</v>
      </c>
      <c r="J440" s="1338" t="n">
        <v>140</v>
      </c>
      <c r="K440" s="1209" t="n">
        <v>400</v>
      </c>
      <c r="L440" s="1209" t="n">
        <v>1700</v>
      </c>
      <c r="M440" s="1210" t="n">
        <v>26.3914611362442</v>
      </c>
      <c r="N440" s="1211" t="n">
        <v>1779.0354</v>
      </c>
      <c r="O440" s="1212" t="n">
        <v>44169.0320462738</v>
      </c>
      <c r="P440" s="1342" t="n">
        <v>52543.4295965625</v>
      </c>
      <c r="Q440" s="1213" t="n">
        <v>23550.9866905838</v>
      </c>
      <c r="R440" s="1343" t="n">
        <v>67720.0187368575</v>
      </c>
      <c r="S440" s="1344" t="n">
        <v>76094.4162871463</v>
      </c>
    </row>
    <row r="441" s="1179" customFormat="true" ht="16.5" hidden="false" customHeight="false" outlineLevel="0" collapsed="false">
      <c r="A441" s="1336" t="s">
        <v>529</v>
      </c>
      <c r="B441" s="1337" t="n">
        <f aca="false">J441</f>
        <v>140</v>
      </c>
      <c r="C441" s="1337" t="s">
        <v>496</v>
      </c>
      <c r="D441" s="1337" t="n">
        <f aca="false">K441</f>
        <v>400</v>
      </c>
      <c r="E441" s="1337" t="s">
        <v>496</v>
      </c>
      <c r="F441" s="1357" t="n">
        <f aca="false">L441</f>
        <v>1750</v>
      </c>
      <c r="G441" s="1337" t="s">
        <v>496</v>
      </c>
      <c r="H441" s="1325" t="n">
        <v>8</v>
      </c>
      <c r="I441" s="1327" t="s">
        <v>517</v>
      </c>
      <c r="J441" s="1338" t="n">
        <v>140</v>
      </c>
      <c r="K441" s="1209" t="n">
        <v>400</v>
      </c>
      <c r="L441" s="1209" t="n">
        <v>1750</v>
      </c>
      <c r="M441" s="1210" t="n">
        <v>27.1458345555011</v>
      </c>
      <c r="N441" s="1211" t="n">
        <v>1844.9256</v>
      </c>
      <c r="O441" s="1212" t="n">
        <v>45271.611581085</v>
      </c>
      <c r="P441" s="1342" t="n">
        <v>53865.2046322013</v>
      </c>
      <c r="Q441" s="1213" t="n">
        <v>24329.4667047675</v>
      </c>
      <c r="R441" s="1343" t="n">
        <v>69601.0782858525</v>
      </c>
      <c r="S441" s="1344" t="n">
        <v>78194.6713369688</v>
      </c>
    </row>
    <row r="442" s="1179" customFormat="true" ht="16.5" hidden="false" customHeight="false" outlineLevel="0" collapsed="false">
      <c r="A442" s="1336" t="s">
        <v>529</v>
      </c>
      <c r="B442" s="1337" t="n">
        <f aca="false">J442</f>
        <v>140</v>
      </c>
      <c r="C442" s="1337" t="s">
        <v>496</v>
      </c>
      <c r="D442" s="1337" t="n">
        <f aca="false">K442</f>
        <v>400</v>
      </c>
      <c r="E442" s="1337" t="s">
        <v>496</v>
      </c>
      <c r="F442" s="1357" t="n">
        <f aca="false">L442</f>
        <v>1800</v>
      </c>
      <c r="G442" s="1337" t="s">
        <v>496</v>
      </c>
      <c r="H442" s="1325" t="n">
        <v>8</v>
      </c>
      <c r="I442" s="1327" t="s">
        <v>517</v>
      </c>
      <c r="J442" s="1338" t="n">
        <v>140</v>
      </c>
      <c r="K442" s="1209" t="n">
        <v>400</v>
      </c>
      <c r="L442" s="1209" t="n">
        <v>1800</v>
      </c>
      <c r="M442" s="1210" t="n">
        <v>27.8831679747579</v>
      </c>
      <c r="N442" s="1211" t="n">
        <v>1910.8158</v>
      </c>
      <c r="O442" s="1212" t="n">
        <v>46374.1874420513</v>
      </c>
      <c r="P442" s="1342" t="n">
        <v>55186.9795366313</v>
      </c>
      <c r="Q442" s="1213" t="n">
        <v>24892.44959916</v>
      </c>
      <c r="R442" s="1343" t="n">
        <v>71266.6370412113</v>
      </c>
      <c r="S442" s="1344" t="n">
        <v>80079.4291357913</v>
      </c>
    </row>
    <row r="443" s="1179" customFormat="true" ht="16.5" hidden="false" customHeight="false" outlineLevel="0" collapsed="false">
      <c r="A443" s="1336" t="s">
        <v>529</v>
      </c>
      <c r="B443" s="1337" t="n">
        <f aca="false">J443</f>
        <v>140</v>
      </c>
      <c r="C443" s="1337" t="s">
        <v>496</v>
      </c>
      <c r="D443" s="1337" t="n">
        <f aca="false">K443</f>
        <v>400</v>
      </c>
      <c r="E443" s="1337" t="s">
        <v>496</v>
      </c>
      <c r="F443" s="1357" t="n">
        <f aca="false">L443</f>
        <v>1850</v>
      </c>
      <c r="G443" s="1337" t="s">
        <v>496</v>
      </c>
      <c r="H443" s="1325" t="n">
        <v>8</v>
      </c>
      <c r="I443" s="1327" t="s">
        <v>517</v>
      </c>
      <c r="J443" s="1338" t="n">
        <v>140</v>
      </c>
      <c r="K443" s="1209" t="n">
        <v>400</v>
      </c>
      <c r="L443" s="1209" t="n">
        <v>1850</v>
      </c>
      <c r="M443" s="1210" t="n">
        <v>28.6375413940147</v>
      </c>
      <c r="N443" s="1211" t="n">
        <v>1976.706</v>
      </c>
      <c r="O443" s="1212" t="n">
        <v>47476.7600227988</v>
      </c>
      <c r="P443" s="1342" t="n">
        <v>56508.7544410611</v>
      </c>
      <c r="Q443" s="1213" t="n">
        <v>25670.9296133438</v>
      </c>
      <c r="R443" s="1343" t="n">
        <v>73147.6896361425</v>
      </c>
      <c r="S443" s="1344" t="n">
        <v>82179.6840544049</v>
      </c>
    </row>
    <row r="444" s="1179" customFormat="true" ht="16.5" hidden="false" customHeight="false" outlineLevel="0" collapsed="false">
      <c r="A444" s="1336" t="s">
        <v>529</v>
      </c>
      <c r="B444" s="1337" t="n">
        <f aca="false">J444</f>
        <v>140</v>
      </c>
      <c r="C444" s="1337" t="s">
        <v>496</v>
      </c>
      <c r="D444" s="1337" t="n">
        <f aca="false">K444</f>
        <v>400</v>
      </c>
      <c r="E444" s="1337" t="s">
        <v>496</v>
      </c>
      <c r="F444" s="1357" t="n">
        <f aca="false">L444</f>
        <v>1900</v>
      </c>
      <c r="G444" s="1337" t="s">
        <v>496</v>
      </c>
      <c r="H444" s="1325" t="n">
        <v>8</v>
      </c>
      <c r="I444" s="1327" t="s">
        <v>517</v>
      </c>
      <c r="J444" s="1338" t="n">
        <v>140</v>
      </c>
      <c r="K444" s="1209" t="n">
        <v>400</v>
      </c>
      <c r="L444" s="1209" t="n">
        <v>1900</v>
      </c>
      <c r="M444" s="1210" t="n">
        <v>29.3748748132716</v>
      </c>
      <c r="N444" s="1211" t="n">
        <v>2042.5962</v>
      </c>
      <c r="O444" s="1212" t="n">
        <v>48579.3294545363</v>
      </c>
      <c r="P444" s="1342" t="n">
        <v>57830.5294767</v>
      </c>
      <c r="Q444" s="1213" t="n">
        <v>26233.9125077363</v>
      </c>
      <c r="R444" s="1343" t="n">
        <v>74813.2419622725</v>
      </c>
      <c r="S444" s="1344" t="n">
        <v>84064.4419844363</v>
      </c>
    </row>
    <row r="445" s="1179" customFormat="true" ht="16.5" hidden="false" customHeight="false" outlineLevel="0" collapsed="false">
      <c r="A445" s="1336" t="s">
        <v>529</v>
      </c>
      <c r="B445" s="1337" t="n">
        <f aca="false">J445</f>
        <v>140</v>
      </c>
      <c r="C445" s="1337" t="s">
        <v>496</v>
      </c>
      <c r="D445" s="1337" t="n">
        <f aca="false">K445</f>
        <v>400</v>
      </c>
      <c r="E445" s="1337" t="s">
        <v>496</v>
      </c>
      <c r="F445" s="1357" t="n">
        <f aca="false">L445</f>
        <v>1950</v>
      </c>
      <c r="G445" s="1337" t="s">
        <v>496</v>
      </c>
      <c r="H445" s="1325" t="n">
        <v>8</v>
      </c>
      <c r="I445" s="1327" t="s">
        <v>517</v>
      </c>
      <c r="J445" s="1338" t="n">
        <v>140</v>
      </c>
      <c r="K445" s="1209" t="n">
        <v>400</v>
      </c>
      <c r="L445" s="1209" t="n">
        <v>1950</v>
      </c>
      <c r="M445" s="1210" t="n">
        <v>30.2692082325284</v>
      </c>
      <c r="N445" s="1211" t="n">
        <v>2108.4864</v>
      </c>
      <c r="O445" s="1212" t="n">
        <v>49826.2102732575</v>
      </c>
      <c r="P445" s="1342" t="n">
        <v>59297.0075574413</v>
      </c>
      <c r="Q445" s="1213" t="n">
        <v>26796.8955333375</v>
      </c>
      <c r="R445" s="1343" t="n">
        <v>76623.105806595</v>
      </c>
      <c r="S445" s="1344" t="n">
        <v>86093.9030907788</v>
      </c>
    </row>
    <row r="446" s="1179" customFormat="true" ht="16.5" hidden="false" customHeight="false" outlineLevel="0" collapsed="false">
      <c r="A446" s="1336" t="s">
        <v>529</v>
      </c>
      <c r="B446" s="1337" t="n">
        <f aca="false">J446</f>
        <v>140</v>
      </c>
      <c r="C446" s="1337" t="s">
        <v>496</v>
      </c>
      <c r="D446" s="1337" t="n">
        <f aca="false">K446</f>
        <v>400</v>
      </c>
      <c r="E446" s="1337" t="s">
        <v>496</v>
      </c>
      <c r="F446" s="1357" t="n">
        <f aca="false">L446</f>
        <v>2000</v>
      </c>
      <c r="G446" s="1337" t="s">
        <v>496</v>
      </c>
      <c r="H446" s="1325" t="n">
        <v>8</v>
      </c>
      <c r="I446" s="1327" t="s">
        <v>517</v>
      </c>
      <c r="J446" s="1338" t="n">
        <v>140</v>
      </c>
      <c r="K446" s="1209" t="n">
        <v>400</v>
      </c>
      <c r="L446" s="1209" t="n">
        <v>2000</v>
      </c>
      <c r="M446" s="1210" t="n">
        <v>31.1151440517853</v>
      </c>
      <c r="N446" s="1211" t="n">
        <v>2174.3766</v>
      </c>
      <c r="O446" s="1212" t="n">
        <v>51143.2966954238</v>
      </c>
      <c r="P446" s="1342" t="n">
        <v>61029.24450021</v>
      </c>
      <c r="Q446" s="1213" t="n">
        <v>27575.3754163125</v>
      </c>
      <c r="R446" s="1343" t="n">
        <v>78718.6721117363</v>
      </c>
      <c r="S446" s="1344" t="n">
        <v>88604.6199165225</v>
      </c>
    </row>
    <row r="447" s="1179" customFormat="true" ht="16.5" hidden="false" customHeight="false" outlineLevel="0" collapsed="false">
      <c r="A447" s="1336" t="s">
        <v>529</v>
      </c>
      <c r="B447" s="1337" t="n">
        <f aca="false">J447</f>
        <v>140</v>
      </c>
      <c r="C447" s="1337" t="s">
        <v>496</v>
      </c>
      <c r="D447" s="1337" t="n">
        <f aca="false">K447</f>
        <v>400</v>
      </c>
      <c r="E447" s="1337" t="s">
        <v>496</v>
      </c>
      <c r="F447" s="1357" t="n">
        <f aca="false">L447</f>
        <v>2050</v>
      </c>
      <c r="G447" s="1337" t="s">
        <v>496</v>
      </c>
      <c r="H447" s="1325" t="n">
        <v>8</v>
      </c>
      <c r="I447" s="1327" t="s">
        <v>517</v>
      </c>
      <c r="J447" s="1338" t="n">
        <v>140</v>
      </c>
      <c r="K447" s="1209" t="n">
        <v>400</v>
      </c>
      <c r="L447" s="1209" t="n">
        <v>2050</v>
      </c>
      <c r="M447" s="1210" t="n">
        <v>31.8524774710421</v>
      </c>
      <c r="N447" s="1211" t="n">
        <v>2240.2668</v>
      </c>
      <c r="O447" s="1212" t="n">
        <v>52245.8621908988</v>
      </c>
      <c r="P447" s="1342" t="n">
        <v>62351.01940464</v>
      </c>
      <c r="Q447" s="1213" t="n">
        <v>28138.3584419138</v>
      </c>
      <c r="R447" s="1343" t="n">
        <v>80384.2206328125</v>
      </c>
      <c r="S447" s="1344" t="n">
        <v>90489.3778465538</v>
      </c>
    </row>
    <row r="448" s="1179" customFormat="true" ht="16.5" hidden="false" customHeight="false" outlineLevel="0" collapsed="false">
      <c r="A448" s="1324" t="s">
        <v>529</v>
      </c>
      <c r="B448" s="1325" t="n">
        <f aca="false">J448</f>
        <v>140</v>
      </c>
      <c r="C448" s="1325" t="s">
        <v>496</v>
      </c>
      <c r="D448" s="1325" t="n">
        <f aca="false">K448</f>
        <v>400</v>
      </c>
      <c r="E448" s="1325" t="s">
        <v>496</v>
      </c>
      <c r="F448" s="1357" t="n">
        <f aca="false">L448</f>
        <v>2100</v>
      </c>
      <c r="G448" s="1325" t="s">
        <v>496</v>
      </c>
      <c r="H448" s="1325" t="n">
        <v>8</v>
      </c>
      <c r="I448" s="1327" t="s">
        <v>517</v>
      </c>
      <c r="J448" s="1338" t="n">
        <v>140</v>
      </c>
      <c r="K448" s="1209" t="n">
        <v>400</v>
      </c>
      <c r="L448" s="1209" t="n">
        <v>2100</v>
      </c>
      <c r="M448" s="1210" t="n">
        <v>32.6068508902989</v>
      </c>
      <c r="N448" s="1211" t="n">
        <v>2306.157</v>
      </c>
      <c r="O448" s="1212" t="n">
        <v>53348.4251934075</v>
      </c>
      <c r="P448" s="1342" t="n">
        <v>63672.7944402788</v>
      </c>
      <c r="Q448" s="1213" t="n">
        <v>28916.8383248888</v>
      </c>
      <c r="R448" s="1343" t="n">
        <v>82265.2635182963</v>
      </c>
      <c r="S448" s="1344" t="n">
        <v>92589.6327651675</v>
      </c>
    </row>
    <row r="449" s="1179" customFormat="true" ht="16.5" hidden="false" customHeight="false" outlineLevel="0" collapsed="false">
      <c r="A449" s="1336" t="s">
        <v>529</v>
      </c>
      <c r="B449" s="1337" t="n">
        <f aca="false">J449</f>
        <v>140</v>
      </c>
      <c r="C449" s="1337" t="s">
        <v>496</v>
      </c>
      <c r="D449" s="1337" t="n">
        <f aca="false">K449</f>
        <v>400</v>
      </c>
      <c r="E449" s="1337" t="s">
        <v>496</v>
      </c>
      <c r="F449" s="1357" t="n">
        <f aca="false">L449</f>
        <v>2150</v>
      </c>
      <c r="G449" s="1337" t="s">
        <v>496</v>
      </c>
      <c r="H449" s="1325" t="n">
        <v>8</v>
      </c>
      <c r="I449" s="1327" t="s">
        <v>517</v>
      </c>
      <c r="J449" s="1338" t="n">
        <v>140</v>
      </c>
      <c r="K449" s="1209" t="n">
        <v>400</v>
      </c>
      <c r="L449" s="1209" t="n">
        <v>2150</v>
      </c>
      <c r="M449" s="1210" t="n">
        <v>33.3441843095558</v>
      </c>
      <c r="N449" s="1211" t="n">
        <v>2372.0472</v>
      </c>
      <c r="O449" s="1212" t="n">
        <v>54450.98570295</v>
      </c>
      <c r="P449" s="1342" t="n">
        <v>64994.5693447088</v>
      </c>
      <c r="Q449" s="1213" t="n">
        <v>29479.82135049</v>
      </c>
      <c r="R449" s="1343" t="n">
        <v>83930.80705344</v>
      </c>
      <c r="S449" s="1344" t="n">
        <v>94474.3906951988</v>
      </c>
    </row>
    <row r="450" s="1179" customFormat="true" ht="16.5" hidden="false" customHeight="false" outlineLevel="0" collapsed="false">
      <c r="A450" s="1336" t="s">
        <v>529</v>
      </c>
      <c r="B450" s="1337" t="n">
        <f aca="false">J450</f>
        <v>140</v>
      </c>
      <c r="C450" s="1337" t="s">
        <v>496</v>
      </c>
      <c r="D450" s="1337" t="n">
        <f aca="false">K450</f>
        <v>400</v>
      </c>
      <c r="E450" s="1337" t="s">
        <v>496</v>
      </c>
      <c r="F450" s="1357" t="n">
        <f aca="false">L450</f>
        <v>2200</v>
      </c>
      <c r="G450" s="1337" t="s">
        <v>496</v>
      </c>
      <c r="H450" s="1325" t="n">
        <v>8</v>
      </c>
      <c r="I450" s="1327" t="s">
        <v>517</v>
      </c>
      <c r="J450" s="1338" t="n">
        <v>140</v>
      </c>
      <c r="K450" s="1209" t="n">
        <v>400</v>
      </c>
      <c r="L450" s="1209" t="n">
        <v>2200</v>
      </c>
      <c r="M450" s="1210" t="n">
        <v>34.0985577288126</v>
      </c>
      <c r="N450" s="1211" t="n">
        <v>2437.9374</v>
      </c>
      <c r="O450" s="1212" t="n">
        <v>55553.5439819438</v>
      </c>
      <c r="P450" s="1342" t="n">
        <v>66316.3442491388</v>
      </c>
      <c r="Q450" s="1213" t="n">
        <v>30258.301233465</v>
      </c>
      <c r="R450" s="1343" t="n">
        <v>85811.8452154088</v>
      </c>
      <c r="S450" s="1344" t="n">
        <v>96574.6454826038</v>
      </c>
    </row>
    <row r="451" s="1179" customFormat="true" ht="16.5" hidden="false" customHeight="false" outlineLevel="0" collapsed="false">
      <c r="A451" s="1336" t="s">
        <v>529</v>
      </c>
      <c r="B451" s="1337" t="n">
        <f aca="false">J451</f>
        <v>140</v>
      </c>
      <c r="C451" s="1337" t="s">
        <v>496</v>
      </c>
      <c r="D451" s="1337" t="n">
        <f aca="false">K451</f>
        <v>400</v>
      </c>
      <c r="E451" s="1337" t="s">
        <v>496</v>
      </c>
      <c r="F451" s="1357" t="n">
        <f aca="false">L451</f>
        <v>2250</v>
      </c>
      <c r="G451" s="1337" t="s">
        <v>496</v>
      </c>
      <c r="H451" s="1325" t="n">
        <v>8</v>
      </c>
      <c r="I451" s="1327" t="s">
        <v>517</v>
      </c>
      <c r="J451" s="1338" t="n">
        <v>140</v>
      </c>
      <c r="K451" s="1209" t="n">
        <v>400</v>
      </c>
      <c r="L451" s="1209" t="n">
        <v>2250</v>
      </c>
      <c r="M451" s="1210" t="n">
        <v>34.8358911480695</v>
      </c>
      <c r="N451" s="1211" t="n">
        <v>2503.8276</v>
      </c>
      <c r="O451" s="1212" t="n">
        <v>56656.1001615975</v>
      </c>
      <c r="P451" s="1342" t="n">
        <v>67638.1192847775</v>
      </c>
      <c r="Q451" s="1213" t="n">
        <v>30821.2842590661</v>
      </c>
      <c r="R451" s="1343" t="n">
        <v>87477.3844206636</v>
      </c>
      <c r="S451" s="1344" t="n">
        <v>98459.4035438436</v>
      </c>
    </row>
    <row r="452" s="1179" customFormat="true" ht="16.5" hidden="false" customHeight="false" outlineLevel="0" collapsed="false">
      <c r="A452" s="1336" t="s">
        <v>529</v>
      </c>
      <c r="B452" s="1337" t="n">
        <f aca="false">J452</f>
        <v>140</v>
      </c>
      <c r="C452" s="1337" t="s">
        <v>496</v>
      </c>
      <c r="D452" s="1337" t="n">
        <f aca="false">K452</f>
        <v>400</v>
      </c>
      <c r="E452" s="1337" t="s">
        <v>496</v>
      </c>
      <c r="F452" s="1357" t="n">
        <f aca="false">L452</f>
        <v>2300</v>
      </c>
      <c r="G452" s="1337" t="s">
        <v>496</v>
      </c>
      <c r="H452" s="1325" t="n">
        <v>8</v>
      </c>
      <c r="I452" s="1327" t="s">
        <v>517</v>
      </c>
      <c r="J452" s="1338" t="n">
        <v>140</v>
      </c>
      <c r="K452" s="1209" t="n">
        <v>400</v>
      </c>
      <c r="L452" s="1209" t="n">
        <v>2300</v>
      </c>
      <c r="M452" s="1210" t="n">
        <v>35.5732245673263</v>
      </c>
      <c r="N452" s="1211" t="n">
        <v>2569.7178</v>
      </c>
      <c r="O452" s="1212" t="n">
        <v>57758.6542419113</v>
      </c>
      <c r="P452" s="1342" t="n">
        <v>68959.8941892075</v>
      </c>
      <c r="Q452" s="1213" t="n">
        <v>31384.2671534588</v>
      </c>
      <c r="R452" s="1343" t="n">
        <v>89142.92139537</v>
      </c>
      <c r="S452" s="1344" t="n">
        <v>100344.161342666</v>
      </c>
    </row>
    <row r="453" s="1179" customFormat="true" ht="16.5" hidden="false" customHeight="false" outlineLevel="0" collapsed="false">
      <c r="A453" s="1336" t="s">
        <v>529</v>
      </c>
      <c r="B453" s="1337" t="n">
        <f aca="false">J453</f>
        <v>140</v>
      </c>
      <c r="C453" s="1337" t="s">
        <v>496</v>
      </c>
      <c r="D453" s="1337" t="n">
        <f aca="false">K453</f>
        <v>400</v>
      </c>
      <c r="E453" s="1337" t="s">
        <v>496</v>
      </c>
      <c r="F453" s="1357" t="n">
        <f aca="false">L453</f>
        <v>2350</v>
      </c>
      <c r="G453" s="1337" t="s">
        <v>496</v>
      </c>
      <c r="H453" s="1325" t="n">
        <v>8</v>
      </c>
      <c r="I453" s="1327" t="s">
        <v>517</v>
      </c>
      <c r="J453" s="1338" t="n">
        <v>140</v>
      </c>
      <c r="K453" s="1209" t="n">
        <v>400</v>
      </c>
      <c r="L453" s="1209" t="n">
        <v>2350</v>
      </c>
      <c r="M453" s="1210" t="n">
        <v>36.3275979865832</v>
      </c>
      <c r="N453" s="1211" t="n">
        <v>2635.608</v>
      </c>
      <c r="O453" s="1212" t="n">
        <v>58861.2063540938</v>
      </c>
      <c r="P453" s="1342" t="n">
        <v>70281.6690936375</v>
      </c>
      <c r="Q453" s="1213" t="n">
        <v>32162.7471676425</v>
      </c>
      <c r="R453" s="1343" t="n">
        <v>91023.9535217363</v>
      </c>
      <c r="S453" s="1344" t="n">
        <v>102444.41626128</v>
      </c>
    </row>
    <row r="454" s="1179" customFormat="true" ht="16.5" hidden="false" customHeight="false" outlineLevel="0" collapsed="false">
      <c r="A454" s="1336" t="s">
        <v>529</v>
      </c>
      <c r="B454" s="1337" t="n">
        <f aca="false">J454</f>
        <v>140</v>
      </c>
      <c r="C454" s="1337" t="s">
        <v>496</v>
      </c>
      <c r="D454" s="1337" t="n">
        <f aca="false">K454</f>
        <v>400</v>
      </c>
      <c r="E454" s="1337" t="s">
        <v>496</v>
      </c>
      <c r="F454" s="1357" t="n">
        <f aca="false">L454</f>
        <v>2400</v>
      </c>
      <c r="G454" s="1337" t="s">
        <v>496</v>
      </c>
      <c r="H454" s="1325" t="n">
        <v>8</v>
      </c>
      <c r="I454" s="1327" t="s">
        <v>517</v>
      </c>
      <c r="J454" s="1338" t="n">
        <v>140</v>
      </c>
      <c r="K454" s="1209" t="n">
        <v>400</v>
      </c>
      <c r="L454" s="1209" t="n">
        <v>2400</v>
      </c>
      <c r="M454" s="1210" t="n">
        <v>37.06493140584</v>
      </c>
      <c r="N454" s="1211" t="n">
        <v>2701.4982</v>
      </c>
      <c r="O454" s="1212" t="n">
        <v>59963.7567605625</v>
      </c>
      <c r="P454" s="1342" t="n">
        <v>71603.4441292763</v>
      </c>
      <c r="Q454" s="1213" t="n">
        <v>32725.7301932438</v>
      </c>
      <c r="R454" s="1343" t="n">
        <v>92689.4869538063</v>
      </c>
      <c r="S454" s="1344" t="n">
        <v>104329.17432252</v>
      </c>
    </row>
    <row r="455" s="1179" customFormat="true" ht="16.5" hidden="false" customHeight="false" outlineLevel="0" collapsed="false">
      <c r="A455" s="1336" t="s">
        <v>529</v>
      </c>
      <c r="B455" s="1337" t="n">
        <f aca="false">J455</f>
        <v>140</v>
      </c>
      <c r="C455" s="1337" t="s">
        <v>496</v>
      </c>
      <c r="D455" s="1337" t="n">
        <f aca="false">K455</f>
        <v>400</v>
      </c>
      <c r="E455" s="1337" t="s">
        <v>496</v>
      </c>
      <c r="F455" s="1357" t="n">
        <f aca="false">L455</f>
        <v>2450</v>
      </c>
      <c r="G455" s="1337" t="s">
        <v>496</v>
      </c>
      <c r="H455" s="1325" t="n">
        <v>8</v>
      </c>
      <c r="I455" s="1327" t="s">
        <v>517</v>
      </c>
      <c r="J455" s="1338" t="n">
        <v>140</v>
      </c>
      <c r="K455" s="1209" t="n">
        <v>400</v>
      </c>
      <c r="L455" s="1209" t="n">
        <v>2450</v>
      </c>
      <c r="M455" s="1210" t="n">
        <v>38.0465850173968</v>
      </c>
      <c r="N455" s="1211" t="n">
        <v>2767.3884</v>
      </c>
      <c r="O455" s="1212" t="n">
        <v>61856.2609927763</v>
      </c>
      <c r="P455" s="1342" t="n">
        <v>73695.4592695988</v>
      </c>
      <c r="Q455" s="1213" t="n">
        <v>33504.2100762188</v>
      </c>
      <c r="R455" s="1343" t="n">
        <v>95360.471068995</v>
      </c>
      <c r="S455" s="1344" t="n">
        <v>107199.669345818</v>
      </c>
    </row>
    <row r="456" s="1179" customFormat="true" ht="16.5" hidden="false" customHeight="false" outlineLevel="0" collapsed="false">
      <c r="A456" s="1336" t="s">
        <v>529</v>
      </c>
      <c r="B456" s="1337" t="n">
        <f aca="false">J456</f>
        <v>140</v>
      </c>
      <c r="C456" s="1337" t="s">
        <v>496</v>
      </c>
      <c r="D456" s="1337" t="n">
        <f aca="false">K456</f>
        <v>400</v>
      </c>
      <c r="E456" s="1337" t="s">
        <v>496</v>
      </c>
      <c r="F456" s="1357" t="n">
        <f aca="false">L456</f>
        <v>2500</v>
      </c>
      <c r="G456" s="1337" t="s">
        <v>496</v>
      </c>
      <c r="H456" s="1325" t="n">
        <v>8</v>
      </c>
      <c r="I456" s="1327" t="s">
        <v>517</v>
      </c>
      <c r="J456" s="1338" t="n">
        <v>140</v>
      </c>
      <c r="K456" s="1209" t="n">
        <v>400</v>
      </c>
      <c r="L456" s="1209" t="n">
        <v>2500</v>
      </c>
      <c r="M456" s="1210" t="n">
        <v>38.7217464366537</v>
      </c>
      <c r="N456" s="1211" t="n">
        <v>2833.2786</v>
      </c>
      <c r="O456" s="1212" t="n">
        <v>62958.8152042988</v>
      </c>
      <c r="P456" s="1342" t="n">
        <v>75017.2341740288</v>
      </c>
      <c r="Q456" s="1213" t="n">
        <v>34067.19310182</v>
      </c>
      <c r="R456" s="1343" t="n">
        <v>97026.0083061188</v>
      </c>
      <c r="S456" s="1344" t="n">
        <v>109084.427275849</v>
      </c>
    </row>
    <row r="457" s="1179" customFormat="true" ht="16.5" hidden="false" customHeight="false" outlineLevel="0" collapsed="false">
      <c r="A457" s="1336" t="s">
        <v>529</v>
      </c>
      <c r="B457" s="1337" t="n">
        <f aca="false">J457</f>
        <v>140</v>
      </c>
      <c r="C457" s="1337" t="s">
        <v>496</v>
      </c>
      <c r="D457" s="1337" t="n">
        <f aca="false">K457</f>
        <v>400</v>
      </c>
      <c r="E457" s="1337" t="s">
        <v>496</v>
      </c>
      <c r="F457" s="1357" t="n">
        <f aca="false">L457</f>
        <v>2550</v>
      </c>
      <c r="G457" s="1337" t="s">
        <v>496</v>
      </c>
      <c r="H457" s="1325" t="n">
        <v>8</v>
      </c>
      <c r="I457" s="1327" t="s">
        <v>517</v>
      </c>
      <c r="J457" s="1338" t="n">
        <v>140</v>
      </c>
      <c r="K457" s="1209" t="n">
        <v>400</v>
      </c>
      <c r="L457" s="1209" t="n">
        <v>2550</v>
      </c>
      <c r="M457" s="1210" t="n">
        <v>39.4761198559105</v>
      </c>
      <c r="N457" s="1211" t="n">
        <v>2899.1688</v>
      </c>
      <c r="O457" s="1212" t="n">
        <v>64061.3677101075</v>
      </c>
      <c r="P457" s="1342" t="n">
        <v>76339.0092096675</v>
      </c>
      <c r="Q457" s="1213" t="n">
        <v>34845.672984795</v>
      </c>
      <c r="R457" s="1343" t="n">
        <v>98907.0406949025</v>
      </c>
      <c r="S457" s="1344" t="n">
        <v>111184.682194463</v>
      </c>
    </row>
    <row r="458" s="1179" customFormat="true" ht="16.5" hidden="false" customHeight="false" outlineLevel="0" collapsed="false">
      <c r="A458" s="1324" t="s">
        <v>529</v>
      </c>
      <c r="B458" s="1325" t="n">
        <f aca="false">J458</f>
        <v>140</v>
      </c>
      <c r="C458" s="1325" t="s">
        <v>496</v>
      </c>
      <c r="D458" s="1325" t="n">
        <f aca="false">K458</f>
        <v>400</v>
      </c>
      <c r="E458" s="1325" t="s">
        <v>496</v>
      </c>
      <c r="F458" s="1357" t="n">
        <f aca="false">L458</f>
        <v>2600</v>
      </c>
      <c r="G458" s="1325" t="s">
        <v>496</v>
      </c>
      <c r="H458" s="1325" t="n">
        <v>8</v>
      </c>
      <c r="I458" s="1327" t="s">
        <v>517</v>
      </c>
      <c r="J458" s="1338" t="n">
        <v>140</v>
      </c>
      <c r="K458" s="1209" t="n">
        <v>400</v>
      </c>
      <c r="L458" s="1209" t="n">
        <v>2600</v>
      </c>
      <c r="M458" s="1210" t="n">
        <v>40.2134532751674</v>
      </c>
      <c r="N458" s="1211" t="n">
        <v>2965.059</v>
      </c>
      <c r="O458" s="1212" t="n">
        <v>65163.9185102025</v>
      </c>
      <c r="P458" s="1342" t="n">
        <v>77660.7841140975</v>
      </c>
      <c r="Q458" s="1213" t="n">
        <v>35408.6560103963</v>
      </c>
      <c r="R458" s="1343" t="n">
        <v>100572.574520599</v>
      </c>
      <c r="S458" s="1344" t="n">
        <v>113069.440124494</v>
      </c>
    </row>
    <row r="459" s="1179" customFormat="true" ht="16.5" hidden="false" customHeight="false" outlineLevel="0" collapsed="false">
      <c r="A459" s="1336" t="s">
        <v>529</v>
      </c>
      <c r="B459" s="1337" t="n">
        <f aca="false">J459</f>
        <v>140</v>
      </c>
      <c r="C459" s="1337" t="s">
        <v>496</v>
      </c>
      <c r="D459" s="1337" t="n">
        <f aca="false">K459</f>
        <v>400</v>
      </c>
      <c r="E459" s="1337" t="s">
        <v>496</v>
      </c>
      <c r="F459" s="1357" t="n">
        <f aca="false">L459</f>
        <v>2650</v>
      </c>
      <c r="G459" s="1337" t="s">
        <v>496</v>
      </c>
      <c r="H459" s="1325" t="n">
        <v>8</v>
      </c>
      <c r="I459" s="1327" t="s">
        <v>517</v>
      </c>
      <c r="J459" s="1338" t="n">
        <v>140</v>
      </c>
      <c r="K459" s="1209" t="n">
        <v>400</v>
      </c>
      <c r="L459" s="1209" t="n">
        <v>2650</v>
      </c>
      <c r="M459" s="1210" t="n">
        <v>40.9678266944242</v>
      </c>
      <c r="N459" s="1211" t="n">
        <v>3030.9492</v>
      </c>
      <c r="O459" s="1212" t="n">
        <v>66266.4677357925</v>
      </c>
      <c r="P459" s="1342" t="n">
        <v>78982.5590185275</v>
      </c>
      <c r="Q459" s="1213" t="n">
        <v>36187.1358933713</v>
      </c>
      <c r="R459" s="1343" t="n">
        <v>102453.603629164</v>
      </c>
      <c r="S459" s="1344" t="n">
        <v>115169.694911899</v>
      </c>
    </row>
    <row r="460" customFormat="false" ht="16.5" hidden="false" customHeight="false" outlineLevel="0" collapsed="false">
      <c r="A460" s="1336" t="s">
        <v>529</v>
      </c>
      <c r="B460" s="1337" t="n">
        <f aca="false">J460</f>
        <v>140</v>
      </c>
      <c r="C460" s="1337" t="s">
        <v>496</v>
      </c>
      <c r="D460" s="1337" t="n">
        <f aca="false">K460</f>
        <v>400</v>
      </c>
      <c r="E460" s="1337" t="s">
        <v>496</v>
      </c>
      <c r="F460" s="1357" t="n">
        <f aca="false">L460</f>
        <v>2700</v>
      </c>
      <c r="G460" s="1337" t="s">
        <v>496</v>
      </c>
      <c r="H460" s="1325" t="n">
        <v>8</v>
      </c>
      <c r="I460" s="1327" t="s">
        <v>517</v>
      </c>
      <c r="J460" s="1338" t="n">
        <v>140</v>
      </c>
      <c r="K460" s="1209" t="n">
        <v>400</v>
      </c>
      <c r="L460" s="1209" t="n">
        <v>2700</v>
      </c>
      <c r="M460" s="1210" t="n">
        <v>41.8621601136811</v>
      </c>
      <c r="N460" s="1211" t="n">
        <v>3096.8394</v>
      </c>
      <c r="O460" s="1212" t="n">
        <v>67513.321131885</v>
      </c>
      <c r="P460" s="1342" t="n">
        <v>80449.0372304775</v>
      </c>
      <c r="Q460" s="1213" t="n">
        <v>36750.1189189725</v>
      </c>
      <c r="R460" s="1343" t="n">
        <v>104263.440050858</v>
      </c>
      <c r="S460" s="1344" t="n">
        <v>117199.15614945</v>
      </c>
    </row>
    <row r="461" customFormat="false" ht="16.5" hidden="false" customHeight="false" outlineLevel="0" collapsed="false">
      <c r="A461" s="1336" t="s">
        <v>529</v>
      </c>
      <c r="B461" s="1337" t="n">
        <f aca="false">J461</f>
        <v>140</v>
      </c>
      <c r="C461" s="1337" t="s">
        <v>496</v>
      </c>
      <c r="D461" s="1337" t="n">
        <f aca="false">K461</f>
        <v>400</v>
      </c>
      <c r="E461" s="1337" t="s">
        <v>496</v>
      </c>
      <c r="F461" s="1357" t="n">
        <f aca="false">L461</f>
        <v>2750</v>
      </c>
      <c r="G461" s="1337" t="s">
        <v>496</v>
      </c>
      <c r="H461" s="1325" t="n">
        <v>8</v>
      </c>
      <c r="I461" s="1327" t="s">
        <v>517</v>
      </c>
      <c r="J461" s="1338" t="n">
        <v>140</v>
      </c>
      <c r="K461" s="1209" t="n">
        <v>400</v>
      </c>
      <c r="L461" s="1209" t="n">
        <v>2750</v>
      </c>
      <c r="M461" s="1210" t="n">
        <v>42.5994935329379</v>
      </c>
      <c r="N461" s="1211" t="n">
        <v>3162.7296</v>
      </c>
      <c r="O461" s="1212" t="n">
        <v>68615.86668363</v>
      </c>
      <c r="P461" s="1342" t="n">
        <v>81770.8121349075</v>
      </c>
      <c r="Q461" s="1213" t="n">
        <v>37313.101813365</v>
      </c>
      <c r="R461" s="1343" t="n">
        <v>105928.968496995</v>
      </c>
      <c r="S461" s="1344" t="n">
        <v>119083.913948273</v>
      </c>
    </row>
    <row r="462" customFormat="false" ht="16.5" hidden="false" customHeight="false" outlineLevel="0" collapsed="false">
      <c r="A462" s="1336" t="s">
        <v>529</v>
      </c>
      <c r="B462" s="1337" t="n">
        <f aca="false">J462</f>
        <v>140</v>
      </c>
      <c r="C462" s="1337" t="s">
        <v>496</v>
      </c>
      <c r="D462" s="1337" t="n">
        <f aca="false">K462</f>
        <v>400</v>
      </c>
      <c r="E462" s="1337" t="s">
        <v>496</v>
      </c>
      <c r="F462" s="1357" t="n">
        <f aca="false">L462</f>
        <v>2800</v>
      </c>
      <c r="G462" s="1337" t="s">
        <v>496</v>
      </c>
      <c r="H462" s="1325" t="n">
        <v>8</v>
      </c>
      <c r="I462" s="1327" t="s">
        <v>517</v>
      </c>
      <c r="J462" s="1338" t="n">
        <v>140</v>
      </c>
      <c r="K462" s="1209" t="n">
        <v>400</v>
      </c>
      <c r="L462" s="1209" t="n">
        <v>2800</v>
      </c>
      <c r="M462" s="1210" t="n">
        <v>43.3538669521947</v>
      </c>
      <c r="N462" s="1211" t="n">
        <v>3228.6198</v>
      </c>
      <c r="O462" s="1212" t="n">
        <v>69718.4109232875</v>
      </c>
      <c r="P462" s="1342" t="n">
        <v>83092.5870393375</v>
      </c>
      <c r="Q462" s="1213" t="n">
        <v>38091.5818275488</v>
      </c>
      <c r="R462" s="1343" t="n">
        <v>107809.992750836</v>
      </c>
      <c r="S462" s="1344" t="n">
        <v>121184.168866886</v>
      </c>
    </row>
    <row r="463" customFormat="false" ht="16.5" hidden="false" customHeight="false" outlineLevel="0" collapsed="false">
      <c r="A463" s="1336" t="s">
        <v>529</v>
      </c>
      <c r="B463" s="1337" t="n">
        <f aca="false">J463</f>
        <v>140</v>
      </c>
      <c r="C463" s="1337" t="s">
        <v>496</v>
      </c>
      <c r="D463" s="1337" t="n">
        <f aca="false">K463</f>
        <v>400</v>
      </c>
      <c r="E463" s="1337" t="s">
        <v>496</v>
      </c>
      <c r="F463" s="1357" t="n">
        <f aca="false">L463</f>
        <v>2850</v>
      </c>
      <c r="G463" s="1337" t="s">
        <v>496</v>
      </c>
      <c r="H463" s="1325" t="n">
        <v>8</v>
      </c>
      <c r="I463" s="1327" t="s">
        <v>517</v>
      </c>
      <c r="J463" s="1338" t="n">
        <v>140</v>
      </c>
      <c r="K463" s="1209" t="n">
        <v>400</v>
      </c>
      <c r="L463" s="1209" t="n">
        <v>2850</v>
      </c>
      <c r="M463" s="1210" t="n">
        <v>44.0912003714516</v>
      </c>
      <c r="N463" s="1211" t="n">
        <v>3294.51</v>
      </c>
      <c r="O463" s="1212" t="n">
        <v>70820.9538508575</v>
      </c>
      <c r="P463" s="1342" t="n">
        <v>84414.3620749763</v>
      </c>
      <c r="Q463" s="1213" t="n">
        <v>38654.5647219413</v>
      </c>
      <c r="R463" s="1343" t="n">
        <v>109475.518572799</v>
      </c>
      <c r="S463" s="1344" t="n">
        <v>123068.926796918</v>
      </c>
    </row>
    <row r="464" customFormat="false" ht="16.5" hidden="false" customHeight="false" outlineLevel="0" collapsed="false">
      <c r="A464" s="1336" t="s">
        <v>529</v>
      </c>
      <c r="B464" s="1337" t="n">
        <f aca="false">J464</f>
        <v>140</v>
      </c>
      <c r="C464" s="1337" t="s">
        <v>496</v>
      </c>
      <c r="D464" s="1337" t="n">
        <f aca="false">K464</f>
        <v>400</v>
      </c>
      <c r="E464" s="1337" t="s">
        <v>496</v>
      </c>
      <c r="F464" s="1357" t="n">
        <f aca="false">L464</f>
        <v>2900</v>
      </c>
      <c r="G464" s="1337" t="s">
        <v>496</v>
      </c>
      <c r="H464" s="1325" t="n">
        <v>8</v>
      </c>
      <c r="I464" s="1327" t="s">
        <v>517</v>
      </c>
      <c r="J464" s="1338" t="n">
        <v>140</v>
      </c>
      <c r="K464" s="1209" t="n">
        <v>400</v>
      </c>
      <c r="L464" s="1209" t="n">
        <v>2900</v>
      </c>
      <c r="M464" s="1210" t="n">
        <v>44.8455737907084</v>
      </c>
      <c r="N464" s="1211" t="n">
        <v>3360.4002</v>
      </c>
      <c r="O464" s="1212" t="n">
        <v>71923.49546634</v>
      </c>
      <c r="P464" s="1342" t="n">
        <v>85736.1369794063</v>
      </c>
      <c r="Q464" s="1213" t="n">
        <v>39433.044736125</v>
      </c>
      <c r="R464" s="1343" t="n">
        <v>111356.540202465</v>
      </c>
      <c r="S464" s="1344" t="n">
        <v>125169.181715531</v>
      </c>
    </row>
    <row r="465" customFormat="false" ht="16.5" hidden="false" customHeight="false" outlineLevel="0" collapsed="false">
      <c r="A465" s="1336" t="s">
        <v>529</v>
      </c>
      <c r="B465" s="1337" t="n">
        <f aca="false">J465</f>
        <v>140</v>
      </c>
      <c r="C465" s="1337" t="s">
        <v>496</v>
      </c>
      <c r="D465" s="1337" t="n">
        <f aca="false">K465</f>
        <v>400</v>
      </c>
      <c r="E465" s="1337" t="s">
        <v>496</v>
      </c>
      <c r="F465" s="1361" t="n">
        <f aca="false">L465</f>
        <v>2950</v>
      </c>
      <c r="G465" s="1337" t="s">
        <v>496</v>
      </c>
      <c r="H465" s="1337" t="n">
        <v>8</v>
      </c>
      <c r="I465" s="1362" t="s">
        <v>517</v>
      </c>
      <c r="J465" s="1338" t="n">
        <v>140</v>
      </c>
      <c r="K465" s="1209" t="n">
        <v>400</v>
      </c>
      <c r="L465" s="1209" t="n">
        <v>2950</v>
      </c>
      <c r="M465" s="1210" t="n">
        <v>45.5829072099653</v>
      </c>
      <c r="N465" s="1211" t="n">
        <v>3426.2904</v>
      </c>
      <c r="O465" s="1212" t="n">
        <v>73026.0360321525</v>
      </c>
      <c r="P465" s="1342" t="n">
        <v>87057.9118838363</v>
      </c>
      <c r="Q465" s="1213" t="n">
        <v>39996.0276305175</v>
      </c>
      <c r="R465" s="1343" t="n">
        <v>113022.06366267</v>
      </c>
      <c r="S465" s="1344" t="n">
        <v>127053.939514354</v>
      </c>
    </row>
    <row r="466" customFormat="false" ht="16.5" hidden="false" customHeight="false" outlineLevel="0" collapsed="false">
      <c r="A466" s="1324" t="s">
        <v>529</v>
      </c>
      <c r="B466" s="1325" t="n">
        <f aca="false">J466</f>
        <v>140</v>
      </c>
      <c r="C466" s="1325" t="s">
        <v>496</v>
      </c>
      <c r="D466" s="1325" t="n">
        <f aca="false">K466</f>
        <v>400</v>
      </c>
      <c r="E466" s="1325" t="s">
        <v>496</v>
      </c>
      <c r="F466" s="1357" t="n">
        <f aca="false">L466</f>
        <v>3000</v>
      </c>
      <c r="G466" s="1325" t="s">
        <v>496</v>
      </c>
      <c r="H466" s="1325" t="n">
        <v>8</v>
      </c>
      <c r="I466" s="1327" t="s">
        <v>517</v>
      </c>
      <c r="J466" s="1338" t="n">
        <v>140</v>
      </c>
      <c r="K466" s="1232" t="n">
        <v>400</v>
      </c>
      <c r="L466" s="1232" t="n">
        <v>3000</v>
      </c>
      <c r="M466" s="1233" t="n">
        <v>46.3372806292221</v>
      </c>
      <c r="N466" s="1234" t="n">
        <v>3492.1806</v>
      </c>
      <c r="O466" s="1235" t="n">
        <v>75253.1476377375</v>
      </c>
      <c r="P466" s="1353" t="n">
        <v>88379.6867882663</v>
      </c>
      <c r="Q466" s="1236" t="n">
        <v>40774.5076447013</v>
      </c>
      <c r="R466" s="1354" t="n">
        <v>116027.655282439</v>
      </c>
      <c r="S466" s="1355" t="n">
        <v>129154.194432968</v>
      </c>
    </row>
    <row r="467" customFormat="false" ht="15.75" hidden="false" customHeight="false" outlineLevel="0" collapsed="false">
      <c r="M467" s="179"/>
      <c r="P467" s="179"/>
      <c r="R467" s="179"/>
      <c r="S467" s="179"/>
    </row>
    <row r="468" customFormat="false" ht="15.75" hidden="false" customHeight="false" outlineLevel="0" collapsed="false">
      <c r="M468" s="179"/>
      <c r="P468" s="179"/>
      <c r="R468" s="179"/>
      <c r="S468" s="179"/>
    </row>
    <row r="469" customFormat="false" ht="15.75" hidden="false" customHeight="false" outlineLevel="0" collapsed="false">
      <c r="M469" s="179"/>
      <c r="P469" s="179"/>
      <c r="R469" s="179"/>
      <c r="S469" s="179"/>
    </row>
    <row r="470" customFormat="false" ht="15.75" hidden="false" customHeight="false" outlineLevel="0" collapsed="false">
      <c r="M470" s="179"/>
      <c r="P470" s="179"/>
      <c r="R470" s="179"/>
      <c r="S470" s="179"/>
    </row>
    <row r="471" customFormat="false" ht="15.75" hidden="false" customHeight="false" outlineLevel="0" collapsed="false">
      <c r="M471" s="179"/>
      <c r="P471" s="179"/>
      <c r="R471" s="179"/>
      <c r="S471" s="179"/>
    </row>
    <row r="472" customFormat="false" ht="15.75" hidden="false" customHeight="false" outlineLevel="0" collapsed="false">
      <c r="M472" s="179"/>
      <c r="P472" s="179"/>
      <c r="R472" s="179"/>
      <c r="S472" s="179"/>
    </row>
    <row r="473" customFormat="false" ht="15.75" hidden="false" customHeight="false" outlineLevel="0" collapsed="false">
      <c r="M473" s="179"/>
      <c r="P473" s="179"/>
      <c r="R473" s="179"/>
      <c r="S473" s="179"/>
    </row>
    <row r="474" customFormat="false" ht="15.75" hidden="false" customHeight="false" outlineLevel="0" collapsed="false">
      <c r="M474" s="179"/>
      <c r="P474" s="179"/>
      <c r="R474" s="179"/>
      <c r="S474" s="179"/>
    </row>
    <row r="475" customFormat="false" ht="15.75" hidden="false" customHeight="false" outlineLevel="0" collapsed="false">
      <c r="M475" s="179"/>
      <c r="P475" s="179"/>
      <c r="R475" s="179"/>
      <c r="S475" s="179"/>
    </row>
    <row r="476" customFormat="false" ht="15.75" hidden="false" customHeight="false" outlineLevel="0" collapsed="false">
      <c r="M476" s="179"/>
      <c r="P476" s="179"/>
      <c r="R476" s="179"/>
      <c r="S476" s="179"/>
    </row>
    <row r="477" customFormat="false" ht="15.75" hidden="false" customHeight="false" outlineLevel="0" collapsed="false">
      <c r="M477" s="179"/>
      <c r="P477" s="179"/>
      <c r="R477" s="179"/>
      <c r="S477" s="179"/>
    </row>
    <row r="478" customFormat="false" ht="15.75" hidden="false" customHeight="false" outlineLevel="0" collapsed="false">
      <c r="M478" s="179"/>
      <c r="P478" s="179"/>
      <c r="R478" s="179"/>
      <c r="S478" s="179"/>
    </row>
    <row r="479" customFormat="false" ht="15.75" hidden="false" customHeight="false" outlineLevel="0" collapsed="false">
      <c r="M479" s="179"/>
      <c r="P479" s="179"/>
      <c r="R479" s="179"/>
      <c r="S479" s="179"/>
    </row>
    <row r="480" customFormat="false" ht="15.75" hidden="false" customHeight="false" outlineLevel="0" collapsed="false">
      <c r="M480" s="179"/>
      <c r="P480" s="179"/>
      <c r="R480" s="179"/>
      <c r="S480" s="179"/>
    </row>
    <row r="481" customFormat="false" ht="15.75" hidden="false" customHeight="false" outlineLevel="0" collapsed="false">
      <c r="M481" s="179"/>
      <c r="P481" s="179"/>
      <c r="R481" s="179"/>
      <c r="S481" s="179"/>
    </row>
    <row r="482" customFormat="false" ht="15.75" hidden="false" customHeight="false" outlineLevel="0" collapsed="false">
      <c r="M482" s="179"/>
      <c r="P482" s="179"/>
      <c r="R482" s="179"/>
      <c r="S482" s="179"/>
    </row>
    <row r="483" customFormat="false" ht="15.75" hidden="false" customHeight="false" outlineLevel="0" collapsed="false">
      <c r="M483" s="179"/>
      <c r="P483" s="179"/>
      <c r="R483" s="179"/>
      <c r="S483" s="179"/>
    </row>
    <row r="484" customFormat="false" ht="15.75" hidden="false" customHeight="false" outlineLevel="0" collapsed="false">
      <c r="M484" s="179"/>
      <c r="P484" s="179"/>
      <c r="R484" s="179"/>
      <c r="S484" s="179"/>
    </row>
    <row r="485" customFormat="false" ht="15.75" hidden="false" customHeight="false" outlineLevel="0" collapsed="false">
      <c r="M485" s="179"/>
      <c r="P485" s="179"/>
      <c r="R485" s="179"/>
      <c r="S485" s="179"/>
    </row>
    <row r="486" customFormat="false" ht="15.75" hidden="false" customHeight="false" outlineLevel="0" collapsed="false">
      <c r="M486" s="179"/>
      <c r="P486" s="179"/>
      <c r="R486" s="179"/>
      <c r="S486" s="179"/>
    </row>
    <row r="487" customFormat="false" ht="15.75" hidden="false" customHeight="false" outlineLevel="0" collapsed="false">
      <c r="M487" s="179"/>
      <c r="P487" s="179"/>
      <c r="R487" s="179"/>
      <c r="S487" s="179"/>
    </row>
    <row r="488" customFormat="false" ht="15.75" hidden="false" customHeight="false" outlineLevel="0" collapsed="false">
      <c r="M488" s="179"/>
      <c r="P488" s="179"/>
      <c r="R488" s="179"/>
      <c r="S488" s="179"/>
    </row>
    <row r="489" customFormat="false" ht="15.75" hidden="false" customHeight="false" outlineLevel="0" collapsed="false">
      <c r="M489" s="179"/>
      <c r="P489" s="179"/>
      <c r="R489" s="179"/>
      <c r="S489" s="179"/>
    </row>
    <row r="490" customFormat="false" ht="15.75" hidden="false" customHeight="false" outlineLevel="0" collapsed="false">
      <c r="M490" s="179"/>
      <c r="P490" s="179"/>
      <c r="R490" s="179"/>
      <c r="S490" s="179"/>
    </row>
    <row r="491" customFormat="false" ht="15.75" hidden="false" customHeight="false" outlineLevel="0" collapsed="false">
      <c r="M491" s="179"/>
      <c r="P491" s="179"/>
      <c r="R491" s="179"/>
      <c r="S491" s="179"/>
    </row>
    <row r="492" customFormat="false" ht="15.75" hidden="false" customHeight="false" outlineLevel="0" collapsed="false">
      <c r="M492" s="179"/>
      <c r="P492" s="179"/>
      <c r="R492" s="179"/>
      <c r="S492" s="179"/>
    </row>
    <row r="493" customFormat="false" ht="15.75" hidden="false" customHeight="false" outlineLevel="0" collapsed="false">
      <c r="M493" s="179"/>
      <c r="P493" s="179"/>
      <c r="R493" s="179"/>
      <c r="S493" s="179"/>
    </row>
    <row r="494" customFormat="false" ht="15.75" hidden="false" customHeight="false" outlineLevel="0" collapsed="false">
      <c r="M494" s="179"/>
      <c r="P494" s="179"/>
      <c r="R494" s="179"/>
      <c r="S494" s="179"/>
    </row>
    <row r="495" customFormat="false" ht="15.75" hidden="false" customHeight="false" outlineLevel="0" collapsed="false">
      <c r="M495" s="179"/>
      <c r="P495" s="179"/>
      <c r="R495" s="179"/>
      <c r="S495" s="179"/>
    </row>
    <row r="496" customFormat="false" ht="15.75" hidden="false" customHeight="false" outlineLevel="0" collapsed="false">
      <c r="M496" s="179"/>
      <c r="P496" s="179"/>
      <c r="R496" s="179"/>
      <c r="S496" s="179"/>
    </row>
    <row r="497" customFormat="false" ht="15.75" hidden="false" customHeight="false" outlineLevel="0" collapsed="false">
      <c r="M497" s="179"/>
      <c r="P497" s="179"/>
      <c r="R497" s="179"/>
      <c r="S497" s="179"/>
    </row>
    <row r="498" customFormat="false" ht="15.75" hidden="false" customHeight="false" outlineLevel="0" collapsed="false">
      <c r="M498" s="179"/>
      <c r="P498" s="179"/>
      <c r="R498" s="179"/>
      <c r="S498" s="179"/>
    </row>
    <row r="499" customFormat="false" ht="15.75" hidden="false" customHeight="false" outlineLevel="0" collapsed="false">
      <c r="M499" s="179"/>
      <c r="P499" s="179"/>
      <c r="R499" s="179"/>
      <c r="S499" s="179"/>
    </row>
    <row r="500" customFormat="false" ht="15.75" hidden="false" customHeight="false" outlineLevel="0" collapsed="false">
      <c r="M500" s="179"/>
      <c r="P500" s="179"/>
      <c r="R500" s="179"/>
      <c r="S500" s="179"/>
    </row>
    <row r="501" customFormat="false" ht="15.75" hidden="false" customHeight="false" outlineLevel="0" collapsed="false">
      <c r="M501" s="179"/>
      <c r="P501" s="179"/>
      <c r="R501" s="179"/>
      <c r="S501" s="179"/>
    </row>
    <row r="502" customFormat="false" ht="15.75" hidden="false" customHeight="false" outlineLevel="0" collapsed="false">
      <c r="M502" s="179"/>
      <c r="P502" s="179"/>
      <c r="R502" s="179"/>
      <c r="S502" s="179"/>
    </row>
    <row r="503" customFormat="false" ht="15.75" hidden="false" customHeight="false" outlineLevel="0" collapsed="false">
      <c r="M503" s="179"/>
      <c r="P503" s="179"/>
      <c r="R503" s="179"/>
      <c r="S503" s="179"/>
    </row>
    <row r="504" customFormat="false" ht="15.75" hidden="false" customHeight="false" outlineLevel="0" collapsed="false">
      <c r="M504" s="179"/>
      <c r="P504" s="179"/>
      <c r="R504" s="179"/>
      <c r="S504" s="179"/>
    </row>
    <row r="505" customFormat="false" ht="15.75" hidden="false" customHeight="false" outlineLevel="0" collapsed="false">
      <c r="M505" s="179"/>
      <c r="P505" s="179"/>
      <c r="R505" s="179"/>
      <c r="S505" s="179"/>
    </row>
    <row r="506" customFormat="false" ht="15.75" hidden="false" customHeight="false" outlineLevel="0" collapsed="false">
      <c r="M506" s="179"/>
      <c r="P506" s="179"/>
      <c r="R506" s="179"/>
      <c r="S506" s="179"/>
    </row>
    <row r="507" customFormat="false" ht="15.75" hidden="false" customHeight="false" outlineLevel="0" collapsed="false">
      <c r="M507" s="179"/>
      <c r="P507" s="179"/>
      <c r="R507" s="179"/>
      <c r="S507" s="179"/>
    </row>
    <row r="508" customFormat="false" ht="15.75" hidden="false" customHeight="false" outlineLevel="0" collapsed="false">
      <c r="M508" s="179"/>
      <c r="P508" s="179"/>
      <c r="R508" s="179"/>
      <c r="S508" s="179"/>
    </row>
    <row r="509" customFormat="false" ht="15.75" hidden="false" customHeight="false" outlineLevel="0" collapsed="false">
      <c r="M509" s="179"/>
      <c r="P509" s="179"/>
      <c r="R509" s="179"/>
      <c r="S509" s="179"/>
    </row>
    <row r="510" customFormat="false" ht="15.75" hidden="false" customHeight="false" outlineLevel="0" collapsed="false">
      <c r="M510" s="179"/>
      <c r="P510" s="179"/>
      <c r="R510" s="179"/>
      <c r="S510" s="179"/>
    </row>
    <row r="511" customFormat="false" ht="15.75" hidden="false" customHeight="false" outlineLevel="0" collapsed="false">
      <c r="M511" s="179"/>
      <c r="P511" s="179"/>
      <c r="R511" s="179"/>
      <c r="S511" s="179"/>
    </row>
    <row r="512" customFormat="false" ht="15.75" hidden="false" customHeight="false" outlineLevel="0" collapsed="false">
      <c r="M512" s="179"/>
      <c r="P512" s="179"/>
      <c r="R512" s="179"/>
      <c r="S512" s="179"/>
    </row>
    <row r="513" customFormat="false" ht="15.75" hidden="false" customHeight="false" outlineLevel="0" collapsed="false">
      <c r="M513" s="179"/>
      <c r="P513" s="179"/>
      <c r="R513" s="179"/>
      <c r="S513" s="179"/>
    </row>
    <row r="514" customFormat="false" ht="15.75" hidden="false" customHeight="false" outlineLevel="0" collapsed="false">
      <c r="M514" s="179"/>
      <c r="P514" s="179"/>
      <c r="R514" s="179"/>
      <c r="S514" s="179"/>
    </row>
    <row r="515" customFormat="false" ht="15.75" hidden="false" customHeight="false" outlineLevel="0" collapsed="false">
      <c r="M515" s="179"/>
      <c r="P515" s="179"/>
      <c r="R515" s="179"/>
      <c r="S515" s="179"/>
    </row>
    <row r="516" customFormat="false" ht="15.75" hidden="false" customHeight="false" outlineLevel="0" collapsed="false">
      <c r="M516" s="179"/>
      <c r="P516" s="179"/>
      <c r="R516" s="179"/>
      <c r="S516" s="179"/>
    </row>
    <row r="517" customFormat="false" ht="15.75" hidden="false" customHeight="false" outlineLevel="0" collapsed="false">
      <c r="M517" s="179"/>
      <c r="P517" s="179"/>
      <c r="R517" s="179"/>
      <c r="S517" s="179"/>
    </row>
    <row r="518" customFormat="false" ht="15.75" hidden="false" customHeight="false" outlineLevel="0" collapsed="false">
      <c r="M518" s="179"/>
      <c r="P518" s="179"/>
      <c r="R518" s="179"/>
      <c r="S518" s="179"/>
    </row>
    <row r="519" customFormat="false" ht="15.75" hidden="false" customHeight="false" outlineLevel="0" collapsed="false">
      <c r="M519" s="179"/>
      <c r="P519" s="179"/>
      <c r="R519" s="179"/>
      <c r="S519" s="179"/>
    </row>
    <row r="520" customFormat="false" ht="15.75" hidden="false" customHeight="false" outlineLevel="0" collapsed="false">
      <c r="M520" s="179"/>
      <c r="P520" s="179"/>
      <c r="R520" s="179"/>
      <c r="S520" s="179"/>
    </row>
    <row r="521" customFormat="false" ht="15.75" hidden="false" customHeight="false" outlineLevel="0" collapsed="false">
      <c r="M521" s="179"/>
      <c r="P521" s="179"/>
      <c r="R521" s="179"/>
      <c r="S521" s="179"/>
    </row>
    <row r="522" customFormat="false" ht="15.75" hidden="false" customHeight="false" outlineLevel="0" collapsed="false">
      <c r="M522" s="179"/>
      <c r="P522" s="179"/>
      <c r="R522" s="179"/>
      <c r="S522" s="179"/>
    </row>
    <row r="523" customFormat="false" ht="15.75" hidden="false" customHeight="false" outlineLevel="0" collapsed="false">
      <c r="M523" s="179"/>
      <c r="P523" s="179"/>
      <c r="R523" s="179"/>
      <c r="S523" s="179"/>
    </row>
    <row r="524" customFormat="false" ht="15.75" hidden="false" customHeight="false" outlineLevel="0" collapsed="false">
      <c r="M524" s="179"/>
      <c r="P524" s="179"/>
      <c r="R524" s="179"/>
      <c r="S524" s="179"/>
    </row>
    <row r="525" customFormat="false" ht="15.75" hidden="false" customHeight="false" outlineLevel="0" collapsed="false">
      <c r="M525" s="179"/>
      <c r="P525" s="179"/>
      <c r="R525" s="179"/>
      <c r="S525" s="179"/>
    </row>
    <row r="526" customFormat="false" ht="15.75" hidden="false" customHeight="false" outlineLevel="0" collapsed="false">
      <c r="M526" s="179"/>
      <c r="P526" s="179"/>
      <c r="R526" s="179"/>
      <c r="S526" s="179"/>
    </row>
    <row r="527" customFormat="false" ht="15.75" hidden="false" customHeight="false" outlineLevel="0" collapsed="false">
      <c r="M527" s="179"/>
      <c r="P527" s="179"/>
      <c r="R527" s="179"/>
      <c r="S527" s="179"/>
    </row>
    <row r="528" customFormat="false" ht="15.75" hidden="false" customHeight="false" outlineLevel="0" collapsed="false">
      <c r="M528" s="179"/>
      <c r="P528" s="179"/>
      <c r="R528" s="179"/>
      <c r="S528" s="179"/>
    </row>
    <row r="529" customFormat="false" ht="15.75" hidden="false" customHeight="false" outlineLevel="0" collapsed="false">
      <c r="M529" s="179"/>
      <c r="P529" s="179"/>
      <c r="R529" s="179"/>
      <c r="S529" s="179"/>
    </row>
    <row r="530" customFormat="false" ht="15.75" hidden="false" customHeight="false" outlineLevel="0" collapsed="false">
      <c r="M530" s="179"/>
      <c r="P530" s="179"/>
      <c r="R530" s="179"/>
      <c r="S530" s="179"/>
    </row>
    <row r="531" customFormat="false" ht="15.75" hidden="false" customHeight="false" outlineLevel="0" collapsed="false">
      <c r="M531" s="179"/>
      <c r="P531" s="179"/>
      <c r="R531" s="179"/>
      <c r="S531" s="179"/>
    </row>
    <row r="532" customFormat="false" ht="15.75" hidden="false" customHeight="false" outlineLevel="0" collapsed="false">
      <c r="M532" s="179"/>
      <c r="P532" s="179"/>
      <c r="R532" s="179"/>
      <c r="S532" s="179"/>
    </row>
    <row r="533" customFormat="false" ht="15.75" hidden="false" customHeight="false" outlineLevel="0" collapsed="false">
      <c r="M533" s="179"/>
      <c r="P533" s="179"/>
      <c r="R533" s="179"/>
      <c r="S533" s="179"/>
    </row>
    <row r="534" customFormat="false" ht="15.75" hidden="false" customHeight="false" outlineLevel="0" collapsed="false">
      <c r="M534" s="179"/>
      <c r="P534" s="179"/>
      <c r="R534" s="179"/>
      <c r="S534" s="179"/>
    </row>
    <row r="535" customFormat="false" ht="15.75" hidden="false" customHeight="false" outlineLevel="0" collapsed="false">
      <c r="M535" s="179"/>
      <c r="P535" s="179"/>
      <c r="R535" s="179"/>
      <c r="S535" s="179"/>
    </row>
    <row r="536" customFormat="false" ht="15.75" hidden="false" customHeight="false" outlineLevel="0" collapsed="false">
      <c r="M536" s="179"/>
      <c r="P536" s="179"/>
      <c r="R536" s="179"/>
      <c r="S536" s="179"/>
    </row>
    <row r="537" customFormat="false" ht="15.75" hidden="false" customHeight="false" outlineLevel="0" collapsed="false">
      <c r="M537" s="179"/>
      <c r="P537" s="179"/>
      <c r="R537" s="179"/>
      <c r="S537" s="179"/>
    </row>
    <row r="538" customFormat="false" ht="15.75" hidden="false" customHeight="false" outlineLevel="0" collapsed="false">
      <c r="M538" s="179"/>
      <c r="P538" s="179"/>
      <c r="R538" s="179"/>
      <c r="S538" s="179"/>
    </row>
    <row r="539" customFormat="false" ht="15.75" hidden="false" customHeight="false" outlineLevel="0" collapsed="false">
      <c r="M539" s="179"/>
      <c r="P539" s="179"/>
      <c r="R539" s="179"/>
      <c r="S539" s="179"/>
    </row>
    <row r="540" customFormat="false" ht="15.75" hidden="false" customHeight="false" outlineLevel="0" collapsed="false">
      <c r="M540" s="179"/>
      <c r="P540" s="179"/>
      <c r="R540" s="179"/>
      <c r="S540" s="179"/>
    </row>
    <row r="541" customFormat="false" ht="15.75" hidden="false" customHeight="false" outlineLevel="0" collapsed="false">
      <c r="M541" s="179"/>
      <c r="P541" s="179"/>
      <c r="R541" s="179"/>
      <c r="S541" s="179"/>
    </row>
    <row r="542" customFormat="false" ht="15.75" hidden="false" customHeight="false" outlineLevel="0" collapsed="false">
      <c r="M542" s="179"/>
      <c r="P542" s="179"/>
      <c r="R542" s="179"/>
      <c r="S542" s="179"/>
    </row>
    <row r="543" customFormat="false" ht="15.75" hidden="false" customHeight="false" outlineLevel="0" collapsed="false">
      <c r="M543" s="179"/>
      <c r="P543" s="179"/>
      <c r="R543" s="179"/>
      <c r="S543" s="179"/>
    </row>
    <row r="544" customFormat="false" ht="15.75" hidden="false" customHeight="false" outlineLevel="0" collapsed="false">
      <c r="M544" s="179"/>
      <c r="P544" s="179"/>
      <c r="R544" s="179"/>
      <c r="S544" s="179"/>
    </row>
    <row r="545" customFormat="false" ht="15.75" hidden="false" customHeight="false" outlineLevel="0" collapsed="false">
      <c r="M545" s="179"/>
      <c r="P545" s="179"/>
      <c r="R545" s="179"/>
      <c r="S545" s="179"/>
    </row>
    <row r="546" customFormat="false" ht="15.75" hidden="false" customHeight="false" outlineLevel="0" collapsed="false">
      <c r="M546" s="179"/>
      <c r="P546" s="179"/>
      <c r="R546" s="179"/>
      <c r="S546" s="179"/>
    </row>
    <row r="547" customFormat="false" ht="15.75" hidden="false" customHeight="false" outlineLevel="0" collapsed="false">
      <c r="M547" s="179"/>
      <c r="P547" s="179"/>
      <c r="R547" s="179"/>
      <c r="S547" s="179"/>
    </row>
    <row r="548" customFormat="false" ht="15.75" hidden="false" customHeight="false" outlineLevel="0" collapsed="false">
      <c r="M548" s="179"/>
      <c r="P548" s="179"/>
      <c r="R548" s="179"/>
      <c r="S548" s="179"/>
    </row>
    <row r="549" customFormat="false" ht="15.75" hidden="false" customHeight="false" outlineLevel="0" collapsed="false">
      <c r="M549" s="179"/>
      <c r="P549" s="179"/>
      <c r="R549" s="179"/>
      <c r="S549" s="179"/>
    </row>
    <row r="550" customFormat="false" ht="15.75" hidden="false" customHeight="false" outlineLevel="0" collapsed="false">
      <c r="M550" s="179"/>
      <c r="P550" s="179"/>
      <c r="R550" s="179"/>
      <c r="S550" s="179"/>
    </row>
    <row r="551" customFormat="false" ht="15.75" hidden="false" customHeight="false" outlineLevel="0" collapsed="false">
      <c r="M551" s="179"/>
      <c r="P551" s="179"/>
      <c r="R551" s="179"/>
      <c r="S551" s="179"/>
    </row>
    <row r="552" customFormat="false" ht="15.75" hidden="false" customHeight="false" outlineLevel="0" collapsed="false">
      <c r="M552" s="179"/>
      <c r="P552" s="179"/>
      <c r="R552" s="179"/>
      <c r="S552" s="179"/>
    </row>
    <row r="553" customFormat="false" ht="15.75" hidden="false" customHeight="false" outlineLevel="0" collapsed="false">
      <c r="M553" s="179"/>
      <c r="P553" s="179"/>
      <c r="R553" s="179"/>
      <c r="S553" s="179"/>
    </row>
    <row r="554" customFormat="false" ht="15.75" hidden="false" customHeight="false" outlineLevel="0" collapsed="false">
      <c r="M554" s="179"/>
      <c r="P554" s="179"/>
      <c r="R554" s="179"/>
      <c r="S554" s="179"/>
    </row>
    <row r="555" customFormat="false" ht="15.75" hidden="false" customHeight="false" outlineLevel="0" collapsed="false">
      <c r="M555" s="179"/>
      <c r="P555" s="179"/>
      <c r="R555" s="179"/>
      <c r="S555" s="179"/>
    </row>
    <row r="556" customFormat="false" ht="15.75" hidden="false" customHeight="false" outlineLevel="0" collapsed="false">
      <c r="M556" s="179"/>
      <c r="P556" s="179"/>
      <c r="R556" s="179"/>
      <c r="S556" s="179"/>
    </row>
    <row r="557" customFormat="false" ht="15.75" hidden="false" customHeight="false" outlineLevel="0" collapsed="false">
      <c r="M557" s="179"/>
      <c r="P557" s="179"/>
      <c r="R557" s="179"/>
      <c r="S557" s="179"/>
    </row>
    <row r="558" customFormat="false" ht="15.75" hidden="false" customHeight="false" outlineLevel="0" collapsed="false">
      <c r="M558" s="179"/>
      <c r="P558" s="179"/>
      <c r="R558" s="179"/>
      <c r="S558" s="179"/>
    </row>
    <row r="559" customFormat="false" ht="15.75" hidden="false" customHeight="false" outlineLevel="0" collapsed="false">
      <c r="M559" s="179"/>
      <c r="P559" s="179"/>
      <c r="R559" s="179"/>
      <c r="S559" s="179"/>
    </row>
    <row r="560" customFormat="false" ht="15.75" hidden="false" customHeight="false" outlineLevel="0" collapsed="false">
      <c r="M560" s="179"/>
      <c r="P560" s="179"/>
      <c r="R560" s="179"/>
      <c r="S560" s="179"/>
    </row>
    <row r="561" customFormat="false" ht="15.75" hidden="false" customHeight="false" outlineLevel="0" collapsed="false">
      <c r="M561" s="179"/>
      <c r="P561" s="179"/>
      <c r="R561" s="179"/>
      <c r="S561" s="179"/>
    </row>
    <row r="562" customFormat="false" ht="15.75" hidden="false" customHeight="false" outlineLevel="0" collapsed="false">
      <c r="M562" s="179"/>
      <c r="P562" s="179"/>
      <c r="R562" s="179"/>
      <c r="S562" s="179"/>
    </row>
    <row r="563" customFormat="false" ht="15.75" hidden="false" customHeight="false" outlineLevel="0" collapsed="false">
      <c r="M563" s="179"/>
      <c r="P563" s="179"/>
      <c r="R563" s="179"/>
      <c r="S563" s="179"/>
    </row>
    <row r="564" customFormat="false" ht="15.75" hidden="false" customHeight="false" outlineLevel="0" collapsed="false">
      <c r="M564" s="179"/>
      <c r="P564" s="179"/>
      <c r="R564" s="179"/>
      <c r="S564" s="179"/>
    </row>
    <row r="565" customFormat="false" ht="15.75" hidden="false" customHeight="false" outlineLevel="0" collapsed="false">
      <c r="M565" s="179"/>
      <c r="P565" s="179"/>
      <c r="R565" s="179"/>
      <c r="S565" s="179"/>
    </row>
    <row r="566" customFormat="false" ht="15.75" hidden="false" customHeight="false" outlineLevel="0" collapsed="false">
      <c r="M566" s="179"/>
      <c r="P566" s="179"/>
      <c r="R566" s="179"/>
      <c r="S566" s="179"/>
    </row>
    <row r="567" customFormat="false" ht="15.75" hidden="false" customHeight="false" outlineLevel="0" collapsed="false">
      <c r="M567" s="179"/>
      <c r="P567" s="179"/>
      <c r="R567" s="179"/>
      <c r="S567" s="179"/>
    </row>
    <row r="568" customFormat="false" ht="15.75" hidden="false" customHeight="false" outlineLevel="0" collapsed="false">
      <c r="M568" s="179"/>
      <c r="P568" s="179"/>
      <c r="R568" s="179"/>
      <c r="S568" s="179"/>
    </row>
  </sheetData>
  <mergeCells count="2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13:S213"/>
    <mergeCell ref="A263:S263"/>
    <mergeCell ref="A264:S264"/>
    <mergeCell ref="A314:S314"/>
    <mergeCell ref="A315:S315"/>
    <mergeCell ref="A365:S365"/>
    <mergeCell ref="A366:S366"/>
    <mergeCell ref="A416:S416"/>
    <mergeCell ref="A417:S417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56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7" activeCellId="0" sqref="A7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526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22.5" hidden="false" customHeight="true" outlineLevel="0" collapsed="false">
      <c r="A8" s="1246" t="s">
        <v>527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</row>
    <row r="9" customFormat="false" ht="16.5" hidden="false" customHeight="true" outlineLevel="0" collapsed="false">
      <c r="A9" s="1202" t="s">
        <v>514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324" t="s">
        <v>529</v>
      </c>
      <c r="B10" s="1325" t="n">
        <f aca="false">J10</f>
        <v>150</v>
      </c>
      <c r="C10" s="1325" t="s">
        <v>496</v>
      </c>
      <c r="D10" s="1325" t="n">
        <f aca="false">K10</f>
        <v>160</v>
      </c>
      <c r="E10" s="1325" t="s">
        <v>496</v>
      </c>
      <c r="F10" s="1326" t="n">
        <f aca="false">L10</f>
        <v>600</v>
      </c>
      <c r="G10" s="1325" t="s">
        <v>496</v>
      </c>
      <c r="H10" s="1325" t="n">
        <v>4</v>
      </c>
      <c r="I10" s="1327" t="s">
        <v>515</v>
      </c>
      <c r="J10" s="1328" t="n">
        <v>150</v>
      </c>
      <c r="K10" s="1329" t="n">
        <v>160</v>
      </c>
      <c r="L10" s="1329" t="n">
        <v>600</v>
      </c>
      <c r="M10" s="1360" t="n">
        <v>6.19933945807632</v>
      </c>
      <c r="N10" s="1261" t="n">
        <v>168.867</v>
      </c>
      <c r="O10" s="1332" t="n">
        <v>11861.5487689238</v>
      </c>
      <c r="P10" s="1332" t="n">
        <v>14002.3666101825</v>
      </c>
      <c r="Q10" s="1333" t="n">
        <v>5483.834542305</v>
      </c>
      <c r="R10" s="1334" t="n">
        <v>17345.3833112288</v>
      </c>
      <c r="S10" s="1335" t="n">
        <v>19486.2011524875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150</v>
      </c>
      <c r="C11" s="1337" t="s">
        <v>496</v>
      </c>
      <c r="D11" s="1337" t="n">
        <f aca="false">K11</f>
        <v>160</v>
      </c>
      <c r="E11" s="1337" t="s">
        <v>496</v>
      </c>
      <c r="F11" s="1326" t="n">
        <f aca="false">L11</f>
        <v>650</v>
      </c>
      <c r="G11" s="1337" t="s">
        <v>496</v>
      </c>
      <c r="H11" s="1325" t="n">
        <v>4</v>
      </c>
      <c r="I11" s="1327" t="s">
        <v>515</v>
      </c>
      <c r="J11" s="1338" t="n">
        <v>150</v>
      </c>
      <c r="K11" s="1339" t="n">
        <v>160</v>
      </c>
      <c r="L11" s="1339" t="n">
        <v>650</v>
      </c>
      <c r="M11" s="1210" t="n">
        <v>6.65719400109947</v>
      </c>
      <c r="N11" s="1211" t="n">
        <v>202.6404</v>
      </c>
      <c r="O11" s="1342" t="n">
        <v>12451.8073382663</v>
      </c>
      <c r="P11" s="1342" t="n">
        <v>14749.0977807113</v>
      </c>
      <c r="Q11" s="1300" t="n">
        <v>5773.20284439</v>
      </c>
      <c r="R11" s="1343" t="n">
        <v>18225.0101826563</v>
      </c>
      <c r="S11" s="1344" t="n">
        <v>20522.3006251013</v>
      </c>
    </row>
    <row r="12" customFormat="false" ht="16.5" hidden="false" customHeight="true" outlineLevel="0" collapsed="false">
      <c r="A12" s="1336" t="s">
        <v>529</v>
      </c>
      <c r="B12" s="1337" t="n">
        <f aca="false">J12</f>
        <v>150</v>
      </c>
      <c r="C12" s="1337" t="s">
        <v>496</v>
      </c>
      <c r="D12" s="1337" t="n">
        <f aca="false">K12</f>
        <v>160</v>
      </c>
      <c r="E12" s="1337" t="s">
        <v>496</v>
      </c>
      <c r="F12" s="1326" t="n">
        <f aca="false">L12</f>
        <v>700</v>
      </c>
      <c r="G12" s="1337" t="s">
        <v>496</v>
      </c>
      <c r="H12" s="1325" t="n">
        <v>4</v>
      </c>
      <c r="I12" s="1327" t="s">
        <v>515</v>
      </c>
      <c r="J12" s="1338" t="n">
        <v>150</v>
      </c>
      <c r="K12" s="1339" t="n">
        <v>160</v>
      </c>
      <c r="L12" s="1339" t="n">
        <v>700</v>
      </c>
      <c r="M12" s="1210" t="n">
        <v>7.13208854412263</v>
      </c>
      <c r="N12" s="1211" t="n">
        <v>236.4138</v>
      </c>
      <c r="O12" s="1342" t="n">
        <v>13042.0660388175</v>
      </c>
      <c r="P12" s="1342" t="n">
        <v>15495.8288200313</v>
      </c>
      <c r="Q12" s="1300" t="n">
        <v>6278.06800384875</v>
      </c>
      <c r="R12" s="1343" t="n">
        <v>19320.1340426663</v>
      </c>
      <c r="S12" s="1344" t="n">
        <v>21773.89682388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150</v>
      </c>
      <c r="C13" s="1337" t="s">
        <v>496</v>
      </c>
      <c r="D13" s="1337" t="n">
        <f aca="false">K13</f>
        <v>160</v>
      </c>
      <c r="E13" s="1337" t="s">
        <v>496</v>
      </c>
      <c r="F13" s="1326" t="n">
        <f aca="false">L13</f>
        <v>750</v>
      </c>
      <c r="G13" s="1337" t="s">
        <v>496</v>
      </c>
      <c r="H13" s="1325" t="n">
        <v>4</v>
      </c>
      <c r="I13" s="1327" t="s">
        <v>515</v>
      </c>
      <c r="J13" s="1338" t="n">
        <v>150</v>
      </c>
      <c r="K13" s="1339" t="n">
        <v>160</v>
      </c>
      <c r="L13" s="1339" t="n">
        <v>750</v>
      </c>
      <c r="M13" s="1210" t="n">
        <v>7.58994308714579</v>
      </c>
      <c r="N13" s="1211" t="n">
        <v>270.1872</v>
      </c>
      <c r="O13" s="1342" t="n">
        <v>13632.32460816</v>
      </c>
      <c r="P13" s="1342" t="n">
        <v>16242.5598593513</v>
      </c>
      <c r="Q13" s="1300" t="n">
        <v>6567.43630593375</v>
      </c>
      <c r="R13" s="1343" t="n">
        <v>20199.7609140938</v>
      </c>
      <c r="S13" s="1344" t="n">
        <v>22809.996165285</v>
      </c>
    </row>
    <row r="14" customFormat="false" ht="16.5" hidden="false" customHeight="true" outlineLevel="0" collapsed="false">
      <c r="A14" s="1336" t="s">
        <v>529</v>
      </c>
      <c r="B14" s="1337" t="n">
        <f aca="false">J14</f>
        <v>150</v>
      </c>
      <c r="C14" s="1337" t="s">
        <v>496</v>
      </c>
      <c r="D14" s="1337" t="n">
        <f aca="false">K14</f>
        <v>160</v>
      </c>
      <c r="E14" s="1337" t="s">
        <v>496</v>
      </c>
      <c r="F14" s="1326" t="n">
        <f aca="false">L14</f>
        <v>800</v>
      </c>
      <c r="G14" s="1337" t="s">
        <v>496</v>
      </c>
      <c r="H14" s="1325" t="n">
        <v>4</v>
      </c>
      <c r="I14" s="1327" t="s">
        <v>515</v>
      </c>
      <c r="J14" s="1338" t="n">
        <v>150</v>
      </c>
      <c r="K14" s="1339" t="n">
        <v>160</v>
      </c>
      <c r="L14" s="1339" t="n">
        <v>800</v>
      </c>
      <c r="M14" s="1210" t="n">
        <v>8.04779763016895</v>
      </c>
      <c r="N14" s="1211" t="n">
        <v>303.9606</v>
      </c>
      <c r="O14" s="1342" t="n">
        <v>14222.5833087113</v>
      </c>
      <c r="P14" s="1342" t="n">
        <v>16989.29102988</v>
      </c>
      <c r="Q14" s="1300" t="n">
        <v>6856.80460801875</v>
      </c>
      <c r="R14" s="1343" t="n">
        <v>21079.38791673</v>
      </c>
      <c r="S14" s="1344" t="n">
        <v>23846.0956378988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150</v>
      </c>
      <c r="C15" s="1337" t="s">
        <v>496</v>
      </c>
      <c r="D15" s="1337" t="n">
        <f aca="false">K15</f>
        <v>160</v>
      </c>
      <c r="E15" s="1337" t="s">
        <v>496</v>
      </c>
      <c r="F15" s="1326" t="n">
        <f aca="false">L15</f>
        <v>850</v>
      </c>
      <c r="G15" s="1337" t="s">
        <v>496</v>
      </c>
      <c r="H15" s="1325" t="n">
        <v>4</v>
      </c>
      <c r="I15" s="1327" t="s">
        <v>515</v>
      </c>
      <c r="J15" s="1338" t="n">
        <v>150</v>
      </c>
      <c r="K15" s="1339" t="n">
        <v>160</v>
      </c>
      <c r="L15" s="1339" t="n">
        <v>850</v>
      </c>
      <c r="M15" s="1210" t="n">
        <v>8.52269217319211</v>
      </c>
      <c r="N15" s="1211" t="n">
        <v>337.734</v>
      </c>
      <c r="O15" s="1342" t="n">
        <v>14812.8420092625</v>
      </c>
      <c r="P15" s="1342" t="n">
        <v>17736.0220692</v>
      </c>
      <c r="Q15" s="1300" t="n">
        <v>7361.66989868625</v>
      </c>
      <c r="R15" s="1343" t="n">
        <v>22174.5119079488</v>
      </c>
      <c r="S15" s="1344" t="n">
        <v>25097.6919678863</v>
      </c>
    </row>
    <row r="16" customFormat="false" ht="16.5" hidden="false" customHeight="true" outlineLevel="0" collapsed="false">
      <c r="A16" s="1336" t="s">
        <v>529</v>
      </c>
      <c r="B16" s="1337" t="n">
        <f aca="false">J16</f>
        <v>150</v>
      </c>
      <c r="C16" s="1337" t="s">
        <v>496</v>
      </c>
      <c r="D16" s="1337" t="n">
        <f aca="false">K16</f>
        <v>160</v>
      </c>
      <c r="E16" s="1337" t="s">
        <v>496</v>
      </c>
      <c r="F16" s="1326" t="n">
        <f aca="false">L16</f>
        <v>900</v>
      </c>
      <c r="G16" s="1337" t="s">
        <v>496</v>
      </c>
      <c r="H16" s="1325" t="n">
        <v>4</v>
      </c>
      <c r="I16" s="1327" t="s">
        <v>515</v>
      </c>
      <c r="J16" s="1338" t="n">
        <v>150</v>
      </c>
      <c r="K16" s="1339" t="n">
        <v>160</v>
      </c>
      <c r="L16" s="1339" t="n">
        <v>900</v>
      </c>
      <c r="M16" s="1210" t="n">
        <v>8.98054671621526</v>
      </c>
      <c r="N16" s="1211" t="n">
        <v>371.5074</v>
      </c>
      <c r="O16" s="1342" t="n">
        <v>15403.100578605</v>
      </c>
      <c r="P16" s="1342" t="n">
        <v>18482.7532397288</v>
      </c>
      <c r="Q16" s="1300" t="n">
        <v>7651.0380695625</v>
      </c>
      <c r="R16" s="1343" t="n">
        <v>23054.1386481675</v>
      </c>
      <c r="S16" s="1344" t="n">
        <v>26133.7913092913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150</v>
      </c>
      <c r="C17" s="1337" t="s">
        <v>496</v>
      </c>
      <c r="D17" s="1337" t="n">
        <f aca="false">K17</f>
        <v>160</v>
      </c>
      <c r="E17" s="1337" t="s">
        <v>496</v>
      </c>
      <c r="F17" s="1326" t="n">
        <f aca="false">L17</f>
        <v>950</v>
      </c>
      <c r="G17" s="1337" t="s">
        <v>496</v>
      </c>
      <c r="H17" s="1325" t="n">
        <v>4</v>
      </c>
      <c r="I17" s="1327" t="s">
        <v>515</v>
      </c>
      <c r="J17" s="1338" t="n">
        <v>150</v>
      </c>
      <c r="K17" s="1339" t="n">
        <v>160</v>
      </c>
      <c r="L17" s="1339" t="n">
        <v>950</v>
      </c>
      <c r="M17" s="1210" t="n">
        <v>9.45544125923842</v>
      </c>
      <c r="N17" s="1211" t="n">
        <v>405.2808</v>
      </c>
      <c r="O17" s="1342" t="n">
        <v>15993.3592791563</v>
      </c>
      <c r="P17" s="1342" t="n">
        <v>19229.4842790488</v>
      </c>
      <c r="Q17" s="1300" t="n">
        <v>8155.90336023</v>
      </c>
      <c r="R17" s="1343" t="n">
        <v>24149.2626393863</v>
      </c>
      <c r="S17" s="1344" t="n">
        <v>27385.3876392788</v>
      </c>
    </row>
    <row r="18" customFormat="false" ht="16.5" hidden="false" customHeight="true" outlineLevel="0" collapsed="false">
      <c r="A18" s="1336" t="s">
        <v>529</v>
      </c>
      <c r="B18" s="1337" t="n">
        <f aca="false">J18</f>
        <v>150</v>
      </c>
      <c r="C18" s="1337" t="s">
        <v>496</v>
      </c>
      <c r="D18" s="1337" t="n">
        <f aca="false">K18</f>
        <v>160</v>
      </c>
      <c r="E18" s="1337" t="s">
        <v>496</v>
      </c>
      <c r="F18" s="1326" t="n">
        <f aca="false">L18</f>
        <v>1000</v>
      </c>
      <c r="G18" s="1337" t="s">
        <v>496</v>
      </c>
      <c r="H18" s="1325" t="n">
        <v>4</v>
      </c>
      <c r="I18" s="1327" t="s">
        <v>515</v>
      </c>
      <c r="J18" s="1338" t="n">
        <v>150</v>
      </c>
      <c r="K18" s="1339" t="n">
        <v>160</v>
      </c>
      <c r="L18" s="1339" t="n">
        <v>1000</v>
      </c>
      <c r="M18" s="1210" t="n">
        <v>9.91329580226158</v>
      </c>
      <c r="N18" s="1211" t="n">
        <v>439.0542</v>
      </c>
      <c r="O18" s="1342" t="n">
        <v>16583.6178484988</v>
      </c>
      <c r="P18" s="1342" t="n">
        <v>19976.2154495775</v>
      </c>
      <c r="Q18" s="1300" t="n">
        <v>8445.271662315</v>
      </c>
      <c r="R18" s="1343" t="n">
        <v>25028.8895108138</v>
      </c>
      <c r="S18" s="1344" t="n">
        <v>28421.4871118925</v>
      </c>
    </row>
    <row r="19" customFormat="false" ht="16.5" hidden="false" customHeight="true" outlineLevel="0" collapsed="false">
      <c r="A19" s="1336" t="s">
        <v>529</v>
      </c>
      <c r="B19" s="1337" t="n">
        <f aca="false">J19</f>
        <v>150</v>
      </c>
      <c r="C19" s="1337" t="s">
        <v>496</v>
      </c>
      <c r="D19" s="1337" t="n">
        <f aca="false">K19</f>
        <v>160</v>
      </c>
      <c r="E19" s="1337" t="s">
        <v>496</v>
      </c>
      <c r="F19" s="1326" t="n">
        <f aca="false">L19</f>
        <v>1050</v>
      </c>
      <c r="G19" s="1337" t="s">
        <v>496</v>
      </c>
      <c r="H19" s="1325" t="n">
        <v>4</v>
      </c>
      <c r="I19" s="1327" t="s">
        <v>515</v>
      </c>
      <c r="J19" s="1338" t="n">
        <v>150</v>
      </c>
      <c r="K19" s="1339" t="n">
        <v>160</v>
      </c>
      <c r="L19" s="1339" t="n">
        <v>1050</v>
      </c>
      <c r="M19" s="1210" t="n">
        <v>10.3881903452847</v>
      </c>
      <c r="N19" s="1211" t="n">
        <v>472.8276</v>
      </c>
      <c r="O19" s="1342" t="n">
        <v>17173.87654905</v>
      </c>
      <c r="P19" s="1342" t="n">
        <v>20722.9464888975</v>
      </c>
      <c r="Q19" s="1300" t="n">
        <v>8950.1369529825</v>
      </c>
      <c r="R19" s="1343" t="n">
        <v>26124.0135020325</v>
      </c>
      <c r="S19" s="1344" t="n">
        <v>29673.08344188</v>
      </c>
    </row>
    <row r="20" customFormat="false" ht="16.5" hidden="false" customHeight="true" outlineLevel="0" collapsed="false">
      <c r="A20" s="1324" t="s">
        <v>529</v>
      </c>
      <c r="B20" s="1325" t="n">
        <f aca="false">J20</f>
        <v>150</v>
      </c>
      <c r="C20" s="1325" t="s">
        <v>496</v>
      </c>
      <c r="D20" s="1325" t="n">
        <f aca="false">K20</f>
        <v>160</v>
      </c>
      <c r="E20" s="1325" t="s">
        <v>496</v>
      </c>
      <c r="F20" s="1326" t="n">
        <f aca="false">L20</f>
        <v>1100</v>
      </c>
      <c r="G20" s="1325" t="s">
        <v>496</v>
      </c>
      <c r="H20" s="1325" t="n">
        <v>4</v>
      </c>
      <c r="I20" s="1327" t="s">
        <v>515</v>
      </c>
      <c r="J20" s="1338" t="n">
        <v>150</v>
      </c>
      <c r="K20" s="1339" t="n">
        <v>160</v>
      </c>
      <c r="L20" s="1339" t="n">
        <v>1100</v>
      </c>
      <c r="M20" s="1210" t="n">
        <v>10.8460448883079</v>
      </c>
      <c r="N20" s="1211" t="n">
        <v>506.601</v>
      </c>
      <c r="O20" s="1342" t="n">
        <v>17764.1352496013</v>
      </c>
      <c r="P20" s="1342" t="n">
        <v>21469.6776594263</v>
      </c>
      <c r="Q20" s="1300" t="n">
        <v>9239.50512385875</v>
      </c>
      <c r="R20" s="1343" t="n">
        <v>27003.64037346</v>
      </c>
      <c r="S20" s="1344" t="n">
        <v>30709.182783285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150</v>
      </c>
      <c r="C21" s="1337" t="s">
        <v>496</v>
      </c>
      <c r="D21" s="1337" t="n">
        <f aca="false">K21</f>
        <v>160</v>
      </c>
      <c r="E21" s="1337" t="s">
        <v>496</v>
      </c>
      <c r="F21" s="1326" t="n">
        <f aca="false">L21</f>
        <v>1150</v>
      </c>
      <c r="G21" s="1337" t="s">
        <v>496</v>
      </c>
      <c r="H21" s="1325" t="n">
        <v>4</v>
      </c>
      <c r="I21" s="1327" t="s">
        <v>515</v>
      </c>
      <c r="J21" s="1338" t="n">
        <v>150</v>
      </c>
      <c r="K21" s="1339" t="n">
        <v>160</v>
      </c>
      <c r="L21" s="1339" t="n">
        <v>1150</v>
      </c>
      <c r="M21" s="1210" t="n">
        <v>11.3038994313311</v>
      </c>
      <c r="N21" s="1211" t="n">
        <v>540.3744</v>
      </c>
      <c r="O21" s="1342" t="n">
        <v>18354.3938189438</v>
      </c>
      <c r="P21" s="1342" t="n">
        <v>22216.4086987463</v>
      </c>
      <c r="Q21" s="1300" t="n">
        <v>9528.87342594375</v>
      </c>
      <c r="R21" s="1343" t="n">
        <v>27883.2672448875</v>
      </c>
      <c r="S21" s="1344" t="n">
        <v>31745.28212469</v>
      </c>
    </row>
    <row r="22" customFormat="false" ht="16.5" hidden="false" customHeight="true" outlineLevel="0" collapsed="false">
      <c r="A22" s="1336" t="s">
        <v>529</v>
      </c>
      <c r="B22" s="1337" t="n">
        <f aca="false">J22</f>
        <v>150</v>
      </c>
      <c r="C22" s="1337" t="s">
        <v>496</v>
      </c>
      <c r="D22" s="1337" t="n">
        <f aca="false">K22</f>
        <v>160</v>
      </c>
      <c r="E22" s="1337" t="s">
        <v>496</v>
      </c>
      <c r="F22" s="1326" t="n">
        <f aca="false">L22</f>
        <v>1200</v>
      </c>
      <c r="G22" s="1337" t="s">
        <v>496</v>
      </c>
      <c r="H22" s="1325" t="n">
        <v>4</v>
      </c>
      <c r="I22" s="1327" t="s">
        <v>515</v>
      </c>
      <c r="J22" s="1338" t="n">
        <v>150</v>
      </c>
      <c r="K22" s="1339" t="n">
        <v>160</v>
      </c>
      <c r="L22" s="1339" t="n">
        <v>1200</v>
      </c>
      <c r="M22" s="1210" t="n">
        <v>11.8572939743542</v>
      </c>
      <c r="N22" s="1211" t="n">
        <v>574.1478</v>
      </c>
      <c r="O22" s="1342" t="n">
        <v>19012.9642558425</v>
      </c>
      <c r="P22" s="1342" t="n">
        <v>23035.6868928638</v>
      </c>
      <c r="Q22" s="1300" t="n">
        <v>10033.7387166113</v>
      </c>
      <c r="R22" s="1343" t="n">
        <v>29046.7029724538</v>
      </c>
      <c r="S22" s="1344" t="n">
        <v>33069.425609475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150</v>
      </c>
      <c r="C23" s="1337" t="s">
        <v>496</v>
      </c>
      <c r="D23" s="1337" t="n">
        <f aca="false">K23</f>
        <v>160</v>
      </c>
      <c r="E23" s="1337" t="s">
        <v>496</v>
      </c>
      <c r="F23" s="1326" t="n">
        <f aca="false">L23</f>
        <v>1250</v>
      </c>
      <c r="G23" s="1337" t="s">
        <v>496</v>
      </c>
      <c r="H23" s="1325" t="n">
        <v>4</v>
      </c>
      <c r="I23" s="1327" t="s">
        <v>515</v>
      </c>
      <c r="J23" s="1338" t="n">
        <v>150</v>
      </c>
      <c r="K23" s="1339" t="n">
        <v>160</v>
      </c>
      <c r="L23" s="1339" t="n">
        <v>1250</v>
      </c>
      <c r="M23" s="1210" t="n">
        <v>12.3151485173774</v>
      </c>
      <c r="N23" s="1211" t="n">
        <v>607.9212</v>
      </c>
      <c r="O23" s="1342" t="n">
        <v>19603.2229563938</v>
      </c>
      <c r="P23" s="1342" t="n">
        <v>23782.4180633925</v>
      </c>
      <c r="Q23" s="1300" t="n">
        <v>10323.1070186963</v>
      </c>
      <c r="R23" s="1343" t="n">
        <v>29926.32997509</v>
      </c>
      <c r="S23" s="1344" t="n">
        <v>34105.5250820888</v>
      </c>
    </row>
    <row r="24" customFormat="false" ht="16.5" hidden="false" customHeight="true" outlineLevel="0" collapsed="false">
      <c r="A24" s="1336" t="s">
        <v>529</v>
      </c>
      <c r="B24" s="1337" t="n">
        <f aca="false">J24</f>
        <v>150</v>
      </c>
      <c r="C24" s="1337" t="s">
        <v>496</v>
      </c>
      <c r="D24" s="1337" t="n">
        <f aca="false">K24</f>
        <v>160</v>
      </c>
      <c r="E24" s="1337" t="s">
        <v>496</v>
      </c>
      <c r="F24" s="1326" t="n">
        <f aca="false">L24</f>
        <v>1300</v>
      </c>
      <c r="G24" s="1337" t="s">
        <v>496</v>
      </c>
      <c r="H24" s="1325" t="n">
        <v>4</v>
      </c>
      <c r="I24" s="1327" t="s">
        <v>515</v>
      </c>
      <c r="J24" s="1338" t="n">
        <v>150</v>
      </c>
      <c r="K24" s="1339" t="n">
        <v>160</v>
      </c>
      <c r="L24" s="1339" t="n">
        <v>1300</v>
      </c>
      <c r="M24" s="1210" t="n">
        <v>12.7900430604005</v>
      </c>
      <c r="N24" s="1211" t="n">
        <v>641.6946</v>
      </c>
      <c r="O24" s="1342" t="n">
        <v>20193.481656945</v>
      </c>
      <c r="P24" s="1342" t="n">
        <v>24529.1491027125</v>
      </c>
      <c r="Q24" s="1300" t="n">
        <v>10827.972178155</v>
      </c>
      <c r="R24" s="1343" t="n">
        <v>31021.4538351</v>
      </c>
      <c r="S24" s="1344" t="n">
        <v>35357.1212808675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150</v>
      </c>
      <c r="C25" s="1337" t="s">
        <v>496</v>
      </c>
      <c r="D25" s="1337" t="n">
        <f aca="false">K25</f>
        <v>160</v>
      </c>
      <c r="E25" s="1337" t="s">
        <v>496</v>
      </c>
      <c r="F25" s="1326" t="n">
        <f aca="false">L25</f>
        <v>1350</v>
      </c>
      <c r="G25" s="1337" t="s">
        <v>496</v>
      </c>
      <c r="H25" s="1325" t="n">
        <v>4</v>
      </c>
      <c r="I25" s="1327" t="s">
        <v>515</v>
      </c>
      <c r="J25" s="1338" t="n">
        <v>150</v>
      </c>
      <c r="K25" s="1339" t="n">
        <v>160</v>
      </c>
      <c r="L25" s="1339" t="n">
        <v>1350</v>
      </c>
      <c r="M25" s="1210" t="n">
        <v>13.2478976034237</v>
      </c>
      <c r="N25" s="1211" t="n">
        <v>675.468</v>
      </c>
      <c r="O25" s="1342" t="n">
        <v>20783.7402262875</v>
      </c>
      <c r="P25" s="1342" t="n">
        <v>25275.8801420325</v>
      </c>
      <c r="Q25" s="1300" t="n">
        <v>11117.34048024</v>
      </c>
      <c r="R25" s="1343" t="n">
        <v>31901.0807065275</v>
      </c>
      <c r="S25" s="1344" t="n">
        <v>36393.2206222725</v>
      </c>
    </row>
    <row r="26" customFormat="false" ht="16.5" hidden="false" customHeight="true" outlineLevel="0" collapsed="false">
      <c r="A26" s="1336" t="s">
        <v>529</v>
      </c>
      <c r="B26" s="1337" t="n">
        <f aca="false">J26</f>
        <v>150</v>
      </c>
      <c r="C26" s="1337" t="s">
        <v>496</v>
      </c>
      <c r="D26" s="1337" t="n">
        <f aca="false">K26</f>
        <v>160</v>
      </c>
      <c r="E26" s="1337" t="s">
        <v>496</v>
      </c>
      <c r="F26" s="1326" t="n">
        <f aca="false">L26</f>
        <v>1400</v>
      </c>
      <c r="G26" s="1337" t="s">
        <v>496</v>
      </c>
      <c r="H26" s="1325" t="n">
        <v>4</v>
      </c>
      <c r="I26" s="1327" t="s">
        <v>515</v>
      </c>
      <c r="J26" s="1338" t="n">
        <v>150</v>
      </c>
      <c r="K26" s="1339" t="n">
        <v>160</v>
      </c>
      <c r="L26" s="1339" t="n">
        <v>1400</v>
      </c>
      <c r="M26" s="1210" t="n">
        <v>13.7227921464468</v>
      </c>
      <c r="N26" s="1211" t="n">
        <v>709.2414</v>
      </c>
      <c r="O26" s="1342" t="n">
        <v>21373.9989268388</v>
      </c>
      <c r="P26" s="1342" t="n">
        <v>26022.6113125613</v>
      </c>
      <c r="Q26" s="1300" t="n">
        <v>11622.2057709075</v>
      </c>
      <c r="R26" s="1343" t="n">
        <v>32996.2046977463</v>
      </c>
      <c r="S26" s="1344" t="n">
        <v>37644.8170834688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150</v>
      </c>
      <c r="C27" s="1337" t="s">
        <v>496</v>
      </c>
      <c r="D27" s="1337" t="n">
        <f aca="false">K27</f>
        <v>160</v>
      </c>
      <c r="E27" s="1337" t="s">
        <v>496</v>
      </c>
      <c r="F27" s="1326" t="n">
        <f aca="false">L27</f>
        <v>1450</v>
      </c>
      <c r="G27" s="1337" t="s">
        <v>496</v>
      </c>
      <c r="H27" s="1325" t="n">
        <v>4</v>
      </c>
      <c r="I27" s="1327" t="s">
        <v>515</v>
      </c>
      <c r="J27" s="1338" t="n">
        <v>150</v>
      </c>
      <c r="K27" s="1339" t="n">
        <v>160</v>
      </c>
      <c r="L27" s="1339" t="n">
        <v>1450</v>
      </c>
      <c r="M27" s="1210" t="n">
        <v>14.18064668947</v>
      </c>
      <c r="N27" s="1211" t="n">
        <v>743.0148</v>
      </c>
      <c r="O27" s="1342" t="n">
        <v>21964.2574961813</v>
      </c>
      <c r="P27" s="1342" t="n">
        <v>26769.3423518813</v>
      </c>
      <c r="Q27" s="1300" t="n">
        <v>11911.5740729925</v>
      </c>
      <c r="R27" s="1343" t="n">
        <v>33875.8315691738</v>
      </c>
      <c r="S27" s="1344" t="n">
        <v>38680.9164248738</v>
      </c>
    </row>
    <row r="28" customFormat="false" ht="16.5" hidden="false" customHeight="true" outlineLevel="0" collapsed="false">
      <c r="A28" s="1336" t="s">
        <v>529</v>
      </c>
      <c r="B28" s="1337" t="n">
        <f aca="false">J28</f>
        <v>150</v>
      </c>
      <c r="C28" s="1337" t="s">
        <v>496</v>
      </c>
      <c r="D28" s="1337" t="n">
        <f aca="false">K28</f>
        <v>160</v>
      </c>
      <c r="E28" s="1337" t="s">
        <v>496</v>
      </c>
      <c r="F28" s="1326" t="n">
        <f aca="false">L28</f>
        <v>1500</v>
      </c>
      <c r="G28" s="1337" t="s">
        <v>496</v>
      </c>
      <c r="H28" s="1325" t="n">
        <v>4</v>
      </c>
      <c r="I28" s="1327" t="s">
        <v>515</v>
      </c>
      <c r="J28" s="1338" t="n">
        <v>150</v>
      </c>
      <c r="K28" s="1339" t="n">
        <v>160</v>
      </c>
      <c r="L28" s="1339" t="n">
        <v>1500</v>
      </c>
      <c r="M28" s="1210" t="n">
        <v>14.7610137832532</v>
      </c>
      <c r="N28" s="1211" t="n">
        <v>776.7882</v>
      </c>
      <c r="O28" s="1342" t="n">
        <v>23023.2469912763</v>
      </c>
      <c r="P28" s="1342" t="n">
        <v>27928.026485775</v>
      </c>
      <c r="Q28" s="1300" t="n">
        <v>12416.4392324513</v>
      </c>
      <c r="R28" s="1343" t="n">
        <v>35439.6862237275</v>
      </c>
      <c r="S28" s="1344" t="n">
        <v>40344.4657182263</v>
      </c>
    </row>
    <row r="29" customFormat="false" ht="16.5" hidden="false" customHeight="true" outlineLevel="0" collapsed="false">
      <c r="A29" s="1336" t="s">
        <v>529</v>
      </c>
      <c r="B29" s="1337" t="n">
        <f aca="false">J29</f>
        <v>150</v>
      </c>
      <c r="C29" s="1337" t="s">
        <v>496</v>
      </c>
      <c r="D29" s="1337" t="n">
        <f aca="false">K29</f>
        <v>160</v>
      </c>
      <c r="E29" s="1337" t="s">
        <v>496</v>
      </c>
      <c r="F29" s="1326" t="n">
        <f aca="false">L29</f>
        <v>1550</v>
      </c>
      <c r="G29" s="1337" t="s">
        <v>496</v>
      </c>
      <c r="H29" s="1325" t="n">
        <v>4</v>
      </c>
      <c r="I29" s="1327" t="s">
        <v>515</v>
      </c>
      <c r="J29" s="1338" t="n">
        <v>150</v>
      </c>
      <c r="K29" s="1339" t="n">
        <v>160</v>
      </c>
      <c r="L29" s="1339" t="n">
        <v>1550</v>
      </c>
      <c r="M29" s="1210" t="n">
        <v>15.2188683262763</v>
      </c>
      <c r="N29" s="1211" t="n">
        <v>810.5616</v>
      </c>
      <c r="O29" s="1342" t="n">
        <v>23613.5056918275</v>
      </c>
      <c r="P29" s="1342" t="n">
        <v>28674.757525095</v>
      </c>
      <c r="Q29" s="1300" t="n">
        <v>12705.8075345363</v>
      </c>
      <c r="R29" s="1343" t="n">
        <v>36319.3132263638</v>
      </c>
      <c r="S29" s="1344" t="n">
        <v>41380.5650596313</v>
      </c>
    </row>
    <row r="30" customFormat="false" ht="16.5" hidden="false" customHeight="true" outlineLevel="0" collapsed="false">
      <c r="A30" s="1324" t="s">
        <v>529</v>
      </c>
      <c r="B30" s="1325" t="n">
        <f aca="false">J30</f>
        <v>150</v>
      </c>
      <c r="C30" s="1325" t="s">
        <v>496</v>
      </c>
      <c r="D30" s="1325" t="n">
        <f aca="false">K30</f>
        <v>160</v>
      </c>
      <c r="E30" s="1325" t="s">
        <v>496</v>
      </c>
      <c r="F30" s="1326" t="n">
        <f aca="false">L30</f>
        <v>1600</v>
      </c>
      <c r="G30" s="1325" t="s">
        <v>496</v>
      </c>
      <c r="H30" s="1325" t="n">
        <v>4</v>
      </c>
      <c r="I30" s="1327" t="s">
        <v>515</v>
      </c>
      <c r="J30" s="1338" t="n">
        <v>150</v>
      </c>
      <c r="K30" s="1339" t="n">
        <v>160</v>
      </c>
      <c r="L30" s="1339" t="n">
        <v>1600</v>
      </c>
      <c r="M30" s="1210" t="n">
        <v>15.6767228692995</v>
      </c>
      <c r="N30" s="1211" t="n">
        <v>844.335</v>
      </c>
      <c r="O30" s="1342" t="n">
        <v>24203.76426117</v>
      </c>
      <c r="P30" s="1342" t="n">
        <v>29421.4886956238</v>
      </c>
      <c r="Q30" s="1300" t="n">
        <v>12995.1758366213</v>
      </c>
      <c r="R30" s="1343" t="n">
        <v>37198.9400977913</v>
      </c>
      <c r="S30" s="1344" t="n">
        <v>42416.664532245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150</v>
      </c>
      <c r="C31" s="1337" t="s">
        <v>496</v>
      </c>
      <c r="D31" s="1337" t="n">
        <f aca="false">K31</f>
        <v>160</v>
      </c>
      <c r="E31" s="1337" t="s">
        <v>496</v>
      </c>
      <c r="F31" s="1326" t="n">
        <f aca="false">L31</f>
        <v>1650</v>
      </c>
      <c r="G31" s="1337" t="s">
        <v>496</v>
      </c>
      <c r="H31" s="1325" t="n">
        <v>4</v>
      </c>
      <c r="I31" s="1327" t="s">
        <v>515</v>
      </c>
      <c r="J31" s="1338" t="n">
        <v>150</v>
      </c>
      <c r="K31" s="1339" t="n">
        <v>160</v>
      </c>
      <c r="L31" s="1339" t="n">
        <v>1650</v>
      </c>
      <c r="M31" s="1210" t="n">
        <v>16.1516174123226</v>
      </c>
      <c r="N31" s="1211" t="n">
        <v>878.1084</v>
      </c>
      <c r="O31" s="1342" t="n">
        <v>24794.0229617213</v>
      </c>
      <c r="P31" s="1342" t="n">
        <v>30168.2197349438</v>
      </c>
      <c r="Q31" s="1300" t="n">
        <v>13500.0411272888</v>
      </c>
      <c r="R31" s="1343" t="n">
        <v>38294.06408901</v>
      </c>
      <c r="S31" s="1344" t="n">
        <v>43668.2608622325</v>
      </c>
    </row>
    <row r="32" customFormat="false" ht="16.5" hidden="false" customHeight="true" outlineLevel="0" collapsed="false">
      <c r="A32" s="1336" t="s">
        <v>529</v>
      </c>
      <c r="B32" s="1337" t="n">
        <f aca="false">J32</f>
        <v>150</v>
      </c>
      <c r="C32" s="1337" t="s">
        <v>496</v>
      </c>
      <c r="D32" s="1337" t="n">
        <f aca="false">K32</f>
        <v>160</v>
      </c>
      <c r="E32" s="1337" t="s">
        <v>496</v>
      </c>
      <c r="F32" s="1326" t="n">
        <f aca="false">L32</f>
        <v>1700</v>
      </c>
      <c r="G32" s="1337" t="s">
        <v>496</v>
      </c>
      <c r="H32" s="1325" t="n">
        <v>4</v>
      </c>
      <c r="I32" s="1327" t="s">
        <v>515</v>
      </c>
      <c r="J32" s="1338" t="n">
        <v>150</v>
      </c>
      <c r="K32" s="1339" t="n">
        <v>160</v>
      </c>
      <c r="L32" s="1339" t="n">
        <v>1700</v>
      </c>
      <c r="M32" s="1210" t="n">
        <v>16.6094719553458</v>
      </c>
      <c r="N32" s="1211" t="n">
        <v>911.8818</v>
      </c>
      <c r="O32" s="1342" t="n">
        <v>25384.2816622725</v>
      </c>
      <c r="P32" s="1342" t="n">
        <v>30914.9509054725</v>
      </c>
      <c r="Q32" s="1300" t="n">
        <v>13789.4092981649</v>
      </c>
      <c r="R32" s="1343" t="n">
        <v>39173.6909604374</v>
      </c>
      <c r="S32" s="1344" t="n">
        <v>44704.3602036374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150</v>
      </c>
      <c r="C33" s="1337" t="s">
        <v>496</v>
      </c>
      <c r="D33" s="1337" t="n">
        <f aca="false">K33</f>
        <v>160</v>
      </c>
      <c r="E33" s="1337" t="s">
        <v>496</v>
      </c>
      <c r="F33" s="1326" t="n">
        <f aca="false">L33</f>
        <v>1750</v>
      </c>
      <c r="G33" s="1337" t="s">
        <v>496</v>
      </c>
      <c r="H33" s="1325" t="n">
        <v>4</v>
      </c>
      <c r="I33" s="1327" t="s">
        <v>515</v>
      </c>
      <c r="J33" s="1338" t="n">
        <v>150</v>
      </c>
      <c r="K33" s="1339" t="n">
        <v>160</v>
      </c>
      <c r="L33" s="1339" t="n">
        <v>1750</v>
      </c>
      <c r="M33" s="1210" t="n">
        <v>17.0843664983689</v>
      </c>
      <c r="N33" s="1211" t="n">
        <v>945.6552</v>
      </c>
      <c r="O33" s="1342" t="n">
        <v>25974.540231615</v>
      </c>
      <c r="P33" s="1342" t="n">
        <v>31661.6819447925</v>
      </c>
      <c r="Q33" s="1300" t="n">
        <v>14294.2745888325</v>
      </c>
      <c r="R33" s="1343" t="n">
        <v>40268.8148204475</v>
      </c>
      <c r="S33" s="1344" t="n">
        <v>45955.956533625</v>
      </c>
    </row>
    <row r="34" customFormat="false" ht="16.5" hidden="false" customHeight="true" outlineLevel="0" collapsed="false">
      <c r="A34" s="1336" t="s">
        <v>529</v>
      </c>
      <c r="B34" s="1337" t="n">
        <f aca="false">J34</f>
        <v>150</v>
      </c>
      <c r="C34" s="1337" t="s">
        <v>496</v>
      </c>
      <c r="D34" s="1337" t="n">
        <f aca="false">K34</f>
        <v>160</v>
      </c>
      <c r="E34" s="1337" t="s">
        <v>496</v>
      </c>
      <c r="F34" s="1326" t="n">
        <f aca="false">L34</f>
        <v>1800</v>
      </c>
      <c r="G34" s="1337" t="s">
        <v>496</v>
      </c>
      <c r="H34" s="1325" t="n">
        <v>4</v>
      </c>
      <c r="I34" s="1327" t="s">
        <v>515</v>
      </c>
      <c r="J34" s="1338" t="n">
        <v>150</v>
      </c>
      <c r="K34" s="1339" t="n">
        <v>160</v>
      </c>
      <c r="L34" s="1339" t="n">
        <v>1800</v>
      </c>
      <c r="M34" s="1210" t="n">
        <v>17.5422210413921</v>
      </c>
      <c r="N34" s="1211" t="n">
        <v>979.4286</v>
      </c>
      <c r="O34" s="1342" t="n">
        <v>26564.7989321663</v>
      </c>
      <c r="P34" s="1342" t="n">
        <v>32408.4129841125</v>
      </c>
      <c r="Q34" s="1300" t="n">
        <v>14583.6428909175</v>
      </c>
      <c r="R34" s="1343" t="n">
        <v>41148.4418230838</v>
      </c>
      <c r="S34" s="1344" t="n">
        <v>46992.05587503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150</v>
      </c>
      <c r="C35" s="1337" t="s">
        <v>496</v>
      </c>
      <c r="D35" s="1337" t="n">
        <f aca="false">K35</f>
        <v>160</v>
      </c>
      <c r="E35" s="1337" t="s">
        <v>496</v>
      </c>
      <c r="F35" s="1326" t="n">
        <f aca="false">L35</f>
        <v>1850</v>
      </c>
      <c r="G35" s="1337" t="s">
        <v>496</v>
      </c>
      <c r="H35" s="1325" t="n">
        <v>4</v>
      </c>
      <c r="I35" s="1327" t="s">
        <v>515</v>
      </c>
      <c r="J35" s="1338" t="n">
        <v>150</v>
      </c>
      <c r="K35" s="1339" t="n">
        <v>160</v>
      </c>
      <c r="L35" s="1339" t="n">
        <v>1850</v>
      </c>
      <c r="M35" s="1210" t="n">
        <v>18.0171155844153</v>
      </c>
      <c r="N35" s="1211" t="n">
        <v>1013.202</v>
      </c>
      <c r="O35" s="1342" t="n">
        <v>27155.0575015088</v>
      </c>
      <c r="P35" s="1342" t="n">
        <v>33155.1441546413</v>
      </c>
      <c r="Q35" s="1300" t="n">
        <v>15088.508181585</v>
      </c>
      <c r="R35" s="1343" t="n">
        <v>42243.5656830938</v>
      </c>
      <c r="S35" s="1344" t="n">
        <v>48243.6523362263</v>
      </c>
    </row>
    <row r="36" customFormat="false" ht="16.5" hidden="false" customHeight="true" outlineLevel="0" collapsed="false">
      <c r="A36" s="1336" t="s">
        <v>529</v>
      </c>
      <c r="B36" s="1337" t="n">
        <f aca="false">J36</f>
        <v>150</v>
      </c>
      <c r="C36" s="1337" t="s">
        <v>496</v>
      </c>
      <c r="D36" s="1337" t="n">
        <f aca="false">K36</f>
        <v>160</v>
      </c>
      <c r="E36" s="1337" t="s">
        <v>496</v>
      </c>
      <c r="F36" s="1326" t="n">
        <f aca="false">L36</f>
        <v>1900</v>
      </c>
      <c r="G36" s="1337" t="s">
        <v>496</v>
      </c>
      <c r="H36" s="1325" t="n">
        <v>4</v>
      </c>
      <c r="I36" s="1327" t="s">
        <v>515</v>
      </c>
      <c r="J36" s="1338" t="n">
        <v>150</v>
      </c>
      <c r="K36" s="1339" t="n">
        <v>160</v>
      </c>
      <c r="L36" s="1339" t="n">
        <v>1900</v>
      </c>
      <c r="M36" s="1210" t="n">
        <v>18.4749701274384</v>
      </c>
      <c r="N36" s="1211" t="n">
        <v>1046.9754</v>
      </c>
      <c r="O36" s="1342" t="n">
        <v>27745.31620206</v>
      </c>
      <c r="P36" s="1342" t="n">
        <v>33901.8751939613</v>
      </c>
      <c r="Q36" s="1300" t="n">
        <v>15377.8763524613</v>
      </c>
      <c r="R36" s="1343" t="n">
        <v>43123.1925545213</v>
      </c>
      <c r="S36" s="1344" t="n">
        <v>49279.7515464225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150</v>
      </c>
      <c r="C37" s="1337" t="s">
        <v>496</v>
      </c>
      <c r="D37" s="1337" t="n">
        <f aca="false">K37</f>
        <v>160</v>
      </c>
      <c r="E37" s="1337" t="s">
        <v>496</v>
      </c>
      <c r="F37" s="1326" t="n">
        <f aca="false">L37</f>
        <v>1950</v>
      </c>
      <c r="G37" s="1337" t="s">
        <v>496</v>
      </c>
      <c r="H37" s="1325" t="n">
        <v>4</v>
      </c>
      <c r="I37" s="1327" t="s">
        <v>515</v>
      </c>
      <c r="J37" s="1338" t="n">
        <v>150</v>
      </c>
      <c r="K37" s="1339" t="n">
        <v>160</v>
      </c>
      <c r="L37" s="1339" t="n">
        <v>1950</v>
      </c>
      <c r="M37" s="1210" t="n">
        <v>19.0113246704616</v>
      </c>
      <c r="N37" s="1211" t="n">
        <v>1080.7488</v>
      </c>
      <c r="O37" s="1342" t="n">
        <v>28403.8866389588</v>
      </c>
      <c r="P37" s="1342" t="n">
        <v>34721.1535192875</v>
      </c>
      <c r="Q37" s="1300" t="n">
        <v>15667.2446545463</v>
      </c>
      <c r="R37" s="1343" t="n">
        <v>44071.131293505</v>
      </c>
      <c r="S37" s="1344" t="n">
        <v>50388.3981738338</v>
      </c>
    </row>
    <row r="38" customFormat="false" ht="16.5" hidden="false" customHeight="true" outlineLevel="0" collapsed="false">
      <c r="A38" s="1336" t="s">
        <v>529</v>
      </c>
      <c r="B38" s="1337" t="n">
        <f aca="false">J38</f>
        <v>150</v>
      </c>
      <c r="C38" s="1337" t="s">
        <v>496</v>
      </c>
      <c r="D38" s="1337" t="n">
        <f aca="false">K38</f>
        <v>160</v>
      </c>
      <c r="E38" s="1337" t="s">
        <v>496</v>
      </c>
      <c r="F38" s="1326" t="n">
        <f aca="false">L38</f>
        <v>2000</v>
      </c>
      <c r="G38" s="1337" t="s">
        <v>496</v>
      </c>
      <c r="H38" s="1325" t="n">
        <v>4</v>
      </c>
      <c r="I38" s="1327" t="s">
        <v>515</v>
      </c>
      <c r="J38" s="1338" t="n">
        <v>150</v>
      </c>
      <c r="K38" s="1339" t="n">
        <v>160</v>
      </c>
      <c r="L38" s="1339" t="n">
        <v>2000</v>
      </c>
      <c r="M38" s="1210" t="n">
        <v>19.5777816134847</v>
      </c>
      <c r="N38" s="1211" t="n">
        <v>1114.5222</v>
      </c>
      <c r="O38" s="1342" t="n">
        <v>29198.2660046325</v>
      </c>
      <c r="P38" s="1342" t="n">
        <v>35760.1095375975</v>
      </c>
      <c r="Q38" s="1300" t="n">
        <v>16172.1099452138</v>
      </c>
      <c r="R38" s="1343" t="n">
        <v>45370.3759498463</v>
      </c>
      <c r="S38" s="1344" t="n">
        <v>51932.2194828113</v>
      </c>
    </row>
    <row r="39" customFormat="false" ht="16.5" hidden="false" customHeight="true" outlineLevel="0" collapsed="false">
      <c r="A39" s="1336" t="s">
        <v>529</v>
      </c>
      <c r="B39" s="1337" t="n">
        <f aca="false">J39</f>
        <v>150</v>
      </c>
      <c r="C39" s="1337" t="s">
        <v>496</v>
      </c>
      <c r="D39" s="1337" t="n">
        <f aca="false">K39</f>
        <v>160</v>
      </c>
      <c r="E39" s="1337" t="s">
        <v>496</v>
      </c>
      <c r="F39" s="1326" t="n">
        <f aca="false">L39</f>
        <v>2050</v>
      </c>
      <c r="G39" s="1337" t="s">
        <v>496</v>
      </c>
      <c r="H39" s="1325" t="n">
        <v>4</v>
      </c>
      <c r="I39" s="1327" t="s">
        <v>515</v>
      </c>
      <c r="J39" s="1338" t="n">
        <v>150</v>
      </c>
      <c r="K39" s="1339" t="n">
        <v>160</v>
      </c>
      <c r="L39" s="1339" t="n">
        <v>2050</v>
      </c>
      <c r="M39" s="1210" t="n">
        <v>20.0356361565079</v>
      </c>
      <c r="N39" s="1211" t="n">
        <v>1148.2956</v>
      </c>
      <c r="O39" s="1342" t="n">
        <v>29788.5247051838</v>
      </c>
      <c r="P39" s="1342" t="n">
        <v>36506.8407081263</v>
      </c>
      <c r="Q39" s="1300" t="n">
        <v>16461.4782472988</v>
      </c>
      <c r="R39" s="1343" t="n">
        <v>46250.0029524825</v>
      </c>
      <c r="S39" s="1344" t="n">
        <v>52968.318955425</v>
      </c>
    </row>
    <row r="40" customFormat="false" ht="16.5" hidden="false" customHeight="true" outlineLevel="0" collapsed="false">
      <c r="A40" s="1324" t="s">
        <v>529</v>
      </c>
      <c r="B40" s="1325" t="n">
        <f aca="false">J40</f>
        <v>150</v>
      </c>
      <c r="C40" s="1325" t="s">
        <v>496</v>
      </c>
      <c r="D40" s="1325" t="n">
        <f aca="false">K40</f>
        <v>160</v>
      </c>
      <c r="E40" s="1325" t="s">
        <v>496</v>
      </c>
      <c r="F40" s="1326" t="n">
        <f aca="false">L40</f>
        <v>2100</v>
      </c>
      <c r="G40" s="1325" t="s">
        <v>496</v>
      </c>
      <c r="H40" s="1325" t="n">
        <v>4</v>
      </c>
      <c r="I40" s="1327" t="s">
        <v>515</v>
      </c>
      <c r="J40" s="1338" t="n">
        <v>150</v>
      </c>
      <c r="K40" s="1339" t="n">
        <v>160</v>
      </c>
      <c r="L40" s="1339" t="n">
        <v>2100</v>
      </c>
      <c r="M40" s="1210" t="n">
        <v>20.510530699531</v>
      </c>
      <c r="N40" s="1211" t="n">
        <v>1182.069</v>
      </c>
      <c r="O40" s="1342" t="n">
        <v>30378.7832745263</v>
      </c>
      <c r="P40" s="1342" t="n">
        <v>37253.5717474463</v>
      </c>
      <c r="Q40" s="1300" t="n">
        <v>16966.3435379663</v>
      </c>
      <c r="R40" s="1343" t="n">
        <v>47345.1268124925</v>
      </c>
      <c r="S40" s="1344" t="n">
        <v>54219.9152854125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150</v>
      </c>
      <c r="C41" s="1337" t="s">
        <v>496</v>
      </c>
      <c r="D41" s="1337" t="n">
        <f aca="false">K41</f>
        <v>160</v>
      </c>
      <c r="E41" s="1337" t="s">
        <v>496</v>
      </c>
      <c r="F41" s="1326" t="n">
        <f aca="false">L41</f>
        <v>2150</v>
      </c>
      <c r="G41" s="1337" t="s">
        <v>496</v>
      </c>
      <c r="H41" s="1325" t="n">
        <v>4</v>
      </c>
      <c r="I41" s="1327" t="s">
        <v>515</v>
      </c>
      <c r="J41" s="1338" t="n">
        <v>150</v>
      </c>
      <c r="K41" s="1339" t="n">
        <v>160</v>
      </c>
      <c r="L41" s="1339" t="n">
        <v>2150</v>
      </c>
      <c r="M41" s="1210" t="n">
        <v>20.9683852425542</v>
      </c>
      <c r="N41" s="1211" t="n">
        <v>1215.8424</v>
      </c>
      <c r="O41" s="1342" t="n">
        <v>30969.0419750775</v>
      </c>
      <c r="P41" s="1342" t="n">
        <v>38000.3027867663</v>
      </c>
      <c r="Q41" s="1300" t="n">
        <v>17255.7117088425</v>
      </c>
      <c r="R41" s="1343" t="n">
        <v>48224.75368392</v>
      </c>
      <c r="S41" s="1344" t="n">
        <v>55256.0144956088</v>
      </c>
    </row>
    <row r="42" customFormat="false" ht="16.5" hidden="false" customHeight="true" outlineLevel="0" collapsed="false">
      <c r="A42" s="1336" t="s">
        <v>529</v>
      </c>
      <c r="B42" s="1337" t="n">
        <f aca="false">J42</f>
        <v>150</v>
      </c>
      <c r="C42" s="1337" t="s">
        <v>496</v>
      </c>
      <c r="D42" s="1337" t="n">
        <f aca="false">K42</f>
        <v>160</v>
      </c>
      <c r="E42" s="1337" t="s">
        <v>496</v>
      </c>
      <c r="F42" s="1326" t="n">
        <f aca="false">L42</f>
        <v>2200</v>
      </c>
      <c r="G42" s="1337" t="s">
        <v>496</v>
      </c>
      <c r="H42" s="1325" t="n">
        <v>4</v>
      </c>
      <c r="I42" s="1327" t="s">
        <v>515</v>
      </c>
      <c r="J42" s="1338" t="n">
        <v>150</v>
      </c>
      <c r="K42" s="1339" t="n">
        <v>160</v>
      </c>
      <c r="L42" s="1339" t="n">
        <v>2200</v>
      </c>
      <c r="M42" s="1210" t="n">
        <v>21.4432797855774</v>
      </c>
      <c r="N42" s="1211" t="n">
        <v>1249.6158</v>
      </c>
      <c r="O42" s="1342" t="n">
        <v>31559.3006756288</v>
      </c>
      <c r="P42" s="1342" t="n">
        <v>38747.033957295</v>
      </c>
      <c r="Q42" s="1300" t="n">
        <v>17760.57699951</v>
      </c>
      <c r="R42" s="1343" t="n">
        <v>49319.8776751388</v>
      </c>
      <c r="S42" s="1344" t="n">
        <v>56507.610956805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150</v>
      </c>
      <c r="C43" s="1337" t="s">
        <v>496</v>
      </c>
      <c r="D43" s="1337" t="n">
        <f aca="false">K43</f>
        <v>160</v>
      </c>
      <c r="E43" s="1337" t="s">
        <v>496</v>
      </c>
      <c r="F43" s="1326" t="n">
        <f aca="false">L43</f>
        <v>2250</v>
      </c>
      <c r="G43" s="1337" t="s">
        <v>496</v>
      </c>
      <c r="H43" s="1325" t="n">
        <v>4</v>
      </c>
      <c r="I43" s="1327" t="s">
        <v>515</v>
      </c>
      <c r="J43" s="1338" t="n">
        <v>150</v>
      </c>
      <c r="K43" s="1339" t="n">
        <v>160</v>
      </c>
      <c r="L43" s="1339" t="n">
        <v>2250</v>
      </c>
      <c r="M43" s="1210" t="n">
        <v>21.9011343286005</v>
      </c>
      <c r="N43" s="1211" t="n">
        <v>1283.3892</v>
      </c>
      <c r="O43" s="1342" t="n">
        <v>32149.5592449713</v>
      </c>
      <c r="P43" s="1342" t="n">
        <v>39493.764996615</v>
      </c>
      <c r="Q43" s="1300" t="n">
        <v>18049.945301595</v>
      </c>
      <c r="R43" s="1343" t="n">
        <v>50199.5045465663</v>
      </c>
      <c r="S43" s="1344" t="n">
        <v>57543.71029821</v>
      </c>
    </row>
    <row r="44" customFormat="false" ht="16.5" hidden="false" customHeight="true" outlineLevel="0" collapsed="false">
      <c r="A44" s="1336" t="s">
        <v>529</v>
      </c>
      <c r="B44" s="1337" t="n">
        <f aca="false">J44</f>
        <v>150</v>
      </c>
      <c r="C44" s="1337" t="s">
        <v>496</v>
      </c>
      <c r="D44" s="1337" t="n">
        <f aca="false">K44</f>
        <v>160</v>
      </c>
      <c r="E44" s="1337" t="s">
        <v>496</v>
      </c>
      <c r="F44" s="1326" t="n">
        <f aca="false">L44</f>
        <v>2300</v>
      </c>
      <c r="G44" s="1337" t="s">
        <v>496</v>
      </c>
      <c r="H44" s="1325" t="n">
        <v>4</v>
      </c>
      <c r="I44" s="1327" t="s">
        <v>515</v>
      </c>
      <c r="J44" s="1338" t="n">
        <v>150</v>
      </c>
      <c r="K44" s="1339" t="n">
        <v>160</v>
      </c>
      <c r="L44" s="1339" t="n">
        <v>2300</v>
      </c>
      <c r="M44" s="1210" t="n">
        <v>22.3589888716237</v>
      </c>
      <c r="N44" s="1211" t="n">
        <v>1317.1626</v>
      </c>
      <c r="O44" s="1342" t="n">
        <v>32739.8179455225</v>
      </c>
      <c r="P44" s="1342" t="n">
        <v>40240.4961671438</v>
      </c>
      <c r="Q44" s="1300" t="n">
        <v>18339.3134724713</v>
      </c>
      <c r="R44" s="1343" t="n">
        <v>51079.1314179938</v>
      </c>
      <c r="S44" s="1344" t="n">
        <v>58579.809639615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150</v>
      </c>
      <c r="C45" s="1337" t="s">
        <v>496</v>
      </c>
      <c r="D45" s="1337" t="n">
        <f aca="false">K45</f>
        <v>160</v>
      </c>
      <c r="E45" s="1337" t="s">
        <v>496</v>
      </c>
      <c r="F45" s="1326" t="n">
        <f aca="false">L45</f>
        <v>2350</v>
      </c>
      <c r="G45" s="1337" t="s">
        <v>496</v>
      </c>
      <c r="H45" s="1325" t="n">
        <v>4</v>
      </c>
      <c r="I45" s="1327" t="s">
        <v>515</v>
      </c>
      <c r="J45" s="1338" t="n">
        <v>150</v>
      </c>
      <c r="K45" s="1339" t="n">
        <v>160</v>
      </c>
      <c r="L45" s="1339" t="n">
        <v>2350</v>
      </c>
      <c r="M45" s="1210" t="n">
        <v>22.8338834146468</v>
      </c>
      <c r="N45" s="1211" t="n">
        <v>1350.936</v>
      </c>
      <c r="O45" s="1342" t="n">
        <v>33330.076514865</v>
      </c>
      <c r="P45" s="1342" t="n">
        <v>40987.2272064638</v>
      </c>
      <c r="Q45" s="1300" t="n">
        <v>18844.1787631388</v>
      </c>
      <c r="R45" s="1343" t="n">
        <v>52174.2552780038</v>
      </c>
      <c r="S45" s="1344" t="n">
        <v>59831.4059696025</v>
      </c>
    </row>
    <row r="46" customFormat="false" ht="16.5" hidden="false" customHeight="true" outlineLevel="0" collapsed="false">
      <c r="A46" s="1336" t="s">
        <v>529</v>
      </c>
      <c r="B46" s="1337" t="n">
        <f aca="false">J46</f>
        <v>150</v>
      </c>
      <c r="C46" s="1337" t="s">
        <v>496</v>
      </c>
      <c r="D46" s="1337" t="n">
        <f aca="false">K46</f>
        <v>160</v>
      </c>
      <c r="E46" s="1337" t="s">
        <v>496</v>
      </c>
      <c r="F46" s="1326" t="n">
        <f aca="false">L46</f>
        <v>2400</v>
      </c>
      <c r="G46" s="1337" t="s">
        <v>496</v>
      </c>
      <c r="H46" s="1325" t="n">
        <v>4</v>
      </c>
      <c r="I46" s="1327" t="s">
        <v>515</v>
      </c>
      <c r="J46" s="1338" t="n">
        <v>150</v>
      </c>
      <c r="K46" s="1339" t="n">
        <v>160</v>
      </c>
      <c r="L46" s="1339" t="n">
        <v>2400</v>
      </c>
      <c r="M46" s="1210" t="n">
        <v>23.29173795767</v>
      </c>
      <c r="N46" s="1211" t="n">
        <v>1384.7094</v>
      </c>
      <c r="O46" s="1342" t="n">
        <v>33920.3352154163</v>
      </c>
      <c r="P46" s="1342" t="n">
        <v>41733.9583769925</v>
      </c>
      <c r="Q46" s="1300" t="n">
        <v>19133.5470652238</v>
      </c>
      <c r="R46" s="1343" t="n">
        <v>53053.88228064</v>
      </c>
      <c r="S46" s="1344" t="n">
        <v>60867.5054422163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150</v>
      </c>
      <c r="C47" s="1337" t="s">
        <v>496</v>
      </c>
      <c r="D47" s="1337" t="n">
        <f aca="false">K47</f>
        <v>160</v>
      </c>
      <c r="E47" s="1337" t="s">
        <v>496</v>
      </c>
      <c r="F47" s="1326" t="n">
        <f aca="false">L47</f>
        <v>2450</v>
      </c>
      <c r="G47" s="1337" t="s">
        <v>496</v>
      </c>
      <c r="H47" s="1325" t="n">
        <v>4</v>
      </c>
      <c r="I47" s="1327" t="s">
        <v>515</v>
      </c>
      <c r="J47" s="1338" t="n">
        <v>150</v>
      </c>
      <c r="K47" s="1339" t="n">
        <v>160</v>
      </c>
      <c r="L47" s="1339" t="n">
        <v>2450</v>
      </c>
      <c r="M47" s="1210" t="n">
        <v>23.8721050514532</v>
      </c>
      <c r="N47" s="1211" t="n">
        <v>1418.4828</v>
      </c>
      <c r="O47" s="1342" t="n">
        <v>34979.3247105113</v>
      </c>
      <c r="P47" s="1342" t="n">
        <v>42892.6423796775</v>
      </c>
      <c r="Q47" s="1300" t="n">
        <v>19638.4123558913</v>
      </c>
      <c r="R47" s="1343" t="n">
        <v>54617.7370664025</v>
      </c>
      <c r="S47" s="1344" t="n">
        <v>62531.0547355688</v>
      </c>
    </row>
    <row r="48" customFormat="false" ht="16.5" hidden="false" customHeight="true" outlineLevel="0" collapsed="false">
      <c r="A48" s="1336" t="s">
        <v>529</v>
      </c>
      <c r="B48" s="1337" t="n">
        <f aca="false">J48</f>
        <v>150</v>
      </c>
      <c r="C48" s="1337" t="s">
        <v>496</v>
      </c>
      <c r="D48" s="1337" t="n">
        <f aca="false">K48</f>
        <v>160</v>
      </c>
      <c r="E48" s="1337" t="s">
        <v>496</v>
      </c>
      <c r="F48" s="1326" t="n">
        <f aca="false">L48</f>
        <v>2500</v>
      </c>
      <c r="G48" s="1337" t="s">
        <v>496</v>
      </c>
      <c r="H48" s="1325" t="n">
        <v>4</v>
      </c>
      <c r="I48" s="1327" t="s">
        <v>515</v>
      </c>
      <c r="J48" s="1338" t="n">
        <v>150</v>
      </c>
      <c r="K48" s="1339" t="n">
        <v>160</v>
      </c>
      <c r="L48" s="1339" t="n">
        <v>2500</v>
      </c>
      <c r="M48" s="1210" t="n">
        <v>24.3299595944763</v>
      </c>
      <c r="N48" s="1211" t="n">
        <v>1452.2562</v>
      </c>
      <c r="O48" s="1342" t="n">
        <v>35569.5832798538</v>
      </c>
      <c r="P48" s="1342" t="n">
        <v>43639.3735502063</v>
      </c>
      <c r="Q48" s="1300" t="n">
        <v>19927.7806579763</v>
      </c>
      <c r="R48" s="1343" t="n">
        <v>55497.36393783</v>
      </c>
      <c r="S48" s="1344" t="n">
        <v>63567.1542081825</v>
      </c>
    </row>
    <row r="49" customFormat="false" ht="16.5" hidden="false" customHeight="true" outlineLevel="0" collapsed="false">
      <c r="A49" s="1336" t="s">
        <v>529</v>
      </c>
      <c r="B49" s="1337" t="n">
        <f aca="false">J49</f>
        <v>150</v>
      </c>
      <c r="C49" s="1337" t="s">
        <v>496</v>
      </c>
      <c r="D49" s="1337" t="n">
        <f aca="false">K49</f>
        <v>160</v>
      </c>
      <c r="E49" s="1337" t="s">
        <v>496</v>
      </c>
      <c r="F49" s="1326" t="n">
        <f aca="false">L49</f>
        <v>2550</v>
      </c>
      <c r="G49" s="1337" t="s">
        <v>496</v>
      </c>
      <c r="H49" s="1325" t="n">
        <v>4</v>
      </c>
      <c r="I49" s="1327" t="s">
        <v>515</v>
      </c>
      <c r="J49" s="1338" t="n">
        <v>150</v>
      </c>
      <c r="K49" s="1339" t="n">
        <v>160</v>
      </c>
      <c r="L49" s="1339" t="n">
        <v>2550</v>
      </c>
      <c r="M49" s="1210" t="n">
        <v>24.8048541374995</v>
      </c>
      <c r="N49" s="1211" t="n">
        <v>1486.0296</v>
      </c>
      <c r="O49" s="1342" t="n">
        <v>36159.841980405</v>
      </c>
      <c r="P49" s="1342" t="n">
        <v>44386.1045895263</v>
      </c>
      <c r="Q49" s="1300" t="n">
        <v>20432.645817435</v>
      </c>
      <c r="R49" s="1343" t="n">
        <v>56592.48779784</v>
      </c>
      <c r="S49" s="1344" t="n">
        <v>64818.7504069613</v>
      </c>
    </row>
    <row r="50" customFormat="false" ht="16.5" hidden="false" customHeight="true" outlineLevel="0" collapsed="false">
      <c r="A50" s="1324" t="s">
        <v>529</v>
      </c>
      <c r="B50" s="1325" t="n">
        <f aca="false">J50</f>
        <v>150</v>
      </c>
      <c r="C50" s="1325" t="s">
        <v>496</v>
      </c>
      <c r="D50" s="1325" t="n">
        <f aca="false">K50</f>
        <v>160</v>
      </c>
      <c r="E50" s="1325" t="s">
        <v>496</v>
      </c>
      <c r="F50" s="1326" t="n">
        <f aca="false">L50</f>
        <v>2600</v>
      </c>
      <c r="G50" s="1325" t="s">
        <v>496</v>
      </c>
      <c r="H50" s="1325" t="n">
        <v>4</v>
      </c>
      <c r="I50" s="1327" t="s">
        <v>515</v>
      </c>
      <c r="J50" s="1338" t="n">
        <v>150</v>
      </c>
      <c r="K50" s="1339" t="n">
        <v>160</v>
      </c>
      <c r="L50" s="1339" t="n">
        <v>2600</v>
      </c>
      <c r="M50" s="1210" t="n">
        <v>25.2627086805226</v>
      </c>
      <c r="N50" s="1211" t="n">
        <v>1519.803</v>
      </c>
      <c r="O50" s="1342" t="n">
        <v>36750.1006809563</v>
      </c>
      <c r="P50" s="1342" t="n">
        <v>45132.8356288463</v>
      </c>
      <c r="Q50" s="1300" t="n">
        <v>20722.01411952</v>
      </c>
      <c r="R50" s="1343" t="n">
        <v>57472.1148004763</v>
      </c>
      <c r="S50" s="1344" t="n">
        <v>65854.8497483663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150</v>
      </c>
      <c r="C51" s="1337" t="s">
        <v>496</v>
      </c>
      <c r="D51" s="1337" t="n">
        <f aca="false">K51</f>
        <v>160</v>
      </c>
      <c r="E51" s="1337" t="s">
        <v>496</v>
      </c>
      <c r="F51" s="1326" t="n">
        <f aca="false">L51</f>
        <v>2650</v>
      </c>
      <c r="G51" s="1337" t="s">
        <v>496</v>
      </c>
      <c r="H51" s="1325" t="n">
        <v>4</v>
      </c>
      <c r="I51" s="1327" t="s">
        <v>515</v>
      </c>
      <c r="J51" s="1338" t="n">
        <v>150</v>
      </c>
      <c r="K51" s="1339" t="n">
        <v>160</v>
      </c>
      <c r="L51" s="1339" t="n">
        <v>2650</v>
      </c>
      <c r="M51" s="1210" t="n">
        <v>25.7376032235458</v>
      </c>
      <c r="N51" s="1211" t="n">
        <v>1553.5764</v>
      </c>
      <c r="O51" s="1342" t="n">
        <v>37340.3592502988</v>
      </c>
      <c r="P51" s="1342" t="n">
        <v>45879.566799375</v>
      </c>
      <c r="Q51" s="1300" t="n">
        <v>21226.8794101875</v>
      </c>
      <c r="R51" s="1343" t="n">
        <v>58567.2386604863</v>
      </c>
      <c r="S51" s="1344" t="n">
        <v>67106.4462095625</v>
      </c>
    </row>
    <row r="52" customFormat="false" ht="16.5" hidden="false" customHeight="true" outlineLevel="0" collapsed="false">
      <c r="A52" s="1336" t="s">
        <v>529</v>
      </c>
      <c r="B52" s="1337" t="n">
        <f aca="false">J52</f>
        <v>150</v>
      </c>
      <c r="C52" s="1337" t="s">
        <v>496</v>
      </c>
      <c r="D52" s="1337" t="n">
        <f aca="false">K52</f>
        <v>160</v>
      </c>
      <c r="E52" s="1337" t="s">
        <v>496</v>
      </c>
      <c r="F52" s="1326" t="n">
        <f aca="false">L52</f>
        <v>2700</v>
      </c>
      <c r="G52" s="1337" t="s">
        <v>496</v>
      </c>
      <c r="H52" s="1325" t="n">
        <v>4</v>
      </c>
      <c r="I52" s="1327" t="s">
        <v>515</v>
      </c>
      <c r="J52" s="1338" t="n">
        <v>150</v>
      </c>
      <c r="K52" s="1339" t="n">
        <v>160</v>
      </c>
      <c r="L52" s="1339" t="n">
        <v>2700</v>
      </c>
      <c r="M52" s="1210" t="n">
        <v>26.273957766569</v>
      </c>
      <c r="N52" s="1211" t="n">
        <v>1587.3498</v>
      </c>
      <c r="O52" s="1342" t="n">
        <v>37998.9296871975</v>
      </c>
      <c r="P52" s="1342" t="n">
        <v>46698.8449934925</v>
      </c>
      <c r="Q52" s="1300" t="n">
        <v>21516.2477122725</v>
      </c>
      <c r="R52" s="1343" t="n">
        <v>59515.17739947</v>
      </c>
      <c r="S52" s="1344" t="n">
        <v>68215.092705765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150</v>
      </c>
      <c r="C53" s="1337" t="s">
        <v>496</v>
      </c>
      <c r="D53" s="1337" t="n">
        <f aca="false">K53</f>
        <v>160</v>
      </c>
      <c r="E53" s="1337" t="s">
        <v>496</v>
      </c>
      <c r="F53" s="1326" t="n">
        <f aca="false">L53</f>
        <v>2750</v>
      </c>
      <c r="G53" s="1337" t="s">
        <v>496</v>
      </c>
      <c r="H53" s="1325" t="n">
        <v>4</v>
      </c>
      <c r="I53" s="1327" t="s">
        <v>515</v>
      </c>
      <c r="J53" s="1338" t="n">
        <v>150</v>
      </c>
      <c r="K53" s="1339" t="n">
        <v>160</v>
      </c>
      <c r="L53" s="1339" t="n">
        <v>2750</v>
      </c>
      <c r="M53" s="1210" t="n">
        <v>26.7318123095921</v>
      </c>
      <c r="N53" s="1211" t="n">
        <v>1621.1232</v>
      </c>
      <c r="O53" s="1342" t="n">
        <v>38589.1883877488</v>
      </c>
      <c r="P53" s="1342" t="n">
        <v>47445.5761640213</v>
      </c>
      <c r="Q53" s="1300" t="n">
        <v>21805.6158831487</v>
      </c>
      <c r="R53" s="1343" t="n">
        <v>60394.8042708975</v>
      </c>
      <c r="S53" s="1344" t="n">
        <v>69251.19204717</v>
      </c>
    </row>
    <row r="54" customFormat="false" ht="16.5" hidden="false" customHeight="true" outlineLevel="0" collapsed="false">
      <c r="A54" s="1336" t="s">
        <v>529</v>
      </c>
      <c r="B54" s="1337" t="n">
        <f aca="false">J54</f>
        <v>150</v>
      </c>
      <c r="C54" s="1337" t="s">
        <v>496</v>
      </c>
      <c r="D54" s="1337" t="n">
        <f aca="false">K54</f>
        <v>160</v>
      </c>
      <c r="E54" s="1337" t="s">
        <v>496</v>
      </c>
      <c r="F54" s="1326" t="n">
        <f aca="false">L54</f>
        <v>2800</v>
      </c>
      <c r="G54" s="1337" t="s">
        <v>496</v>
      </c>
      <c r="H54" s="1325" t="n">
        <v>4</v>
      </c>
      <c r="I54" s="1327" t="s">
        <v>515</v>
      </c>
      <c r="J54" s="1338" t="n">
        <v>150</v>
      </c>
      <c r="K54" s="1339" t="n">
        <v>160</v>
      </c>
      <c r="L54" s="1339" t="n">
        <v>2800</v>
      </c>
      <c r="M54" s="1210" t="n">
        <v>27.2067068526153</v>
      </c>
      <c r="N54" s="1211" t="n">
        <v>1654.8966</v>
      </c>
      <c r="O54" s="1342" t="n">
        <v>39179.4470883</v>
      </c>
      <c r="P54" s="1342" t="n">
        <v>48192.3072033413</v>
      </c>
      <c r="Q54" s="1300" t="n">
        <v>22310.4811738163</v>
      </c>
      <c r="R54" s="1343" t="n">
        <v>61489.9282621163</v>
      </c>
      <c r="S54" s="1344" t="n">
        <v>70502.7883771575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150</v>
      </c>
      <c r="C55" s="1337" t="s">
        <v>496</v>
      </c>
      <c r="D55" s="1337" t="n">
        <f aca="false">K55</f>
        <v>160</v>
      </c>
      <c r="E55" s="1337" t="s">
        <v>496</v>
      </c>
      <c r="F55" s="1326" t="n">
        <f aca="false">L55</f>
        <v>2850</v>
      </c>
      <c r="G55" s="1337" t="s">
        <v>496</v>
      </c>
      <c r="H55" s="1325" t="n">
        <v>4</v>
      </c>
      <c r="I55" s="1327" t="s">
        <v>515</v>
      </c>
      <c r="J55" s="1338" t="n">
        <v>150</v>
      </c>
      <c r="K55" s="1339" t="n">
        <v>160</v>
      </c>
      <c r="L55" s="1339" t="n">
        <v>2850</v>
      </c>
      <c r="M55" s="1210" t="n">
        <v>27.6645613956384</v>
      </c>
      <c r="N55" s="1211" t="n">
        <v>1688.67</v>
      </c>
      <c r="O55" s="1342" t="n">
        <v>39769.7056576425</v>
      </c>
      <c r="P55" s="1342" t="n">
        <v>48939.0382426613</v>
      </c>
      <c r="Q55" s="1300" t="n">
        <v>22599.8494759013</v>
      </c>
      <c r="R55" s="1343" t="n">
        <v>62369.5551335438</v>
      </c>
      <c r="S55" s="1344" t="n">
        <v>71538.8877185625</v>
      </c>
    </row>
    <row r="56" customFormat="false" ht="16.5" hidden="false" customHeight="true" outlineLevel="0" collapsed="false">
      <c r="A56" s="1336" t="s">
        <v>529</v>
      </c>
      <c r="B56" s="1337" t="n">
        <f aca="false">J56</f>
        <v>150</v>
      </c>
      <c r="C56" s="1337" t="s">
        <v>496</v>
      </c>
      <c r="D56" s="1337" t="n">
        <f aca="false">K56</f>
        <v>160</v>
      </c>
      <c r="E56" s="1337" t="s">
        <v>496</v>
      </c>
      <c r="F56" s="1326" t="n">
        <f aca="false">L56</f>
        <v>2900</v>
      </c>
      <c r="G56" s="1337" t="s">
        <v>496</v>
      </c>
      <c r="H56" s="1325" t="n">
        <v>4</v>
      </c>
      <c r="I56" s="1327" t="s">
        <v>515</v>
      </c>
      <c r="J56" s="1338" t="n">
        <v>150</v>
      </c>
      <c r="K56" s="1339" t="n">
        <v>160</v>
      </c>
      <c r="L56" s="1339" t="n">
        <v>2900</v>
      </c>
      <c r="M56" s="1210" t="n">
        <v>28.1394559386616</v>
      </c>
      <c r="N56" s="1211" t="n">
        <v>1722.4434</v>
      </c>
      <c r="O56" s="1342" t="n">
        <v>40359.9643581938</v>
      </c>
      <c r="P56" s="1342" t="n">
        <v>49685.76941319</v>
      </c>
      <c r="Q56" s="1300" t="n">
        <v>23104.7147665687</v>
      </c>
      <c r="R56" s="1343" t="n">
        <v>63464.6791247625</v>
      </c>
      <c r="S56" s="1344" t="n">
        <v>72790.4841797588</v>
      </c>
    </row>
    <row r="57" customFormat="false" ht="16.5" hidden="false" customHeight="true" outlineLevel="0" collapsed="false">
      <c r="A57" s="1336" t="s">
        <v>529</v>
      </c>
      <c r="B57" s="1337" t="n">
        <f aca="false">J57</f>
        <v>150</v>
      </c>
      <c r="C57" s="1337" t="s">
        <v>496</v>
      </c>
      <c r="D57" s="1337" t="n">
        <f aca="false">K57</f>
        <v>160</v>
      </c>
      <c r="E57" s="1337" t="s">
        <v>496</v>
      </c>
      <c r="F57" s="1326" t="n">
        <f aca="false">L57</f>
        <v>2950</v>
      </c>
      <c r="G57" s="1337" t="s">
        <v>496</v>
      </c>
      <c r="H57" s="1325" t="n">
        <v>4</v>
      </c>
      <c r="I57" s="1327" t="s">
        <v>515</v>
      </c>
      <c r="J57" s="1338" t="n">
        <v>150</v>
      </c>
      <c r="K57" s="1339" t="n">
        <v>160</v>
      </c>
      <c r="L57" s="1339" t="n">
        <v>2950</v>
      </c>
      <c r="M57" s="1210" t="n">
        <v>28.5973104816847</v>
      </c>
      <c r="N57" s="1211" t="n">
        <v>1756.2168</v>
      </c>
      <c r="O57" s="1342" t="n">
        <v>40950.2229275363</v>
      </c>
      <c r="P57" s="1342" t="n">
        <v>50432.50045251</v>
      </c>
      <c r="Q57" s="1300" t="n">
        <v>23394.082937445</v>
      </c>
      <c r="R57" s="1343" t="n">
        <v>64344.3058649813</v>
      </c>
      <c r="S57" s="1344" t="n">
        <v>73826.583389955</v>
      </c>
    </row>
    <row r="58" customFormat="false" ht="16.5" hidden="false" customHeight="true" outlineLevel="0" collapsed="false">
      <c r="A58" s="1345" t="s">
        <v>529</v>
      </c>
      <c r="B58" s="1346" t="n">
        <f aca="false">J58</f>
        <v>150</v>
      </c>
      <c r="C58" s="1346" t="s">
        <v>496</v>
      </c>
      <c r="D58" s="1346" t="n">
        <f aca="false">K58</f>
        <v>160</v>
      </c>
      <c r="E58" s="1346" t="s">
        <v>496</v>
      </c>
      <c r="F58" s="1347" t="n">
        <f aca="false">L58</f>
        <v>3000</v>
      </c>
      <c r="G58" s="1346" t="s">
        <v>496</v>
      </c>
      <c r="H58" s="1348" t="n">
        <v>4</v>
      </c>
      <c r="I58" s="1349" t="s">
        <v>515</v>
      </c>
      <c r="J58" s="1356" t="n">
        <v>150</v>
      </c>
      <c r="K58" s="1350" t="n">
        <v>160</v>
      </c>
      <c r="L58" s="1350" t="n">
        <v>3000</v>
      </c>
      <c r="M58" s="1233" t="n">
        <v>29.0722050247079</v>
      </c>
      <c r="N58" s="1234" t="n">
        <v>1789.9902</v>
      </c>
      <c r="O58" s="1353" t="n">
        <v>42453.5538723075</v>
      </c>
      <c r="P58" s="1353" t="n">
        <v>52148.9141448638</v>
      </c>
      <c r="Q58" s="1306" t="n">
        <v>23898.9482281125</v>
      </c>
      <c r="R58" s="1354" t="n">
        <v>66352.50210042</v>
      </c>
      <c r="S58" s="1355" t="n">
        <v>76047.8623729763</v>
      </c>
    </row>
    <row r="59" customFormat="false" ht="22.5" hidden="false" customHeight="true" outlineLevel="0" collapsed="false">
      <c r="A59" s="1201" t="s">
        <v>537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</row>
    <row r="60" customFormat="false" ht="16.5" hidden="false" customHeight="true" outlineLevel="0" collapsed="false">
      <c r="A60" s="1202" t="s">
        <v>514</v>
      </c>
      <c r="B60" s="1202"/>
      <c r="C60" s="1202"/>
      <c r="D60" s="1202"/>
      <c r="E60" s="1202"/>
      <c r="F60" s="1202"/>
      <c r="G60" s="1202"/>
      <c r="H60" s="1202"/>
      <c r="I60" s="1202"/>
      <c r="J60" s="1202"/>
      <c r="K60" s="1202"/>
      <c r="L60" s="1202"/>
      <c r="M60" s="1202"/>
      <c r="N60" s="1202"/>
      <c r="O60" s="1202"/>
      <c r="P60" s="1202"/>
      <c r="Q60" s="1202"/>
      <c r="R60" s="1202"/>
      <c r="S60" s="1202"/>
    </row>
    <row r="61" customFormat="false" ht="16.5" hidden="false" customHeight="true" outlineLevel="0" collapsed="false">
      <c r="A61" s="1324" t="s">
        <v>529</v>
      </c>
      <c r="B61" s="1325" t="n">
        <f aca="false">J61</f>
        <v>150</v>
      </c>
      <c r="C61" s="1325" t="s">
        <v>496</v>
      </c>
      <c r="D61" s="1325" t="n">
        <f aca="false">K61</f>
        <v>200</v>
      </c>
      <c r="E61" s="1325" t="s">
        <v>496</v>
      </c>
      <c r="F61" s="1357" t="n">
        <f aca="false">L61</f>
        <v>600</v>
      </c>
      <c r="G61" s="1325" t="s">
        <v>496</v>
      </c>
      <c r="H61" s="1325" t="n">
        <v>4</v>
      </c>
      <c r="I61" s="1327" t="s">
        <v>515</v>
      </c>
      <c r="J61" s="1328" t="n">
        <v>150</v>
      </c>
      <c r="K61" s="1259" t="n">
        <v>200</v>
      </c>
      <c r="L61" s="1259" t="n">
        <v>600</v>
      </c>
      <c r="M61" s="1360" t="n">
        <v>6.24131938603632</v>
      </c>
      <c r="N61" s="1261" t="n">
        <v>194.1</v>
      </c>
      <c r="O61" s="1240" t="n">
        <v>12291.5867591363</v>
      </c>
      <c r="P61" s="1331" t="n">
        <v>14616.721404045</v>
      </c>
      <c r="Q61" s="1262" t="n">
        <v>6107.51014335</v>
      </c>
      <c r="R61" s="1334" t="n">
        <v>18399.0969024863</v>
      </c>
      <c r="S61" s="1335" t="n">
        <v>20724.231547395</v>
      </c>
    </row>
    <row r="62" customFormat="false" ht="16.5" hidden="false" customHeight="true" outlineLevel="0" collapsed="false">
      <c r="A62" s="1336" t="s">
        <v>529</v>
      </c>
      <c r="B62" s="1337" t="n">
        <f aca="false">J62</f>
        <v>150</v>
      </c>
      <c r="C62" s="1337" t="s">
        <v>496</v>
      </c>
      <c r="D62" s="1337" t="n">
        <f aca="false">K62</f>
        <v>200</v>
      </c>
      <c r="E62" s="1337" t="s">
        <v>496</v>
      </c>
      <c r="F62" s="1357" t="n">
        <f aca="false">L62</f>
        <v>650</v>
      </c>
      <c r="G62" s="1337" t="s">
        <v>496</v>
      </c>
      <c r="H62" s="1325" t="n">
        <v>4</v>
      </c>
      <c r="I62" s="1327" t="s">
        <v>515</v>
      </c>
      <c r="J62" s="1338" t="n">
        <v>150</v>
      </c>
      <c r="K62" s="1209" t="n">
        <v>200</v>
      </c>
      <c r="L62" s="1209" t="n">
        <v>650</v>
      </c>
      <c r="M62" s="1210" t="n">
        <v>6.70183948605947</v>
      </c>
      <c r="N62" s="1211" t="n">
        <v>232.92</v>
      </c>
      <c r="O62" s="1212" t="n">
        <v>12916.8153469463</v>
      </c>
      <c r="P62" s="1341" t="n">
        <v>15394.1370528488</v>
      </c>
      <c r="Q62" s="1213" t="n">
        <v>6442.48096495875</v>
      </c>
      <c r="R62" s="1343" t="n">
        <v>19359.296311905</v>
      </c>
      <c r="S62" s="1344" t="n">
        <v>21836.6180178075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150</v>
      </c>
      <c r="C63" s="1337" t="s">
        <v>496</v>
      </c>
      <c r="D63" s="1337" t="n">
        <f aca="false">K63</f>
        <v>200</v>
      </c>
      <c r="E63" s="1337" t="s">
        <v>496</v>
      </c>
      <c r="F63" s="1357" t="n">
        <f aca="false">L63</f>
        <v>700</v>
      </c>
      <c r="G63" s="1337" t="s">
        <v>496</v>
      </c>
      <c r="H63" s="1325" t="n">
        <v>4</v>
      </c>
      <c r="I63" s="1327" t="s">
        <v>515</v>
      </c>
      <c r="J63" s="1338" t="n">
        <v>150</v>
      </c>
      <c r="K63" s="1209" t="n">
        <v>200</v>
      </c>
      <c r="L63" s="1209" t="n">
        <v>700</v>
      </c>
      <c r="M63" s="1210" t="n">
        <v>7.17939958608263</v>
      </c>
      <c r="N63" s="1211" t="n">
        <v>271.74</v>
      </c>
      <c r="O63" s="1212" t="n">
        <v>13542.0438035475</v>
      </c>
      <c r="P63" s="1341" t="n">
        <v>16171.5528328613</v>
      </c>
      <c r="Q63" s="1213" t="n">
        <v>6992.94864394125</v>
      </c>
      <c r="R63" s="1343" t="n">
        <v>20534.9924474888</v>
      </c>
      <c r="S63" s="1344" t="n">
        <v>23164.5014768025</v>
      </c>
    </row>
    <row r="64" customFormat="false" ht="16.5" hidden="false" customHeight="true" outlineLevel="0" collapsed="false">
      <c r="A64" s="1336" t="s">
        <v>529</v>
      </c>
      <c r="B64" s="1337" t="n">
        <f aca="false">J64</f>
        <v>150</v>
      </c>
      <c r="C64" s="1337" t="s">
        <v>496</v>
      </c>
      <c r="D64" s="1337" t="n">
        <f aca="false">K64</f>
        <v>200</v>
      </c>
      <c r="E64" s="1337" t="s">
        <v>496</v>
      </c>
      <c r="F64" s="1357" t="n">
        <f aca="false">L64</f>
        <v>750</v>
      </c>
      <c r="G64" s="1337" t="s">
        <v>496</v>
      </c>
      <c r="H64" s="1325" t="n">
        <v>4</v>
      </c>
      <c r="I64" s="1327" t="s">
        <v>515</v>
      </c>
      <c r="J64" s="1338" t="n">
        <v>150</v>
      </c>
      <c r="K64" s="1209" t="n">
        <v>200</v>
      </c>
      <c r="L64" s="1209" t="n">
        <v>750</v>
      </c>
      <c r="M64" s="1210" t="n">
        <v>7.63991968610579</v>
      </c>
      <c r="N64" s="1211" t="n">
        <v>310.56</v>
      </c>
      <c r="O64" s="1212" t="n">
        <v>14167.2722601488</v>
      </c>
      <c r="P64" s="1341" t="n">
        <v>16948.9686128738</v>
      </c>
      <c r="Q64" s="1213" t="n">
        <v>7327.91933434125</v>
      </c>
      <c r="R64" s="1343" t="n">
        <v>21495.19159449</v>
      </c>
      <c r="S64" s="1344" t="n">
        <v>24276.887947215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150</v>
      </c>
      <c r="C65" s="1337" t="s">
        <v>496</v>
      </c>
      <c r="D65" s="1337" t="n">
        <f aca="false">K65</f>
        <v>200</v>
      </c>
      <c r="E65" s="1337" t="s">
        <v>496</v>
      </c>
      <c r="F65" s="1357" t="n">
        <f aca="false">L65</f>
        <v>800</v>
      </c>
      <c r="G65" s="1337" t="s">
        <v>496</v>
      </c>
      <c r="H65" s="1325" t="n">
        <v>4</v>
      </c>
      <c r="I65" s="1327" t="s">
        <v>515</v>
      </c>
      <c r="J65" s="1338" t="n">
        <v>150</v>
      </c>
      <c r="K65" s="1209" t="n">
        <v>200</v>
      </c>
      <c r="L65" s="1209" t="n">
        <v>800</v>
      </c>
      <c r="M65" s="1210" t="n">
        <v>8.10043978612895</v>
      </c>
      <c r="N65" s="1211" t="n">
        <v>349.38</v>
      </c>
      <c r="O65" s="1212" t="n">
        <v>14792.50071675</v>
      </c>
      <c r="P65" s="1341" t="n">
        <v>17726.3843928863</v>
      </c>
      <c r="Q65" s="1213" t="n">
        <v>7662.89002474125</v>
      </c>
      <c r="R65" s="1343" t="n">
        <v>22455.3907414913</v>
      </c>
      <c r="S65" s="1344" t="n">
        <v>25389.2744176275</v>
      </c>
    </row>
    <row r="66" customFormat="false" ht="16.5" hidden="false" customHeight="true" outlineLevel="0" collapsed="false">
      <c r="A66" s="1336" t="s">
        <v>529</v>
      </c>
      <c r="B66" s="1337" t="n">
        <f aca="false">J66</f>
        <v>150</v>
      </c>
      <c r="C66" s="1337" t="s">
        <v>496</v>
      </c>
      <c r="D66" s="1337" t="n">
        <f aca="false">K66</f>
        <v>200</v>
      </c>
      <c r="E66" s="1337" t="s">
        <v>496</v>
      </c>
      <c r="F66" s="1357" t="n">
        <f aca="false">L66</f>
        <v>850</v>
      </c>
      <c r="G66" s="1337" t="s">
        <v>496</v>
      </c>
      <c r="H66" s="1325" t="n">
        <v>4</v>
      </c>
      <c r="I66" s="1327" t="s">
        <v>515</v>
      </c>
      <c r="J66" s="1338" t="n">
        <v>150</v>
      </c>
      <c r="K66" s="1209" t="n">
        <v>200</v>
      </c>
      <c r="L66" s="1209" t="n">
        <v>850</v>
      </c>
      <c r="M66" s="1210" t="n">
        <v>8.57799988615211</v>
      </c>
      <c r="N66" s="1211" t="n">
        <v>388.2</v>
      </c>
      <c r="O66" s="1212" t="n">
        <v>15417.7291733513</v>
      </c>
      <c r="P66" s="1341" t="n">
        <v>18503.8001728988</v>
      </c>
      <c r="Q66" s="1213" t="n">
        <v>8213.35770372375</v>
      </c>
      <c r="R66" s="1343" t="n">
        <v>23631.086877075</v>
      </c>
      <c r="S66" s="1344" t="n">
        <v>26717.1578766225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150</v>
      </c>
      <c r="C67" s="1337" t="s">
        <v>496</v>
      </c>
      <c r="D67" s="1337" t="n">
        <f aca="false">K67</f>
        <v>200</v>
      </c>
      <c r="E67" s="1337" t="s">
        <v>496</v>
      </c>
      <c r="F67" s="1357" t="n">
        <f aca="false">L67</f>
        <v>900</v>
      </c>
      <c r="G67" s="1337" t="s">
        <v>496</v>
      </c>
      <c r="H67" s="1325" t="n">
        <v>4</v>
      </c>
      <c r="I67" s="1327" t="s">
        <v>515</v>
      </c>
      <c r="J67" s="1338" t="n">
        <v>150</v>
      </c>
      <c r="K67" s="1209" t="n">
        <v>200</v>
      </c>
      <c r="L67" s="1209" t="n">
        <v>900</v>
      </c>
      <c r="M67" s="1210" t="n">
        <v>9.03851998617526</v>
      </c>
      <c r="N67" s="1211" t="n">
        <v>427.02</v>
      </c>
      <c r="O67" s="1212" t="n">
        <v>16042.9576299525</v>
      </c>
      <c r="P67" s="1341" t="n">
        <v>19281.2159529113</v>
      </c>
      <c r="Q67" s="1213" t="n">
        <v>8548.3285253325</v>
      </c>
      <c r="R67" s="1343" t="n">
        <v>24591.286155285</v>
      </c>
      <c r="S67" s="1344" t="n">
        <v>27829.5444782438</v>
      </c>
    </row>
    <row r="68" customFormat="false" ht="16.5" hidden="false" customHeight="true" outlineLevel="0" collapsed="false">
      <c r="A68" s="1336" t="s">
        <v>529</v>
      </c>
      <c r="B68" s="1337" t="n">
        <f aca="false">J68</f>
        <v>150</v>
      </c>
      <c r="C68" s="1337" t="s">
        <v>496</v>
      </c>
      <c r="D68" s="1337" t="n">
        <f aca="false">K68</f>
        <v>200</v>
      </c>
      <c r="E68" s="1337" t="s">
        <v>496</v>
      </c>
      <c r="F68" s="1357" t="n">
        <f aca="false">L68</f>
        <v>950</v>
      </c>
      <c r="G68" s="1337" t="s">
        <v>496</v>
      </c>
      <c r="H68" s="1325" t="n">
        <v>4</v>
      </c>
      <c r="I68" s="1327" t="s">
        <v>515</v>
      </c>
      <c r="J68" s="1338" t="n">
        <v>150</v>
      </c>
      <c r="K68" s="1209" t="n">
        <v>200</v>
      </c>
      <c r="L68" s="1209" t="n">
        <v>950</v>
      </c>
      <c r="M68" s="1210" t="n">
        <v>9.51608008619842</v>
      </c>
      <c r="N68" s="1211" t="n">
        <v>465.84</v>
      </c>
      <c r="O68" s="1212" t="n">
        <v>16668.1860865538</v>
      </c>
      <c r="P68" s="1341" t="n">
        <v>20058.6317329238</v>
      </c>
      <c r="Q68" s="1213" t="n">
        <v>9098.796204315</v>
      </c>
      <c r="R68" s="1343" t="n">
        <v>25766.9822908688</v>
      </c>
      <c r="S68" s="1344" t="n">
        <v>29157.4279372388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150</v>
      </c>
      <c r="C69" s="1337" t="s">
        <v>496</v>
      </c>
      <c r="D69" s="1337" t="n">
        <f aca="false">K69</f>
        <v>200</v>
      </c>
      <c r="E69" s="1337" t="s">
        <v>496</v>
      </c>
      <c r="F69" s="1357" t="n">
        <f aca="false">L69</f>
        <v>1000</v>
      </c>
      <c r="G69" s="1337" t="s">
        <v>496</v>
      </c>
      <c r="H69" s="1325" t="n">
        <v>4</v>
      </c>
      <c r="I69" s="1327" t="s">
        <v>515</v>
      </c>
      <c r="J69" s="1338" t="n">
        <v>150</v>
      </c>
      <c r="K69" s="1209" t="n">
        <v>200</v>
      </c>
      <c r="L69" s="1209" t="n">
        <v>1000</v>
      </c>
      <c r="M69" s="1210" t="n">
        <v>9.97660018622158</v>
      </c>
      <c r="N69" s="1211" t="n">
        <v>504.66</v>
      </c>
      <c r="O69" s="1212" t="n">
        <v>17293.414543155</v>
      </c>
      <c r="P69" s="1341" t="n">
        <v>20836.0475129363</v>
      </c>
      <c r="Q69" s="1213" t="n">
        <v>9433.766894715</v>
      </c>
      <c r="R69" s="1343" t="n">
        <v>26727.18143787</v>
      </c>
      <c r="S69" s="1344" t="n">
        <v>30269.8144076513</v>
      </c>
    </row>
    <row r="70" customFormat="false" ht="16.5" hidden="false" customHeight="true" outlineLevel="0" collapsed="false">
      <c r="A70" s="1336" t="s">
        <v>529</v>
      </c>
      <c r="B70" s="1337" t="n">
        <f aca="false">J70</f>
        <v>150</v>
      </c>
      <c r="C70" s="1337" t="s">
        <v>496</v>
      </c>
      <c r="D70" s="1337" t="n">
        <f aca="false">K70</f>
        <v>200</v>
      </c>
      <c r="E70" s="1337" t="s">
        <v>496</v>
      </c>
      <c r="F70" s="1357" t="n">
        <f aca="false">L70</f>
        <v>1050</v>
      </c>
      <c r="G70" s="1337" t="s">
        <v>496</v>
      </c>
      <c r="H70" s="1325" t="n">
        <v>4</v>
      </c>
      <c r="I70" s="1327" t="s">
        <v>515</v>
      </c>
      <c r="J70" s="1338" t="n">
        <v>150</v>
      </c>
      <c r="K70" s="1209" t="n">
        <v>200</v>
      </c>
      <c r="L70" s="1209" t="n">
        <v>1050</v>
      </c>
      <c r="M70" s="1210" t="n">
        <v>10.4541602862447</v>
      </c>
      <c r="N70" s="1211" t="n">
        <v>543.48</v>
      </c>
      <c r="O70" s="1212" t="n">
        <v>17918.6429997563</v>
      </c>
      <c r="P70" s="1341" t="n">
        <v>21613.4632929488</v>
      </c>
      <c r="Q70" s="1213" t="n">
        <v>9984.2345736975</v>
      </c>
      <c r="R70" s="1343" t="n">
        <v>27902.8775734538</v>
      </c>
      <c r="S70" s="1344" t="n">
        <v>31597.6978666463</v>
      </c>
    </row>
    <row r="71" customFormat="false" ht="16.5" hidden="false" customHeight="true" outlineLevel="0" collapsed="false">
      <c r="A71" s="1324" t="s">
        <v>529</v>
      </c>
      <c r="B71" s="1325" t="n">
        <f aca="false">J71</f>
        <v>150</v>
      </c>
      <c r="C71" s="1325" t="s">
        <v>496</v>
      </c>
      <c r="D71" s="1325" t="n">
        <f aca="false">K71</f>
        <v>200</v>
      </c>
      <c r="E71" s="1325" t="s">
        <v>496</v>
      </c>
      <c r="F71" s="1357" t="n">
        <f aca="false">L71</f>
        <v>1100</v>
      </c>
      <c r="G71" s="1325" t="s">
        <v>496</v>
      </c>
      <c r="H71" s="1325" t="n">
        <v>4</v>
      </c>
      <c r="I71" s="1327" t="s">
        <v>515</v>
      </c>
      <c r="J71" s="1338" t="n">
        <v>150</v>
      </c>
      <c r="K71" s="1209" t="n">
        <v>200</v>
      </c>
      <c r="L71" s="1209" t="n">
        <v>1100</v>
      </c>
      <c r="M71" s="1210" t="n">
        <v>10.9146803862679</v>
      </c>
      <c r="N71" s="1211" t="n">
        <v>582.3</v>
      </c>
      <c r="O71" s="1212" t="n">
        <v>18543.8714563575</v>
      </c>
      <c r="P71" s="1341" t="n">
        <v>22390.8789417525</v>
      </c>
      <c r="Q71" s="1213" t="n">
        <v>10319.2053953063</v>
      </c>
      <c r="R71" s="1343" t="n">
        <v>28863.0768516638</v>
      </c>
      <c r="S71" s="1344" t="n">
        <v>32710.0843370588</v>
      </c>
    </row>
    <row r="72" customFormat="false" ht="16.5" hidden="false" customHeight="true" outlineLevel="0" collapsed="false">
      <c r="A72" s="1336" t="s">
        <v>529</v>
      </c>
      <c r="B72" s="1337" t="n">
        <f aca="false">J72</f>
        <v>150</v>
      </c>
      <c r="C72" s="1337" t="s">
        <v>496</v>
      </c>
      <c r="D72" s="1337" t="n">
        <f aca="false">K72</f>
        <v>200</v>
      </c>
      <c r="E72" s="1337" t="s">
        <v>496</v>
      </c>
      <c r="F72" s="1357" t="n">
        <f aca="false">L72</f>
        <v>1150</v>
      </c>
      <c r="G72" s="1337" t="s">
        <v>496</v>
      </c>
      <c r="H72" s="1325" t="n">
        <v>4</v>
      </c>
      <c r="I72" s="1327" t="s">
        <v>515</v>
      </c>
      <c r="J72" s="1338" t="n">
        <v>150</v>
      </c>
      <c r="K72" s="1209" t="n">
        <v>200</v>
      </c>
      <c r="L72" s="1209" t="n">
        <v>1150</v>
      </c>
      <c r="M72" s="1210" t="n">
        <v>11.3752004862911</v>
      </c>
      <c r="N72" s="1211" t="n">
        <v>621.12</v>
      </c>
      <c r="O72" s="1212" t="n">
        <v>19169.0999129588</v>
      </c>
      <c r="P72" s="1341" t="n">
        <v>23168.294721765</v>
      </c>
      <c r="Q72" s="1213" t="n">
        <v>10654.1760857063</v>
      </c>
      <c r="R72" s="1343" t="n">
        <v>29823.275998665</v>
      </c>
      <c r="S72" s="1344" t="n">
        <v>33822.4708074713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150</v>
      </c>
      <c r="C73" s="1337" t="s">
        <v>496</v>
      </c>
      <c r="D73" s="1337" t="n">
        <f aca="false">K73</f>
        <v>200</v>
      </c>
      <c r="E73" s="1337" t="s">
        <v>496</v>
      </c>
      <c r="F73" s="1357" t="n">
        <f aca="false">L73</f>
        <v>1200</v>
      </c>
      <c r="G73" s="1337" t="s">
        <v>496</v>
      </c>
      <c r="H73" s="1325" t="n">
        <v>4</v>
      </c>
      <c r="I73" s="1327" t="s">
        <v>515</v>
      </c>
      <c r="J73" s="1338" t="n">
        <v>150</v>
      </c>
      <c r="K73" s="1209" t="n">
        <v>200</v>
      </c>
      <c r="L73" s="1209" t="n">
        <v>1200</v>
      </c>
      <c r="M73" s="1210" t="n">
        <v>11.9312605863142</v>
      </c>
      <c r="N73" s="1211" t="n">
        <v>659.94</v>
      </c>
      <c r="O73" s="1212" t="n">
        <v>19866.4351877925</v>
      </c>
      <c r="P73" s="1341" t="n">
        <v>24018.257656575</v>
      </c>
      <c r="Q73" s="1213" t="n">
        <v>11204.6437646888</v>
      </c>
      <c r="R73" s="1343" t="n">
        <v>31071.0789524813</v>
      </c>
      <c r="S73" s="1344" t="n">
        <v>35222.9014212638</v>
      </c>
    </row>
    <row r="74" customFormat="false" ht="16.5" hidden="false" customHeight="true" outlineLevel="0" collapsed="false">
      <c r="A74" s="1336" t="s">
        <v>529</v>
      </c>
      <c r="B74" s="1337" t="n">
        <f aca="false">J74</f>
        <v>150</v>
      </c>
      <c r="C74" s="1337" t="s">
        <v>496</v>
      </c>
      <c r="D74" s="1337" t="n">
        <f aca="false">K74</f>
        <v>200</v>
      </c>
      <c r="E74" s="1337" t="s">
        <v>496</v>
      </c>
      <c r="F74" s="1357" t="n">
        <f aca="false">L74</f>
        <v>1250</v>
      </c>
      <c r="G74" s="1337" t="s">
        <v>496</v>
      </c>
      <c r="H74" s="1325" t="n">
        <v>4</v>
      </c>
      <c r="I74" s="1327" t="s">
        <v>515</v>
      </c>
      <c r="J74" s="1338" t="n">
        <v>150</v>
      </c>
      <c r="K74" s="1209" t="n">
        <v>200</v>
      </c>
      <c r="L74" s="1209" t="n">
        <v>1250</v>
      </c>
      <c r="M74" s="1210" t="n">
        <v>12.3917806863374</v>
      </c>
      <c r="N74" s="1211" t="n">
        <v>698.76</v>
      </c>
      <c r="O74" s="1212" t="n">
        <v>20491.6636443938</v>
      </c>
      <c r="P74" s="1341" t="n">
        <v>24795.6734365875</v>
      </c>
      <c r="Q74" s="1213" t="n">
        <v>11539.6144550888</v>
      </c>
      <c r="R74" s="1343" t="n">
        <v>32031.2780994825</v>
      </c>
      <c r="S74" s="1344" t="n">
        <v>36335.2878916763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150</v>
      </c>
      <c r="C75" s="1337" t="s">
        <v>496</v>
      </c>
      <c r="D75" s="1337" t="n">
        <f aca="false">K75</f>
        <v>200</v>
      </c>
      <c r="E75" s="1337" t="s">
        <v>496</v>
      </c>
      <c r="F75" s="1357" t="n">
        <f aca="false">L75</f>
        <v>1300</v>
      </c>
      <c r="G75" s="1337" t="s">
        <v>496</v>
      </c>
      <c r="H75" s="1325" t="n">
        <v>4</v>
      </c>
      <c r="I75" s="1327" t="s">
        <v>515</v>
      </c>
      <c r="J75" s="1338" t="n">
        <v>150</v>
      </c>
      <c r="K75" s="1209" t="n">
        <v>200</v>
      </c>
      <c r="L75" s="1209" t="n">
        <v>1300</v>
      </c>
      <c r="M75" s="1210" t="n">
        <v>12.8693407863605</v>
      </c>
      <c r="N75" s="1211" t="n">
        <v>737.58</v>
      </c>
      <c r="O75" s="1212" t="n">
        <v>21116.892100995</v>
      </c>
      <c r="P75" s="1341" t="n">
        <v>25573.0892166</v>
      </c>
      <c r="Q75" s="1213" t="n">
        <v>12090.0821340713</v>
      </c>
      <c r="R75" s="1343" t="n">
        <v>33206.9742350663</v>
      </c>
      <c r="S75" s="1344" t="n">
        <v>37663.1713506713</v>
      </c>
    </row>
    <row r="76" customFormat="false" ht="16.5" hidden="false" customHeight="true" outlineLevel="0" collapsed="false">
      <c r="A76" s="1336" t="s">
        <v>529</v>
      </c>
      <c r="B76" s="1337" t="n">
        <f aca="false">J76</f>
        <v>150</v>
      </c>
      <c r="C76" s="1337" t="s">
        <v>496</v>
      </c>
      <c r="D76" s="1337" t="n">
        <f aca="false">K76</f>
        <v>200</v>
      </c>
      <c r="E76" s="1337" t="s">
        <v>496</v>
      </c>
      <c r="F76" s="1357" t="n">
        <f aca="false">L76</f>
        <v>1350</v>
      </c>
      <c r="G76" s="1337" t="s">
        <v>496</v>
      </c>
      <c r="H76" s="1325" t="n">
        <v>4</v>
      </c>
      <c r="I76" s="1327" t="s">
        <v>515</v>
      </c>
      <c r="J76" s="1338" t="n">
        <v>150</v>
      </c>
      <c r="K76" s="1209" t="n">
        <v>200</v>
      </c>
      <c r="L76" s="1209" t="n">
        <v>1350</v>
      </c>
      <c r="M76" s="1210" t="n">
        <v>13.3298608863837</v>
      </c>
      <c r="N76" s="1211" t="n">
        <v>776.4</v>
      </c>
      <c r="O76" s="1212" t="n">
        <v>21742.1205575963</v>
      </c>
      <c r="P76" s="1341" t="n">
        <v>26350.5049966125</v>
      </c>
      <c r="Q76" s="1213" t="n">
        <v>12425.05295568</v>
      </c>
      <c r="R76" s="1343" t="n">
        <v>34167.1735132763</v>
      </c>
      <c r="S76" s="1344" t="n">
        <v>38775.5579522925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150</v>
      </c>
      <c r="C77" s="1337" t="s">
        <v>496</v>
      </c>
      <c r="D77" s="1337" t="n">
        <f aca="false">K77</f>
        <v>200</v>
      </c>
      <c r="E77" s="1337" t="s">
        <v>496</v>
      </c>
      <c r="F77" s="1357" t="n">
        <f aca="false">L77</f>
        <v>1400</v>
      </c>
      <c r="G77" s="1337" t="s">
        <v>496</v>
      </c>
      <c r="H77" s="1325" t="n">
        <v>4</v>
      </c>
      <c r="I77" s="1327" t="s">
        <v>515</v>
      </c>
      <c r="J77" s="1338" t="n">
        <v>150</v>
      </c>
      <c r="K77" s="1209" t="n">
        <v>200</v>
      </c>
      <c r="L77" s="1209" t="n">
        <v>1400</v>
      </c>
      <c r="M77" s="1210" t="n">
        <v>13.8074209864068</v>
      </c>
      <c r="N77" s="1211" t="n">
        <v>815.22</v>
      </c>
      <c r="O77" s="1212" t="n">
        <v>22367.3490141975</v>
      </c>
      <c r="P77" s="1341" t="n">
        <v>27127.920776625</v>
      </c>
      <c r="Q77" s="1213" t="n">
        <v>12975.5206346625</v>
      </c>
      <c r="R77" s="1343" t="n">
        <v>35342.86964886</v>
      </c>
      <c r="S77" s="1344" t="n">
        <v>40103.4414112875</v>
      </c>
    </row>
    <row r="78" customFormat="false" ht="16.5" hidden="false" customHeight="true" outlineLevel="0" collapsed="false">
      <c r="A78" s="1336" t="s">
        <v>529</v>
      </c>
      <c r="B78" s="1337" t="n">
        <f aca="false">J78</f>
        <v>150</v>
      </c>
      <c r="C78" s="1337" t="s">
        <v>496</v>
      </c>
      <c r="D78" s="1337" t="n">
        <f aca="false">K78</f>
        <v>200</v>
      </c>
      <c r="E78" s="1337" t="s">
        <v>496</v>
      </c>
      <c r="F78" s="1357" t="n">
        <f aca="false">L78</f>
        <v>1450</v>
      </c>
      <c r="G78" s="1337" t="s">
        <v>496</v>
      </c>
      <c r="H78" s="1325" t="n">
        <v>4</v>
      </c>
      <c r="I78" s="1327" t="s">
        <v>515</v>
      </c>
      <c r="J78" s="1338" t="n">
        <v>150</v>
      </c>
      <c r="K78" s="1209" t="n">
        <v>200</v>
      </c>
      <c r="L78" s="1209" t="n">
        <v>1450</v>
      </c>
      <c r="M78" s="1210" t="n">
        <v>14.26794108643</v>
      </c>
      <c r="N78" s="1211" t="n">
        <v>854.04</v>
      </c>
      <c r="O78" s="1212" t="n">
        <v>22992.5774707988</v>
      </c>
      <c r="P78" s="1341" t="n">
        <v>27905.3364254288</v>
      </c>
      <c r="Q78" s="1213" t="n">
        <v>13310.4913250625</v>
      </c>
      <c r="R78" s="1343" t="n">
        <v>36303.0687958613</v>
      </c>
      <c r="S78" s="1344" t="n">
        <v>41215.8277504913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150</v>
      </c>
      <c r="C79" s="1337" t="s">
        <v>496</v>
      </c>
      <c r="D79" s="1337" t="n">
        <f aca="false">K79</f>
        <v>200</v>
      </c>
      <c r="E79" s="1337" t="s">
        <v>496</v>
      </c>
      <c r="F79" s="1357" t="n">
        <f aca="false">L79</f>
        <v>1500</v>
      </c>
      <c r="G79" s="1337" t="s">
        <v>496</v>
      </c>
      <c r="H79" s="1325" t="n">
        <v>4</v>
      </c>
      <c r="I79" s="1327" t="s">
        <v>515</v>
      </c>
      <c r="J79" s="1338" t="n">
        <v>150</v>
      </c>
      <c r="K79" s="1209" t="n">
        <v>200</v>
      </c>
      <c r="L79" s="1209" t="n">
        <v>1500</v>
      </c>
      <c r="M79" s="1210" t="n">
        <v>14.8525273087532</v>
      </c>
      <c r="N79" s="1211" t="n">
        <v>892.86</v>
      </c>
      <c r="O79" s="1212" t="n">
        <v>24137.2794754575</v>
      </c>
      <c r="P79" s="1341" t="n">
        <v>29143.7923303125</v>
      </c>
      <c r="Q79" s="1213" t="n">
        <v>13860.959004045</v>
      </c>
      <c r="R79" s="1343" t="n">
        <v>37998.2384795025</v>
      </c>
      <c r="S79" s="1344" t="n">
        <v>43004.7513343575</v>
      </c>
    </row>
    <row r="80" customFormat="false" ht="16.5" hidden="false" customHeight="true" outlineLevel="0" collapsed="false">
      <c r="A80" s="1336" t="s">
        <v>529</v>
      </c>
      <c r="B80" s="1337" t="n">
        <f aca="false">J80</f>
        <v>150</v>
      </c>
      <c r="C80" s="1337" t="s">
        <v>496</v>
      </c>
      <c r="D80" s="1337" t="n">
        <f aca="false">K80</f>
        <v>200</v>
      </c>
      <c r="E80" s="1337" t="s">
        <v>496</v>
      </c>
      <c r="F80" s="1357" t="n">
        <f aca="false">L80</f>
        <v>1550</v>
      </c>
      <c r="G80" s="1337" t="s">
        <v>496</v>
      </c>
      <c r="H80" s="1325" t="n">
        <v>4</v>
      </c>
      <c r="I80" s="1327" t="s">
        <v>515</v>
      </c>
      <c r="J80" s="1338" t="n">
        <v>150</v>
      </c>
      <c r="K80" s="1209" t="n">
        <v>200</v>
      </c>
      <c r="L80" s="1209" t="n">
        <v>1550</v>
      </c>
      <c r="M80" s="1210" t="n">
        <v>15.3130474087763</v>
      </c>
      <c r="N80" s="1211" t="n">
        <v>931.68</v>
      </c>
      <c r="O80" s="1212" t="n">
        <v>24762.5079320588</v>
      </c>
      <c r="P80" s="1341" t="n">
        <v>29921.208110325</v>
      </c>
      <c r="Q80" s="1213" t="n">
        <v>14195.9298256538</v>
      </c>
      <c r="R80" s="1343" t="n">
        <v>38958.4377577125</v>
      </c>
      <c r="S80" s="1344" t="n">
        <v>44117.1379359788</v>
      </c>
    </row>
    <row r="81" customFormat="false" ht="16.5" hidden="false" customHeight="true" outlineLevel="0" collapsed="false">
      <c r="A81" s="1324" t="s">
        <v>529</v>
      </c>
      <c r="B81" s="1325" t="n">
        <f aca="false">J81</f>
        <v>150</v>
      </c>
      <c r="C81" s="1325" t="s">
        <v>496</v>
      </c>
      <c r="D81" s="1325" t="n">
        <f aca="false">K81</f>
        <v>200</v>
      </c>
      <c r="E81" s="1325" t="s">
        <v>496</v>
      </c>
      <c r="F81" s="1357" t="n">
        <f aca="false">L81</f>
        <v>1600</v>
      </c>
      <c r="G81" s="1325" t="s">
        <v>496</v>
      </c>
      <c r="H81" s="1325" t="n">
        <v>4</v>
      </c>
      <c r="I81" s="1327" t="s">
        <v>515</v>
      </c>
      <c r="J81" s="1338" t="n">
        <v>150</v>
      </c>
      <c r="K81" s="1209" t="n">
        <v>200</v>
      </c>
      <c r="L81" s="1209" t="n">
        <v>1600</v>
      </c>
      <c r="M81" s="1210" t="n">
        <v>15.7735675087995</v>
      </c>
      <c r="N81" s="1211" t="n">
        <v>970.5</v>
      </c>
      <c r="O81" s="1212" t="n">
        <v>25387.73638866</v>
      </c>
      <c r="P81" s="1341" t="n">
        <v>30698.6238903375</v>
      </c>
      <c r="Q81" s="1213" t="n">
        <v>14530.9005160538</v>
      </c>
      <c r="R81" s="1343" t="n">
        <v>39918.6369047138</v>
      </c>
      <c r="S81" s="1344" t="n">
        <v>45229.5244063913</v>
      </c>
    </row>
    <row r="82" customFormat="false" ht="16.5" hidden="false" customHeight="true" outlineLevel="0" collapsed="false">
      <c r="A82" s="1336" t="s">
        <v>529</v>
      </c>
      <c r="B82" s="1337" t="n">
        <f aca="false">J82</f>
        <v>150</v>
      </c>
      <c r="C82" s="1337" t="s">
        <v>496</v>
      </c>
      <c r="D82" s="1337" t="n">
        <f aca="false">K82</f>
        <v>200</v>
      </c>
      <c r="E82" s="1337" t="s">
        <v>496</v>
      </c>
      <c r="F82" s="1357" t="n">
        <f aca="false">L82</f>
        <v>1650</v>
      </c>
      <c r="G82" s="1337" t="s">
        <v>496</v>
      </c>
      <c r="H82" s="1325" t="n">
        <v>4</v>
      </c>
      <c r="I82" s="1327" t="s">
        <v>515</v>
      </c>
      <c r="J82" s="1338" t="n">
        <v>150</v>
      </c>
      <c r="K82" s="1209" t="n">
        <v>200</v>
      </c>
      <c r="L82" s="1209" t="n">
        <v>1650</v>
      </c>
      <c r="M82" s="1210" t="n">
        <v>16.2511276088226</v>
      </c>
      <c r="N82" s="1211" t="n">
        <v>1009.32</v>
      </c>
      <c r="O82" s="1212" t="n">
        <v>26012.9648452613</v>
      </c>
      <c r="P82" s="1341" t="n">
        <v>31476.03967035</v>
      </c>
      <c r="Q82" s="1213" t="n">
        <v>15081.3681950363</v>
      </c>
      <c r="R82" s="1343" t="n">
        <v>41094.3330402975</v>
      </c>
      <c r="S82" s="1344" t="n">
        <v>46557.4078653863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150</v>
      </c>
      <c r="C83" s="1337" t="s">
        <v>496</v>
      </c>
      <c r="D83" s="1337" t="n">
        <f aca="false">K83</f>
        <v>200</v>
      </c>
      <c r="E83" s="1337" t="s">
        <v>496</v>
      </c>
      <c r="F83" s="1357" t="n">
        <f aca="false">L83</f>
        <v>1700</v>
      </c>
      <c r="G83" s="1337" t="s">
        <v>496</v>
      </c>
      <c r="H83" s="1325" t="n">
        <v>4</v>
      </c>
      <c r="I83" s="1327" t="s">
        <v>515</v>
      </c>
      <c r="J83" s="1338" t="n">
        <v>150</v>
      </c>
      <c r="K83" s="1209" t="n">
        <v>200</v>
      </c>
      <c r="L83" s="1209" t="n">
        <v>1700</v>
      </c>
      <c r="M83" s="1210" t="n">
        <v>16.7116477088458</v>
      </c>
      <c r="N83" s="1211" t="n">
        <v>1048.14</v>
      </c>
      <c r="O83" s="1212" t="n">
        <v>26638.1933018625</v>
      </c>
      <c r="P83" s="1341" t="n">
        <v>32253.4554503625</v>
      </c>
      <c r="Q83" s="1213" t="n">
        <v>15416.3388854363</v>
      </c>
      <c r="R83" s="1343" t="n">
        <v>42054.5321872988</v>
      </c>
      <c r="S83" s="1344" t="n">
        <v>47669.7943357988</v>
      </c>
    </row>
    <row r="84" customFormat="false" ht="16.5" hidden="false" customHeight="true" outlineLevel="0" collapsed="false">
      <c r="A84" s="1336" t="s">
        <v>529</v>
      </c>
      <c r="B84" s="1337" t="n">
        <f aca="false">J84</f>
        <v>150</v>
      </c>
      <c r="C84" s="1337" t="s">
        <v>496</v>
      </c>
      <c r="D84" s="1337" t="n">
        <f aca="false">K84</f>
        <v>200</v>
      </c>
      <c r="E84" s="1337" t="s">
        <v>496</v>
      </c>
      <c r="F84" s="1357" t="n">
        <f aca="false">L84</f>
        <v>1750</v>
      </c>
      <c r="G84" s="1337" t="s">
        <v>496</v>
      </c>
      <c r="H84" s="1325" t="n">
        <v>4</v>
      </c>
      <c r="I84" s="1327" t="s">
        <v>515</v>
      </c>
      <c r="J84" s="1338" t="n">
        <v>150</v>
      </c>
      <c r="K84" s="1209" t="n">
        <v>200</v>
      </c>
      <c r="L84" s="1209" t="n">
        <v>1750</v>
      </c>
      <c r="M84" s="1210" t="n">
        <v>17.1892078088689</v>
      </c>
      <c r="N84" s="1211" t="n">
        <v>1086.96</v>
      </c>
      <c r="O84" s="1212" t="n">
        <v>27263.4217584638</v>
      </c>
      <c r="P84" s="1341" t="n">
        <v>33030.871230375</v>
      </c>
      <c r="Q84" s="1213" t="n">
        <v>15966.8065644188</v>
      </c>
      <c r="R84" s="1343" t="n">
        <v>43230.2283228825</v>
      </c>
      <c r="S84" s="1344" t="n">
        <v>48997.6777947938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150</v>
      </c>
      <c r="C85" s="1337" t="s">
        <v>496</v>
      </c>
      <c r="D85" s="1337" t="n">
        <f aca="false">K85</f>
        <v>200</v>
      </c>
      <c r="E85" s="1337" t="s">
        <v>496</v>
      </c>
      <c r="F85" s="1357" t="n">
        <f aca="false">L85</f>
        <v>1800</v>
      </c>
      <c r="G85" s="1337" t="s">
        <v>496</v>
      </c>
      <c r="H85" s="1325" t="n">
        <v>4</v>
      </c>
      <c r="I85" s="1327" t="s">
        <v>515</v>
      </c>
      <c r="J85" s="1338" t="n">
        <v>150</v>
      </c>
      <c r="K85" s="1209" t="n">
        <v>200</v>
      </c>
      <c r="L85" s="1209" t="n">
        <v>1800</v>
      </c>
      <c r="M85" s="1210" t="n">
        <v>17.6497279088921</v>
      </c>
      <c r="N85" s="1211" t="n">
        <v>1125.78</v>
      </c>
      <c r="O85" s="1212" t="n">
        <v>27888.650215065</v>
      </c>
      <c r="P85" s="1341" t="n">
        <v>33808.2868791788</v>
      </c>
      <c r="Q85" s="1213" t="n">
        <v>16301.7773860275</v>
      </c>
      <c r="R85" s="1343" t="n">
        <v>44190.4276010925</v>
      </c>
      <c r="S85" s="1344" t="n">
        <v>50110.0642652063</v>
      </c>
    </row>
    <row r="86" customFormat="false" ht="16.5" hidden="false" customHeight="true" outlineLevel="0" collapsed="false">
      <c r="A86" s="1336" t="s">
        <v>529</v>
      </c>
      <c r="B86" s="1337" t="n">
        <f aca="false">J86</f>
        <v>150</v>
      </c>
      <c r="C86" s="1337" t="s">
        <v>496</v>
      </c>
      <c r="D86" s="1337" t="n">
        <f aca="false">K86</f>
        <v>200</v>
      </c>
      <c r="E86" s="1337" t="s">
        <v>496</v>
      </c>
      <c r="F86" s="1357" t="n">
        <f aca="false">L86</f>
        <v>1850</v>
      </c>
      <c r="G86" s="1337" t="s">
        <v>496</v>
      </c>
      <c r="H86" s="1325" t="n">
        <v>4</v>
      </c>
      <c r="I86" s="1327" t="s">
        <v>515</v>
      </c>
      <c r="J86" s="1338" t="n">
        <v>150</v>
      </c>
      <c r="K86" s="1209" t="n">
        <v>200</v>
      </c>
      <c r="L86" s="1209" t="n">
        <v>1850</v>
      </c>
      <c r="M86" s="1210" t="n">
        <v>18.1272880089153</v>
      </c>
      <c r="N86" s="1211" t="n">
        <v>1164.6</v>
      </c>
      <c r="O86" s="1212" t="n">
        <v>28513.8786716663</v>
      </c>
      <c r="P86" s="1341" t="n">
        <v>34585.7026591913</v>
      </c>
      <c r="Q86" s="1213" t="n">
        <v>16852.24506501</v>
      </c>
      <c r="R86" s="1343" t="n">
        <v>45366.1237366763</v>
      </c>
      <c r="S86" s="1344" t="n">
        <v>51437.9477242013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150</v>
      </c>
      <c r="C87" s="1337" t="s">
        <v>496</v>
      </c>
      <c r="D87" s="1337" t="n">
        <f aca="false">K87</f>
        <v>200</v>
      </c>
      <c r="E87" s="1337" t="s">
        <v>496</v>
      </c>
      <c r="F87" s="1357" t="n">
        <f aca="false">L87</f>
        <v>1900</v>
      </c>
      <c r="G87" s="1337" t="s">
        <v>496</v>
      </c>
      <c r="H87" s="1325" t="n">
        <v>4</v>
      </c>
      <c r="I87" s="1327" t="s">
        <v>515</v>
      </c>
      <c r="J87" s="1338" t="n">
        <v>150</v>
      </c>
      <c r="K87" s="1209" t="n">
        <v>200</v>
      </c>
      <c r="L87" s="1209" t="n">
        <v>1900</v>
      </c>
      <c r="M87" s="1210" t="n">
        <v>18.5878081089384</v>
      </c>
      <c r="N87" s="1211" t="n">
        <v>1203.42</v>
      </c>
      <c r="O87" s="1212" t="n">
        <v>29139.1071282675</v>
      </c>
      <c r="P87" s="1341" t="n">
        <v>35363.1184392038</v>
      </c>
      <c r="Q87" s="1213" t="n">
        <v>17187.21575541</v>
      </c>
      <c r="R87" s="1343" t="n">
        <v>46326.3228836775</v>
      </c>
      <c r="S87" s="1344" t="n">
        <v>52550.3341946138</v>
      </c>
    </row>
    <row r="88" customFormat="false" ht="16.5" hidden="false" customHeight="true" outlineLevel="0" collapsed="false">
      <c r="A88" s="1336" t="s">
        <v>529</v>
      </c>
      <c r="B88" s="1337" t="n">
        <f aca="false">J88</f>
        <v>150</v>
      </c>
      <c r="C88" s="1337" t="s">
        <v>496</v>
      </c>
      <c r="D88" s="1337" t="n">
        <f aca="false">K88</f>
        <v>200</v>
      </c>
      <c r="E88" s="1337" t="s">
        <v>496</v>
      </c>
      <c r="F88" s="1357" t="n">
        <f aca="false">L88</f>
        <v>1950</v>
      </c>
      <c r="G88" s="1337" t="s">
        <v>496</v>
      </c>
      <c r="H88" s="1325" t="n">
        <v>4</v>
      </c>
      <c r="I88" s="1327" t="s">
        <v>515</v>
      </c>
      <c r="J88" s="1338" t="n">
        <v>150</v>
      </c>
      <c r="K88" s="1209" t="n">
        <v>200</v>
      </c>
      <c r="L88" s="1209" t="n">
        <v>1950</v>
      </c>
      <c r="M88" s="1210" t="n">
        <v>19.1268282089616</v>
      </c>
      <c r="N88" s="1211" t="n">
        <v>1242.24</v>
      </c>
      <c r="O88" s="1212" t="n">
        <v>29836.44253431</v>
      </c>
      <c r="P88" s="1341" t="n">
        <v>36213.0813740138</v>
      </c>
      <c r="Q88" s="1213" t="n">
        <v>17522.18644581</v>
      </c>
      <c r="R88" s="1343" t="n">
        <v>47358.62898012</v>
      </c>
      <c r="S88" s="1344" t="n">
        <v>53735.2678198238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150</v>
      </c>
      <c r="C89" s="1337" t="s">
        <v>496</v>
      </c>
      <c r="D89" s="1337" t="n">
        <f aca="false">K89</f>
        <v>200</v>
      </c>
      <c r="E89" s="1337" t="s">
        <v>496</v>
      </c>
      <c r="F89" s="1357" t="n">
        <f aca="false">L89</f>
        <v>2000</v>
      </c>
      <c r="G89" s="1337" t="s">
        <v>496</v>
      </c>
      <c r="H89" s="1325" t="n">
        <v>4</v>
      </c>
      <c r="I89" s="1327" t="s">
        <v>515</v>
      </c>
      <c r="J89" s="1338" t="n">
        <v>150</v>
      </c>
      <c r="K89" s="1209" t="n">
        <v>200</v>
      </c>
      <c r="L89" s="1209" t="n">
        <v>2000</v>
      </c>
      <c r="M89" s="1210" t="n">
        <v>19.6959507089847</v>
      </c>
      <c r="N89" s="1211" t="n">
        <v>1281.06</v>
      </c>
      <c r="O89" s="1212" t="n">
        <v>30677.13163467</v>
      </c>
      <c r="P89" s="1341" t="n">
        <v>37282.7221330163</v>
      </c>
      <c r="Q89" s="1213" t="n">
        <v>18072.6542560013</v>
      </c>
      <c r="R89" s="1343" t="n">
        <v>48749.7858906713</v>
      </c>
      <c r="S89" s="1344" t="n">
        <v>55355.3763890175</v>
      </c>
    </row>
    <row r="90" customFormat="false" ht="16.5" hidden="false" customHeight="true" outlineLevel="0" collapsed="false">
      <c r="A90" s="1336" t="s">
        <v>529</v>
      </c>
      <c r="B90" s="1337" t="n">
        <f aca="false">J90</f>
        <v>150</v>
      </c>
      <c r="C90" s="1337" t="s">
        <v>496</v>
      </c>
      <c r="D90" s="1337" t="n">
        <f aca="false">K90</f>
        <v>200</v>
      </c>
      <c r="E90" s="1337" t="s">
        <v>496</v>
      </c>
      <c r="F90" s="1357" t="n">
        <f aca="false">L90</f>
        <v>2050</v>
      </c>
      <c r="G90" s="1337" t="s">
        <v>496</v>
      </c>
      <c r="H90" s="1325" t="n">
        <v>4</v>
      </c>
      <c r="I90" s="1327" t="s">
        <v>515</v>
      </c>
      <c r="J90" s="1338" t="n">
        <v>150</v>
      </c>
      <c r="K90" s="1209" t="n">
        <v>200</v>
      </c>
      <c r="L90" s="1209" t="n">
        <v>2050</v>
      </c>
      <c r="M90" s="1210" t="n">
        <v>20.1564708090079</v>
      </c>
      <c r="N90" s="1211" t="n">
        <v>1319.88</v>
      </c>
      <c r="O90" s="1212" t="n">
        <v>31302.36022248</v>
      </c>
      <c r="P90" s="1341" t="n">
        <v>38060.1379130288</v>
      </c>
      <c r="Q90" s="1213" t="n">
        <v>18407.6249464013</v>
      </c>
      <c r="R90" s="1343" t="n">
        <v>49709.9851688813</v>
      </c>
      <c r="S90" s="1344" t="n">
        <v>56467.76285943</v>
      </c>
    </row>
    <row r="91" customFormat="false" ht="16.5" hidden="false" customHeight="true" outlineLevel="0" collapsed="false">
      <c r="A91" s="1324" t="s">
        <v>529</v>
      </c>
      <c r="B91" s="1325" t="n">
        <f aca="false">J91</f>
        <v>150</v>
      </c>
      <c r="C91" s="1325" t="s">
        <v>496</v>
      </c>
      <c r="D91" s="1325" t="n">
        <f aca="false">K91</f>
        <v>200</v>
      </c>
      <c r="E91" s="1325" t="s">
        <v>496</v>
      </c>
      <c r="F91" s="1357" t="n">
        <f aca="false">L91</f>
        <v>2100</v>
      </c>
      <c r="G91" s="1325" t="s">
        <v>496</v>
      </c>
      <c r="H91" s="1325" t="n">
        <v>4</v>
      </c>
      <c r="I91" s="1327" t="s">
        <v>515</v>
      </c>
      <c r="J91" s="1338" t="n">
        <v>150</v>
      </c>
      <c r="K91" s="1209" t="n">
        <v>200</v>
      </c>
      <c r="L91" s="1209" t="n">
        <v>2100</v>
      </c>
      <c r="M91" s="1210" t="n">
        <v>20.6340309090311</v>
      </c>
      <c r="N91" s="1211" t="n">
        <v>1358.7</v>
      </c>
      <c r="O91" s="1212" t="n">
        <v>31927.5886790813</v>
      </c>
      <c r="P91" s="1341" t="n">
        <v>38837.5536930413</v>
      </c>
      <c r="Q91" s="1213" t="n">
        <v>18958.0926253838</v>
      </c>
      <c r="R91" s="1343" t="n">
        <v>50885.681304465</v>
      </c>
      <c r="S91" s="1344" t="n">
        <v>57795.646318425</v>
      </c>
    </row>
    <row r="92" customFormat="false" ht="16.5" hidden="false" customHeight="true" outlineLevel="0" collapsed="false">
      <c r="A92" s="1336" t="s">
        <v>529</v>
      </c>
      <c r="B92" s="1337" t="n">
        <f aca="false">J92</f>
        <v>150</v>
      </c>
      <c r="C92" s="1337" t="s">
        <v>496</v>
      </c>
      <c r="D92" s="1337" t="n">
        <f aca="false">K92</f>
        <v>200</v>
      </c>
      <c r="E92" s="1337" t="s">
        <v>496</v>
      </c>
      <c r="F92" s="1357" t="n">
        <f aca="false">L92</f>
        <v>2150</v>
      </c>
      <c r="G92" s="1337" t="s">
        <v>496</v>
      </c>
      <c r="H92" s="1325" t="n">
        <v>4</v>
      </c>
      <c r="I92" s="1327" t="s">
        <v>515</v>
      </c>
      <c r="J92" s="1338" t="n">
        <v>150</v>
      </c>
      <c r="K92" s="1209" t="n">
        <v>200</v>
      </c>
      <c r="L92" s="1209" t="n">
        <v>2150</v>
      </c>
      <c r="M92" s="1210" t="n">
        <v>21.0945510090542</v>
      </c>
      <c r="N92" s="1211" t="n">
        <v>1397.52</v>
      </c>
      <c r="O92" s="1212" t="n">
        <v>32552.8171356825</v>
      </c>
      <c r="P92" s="1341" t="n">
        <v>39614.9694730538</v>
      </c>
      <c r="Q92" s="1213" t="n">
        <v>19293.0633157838</v>
      </c>
      <c r="R92" s="1343" t="n">
        <v>51845.8804514663</v>
      </c>
      <c r="S92" s="1344" t="n">
        <v>58908.0327888375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150</v>
      </c>
      <c r="C93" s="1337" t="s">
        <v>496</v>
      </c>
      <c r="D93" s="1337" t="n">
        <f aca="false">K93</f>
        <v>200</v>
      </c>
      <c r="E93" s="1337" t="s">
        <v>496</v>
      </c>
      <c r="F93" s="1357" t="n">
        <f aca="false">L93</f>
        <v>2200</v>
      </c>
      <c r="G93" s="1337" t="s">
        <v>496</v>
      </c>
      <c r="H93" s="1325" t="n">
        <v>4</v>
      </c>
      <c r="I93" s="1327" t="s">
        <v>515</v>
      </c>
      <c r="J93" s="1338" t="n">
        <v>150</v>
      </c>
      <c r="K93" s="1209" t="n">
        <v>200</v>
      </c>
      <c r="L93" s="1209" t="n">
        <v>2200</v>
      </c>
      <c r="M93" s="1210" t="n">
        <v>21.5721111090774</v>
      </c>
      <c r="N93" s="1211" t="n">
        <v>1436.34</v>
      </c>
      <c r="O93" s="1212" t="n">
        <v>33178.0455922838</v>
      </c>
      <c r="P93" s="1341" t="n">
        <v>40392.3852530663</v>
      </c>
      <c r="Q93" s="1213" t="n">
        <v>19843.5309947663</v>
      </c>
      <c r="R93" s="1343" t="n">
        <v>53021.57658705</v>
      </c>
      <c r="S93" s="1344" t="n">
        <v>60235.9162478325</v>
      </c>
    </row>
    <row r="94" customFormat="false" ht="16.5" hidden="false" customHeight="true" outlineLevel="0" collapsed="false">
      <c r="A94" s="1336" t="s">
        <v>529</v>
      </c>
      <c r="B94" s="1337" t="n">
        <f aca="false">J94</f>
        <v>150</v>
      </c>
      <c r="C94" s="1337" t="s">
        <v>496</v>
      </c>
      <c r="D94" s="1337" t="n">
        <f aca="false">K94</f>
        <v>200</v>
      </c>
      <c r="E94" s="1337" t="s">
        <v>496</v>
      </c>
      <c r="F94" s="1357" t="n">
        <f aca="false">L94</f>
        <v>2250</v>
      </c>
      <c r="G94" s="1337" t="s">
        <v>496</v>
      </c>
      <c r="H94" s="1325" t="n">
        <v>4</v>
      </c>
      <c r="I94" s="1327" t="s">
        <v>515</v>
      </c>
      <c r="J94" s="1338" t="n">
        <v>150</v>
      </c>
      <c r="K94" s="1209" t="n">
        <v>200</v>
      </c>
      <c r="L94" s="1209" t="n">
        <v>2250</v>
      </c>
      <c r="M94" s="1210" t="n">
        <v>22.0326312091005</v>
      </c>
      <c r="N94" s="1211" t="n">
        <v>1475.16</v>
      </c>
      <c r="O94" s="1212" t="n">
        <v>33803.274048885</v>
      </c>
      <c r="P94" s="1341" t="n">
        <v>41169.8010330788</v>
      </c>
      <c r="Q94" s="1213" t="n">
        <v>20178.501816375</v>
      </c>
      <c r="R94" s="1343" t="n">
        <v>53981.77586526</v>
      </c>
      <c r="S94" s="1344" t="n">
        <v>61348.3028494538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150</v>
      </c>
      <c r="C95" s="1337" t="s">
        <v>496</v>
      </c>
      <c r="D95" s="1337" t="n">
        <f aca="false">K95</f>
        <v>200</v>
      </c>
      <c r="E95" s="1337" t="s">
        <v>496</v>
      </c>
      <c r="F95" s="1357" t="n">
        <f aca="false">L95</f>
        <v>2300</v>
      </c>
      <c r="G95" s="1337" t="s">
        <v>496</v>
      </c>
      <c r="H95" s="1325" t="n">
        <v>4</v>
      </c>
      <c r="I95" s="1327" t="s">
        <v>515</v>
      </c>
      <c r="J95" s="1338" t="n">
        <v>150</v>
      </c>
      <c r="K95" s="1209" t="n">
        <v>200</v>
      </c>
      <c r="L95" s="1209" t="n">
        <v>2300</v>
      </c>
      <c r="M95" s="1210" t="n">
        <v>22.4931513091237</v>
      </c>
      <c r="N95" s="1211" t="n">
        <v>1513.98</v>
      </c>
      <c r="O95" s="1212" t="n">
        <v>34428.5025054863</v>
      </c>
      <c r="P95" s="1341" t="n">
        <v>41947.2166818825</v>
      </c>
      <c r="Q95" s="1213" t="n">
        <v>20513.472506775</v>
      </c>
      <c r="R95" s="1343" t="n">
        <v>54941.9750122613</v>
      </c>
      <c r="S95" s="1344" t="n">
        <v>62460.6891886575</v>
      </c>
    </row>
    <row r="96" customFormat="false" ht="16.5" hidden="false" customHeight="true" outlineLevel="0" collapsed="false">
      <c r="A96" s="1336" t="s">
        <v>529</v>
      </c>
      <c r="B96" s="1337" t="n">
        <f aca="false">J96</f>
        <v>150</v>
      </c>
      <c r="C96" s="1337" t="s">
        <v>496</v>
      </c>
      <c r="D96" s="1337" t="n">
        <f aca="false">K96</f>
        <v>200</v>
      </c>
      <c r="E96" s="1337" t="s">
        <v>496</v>
      </c>
      <c r="F96" s="1357" t="n">
        <f aca="false">L96</f>
        <v>2350</v>
      </c>
      <c r="G96" s="1337" t="s">
        <v>496</v>
      </c>
      <c r="H96" s="1325" t="n">
        <v>4</v>
      </c>
      <c r="I96" s="1327" t="s">
        <v>515</v>
      </c>
      <c r="J96" s="1338" t="n">
        <v>150</v>
      </c>
      <c r="K96" s="1209" t="n">
        <v>200</v>
      </c>
      <c r="L96" s="1209" t="n">
        <v>2350</v>
      </c>
      <c r="M96" s="1210" t="n">
        <v>22.9707114091468</v>
      </c>
      <c r="N96" s="1211" t="n">
        <v>1552.8</v>
      </c>
      <c r="O96" s="1212" t="n">
        <v>35053.7309620875</v>
      </c>
      <c r="P96" s="1341" t="n">
        <v>42724.632461895</v>
      </c>
      <c r="Q96" s="1213" t="n">
        <v>21063.9401857575</v>
      </c>
      <c r="R96" s="1343" t="n">
        <v>56117.671147845</v>
      </c>
      <c r="S96" s="1344" t="n">
        <v>63788.5726476525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150</v>
      </c>
      <c r="C97" s="1337" t="s">
        <v>496</v>
      </c>
      <c r="D97" s="1337" t="n">
        <f aca="false">K97</f>
        <v>200</v>
      </c>
      <c r="E97" s="1337" t="s">
        <v>496</v>
      </c>
      <c r="F97" s="1357" t="n">
        <f aca="false">L97</f>
        <v>2400</v>
      </c>
      <c r="G97" s="1337" t="s">
        <v>496</v>
      </c>
      <c r="H97" s="1325" t="n">
        <v>4</v>
      </c>
      <c r="I97" s="1327" t="s">
        <v>515</v>
      </c>
      <c r="J97" s="1338" t="n">
        <v>150</v>
      </c>
      <c r="K97" s="1209" t="n">
        <v>200</v>
      </c>
      <c r="L97" s="1209" t="n">
        <v>2400</v>
      </c>
      <c r="M97" s="1210" t="n">
        <v>23.43123150917</v>
      </c>
      <c r="N97" s="1211" t="n">
        <v>1591.62</v>
      </c>
      <c r="O97" s="1212" t="n">
        <v>35678.9594186888</v>
      </c>
      <c r="P97" s="1341" t="n">
        <v>43502.0482419075</v>
      </c>
      <c r="Q97" s="1213" t="n">
        <v>21398.9108761575</v>
      </c>
      <c r="R97" s="1343" t="n">
        <v>57077.8702948463</v>
      </c>
      <c r="S97" s="1344" t="n">
        <v>64900.959118065</v>
      </c>
    </row>
    <row r="98" customFormat="false" ht="16.5" hidden="false" customHeight="true" outlineLevel="0" collapsed="false">
      <c r="A98" s="1336" t="s">
        <v>529</v>
      </c>
      <c r="B98" s="1337" t="n">
        <f aca="false">J98</f>
        <v>150</v>
      </c>
      <c r="C98" s="1337" t="s">
        <v>496</v>
      </c>
      <c r="D98" s="1337" t="n">
        <f aca="false">K98</f>
        <v>200</v>
      </c>
      <c r="E98" s="1337" t="s">
        <v>496</v>
      </c>
      <c r="F98" s="1357" t="n">
        <f aca="false">L98</f>
        <v>2450</v>
      </c>
      <c r="G98" s="1337" t="s">
        <v>496</v>
      </c>
      <c r="H98" s="1325" t="n">
        <v>4</v>
      </c>
      <c r="I98" s="1327" t="s">
        <v>515</v>
      </c>
      <c r="J98" s="1338" t="n">
        <v>150</v>
      </c>
      <c r="K98" s="1209" t="n">
        <v>200</v>
      </c>
      <c r="L98" s="1209" t="n">
        <v>2450</v>
      </c>
      <c r="M98" s="1210" t="n">
        <v>24.0158177314932</v>
      </c>
      <c r="N98" s="1211" t="n">
        <v>1630.44</v>
      </c>
      <c r="O98" s="1212" t="n">
        <v>36823.6612921388</v>
      </c>
      <c r="P98" s="1341" t="n">
        <v>44740.5041467913</v>
      </c>
      <c r="Q98" s="1213" t="n">
        <v>21949.3786863488</v>
      </c>
      <c r="R98" s="1343" t="n">
        <v>58773.0399784875</v>
      </c>
      <c r="S98" s="1344" t="n">
        <v>66689.88283314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150</v>
      </c>
      <c r="C99" s="1337" t="s">
        <v>496</v>
      </c>
      <c r="D99" s="1337" t="n">
        <f aca="false">K99</f>
        <v>200</v>
      </c>
      <c r="E99" s="1337" t="s">
        <v>496</v>
      </c>
      <c r="F99" s="1357" t="n">
        <f aca="false">L99</f>
        <v>2500</v>
      </c>
      <c r="G99" s="1337" t="s">
        <v>496</v>
      </c>
      <c r="H99" s="1325" t="n">
        <v>4</v>
      </c>
      <c r="I99" s="1327" t="s">
        <v>515</v>
      </c>
      <c r="J99" s="1338" t="n">
        <v>150</v>
      </c>
      <c r="K99" s="1209" t="n">
        <v>200</v>
      </c>
      <c r="L99" s="1209" t="n">
        <v>2500</v>
      </c>
      <c r="M99" s="1210" t="n">
        <v>24.4763378315163</v>
      </c>
      <c r="N99" s="1211" t="n">
        <v>1669.26</v>
      </c>
      <c r="O99" s="1212" t="n">
        <v>37448.88974874</v>
      </c>
      <c r="P99" s="1341" t="n">
        <v>45517.9199268038</v>
      </c>
      <c r="Q99" s="1213" t="n">
        <v>22284.3493767488</v>
      </c>
      <c r="R99" s="1343" t="n">
        <v>59733.2391254888</v>
      </c>
      <c r="S99" s="1344" t="n">
        <v>67802.2693035525</v>
      </c>
    </row>
    <row r="100" customFormat="false" ht="16.5" hidden="false" customHeight="true" outlineLevel="0" collapsed="false">
      <c r="A100" s="1336" t="s">
        <v>529</v>
      </c>
      <c r="B100" s="1337" t="n">
        <f aca="false">J100</f>
        <v>150</v>
      </c>
      <c r="C100" s="1337" t="s">
        <v>496</v>
      </c>
      <c r="D100" s="1337" t="n">
        <f aca="false">K100</f>
        <v>200</v>
      </c>
      <c r="E100" s="1337" t="s">
        <v>496</v>
      </c>
      <c r="F100" s="1357" t="n">
        <f aca="false">L100</f>
        <v>2550</v>
      </c>
      <c r="G100" s="1337" t="s">
        <v>496</v>
      </c>
      <c r="H100" s="1325" t="n">
        <v>4</v>
      </c>
      <c r="I100" s="1327" t="s">
        <v>515</v>
      </c>
      <c r="J100" s="1338" t="n">
        <v>150</v>
      </c>
      <c r="K100" s="1209" t="n">
        <v>200</v>
      </c>
      <c r="L100" s="1209" t="n">
        <v>2550</v>
      </c>
      <c r="M100" s="1210" t="n">
        <v>24.9538979315395</v>
      </c>
      <c r="N100" s="1211" t="n">
        <v>1708.08</v>
      </c>
      <c r="O100" s="1212" t="n">
        <v>38074.1182053413</v>
      </c>
      <c r="P100" s="1341" t="n">
        <v>46295.3357068163</v>
      </c>
      <c r="Q100" s="1213" t="n">
        <v>22834.8170557313</v>
      </c>
      <c r="R100" s="1343" t="n">
        <v>60908.9352610725</v>
      </c>
      <c r="S100" s="1344" t="n">
        <v>69130.1527625475</v>
      </c>
    </row>
    <row r="101" customFormat="false" ht="16.5" hidden="false" customHeight="true" outlineLevel="0" collapsed="false">
      <c r="A101" s="1324" t="s">
        <v>529</v>
      </c>
      <c r="B101" s="1325" t="n">
        <f aca="false">J101</f>
        <v>150</v>
      </c>
      <c r="C101" s="1325" t="s">
        <v>496</v>
      </c>
      <c r="D101" s="1325" t="n">
        <f aca="false">K101</f>
        <v>200</v>
      </c>
      <c r="E101" s="1325" t="s">
        <v>496</v>
      </c>
      <c r="F101" s="1357" t="n">
        <f aca="false">L101</f>
        <v>2600</v>
      </c>
      <c r="G101" s="1325" t="s">
        <v>496</v>
      </c>
      <c r="H101" s="1325" t="n">
        <v>4</v>
      </c>
      <c r="I101" s="1327" t="s">
        <v>515</v>
      </c>
      <c r="J101" s="1338" t="n">
        <v>150</v>
      </c>
      <c r="K101" s="1209" t="n">
        <v>200</v>
      </c>
      <c r="L101" s="1209" t="n">
        <v>2600</v>
      </c>
      <c r="M101" s="1210" t="n">
        <v>25.4144180315626</v>
      </c>
      <c r="N101" s="1211" t="n">
        <v>1746.9</v>
      </c>
      <c r="O101" s="1212" t="n">
        <v>38699.3466619425</v>
      </c>
      <c r="P101" s="1341" t="n">
        <v>47072.7514868288</v>
      </c>
      <c r="Q101" s="1213" t="n">
        <v>23169.7877461313</v>
      </c>
      <c r="R101" s="1343" t="n">
        <v>61869.1344080738</v>
      </c>
      <c r="S101" s="1344" t="n">
        <v>70242.53923296</v>
      </c>
    </row>
    <row r="102" customFormat="false" ht="16.5" hidden="false" customHeight="true" outlineLevel="0" collapsed="false">
      <c r="A102" s="1336" t="s">
        <v>529</v>
      </c>
      <c r="B102" s="1337" t="n">
        <f aca="false">J102</f>
        <v>150</v>
      </c>
      <c r="C102" s="1337" t="s">
        <v>496</v>
      </c>
      <c r="D102" s="1337" t="n">
        <f aca="false">K102</f>
        <v>200</v>
      </c>
      <c r="E102" s="1337" t="s">
        <v>496</v>
      </c>
      <c r="F102" s="1357" t="n">
        <f aca="false">L102</f>
        <v>2650</v>
      </c>
      <c r="G102" s="1337" t="s">
        <v>496</v>
      </c>
      <c r="H102" s="1325" t="n">
        <v>4</v>
      </c>
      <c r="I102" s="1327" t="s">
        <v>515</v>
      </c>
      <c r="J102" s="1338" t="n">
        <v>150</v>
      </c>
      <c r="K102" s="1209" t="n">
        <v>200</v>
      </c>
      <c r="L102" s="1209" t="n">
        <v>2650</v>
      </c>
      <c r="M102" s="1210" t="n">
        <v>25.8919781315858</v>
      </c>
      <c r="N102" s="1211" t="n">
        <v>1785.72</v>
      </c>
      <c r="O102" s="1212" t="n">
        <v>39324.5751185438</v>
      </c>
      <c r="P102" s="1341" t="n">
        <v>47850.1671356325</v>
      </c>
      <c r="Q102" s="1213" t="n">
        <v>23720.2554251138</v>
      </c>
      <c r="R102" s="1343" t="n">
        <v>63044.8305436575</v>
      </c>
      <c r="S102" s="1344" t="n">
        <v>71570.4225607463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150</v>
      </c>
      <c r="C103" s="1337" t="s">
        <v>496</v>
      </c>
      <c r="D103" s="1337" t="n">
        <f aca="false">K103</f>
        <v>200</v>
      </c>
      <c r="E103" s="1337" t="s">
        <v>496</v>
      </c>
      <c r="F103" s="1357" t="n">
        <f aca="false">L103</f>
        <v>2700</v>
      </c>
      <c r="G103" s="1337" t="s">
        <v>496</v>
      </c>
      <c r="H103" s="1325" t="n">
        <v>4</v>
      </c>
      <c r="I103" s="1327" t="s">
        <v>515</v>
      </c>
      <c r="J103" s="1338" t="n">
        <v>150</v>
      </c>
      <c r="K103" s="1209" t="n">
        <v>200</v>
      </c>
      <c r="L103" s="1209" t="n">
        <v>2700</v>
      </c>
      <c r="M103" s="1210" t="n">
        <v>26.430998231609</v>
      </c>
      <c r="N103" s="1211" t="n">
        <v>1824.54</v>
      </c>
      <c r="O103" s="1212" t="n">
        <v>40021.9105245863</v>
      </c>
      <c r="P103" s="1341" t="n">
        <v>48700.1300704425</v>
      </c>
      <c r="Q103" s="1213" t="n">
        <v>24055.2262467225</v>
      </c>
      <c r="R103" s="1343" t="n">
        <v>64077.1367713088</v>
      </c>
      <c r="S103" s="1344" t="n">
        <v>72755.356317165</v>
      </c>
    </row>
    <row r="104" customFormat="false" ht="16.5" hidden="false" customHeight="true" outlineLevel="0" collapsed="false">
      <c r="A104" s="1336" t="s">
        <v>529</v>
      </c>
      <c r="B104" s="1337" t="n">
        <f aca="false">J104</f>
        <v>150</v>
      </c>
      <c r="C104" s="1337" t="s">
        <v>496</v>
      </c>
      <c r="D104" s="1337" t="n">
        <f aca="false">K104</f>
        <v>200</v>
      </c>
      <c r="E104" s="1337" t="s">
        <v>496</v>
      </c>
      <c r="F104" s="1357" t="n">
        <f aca="false">L104</f>
        <v>2750</v>
      </c>
      <c r="G104" s="1337" t="s">
        <v>496</v>
      </c>
      <c r="H104" s="1325" t="n">
        <v>4</v>
      </c>
      <c r="I104" s="1327" t="s">
        <v>515</v>
      </c>
      <c r="J104" s="1338" t="n">
        <v>150</v>
      </c>
      <c r="K104" s="1209" t="n">
        <v>200</v>
      </c>
      <c r="L104" s="1209" t="n">
        <v>2750</v>
      </c>
      <c r="M104" s="1210" t="n">
        <v>26.8915183316321</v>
      </c>
      <c r="N104" s="1211" t="n">
        <v>1863.36</v>
      </c>
      <c r="O104" s="1212" t="n">
        <v>40647.1389811875</v>
      </c>
      <c r="P104" s="1341" t="n">
        <v>49477.545850455</v>
      </c>
      <c r="Q104" s="1213" t="n">
        <v>24390.1969371225</v>
      </c>
      <c r="R104" s="1343" t="n">
        <v>65037.33591831</v>
      </c>
      <c r="S104" s="1344" t="n">
        <v>73867.7427875775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150</v>
      </c>
      <c r="C105" s="1337" t="s">
        <v>496</v>
      </c>
      <c r="D105" s="1337" t="n">
        <f aca="false">K105</f>
        <v>200</v>
      </c>
      <c r="E105" s="1337" t="s">
        <v>496</v>
      </c>
      <c r="F105" s="1357" t="n">
        <f aca="false">L105</f>
        <v>2800</v>
      </c>
      <c r="G105" s="1337" t="s">
        <v>496</v>
      </c>
      <c r="H105" s="1325" t="n">
        <v>4</v>
      </c>
      <c r="I105" s="1327" t="s">
        <v>515</v>
      </c>
      <c r="J105" s="1338" t="n">
        <v>150</v>
      </c>
      <c r="K105" s="1209" t="n">
        <v>200</v>
      </c>
      <c r="L105" s="1209" t="n">
        <v>2800</v>
      </c>
      <c r="M105" s="1210" t="n">
        <v>27.3690784316553</v>
      </c>
      <c r="N105" s="1211" t="n">
        <v>1902.18</v>
      </c>
      <c r="O105" s="1212" t="n">
        <v>41272.3674377888</v>
      </c>
      <c r="P105" s="1341" t="n">
        <v>50254.9616304675</v>
      </c>
      <c r="Q105" s="1213" t="n">
        <v>24940.664616105</v>
      </c>
      <c r="R105" s="1343" t="n">
        <v>66213.0320538938</v>
      </c>
      <c r="S105" s="1344" t="n">
        <v>75195.6262465725</v>
      </c>
    </row>
    <row r="106" customFormat="false" ht="16.5" hidden="false" customHeight="true" outlineLevel="0" collapsed="false">
      <c r="A106" s="1336" t="s">
        <v>529</v>
      </c>
      <c r="B106" s="1337" t="n">
        <f aca="false">J106</f>
        <v>150</v>
      </c>
      <c r="C106" s="1337" t="s">
        <v>496</v>
      </c>
      <c r="D106" s="1337" t="n">
        <f aca="false">K106</f>
        <v>200</v>
      </c>
      <c r="E106" s="1337" t="s">
        <v>496</v>
      </c>
      <c r="F106" s="1357" t="n">
        <f aca="false">L106</f>
        <v>2850</v>
      </c>
      <c r="G106" s="1337" t="s">
        <v>496</v>
      </c>
      <c r="H106" s="1325" t="n">
        <v>4</v>
      </c>
      <c r="I106" s="1327" t="s">
        <v>515</v>
      </c>
      <c r="J106" s="1338" t="n">
        <v>150</v>
      </c>
      <c r="K106" s="1209" t="n">
        <v>200</v>
      </c>
      <c r="L106" s="1209" t="n">
        <v>2850</v>
      </c>
      <c r="M106" s="1210" t="n">
        <v>27.8295985316784</v>
      </c>
      <c r="N106" s="1211" t="n">
        <v>1941</v>
      </c>
      <c r="O106" s="1212" t="n">
        <v>41897.59589439</v>
      </c>
      <c r="P106" s="1341" t="n">
        <v>51032.37741048</v>
      </c>
      <c r="Q106" s="1213" t="n">
        <v>25275.635306505</v>
      </c>
      <c r="R106" s="1343" t="n">
        <v>67173.231200895</v>
      </c>
      <c r="S106" s="1344" t="n">
        <v>76308.012716985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150</v>
      </c>
      <c r="C107" s="1337" t="s">
        <v>496</v>
      </c>
      <c r="D107" s="1337" t="n">
        <f aca="false">K107</f>
        <v>200</v>
      </c>
      <c r="E107" s="1337" t="s">
        <v>496</v>
      </c>
      <c r="F107" s="1357" t="n">
        <f aca="false">L107</f>
        <v>2900</v>
      </c>
      <c r="G107" s="1337" t="s">
        <v>496</v>
      </c>
      <c r="H107" s="1325" t="n">
        <v>4</v>
      </c>
      <c r="I107" s="1327" t="s">
        <v>515</v>
      </c>
      <c r="J107" s="1338" t="n">
        <v>150</v>
      </c>
      <c r="K107" s="1209" t="n">
        <v>200</v>
      </c>
      <c r="L107" s="1209" t="n">
        <v>2900</v>
      </c>
      <c r="M107" s="1210" t="n">
        <v>28.3071586317016</v>
      </c>
      <c r="N107" s="1211" t="n">
        <v>1979.82</v>
      </c>
      <c r="O107" s="1212" t="n">
        <v>42522.8243509913</v>
      </c>
      <c r="P107" s="1341" t="n">
        <v>51809.7931904925</v>
      </c>
      <c r="Q107" s="1213" t="n">
        <v>25826.1029854875</v>
      </c>
      <c r="R107" s="1343" t="n">
        <v>68348.9273364788</v>
      </c>
      <c r="S107" s="1344" t="n">
        <v>77635.89617598</v>
      </c>
    </row>
    <row r="108" customFormat="false" ht="16.5" hidden="false" customHeight="true" outlineLevel="0" collapsed="false">
      <c r="A108" s="1336" t="s">
        <v>529</v>
      </c>
      <c r="B108" s="1337" t="n">
        <f aca="false">J108</f>
        <v>150</v>
      </c>
      <c r="C108" s="1337" t="s">
        <v>496</v>
      </c>
      <c r="D108" s="1337" t="n">
        <f aca="false">K108</f>
        <v>200</v>
      </c>
      <c r="E108" s="1337" t="s">
        <v>496</v>
      </c>
      <c r="F108" s="1357" t="n">
        <f aca="false">L108</f>
        <v>2950</v>
      </c>
      <c r="G108" s="1337" t="s">
        <v>496</v>
      </c>
      <c r="H108" s="1325" t="n">
        <v>4</v>
      </c>
      <c r="I108" s="1327" t="s">
        <v>515</v>
      </c>
      <c r="J108" s="1338" t="n">
        <v>150</v>
      </c>
      <c r="K108" s="1209" t="n">
        <v>200</v>
      </c>
      <c r="L108" s="1209" t="n">
        <v>2950</v>
      </c>
      <c r="M108" s="1210" t="n">
        <v>28.7676787317247</v>
      </c>
      <c r="N108" s="1211" t="n">
        <v>2018.64</v>
      </c>
      <c r="O108" s="1212" t="n">
        <v>43148.0528075925</v>
      </c>
      <c r="P108" s="1341" t="n">
        <v>52587.208970505</v>
      </c>
      <c r="Q108" s="1213" t="n">
        <v>26161.0738070963</v>
      </c>
      <c r="R108" s="1343" t="n">
        <v>69309.1266146888</v>
      </c>
      <c r="S108" s="1344" t="n">
        <v>78748.2827776013</v>
      </c>
    </row>
    <row r="109" customFormat="false" ht="16.5" hidden="false" customHeight="true" outlineLevel="0" collapsed="false">
      <c r="A109" s="1345" t="s">
        <v>529</v>
      </c>
      <c r="B109" s="1346" t="n">
        <f aca="false">J109</f>
        <v>150</v>
      </c>
      <c r="C109" s="1346" t="s">
        <v>496</v>
      </c>
      <c r="D109" s="1346" t="n">
        <f aca="false">K109</f>
        <v>200</v>
      </c>
      <c r="E109" s="1346" t="s">
        <v>496</v>
      </c>
      <c r="F109" s="1358" t="n">
        <f aca="false">L109</f>
        <v>3000</v>
      </c>
      <c r="G109" s="1346" t="s">
        <v>496</v>
      </c>
      <c r="H109" s="1348" t="n">
        <v>4</v>
      </c>
      <c r="I109" s="1349" t="s">
        <v>515</v>
      </c>
      <c r="J109" s="1356" t="n">
        <v>150</v>
      </c>
      <c r="K109" s="1232" t="n">
        <v>200</v>
      </c>
      <c r="L109" s="1232" t="n">
        <v>3000</v>
      </c>
      <c r="M109" s="1233" t="n">
        <v>29.2452388317479</v>
      </c>
      <c r="N109" s="1234" t="n">
        <v>2057.46</v>
      </c>
      <c r="O109" s="1235" t="n">
        <v>44871.559251345</v>
      </c>
      <c r="P109" s="1352" t="n">
        <v>53364.6246193088</v>
      </c>
      <c r="Q109" s="1236" t="n">
        <v>26711.5414860788</v>
      </c>
      <c r="R109" s="1354" t="n">
        <v>71583.1007374238</v>
      </c>
      <c r="S109" s="1355" t="n">
        <v>80076.1661053875</v>
      </c>
    </row>
    <row r="110" customFormat="false" ht="22.5" hidden="false" customHeight="true" outlineLevel="0" collapsed="false">
      <c r="A110" s="1241" t="s">
        <v>512</v>
      </c>
      <c r="B110" s="1241"/>
      <c r="C110" s="1241"/>
      <c r="D110" s="1241"/>
      <c r="E110" s="1241"/>
      <c r="F110" s="1241"/>
      <c r="G110" s="1241"/>
      <c r="H110" s="1241"/>
      <c r="I110" s="1241"/>
      <c r="J110" s="1241"/>
      <c r="K110" s="1241"/>
      <c r="L110" s="1241"/>
      <c r="M110" s="1241"/>
      <c r="N110" s="1241"/>
      <c r="O110" s="1241"/>
      <c r="P110" s="1241"/>
      <c r="Q110" s="1241"/>
      <c r="R110" s="1241"/>
      <c r="S110" s="1241"/>
    </row>
    <row r="111" customFormat="false" ht="16.5" hidden="false" customHeight="true" outlineLevel="0" collapsed="false">
      <c r="A111" s="1202" t="s">
        <v>514</v>
      </c>
      <c r="B111" s="1202"/>
      <c r="C111" s="1202"/>
      <c r="D111" s="1202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2"/>
      <c r="P111" s="1202"/>
      <c r="Q111" s="1202"/>
      <c r="R111" s="1202"/>
      <c r="S111" s="1202"/>
    </row>
    <row r="112" customFormat="false" ht="16.5" hidden="false" customHeight="false" outlineLevel="0" collapsed="false">
      <c r="A112" s="1324" t="s">
        <v>529</v>
      </c>
      <c r="B112" s="1325" t="n">
        <f aca="false">J112</f>
        <v>150</v>
      </c>
      <c r="C112" s="1325" t="s">
        <v>496</v>
      </c>
      <c r="D112" s="1325" t="n">
        <f aca="false">K112</f>
        <v>260</v>
      </c>
      <c r="E112" s="1325" t="s">
        <v>496</v>
      </c>
      <c r="F112" s="1357" t="n">
        <f aca="false">L112</f>
        <v>600</v>
      </c>
      <c r="G112" s="1325" t="s">
        <v>496</v>
      </c>
      <c r="H112" s="1325" t="n">
        <v>4</v>
      </c>
      <c r="I112" s="1327" t="s">
        <v>515</v>
      </c>
      <c r="J112" s="1328" t="n">
        <v>150</v>
      </c>
      <c r="K112" s="1259" t="n">
        <v>260</v>
      </c>
      <c r="L112" s="1259" t="n">
        <v>600</v>
      </c>
      <c r="M112" s="1360" t="n">
        <v>7.10393901372053</v>
      </c>
      <c r="N112" s="1261" t="n">
        <v>251.65882161</v>
      </c>
      <c r="O112" s="1240" t="n">
        <v>12906.4722923925</v>
      </c>
      <c r="P112" s="1331" t="n">
        <v>15637.6709895488</v>
      </c>
      <c r="Q112" s="1262" t="n">
        <v>7043.02367612625</v>
      </c>
      <c r="R112" s="1334" t="n">
        <v>19949.4959685188</v>
      </c>
      <c r="S112" s="1335" t="n">
        <v>22680.694665675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150</v>
      </c>
      <c r="C113" s="1337" t="s">
        <v>496</v>
      </c>
      <c r="D113" s="1337" t="n">
        <f aca="false">K113</f>
        <v>260</v>
      </c>
      <c r="E113" s="1337" t="s">
        <v>496</v>
      </c>
      <c r="F113" s="1357" t="n">
        <f aca="false">L113</f>
        <v>650</v>
      </c>
      <c r="G113" s="1337" t="s">
        <v>496</v>
      </c>
      <c r="H113" s="1325" t="n">
        <v>4</v>
      </c>
      <c r="I113" s="1327" t="s">
        <v>515</v>
      </c>
      <c r="J113" s="1338" t="n">
        <v>150</v>
      </c>
      <c r="K113" s="1209" t="n">
        <v>260</v>
      </c>
      <c r="L113" s="1209" t="n">
        <v>650</v>
      </c>
      <c r="M113" s="1210" t="n">
        <v>7.61223967558579</v>
      </c>
      <c r="N113" s="1211" t="n">
        <v>301.990585932</v>
      </c>
      <c r="O113" s="1212" t="n">
        <v>13557.980155905</v>
      </c>
      <c r="P113" s="1341" t="n">
        <v>16461.1137493913</v>
      </c>
      <c r="Q113" s="1213" t="n">
        <v>7446.3980802075</v>
      </c>
      <c r="R113" s="1343" t="n">
        <v>21004.3782361125</v>
      </c>
      <c r="S113" s="1344" t="n">
        <v>23907.5118295988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150</v>
      </c>
      <c r="C114" s="1337" t="s">
        <v>496</v>
      </c>
      <c r="D114" s="1337" t="n">
        <f aca="false">K114</f>
        <v>260</v>
      </c>
      <c r="E114" s="1337" t="s">
        <v>496</v>
      </c>
      <c r="F114" s="1357" t="n">
        <f aca="false">L114</f>
        <v>700</v>
      </c>
      <c r="G114" s="1337" t="s">
        <v>496</v>
      </c>
      <c r="H114" s="1325" t="n">
        <v>4</v>
      </c>
      <c r="I114" s="1327" t="s">
        <v>515</v>
      </c>
      <c r="J114" s="1338" t="n">
        <v>150</v>
      </c>
      <c r="K114" s="1209" t="n">
        <v>260</v>
      </c>
      <c r="L114" s="1209" t="n">
        <v>700</v>
      </c>
      <c r="M114" s="1210" t="n">
        <v>8.13758033745105</v>
      </c>
      <c r="N114" s="1211" t="n">
        <v>352.322350254</v>
      </c>
      <c r="O114" s="1212" t="n">
        <v>14209.4880194175</v>
      </c>
      <c r="P114" s="1341" t="n">
        <v>17284.5565092338</v>
      </c>
      <c r="Q114" s="1213" t="n">
        <v>8065.26947287125</v>
      </c>
      <c r="R114" s="1343" t="n">
        <v>22274.7574922888</v>
      </c>
      <c r="S114" s="1344" t="n">
        <v>25349.825982105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150</v>
      </c>
      <c r="C115" s="1337" t="s">
        <v>496</v>
      </c>
      <c r="D115" s="1337" t="n">
        <f aca="false">K115</f>
        <v>260</v>
      </c>
      <c r="E115" s="1337" t="s">
        <v>496</v>
      </c>
      <c r="F115" s="1357" t="n">
        <f aca="false">L115</f>
        <v>750</v>
      </c>
      <c r="G115" s="1337" t="s">
        <v>496</v>
      </c>
      <c r="H115" s="1325" t="n">
        <v>4</v>
      </c>
      <c r="I115" s="1327" t="s">
        <v>515</v>
      </c>
      <c r="J115" s="1338" t="n">
        <v>150</v>
      </c>
      <c r="K115" s="1209" t="n">
        <v>260</v>
      </c>
      <c r="L115" s="1209" t="n">
        <v>750</v>
      </c>
      <c r="M115" s="1210" t="n">
        <v>8.64588099931632</v>
      </c>
      <c r="N115" s="1211" t="n">
        <v>402.654114576</v>
      </c>
      <c r="O115" s="1212" t="n">
        <v>14860.9960141388</v>
      </c>
      <c r="P115" s="1341" t="n">
        <v>18107.999400285</v>
      </c>
      <c r="Q115" s="1213" t="n">
        <v>8468.6438769525</v>
      </c>
      <c r="R115" s="1343" t="n">
        <v>23329.6398910913</v>
      </c>
      <c r="S115" s="1344" t="n">
        <v>26576.6432772375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150</v>
      </c>
      <c r="C116" s="1337" t="s">
        <v>496</v>
      </c>
      <c r="D116" s="1337" t="n">
        <f aca="false">K116</f>
        <v>260</v>
      </c>
      <c r="E116" s="1337" t="s">
        <v>496</v>
      </c>
      <c r="F116" s="1357" t="n">
        <f aca="false">L116</f>
        <v>800</v>
      </c>
      <c r="G116" s="1337" t="s">
        <v>496</v>
      </c>
      <c r="H116" s="1325" t="n">
        <v>4</v>
      </c>
      <c r="I116" s="1327" t="s">
        <v>515</v>
      </c>
      <c r="J116" s="1338" t="n">
        <v>150</v>
      </c>
      <c r="K116" s="1209" t="n">
        <v>260</v>
      </c>
      <c r="L116" s="1209" t="n">
        <v>800</v>
      </c>
      <c r="M116" s="1210" t="n">
        <v>9.15418166118158</v>
      </c>
      <c r="N116" s="1211" t="n">
        <v>452.985878898</v>
      </c>
      <c r="O116" s="1212" t="n">
        <v>15512.5038776513</v>
      </c>
      <c r="P116" s="1341" t="n">
        <v>18931.4421601275</v>
      </c>
      <c r="Q116" s="1213" t="n">
        <v>8872.01828103375</v>
      </c>
      <c r="R116" s="1343" t="n">
        <v>24384.522158685</v>
      </c>
      <c r="S116" s="1344" t="n">
        <v>27803.4604411613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150</v>
      </c>
      <c r="C117" s="1337" t="s">
        <v>496</v>
      </c>
      <c r="D117" s="1337" t="n">
        <f aca="false">K117</f>
        <v>260</v>
      </c>
      <c r="E117" s="1337" t="s">
        <v>496</v>
      </c>
      <c r="F117" s="1357" t="n">
        <f aca="false">L117</f>
        <v>850</v>
      </c>
      <c r="G117" s="1337" t="s">
        <v>496</v>
      </c>
      <c r="H117" s="1325" t="n">
        <v>4</v>
      </c>
      <c r="I117" s="1327" t="s">
        <v>515</v>
      </c>
      <c r="J117" s="1338" t="n">
        <v>150</v>
      </c>
      <c r="K117" s="1209" t="n">
        <v>260</v>
      </c>
      <c r="L117" s="1209" t="n">
        <v>850</v>
      </c>
      <c r="M117" s="1210" t="n">
        <v>9.67952232304684</v>
      </c>
      <c r="N117" s="1211" t="n">
        <v>503.31764322</v>
      </c>
      <c r="O117" s="1212" t="n">
        <v>16164.0117411638</v>
      </c>
      <c r="P117" s="1341" t="n">
        <v>19754.88491997</v>
      </c>
      <c r="Q117" s="1213" t="n">
        <v>9490.8896736975</v>
      </c>
      <c r="R117" s="1343" t="n">
        <v>25654.9014148613</v>
      </c>
      <c r="S117" s="1344" t="n">
        <v>29245.7745936675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150</v>
      </c>
      <c r="C118" s="1337" t="s">
        <v>496</v>
      </c>
      <c r="D118" s="1337" t="n">
        <f aca="false">K118</f>
        <v>260</v>
      </c>
      <c r="E118" s="1337" t="s">
        <v>496</v>
      </c>
      <c r="F118" s="1357" t="n">
        <f aca="false">L118</f>
        <v>900</v>
      </c>
      <c r="G118" s="1337" t="s">
        <v>496</v>
      </c>
      <c r="H118" s="1325" t="n">
        <v>4</v>
      </c>
      <c r="I118" s="1327" t="s">
        <v>515</v>
      </c>
      <c r="J118" s="1338" t="n">
        <v>150</v>
      </c>
      <c r="K118" s="1209" t="n">
        <v>260</v>
      </c>
      <c r="L118" s="1209" t="n">
        <v>900</v>
      </c>
      <c r="M118" s="1210" t="n">
        <v>10.1878229849121</v>
      </c>
      <c r="N118" s="1211" t="n">
        <v>553.649407542</v>
      </c>
      <c r="O118" s="1212" t="n">
        <v>16815.5196046763</v>
      </c>
      <c r="P118" s="1341" t="n">
        <v>20578.3276798125</v>
      </c>
      <c r="Q118" s="1213" t="n">
        <v>9894.26407777875</v>
      </c>
      <c r="R118" s="1343" t="n">
        <v>26709.783682455</v>
      </c>
      <c r="S118" s="1344" t="n">
        <v>30472.5917575913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150</v>
      </c>
      <c r="C119" s="1337" t="s">
        <v>496</v>
      </c>
      <c r="D119" s="1337" t="n">
        <f aca="false">K119</f>
        <v>260</v>
      </c>
      <c r="E119" s="1337" t="s">
        <v>496</v>
      </c>
      <c r="F119" s="1357" t="n">
        <f aca="false">L119</f>
        <v>950</v>
      </c>
      <c r="G119" s="1337" t="s">
        <v>496</v>
      </c>
      <c r="H119" s="1325" t="n">
        <v>4</v>
      </c>
      <c r="I119" s="1327" t="s">
        <v>515</v>
      </c>
      <c r="J119" s="1338" t="n">
        <v>150</v>
      </c>
      <c r="K119" s="1209" t="n">
        <v>260</v>
      </c>
      <c r="L119" s="1209" t="n">
        <v>950</v>
      </c>
      <c r="M119" s="1210" t="n">
        <v>10.7131636467774</v>
      </c>
      <c r="N119" s="1211" t="n">
        <v>603.981171864</v>
      </c>
      <c r="O119" s="1212" t="n">
        <v>17467.0274681888</v>
      </c>
      <c r="P119" s="1341" t="n">
        <v>21401.770439655</v>
      </c>
      <c r="Q119" s="1213" t="n">
        <v>10513.1354704425</v>
      </c>
      <c r="R119" s="1343" t="n">
        <v>27980.1629386313</v>
      </c>
      <c r="S119" s="1344" t="n">
        <v>31914.9059100975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150</v>
      </c>
      <c r="C120" s="1337" t="s">
        <v>496</v>
      </c>
      <c r="D120" s="1337" t="n">
        <f aca="false">K120</f>
        <v>260</v>
      </c>
      <c r="E120" s="1337" t="s">
        <v>496</v>
      </c>
      <c r="F120" s="1357" t="n">
        <f aca="false">L120</f>
        <v>1000</v>
      </c>
      <c r="G120" s="1337" t="s">
        <v>496</v>
      </c>
      <c r="H120" s="1325" t="n">
        <v>4</v>
      </c>
      <c r="I120" s="1327" t="s">
        <v>515</v>
      </c>
      <c r="J120" s="1338" t="n">
        <v>150</v>
      </c>
      <c r="K120" s="1209" t="n">
        <v>260</v>
      </c>
      <c r="L120" s="1209" t="n">
        <v>1000</v>
      </c>
      <c r="M120" s="1210" t="n">
        <v>11.2214643086426</v>
      </c>
      <c r="N120" s="1211" t="n">
        <v>654.312936186</v>
      </c>
      <c r="O120" s="1212" t="n">
        <v>18118.5353317013</v>
      </c>
      <c r="P120" s="1341" t="n">
        <v>22225.2131994975</v>
      </c>
      <c r="Q120" s="1213" t="n">
        <v>10916.5098745238</v>
      </c>
      <c r="R120" s="1343" t="n">
        <v>29035.045206225</v>
      </c>
      <c r="S120" s="1344" t="n">
        <v>33141.7230740213</v>
      </c>
    </row>
    <row r="121" customFormat="false" ht="16.5" hidden="false" customHeight="false" outlineLevel="0" collapsed="false">
      <c r="A121" s="1336" t="s">
        <v>529</v>
      </c>
      <c r="B121" s="1337" t="n">
        <f aca="false">J121</f>
        <v>150</v>
      </c>
      <c r="C121" s="1337" t="s">
        <v>496</v>
      </c>
      <c r="D121" s="1337" t="n">
        <f aca="false">K121</f>
        <v>260</v>
      </c>
      <c r="E121" s="1337" t="s">
        <v>496</v>
      </c>
      <c r="F121" s="1357" t="n">
        <f aca="false">L121</f>
        <v>1050</v>
      </c>
      <c r="G121" s="1337" t="s">
        <v>496</v>
      </c>
      <c r="H121" s="1325" t="n">
        <v>4</v>
      </c>
      <c r="I121" s="1327" t="s">
        <v>515</v>
      </c>
      <c r="J121" s="1338" t="n">
        <v>150</v>
      </c>
      <c r="K121" s="1209" t="n">
        <v>260</v>
      </c>
      <c r="L121" s="1209" t="n">
        <v>1050</v>
      </c>
      <c r="M121" s="1210" t="n">
        <v>11.7468049705079</v>
      </c>
      <c r="N121" s="1211" t="n">
        <v>704.644700508</v>
      </c>
      <c r="O121" s="1212" t="n">
        <v>18770.0431952138</v>
      </c>
      <c r="P121" s="1341" t="n">
        <v>23048.65595934</v>
      </c>
      <c r="Q121" s="1213" t="n">
        <v>11535.3811359788</v>
      </c>
      <c r="R121" s="1343" t="n">
        <v>30305.4243311925</v>
      </c>
      <c r="S121" s="1344" t="n">
        <v>34584.0370953188</v>
      </c>
    </row>
    <row r="122" customFormat="false" ht="16.5" hidden="false" customHeight="false" outlineLevel="0" collapsed="false">
      <c r="A122" s="1324" t="s">
        <v>529</v>
      </c>
      <c r="B122" s="1325" t="n">
        <f aca="false">J122</f>
        <v>150</v>
      </c>
      <c r="C122" s="1325" t="s">
        <v>496</v>
      </c>
      <c r="D122" s="1325" t="n">
        <f aca="false">K122</f>
        <v>260</v>
      </c>
      <c r="E122" s="1325" t="s">
        <v>496</v>
      </c>
      <c r="F122" s="1357" t="n">
        <f aca="false">L122</f>
        <v>1100</v>
      </c>
      <c r="G122" s="1325" t="s">
        <v>496</v>
      </c>
      <c r="H122" s="1325" t="n">
        <v>4</v>
      </c>
      <c r="I122" s="1327" t="s">
        <v>515</v>
      </c>
      <c r="J122" s="1338" t="n">
        <v>150</v>
      </c>
      <c r="K122" s="1209" t="n">
        <v>260</v>
      </c>
      <c r="L122" s="1209" t="n">
        <v>1100</v>
      </c>
      <c r="M122" s="1210" t="n">
        <v>12.2551056323732</v>
      </c>
      <c r="N122" s="1211" t="n">
        <v>754.97646483</v>
      </c>
      <c r="O122" s="1212" t="n">
        <v>19421.5510587263</v>
      </c>
      <c r="P122" s="1341" t="n">
        <v>23872.0987191825</v>
      </c>
      <c r="Q122" s="1213" t="n">
        <v>11938.75554006</v>
      </c>
      <c r="R122" s="1343" t="n">
        <v>31360.3065987863</v>
      </c>
      <c r="S122" s="1344" t="n">
        <v>35810.8542592425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150</v>
      </c>
      <c r="C123" s="1337" t="s">
        <v>496</v>
      </c>
      <c r="D123" s="1337" t="n">
        <f aca="false">K123</f>
        <v>260</v>
      </c>
      <c r="E123" s="1337" t="s">
        <v>496</v>
      </c>
      <c r="F123" s="1357" t="n">
        <f aca="false">L123</f>
        <v>1150</v>
      </c>
      <c r="G123" s="1337" t="s">
        <v>496</v>
      </c>
      <c r="H123" s="1325" t="n">
        <v>4</v>
      </c>
      <c r="I123" s="1327" t="s">
        <v>515</v>
      </c>
      <c r="J123" s="1338" t="n">
        <v>150</v>
      </c>
      <c r="K123" s="1209" t="n">
        <v>260</v>
      </c>
      <c r="L123" s="1209" t="n">
        <v>1150</v>
      </c>
      <c r="M123" s="1210" t="n">
        <v>12.7634062942384</v>
      </c>
      <c r="N123" s="1211" t="n">
        <v>805.308229152</v>
      </c>
      <c r="O123" s="1212" t="n">
        <v>20073.0589222388</v>
      </c>
      <c r="P123" s="1341" t="n">
        <v>24695.541479025</v>
      </c>
      <c r="Q123" s="1213" t="n">
        <v>12342.1299441413</v>
      </c>
      <c r="R123" s="1343" t="n">
        <v>32415.18886638</v>
      </c>
      <c r="S123" s="1344" t="n">
        <v>37037.6714231663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150</v>
      </c>
      <c r="C124" s="1337" t="s">
        <v>496</v>
      </c>
      <c r="D124" s="1337" t="n">
        <f aca="false">K124</f>
        <v>260</v>
      </c>
      <c r="E124" s="1337" t="s">
        <v>496</v>
      </c>
      <c r="F124" s="1357" t="n">
        <f aca="false">L124</f>
        <v>1200</v>
      </c>
      <c r="G124" s="1337" t="s">
        <v>496</v>
      </c>
      <c r="H124" s="1325" t="n">
        <v>4</v>
      </c>
      <c r="I124" s="1327" t="s">
        <v>515</v>
      </c>
      <c r="J124" s="1338" t="n">
        <v>150</v>
      </c>
      <c r="K124" s="1209" t="n">
        <v>260</v>
      </c>
      <c r="L124" s="1209" t="n">
        <v>1200</v>
      </c>
      <c r="M124" s="1210" t="n">
        <v>13.3672469561037</v>
      </c>
      <c r="N124" s="1211" t="n">
        <v>855.639993474</v>
      </c>
      <c r="O124" s="1212" t="n">
        <v>20796.6737351925</v>
      </c>
      <c r="P124" s="1341" t="n">
        <v>25591.531393665</v>
      </c>
      <c r="Q124" s="1213" t="n">
        <v>12961.001336805</v>
      </c>
      <c r="R124" s="1343" t="n">
        <v>33757.6750719975</v>
      </c>
      <c r="S124" s="1344" t="n">
        <v>38552.53273047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150</v>
      </c>
      <c r="C125" s="1337" t="s">
        <v>496</v>
      </c>
      <c r="D125" s="1337" t="n">
        <f aca="false">K125</f>
        <v>260</v>
      </c>
      <c r="E125" s="1337" t="s">
        <v>496</v>
      </c>
      <c r="F125" s="1357" t="n">
        <f aca="false">L125</f>
        <v>1250</v>
      </c>
      <c r="G125" s="1337" t="s">
        <v>496</v>
      </c>
      <c r="H125" s="1325" t="n">
        <v>4</v>
      </c>
      <c r="I125" s="1327" t="s">
        <v>515</v>
      </c>
      <c r="J125" s="1338" t="n">
        <v>150</v>
      </c>
      <c r="K125" s="1209" t="n">
        <v>260</v>
      </c>
      <c r="L125" s="1209" t="n">
        <v>1250</v>
      </c>
      <c r="M125" s="1210" t="n">
        <v>13.8755476179689</v>
      </c>
      <c r="N125" s="1211" t="n">
        <v>905.971757796</v>
      </c>
      <c r="O125" s="1212" t="n">
        <v>21448.181598705</v>
      </c>
      <c r="P125" s="1341" t="n">
        <v>26414.9741535075</v>
      </c>
      <c r="Q125" s="1213" t="n">
        <v>13364.3757408863</v>
      </c>
      <c r="R125" s="1343" t="n">
        <v>34812.5573395913</v>
      </c>
      <c r="S125" s="1344" t="n">
        <v>39779.3498943938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150</v>
      </c>
      <c r="C126" s="1337" t="s">
        <v>496</v>
      </c>
      <c r="D126" s="1337" t="n">
        <f aca="false">K126</f>
        <v>260</v>
      </c>
      <c r="E126" s="1337" t="s">
        <v>496</v>
      </c>
      <c r="F126" s="1357" t="n">
        <f aca="false">L126</f>
        <v>1300</v>
      </c>
      <c r="G126" s="1337" t="s">
        <v>496</v>
      </c>
      <c r="H126" s="1325" t="n">
        <v>4</v>
      </c>
      <c r="I126" s="1327" t="s">
        <v>515</v>
      </c>
      <c r="J126" s="1338" t="n">
        <v>150</v>
      </c>
      <c r="K126" s="1209" t="n">
        <v>260</v>
      </c>
      <c r="L126" s="1209" t="n">
        <v>1300</v>
      </c>
      <c r="M126" s="1210" t="n">
        <v>14.4008882798342</v>
      </c>
      <c r="N126" s="1211" t="n">
        <v>956.303522118</v>
      </c>
      <c r="O126" s="1212" t="n">
        <v>22099.6894622175</v>
      </c>
      <c r="P126" s="1341" t="n">
        <v>27238.41691335</v>
      </c>
      <c r="Q126" s="1213" t="n">
        <v>13983.24713355</v>
      </c>
      <c r="R126" s="1343" t="n">
        <v>36082.9365957675</v>
      </c>
      <c r="S126" s="1344" t="n">
        <v>41221.6640469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150</v>
      </c>
      <c r="C127" s="1337" t="s">
        <v>496</v>
      </c>
      <c r="D127" s="1337" t="n">
        <f aca="false">K127</f>
        <v>260</v>
      </c>
      <c r="E127" s="1337" t="s">
        <v>496</v>
      </c>
      <c r="F127" s="1357" t="n">
        <f aca="false">L127</f>
        <v>1350</v>
      </c>
      <c r="G127" s="1337" t="s">
        <v>496</v>
      </c>
      <c r="H127" s="1325" t="n">
        <v>4</v>
      </c>
      <c r="I127" s="1327" t="s">
        <v>515</v>
      </c>
      <c r="J127" s="1338" t="n">
        <v>150</v>
      </c>
      <c r="K127" s="1209" t="n">
        <v>260</v>
      </c>
      <c r="L127" s="1209" t="n">
        <v>1350</v>
      </c>
      <c r="M127" s="1210" t="n">
        <v>14.9091889416995</v>
      </c>
      <c r="N127" s="1211" t="n">
        <v>1006.63528644</v>
      </c>
      <c r="O127" s="1212" t="n">
        <v>22751.19732573</v>
      </c>
      <c r="P127" s="1341" t="n">
        <v>28061.8596731925</v>
      </c>
      <c r="Q127" s="1213" t="n">
        <v>14386.6215376313</v>
      </c>
      <c r="R127" s="1343" t="n">
        <v>37137.8188633613</v>
      </c>
      <c r="S127" s="1344" t="n">
        <v>42448.4812108238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150</v>
      </c>
      <c r="C128" s="1337" t="s">
        <v>496</v>
      </c>
      <c r="D128" s="1337" t="n">
        <f aca="false">K128</f>
        <v>260</v>
      </c>
      <c r="E128" s="1337" t="s">
        <v>496</v>
      </c>
      <c r="F128" s="1357" t="n">
        <f aca="false">L128</f>
        <v>1400</v>
      </c>
      <c r="G128" s="1337" t="s">
        <v>496</v>
      </c>
      <c r="H128" s="1325" t="n">
        <v>4</v>
      </c>
      <c r="I128" s="1327" t="s">
        <v>515</v>
      </c>
      <c r="J128" s="1338" t="n">
        <v>150</v>
      </c>
      <c r="K128" s="1209" t="n">
        <v>260</v>
      </c>
      <c r="L128" s="1209" t="n">
        <v>1400</v>
      </c>
      <c r="M128" s="1210" t="n">
        <v>15.4345296035647</v>
      </c>
      <c r="N128" s="1211" t="n">
        <v>1056.967050762</v>
      </c>
      <c r="O128" s="1212" t="n">
        <v>23402.7051892425</v>
      </c>
      <c r="P128" s="1341" t="n">
        <v>28885.302433035</v>
      </c>
      <c r="Q128" s="1213" t="n">
        <v>15005.492930295</v>
      </c>
      <c r="R128" s="1343" t="n">
        <v>38408.1981195375</v>
      </c>
      <c r="S128" s="1344" t="n">
        <v>43890.79536333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150</v>
      </c>
      <c r="C129" s="1337" t="s">
        <v>496</v>
      </c>
      <c r="D129" s="1337" t="n">
        <f aca="false">K129</f>
        <v>260</v>
      </c>
      <c r="E129" s="1337" t="s">
        <v>496</v>
      </c>
      <c r="F129" s="1357" t="n">
        <f aca="false">L129</f>
        <v>1450</v>
      </c>
      <c r="G129" s="1337" t="s">
        <v>496</v>
      </c>
      <c r="H129" s="1325" t="n">
        <v>4</v>
      </c>
      <c r="I129" s="1327" t="s">
        <v>515</v>
      </c>
      <c r="J129" s="1338" t="n">
        <v>150</v>
      </c>
      <c r="K129" s="1209" t="n">
        <v>260</v>
      </c>
      <c r="L129" s="1209" t="n">
        <v>1450</v>
      </c>
      <c r="M129" s="1210" t="n">
        <v>15.94283026543</v>
      </c>
      <c r="N129" s="1211" t="n">
        <v>1107.298815084</v>
      </c>
      <c r="O129" s="1212" t="n">
        <v>24054.2131839638</v>
      </c>
      <c r="P129" s="1341" t="n">
        <v>29708.7451928775</v>
      </c>
      <c r="Q129" s="1213" t="n">
        <v>15408.8673343763</v>
      </c>
      <c r="R129" s="1343" t="n">
        <v>39463.08051834</v>
      </c>
      <c r="S129" s="1344" t="n">
        <v>45117.6125272538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150</v>
      </c>
      <c r="C130" s="1337" t="s">
        <v>496</v>
      </c>
      <c r="D130" s="1337" t="n">
        <f aca="false">K130</f>
        <v>260</v>
      </c>
      <c r="E130" s="1337" t="s">
        <v>496</v>
      </c>
      <c r="F130" s="1357" t="n">
        <f aca="false">L130</f>
        <v>1500</v>
      </c>
      <c r="G130" s="1337" t="s">
        <v>496</v>
      </c>
      <c r="H130" s="1325" t="n">
        <v>4</v>
      </c>
      <c r="I130" s="1327" t="s">
        <v>515</v>
      </c>
      <c r="J130" s="1338" t="n">
        <v>150</v>
      </c>
      <c r="K130" s="1209" t="n">
        <v>260</v>
      </c>
      <c r="L130" s="1209" t="n">
        <v>1500</v>
      </c>
      <c r="M130" s="1210" t="n">
        <v>16.6112732705953</v>
      </c>
      <c r="N130" s="1211" t="n">
        <v>1157.630579406</v>
      </c>
      <c r="O130" s="1212" t="n">
        <v>25277.06443221</v>
      </c>
      <c r="P130" s="1341" t="n">
        <v>31068.9165010725</v>
      </c>
      <c r="Q130" s="1213" t="n">
        <v>16027.73872704</v>
      </c>
      <c r="R130" s="1343" t="n">
        <v>41304.80315925</v>
      </c>
      <c r="S130" s="1344" t="n">
        <v>47096.6552281125</v>
      </c>
    </row>
    <row r="131" customFormat="false" ht="16.5" hidden="false" customHeight="false" outlineLevel="0" collapsed="false">
      <c r="A131" s="1336" t="s">
        <v>529</v>
      </c>
      <c r="B131" s="1337" t="n">
        <f aca="false">J131</f>
        <v>150</v>
      </c>
      <c r="C131" s="1337" t="s">
        <v>496</v>
      </c>
      <c r="D131" s="1337" t="n">
        <f aca="false">K131</f>
        <v>260</v>
      </c>
      <c r="E131" s="1337" t="s">
        <v>496</v>
      </c>
      <c r="F131" s="1357" t="n">
        <f aca="false">L131</f>
        <v>1550</v>
      </c>
      <c r="G131" s="1337" t="s">
        <v>496</v>
      </c>
      <c r="H131" s="1325" t="n">
        <v>4</v>
      </c>
      <c r="I131" s="1327" t="s">
        <v>515</v>
      </c>
      <c r="J131" s="1338" t="n">
        <v>150</v>
      </c>
      <c r="K131" s="1209" t="n">
        <v>260</v>
      </c>
      <c r="L131" s="1209" t="n">
        <v>1550</v>
      </c>
      <c r="M131" s="1210" t="n">
        <v>17.1195739324605</v>
      </c>
      <c r="N131" s="1211" t="n">
        <v>1207.962343728</v>
      </c>
      <c r="O131" s="1212" t="n">
        <v>25928.5722957225</v>
      </c>
      <c r="P131" s="1341" t="n">
        <v>31892.359260915</v>
      </c>
      <c r="Q131" s="1213" t="n">
        <v>16431.1131311213</v>
      </c>
      <c r="R131" s="1343" t="n">
        <v>42359.6854268438</v>
      </c>
      <c r="S131" s="1344" t="n">
        <v>48323.4723920363</v>
      </c>
    </row>
    <row r="132" customFormat="false" ht="16.5" hidden="false" customHeight="false" outlineLevel="0" collapsed="false">
      <c r="A132" s="1324" t="s">
        <v>529</v>
      </c>
      <c r="B132" s="1325" t="n">
        <f aca="false">J132</f>
        <v>150</v>
      </c>
      <c r="C132" s="1325" t="s">
        <v>496</v>
      </c>
      <c r="D132" s="1325" t="n">
        <f aca="false">K132</f>
        <v>260</v>
      </c>
      <c r="E132" s="1325" t="s">
        <v>496</v>
      </c>
      <c r="F132" s="1357" t="n">
        <f aca="false">L132</f>
        <v>1600</v>
      </c>
      <c r="G132" s="1325" t="s">
        <v>496</v>
      </c>
      <c r="H132" s="1325" t="n">
        <v>4</v>
      </c>
      <c r="I132" s="1327" t="s">
        <v>515</v>
      </c>
      <c r="J132" s="1338" t="n">
        <v>150</v>
      </c>
      <c r="K132" s="1209" t="n">
        <v>260</v>
      </c>
      <c r="L132" s="1209" t="n">
        <v>1600</v>
      </c>
      <c r="M132" s="1210" t="n">
        <v>17.6278745943258</v>
      </c>
      <c r="N132" s="1211" t="n">
        <v>1258.29410805</v>
      </c>
      <c r="O132" s="1212" t="n">
        <v>26580.080159235</v>
      </c>
      <c r="P132" s="1341" t="n">
        <v>32715.8020207575</v>
      </c>
      <c r="Q132" s="1213" t="n">
        <v>16834.4875352025</v>
      </c>
      <c r="R132" s="1343" t="n">
        <v>43414.5676944375</v>
      </c>
      <c r="S132" s="1344" t="n">
        <v>49550.28955596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150</v>
      </c>
      <c r="C133" s="1337" t="s">
        <v>496</v>
      </c>
      <c r="D133" s="1337" t="n">
        <f aca="false">K133</f>
        <v>260</v>
      </c>
      <c r="E133" s="1337" t="s">
        <v>496</v>
      </c>
      <c r="F133" s="1357" t="n">
        <f aca="false">L133</f>
        <v>1650</v>
      </c>
      <c r="G133" s="1337" t="s">
        <v>496</v>
      </c>
      <c r="H133" s="1325" t="n">
        <v>4</v>
      </c>
      <c r="I133" s="1327" t="s">
        <v>515</v>
      </c>
      <c r="J133" s="1338" t="n">
        <v>150</v>
      </c>
      <c r="K133" s="1209" t="n">
        <v>260</v>
      </c>
      <c r="L133" s="1209" t="n">
        <v>1650</v>
      </c>
      <c r="M133" s="1210" t="n">
        <v>18.1532152561911</v>
      </c>
      <c r="N133" s="1211" t="n">
        <v>1308.625872372</v>
      </c>
      <c r="O133" s="1212" t="n">
        <v>27231.5880227475</v>
      </c>
      <c r="P133" s="1341" t="n">
        <v>33539.2447806</v>
      </c>
      <c r="Q133" s="1213" t="n">
        <v>17453.3587966575</v>
      </c>
      <c r="R133" s="1343" t="n">
        <v>44684.946819405</v>
      </c>
      <c r="S133" s="1344" t="n">
        <v>50992.6035772575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150</v>
      </c>
      <c r="C134" s="1337" t="s">
        <v>496</v>
      </c>
      <c r="D134" s="1337" t="n">
        <f aca="false">K134</f>
        <v>260</v>
      </c>
      <c r="E134" s="1337" t="s">
        <v>496</v>
      </c>
      <c r="F134" s="1357" t="n">
        <f aca="false">L134</f>
        <v>1700</v>
      </c>
      <c r="G134" s="1337" t="s">
        <v>496</v>
      </c>
      <c r="H134" s="1325" t="n">
        <v>4</v>
      </c>
      <c r="I134" s="1327" t="s">
        <v>515</v>
      </c>
      <c r="J134" s="1338" t="n">
        <v>150</v>
      </c>
      <c r="K134" s="1209" t="n">
        <v>260</v>
      </c>
      <c r="L134" s="1209" t="n">
        <v>1700</v>
      </c>
      <c r="M134" s="1210" t="n">
        <v>18.6615159180563</v>
      </c>
      <c r="N134" s="1211" t="n">
        <v>1358.957636694</v>
      </c>
      <c r="O134" s="1212" t="n">
        <v>27883.09588626</v>
      </c>
      <c r="P134" s="1341" t="n">
        <v>34362.6875404425</v>
      </c>
      <c r="Q134" s="1213" t="n">
        <v>17856.7332007388</v>
      </c>
      <c r="R134" s="1343" t="n">
        <v>45739.8290869988</v>
      </c>
      <c r="S134" s="1344" t="n">
        <v>52219.4207411813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150</v>
      </c>
      <c r="C135" s="1337" t="s">
        <v>496</v>
      </c>
      <c r="D135" s="1337" t="n">
        <f aca="false">K135</f>
        <v>260</v>
      </c>
      <c r="E135" s="1337" t="s">
        <v>496</v>
      </c>
      <c r="F135" s="1357" t="n">
        <f aca="false">L135</f>
        <v>1750</v>
      </c>
      <c r="G135" s="1337" t="s">
        <v>496</v>
      </c>
      <c r="H135" s="1325" t="n">
        <v>4</v>
      </c>
      <c r="I135" s="1327" t="s">
        <v>515</v>
      </c>
      <c r="J135" s="1338" t="n">
        <v>150</v>
      </c>
      <c r="K135" s="1209" t="n">
        <v>260</v>
      </c>
      <c r="L135" s="1209" t="n">
        <v>1750</v>
      </c>
      <c r="M135" s="1210" t="n">
        <v>19.1868565799216</v>
      </c>
      <c r="N135" s="1211" t="n">
        <v>1409.289401016</v>
      </c>
      <c r="O135" s="1212" t="n">
        <v>28534.6037497725</v>
      </c>
      <c r="P135" s="1341" t="n">
        <v>35186.130300285</v>
      </c>
      <c r="Q135" s="1213" t="n">
        <v>18475.6045934025</v>
      </c>
      <c r="R135" s="1343" t="n">
        <v>47010.208343175</v>
      </c>
      <c r="S135" s="1344" t="n">
        <v>53661.7348936875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150</v>
      </c>
      <c r="C136" s="1337" t="s">
        <v>496</v>
      </c>
      <c r="D136" s="1337" t="n">
        <f aca="false">K136</f>
        <v>260</v>
      </c>
      <c r="E136" s="1337" t="s">
        <v>496</v>
      </c>
      <c r="F136" s="1357" t="n">
        <f aca="false">L136</f>
        <v>1800</v>
      </c>
      <c r="G136" s="1337" t="s">
        <v>496</v>
      </c>
      <c r="H136" s="1325" t="n">
        <v>4</v>
      </c>
      <c r="I136" s="1327" t="s">
        <v>515</v>
      </c>
      <c r="J136" s="1338" t="n">
        <v>150</v>
      </c>
      <c r="K136" s="1209" t="n">
        <v>260</v>
      </c>
      <c r="L136" s="1209" t="n">
        <v>1800</v>
      </c>
      <c r="M136" s="1210" t="n">
        <v>19.6951572417868</v>
      </c>
      <c r="N136" s="1211" t="n">
        <v>1459.621165338</v>
      </c>
      <c r="O136" s="1212" t="n">
        <v>29186.111613285</v>
      </c>
      <c r="P136" s="1341" t="n">
        <v>36009.5730601275</v>
      </c>
      <c r="Q136" s="1213" t="n">
        <v>18878.9789974838</v>
      </c>
      <c r="R136" s="1343" t="n">
        <v>48065.0906107688</v>
      </c>
      <c r="S136" s="1344" t="n">
        <v>54888.5520576113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150</v>
      </c>
      <c r="C137" s="1337" t="s">
        <v>496</v>
      </c>
      <c r="D137" s="1337" t="n">
        <f aca="false">K137</f>
        <v>260</v>
      </c>
      <c r="E137" s="1337" t="s">
        <v>496</v>
      </c>
      <c r="F137" s="1357" t="n">
        <f aca="false">L137</f>
        <v>1850</v>
      </c>
      <c r="G137" s="1337" t="s">
        <v>496</v>
      </c>
      <c r="H137" s="1325" t="n">
        <v>4</v>
      </c>
      <c r="I137" s="1327" t="s">
        <v>515</v>
      </c>
      <c r="J137" s="1338" t="n">
        <v>150</v>
      </c>
      <c r="K137" s="1209" t="n">
        <v>260</v>
      </c>
      <c r="L137" s="1209" t="n">
        <v>1850</v>
      </c>
      <c r="M137" s="1210" t="n">
        <v>20.2204979036521</v>
      </c>
      <c r="N137" s="1211" t="n">
        <v>1509.95292966</v>
      </c>
      <c r="O137" s="1212" t="n">
        <v>29837.6194767975</v>
      </c>
      <c r="P137" s="1341" t="n">
        <v>36833.0159511788</v>
      </c>
      <c r="Q137" s="1213" t="n">
        <v>19497.8503901475</v>
      </c>
      <c r="R137" s="1343" t="n">
        <v>49335.469866945</v>
      </c>
      <c r="S137" s="1344" t="n">
        <v>56330.8663413263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150</v>
      </c>
      <c r="C138" s="1337" t="s">
        <v>496</v>
      </c>
      <c r="D138" s="1337" t="n">
        <f aca="false">K138</f>
        <v>260</v>
      </c>
      <c r="E138" s="1337" t="s">
        <v>496</v>
      </c>
      <c r="F138" s="1357" t="n">
        <f aca="false">L138</f>
        <v>1900</v>
      </c>
      <c r="G138" s="1337" t="s">
        <v>496</v>
      </c>
      <c r="H138" s="1325" t="n">
        <v>4</v>
      </c>
      <c r="I138" s="1327" t="s">
        <v>515</v>
      </c>
      <c r="J138" s="1338" t="n">
        <v>150</v>
      </c>
      <c r="K138" s="1209" t="n">
        <v>260</v>
      </c>
      <c r="L138" s="1209" t="n">
        <v>1900</v>
      </c>
      <c r="M138" s="1210" t="n">
        <v>20.7287985655174</v>
      </c>
      <c r="N138" s="1211" t="n">
        <v>1560.284693982</v>
      </c>
      <c r="O138" s="1212" t="n">
        <v>30489.12734031</v>
      </c>
      <c r="P138" s="1341" t="n">
        <v>37656.4587110213</v>
      </c>
      <c r="Q138" s="1213" t="n">
        <v>19901.2247942288</v>
      </c>
      <c r="R138" s="1343" t="n">
        <v>50390.3521345388</v>
      </c>
      <c r="S138" s="1344" t="n">
        <v>57557.68350525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150</v>
      </c>
      <c r="C139" s="1337" t="s">
        <v>496</v>
      </c>
      <c r="D139" s="1337" t="n">
        <f aca="false">K139</f>
        <v>260</v>
      </c>
      <c r="E139" s="1337" t="s">
        <v>496</v>
      </c>
      <c r="F139" s="1357" t="n">
        <f aca="false">L139</f>
        <v>1950</v>
      </c>
      <c r="G139" s="1337" t="s">
        <v>496</v>
      </c>
      <c r="H139" s="1325" t="n">
        <v>4</v>
      </c>
      <c r="I139" s="1327" t="s">
        <v>515</v>
      </c>
      <c r="J139" s="1338" t="n">
        <v>150</v>
      </c>
      <c r="K139" s="1209" t="n">
        <v>260</v>
      </c>
      <c r="L139" s="1209" t="n">
        <v>1950</v>
      </c>
      <c r="M139" s="1210" t="n">
        <v>21.3155992273826</v>
      </c>
      <c r="N139" s="1211" t="n">
        <v>1610.616458304</v>
      </c>
      <c r="O139" s="1212" t="n">
        <v>31212.7421532638</v>
      </c>
      <c r="P139" s="1341" t="n">
        <v>38552.4484944525</v>
      </c>
      <c r="Q139" s="1213" t="n">
        <v>20304.59919831</v>
      </c>
      <c r="R139" s="1343" t="n">
        <v>51517.3413515738</v>
      </c>
      <c r="S139" s="1344" t="n">
        <v>58857.0476927625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150</v>
      </c>
      <c r="C140" s="1337" t="s">
        <v>496</v>
      </c>
      <c r="D140" s="1337" t="n">
        <f aca="false">K140</f>
        <v>260</v>
      </c>
      <c r="E140" s="1337" t="s">
        <v>496</v>
      </c>
      <c r="F140" s="1357" t="n">
        <f aca="false">L140</f>
        <v>2000</v>
      </c>
      <c r="G140" s="1337" t="s">
        <v>496</v>
      </c>
      <c r="H140" s="1325" t="n">
        <v>4</v>
      </c>
      <c r="I140" s="1327" t="s">
        <v>515</v>
      </c>
      <c r="J140" s="1338" t="n">
        <v>150</v>
      </c>
      <c r="K140" s="1209" t="n">
        <v>260</v>
      </c>
      <c r="L140" s="1209" t="n">
        <v>2000</v>
      </c>
      <c r="M140" s="1210" t="n">
        <v>21.9325022892479</v>
      </c>
      <c r="N140" s="1211" t="n">
        <v>1660.948222626</v>
      </c>
      <c r="O140" s="1212" t="n">
        <v>32079.7107917438</v>
      </c>
      <c r="P140" s="1341" t="n">
        <v>39668.1163644938</v>
      </c>
      <c r="Q140" s="1213" t="n">
        <v>20923.4705909738</v>
      </c>
      <c r="R140" s="1343" t="n">
        <v>53003.1813827175</v>
      </c>
      <c r="S140" s="1344" t="n">
        <v>60591.5869554675</v>
      </c>
    </row>
    <row r="141" customFormat="false" ht="16.5" hidden="false" customHeight="false" outlineLevel="0" collapsed="false">
      <c r="A141" s="1336" t="s">
        <v>529</v>
      </c>
      <c r="B141" s="1337" t="n">
        <f aca="false">J141</f>
        <v>150</v>
      </c>
      <c r="C141" s="1337" t="s">
        <v>496</v>
      </c>
      <c r="D141" s="1337" t="n">
        <f aca="false">K141</f>
        <v>260</v>
      </c>
      <c r="E141" s="1337" t="s">
        <v>496</v>
      </c>
      <c r="F141" s="1357" t="n">
        <f aca="false">L141</f>
        <v>2050</v>
      </c>
      <c r="G141" s="1337" t="s">
        <v>496</v>
      </c>
      <c r="H141" s="1325" t="n">
        <v>4</v>
      </c>
      <c r="I141" s="1327" t="s">
        <v>515</v>
      </c>
      <c r="J141" s="1338" t="n">
        <v>150</v>
      </c>
      <c r="K141" s="1209" t="n">
        <v>260</v>
      </c>
      <c r="L141" s="1209" t="n">
        <v>2050</v>
      </c>
      <c r="M141" s="1210" t="n">
        <v>22.4408029511132</v>
      </c>
      <c r="N141" s="1211" t="n">
        <v>1711.279986948</v>
      </c>
      <c r="O141" s="1212" t="n">
        <v>32731.2186552563</v>
      </c>
      <c r="P141" s="1341" t="n">
        <v>40491.5591243363</v>
      </c>
      <c r="Q141" s="1213" t="n">
        <v>21326.844995055</v>
      </c>
      <c r="R141" s="1343" t="n">
        <v>54058.0636503113</v>
      </c>
      <c r="S141" s="1344" t="n">
        <v>61818.4041193913</v>
      </c>
    </row>
    <row r="142" customFormat="false" ht="16.5" hidden="false" customHeight="false" outlineLevel="0" collapsed="false">
      <c r="A142" s="1324" t="s">
        <v>529</v>
      </c>
      <c r="B142" s="1325" t="n">
        <f aca="false">J142</f>
        <v>150</v>
      </c>
      <c r="C142" s="1325" t="s">
        <v>496</v>
      </c>
      <c r="D142" s="1325" t="n">
        <f aca="false">K142</f>
        <v>260</v>
      </c>
      <c r="E142" s="1325" t="s">
        <v>496</v>
      </c>
      <c r="F142" s="1357" t="n">
        <f aca="false">L142</f>
        <v>2100</v>
      </c>
      <c r="G142" s="1325" t="s">
        <v>496</v>
      </c>
      <c r="H142" s="1325" t="n">
        <v>4</v>
      </c>
      <c r="I142" s="1327" t="s">
        <v>515</v>
      </c>
      <c r="J142" s="1338" t="n">
        <v>150</v>
      </c>
      <c r="K142" s="1209" t="n">
        <v>260</v>
      </c>
      <c r="L142" s="1209" t="n">
        <v>2100</v>
      </c>
      <c r="M142" s="1210" t="n">
        <v>22.9661436129784</v>
      </c>
      <c r="N142" s="1211" t="n">
        <v>1761.61175127</v>
      </c>
      <c r="O142" s="1212" t="n">
        <v>33382.7265187688</v>
      </c>
      <c r="P142" s="1341" t="n">
        <v>41315.0018841788</v>
      </c>
      <c r="Q142" s="1213" t="n">
        <v>21945.7163877188</v>
      </c>
      <c r="R142" s="1343" t="n">
        <v>55328.4429064875</v>
      </c>
      <c r="S142" s="1344" t="n">
        <v>63260.7182718975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150</v>
      </c>
      <c r="C143" s="1337" t="s">
        <v>496</v>
      </c>
      <c r="D143" s="1337" t="n">
        <f aca="false">K143</f>
        <v>260</v>
      </c>
      <c r="E143" s="1337" t="s">
        <v>496</v>
      </c>
      <c r="F143" s="1357" t="n">
        <f aca="false">L143</f>
        <v>2150</v>
      </c>
      <c r="G143" s="1337" t="s">
        <v>496</v>
      </c>
      <c r="H143" s="1325" t="n">
        <v>4</v>
      </c>
      <c r="I143" s="1327" t="s">
        <v>515</v>
      </c>
      <c r="J143" s="1338" t="n">
        <v>150</v>
      </c>
      <c r="K143" s="1209" t="n">
        <v>260</v>
      </c>
      <c r="L143" s="1209" t="n">
        <v>2150</v>
      </c>
      <c r="M143" s="1210" t="n">
        <v>23.4744442748437</v>
      </c>
      <c r="N143" s="1211" t="n">
        <v>1811.943515592</v>
      </c>
      <c r="O143" s="1212" t="n">
        <v>34034.2343822813</v>
      </c>
      <c r="P143" s="1341" t="n">
        <v>42138.4446440213</v>
      </c>
      <c r="Q143" s="1213" t="n">
        <v>22349.0907918</v>
      </c>
      <c r="R143" s="1343" t="n">
        <v>56383.3251740813</v>
      </c>
      <c r="S143" s="1344" t="n">
        <v>64487.5354358213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150</v>
      </c>
      <c r="C144" s="1337" t="s">
        <v>496</v>
      </c>
      <c r="D144" s="1337" t="n">
        <f aca="false">K144</f>
        <v>260</v>
      </c>
      <c r="E144" s="1337" t="s">
        <v>496</v>
      </c>
      <c r="F144" s="1357" t="n">
        <f aca="false">L144</f>
        <v>2200</v>
      </c>
      <c r="G144" s="1337" t="s">
        <v>496</v>
      </c>
      <c r="H144" s="1325" t="n">
        <v>4</v>
      </c>
      <c r="I144" s="1327" t="s">
        <v>515</v>
      </c>
      <c r="J144" s="1338" t="n">
        <v>150</v>
      </c>
      <c r="K144" s="1209" t="n">
        <v>260</v>
      </c>
      <c r="L144" s="1209" t="n">
        <v>2200</v>
      </c>
      <c r="M144" s="1210" t="n">
        <v>23.9997849367089</v>
      </c>
      <c r="N144" s="1211" t="n">
        <v>1862.275279914</v>
      </c>
      <c r="O144" s="1212" t="n">
        <v>34685.7423770025</v>
      </c>
      <c r="P144" s="1341" t="n">
        <v>42961.8874038638</v>
      </c>
      <c r="Q144" s="1213" t="n">
        <v>22967.9621844638</v>
      </c>
      <c r="R144" s="1343" t="n">
        <v>57653.7045614663</v>
      </c>
      <c r="S144" s="1344" t="n">
        <v>65929.8495883275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150</v>
      </c>
      <c r="C145" s="1337" t="s">
        <v>496</v>
      </c>
      <c r="D145" s="1337" t="n">
        <f aca="false">K145</f>
        <v>260</v>
      </c>
      <c r="E145" s="1337" t="s">
        <v>496</v>
      </c>
      <c r="F145" s="1357" t="n">
        <f aca="false">L145</f>
        <v>2250</v>
      </c>
      <c r="G145" s="1337" t="s">
        <v>496</v>
      </c>
      <c r="H145" s="1325" t="n">
        <v>4</v>
      </c>
      <c r="I145" s="1327" t="s">
        <v>515</v>
      </c>
      <c r="J145" s="1338" t="n">
        <v>150</v>
      </c>
      <c r="K145" s="1209" t="n">
        <v>260</v>
      </c>
      <c r="L145" s="1209" t="n">
        <v>2250</v>
      </c>
      <c r="M145" s="1210" t="n">
        <v>24.5080855985742</v>
      </c>
      <c r="N145" s="1211" t="n">
        <v>1912.607044236</v>
      </c>
      <c r="O145" s="1212" t="n">
        <v>35337.250240515</v>
      </c>
      <c r="P145" s="1341" t="n">
        <v>43785.3301637063</v>
      </c>
      <c r="Q145" s="1213" t="n">
        <v>23371.3364573363</v>
      </c>
      <c r="R145" s="1343" t="n">
        <v>58708.5866978513</v>
      </c>
      <c r="S145" s="1344" t="n">
        <v>67156.6666210425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150</v>
      </c>
      <c r="C146" s="1337" t="s">
        <v>496</v>
      </c>
      <c r="D146" s="1337" t="n">
        <f aca="false">K146</f>
        <v>260</v>
      </c>
      <c r="E146" s="1337" t="s">
        <v>496</v>
      </c>
      <c r="F146" s="1357" t="n">
        <f aca="false">L146</f>
        <v>2300</v>
      </c>
      <c r="G146" s="1337" t="s">
        <v>496</v>
      </c>
      <c r="H146" s="1325" t="n">
        <v>4</v>
      </c>
      <c r="I146" s="1327" t="s">
        <v>515</v>
      </c>
      <c r="J146" s="1338" t="n">
        <v>150</v>
      </c>
      <c r="K146" s="1209" t="n">
        <v>260</v>
      </c>
      <c r="L146" s="1209" t="n">
        <v>2300</v>
      </c>
      <c r="M146" s="1210" t="n">
        <v>25.0163862604395</v>
      </c>
      <c r="N146" s="1211" t="n">
        <v>1962.938808558</v>
      </c>
      <c r="O146" s="1212" t="n">
        <v>35988.7581040275</v>
      </c>
      <c r="P146" s="1341" t="n">
        <v>44608.7729235488</v>
      </c>
      <c r="Q146" s="1213" t="n">
        <v>23774.7108614175</v>
      </c>
      <c r="R146" s="1343" t="n">
        <v>59763.468965445</v>
      </c>
      <c r="S146" s="1344" t="n">
        <v>68383.4837849663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150</v>
      </c>
      <c r="C147" s="1337" t="s">
        <v>496</v>
      </c>
      <c r="D147" s="1337" t="n">
        <f aca="false">K147</f>
        <v>260</v>
      </c>
      <c r="E147" s="1337" t="s">
        <v>496</v>
      </c>
      <c r="F147" s="1357" t="n">
        <f aca="false">L147</f>
        <v>2350</v>
      </c>
      <c r="G147" s="1337" t="s">
        <v>496</v>
      </c>
      <c r="H147" s="1325" t="n">
        <v>4</v>
      </c>
      <c r="I147" s="1327" t="s">
        <v>515</v>
      </c>
      <c r="J147" s="1338" t="n">
        <v>150</v>
      </c>
      <c r="K147" s="1209" t="n">
        <v>260</v>
      </c>
      <c r="L147" s="1209" t="n">
        <v>2350</v>
      </c>
      <c r="M147" s="1210" t="n">
        <v>25.5417269223047</v>
      </c>
      <c r="N147" s="1211" t="n">
        <v>2013.27057288</v>
      </c>
      <c r="O147" s="1212" t="n">
        <v>36640.26596754</v>
      </c>
      <c r="P147" s="1341" t="n">
        <v>45432.2156833913</v>
      </c>
      <c r="Q147" s="1213" t="n">
        <v>24393.5822540813</v>
      </c>
      <c r="R147" s="1343" t="n">
        <v>61033.8482216213</v>
      </c>
      <c r="S147" s="1344" t="n">
        <v>69825.7979374725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150</v>
      </c>
      <c r="C148" s="1337" t="s">
        <v>496</v>
      </c>
      <c r="D148" s="1337" t="n">
        <f aca="false">K148</f>
        <v>260</v>
      </c>
      <c r="E148" s="1337" t="s">
        <v>496</v>
      </c>
      <c r="F148" s="1357" t="n">
        <f aca="false">L148</f>
        <v>2400</v>
      </c>
      <c r="G148" s="1337" t="s">
        <v>496</v>
      </c>
      <c r="H148" s="1325" t="n">
        <v>4</v>
      </c>
      <c r="I148" s="1327" t="s">
        <v>515</v>
      </c>
      <c r="J148" s="1338" t="n">
        <v>150</v>
      </c>
      <c r="K148" s="1209" t="n">
        <v>260</v>
      </c>
      <c r="L148" s="1209" t="n">
        <v>2400</v>
      </c>
      <c r="M148" s="1210" t="n">
        <v>26.05002758417</v>
      </c>
      <c r="N148" s="1211" t="n">
        <v>2063.602337202</v>
      </c>
      <c r="O148" s="1212" t="n">
        <v>37291.7738310525</v>
      </c>
      <c r="P148" s="1341" t="n">
        <v>46255.6584432338</v>
      </c>
      <c r="Q148" s="1213" t="n">
        <v>24796.9566581625</v>
      </c>
      <c r="R148" s="1343" t="n">
        <v>62088.730489215</v>
      </c>
      <c r="S148" s="1344" t="n">
        <v>71052.6151013963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150</v>
      </c>
      <c r="C149" s="1337" t="s">
        <v>496</v>
      </c>
      <c r="D149" s="1337" t="n">
        <f aca="false">K149</f>
        <v>260</v>
      </c>
      <c r="E149" s="1337" t="s">
        <v>496</v>
      </c>
      <c r="F149" s="1357" t="n">
        <f aca="false">L149</f>
        <v>2450</v>
      </c>
      <c r="G149" s="1337" t="s">
        <v>496</v>
      </c>
      <c r="H149" s="1325" t="n">
        <v>4</v>
      </c>
      <c r="I149" s="1327" t="s">
        <v>515</v>
      </c>
      <c r="J149" s="1338" t="n">
        <v>150</v>
      </c>
      <c r="K149" s="1209" t="n">
        <v>260</v>
      </c>
      <c r="L149" s="1209" t="n">
        <v>2450</v>
      </c>
      <c r="M149" s="1210" t="n">
        <v>26.7184705893353</v>
      </c>
      <c r="N149" s="1211" t="n">
        <v>2113.934101524</v>
      </c>
      <c r="O149" s="1212" t="n">
        <v>38514.6250792988</v>
      </c>
      <c r="P149" s="1341" t="n">
        <v>47615.8297514288</v>
      </c>
      <c r="Q149" s="1213" t="n">
        <v>25415.8280508263</v>
      </c>
      <c r="R149" s="1343" t="n">
        <v>63930.453130125</v>
      </c>
      <c r="S149" s="1344" t="n">
        <v>73031.657802255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150</v>
      </c>
      <c r="C150" s="1337" t="s">
        <v>496</v>
      </c>
      <c r="D150" s="1337" t="n">
        <f aca="false">K150</f>
        <v>260</v>
      </c>
      <c r="E150" s="1337" t="s">
        <v>496</v>
      </c>
      <c r="F150" s="1357" t="n">
        <f aca="false">L150</f>
        <v>2500</v>
      </c>
      <c r="G150" s="1337" t="s">
        <v>496</v>
      </c>
      <c r="H150" s="1325" t="n">
        <v>4</v>
      </c>
      <c r="I150" s="1327" t="s">
        <v>515</v>
      </c>
      <c r="J150" s="1338" t="n">
        <v>150</v>
      </c>
      <c r="K150" s="1209" t="n">
        <v>260</v>
      </c>
      <c r="L150" s="1209" t="n">
        <v>2500</v>
      </c>
      <c r="M150" s="1210" t="n">
        <v>27.2267712512005</v>
      </c>
      <c r="N150" s="1211" t="n">
        <v>2164.265865846</v>
      </c>
      <c r="O150" s="1212" t="n">
        <v>39166.1329428113</v>
      </c>
      <c r="P150" s="1341" t="n">
        <v>48439.2725112713</v>
      </c>
      <c r="Q150" s="1213" t="n">
        <v>25819.2024549075</v>
      </c>
      <c r="R150" s="1343" t="n">
        <v>64985.3353977188</v>
      </c>
      <c r="S150" s="1344" t="n">
        <v>74258.4749661788</v>
      </c>
    </row>
    <row r="151" customFormat="false" ht="16.5" hidden="false" customHeight="false" outlineLevel="0" collapsed="false">
      <c r="A151" s="1336" t="s">
        <v>529</v>
      </c>
      <c r="B151" s="1337" t="n">
        <f aca="false">J151</f>
        <v>150</v>
      </c>
      <c r="C151" s="1337" t="s">
        <v>496</v>
      </c>
      <c r="D151" s="1337" t="n">
        <f aca="false">K151</f>
        <v>260</v>
      </c>
      <c r="E151" s="1337" t="s">
        <v>496</v>
      </c>
      <c r="F151" s="1357" t="n">
        <f aca="false">L151</f>
        <v>2550</v>
      </c>
      <c r="G151" s="1337" t="s">
        <v>496</v>
      </c>
      <c r="H151" s="1325" t="n">
        <v>4</v>
      </c>
      <c r="I151" s="1327" t="s">
        <v>515</v>
      </c>
      <c r="J151" s="1338" t="n">
        <v>150</v>
      </c>
      <c r="K151" s="1209" t="n">
        <v>260</v>
      </c>
      <c r="L151" s="1209" t="n">
        <v>2550</v>
      </c>
      <c r="M151" s="1210" t="n">
        <v>27.7521119130658</v>
      </c>
      <c r="N151" s="1211" t="n">
        <v>2214.597630168</v>
      </c>
      <c r="O151" s="1212" t="n">
        <v>39817.6408063238</v>
      </c>
      <c r="P151" s="1341" t="n">
        <v>49262.7152711138</v>
      </c>
      <c r="Q151" s="1213" t="n">
        <v>26438.0738475713</v>
      </c>
      <c r="R151" s="1343" t="n">
        <v>66255.714653895</v>
      </c>
      <c r="S151" s="1344" t="n">
        <v>75700.789118685</v>
      </c>
    </row>
    <row r="152" customFormat="false" ht="16.5" hidden="false" customHeight="false" outlineLevel="0" collapsed="false">
      <c r="A152" s="1324" t="s">
        <v>529</v>
      </c>
      <c r="B152" s="1325" t="n">
        <f aca="false">J152</f>
        <v>150</v>
      </c>
      <c r="C152" s="1325" t="s">
        <v>496</v>
      </c>
      <c r="D152" s="1325" t="n">
        <f aca="false">K152</f>
        <v>260</v>
      </c>
      <c r="E152" s="1325" t="s">
        <v>496</v>
      </c>
      <c r="F152" s="1357" t="n">
        <f aca="false">L152</f>
        <v>2600</v>
      </c>
      <c r="G152" s="1325" t="s">
        <v>496</v>
      </c>
      <c r="H152" s="1325" t="n">
        <v>4</v>
      </c>
      <c r="I152" s="1327" t="s">
        <v>515</v>
      </c>
      <c r="J152" s="1338" t="n">
        <v>150</v>
      </c>
      <c r="K152" s="1209" t="n">
        <v>260</v>
      </c>
      <c r="L152" s="1209" t="n">
        <v>2600</v>
      </c>
      <c r="M152" s="1210" t="n">
        <v>28.2604125749311</v>
      </c>
      <c r="N152" s="1211" t="n">
        <v>2264.92939449</v>
      </c>
      <c r="O152" s="1212" t="n">
        <v>40469.1486698363</v>
      </c>
      <c r="P152" s="1341" t="n">
        <v>50086.1580309563</v>
      </c>
      <c r="Q152" s="1213" t="n">
        <v>26841.4482516525</v>
      </c>
      <c r="R152" s="1343" t="n">
        <v>67310.5969214888</v>
      </c>
      <c r="S152" s="1344" t="n">
        <v>76927.6062826088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150</v>
      </c>
      <c r="C153" s="1337" t="s">
        <v>496</v>
      </c>
      <c r="D153" s="1337" t="n">
        <f aca="false">K153</f>
        <v>260</v>
      </c>
      <c r="E153" s="1337" t="s">
        <v>496</v>
      </c>
      <c r="F153" s="1357" t="n">
        <f aca="false">L153</f>
        <v>2650</v>
      </c>
      <c r="G153" s="1337" t="s">
        <v>496</v>
      </c>
      <c r="H153" s="1325" t="n">
        <v>4</v>
      </c>
      <c r="I153" s="1327" t="s">
        <v>515</v>
      </c>
      <c r="J153" s="1338" t="n">
        <v>150</v>
      </c>
      <c r="K153" s="1209" t="n">
        <v>260</v>
      </c>
      <c r="L153" s="1209" t="n">
        <v>2650</v>
      </c>
      <c r="M153" s="1210" t="n">
        <v>28.7857532367963</v>
      </c>
      <c r="N153" s="1211" t="n">
        <v>2315.261158812</v>
      </c>
      <c r="O153" s="1212" t="n">
        <v>41120.6566645575</v>
      </c>
      <c r="P153" s="1341" t="n">
        <v>50909.6007907988</v>
      </c>
      <c r="Q153" s="1213" t="n">
        <v>27460.3196443163</v>
      </c>
      <c r="R153" s="1343" t="n">
        <v>68580.9763088738</v>
      </c>
      <c r="S153" s="1344" t="n">
        <v>78369.920435115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150</v>
      </c>
      <c r="C154" s="1337" t="s">
        <v>496</v>
      </c>
      <c r="D154" s="1337" t="n">
        <f aca="false">K154</f>
        <v>260</v>
      </c>
      <c r="E154" s="1337" t="s">
        <v>496</v>
      </c>
      <c r="F154" s="1357" t="n">
        <f aca="false">L154</f>
        <v>2700</v>
      </c>
      <c r="G154" s="1337" t="s">
        <v>496</v>
      </c>
      <c r="H154" s="1325" t="n">
        <v>4</v>
      </c>
      <c r="I154" s="1327" t="s">
        <v>515</v>
      </c>
      <c r="J154" s="1338" t="n">
        <v>150</v>
      </c>
      <c r="K154" s="1209" t="n">
        <v>260</v>
      </c>
      <c r="L154" s="1209" t="n">
        <v>2700</v>
      </c>
      <c r="M154" s="1210" t="n">
        <v>29.3725538986616</v>
      </c>
      <c r="N154" s="1211" t="n">
        <v>2365.592923134</v>
      </c>
      <c r="O154" s="1212" t="n">
        <v>41844.2713463025</v>
      </c>
      <c r="P154" s="1341" t="n">
        <v>51805.5907054388</v>
      </c>
      <c r="Q154" s="1213" t="n">
        <v>27863.6940483975</v>
      </c>
      <c r="R154" s="1343" t="n">
        <v>69707.9653947</v>
      </c>
      <c r="S154" s="1344" t="n">
        <v>79669.2847538363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150</v>
      </c>
      <c r="C155" s="1337" t="s">
        <v>496</v>
      </c>
      <c r="D155" s="1337" t="n">
        <f aca="false">K155</f>
        <v>260</v>
      </c>
      <c r="E155" s="1337" t="s">
        <v>496</v>
      </c>
      <c r="F155" s="1357" t="n">
        <f aca="false">L155</f>
        <v>2750</v>
      </c>
      <c r="G155" s="1337" t="s">
        <v>496</v>
      </c>
      <c r="H155" s="1325" t="n">
        <v>4</v>
      </c>
      <c r="I155" s="1327" t="s">
        <v>515</v>
      </c>
      <c r="J155" s="1338" t="n">
        <v>150</v>
      </c>
      <c r="K155" s="1209" t="n">
        <v>260</v>
      </c>
      <c r="L155" s="1209" t="n">
        <v>2750</v>
      </c>
      <c r="M155" s="1210" t="n">
        <v>29.8808545605268</v>
      </c>
      <c r="N155" s="1211" t="n">
        <v>2415.924687456</v>
      </c>
      <c r="O155" s="1212" t="n">
        <v>42495.779209815</v>
      </c>
      <c r="P155" s="1341" t="n">
        <v>52629.0334652813</v>
      </c>
      <c r="Q155" s="1213" t="n">
        <v>28267.0684524788</v>
      </c>
      <c r="R155" s="1343" t="n">
        <v>70762.8476622938</v>
      </c>
      <c r="S155" s="1344" t="n">
        <v>80896.10191776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150</v>
      </c>
      <c r="C156" s="1337" t="s">
        <v>496</v>
      </c>
      <c r="D156" s="1337" t="n">
        <f aca="false">K156</f>
        <v>260</v>
      </c>
      <c r="E156" s="1337" t="s">
        <v>496</v>
      </c>
      <c r="F156" s="1357" t="n">
        <f aca="false">L156</f>
        <v>2800</v>
      </c>
      <c r="G156" s="1337" t="s">
        <v>496</v>
      </c>
      <c r="H156" s="1325" t="n">
        <v>4</v>
      </c>
      <c r="I156" s="1327" t="s">
        <v>515</v>
      </c>
      <c r="J156" s="1338" t="n">
        <v>150</v>
      </c>
      <c r="K156" s="1209" t="n">
        <v>260</v>
      </c>
      <c r="L156" s="1209" t="n">
        <v>2800</v>
      </c>
      <c r="M156" s="1210" t="n">
        <v>30.4061952223921</v>
      </c>
      <c r="N156" s="1211" t="n">
        <v>2466.256451778</v>
      </c>
      <c r="O156" s="1212" t="n">
        <v>43147.2870733275</v>
      </c>
      <c r="P156" s="1341" t="n">
        <v>53452.4762251238</v>
      </c>
      <c r="Q156" s="1213" t="n">
        <v>28885.9397139338</v>
      </c>
      <c r="R156" s="1343" t="n">
        <v>72033.2267872613</v>
      </c>
      <c r="S156" s="1344" t="n">
        <v>82338.4159390575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150</v>
      </c>
      <c r="C157" s="1337" t="s">
        <v>496</v>
      </c>
      <c r="D157" s="1337" t="n">
        <f aca="false">K157</f>
        <v>260</v>
      </c>
      <c r="E157" s="1337" t="s">
        <v>496</v>
      </c>
      <c r="F157" s="1357" t="n">
        <f aca="false">L157</f>
        <v>2850</v>
      </c>
      <c r="G157" s="1337" t="s">
        <v>496</v>
      </c>
      <c r="H157" s="1325" t="n">
        <v>4</v>
      </c>
      <c r="I157" s="1327" t="s">
        <v>515</v>
      </c>
      <c r="J157" s="1338" t="n">
        <v>150</v>
      </c>
      <c r="K157" s="1209" t="n">
        <v>260</v>
      </c>
      <c r="L157" s="1209" t="n">
        <v>2850</v>
      </c>
      <c r="M157" s="1210" t="n">
        <v>30.9144958842574</v>
      </c>
      <c r="N157" s="1211" t="n">
        <v>2516.5882161</v>
      </c>
      <c r="O157" s="1212" t="n">
        <v>43798.7950680488</v>
      </c>
      <c r="P157" s="1341" t="n">
        <v>54275.9189849663</v>
      </c>
      <c r="Q157" s="1213" t="n">
        <v>29289.314118015</v>
      </c>
      <c r="R157" s="1343" t="n">
        <v>73088.1091860638</v>
      </c>
      <c r="S157" s="1344" t="n">
        <v>83565.2331029813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150</v>
      </c>
      <c r="C158" s="1337" t="s">
        <v>496</v>
      </c>
      <c r="D158" s="1337" t="n">
        <f aca="false">K158</f>
        <v>260</v>
      </c>
      <c r="E158" s="1337" t="s">
        <v>496</v>
      </c>
      <c r="F158" s="1357" t="n">
        <f aca="false">L158</f>
        <v>2900</v>
      </c>
      <c r="G158" s="1337" t="s">
        <v>496</v>
      </c>
      <c r="H158" s="1325" t="n">
        <v>4</v>
      </c>
      <c r="I158" s="1327" t="s">
        <v>515</v>
      </c>
      <c r="J158" s="1338" t="n">
        <v>150</v>
      </c>
      <c r="K158" s="1209" t="n">
        <v>260</v>
      </c>
      <c r="L158" s="1209" t="n">
        <v>2900</v>
      </c>
      <c r="M158" s="1210" t="n">
        <v>31.4398365461226</v>
      </c>
      <c r="N158" s="1211" t="n">
        <v>2566.919980422</v>
      </c>
      <c r="O158" s="1212" t="n">
        <v>44450.3029315613</v>
      </c>
      <c r="P158" s="1341" t="n">
        <v>55099.3617448088</v>
      </c>
      <c r="Q158" s="1213" t="n">
        <v>29908.1855106788</v>
      </c>
      <c r="R158" s="1343" t="n">
        <v>74358.48844224</v>
      </c>
      <c r="S158" s="1344" t="n">
        <v>85007.5472554875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150</v>
      </c>
      <c r="C159" s="1337" t="s">
        <v>496</v>
      </c>
      <c r="D159" s="1337" t="n">
        <f aca="false">K159</f>
        <v>260</v>
      </c>
      <c r="E159" s="1337" t="s">
        <v>496</v>
      </c>
      <c r="F159" s="1357" t="n">
        <f aca="false">L159</f>
        <v>2950</v>
      </c>
      <c r="G159" s="1337" t="s">
        <v>496</v>
      </c>
      <c r="H159" s="1325" t="n">
        <v>4</v>
      </c>
      <c r="I159" s="1327" t="s">
        <v>515</v>
      </c>
      <c r="J159" s="1338" t="n">
        <v>150</v>
      </c>
      <c r="K159" s="1209" t="n">
        <v>260</v>
      </c>
      <c r="L159" s="1209" t="n">
        <v>2950</v>
      </c>
      <c r="M159" s="1210" t="n">
        <v>31.9481372079879</v>
      </c>
      <c r="N159" s="1211" t="n">
        <v>2617.251744744</v>
      </c>
      <c r="O159" s="1212" t="n">
        <v>45101.8107950738</v>
      </c>
      <c r="P159" s="1341" t="n">
        <v>55922.8045046511</v>
      </c>
      <c r="Q159" s="1213" t="n">
        <v>30311.55991476</v>
      </c>
      <c r="R159" s="1343" t="n">
        <v>75413.3707098338</v>
      </c>
      <c r="S159" s="1344" t="n">
        <v>86234.3644194112</v>
      </c>
    </row>
    <row r="160" customFormat="false" ht="16.5" hidden="false" customHeight="false" outlineLevel="0" collapsed="false">
      <c r="A160" s="1345" t="s">
        <v>529</v>
      </c>
      <c r="B160" s="1346" t="n">
        <f aca="false">J160</f>
        <v>150</v>
      </c>
      <c r="C160" s="1346" t="s">
        <v>496</v>
      </c>
      <c r="D160" s="1346" t="n">
        <f aca="false">K160</f>
        <v>260</v>
      </c>
      <c r="E160" s="1346" t="s">
        <v>496</v>
      </c>
      <c r="F160" s="1358" t="n">
        <f aca="false">L160</f>
        <v>3000</v>
      </c>
      <c r="G160" s="1346" t="s">
        <v>496</v>
      </c>
      <c r="H160" s="1348" t="n">
        <v>4</v>
      </c>
      <c r="I160" s="1349" t="s">
        <v>515</v>
      </c>
      <c r="J160" s="1356" t="n">
        <v>150</v>
      </c>
      <c r="K160" s="1232" t="n">
        <v>260</v>
      </c>
      <c r="L160" s="1232" t="n">
        <v>3000</v>
      </c>
      <c r="M160" s="1233" t="n">
        <v>32.4734778698532</v>
      </c>
      <c r="N160" s="1234" t="n">
        <v>2667.583509066</v>
      </c>
      <c r="O160" s="1235" t="n">
        <v>46851.5966457375</v>
      </c>
      <c r="P160" s="1352" t="n">
        <v>56746.2473957025</v>
      </c>
      <c r="Q160" s="1236" t="n">
        <v>30930.4313074238</v>
      </c>
      <c r="R160" s="1354" t="n">
        <v>77782.0279531613</v>
      </c>
      <c r="S160" s="1355" t="n">
        <v>87676.6787031263</v>
      </c>
    </row>
    <row r="161" customFormat="false" ht="22.5" hidden="false" customHeight="true" outlineLevel="0" collapsed="false">
      <c r="A161" s="1241" t="s">
        <v>498</v>
      </c>
      <c r="B161" s="1241"/>
      <c r="C161" s="1241"/>
      <c r="D161" s="1241"/>
      <c r="E161" s="1241"/>
      <c r="F161" s="1241"/>
      <c r="G161" s="1241"/>
      <c r="H161" s="1241"/>
      <c r="I161" s="1241"/>
      <c r="J161" s="1241"/>
      <c r="K161" s="1241"/>
      <c r="L161" s="1241"/>
      <c r="M161" s="1241"/>
      <c r="N161" s="1241"/>
      <c r="O161" s="1241"/>
      <c r="P161" s="1241"/>
      <c r="Q161" s="1241"/>
      <c r="R161" s="1241"/>
      <c r="S161" s="1241"/>
    </row>
    <row r="162" customFormat="false" ht="16.5" hidden="false" customHeight="true" outlineLevel="0" collapsed="false">
      <c r="A162" s="1202" t="s">
        <v>541</v>
      </c>
      <c r="B162" s="1202"/>
      <c r="C162" s="1202"/>
      <c r="D162" s="1202"/>
      <c r="E162" s="1202"/>
      <c r="F162" s="1202"/>
      <c r="G162" s="1202"/>
      <c r="H162" s="1202"/>
      <c r="I162" s="1202"/>
      <c r="J162" s="1202"/>
      <c r="K162" s="1202"/>
      <c r="L162" s="1202"/>
      <c r="M162" s="1202"/>
      <c r="N162" s="1202"/>
      <c r="O162" s="1202"/>
      <c r="P162" s="1202"/>
      <c r="Q162" s="1202"/>
      <c r="R162" s="1202"/>
      <c r="S162" s="1202"/>
    </row>
    <row r="163" customFormat="false" ht="16.5" hidden="false" customHeight="false" outlineLevel="0" collapsed="false">
      <c r="A163" s="1324" t="s">
        <v>529</v>
      </c>
      <c r="B163" s="1325" t="n">
        <f aca="false">J163</f>
        <v>150</v>
      </c>
      <c r="C163" s="1325" t="s">
        <v>496</v>
      </c>
      <c r="D163" s="1325" t="n">
        <f aca="false">K163</f>
        <v>300</v>
      </c>
      <c r="E163" s="1325" t="s">
        <v>496</v>
      </c>
      <c r="F163" s="1357" t="n">
        <f aca="false">L163</f>
        <v>600</v>
      </c>
      <c r="G163" s="1325" t="s">
        <v>496</v>
      </c>
      <c r="H163" s="1325" t="n">
        <v>6</v>
      </c>
      <c r="I163" s="1327" t="s">
        <v>517</v>
      </c>
      <c r="J163" s="1328" t="n">
        <v>150</v>
      </c>
      <c r="K163" s="1259" t="n">
        <v>300</v>
      </c>
      <c r="L163" s="1259" t="n">
        <v>600</v>
      </c>
      <c r="M163" s="1360" t="n">
        <v>8.69404634082</v>
      </c>
      <c r="N163" s="1261" t="n">
        <v>276.828</v>
      </c>
      <c r="O163" s="1240" t="n">
        <v>15586.7354903813</v>
      </c>
      <c r="P163" s="1332" t="n">
        <v>18919.5022950863</v>
      </c>
      <c r="Q163" s="1262" t="n">
        <v>7666.69940838</v>
      </c>
      <c r="R163" s="1334" t="n">
        <v>23253.4348987613</v>
      </c>
      <c r="S163" s="1335" t="n">
        <v>26586.2017034663</v>
      </c>
    </row>
    <row r="164" customFormat="false" ht="16.5" hidden="false" customHeight="false" outlineLevel="0" collapsed="false">
      <c r="A164" s="1336" t="s">
        <v>529</v>
      </c>
      <c r="B164" s="1337" t="n">
        <f aca="false">J164</f>
        <v>150</v>
      </c>
      <c r="C164" s="1337" t="s">
        <v>496</v>
      </c>
      <c r="D164" s="1337" t="n">
        <f aca="false">K164</f>
        <v>300</v>
      </c>
      <c r="E164" s="1337" t="s">
        <v>496</v>
      </c>
      <c r="F164" s="1357" t="n">
        <f aca="false">L164</f>
        <v>650</v>
      </c>
      <c r="G164" s="1337" t="s">
        <v>496</v>
      </c>
      <c r="H164" s="1325" t="n">
        <v>6</v>
      </c>
      <c r="I164" s="1327" t="s">
        <v>517</v>
      </c>
      <c r="J164" s="1338" t="n">
        <v>150</v>
      </c>
      <c r="K164" s="1209" t="n">
        <v>300</v>
      </c>
      <c r="L164" s="1209" t="n">
        <v>650</v>
      </c>
      <c r="M164" s="1210" t="n">
        <v>9.36744549034</v>
      </c>
      <c r="N164" s="1211" t="n">
        <v>332.1936</v>
      </c>
      <c r="O164" s="1212" t="n">
        <v>16437.2456968875</v>
      </c>
      <c r="P164" s="1342" t="n">
        <v>19983.6440953763</v>
      </c>
      <c r="Q164" s="1213" t="n">
        <v>8115.67620077625</v>
      </c>
      <c r="R164" s="1343" t="n">
        <v>24552.9218976638</v>
      </c>
      <c r="S164" s="1344" t="n">
        <v>28099.3202961525</v>
      </c>
    </row>
    <row r="165" customFormat="false" ht="16.5" hidden="false" customHeight="false" outlineLevel="0" collapsed="false">
      <c r="A165" s="1336" t="s">
        <v>529</v>
      </c>
      <c r="B165" s="1337" t="n">
        <f aca="false">J165</f>
        <v>150</v>
      </c>
      <c r="C165" s="1337" t="s">
        <v>496</v>
      </c>
      <c r="D165" s="1337" t="n">
        <f aca="false">K165</f>
        <v>300</v>
      </c>
      <c r="E165" s="1337" t="s">
        <v>496</v>
      </c>
      <c r="F165" s="1357" t="n">
        <f aca="false">L165</f>
        <v>700</v>
      </c>
      <c r="G165" s="1337" t="s">
        <v>496</v>
      </c>
      <c r="H165" s="1325" t="n">
        <v>6</v>
      </c>
      <c r="I165" s="1327" t="s">
        <v>517</v>
      </c>
      <c r="J165" s="1338" t="n">
        <v>150</v>
      </c>
      <c r="K165" s="1209" t="n">
        <v>300</v>
      </c>
      <c r="L165" s="1209" t="n">
        <v>700</v>
      </c>
      <c r="M165" s="1210" t="n">
        <v>10.05788463986</v>
      </c>
      <c r="N165" s="1211" t="n">
        <v>387.5592</v>
      </c>
      <c r="O165" s="1212" t="n">
        <v>17288.2922847638</v>
      </c>
      <c r="P165" s="1342" t="n">
        <v>21048.003308565</v>
      </c>
      <c r="Q165" s="1213" t="n">
        <v>8780.15011296375</v>
      </c>
      <c r="R165" s="1343" t="n">
        <v>26068.4423977275</v>
      </c>
      <c r="S165" s="1344" t="n">
        <v>29828.1534215288</v>
      </c>
    </row>
    <row r="166" customFormat="false" ht="16.5" hidden="false" customHeight="false" outlineLevel="0" collapsed="false">
      <c r="A166" s="1336" t="s">
        <v>529</v>
      </c>
      <c r="B166" s="1337" t="n">
        <f aca="false">J166</f>
        <v>150</v>
      </c>
      <c r="C166" s="1337" t="s">
        <v>496</v>
      </c>
      <c r="D166" s="1337" t="n">
        <f aca="false">K166</f>
        <v>300</v>
      </c>
      <c r="E166" s="1337" t="s">
        <v>496</v>
      </c>
      <c r="F166" s="1357" t="n">
        <f aca="false">L166</f>
        <v>750</v>
      </c>
      <c r="G166" s="1337" t="s">
        <v>496</v>
      </c>
      <c r="H166" s="1325" t="n">
        <v>6</v>
      </c>
      <c r="I166" s="1327" t="s">
        <v>517</v>
      </c>
      <c r="J166" s="1338" t="n">
        <v>150</v>
      </c>
      <c r="K166" s="1209" t="n">
        <v>300</v>
      </c>
      <c r="L166" s="1209" t="n">
        <v>750</v>
      </c>
      <c r="M166" s="1210" t="n">
        <v>10.73128378938</v>
      </c>
      <c r="N166" s="1211" t="n">
        <v>442.9248</v>
      </c>
      <c r="O166" s="1212" t="n">
        <v>18139.7894434875</v>
      </c>
      <c r="P166" s="1342" t="n">
        <v>22112.54555796</v>
      </c>
      <c r="Q166" s="1213" t="n">
        <v>9229.12690536</v>
      </c>
      <c r="R166" s="1343" t="n">
        <v>27368.9163488475</v>
      </c>
      <c r="S166" s="1344" t="n">
        <v>31341.67246332</v>
      </c>
    </row>
    <row r="167" customFormat="false" ht="16.5" hidden="false" customHeight="false" outlineLevel="0" collapsed="false">
      <c r="A167" s="1336" t="s">
        <v>529</v>
      </c>
      <c r="B167" s="1337" t="n">
        <f aca="false">J167</f>
        <v>150</v>
      </c>
      <c r="C167" s="1337" t="s">
        <v>496</v>
      </c>
      <c r="D167" s="1337" t="n">
        <f aca="false">K167</f>
        <v>300</v>
      </c>
      <c r="E167" s="1337" t="s">
        <v>496</v>
      </c>
      <c r="F167" s="1357" t="n">
        <f aca="false">L167</f>
        <v>800</v>
      </c>
      <c r="G167" s="1337" t="s">
        <v>496</v>
      </c>
      <c r="H167" s="1325" t="n">
        <v>6</v>
      </c>
      <c r="I167" s="1327" t="s">
        <v>517</v>
      </c>
      <c r="J167" s="1338" t="n">
        <v>150</v>
      </c>
      <c r="K167" s="1209" t="n">
        <v>300</v>
      </c>
      <c r="L167" s="1209" t="n">
        <v>800</v>
      </c>
      <c r="M167" s="1210" t="n">
        <v>11.4046829389</v>
      </c>
      <c r="N167" s="1211" t="n">
        <v>498.2904</v>
      </c>
      <c r="O167" s="1212" t="n">
        <v>18991.668288465</v>
      </c>
      <c r="P167" s="1342" t="n">
        <v>23177.2439457675</v>
      </c>
      <c r="Q167" s="1213" t="n">
        <v>9678.10369775625</v>
      </c>
      <c r="R167" s="1343" t="n">
        <v>28669.7719862213</v>
      </c>
      <c r="S167" s="1344" t="n">
        <v>32855.3476435238</v>
      </c>
    </row>
    <row r="168" customFormat="false" ht="16.5" hidden="false" customHeight="false" outlineLevel="0" collapsed="false">
      <c r="A168" s="1336" t="s">
        <v>529</v>
      </c>
      <c r="B168" s="1337" t="n">
        <f aca="false">J168</f>
        <v>150</v>
      </c>
      <c r="C168" s="1337" t="s">
        <v>496</v>
      </c>
      <c r="D168" s="1337" t="n">
        <f aca="false">K168</f>
        <v>300</v>
      </c>
      <c r="E168" s="1337" t="s">
        <v>496</v>
      </c>
      <c r="F168" s="1357" t="n">
        <f aca="false">L168</f>
        <v>850</v>
      </c>
      <c r="G168" s="1337" t="s">
        <v>496</v>
      </c>
      <c r="H168" s="1325" t="n">
        <v>6</v>
      </c>
      <c r="I168" s="1327" t="s">
        <v>517</v>
      </c>
      <c r="J168" s="1338" t="n">
        <v>150</v>
      </c>
      <c r="K168" s="1209" t="n">
        <v>300</v>
      </c>
      <c r="L168" s="1209" t="n">
        <v>850</v>
      </c>
      <c r="M168" s="1210" t="n">
        <v>12.09512208842</v>
      </c>
      <c r="N168" s="1211" t="n">
        <v>553.656</v>
      </c>
      <c r="O168" s="1212" t="n">
        <v>19843.8737120213</v>
      </c>
      <c r="P168" s="1342" t="n">
        <v>24242.0760352913</v>
      </c>
      <c r="Q168" s="1213" t="n">
        <v>10342.5776099438</v>
      </c>
      <c r="R168" s="1343" t="n">
        <v>30186.451321965</v>
      </c>
      <c r="S168" s="1344" t="n">
        <v>34584.653645235</v>
      </c>
    </row>
    <row r="169" customFormat="false" ht="16.5" hidden="false" customHeight="false" outlineLevel="0" collapsed="false">
      <c r="A169" s="1336" t="s">
        <v>529</v>
      </c>
      <c r="B169" s="1337" t="n">
        <f aca="false">J169</f>
        <v>150</v>
      </c>
      <c r="C169" s="1337" t="s">
        <v>496</v>
      </c>
      <c r="D169" s="1337" t="n">
        <f aca="false">K169</f>
        <v>300</v>
      </c>
      <c r="E169" s="1337" t="s">
        <v>496</v>
      </c>
      <c r="F169" s="1357" t="n">
        <f aca="false">L169</f>
        <v>900</v>
      </c>
      <c r="G169" s="1337" t="s">
        <v>496</v>
      </c>
      <c r="H169" s="1325" t="n">
        <v>6</v>
      </c>
      <c r="I169" s="1327" t="s">
        <v>517</v>
      </c>
      <c r="J169" s="1338" t="n">
        <v>150</v>
      </c>
      <c r="K169" s="1209" t="n">
        <v>300</v>
      </c>
      <c r="L169" s="1209" t="n">
        <v>900</v>
      </c>
      <c r="M169" s="1210" t="n">
        <v>12.76852123794</v>
      </c>
      <c r="N169" s="1211" t="n">
        <v>609.0216</v>
      </c>
      <c r="O169" s="1212" t="n">
        <v>20696.3604471375</v>
      </c>
      <c r="P169" s="1342" t="n">
        <v>25307.0238509325</v>
      </c>
      <c r="Q169" s="1213" t="n">
        <v>10791.55440234</v>
      </c>
      <c r="R169" s="1343" t="n">
        <v>31487.9148494775</v>
      </c>
      <c r="S169" s="1344" t="n">
        <v>36098.5782532725</v>
      </c>
    </row>
    <row r="170" customFormat="false" ht="16.5" hidden="false" customHeight="false" outlineLevel="0" collapsed="false">
      <c r="A170" s="1336" t="s">
        <v>529</v>
      </c>
      <c r="B170" s="1337" t="n">
        <f aca="false">J170</f>
        <v>150</v>
      </c>
      <c r="C170" s="1337" t="s">
        <v>496</v>
      </c>
      <c r="D170" s="1337" t="n">
        <f aca="false">K170</f>
        <v>300</v>
      </c>
      <c r="E170" s="1337" t="s">
        <v>496</v>
      </c>
      <c r="F170" s="1357" t="n">
        <f aca="false">L170</f>
        <v>950</v>
      </c>
      <c r="G170" s="1337" t="s">
        <v>496</v>
      </c>
      <c r="H170" s="1325" t="n">
        <v>6</v>
      </c>
      <c r="I170" s="1327" t="s">
        <v>517</v>
      </c>
      <c r="J170" s="1338" t="n">
        <v>150</v>
      </c>
      <c r="K170" s="1209" t="n">
        <v>300</v>
      </c>
      <c r="L170" s="1209" t="n">
        <v>950</v>
      </c>
      <c r="M170" s="1210" t="n">
        <v>13.45896038746</v>
      </c>
      <c r="N170" s="1211" t="n">
        <v>664.3872</v>
      </c>
      <c r="O170" s="1212" t="n">
        <v>21549.0912305288</v>
      </c>
      <c r="P170" s="1342" t="n">
        <v>26372.0724348938</v>
      </c>
      <c r="Q170" s="1213" t="n">
        <v>11456.0281833188</v>
      </c>
      <c r="R170" s="1343" t="n">
        <v>33005.1194138475</v>
      </c>
      <c r="S170" s="1344" t="n">
        <v>37828.1006182125</v>
      </c>
    </row>
    <row r="171" customFormat="false" ht="16.5" hidden="false" customHeight="false" outlineLevel="0" collapsed="false">
      <c r="A171" s="1336" t="s">
        <v>529</v>
      </c>
      <c r="B171" s="1337" t="n">
        <f aca="false">J171</f>
        <v>150</v>
      </c>
      <c r="C171" s="1337" t="s">
        <v>496</v>
      </c>
      <c r="D171" s="1337" t="n">
        <f aca="false">K171</f>
        <v>300</v>
      </c>
      <c r="E171" s="1337" t="s">
        <v>496</v>
      </c>
      <c r="F171" s="1357" t="n">
        <f aca="false">L171</f>
        <v>1000</v>
      </c>
      <c r="G171" s="1337" t="s">
        <v>496</v>
      </c>
      <c r="H171" s="1325" t="n">
        <v>6</v>
      </c>
      <c r="I171" s="1327" t="s">
        <v>517</v>
      </c>
      <c r="J171" s="1338" t="n">
        <v>150</v>
      </c>
      <c r="K171" s="1209" t="n">
        <v>300</v>
      </c>
      <c r="L171" s="1209" t="n">
        <v>1000</v>
      </c>
      <c r="M171" s="1210" t="n">
        <v>14.13235953698</v>
      </c>
      <c r="N171" s="1211" t="n">
        <v>719.7528</v>
      </c>
      <c r="O171" s="1212" t="n">
        <v>22402.0353593475</v>
      </c>
      <c r="P171" s="1342" t="n">
        <v>27437.2090599263</v>
      </c>
      <c r="Q171" s="1213" t="n">
        <v>11905.0051069238</v>
      </c>
      <c r="R171" s="1343" t="n">
        <v>34307.0404662713</v>
      </c>
      <c r="S171" s="1344" t="n">
        <v>39342.21416685</v>
      </c>
    </row>
    <row r="172" customFormat="false" ht="16.5" hidden="false" customHeight="false" outlineLevel="0" collapsed="false">
      <c r="A172" s="1336" t="s">
        <v>529</v>
      </c>
      <c r="B172" s="1337" t="n">
        <f aca="false">J172</f>
        <v>150</v>
      </c>
      <c r="C172" s="1337" t="s">
        <v>496</v>
      </c>
      <c r="D172" s="1337" t="n">
        <f aca="false">K172</f>
        <v>300</v>
      </c>
      <c r="E172" s="1337" t="s">
        <v>496</v>
      </c>
      <c r="F172" s="1357" t="n">
        <f aca="false">L172</f>
        <v>1050</v>
      </c>
      <c r="G172" s="1337" t="s">
        <v>496</v>
      </c>
      <c r="H172" s="1325" t="n">
        <v>6</v>
      </c>
      <c r="I172" s="1327" t="s">
        <v>517</v>
      </c>
      <c r="J172" s="1338" t="n">
        <v>150</v>
      </c>
      <c r="K172" s="1209" t="n">
        <v>300</v>
      </c>
      <c r="L172" s="1209" t="n">
        <v>1050</v>
      </c>
      <c r="M172" s="1210" t="n">
        <v>14.8227986865</v>
      </c>
      <c r="N172" s="1211" t="n">
        <v>775.1184</v>
      </c>
      <c r="O172" s="1212" t="n">
        <v>23263.7072317988</v>
      </c>
      <c r="P172" s="1342" t="n">
        <v>28513.0748868638</v>
      </c>
      <c r="Q172" s="1213" t="n">
        <v>12569.4788879025</v>
      </c>
      <c r="R172" s="1343" t="n">
        <v>35833.1861197013</v>
      </c>
      <c r="S172" s="1344" t="n">
        <v>41082.5537747663</v>
      </c>
    </row>
    <row r="173" customFormat="false" ht="16.5" hidden="false" customHeight="false" outlineLevel="0" collapsed="false">
      <c r="A173" s="1324" t="s">
        <v>529</v>
      </c>
      <c r="B173" s="1325" t="n">
        <f aca="false">J173</f>
        <v>150</v>
      </c>
      <c r="C173" s="1325" t="s">
        <v>496</v>
      </c>
      <c r="D173" s="1325" t="n">
        <f aca="false">K173</f>
        <v>300</v>
      </c>
      <c r="E173" s="1325" t="s">
        <v>496</v>
      </c>
      <c r="F173" s="1357" t="n">
        <f aca="false">L173</f>
        <v>1100</v>
      </c>
      <c r="G173" s="1325" t="s">
        <v>496</v>
      </c>
      <c r="H173" s="1325" t="n">
        <v>6</v>
      </c>
      <c r="I173" s="1327" t="s">
        <v>517</v>
      </c>
      <c r="J173" s="1338" t="n">
        <v>150</v>
      </c>
      <c r="K173" s="1209" t="n">
        <v>300</v>
      </c>
      <c r="L173" s="1209" t="n">
        <v>1100</v>
      </c>
      <c r="M173" s="1210" t="n">
        <v>15.49619783602</v>
      </c>
      <c r="N173" s="1211" t="n">
        <v>830.484</v>
      </c>
      <c r="O173" s="1212" t="n">
        <v>24116.9905352363</v>
      </c>
      <c r="P173" s="1342" t="n">
        <v>29578.3505931713</v>
      </c>
      <c r="Q173" s="1213" t="n">
        <v>13018.4558115075</v>
      </c>
      <c r="R173" s="1343" t="n">
        <v>37135.4463467438</v>
      </c>
      <c r="S173" s="1344" t="n">
        <v>42596.8064046788</v>
      </c>
    </row>
    <row r="174" customFormat="false" ht="16.5" hidden="false" customHeight="false" outlineLevel="0" collapsed="false">
      <c r="A174" s="1336" t="s">
        <v>529</v>
      </c>
      <c r="B174" s="1337" t="n">
        <f aca="false">J174</f>
        <v>150</v>
      </c>
      <c r="C174" s="1337" t="s">
        <v>496</v>
      </c>
      <c r="D174" s="1337" t="n">
        <f aca="false">K174</f>
        <v>300</v>
      </c>
      <c r="E174" s="1337" t="s">
        <v>496</v>
      </c>
      <c r="F174" s="1357" t="n">
        <f aca="false">L174</f>
        <v>1150</v>
      </c>
      <c r="G174" s="1337" t="s">
        <v>496</v>
      </c>
      <c r="H174" s="1325" t="n">
        <v>6</v>
      </c>
      <c r="I174" s="1327" t="s">
        <v>517</v>
      </c>
      <c r="J174" s="1338" t="n">
        <v>150</v>
      </c>
      <c r="K174" s="1209" t="n">
        <v>300</v>
      </c>
      <c r="L174" s="1209" t="n">
        <v>1150</v>
      </c>
      <c r="M174" s="1210" t="n">
        <v>16.16959698554</v>
      </c>
      <c r="N174" s="1211" t="n">
        <v>885.8496</v>
      </c>
      <c r="O174" s="1212" t="n">
        <v>24970.421710935</v>
      </c>
      <c r="P174" s="1342" t="n">
        <v>30643.6880988</v>
      </c>
      <c r="Q174" s="1213" t="n">
        <v>13467.4326039038</v>
      </c>
      <c r="R174" s="1343" t="n">
        <v>38437.8543148388</v>
      </c>
      <c r="S174" s="1344" t="n">
        <v>44111.1207027038</v>
      </c>
    </row>
    <row r="175" customFormat="false" ht="16.5" hidden="false" customHeight="false" outlineLevel="0" collapsed="false">
      <c r="A175" s="1336" t="s">
        <v>529</v>
      </c>
      <c r="B175" s="1337" t="n">
        <f aca="false">J175</f>
        <v>150</v>
      </c>
      <c r="C175" s="1337" t="s">
        <v>496</v>
      </c>
      <c r="D175" s="1337" t="n">
        <f aca="false">K175</f>
        <v>300</v>
      </c>
      <c r="E175" s="1337" t="s">
        <v>496</v>
      </c>
      <c r="F175" s="1357" t="n">
        <f aca="false">L175</f>
        <v>1200</v>
      </c>
      <c r="G175" s="1337" t="s">
        <v>496</v>
      </c>
      <c r="H175" s="1325" t="n">
        <v>6</v>
      </c>
      <c r="I175" s="1327" t="s">
        <v>517</v>
      </c>
      <c r="J175" s="1338" t="n">
        <v>150</v>
      </c>
      <c r="K175" s="1209" t="n">
        <v>300</v>
      </c>
      <c r="L175" s="1209" t="n">
        <v>1200</v>
      </c>
      <c r="M175" s="1210" t="n">
        <v>17.01703613506</v>
      </c>
      <c r="N175" s="1211" t="n">
        <v>941.2152</v>
      </c>
      <c r="O175" s="1212" t="n">
        <v>25938.8833353413</v>
      </c>
      <c r="P175" s="1342" t="n">
        <v>31826.8660197263</v>
      </c>
      <c r="Q175" s="1213" t="n">
        <v>14131.9063848825</v>
      </c>
      <c r="R175" s="1343" t="n">
        <v>40070.7897202238</v>
      </c>
      <c r="S175" s="1344" t="n">
        <v>45958.7724046088</v>
      </c>
    </row>
    <row r="176" customFormat="false" ht="16.5" hidden="false" customHeight="false" outlineLevel="0" collapsed="false">
      <c r="A176" s="1336" t="s">
        <v>529</v>
      </c>
      <c r="B176" s="1337" t="n">
        <f aca="false">J176</f>
        <v>150</v>
      </c>
      <c r="C176" s="1337" t="s">
        <v>496</v>
      </c>
      <c r="D176" s="1337" t="n">
        <f aca="false">K176</f>
        <v>300</v>
      </c>
      <c r="E176" s="1337" t="s">
        <v>496</v>
      </c>
      <c r="F176" s="1357" t="n">
        <f aca="false">L176</f>
        <v>1250</v>
      </c>
      <c r="G176" s="1337" t="s">
        <v>496</v>
      </c>
      <c r="H176" s="1325" t="n">
        <v>6</v>
      </c>
      <c r="I176" s="1327" t="s">
        <v>517</v>
      </c>
      <c r="J176" s="1338" t="n">
        <v>150</v>
      </c>
      <c r="K176" s="1209" t="n">
        <v>300</v>
      </c>
      <c r="L176" s="1209" t="n">
        <v>1250</v>
      </c>
      <c r="M176" s="1210" t="n">
        <v>17.69043528458</v>
      </c>
      <c r="N176" s="1211" t="n">
        <v>996.5808</v>
      </c>
      <c r="O176" s="1212" t="n">
        <v>26792.5621019513</v>
      </c>
      <c r="P176" s="1342" t="n">
        <v>32892.28172577</v>
      </c>
      <c r="Q176" s="1213" t="n">
        <v>14580.8833084875</v>
      </c>
      <c r="R176" s="1343" t="n">
        <v>41373.4454104388</v>
      </c>
      <c r="S176" s="1344" t="n">
        <v>47473.1650342575</v>
      </c>
    </row>
    <row r="177" customFormat="false" ht="16.5" hidden="false" customHeight="false" outlineLevel="0" collapsed="false">
      <c r="A177" s="1336" t="s">
        <v>529</v>
      </c>
      <c r="B177" s="1337" t="n">
        <f aca="false">J177</f>
        <v>150</v>
      </c>
      <c r="C177" s="1337" t="s">
        <v>496</v>
      </c>
      <c r="D177" s="1337" t="n">
        <f aca="false">K177</f>
        <v>300</v>
      </c>
      <c r="E177" s="1337" t="s">
        <v>496</v>
      </c>
      <c r="F177" s="1357" t="n">
        <f aca="false">L177</f>
        <v>1300</v>
      </c>
      <c r="G177" s="1337" t="s">
        <v>496</v>
      </c>
      <c r="H177" s="1325" t="n">
        <v>6</v>
      </c>
      <c r="I177" s="1327" t="s">
        <v>517</v>
      </c>
      <c r="J177" s="1338" t="n">
        <v>150</v>
      </c>
      <c r="K177" s="1209" t="n">
        <v>300</v>
      </c>
      <c r="L177" s="1209" t="n">
        <v>1300</v>
      </c>
      <c r="M177" s="1210" t="n">
        <v>18.3808744341</v>
      </c>
      <c r="N177" s="1211" t="n">
        <v>1051.9464</v>
      </c>
      <c r="O177" s="1212" t="n">
        <v>27646.3466228138</v>
      </c>
      <c r="P177" s="1342" t="n">
        <v>33957.743486085</v>
      </c>
      <c r="Q177" s="1213" t="n">
        <v>15245.3570894663</v>
      </c>
      <c r="R177" s="1343" t="n">
        <v>42891.70371228</v>
      </c>
      <c r="S177" s="1344" t="n">
        <v>49203.1005755513</v>
      </c>
    </row>
    <row r="178" customFormat="false" ht="16.5" hidden="false" customHeight="false" outlineLevel="0" collapsed="false">
      <c r="A178" s="1336" t="s">
        <v>529</v>
      </c>
      <c r="B178" s="1337" t="n">
        <f aca="false">J178</f>
        <v>150</v>
      </c>
      <c r="C178" s="1337" t="s">
        <v>496</v>
      </c>
      <c r="D178" s="1337" t="n">
        <f aca="false">K178</f>
        <v>300</v>
      </c>
      <c r="E178" s="1337" t="s">
        <v>496</v>
      </c>
      <c r="F178" s="1357" t="n">
        <f aca="false">L178</f>
        <v>1350</v>
      </c>
      <c r="G178" s="1337" t="s">
        <v>496</v>
      </c>
      <c r="H178" s="1325" t="n">
        <v>6</v>
      </c>
      <c r="I178" s="1327" t="s">
        <v>517</v>
      </c>
      <c r="J178" s="1338" t="n">
        <v>150</v>
      </c>
      <c r="K178" s="1209" t="n">
        <v>300</v>
      </c>
      <c r="L178" s="1209" t="n">
        <v>1350</v>
      </c>
      <c r="M178" s="1210" t="n">
        <v>19.05427358362</v>
      </c>
      <c r="N178" s="1211" t="n">
        <v>1107.312</v>
      </c>
      <c r="O178" s="1212" t="n">
        <v>28500.2269260638</v>
      </c>
      <c r="P178" s="1342" t="n">
        <v>35023.2469707825</v>
      </c>
      <c r="Q178" s="1213" t="n">
        <v>15694.3338818625</v>
      </c>
      <c r="R178" s="1343" t="n">
        <v>44194.5608079263</v>
      </c>
      <c r="S178" s="1344" t="n">
        <v>50717.580852645</v>
      </c>
    </row>
    <row r="179" customFormat="false" ht="16.5" hidden="false" customHeight="false" outlineLevel="0" collapsed="false">
      <c r="A179" s="1336" t="s">
        <v>529</v>
      </c>
      <c r="B179" s="1337" t="n">
        <f aca="false">J179</f>
        <v>150</v>
      </c>
      <c r="C179" s="1337" t="s">
        <v>496</v>
      </c>
      <c r="D179" s="1337" t="n">
        <f aca="false">K179</f>
        <v>300</v>
      </c>
      <c r="E179" s="1337" t="s">
        <v>496</v>
      </c>
      <c r="F179" s="1357" t="n">
        <f aca="false">L179</f>
        <v>1400</v>
      </c>
      <c r="G179" s="1337" t="s">
        <v>496</v>
      </c>
      <c r="H179" s="1325" t="n">
        <v>6</v>
      </c>
      <c r="I179" s="1327" t="s">
        <v>517</v>
      </c>
      <c r="J179" s="1338" t="n">
        <v>150</v>
      </c>
      <c r="K179" s="1209" t="n">
        <v>300</v>
      </c>
      <c r="L179" s="1209" t="n">
        <v>1400</v>
      </c>
      <c r="M179" s="1210" t="n">
        <v>19.74471273314</v>
      </c>
      <c r="N179" s="1211" t="n">
        <v>1162.6776</v>
      </c>
      <c r="O179" s="1212" t="n">
        <v>29354.19369588</v>
      </c>
      <c r="P179" s="1342" t="n">
        <v>36088.7882436</v>
      </c>
      <c r="Q179" s="1213" t="n">
        <v>16358.80779405</v>
      </c>
      <c r="R179" s="1343" t="n">
        <v>45713.00148993</v>
      </c>
      <c r="S179" s="1344" t="n">
        <v>52447.59603765</v>
      </c>
    </row>
    <row r="180" customFormat="false" ht="16.5" hidden="false" customHeight="false" outlineLevel="0" collapsed="false">
      <c r="A180" s="1336" t="s">
        <v>529</v>
      </c>
      <c r="B180" s="1337" t="n">
        <f aca="false">J180</f>
        <v>150</v>
      </c>
      <c r="C180" s="1337" t="s">
        <v>496</v>
      </c>
      <c r="D180" s="1337" t="n">
        <f aca="false">K180</f>
        <v>300</v>
      </c>
      <c r="E180" s="1337" t="s">
        <v>496</v>
      </c>
      <c r="F180" s="1357" t="n">
        <f aca="false">L180</f>
        <v>1450</v>
      </c>
      <c r="G180" s="1337" t="s">
        <v>496</v>
      </c>
      <c r="H180" s="1325" t="n">
        <v>6</v>
      </c>
      <c r="I180" s="1327" t="s">
        <v>517</v>
      </c>
      <c r="J180" s="1338" t="n">
        <v>150</v>
      </c>
      <c r="K180" s="1209" t="n">
        <v>300</v>
      </c>
      <c r="L180" s="1209" t="n">
        <v>1450</v>
      </c>
      <c r="M180" s="1210" t="n">
        <v>20.41811188266</v>
      </c>
      <c r="N180" s="1211" t="n">
        <v>1218.0432</v>
      </c>
      <c r="O180" s="1212" t="n">
        <v>30208.2390597375</v>
      </c>
      <c r="P180" s="1342" t="n">
        <v>37154.3640243188</v>
      </c>
      <c r="Q180" s="1213" t="n">
        <v>16807.7845864461</v>
      </c>
      <c r="R180" s="1343" t="n">
        <v>47016.0236461836</v>
      </c>
      <c r="S180" s="1344" t="n">
        <v>53962.1486107649</v>
      </c>
    </row>
    <row r="181" customFormat="false" ht="16.5" hidden="false" customHeight="false" outlineLevel="0" collapsed="false">
      <c r="A181" s="1336" t="s">
        <v>529</v>
      </c>
      <c r="B181" s="1337" t="n">
        <f aca="false">J181</f>
        <v>150</v>
      </c>
      <c r="C181" s="1337" t="s">
        <v>496</v>
      </c>
      <c r="D181" s="1337" t="n">
        <f aca="false">K181</f>
        <v>300</v>
      </c>
      <c r="E181" s="1337" t="s">
        <v>496</v>
      </c>
      <c r="F181" s="1357" t="n">
        <f aca="false">L181</f>
        <v>1500</v>
      </c>
      <c r="G181" s="1337" t="s">
        <v>496</v>
      </c>
      <c r="H181" s="1325" t="n">
        <v>6</v>
      </c>
      <c r="I181" s="1327" t="s">
        <v>517</v>
      </c>
      <c r="J181" s="1338" t="n">
        <v>150</v>
      </c>
      <c r="K181" s="1209" t="n">
        <v>300</v>
      </c>
      <c r="L181" s="1209" t="n">
        <v>1500</v>
      </c>
      <c r="M181" s="1210" t="n">
        <v>21.27570418948</v>
      </c>
      <c r="N181" s="1211" t="n">
        <v>1273.4088</v>
      </c>
      <c r="O181" s="1212" t="n">
        <v>31696.14707199</v>
      </c>
      <c r="P181" s="1342" t="n">
        <v>38838.2727169913</v>
      </c>
      <c r="Q181" s="1213" t="n">
        <v>17472.2584986338</v>
      </c>
      <c r="R181" s="1343" t="n">
        <v>49168.4055706238</v>
      </c>
      <c r="S181" s="1344" t="n">
        <v>56310.531215625</v>
      </c>
    </row>
    <row r="182" customFormat="false" ht="16.5" hidden="false" customHeight="false" outlineLevel="0" collapsed="false">
      <c r="A182" s="1336" t="s">
        <v>529</v>
      </c>
      <c r="B182" s="1337" t="n">
        <f aca="false">J182</f>
        <v>150</v>
      </c>
      <c r="C182" s="1337" t="s">
        <v>496</v>
      </c>
      <c r="D182" s="1337" t="n">
        <f aca="false">K182</f>
        <v>300</v>
      </c>
      <c r="E182" s="1337" t="s">
        <v>496</v>
      </c>
      <c r="F182" s="1357" t="n">
        <f aca="false">L182</f>
        <v>1550</v>
      </c>
      <c r="G182" s="1337" t="s">
        <v>496</v>
      </c>
      <c r="H182" s="1325" t="n">
        <v>6</v>
      </c>
      <c r="I182" s="1327" t="s">
        <v>517</v>
      </c>
      <c r="J182" s="1338" t="n">
        <v>150</v>
      </c>
      <c r="K182" s="1209" t="n">
        <v>300</v>
      </c>
      <c r="L182" s="1209" t="n">
        <v>1550</v>
      </c>
      <c r="M182" s="1210" t="n">
        <v>21.949103339</v>
      </c>
      <c r="N182" s="1211" t="n">
        <v>1328.7744</v>
      </c>
      <c r="O182" s="1212" t="n">
        <v>32550.1887620025</v>
      </c>
      <c r="P182" s="1342" t="n">
        <v>39903.9924337088</v>
      </c>
      <c r="Q182" s="1213" t="n">
        <v>17921.23529103</v>
      </c>
      <c r="R182" s="1343" t="n">
        <v>50471.4240530325</v>
      </c>
      <c r="S182" s="1344" t="n">
        <v>57825.2277247388</v>
      </c>
    </row>
    <row r="183" customFormat="false" ht="16.5" hidden="false" customHeight="false" outlineLevel="0" collapsed="false">
      <c r="A183" s="1324" t="s">
        <v>529</v>
      </c>
      <c r="B183" s="1325" t="n">
        <f aca="false">J183</f>
        <v>150</v>
      </c>
      <c r="C183" s="1325" t="s">
        <v>496</v>
      </c>
      <c r="D183" s="1325" t="n">
        <f aca="false">K183</f>
        <v>300</v>
      </c>
      <c r="E183" s="1325" t="s">
        <v>496</v>
      </c>
      <c r="F183" s="1357" t="n">
        <f aca="false">L183</f>
        <v>1600</v>
      </c>
      <c r="G183" s="1325" t="s">
        <v>496</v>
      </c>
      <c r="H183" s="1325" t="n">
        <v>6</v>
      </c>
      <c r="I183" s="1327" t="s">
        <v>517</v>
      </c>
      <c r="J183" s="1338" t="n">
        <v>150</v>
      </c>
      <c r="K183" s="1209" t="n">
        <v>300</v>
      </c>
      <c r="L183" s="1209" t="n">
        <v>1600</v>
      </c>
      <c r="M183" s="1210" t="n">
        <v>22.62250248852</v>
      </c>
      <c r="N183" s="1211" t="n">
        <v>1384.14</v>
      </c>
      <c r="O183" s="1212" t="n">
        <v>33404.2972372688</v>
      </c>
      <c r="P183" s="1342" t="n">
        <v>40969.7335374525</v>
      </c>
      <c r="Q183" s="1213" t="n">
        <v>18370.2120834263</v>
      </c>
      <c r="R183" s="1343" t="n">
        <v>51774.509320695</v>
      </c>
      <c r="S183" s="1344" t="n">
        <v>59339.9456208788</v>
      </c>
    </row>
    <row r="184" customFormat="false" ht="16.5" hidden="false" customHeight="false" outlineLevel="0" collapsed="false">
      <c r="A184" s="1336" t="s">
        <v>529</v>
      </c>
      <c r="B184" s="1337" t="n">
        <f aca="false">J184</f>
        <v>150</v>
      </c>
      <c r="C184" s="1337" t="s">
        <v>496</v>
      </c>
      <c r="D184" s="1337" t="n">
        <f aca="false">K184</f>
        <v>300</v>
      </c>
      <c r="E184" s="1337" t="s">
        <v>496</v>
      </c>
      <c r="F184" s="1357" t="n">
        <f aca="false">L184</f>
        <v>1650</v>
      </c>
      <c r="G184" s="1337" t="s">
        <v>496</v>
      </c>
      <c r="H184" s="1325" t="n">
        <v>6</v>
      </c>
      <c r="I184" s="1327" t="s">
        <v>517</v>
      </c>
      <c r="J184" s="1338" t="n">
        <v>150</v>
      </c>
      <c r="K184" s="1209" t="n">
        <v>300</v>
      </c>
      <c r="L184" s="1209" t="n">
        <v>1650</v>
      </c>
      <c r="M184" s="1210" t="n">
        <v>23.31294163804</v>
      </c>
      <c r="N184" s="1211" t="n">
        <v>1439.5056</v>
      </c>
      <c r="O184" s="1212" t="n">
        <v>34258.4672494388</v>
      </c>
      <c r="P184" s="1342" t="n">
        <v>42035.4943225088</v>
      </c>
      <c r="Q184" s="1213" t="n">
        <v>19034.6859956138</v>
      </c>
      <c r="R184" s="1343" t="n">
        <v>53293.1532450525</v>
      </c>
      <c r="S184" s="1344" t="n">
        <v>61070.1803181225</v>
      </c>
    </row>
    <row r="185" customFormat="false" ht="16.5" hidden="false" customHeight="false" outlineLevel="0" collapsed="false">
      <c r="A185" s="1336" t="s">
        <v>529</v>
      </c>
      <c r="B185" s="1337" t="n">
        <f aca="false">J185</f>
        <v>150</v>
      </c>
      <c r="C185" s="1337" t="s">
        <v>496</v>
      </c>
      <c r="D185" s="1337" t="n">
        <f aca="false">K185</f>
        <v>300</v>
      </c>
      <c r="E185" s="1337" t="s">
        <v>496</v>
      </c>
      <c r="F185" s="1357" t="n">
        <f aca="false">L185</f>
        <v>1700</v>
      </c>
      <c r="G185" s="1337" t="s">
        <v>496</v>
      </c>
      <c r="H185" s="1325" t="n">
        <v>6</v>
      </c>
      <c r="I185" s="1327" t="s">
        <v>517</v>
      </c>
      <c r="J185" s="1338" t="n">
        <v>150</v>
      </c>
      <c r="K185" s="1209" t="n">
        <v>300</v>
      </c>
      <c r="L185" s="1209" t="n">
        <v>1700</v>
      </c>
      <c r="M185" s="1210" t="n">
        <v>23.98634078756</v>
      </c>
      <c r="N185" s="1211" t="n">
        <v>1494.8712</v>
      </c>
      <c r="O185" s="1212" t="n">
        <v>35112.6939437888</v>
      </c>
      <c r="P185" s="1342" t="n">
        <v>43101.2732143725</v>
      </c>
      <c r="Q185" s="1213" t="n">
        <v>19483.66278801</v>
      </c>
      <c r="R185" s="1343" t="n">
        <v>54596.3567317988</v>
      </c>
      <c r="S185" s="1344" t="n">
        <v>62584.9360023825</v>
      </c>
    </row>
    <row r="186" customFormat="false" ht="16.5" hidden="false" customHeight="false" outlineLevel="0" collapsed="false">
      <c r="A186" s="1336" t="s">
        <v>529</v>
      </c>
      <c r="B186" s="1337" t="n">
        <f aca="false">J186</f>
        <v>150</v>
      </c>
      <c r="C186" s="1337" t="s">
        <v>496</v>
      </c>
      <c r="D186" s="1337" t="n">
        <f aca="false">K186</f>
        <v>300</v>
      </c>
      <c r="E186" s="1337" t="s">
        <v>496</v>
      </c>
      <c r="F186" s="1357" t="n">
        <f aca="false">L186</f>
        <v>1750</v>
      </c>
      <c r="G186" s="1337" t="s">
        <v>496</v>
      </c>
      <c r="H186" s="1325" t="n">
        <v>6</v>
      </c>
      <c r="I186" s="1327" t="s">
        <v>517</v>
      </c>
      <c r="J186" s="1338" t="n">
        <v>150</v>
      </c>
      <c r="K186" s="1209" t="n">
        <v>300</v>
      </c>
      <c r="L186" s="1209" t="n">
        <v>1750</v>
      </c>
      <c r="M186" s="1210" t="n">
        <v>24.67677993708</v>
      </c>
      <c r="N186" s="1211" t="n">
        <v>1550.2368</v>
      </c>
      <c r="O186" s="1212" t="n">
        <v>35966.97299043</v>
      </c>
      <c r="P186" s="1342" t="n">
        <v>44167.069032165</v>
      </c>
      <c r="Q186" s="1213" t="n">
        <v>20148.1367001975</v>
      </c>
      <c r="R186" s="1343" t="n">
        <v>56115.1096906275</v>
      </c>
      <c r="S186" s="1344" t="n">
        <v>64315.2057323625</v>
      </c>
    </row>
    <row r="187" customFormat="false" ht="16.5" hidden="false" customHeight="false" outlineLevel="0" collapsed="false">
      <c r="A187" s="1336" t="s">
        <v>529</v>
      </c>
      <c r="B187" s="1337" t="n">
        <f aca="false">J187</f>
        <v>150</v>
      </c>
      <c r="C187" s="1337" t="s">
        <v>496</v>
      </c>
      <c r="D187" s="1337" t="n">
        <f aca="false">K187</f>
        <v>300</v>
      </c>
      <c r="E187" s="1337" t="s">
        <v>496</v>
      </c>
      <c r="F187" s="1357" t="n">
        <f aca="false">L187</f>
        <v>1800</v>
      </c>
      <c r="G187" s="1337" t="s">
        <v>496</v>
      </c>
      <c r="H187" s="1325" t="n">
        <v>6</v>
      </c>
      <c r="I187" s="1327" t="s">
        <v>517</v>
      </c>
      <c r="J187" s="1338" t="n">
        <v>150</v>
      </c>
      <c r="K187" s="1209" t="n">
        <v>300</v>
      </c>
      <c r="L187" s="1209" t="n">
        <v>1800</v>
      </c>
      <c r="M187" s="1210" t="n">
        <v>25.3501790866</v>
      </c>
      <c r="N187" s="1211" t="n">
        <v>1605.6024</v>
      </c>
      <c r="O187" s="1212" t="n">
        <v>36821.3005843088</v>
      </c>
      <c r="P187" s="1342" t="n">
        <v>45232.8802013813</v>
      </c>
      <c r="Q187" s="1213" t="n">
        <v>20597.1134925938</v>
      </c>
      <c r="R187" s="1343" t="n">
        <v>57418.4140769025</v>
      </c>
      <c r="S187" s="1344" t="n">
        <v>65829.993693975</v>
      </c>
    </row>
    <row r="188" customFormat="false" ht="16.5" hidden="false" customHeight="false" outlineLevel="0" collapsed="false">
      <c r="A188" s="1336" t="s">
        <v>529</v>
      </c>
      <c r="B188" s="1337" t="n">
        <f aca="false">J188</f>
        <v>150</v>
      </c>
      <c r="C188" s="1337" t="s">
        <v>496</v>
      </c>
      <c r="D188" s="1337" t="n">
        <f aca="false">K188</f>
        <v>300</v>
      </c>
      <c r="E188" s="1337" t="s">
        <v>496</v>
      </c>
      <c r="F188" s="1357" t="n">
        <f aca="false">L188</f>
        <v>1850</v>
      </c>
      <c r="G188" s="1337" t="s">
        <v>496</v>
      </c>
      <c r="H188" s="1325" t="n">
        <v>6</v>
      </c>
      <c r="I188" s="1327" t="s">
        <v>517</v>
      </c>
      <c r="J188" s="1338" t="n">
        <v>150</v>
      </c>
      <c r="K188" s="1209" t="n">
        <v>300</v>
      </c>
      <c r="L188" s="1209" t="n">
        <v>1850</v>
      </c>
      <c r="M188" s="1210" t="n">
        <v>26.04061823612</v>
      </c>
      <c r="N188" s="1211" t="n">
        <v>1660.968</v>
      </c>
      <c r="O188" s="1212" t="n">
        <v>37675.67305158</v>
      </c>
      <c r="P188" s="1342" t="n">
        <v>46298.7059347688</v>
      </c>
      <c r="Q188" s="1213" t="n">
        <v>21261.5872735725</v>
      </c>
      <c r="R188" s="1343" t="n">
        <v>58937.2603251525</v>
      </c>
      <c r="S188" s="1344" t="n">
        <v>67560.2932083413</v>
      </c>
    </row>
    <row r="189" customFormat="false" ht="16.5" hidden="false" customHeight="false" outlineLevel="0" collapsed="false">
      <c r="A189" s="1336" t="s">
        <v>529</v>
      </c>
      <c r="B189" s="1337" t="n">
        <f aca="false">J189</f>
        <v>150</v>
      </c>
      <c r="C189" s="1337" t="s">
        <v>496</v>
      </c>
      <c r="D189" s="1337" t="n">
        <f aca="false">K189</f>
        <v>300</v>
      </c>
      <c r="E189" s="1337" t="s">
        <v>496</v>
      </c>
      <c r="F189" s="1357" t="n">
        <f aca="false">L189</f>
        <v>1900</v>
      </c>
      <c r="G189" s="1337" t="s">
        <v>496</v>
      </c>
      <c r="H189" s="1325" t="n">
        <v>6</v>
      </c>
      <c r="I189" s="1327" t="s">
        <v>517</v>
      </c>
      <c r="J189" s="1338" t="n">
        <v>150</v>
      </c>
      <c r="K189" s="1209" t="n">
        <v>300</v>
      </c>
      <c r="L189" s="1209" t="n">
        <v>1900</v>
      </c>
      <c r="M189" s="1210" t="n">
        <v>26.71401738564</v>
      </c>
      <c r="N189" s="1211" t="n">
        <v>1716.3336</v>
      </c>
      <c r="O189" s="1212" t="n">
        <v>38530.0873744425</v>
      </c>
      <c r="P189" s="1342" t="n">
        <v>47364.5450514488</v>
      </c>
      <c r="Q189" s="1213" t="n">
        <v>21710.5641971775</v>
      </c>
      <c r="R189" s="1343" t="n">
        <v>60240.65157162</v>
      </c>
      <c r="S189" s="1344" t="n">
        <v>69075.1092486263</v>
      </c>
    </row>
    <row r="190" customFormat="false" ht="16.5" hidden="false" customHeight="false" outlineLevel="0" collapsed="false">
      <c r="A190" s="1336" t="s">
        <v>529</v>
      </c>
      <c r="B190" s="1337" t="n">
        <f aca="false">J190</f>
        <v>150</v>
      </c>
      <c r="C190" s="1337" t="s">
        <v>496</v>
      </c>
      <c r="D190" s="1337" t="n">
        <f aca="false">K190</f>
        <v>300</v>
      </c>
      <c r="E190" s="1337" t="s">
        <v>496</v>
      </c>
      <c r="F190" s="1357" t="n">
        <f aca="false">L190</f>
        <v>1950</v>
      </c>
      <c r="G190" s="1337" t="s">
        <v>496</v>
      </c>
      <c r="H190" s="1325" t="n">
        <v>6</v>
      </c>
      <c r="I190" s="1327" t="s">
        <v>517</v>
      </c>
      <c r="J190" s="1338" t="n">
        <v>150</v>
      </c>
      <c r="K190" s="1209" t="n">
        <v>300</v>
      </c>
      <c r="L190" s="1209" t="n">
        <v>1950</v>
      </c>
      <c r="M190" s="1210" t="n">
        <v>27.54441653516</v>
      </c>
      <c r="N190" s="1211" t="n">
        <v>1771.6992</v>
      </c>
      <c r="O190" s="1212" t="n">
        <v>39499.3989691313</v>
      </c>
      <c r="P190" s="1342" t="n">
        <v>48547.9615098825</v>
      </c>
      <c r="Q190" s="1213" t="n">
        <v>22159.5409895738</v>
      </c>
      <c r="R190" s="1343" t="n">
        <v>61658.939958705</v>
      </c>
      <c r="S190" s="1344" t="n">
        <v>70707.5024994563</v>
      </c>
    </row>
    <row r="191" customFormat="false" ht="16.5" hidden="false" customHeight="false" outlineLevel="0" collapsed="false">
      <c r="A191" s="1336" t="s">
        <v>529</v>
      </c>
      <c r="B191" s="1337" t="n">
        <f aca="false">J191</f>
        <v>150</v>
      </c>
      <c r="C191" s="1337" t="s">
        <v>496</v>
      </c>
      <c r="D191" s="1337" t="n">
        <f aca="false">K191</f>
        <v>300</v>
      </c>
      <c r="E191" s="1337" t="s">
        <v>496</v>
      </c>
      <c r="F191" s="1357" t="n">
        <f aca="false">L191</f>
        <v>2000</v>
      </c>
      <c r="G191" s="1337" t="s">
        <v>496</v>
      </c>
      <c r="H191" s="1325" t="n">
        <v>6</v>
      </c>
      <c r="I191" s="1327" t="s">
        <v>517</v>
      </c>
      <c r="J191" s="1338" t="n">
        <v>150</v>
      </c>
      <c r="K191" s="1209" t="n">
        <v>300</v>
      </c>
      <c r="L191" s="1209" t="n">
        <v>2000</v>
      </c>
      <c r="M191" s="1210" t="n">
        <v>28.32641808468</v>
      </c>
      <c r="N191" s="1211" t="n">
        <v>1827.0648</v>
      </c>
      <c r="O191" s="1212" t="n">
        <v>40579.7789019038</v>
      </c>
      <c r="P191" s="1342" t="n">
        <v>49916.0212193363</v>
      </c>
      <c r="Q191" s="1213" t="n">
        <v>22824.0147705525</v>
      </c>
      <c r="R191" s="1343" t="n">
        <v>63403.7936724563</v>
      </c>
      <c r="S191" s="1344" t="n">
        <v>72740.0359898888</v>
      </c>
    </row>
    <row r="192" customFormat="false" ht="16.5" hidden="false" customHeight="false" outlineLevel="0" collapsed="false">
      <c r="A192" s="1336" t="s">
        <v>529</v>
      </c>
      <c r="B192" s="1337" t="n">
        <f aca="false">J192</f>
        <v>150</v>
      </c>
      <c r="C192" s="1337" t="s">
        <v>496</v>
      </c>
      <c r="D192" s="1337" t="n">
        <f aca="false">K192</f>
        <v>300</v>
      </c>
      <c r="E192" s="1337" t="s">
        <v>496</v>
      </c>
      <c r="F192" s="1357" t="n">
        <f aca="false">L192</f>
        <v>2050</v>
      </c>
      <c r="G192" s="1337" t="s">
        <v>496</v>
      </c>
      <c r="H192" s="1325" t="n">
        <v>6</v>
      </c>
      <c r="I192" s="1327" t="s">
        <v>517</v>
      </c>
      <c r="J192" s="1338" t="n">
        <v>150</v>
      </c>
      <c r="K192" s="1209" t="n">
        <v>300</v>
      </c>
      <c r="L192" s="1209" t="n">
        <v>2050</v>
      </c>
      <c r="M192" s="1210" t="n">
        <v>28.9998172342</v>
      </c>
      <c r="N192" s="1211" t="n">
        <v>1882.4304</v>
      </c>
      <c r="O192" s="1212" t="n">
        <v>41434.2813970463</v>
      </c>
      <c r="P192" s="1342" t="n">
        <v>50981.87148876</v>
      </c>
      <c r="Q192" s="1213" t="n">
        <v>23272.9916941575</v>
      </c>
      <c r="R192" s="1343" t="n">
        <v>64707.2730912038</v>
      </c>
      <c r="S192" s="1344" t="n">
        <v>74254.8631829175</v>
      </c>
    </row>
    <row r="193" customFormat="false" ht="16.5" hidden="false" customHeight="false" outlineLevel="0" collapsed="false">
      <c r="A193" s="1324" t="s">
        <v>529</v>
      </c>
      <c r="B193" s="1325" t="n">
        <f aca="false">J193</f>
        <v>150</v>
      </c>
      <c r="C193" s="1325" t="s">
        <v>496</v>
      </c>
      <c r="D193" s="1325" t="n">
        <f aca="false">K193</f>
        <v>300</v>
      </c>
      <c r="E193" s="1325" t="s">
        <v>496</v>
      </c>
      <c r="F193" s="1357" t="n">
        <f aca="false">L193</f>
        <v>2100</v>
      </c>
      <c r="G193" s="1325" t="s">
        <v>496</v>
      </c>
      <c r="H193" s="1325" t="n">
        <v>6</v>
      </c>
      <c r="I193" s="1327" t="s">
        <v>517</v>
      </c>
      <c r="J193" s="1338" t="n">
        <v>150</v>
      </c>
      <c r="K193" s="1209" t="n">
        <v>300</v>
      </c>
      <c r="L193" s="1209" t="n">
        <v>2100</v>
      </c>
      <c r="M193" s="1210" t="n">
        <v>29.69025638372</v>
      </c>
      <c r="N193" s="1211" t="n">
        <v>1937.796</v>
      </c>
      <c r="O193" s="1212" t="n">
        <v>42288.81630075</v>
      </c>
      <c r="P193" s="1342" t="n">
        <v>52047.7329109275</v>
      </c>
      <c r="Q193" s="1213" t="n">
        <v>23937.4654751363</v>
      </c>
      <c r="R193" s="1343" t="n">
        <v>66226.2817758863</v>
      </c>
      <c r="S193" s="1344" t="n">
        <v>75985.1983860638</v>
      </c>
    </row>
    <row r="194" customFormat="false" ht="16.5" hidden="false" customHeight="false" outlineLevel="0" collapsed="false">
      <c r="A194" s="1336" t="s">
        <v>529</v>
      </c>
      <c r="B194" s="1337" t="n">
        <f aca="false">J194</f>
        <v>150</v>
      </c>
      <c r="C194" s="1337" t="s">
        <v>496</v>
      </c>
      <c r="D194" s="1337" t="n">
        <f aca="false">K194</f>
        <v>300</v>
      </c>
      <c r="E194" s="1337" t="s">
        <v>496</v>
      </c>
      <c r="F194" s="1357" t="n">
        <f aca="false">L194</f>
        <v>2150</v>
      </c>
      <c r="G194" s="1337" t="s">
        <v>496</v>
      </c>
      <c r="H194" s="1325" t="n">
        <v>6</v>
      </c>
      <c r="I194" s="1327" t="s">
        <v>517</v>
      </c>
      <c r="J194" s="1338" t="n">
        <v>150</v>
      </c>
      <c r="K194" s="1209" t="n">
        <v>300</v>
      </c>
      <c r="L194" s="1209" t="n">
        <v>2150</v>
      </c>
      <c r="M194" s="1210" t="n">
        <v>30.36365553324</v>
      </c>
      <c r="N194" s="1211" t="n">
        <v>1993.1616</v>
      </c>
      <c r="O194" s="1212" t="n">
        <v>43143.381513675</v>
      </c>
      <c r="P194" s="1342" t="n">
        <v>53113.6046985863</v>
      </c>
      <c r="Q194" s="1213" t="n">
        <v>24386.4423987413</v>
      </c>
      <c r="R194" s="1343" t="n">
        <v>67529.8239124163</v>
      </c>
      <c r="S194" s="1344" t="n">
        <v>77500.0470973275</v>
      </c>
    </row>
    <row r="195" customFormat="false" ht="16.5" hidden="false" customHeight="false" outlineLevel="0" collapsed="false">
      <c r="A195" s="1336" t="s">
        <v>529</v>
      </c>
      <c r="B195" s="1337" t="n">
        <f aca="false">J195</f>
        <v>150</v>
      </c>
      <c r="C195" s="1337" t="s">
        <v>496</v>
      </c>
      <c r="D195" s="1337" t="n">
        <f aca="false">K195</f>
        <v>300</v>
      </c>
      <c r="E195" s="1337" t="s">
        <v>496</v>
      </c>
      <c r="F195" s="1357" t="n">
        <f aca="false">L195</f>
        <v>2200</v>
      </c>
      <c r="G195" s="1337" t="s">
        <v>496</v>
      </c>
      <c r="H195" s="1325" t="n">
        <v>6</v>
      </c>
      <c r="I195" s="1327" t="s">
        <v>517</v>
      </c>
      <c r="J195" s="1338" t="n">
        <v>150</v>
      </c>
      <c r="K195" s="1209" t="n">
        <v>300</v>
      </c>
      <c r="L195" s="1209" t="n">
        <v>2200</v>
      </c>
      <c r="M195" s="1210" t="n">
        <v>31.05409468276</v>
      </c>
      <c r="N195" s="1211" t="n">
        <v>2048.5272</v>
      </c>
      <c r="O195" s="1212" t="n">
        <v>43997.97506769</v>
      </c>
      <c r="P195" s="1342" t="n">
        <v>54179.4863269013</v>
      </c>
      <c r="Q195" s="1213" t="n">
        <v>25050.91617972</v>
      </c>
      <c r="R195" s="1343" t="n">
        <v>69048.89124741</v>
      </c>
      <c r="S195" s="1344" t="n">
        <v>79230.4025066213</v>
      </c>
    </row>
    <row r="196" customFormat="false" ht="16.5" hidden="false" customHeight="false" outlineLevel="0" collapsed="false">
      <c r="A196" s="1336" t="s">
        <v>529</v>
      </c>
      <c r="B196" s="1337" t="n">
        <f aca="false">J196</f>
        <v>150</v>
      </c>
      <c r="C196" s="1337" t="s">
        <v>496</v>
      </c>
      <c r="D196" s="1337" t="n">
        <f aca="false">K196</f>
        <v>300</v>
      </c>
      <c r="E196" s="1337" t="s">
        <v>496</v>
      </c>
      <c r="F196" s="1357" t="n">
        <f aca="false">L196</f>
        <v>2250</v>
      </c>
      <c r="G196" s="1337" t="s">
        <v>496</v>
      </c>
      <c r="H196" s="1325" t="n">
        <v>6</v>
      </c>
      <c r="I196" s="1327" t="s">
        <v>517</v>
      </c>
      <c r="J196" s="1338" t="n">
        <v>150</v>
      </c>
      <c r="K196" s="1209" t="n">
        <v>300</v>
      </c>
      <c r="L196" s="1209" t="n">
        <v>2250</v>
      </c>
      <c r="M196" s="1210" t="n">
        <v>31.72749383228</v>
      </c>
      <c r="N196" s="1211" t="n">
        <v>2103.8928</v>
      </c>
      <c r="O196" s="1212" t="n">
        <v>44852.59538829</v>
      </c>
      <c r="P196" s="1342" t="n">
        <v>55245.3772710375</v>
      </c>
      <c r="Q196" s="1213" t="n">
        <v>25499.8929721163</v>
      </c>
      <c r="R196" s="1343" t="n">
        <v>70352.4883604063</v>
      </c>
      <c r="S196" s="1344" t="n">
        <v>80745.2702431538</v>
      </c>
    </row>
    <row r="197" customFormat="false" ht="16.5" hidden="false" customHeight="false" outlineLevel="0" collapsed="false">
      <c r="A197" s="1336" t="s">
        <v>529</v>
      </c>
      <c r="B197" s="1337" t="n">
        <f aca="false">J197</f>
        <v>150</v>
      </c>
      <c r="C197" s="1337" t="s">
        <v>496</v>
      </c>
      <c r="D197" s="1337" t="n">
        <f aca="false">K197</f>
        <v>300</v>
      </c>
      <c r="E197" s="1337" t="s">
        <v>496</v>
      </c>
      <c r="F197" s="1357" t="n">
        <f aca="false">L197</f>
        <v>2300</v>
      </c>
      <c r="G197" s="1337" t="s">
        <v>496</v>
      </c>
      <c r="H197" s="1325" t="n">
        <v>6</v>
      </c>
      <c r="I197" s="1327" t="s">
        <v>517</v>
      </c>
      <c r="J197" s="1338" t="n">
        <v>150</v>
      </c>
      <c r="K197" s="1209" t="n">
        <v>300</v>
      </c>
      <c r="L197" s="1209" t="n">
        <v>2300</v>
      </c>
      <c r="M197" s="1210" t="n">
        <v>32.4008929818</v>
      </c>
      <c r="N197" s="1211" t="n">
        <v>2159.2584</v>
      </c>
      <c r="O197" s="1212" t="n">
        <v>45707.24090097</v>
      </c>
      <c r="P197" s="1342" t="n">
        <v>56311.2768749513</v>
      </c>
      <c r="Q197" s="1213" t="n">
        <v>25948.8698957213</v>
      </c>
      <c r="R197" s="1343" t="n">
        <v>71656.1107966913</v>
      </c>
      <c r="S197" s="1344" t="n">
        <v>82260.1467706725</v>
      </c>
    </row>
    <row r="198" customFormat="false" ht="16.5" hidden="false" customHeight="false" outlineLevel="0" collapsed="false">
      <c r="A198" s="1336" t="s">
        <v>529</v>
      </c>
      <c r="B198" s="1337" t="n">
        <f aca="false">J198</f>
        <v>150</v>
      </c>
      <c r="C198" s="1337" t="s">
        <v>496</v>
      </c>
      <c r="D198" s="1337" t="n">
        <f aca="false">K198</f>
        <v>300</v>
      </c>
      <c r="E198" s="1337" t="s">
        <v>496</v>
      </c>
      <c r="F198" s="1357" t="n">
        <f aca="false">L198</f>
        <v>2350</v>
      </c>
      <c r="G198" s="1337" t="s">
        <v>496</v>
      </c>
      <c r="H198" s="1325" t="n">
        <v>6</v>
      </c>
      <c r="I198" s="1327" t="s">
        <v>517</v>
      </c>
      <c r="J198" s="1338" t="n">
        <v>150</v>
      </c>
      <c r="K198" s="1209" t="n">
        <v>300</v>
      </c>
      <c r="L198" s="1209" t="n">
        <v>2350</v>
      </c>
      <c r="M198" s="1210" t="n">
        <v>33.09133213132</v>
      </c>
      <c r="N198" s="1211" t="n">
        <v>2214.624</v>
      </c>
      <c r="O198" s="1212" t="n">
        <v>46561.910031225</v>
      </c>
      <c r="P198" s="1342" t="n">
        <v>57377.1846138075</v>
      </c>
      <c r="Q198" s="1213" t="n">
        <v>26613.3436767</v>
      </c>
      <c r="R198" s="1343" t="n">
        <v>73175.253707925</v>
      </c>
      <c r="S198" s="1344" t="n">
        <v>83990.5282905075</v>
      </c>
    </row>
    <row r="199" customFormat="false" ht="16.5" hidden="false" customHeight="false" outlineLevel="0" collapsed="false">
      <c r="A199" s="1336" t="s">
        <v>529</v>
      </c>
      <c r="B199" s="1337" t="n">
        <f aca="false">J199</f>
        <v>150</v>
      </c>
      <c r="C199" s="1337" t="s">
        <v>496</v>
      </c>
      <c r="D199" s="1337" t="n">
        <f aca="false">K199</f>
        <v>300</v>
      </c>
      <c r="E199" s="1337" t="s">
        <v>496</v>
      </c>
      <c r="F199" s="1357" t="n">
        <f aca="false">L199</f>
        <v>2400</v>
      </c>
      <c r="G199" s="1337" t="s">
        <v>496</v>
      </c>
      <c r="H199" s="1325" t="n">
        <v>6</v>
      </c>
      <c r="I199" s="1327" t="s">
        <v>517</v>
      </c>
      <c r="J199" s="1338" t="n">
        <v>150</v>
      </c>
      <c r="K199" s="1209" t="n">
        <v>300</v>
      </c>
      <c r="L199" s="1209" t="n">
        <v>2400</v>
      </c>
      <c r="M199" s="1210" t="n">
        <v>33.76473128084</v>
      </c>
      <c r="N199" s="1211" t="n">
        <v>2269.9896</v>
      </c>
      <c r="O199" s="1212" t="n">
        <v>47416.6014669675</v>
      </c>
      <c r="P199" s="1342" t="n">
        <v>58443.10009398</v>
      </c>
      <c r="Q199" s="1213" t="n">
        <v>27062.3204690963</v>
      </c>
      <c r="R199" s="1343" t="n">
        <v>74478.9219360638</v>
      </c>
      <c r="S199" s="1344" t="n">
        <v>85505.4205630763</v>
      </c>
    </row>
    <row r="200" customFormat="false" ht="16.5" hidden="false" customHeight="false" outlineLevel="0" collapsed="false">
      <c r="A200" s="1336" t="s">
        <v>529</v>
      </c>
      <c r="B200" s="1337" t="n">
        <f aca="false">J200</f>
        <v>150</v>
      </c>
      <c r="C200" s="1337" t="s">
        <v>496</v>
      </c>
      <c r="D200" s="1337" t="n">
        <f aca="false">K200</f>
        <v>300</v>
      </c>
      <c r="E200" s="1337" t="s">
        <v>496</v>
      </c>
      <c r="F200" s="1357" t="n">
        <f aca="false">L200</f>
        <v>2450</v>
      </c>
      <c r="G200" s="1337" t="s">
        <v>496</v>
      </c>
      <c r="H200" s="1325" t="n">
        <v>6</v>
      </c>
      <c r="I200" s="1327" t="s">
        <v>517</v>
      </c>
      <c r="J200" s="1338" t="n">
        <v>150</v>
      </c>
      <c r="K200" s="1209" t="n">
        <v>300</v>
      </c>
      <c r="L200" s="1209" t="n">
        <v>2450</v>
      </c>
      <c r="M200" s="1210" t="n">
        <v>34.62232358766</v>
      </c>
      <c r="N200" s="1211" t="n">
        <v>2325.3552</v>
      </c>
      <c r="O200" s="1212" t="n">
        <v>48903.5414210625</v>
      </c>
      <c r="P200" s="1342" t="n">
        <v>60128.0085973275</v>
      </c>
      <c r="Q200" s="1213" t="n">
        <v>27726.7943812838</v>
      </c>
      <c r="R200" s="1343" t="n">
        <v>76630.3358023463</v>
      </c>
      <c r="S200" s="1344" t="n">
        <v>87854.8029786113</v>
      </c>
    </row>
    <row r="201" customFormat="false" ht="16.5" hidden="false" customHeight="false" outlineLevel="0" collapsed="false">
      <c r="A201" s="1336" t="s">
        <v>529</v>
      </c>
      <c r="B201" s="1337" t="n">
        <f aca="false">J201</f>
        <v>150</v>
      </c>
      <c r="C201" s="1337" t="s">
        <v>496</v>
      </c>
      <c r="D201" s="1337" t="n">
        <f aca="false">K201</f>
        <v>300</v>
      </c>
      <c r="E201" s="1337" t="s">
        <v>496</v>
      </c>
      <c r="F201" s="1357" t="n">
        <f aca="false">L201</f>
        <v>2500</v>
      </c>
      <c r="G201" s="1337" t="s">
        <v>496</v>
      </c>
      <c r="H201" s="1325" t="n">
        <v>6</v>
      </c>
      <c r="I201" s="1327" t="s">
        <v>517</v>
      </c>
      <c r="J201" s="1338" t="n">
        <v>150</v>
      </c>
      <c r="K201" s="1209" t="n">
        <v>300</v>
      </c>
      <c r="L201" s="1209" t="n">
        <v>2500</v>
      </c>
      <c r="M201" s="1210" t="n">
        <v>35.29572273718</v>
      </c>
      <c r="N201" s="1211" t="n">
        <v>2380.7208</v>
      </c>
      <c r="O201" s="1212" t="n">
        <v>49758.206615055</v>
      </c>
      <c r="P201" s="1342" t="n">
        <v>61193.9768234175</v>
      </c>
      <c r="Q201" s="1213" t="n">
        <v>28175.77117368</v>
      </c>
      <c r="R201" s="1343" t="n">
        <v>77933.977788735</v>
      </c>
      <c r="S201" s="1344" t="n">
        <v>89369.7479970975</v>
      </c>
    </row>
    <row r="202" customFormat="false" ht="16.5" hidden="false" customHeight="false" outlineLevel="0" collapsed="false">
      <c r="A202" s="1336" t="s">
        <v>529</v>
      </c>
      <c r="B202" s="1337" t="n">
        <f aca="false">J202</f>
        <v>150</v>
      </c>
      <c r="C202" s="1337" t="s">
        <v>496</v>
      </c>
      <c r="D202" s="1337" t="n">
        <f aca="false">K202</f>
        <v>300</v>
      </c>
      <c r="E202" s="1337" t="s">
        <v>496</v>
      </c>
      <c r="F202" s="1357" t="n">
        <f aca="false">L202</f>
        <v>2550</v>
      </c>
      <c r="G202" s="1337" t="s">
        <v>496</v>
      </c>
      <c r="H202" s="1325" t="n">
        <v>6</v>
      </c>
      <c r="I202" s="1327" t="s">
        <v>517</v>
      </c>
      <c r="J202" s="1338" t="n">
        <v>150</v>
      </c>
      <c r="K202" s="1209" t="n">
        <v>300</v>
      </c>
      <c r="L202" s="1209" t="n">
        <v>2550</v>
      </c>
      <c r="M202" s="1210" t="n">
        <v>35.9861618867</v>
      </c>
      <c r="N202" s="1211" t="n">
        <v>2436.0864</v>
      </c>
      <c r="O202" s="1212" t="n">
        <v>50612.8929336563</v>
      </c>
      <c r="P202" s="1342" t="n">
        <v>62259.9501666488</v>
      </c>
      <c r="Q202" s="1213" t="n">
        <v>28840.2450858675</v>
      </c>
      <c r="R202" s="1343" t="n">
        <v>79453.1380195238</v>
      </c>
      <c r="S202" s="1344" t="n">
        <v>91100.1952525163</v>
      </c>
    </row>
    <row r="203" customFormat="false" ht="16.5" hidden="false" customHeight="false" outlineLevel="0" collapsed="false">
      <c r="A203" s="1324" t="s">
        <v>529</v>
      </c>
      <c r="B203" s="1325" t="n">
        <f aca="false">J203</f>
        <v>150</v>
      </c>
      <c r="C203" s="1325" t="s">
        <v>496</v>
      </c>
      <c r="D203" s="1325" t="n">
        <f aca="false">K203</f>
        <v>300</v>
      </c>
      <c r="E203" s="1325" t="s">
        <v>496</v>
      </c>
      <c r="F203" s="1357" t="n">
        <f aca="false">L203</f>
        <v>2600</v>
      </c>
      <c r="G203" s="1325" t="s">
        <v>496</v>
      </c>
      <c r="H203" s="1325" t="n">
        <v>6</v>
      </c>
      <c r="I203" s="1327" t="s">
        <v>517</v>
      </c>
      <c r="J203" s="1338" t="n">
        <v>150</v>
      </c>
      <c r="K203" s="1209" t="n">
        <v>300</v>
      </c>
      <c r="L203" s="1209" t="n">
        <v>2600</v>
      </c>
      <c r="M203" s="1210" t="n">
        <v>36.65956103622</v>
      </c>
      <c r="N203" s="1211" t="n">
        <v>2491.452</v>
      </c>
      <c r="O203" s="1212" t="n">
        <v>50521.082628645</v>
      </c>
      <c r="P203" s="1342" t="n">
        <v>62136.7036884338</v>
      </c>
      <c r="Q203" s="1213" t="n">
        <v>29289.2218782638</v>
      </c>
      <c r="R203" s="1343" t="n">
        <v>79810.3045069088</v>
      </c>
      <c r="S203" s="1344" t="n">
        <v>91425.9255666975</v>
      </c>
    </row>
    <row r="204" customFormat="false" ht="16.5" hidden="false" customHeight="false" outlineLevel="0" collapsed="false">
      <c r="A204" s="1336" t="s">
        <v>529</v>
      </c>
      <c r="B204" s="1337" t="n">
        <f aca="false">J204</f>
        <v>150</v>
      </c>
      <c r="C204" s="1337" t="s">
        <v>496</v>
      </c>
      <c r="D204" s="1337" t="n">
        <f aca="false">K204</f>
        <v>300</v>
      </c>
      <c r="E204" s="1337" t="s">
        <v>496</v>
      </c>
      <c r="F204" s="1357" t="n">
        <f aca="false">L204</f>
        <v>2650</v>
      </c>
      <c r="G204" s="1337" t="s">
        <v>496</v>
      </c>
      <c r="H204" s="1325" t="n">
        <v>6</v>
      </c>
      <c r="I204" s="1327" t="s">
        <v>517</v>
      </c>
      <c r="J204" s="1338" t="n">
        <v>150</v>
      </c>
      <c r="K204" s="1209" t="n">
        <v>300</v>
      </c>
      <c r="L204" s="1209" t="n">
        <v>2650</v>
      </c>
      <c r="M204" s="1210" t="n">
        <v>37.35000018574</v>
      </c>
      <c r="N204" s="1211" t="n">
        <v>2546.8176</v>
      </c>
      <c r="O204" s="1212" t="n">
        <v>51628.872856545</v>
      </c>
      <c r="P204" s="1342" t="n">
        <v>63520.4057114363</v>
      </c>
      <c r="Q204" s="1213" t="n">
        <v>29953.6956592425</v>
      </c>
      <c r="R204" s="1343" t="n">
        <v>81582.5685157875</v>
      </c>
      <c r="S204" s="1344" t="n">
        <v>93474.1013706788</v>
      </c>
    </row>
    <row r="205" customFormat="false" ht="16.5" hidden="false" customHeight="false" outlineLevel="0" collapsed="false">
      <c r="A205" s="1336" t="s">
        <v>529</v>
      </c>
      <c r="B205" s="1337" t="n">
        <f aca="false">J205</f>
        <v>150</v>
      </c>
      <c r="C205" s="1337" t="s">
        <v>496</v>
      </c>
      <c r="D205" s="1337" t="n">
        <f aca="false">K205</f>
        <v>300</v>
      </c>
      <c r="E205" s="1337" t="s">
        <v>496</v>
      </c>
      <c r="F205" s="1357" t="n">
        <f aca="false">L205</f>
        <v>2700</v>
      </c>
      <c r="G205" s="1337" t="s">
        <v>496</v>
      </c>
      <c r="H205" s="1325" t="n">
        <v>6</v>
      </c>
      <c r="I205" s="1327" t="s">
        <v>517</v>
      </c>
      <c r="J205" s="1338" t="n">
        <v>150</v>
      </c>
      <c r="K205" s="1209" t="n">
        <v>300</v>
      </c>
      <c r="L205" s="1209" t="n">
        <v>2700</v>
      </c>
      <c r="M205" s="1210" t="n">
        <v>38.18039933526</v>
      </c>
      <c r="N205" s="1211" t="n">
        <v>2602.1832</v>
      </c>
      <c r="O205" s="1212" t="n">
        <v>52600.4855902913</v>
      </c>
      <c r="P205" s="1342" t="n">
        <v>64705.9943307263</v>
      </c>
      <c r="Q205" s="1213" t="n">
        <v>30402.6725828475</v>
      </c>
      <c r="R205" s="1343" t="n">
        <v>83003.1581731388</v>
      </c>
      <c r="S205" s="1344" t="n">
        <v>95108.6669135738</v>
      </c>
    </row>
    <row r="206" customFormat="false" ht="16.5" hidden="false" customHeight="false" outlineLevel="0" collapsed="false">
      <c r="A206" s="1336" t="s">
        <v>529</v>
      </c>
      <c r="B206" s="1337" t="n">
        <f aca="false">J206</f>
        <v>150</v>
      </c>
      <c r="C206" s="1337" t="s">
        <v>496</v>
      </c>
      <c r="D206" s="1337" t="n">
        <f aca="false">K206</f>
        <v>300</v>
      </c>
      <c r="E206" s="1337" t="s">
        <v>496</v>
      </c>
      <c r="F206" s="1357" t="n">
        <f aca="false">L206</f>
        <v>2750</v>
      </c>
      <c r="G206" s="1337" t="s">
        <v>496</v>
      </c>
      <c r="H206" s="1325" t="n">
        <v>6</v>
      </c>
      <c r="I206" s="1327" t="s">
        <v>517</v>
      </c>
      <c r="J206" s="1338" t="n">
        <v>150</v>
      </c>
      <c r="K206" s="1209" t="n">
        <v>300</v>
      </c>
      <c r="L206" s="1209" t="n">
        <v>2750</v>
      </c>
      <c r="M206" s="1210" t="n">
        <v>38.85379848478</v>
      </c>
      <c r="N206" s="1211" t="n">
        <v>2657.5488</v>
      </c>
      <c r="O206" s="1212" t="n">
        <v>53457.3847444613</v>
      </c>
      <c r="P206" s="1342" t="n">
        <v>65774.4527676825</v>
      </c>
      <c r="Q206" s="1213" t="n">
        <v>30851.6493752438</v>
      </c>
      <c r="R206" s="1343" t="n">
        <v>84309.034119705</v>
      </c>
      <c r="S206" s="1344" t="n">
        <v>96626.1021429263</v>
      </c>
    </row>
    <row r="207" customFormat="false" ht="16.5" hidden="false" customHeight="false" outlineLevel="0" collapsed="false">
      <c r="A207" s="1336" t="s">
        <v>529</v>
      </c>
      <c r="B207" s="1337" t="n">
        <f aca="false">J207</f>
        <v>150</v>
      </c>
      <c r="C207" s="1337" t="s">
        <v>496</v>
      </c>
      <c r="D207" s="1337" t="n">
        <f aca="false">K207</f>
        <v>300</v>
      </c>
      <c r="E207" s="1337" t="s">
        <v>496</v>
      </c>
      <c r="F207" s="1357" t="n">
        <f aca="false">L207</f>
        <v>2800</v>
      </c>
      <c r="G207" s="1337" t="s">
        <v>496</v>
      </c>
      <c r="H207" s="1325" t="n">
        <v>6</v>
      </c>
      <c r="I207" s="1327" t="s">
        <v>517</v>
      </c>
      <c r="J207" s="1338" t="n">
        <v>150</v>
      </c>
      <c r="K207" s="1209" t="n">
        <v>300</v>
      </c>
      <c r="L207" s="1209" t="n">
        <v>2800</v>
      </c>
      <c r="M207" s="1210" t="n">
        <v>39.5442376343</v>
      </c>
      <c r="N207" s="1211" t="n">
        <v>2712.9144</v>
      </c>
      <c r="O207" s="1212" t="n">
        <v>54314.2911151125</v>
      </c>
      <c r="P207" s="1342" t="n">
        <v>66842.9122543088</v>
      </c>
      <c r="Q207" s="1213" t="n">
        <v>31516.1231562225</v>
      </c>
      <c r="R207" s="1343" t="n">
        <v>85830.414271335</v>
      </c>
      <c r="S207" s="1344" t="n">
        <v>98359.0354105313</v>
      </c>
    </row>
    <row r="208" customFormat="false" ht="16.5" hidden="false" customHeight="false" outlineLevel="0" collapsed="false">
      <c r="A208" s="1336" t="s">
        <v>529</v>
      </c>
      <c r="B208" s="1337" t="n">
        <f aca="false">J208</f>
        <v>150</v>
      </c>
      <c r="C208" s="1337" t="s">
        <v>496</v>
      </c>
      <c r="D208" s="1337" t="n">
        <f aca="false">K208</f>
        <v>300</v>
      </c>
      <c r="E208" s="1337" t="s">
        <v>496</v>
      </c>
      <c r="F208" s="1357" t="n">
        <f aca="false">L208</f>
        <v>2850</v>
      </c>
      <c r="G208" s="1337" t="s">
        <v>496</v>
      </c>
      <c r="H208" s="1325" t="n">
        <v>6</v>
      </c>
      <c r="I208" s="1327" t="s">
        <v>517</v>
      </c>
      <c r="J208" s="1338" t="n">
        <v>150</v>
      </c>
      <c r="K208" s="1209" t="n">
        <v>300</v>
      </c>
      <c r="L208" s="1209" t="n">
        <v>2850</v>
      </c>
      <c r="M208" s="1210" t="n">
        <v>40.21763678382</v>
      </c>
      <c r="N208" s="1211" t="n">
        <v>2768.28</v>
      </c>
      <c r="O208" s="1212" t="n">
        <v>55171.2045710363</v>
      </c>
      <c r="P208" s="1342" t="n">
        <v>67911.3729218138</v>
      </c>
      <c r="Q208" s="1213" t="n">
        <v>31965.1000798275</v>
      </c>
      <c r="R208" s="1343" t="n">
        <v>87136.3046508638</v>
      </c>
      <c r="S208" s="1344" t="n">
        <v>99876.4730016413</v>
      </c>
    </row>
    <row r="209" customFormat="false" ht="16.5" hidden="false" customHeight="false" outlineLevel="0" collapsed="false">
      <c r="A209" s="1336" t="s">
        <v>529</v>
      </c>
      <c r="B209" s="1337" t="n">
        <f aca="false">J209</f>
        <v>150</v>
      </c>
      <c r="C209" s="1337" t="s">
        <v>496</v>
      </c>
      <c r="D209" s="1337" t="n">
        <f aca="false">K209</f>
        <v>300</v>
      </c>
      <c r="E209" s="1337" t="s">
        <v>496</v>
      </c>
      <c r="F209" s="1357" t="n">
        <f aca="false">L209</f>
        <v>2900</v>
      </c>
      <c r="G209" s="1337" t="s">
        <v>496</v>
      </c>
      <c r="H209" s="1325" t="n">
        <v>6</v>
      </c>
      <c r="I209" s="1327" t="s">
        <v>517</v>
      </c>
      <c r="J209" s="1338" t="n">
        <v>150</v>
      </c>
      <c r="K209" s="1209" t="n">
        <v>300</v>
      </c>
      <c r="L209" s="1209" t="n">
        <v>2900</v>
      </c>
      <c r="M209" s="1210" t="n">
        <v>40.90807593334</v>
      </c>
      <c r="N209" s="1211" t="n">
        <v>2823.6456</v>
      </c>
      <c r="O209" s="1212" t="n">
        <v>56028.1244561888</v>
      </c>
      <c r="P209" s="1342" t="n">
        <v>68979.8346389888</v>
      </c>
      <c r="Q209" s="1213" t="n">
        <v>32629.5738608063</v>
      </c>
      <c r="R209" s="1343" t="n">
        <v>88657.698316995</v>
      </c>
      <c r="S209" s="1344" t="n">
        <v>101609.408499795</v>
      </c>
    </row>
    <row r="210" customFormat="false" ht="16.5" hidden="false" customHeight="false" outlineLevel="0" collapsed="false">
      <c r="A210" s="1336" t="s">
        <v>529</v>
      </c>
      <c r="B210" s="1337" t="n">
        <f aca="false">J210</f>
        <v>150</v>
      </c>
      <c r="C210" s="1337" t="s">
        <v>496</v>
      </c>
      <c r="D210" s="1337" t="n">
        <f aca="false">K210</f>
        <v>300</v>
      </c>
      <c r="E210" s="1337" t="s">
        <v>496</v>
      </c>
      <c r="F210" s="1357" t="n">
        <f aca="false">L210</f>
        <v>2950</v>
      </c>
      <c r="G210" s="1337" t="s">
        <v>496</v>
      </c>
      <c r="H210" s="1325" t="n">
        <v>6</v>
      </c>
      <c r="I210" s="1327" t="s">
        <v>517</v>
      </c>
      <c r="J210" s="1338" t="n">
        <v>150</v>
      </c>
      <c r="K210" s="1209" t="n">
        <v>300</v>
      </c>
      <c r="L210" s="1209" t="n">
        <v>2950</v>
      </c>
      <c r="M210" s="1210" t="n">
        <v>41.58147508286</v>
      </c>
      <c r="N210" s="1211" t="n">
        <v>2879.0112</v>
      </c>
      <c r="O210" s="1212" t="n">
        <v>56885.05077057</v>
      </c>
      <c r="P210" s="1342" t="n">
        <v>70048.2974058338</v>
      </c>
      <c r="Q210" s="1213" t="n">
        <v>33078.5507844113</v>
      </c>
      <c r="R210" s="1343" t="n">
        <v>89963.6015549813</v>
      </c>
      <c r="S210" s="1344" t="n">
        <v>103126.848190245</v>
      </c>
    </row>
    <row r="211" customFormat="false" ht="16.5" hidden="false" customHeight="false" outlineLevel="0" collapsed="false">
      <c r="A211" s="1345" t="s">
        <v>529</v>
      </c>
      <c r="B211" s="1346" t="n">
        <f aca="false">J211</f>
        <v>150</v>
      </c>
      <c r="C211" s="1346" t="s">
        <v>496</v>
      </c>
      <c r="D211" s="1346" t="n">
        <f aca="false">K211</f>
        <v>300</v>
      </c>
      <c r="E211" s="1346" t="s">
        <v>496</v>
      </c>
      <c r="F211" s="1358" t="n">
        <f aca="false">L211</f>
        <v>3000</v>
      </c>
      <c r="G211" s="1346" t="s">
        <v>496</v>
      </c>
      <c r="H211" s="1325" t="n">
        <v>6</v>
      </c>
      <c r="I211" s="1349" t="s">
        <v>517</v>
      </c>
      <c r="J211" s="1356" t="n">
        <v>150</v>
      </c>
      <c r="K211" s="1232" t="n">
        <v>300</v>
      </c>
      <c r="L211" s="1232" t="n">
        <v>3000</v>
      </c>
      <c r="M211" s="1233" t="n">
        <v>42.27191423238</v>
      </c>
      <c r="N211" s="1234" t="n">
        <v>2934.3768</v>
      </c>
      <c r="O211" s="1235" t="n">
        <v>58642.2447984675</v>
      </c>
      <c r="P211" s="1353" t="n">
        <v>71116.7612223488</v>
      </c>
      <c r="Q211" s="1236" t="n">
        <v>33743.02456539</v>
      </c>
      <c r="R211" s="1354" t="n">
        <v>92385.2693638575</v>
      </c>
      <c r="S211" s="1355" t="n">
        <v>104859.785787739</v>
      </c>
    </row>
    <row r="212" customFormat="false" ht="22.5" hidden="false" customHeight="true" outlineLevel="0" collapsed="false">
      <c r="A212" s="1241" t="s">
        <v>498</v>
      </c>
      <c r="B212" s="1241"/>
      <c r="C212" s="1241"/>
      <c r="D212" s="1241"/>
      <c r="E212" s="1241"/>
      <c r="F212" s="1241"/>
      <c r="G212" s="1241"/>
      <c r="H212" s="1241"/>
      <c r="I212" s="1241"/>
      <c r="J212" s="1241"/>
      <c r="K212" s="1241"/>
      <c r="L212" s="1241"/>
      <c r="M212" s="1241"/>
      <c r="N212" s="1241"/>
      <c r="O212" s="1241"/>
      <c r="P212" s="1241"/>
      <c r="Q212" s="1241"/>
      <c r="R212" s="1241"/>
      <c r="S212" s="1241"/>
    </row>
    <row r="213" customFormat="false" ht="16.5" hidden="false" customHeight="true" outlineLevel="0" collapsed="false">
      <c r="A213" s="1202" t="s">
        <v>516</v>
      </c>
      <c r="B213" s="1202"/>
      <c r="C213" s="1202"/>
      <c r="D213" s="1202"/>
      <c r="E213" s="1202"/>
      <c r="F213" s="1202"/>
      <c r="G213" s="1202"/>
      <c r="H213" s="1202"/>
      <c r="I213" s="1202"/>
      <c r="J213" s="1202"/>
      <c r="K213" s="1202"/>
      <c r="L213" s="1202"/>
      <c r="M213" s="1202"/>
      <c r="N213" s="1202"/>
      <c r="O213" s="1202"/>
      <c r="P213" s="1202"/>
      <c r="Q213" s="1202"/>
      <c r="R213" s="1202"/>
      <c r="S213" s="1202"/>
    </row>
    <row r="214" customFormat="false" ht="16.5" hidden="false" customHeight="false" outlineLevel="0" collapsed="false">
      <c r="A214" s="1324" t="s">
        <v>529</v>
      </c>
      <c r="B214" s="1325" t="n">
        <f aca="false">J214</f>
        <v>150</v>
      </c>
      <c r="C214" s="1325" t="s">
        <v>496</v>
      </c>
      <c r="D214" s="1325" t="n">
        <f aca="false">K214</f>
        <v>300</v>
      </c>
      <c r="E214" s="1325" t="s">
        <v>496</v>
      </c>
      <c r="F214" s="1357" t="n">
        <f aca="false">L214</f>
        <v>600</v>
      </c>
      <c r="G214" s="1325" t="s">
        <v>496</v>
      </c>
      <c r="H214" s="1325" t="n">
        <v>8</v>
      </c>
      <c r="I214" s="1327" t="s">
        <v>517</v>
      </c>
      <c r="J214" s="1328" t="n">
        <v>150</v>
      </c>
      <c r="K214" s="1259" t="n">
        <v>300</v>
      </c>
      <c r="L214" s="1259" t="n">
        <v>600</v>
      </c>
      <c r="M214" s="1360" t="n">
        <v>8.69404634082</v>
      </c>
      <c r="N214" s="1261" t="n">
        <v>300.9</v>
      </c>
      <c r="O214" s="1240" t="n">
        <v>17712.9925718175</v>
      </c>
      <c r="P214" s="1332" t="n">
        <v>20739.6180038813</v>
      </c>
      <c r="Q214" s="1262" t="n">
        <v>7666.69940838</v>
      </c>
      <c r="R214" s="1334" t="n">
        <v>25379.6919801975</v>
      </c>
      <c r="S214" s="1335" t="n">
        <v>28406.3174122613</v>
      </c>
    </row>
    <row r="215" customFormat="false" ht="16.5" hidden="false" customHeight="false" outlineLevel="0" collapsed="false">
      <c r="A215" s="1336" t="s">
        <v>529</v>
      </c>
      <c r="B215" s="1337" t="n">
        <f aca="false">J215</f>
        <v>150</v>
      </c>
      <c r="C215" s="1337" t="s">
        <v>496</v>
      </c>
      <c r="D215" s="1337" t="n">
        <f aca="false">K215</f>
        <v>300</v>
      </c>
      <c r="E215" s="1337" t="s">
        <v>496</v>
      </c>
      <c r="F215" s="1357" t="n">
        <f aca="false">L215</f>
        <v>650</v>
      </c>
      <c r="G215" s="1337" t="s">
        <v>496</v>
      </c>
      <c r="H215" s="1325" t="n">
        <v>8</v>
      </c>
      <c r="I215" s="1327" t="s">
        <v>517</v>
      </c>
      <c r="J215" s="1338" t="n">
        <v>150</v>
      </c>
      <c r="K215" s="1209" t="n">
        <v>300</v>
      </c>
      <c r="L215" s="1209" t="n">
        <v>650</v>
      </c>
      <c r="M215" s="1210" t="n">
        <v>9.36744549034</v>
      </c>
      <c r="N215" s="1211" t="n">
        <v>361.08</v>
      </c>
      <c r="O215" s="1212" t="n">
        <v>18770.5986018525</v>
      </c>
      <c r="P215" s="1342" t="n">
        <v>21988.2537396338</v>
      </c>
      <c r="Q215" s="1213" t="n">
        <v>8115.67620077625</v>
      </c>
      <c r="R215" s="1343" t="n">
        <v>26886.2748026288</v>
      </c>
      <c r="S215" s="1344" t="n">
        <v>30103.92994041</v>
      </c>
    </row>
    <row r="216" customFormat="false" ht="16.5" hidden="false" customHeight="false" outlineLevel="0" collapsed="false">
      <c r="A216" s="1336" t="s">
        <v>529</v>
      </c>
      <c r="B216" s="1337" t="n">
        <f aca="false">J216</f>
        <v>150</v>
      </c>
      <c r="C216" s="1337" t="s">
        <v>496</v>
      </c>
      <c r="D216" s="1337" t="n">
        <f aca="false">K216</f>
        <v>300</v>
      </c>
      <c r="E216" s="1337" t="s">
        <v>496</v>
      </c>
      <c r="F216" s="1357" t="n">
        <f aca="false">L216</f>
        <v>700</v>
      </c>
      <c r="G216" s="1337" t="s">
        <v>496</v>
      </c>
      <c r="H216" s="1325" t="n">
        <v>8</v>
      </c>
      <c r="I216" s="1327" t="s">
        <v>517</v>
      </c>
      <c r="J216" s="1338" t="n">
        <v>150</v>
      </c>
      <c r="K216" s="1209" t="n">
        <v>300</v>
      </c>
      <c r="L216" s="1209" t="n">
        <v>700</v>
      </c>
      <c r="M216" s="1210" t="n">
        <v>10.05788463986</v>
      </c>
      <c r="N216" s="1211" t="n">
        <v>421.26</v>
      </c>
      <c r="O216" s="1212" t="n">
        <v>19828.2046318875</v>
      </c>
      <c r="P216" s="1342" t="n">
        <v>23236.8893441775</v>
      </c>
      <c r="Q216" s="1213" t="n">
        <v>8780.15011296375</v>
      </c>
      <c r="R216" s="1343" t="n">
        <v>28608.3547448513</v>
      </c>
      <c r="S216" s="1344" t="n">
        <v>32017.0394571413</v>
      </c>
    </row>
    <row r="217" customFormat="false" ht="16.5" hidden="false" customHeight="false" outlineLevel="0" collapsed="false">
      <c r="A217" s="1336" t="s">
        <v>529</v>
      </c>
      <c r="B217" s="1337" t="n">
        <f aca="false">J217</f>
        <v>150</v>
      </c>
      <c r="C217" s="1337" t="s">
        <v>496</v>
      </c>
      <c r="D217" s="1337" t="n">
        <f aca="false">K217</f>
        <v>300</v>
      </c>
      <c r="E217" s="1337" t="s">
        <v>496</v>
      </c>
      <c r="F217" s="1357" t="n">
        <f aca="false">L217</f>
        <v>750</v>
      </c>
      <c r="G217" s="1337" t="s">
        <v>496</v>
      </c>
      <c r="H217" s="1325" t="n">
        <v>8</v>
      </c>
      <c r="I217" s="1327" t="s">
        <v>517</v>
      </c>
      <c r="J217" s="1338" t="n">
        <v>150</v>
      </c>
      <c r="K217" s="1209" t="n">
        <v>300</v>
      </c>
      <c r="L217" s="1209" t="n">
        <v>750</v>
      </c>
      <c r="M217" s="1210" t="n">
        <v>10.73128378938</v>
      </c>
      <c r="N217" s="1211" t="n">
        <v>481.44</v>
      </c>
      <c r="O217" s="1212" t="n">
        <v>20885.8107931313</v>
      </c>
      <c r="P217" s="1342" t="n">
        <v>24485.5249487213</v>
      </c>
      <c r="Q217" s="1213" t="n">
        <v>9229.12690536</v>
      </c>
      <c r="R217" s="1343" t="n">
        <v>30114.9376984913</v>
      </c>
      <c r="S217" s="1344" t="n">
        <v>33714.6518540813</v>
      </c>
    </row>
    <row r="218" customFormat="false" ht="16.5" hidden="false" customHeight="false" outlineLevel="0" collapsed="false">
      <c r="A218" s="1336" t="s">
        <v>529</v>
      </c>
      <c r="B218" s="1337" t="n">
        <f aca="false">J218</f>
        <v>150</v>
      </c>
      <c r="C218" s="1337" t="s">
        <v>496</v>
      </c>
      <c r="D218" s="1337" t="n">
        <f aca="false">K218</f>
        <v>300</v>
      </c>
      <c r="E218" s="1337" t="s">
        <v>496</v>
      </c>
      <c r="F218" s="1357" t="n">
        <f aca="false">L218</f>
        <v>800</v>
      </c>
      <c r="G218" s="1337" t="s">
        <v>496</v>
      </c>
      <c r="H218" s="1325" t="n">
        <v>8</v>
      </c>
      <c r="I218" s="1327" t="s">
        <v>517</v>
      </c>
      <c r="J218" s="1338" t="n">
        <v>150</v>
      </c>
      <c r="K218" s="1209" t="n">
        <v>300</v>
      </c>
      <c r="L218" s="1209" t="n">
        <v>800</v>
      </c>
      <c r="M218" s="1210" t="n">
        <v>11.4046829389</v>
      </c>
      <c r="N218" s="1211" t="n">
        <v>541.62</v>
      </c>
      <c r="O218" s="1212" t="n">
        <v>21943.4168231663</v>
      </c>
      <c r="P218" s="1342" t="n">
        <v>25734.160553265</v>
      </c>
      <c r="Q218" s="1213" t="n">
        <v>9678.10369775625</v>
      </c>
      <c r="R218" s="1343" t="n">
        <v>31621.5205209225</v>
      </c>
      <c r="S218" s="1344" t="n">
        <v>35412.2642510213</v>
      </c>
    </row>
    <row r="219" customFormat="false" ht="16.5" hidden="false" customHeight="false" outlineLevel="0" collapsed="false">
      <c r="A219" s="1336" t="s">
        <v>529</v>
      </c>
      <c r="B219" s="1337" t="n">
        <f aca="false">J219</f>
        <v>150</v>
      </c>
      <c r="C219" s="1337" t="s">
        <v>496</v>
      </c>
      <c r="D219" s="1337" t="n">
        <f aca="false">K219</f>
        <v>300</v>
      </c>
      <c r="E219" s="1337" t="s">
        <v>496</v>
      </c>
      <c r="F219" s="1357" t="n">
        <f aca="false">L219</f>
        <v>850</v>
      </c>
      <c r="G219" s="1337" t="s">
        <v>496</v>
      </c>
      <c r="H219" s="1325" t="n">
        <v>8</v>
      </c>
      <c r="I219" s="1327" t="s">
        <v>517</v>
      </c>
      <c r="J219" s="1338" t="n">
        <v>150</v>
      </c>
      <c r="K219" s="1209" t="n">
        <v>300</v>
      </c>
      <c r="L219" s="1209" t="n">
        <v>850</v>
      </c>
      <c r="M219" s="1210" t="n">
        <v>12.09512208842</v>
      </c>
      <c r="N219" s="1211" t="n">
        <v>601.8</v>
      </c>
      <c r="O219" s="1212" t="n">
        <v>23001.0228532013</v>
      </c>
      <c r="P219" s="1342" t="n">
        <v>26982.7962890175</v>
      </c>
      <c r="Q219" s="1213" t="n">
        <v>10342.5776099438</v>
      </c>
      <c r="R219" s="1343" t="n">
        <v>33343.600463145</v>
      </c>
      <c r="S219" s="1344" t="n">
        <v>37325.3738989613</v>
      </c>
    </row>
    <row r="220" customFormat="false" ht="16.5" hidden="false" customHeight="false" outlineLevel="0" collapsed="false">
      <c r="A220" s="1336" t="s">
        <v>529</v>
      </c>
      <c r="B220" s="1337" t="n">
        <f aca="false">J220</f>
        <v>150</v>
      </c>
      <c r="C220" s="1337" t="s">
        <v>496</v>
      </c>
      <c r="D220" s="1337" t="n">
        <f aca="false">K220</f>
        <v>300</v>
      </c>
      <c r="E220" s="1337" t="s">
        <v>496</v>
      </c>
      <c r="F220" s="1357" t="n">
        <f aca="false">L220</f>
        <v>900</v>
      </c>
      <c r="G220" s="1337" t="s">
        <v>496</v>
      </c>
      <c r="H220" s="1325" t="n">
        <v>8</v>
      </c>
      <c r="I220" s="1327" t="s">
        <v>517</v>
      </c>
      <c r="J220" s="1338" t="n">
        <v>150</v>
      </c>
      <c r="K220" s="1209" t="n">
        <v>300</v>
      </c>
      <c r="L220" s="1209" t="n">
        <v>900</v>
      </c>
      <c r="M220" s="1210" t="n">
        <v>12.76852123794</v>
      </c>
      <c r="N220" s="1211" t="n">
        <v>661.98</v>
      </c>
      <c r="O220" s="1212" t="n">
        <v>24058.6288832363</v>
      </c>
      <c r="P220" s="1342" t="n">
        <v>28231.4318935613</v>
      </c>
      <c r="Q220" s="1213" t="n">
        <v>10791.55440234</v>
      </c>
      <c r="R220" s="1343" t="n">
        <v>34850.1832855763</v>
      </c>
      <c r="S220" s="1344" t="n">
        <v>39022.9862959013</v>
      </c>
    </row>
    <row r="221" customFormat="false" ht="16.5" hidden="false" customHeight="false" outlineLevel="0" collapsed="false">
      <c r="A221" s="1336" t="s">
        <v>529</v>
      </c>
      <c r="B221" s="1337" t="n">
        <f aca="false">J221</f>
        <v>150</v>
      </c>
      <c r="C221" s="1337" t="s">
        <v>496</v>
      </c>
      <c r="D221" s="1337" t="n">
        <f aca="false">K221</f>
        <v>300</v>
      </c>
      <c r="E221" s="1337" t="s">
        <v>496</v>
      </c>
      <c r="F221" s="1357" t="n">
        <f aca="false">L221</f>
        <v>950</v>
      </c>
      <c r="G221" s="1337" t="s">
        <v>496</v>
      </c>
      <c r="H221" s="1325" t="n">
        <v>8</v>
      </c>
      <c r="I221" s="1327" t="s">
        <v>517</v>
      </c>
      <c r="J221" s="1338" t="n">
        <v>150</v>
      </c>
      <c r="K221" s="1209" t="n">
        <v>300</v>
      </c>
      <c r="L221" s="1209" t="n">
        <v>950</v>
      </c>
      <c r="M221" s="1210" t="n">
        <v>13.45896038746</v>
      </c>
      <c r="N221" s="1211" t="n">
        <v>722.16</v>
      </c>
      <c r="O221" s="1212" t="n">
        <v>25116.23504448</v>
      </c>
      <c r="P221" s="1342" t="n">
        <v>29480.067498105</v>
      </c>
      <c r="Q221" s="1213" t="n">
        <v>11456.0281833188</v>
      </c>
      <c r="R221" s="1343" t="n">
        <v>36572.2632277988</v>
      </c>
      <c r="S221" s="1344" t="n">
        <v>40936.0956814238</v>
      </c>
    </row>
    <row r="222" customFormat="false" ht="16.5" hidden="false" customHeight="false" outlineLevel="0" collapsed="false">
      <c r="A222" s="1336" t="s">
        <v>529</v>
      </c>
      <c r="B222" s="1337" t="n">
        <f aca="false">J222</f>
        <v>150</v>
      </c>
      <c r="C222" s="1337" t="s">
        <v>496</v>
      </c>
      <c r="D222" s="1337" t="n">
        <f aca="false">K222</f>
        <v>300</v>
      </c>
      <c r="E222" s="1337" t="s">
        <v>496</v>
      </c>
      <c r="F222" s="1357" t="n">
        <f aca="false">L222</f>
        <v>1000</v>
      </c>
      <c r="G222" s="1337" t="s">
        <v>496</v>
      </c>
      <c r="H222" s="1325" t="n">
        <v>8</v>
      </c>
      <c r="I222" s="1327" t="s">
        <v>517</v>
      </c>
      <c r="J222" s="1338" t="n">
        <v>150</v>
      </c>
      <c r="K222" s="1209" t="n">
        <v>300</v>
      </c>
      <c r="L222" s="1209" t="n">
        <v>1000</v>
      </c>
      <c r="M222" s="1210" t="n">
        <v>14.13235953698</v>
      </c>
      <c r="N222" s="1211" t="n">
        <v>782.34</v>
      </c>
      <c r="O222" s="1212" t="n">
        <v>26173.841074515</v>
      </c>
      <c r="P222" s="1342" t="n">
        <v>30728.7031026488</v>
      </c>
      <c r="Q222" s="1213" t="n">
        <v>11905.0051069238</v>
      </c>
      <c r="R222" s="1343" t="n">
        <v>38078.8461814388</v>
      </c>
      <c r="S222" s="1344" t="n">
        <v>42633.7082095725</v>
      </c>
    </row>
    <row r="223" customFormat="false" ht="16.5" hidden="false" customHeight="false" outlineLevel="0" collapsed="false">
      <c r="A223" s="1336" t="s">
        <v>529</v>
      </c>
      <c r="B223" s="1337" t="n">
        <f aca="false">J223</f>
        <v>150</v>
      </c>
      <c r="C223" s="1337" t="s">
        <v>496</v>
      </c>
      <c r="D223" s="1337" t="n">
        <f aca="false">K223</f>
        <v>300</v>
      </c>
      <c r="E223" s="1337" t="s">
        <v>496</v>
      </c>
      <c r="F223" s="1357" t="n">
        <f aca="false">L223</f>
        <v>1050</v>
      </c>
      <c r="G223" s="1337" t="s">
        <v>496</v>
      </c>
      <c r="H223" s="1325" t="n">
        <v>8</v>
      </c>
      <c r="I223" s="1327" t="s">
        <v>517</v>
      </c>
      <c r="J223" s="1338" t="n">
        <v>150</v>
      </c>
      <c r="K223" s="1209" t="n">
        <v>300</v>
      </c>
      <c r="L223" s="1209" t="n">
        <v>1050</v>
      </c>
      <c r="M223" s="1210" t="n">
        <v>14.8227986865</v>
      </c>
      <c r="N223" s="1211" t="n">
        <v>842.52</v>
      </c>
      <c r="O223" s="1212" t="n">
        <v>27231.44710455</v>
      </c>
      <c r="P223" s="1342" t="n">
        <v>31977.3388384013</v>
      </c>
      <c r="Q223" s="1213" t="n">
        <v>12569.4788879025</v>
      </c>
      <c r="R223" s="1343" t="n">
        <v>39800.9259924525</v>
      </c>
      <c r="S223" s="1344" t="n">
        <v>44546.8177263038</v>
      </c>
    </row>
    <row r="224" customFormat="false" ht="16.5" hidden="false" customHeight="false" outlineLevel="0" collapsed="false">
      <c r="A224" s="1324" t="s">
        <v>529</v>
      </c>
      <c r="B224" s="1325" t="n">
        <f aca="false">J224</f>
        <v>150</v>
      </c>
      <c r="C224" s="1325" t="s">
        <v>496</v>
      </c>
      <c r="D224" s="1325" t="n">
        <f aca="false">K224</f>
        <v>300</v>
      </c>
      <c r="E224" s="1325" t="s">
        <v>496</v>
      </c>
      <c r="F224" s="1357" t="n">
        <f aca="false">L224</f>
        <v>1100</v>
      </c>
      <c r="G224" s="1325" t="s">
        <v>496</v>
      </c>
      <c r="H224" s="1325" t="n">
        <v>8</v>
      </c>
      <c r="I224" s="1327" t="s">
        <v>517</v>
      </c>
      <c r="J224" s="1338" t="n">
        <v>150</v>
      </c>
      <c r="K224" s="1209" t="n">
        <v>300</v>
      </c>
      <c r="L224" s="1209" t="n">
        <v>1100</v>
      </c>
      <c r="M224" s="1210" t="n">
        <v>15.49619783602</v>
      </c>
      <c r="N224" s="1211" t="n">
        <v>902.7</v>
      </c>
      <c r="O224" s="1212" t="n">
        <v>28289.053134585</v>
      </c>
      <c r="P224" s="1342" t="n">
        <v>33225.974442945</v>
      </c>
      <c r="Q224" s="1213" t="n">
        <v>13018.4558115075</v>
      </c>
      <c r="R224" s="1343" t="n">
        <v>41307.5089460925</v>
      </c>
      <c r="S224" s="1344" t="n">
        <v>46244.4302544525</v>
      </c>
    </row>
    <row r="225" customFormat="false" ht="16.5" hidden="false" customHeight="false" outlineLevel="0" collapsed="false">
      <c r="A225" s="1336" t="s">
        <v>529</v>
      </c>
      <c r="B225" s="1337" t="n">
        <f aca="false">J225</f>
        <v>150</v>
      </c>
      <c r="C225" s="1337" t="s">
        <v>496</v>
      </c>
      <c r="D225" s="1337" t="n">
        <f aca="false">K225</f>
        <v>300</v>
      </c>
      <c r="E225" s="1337" t="s">
        <v>496</v>
      </c>
      <c r="F225" s="1357" t="n">
        <f aca="false">L225</f>
        <v>1150</v>
      </c>
      <c r="G225" s="1337" t="s">
        <v>496</v>
      </c>
      <c r="H225" s="1325" t="n">
        <v>8</v>
      </c>
      <c r="I225" s="1327" t="s">
        <v>517</v>
      </c>
      <c r="J225" s="1338" t="n">
        <v>150</v>
      </c>
      <c r="K225" s="1209" t="n">
        <v>300</v>
      </c>
      <c r="L225" s="1209" t="n">
        <v>1150</v>
      </c>
      <c r="M225" s="1210" t="n">
        <v>16.16959698554</v>
      </c>
      <c r="N225" s="1211" t="n">
        <v>962.88</v>
      </c>
      <c r="O225" s="1212" t="n">
        <v>29346.6592958288</v>
      </c>
      <c r="P225" s="1342" t="n">
        <v>34474.6100474888</v>
      </c>
      <c r="Q225" s="1213" t="n">
        <v>13467.4326039038</v>
      </c>
      <c r="R225" s="1343" t="n">
        <v>42814.0918997325</v>
      </c>
      <c r="S225" s="1344" t="n">
        <v>47942.0426513925</v>
      </c>
    </row>
    <row r="226" customFormat="false" ht="16.5" hidden="false" customHeight="false" outlineLevel="0" collapsed="false">
      <c r="A226" s="1336" t="s">
        <v>529</v>
      </c>
      <c r="B226" s="1337" t="n">
        <f aca="false">J226</f>
        <v>150</v>
      </c>
      <c r="C226" s="1337" t="s">
        <v>496</v>
      </c>
      <c r="D226" s="1337" t="n">
        <f aca="false">K226</f>
        <v>300</v>
      </c>
      <c r="E226" s="1337" t="s">
        <v>496</v>
      </c>
      <c r="F226" s="1357" t="n">
        <f aca="false">L226</f>
        <v>1200</v>
      </c>
      <c r="G226" s="1337" t="s">
        <v>496</v>
      </c>
      <c r="H226" s="1325" t="n">
        <v>8</v>
      </c>
      <c r="I226" s="1327" t="s">
        <v>517</v>
      </c>
      <c r="J226" s="1338" t="n">
        <v>150</v>
      </c>
      <c r="K226" s="1209" t="n">
        <v>300</v>
      </c>
      <c r="L226" s="1209" t="n">
        <v>1200</v>
      </c>
      <c r="M226" s="1210" t="n">
        <v>17.01703613506</v>
      </c>
      <c r="N226" s="1211" t="n">
        <v>1023.06</v>
      </c>
      <c r="O226" s="1212" t="n">
        <v>30548.4790935375</v>
      </c>
      <c r="P226" s="1342" t="n">
        <v>35868.3399616275</v>
      </c>
      <c r="Q226" s="1213" t="n">
        <v>14131.9063848825</v>
      </c>
      <c r="R226" s="1343" t="n">
        <v>44680.38547842</v>
      </c>
      <c r="S226" s="1344" t="n">
        <v>50000.24634651</v>
      </c>
    </row>
    <row r="227" customFormat="false" ht="16.5" hidden="false" customHeight="false" outlineLevel="0" collapsed="false">
      <c r="A227" s="1336" t="s">
        <v>529</v>
      </c>
      <c r="B227" s="1337" t="n">
        <f aca="false">J227</f>
        <v>150</v>
      </c>
      <c r="C227" s="1337" t="s">
        <v>496</v>
      </c>
      <c r="D227" s="1337" t="n">
        <f aca="false">K227</f>
        <v>300</v>
      </c>
      <c r="E227" s="1337" t="s">
        <v>496</v>
      </c>
      <c r="F227" s="1357" t="n">
        <f aca="false">L227</f>
        <v>1250</v>
      </c>
      <c r="G227" s="1337" t="s">
        <v>496</v>
      </c>
      <c r="H227" s="1325" t="n">
        <v>8</v>
      </c>
      <c r="I227" s="1327" t="s">
        <v>517</v>
      </c>
      <c r="J227" s="1338" t="n">
        <v>150</v>
      </c>
      <c r="K227" s="1209" t="n">
        <v>300</v>
      </c>
      <c r="L227" s="1209" t="n">
        <v>1250</v>
      </c>
      <c r="M227" s="1210" t="n">
        <v>17.69043528458</v>
      </c>
      <c r="N227" s="1211" t="n">
        <v>1083.24</v>
      </c>
      <c r="O227" s="1212" t="n">
        <v>31606.0852547813</v>
      </c>
      <c r="P227" s="1342" t="n">
        <v>37116.9755661713</v>
      </c>
      <c r="Q227" s="1213" t="n">
        <v>14580.8833084875</v>
      </c>
      <c r="R227" s="1343" t="n">
        <v>46186.9685632688</v>
      </c>
      <c r="S227" s="1344" t="n">
        <v>51697.8588746588</v>
      </c>
    </row>
    <row r="228" customFormat="false" ht="16.5" hidden="false" customHeight="false" outlineLevel="0" collapsed="false">
      <c r="A228" s="1336" t="s">
        <v>529</v>
      </c>
      <c r="B228" s="1337" t="n">
        <f aca="false">J228</f>
        <v>150</v>
      </c>
      <c r="C228" s="1337" t="s">
        <v>496</v>
      </c>
      <c r="D228" s="1337" t="n">
        <f aca="false">K228</f>
        <v>300</v>
      </c>
      <c r="E228" s="1337" t="s">
        <v>496</v>
      </c>
      <c r="F228" s="1357" t="n">
        <f aca="false">L228</f>
        <v>1300</v>
      </c>
      <c r="G228" s="1337" t="s">
        <v>496</v>
      </c>
      <c r="H228" s="1325" t="n">
        <v>8</v>
      </c>
      <c r="I228" s="1327" t="s">
        <v>517</v>
      </c>
      <c r="J228" s="1338" t="n">
        <v>150</v>
      </c>
      <c r="K228" s="1209" t="n">
        <v>300</v>
      </c>
      <c r="L228" s="1209" t="n">
        <v>1300</v>
      </c>
      <c r="M228" s="1210" t="n">
        <v>18.3808744341</v>
      </c>
      <c r="N228" s="1211" t="n">
        <v>1143.42</v>
      </c>
      <c r="O228" s="1212" t="n">
        <v>32663.6912848163</v>
      </c>
      <c r="P228" s="1342" t="n">
        <v>38365.611170715</v>
      </c>
      <c r="Q228" s="1213" t="n">
        <v>15245.3570894663</v>
      </c>
      <c r="R228" s="1343" t="n">
        <v>47909.0483742825</v>
      </c>
      <c r="S228" s="1344" t="n">
        <v>53610.9682601813</v>
      </c>
    </row>
    <row r="229" customFormat="false" ht="16.5" hidden="false" customHeight="false" outlineLevel="0" collapsed="false">
      <c r="A229" s="1336" t="s">
        <v>529</v>
      </c>
      <c r="B229" s="1337" t="n">
        <f aca="false">J229</f>
        <v>150</v>
      </c>
      <c r="C229" s="1337" t="s">
        <v>496</v>
      </c>
      <c r="D229" s="1337" t="n">
        <f aca="false">K229</f>
        <v>300</v>
      </c>
      <c r="E229" s="1337" t="s">
        <v>496</v>
      </c>
      <c r="F229" s="1357" t="n">
        <f aca="false">L229</f>
        <v>1350</v>
      </c>
      <c r="G229" s="1337" t="s">
        <v>496</v>
      </c>
      <c r="H229" s="1325" t="n">
        <v>8</v>
      </c>
      <c r="I229" s="1327" t="s">
        <v>517</v>
      </c>
      <c r="J229" s="1338" t="n">
        <v>150</v>
      </c>
      <c r="K229" s="1209" t="n">
        <v>300</v>
      </c>
      <c r="L229" s="1209" t="n">
        <v>1350</v>
      </c>
      <c r="M229" s="1210" t="n">
        <v>19.05427358362</v>
      </c>
      <c r="N229" s="1211" t="n">
        <v>1203.6</v>
      </c>
      <c r="O229" s="1212" t="n">
        <v>33721.2973148513</v>
      </c>
      <c r="P229" s="1342" t="n">
        <v>39614.2469064675</v>
      </c>
      <c r="Q229" s="1213" t="n">
        <v>15694.3338818625</v>
      </c>
      <c r="R229" s="1343" t="n">
        <v>49415.6311967138</v>
      </c>
      <c r="S229" s="1344" t="n">
        <v>55308.58078833</v>
      </c>
    </row>
    <row r="230" customFormat="false" ht="16.5" hidden="false" customHeight="false" outlineLevel="0" collapsed="false">
      <c r="A230" s="1336" t="s">
        <v>529</v>
      </c>
      <c r="B230" s="1337" t="n">
        <f aca="false">J230</f>
        <v>150</v>
      </c>
      <c r="C230" s="1337" t="s">
        <v>496</v>
      </c>
      <c r="D230" s="1337" t="n">
        <f aca="false">K230</f>
        <v>300</v>
      </c>
      <c r="E230" s="1337" t="s">
        <v>496</v>
      </c>
      <c r="F230" s="1357" t="n">
        <f aca="false">L230</f>
        <v>1400</v>
      </c>
      <c r="G230" s="1337" t="s">
        <v>496</v>
      </c>
      <c r="H230" s="1325" t="n">
        <v>8</v>
      </c>
      <c r="I230" s="1327" t="s">
        <v>517</v>
      </c>
      <c r="J230" s="1338" t="n">
        <v>150</v>
      </c>
      <c r="K230" s="1209" t="n">
        <v>300</v>
      </c>
      <c r="L230" s="1209" t="n">
        <v>1400</v>
      </c>
      <c r="M230" s="1210" t="n">
        <v>19.74471273314</v>
      </c>
      <c r="N230" s="1211" t="n">
        <v>1263.78</v>
      </c>
      <c r="O230" s="1212" t="n">
        <v>34778.9033448863</v>
      </c>
      <c r="P230" s="1342" t="n">
        <v>40862.8825110113</v>
      </c>
      <c r="Q230" s="1213" t="n">
        <v>16358.80779405</v>
      </c>
      <c r="R230" s="1343" t="n">
        <v>51137.7111389363</v>
      </c>
      <c r="S230" s="1344" t="n">
        <v>57221.6903050613</v>
      </c>
    </row>
    <row r="231" customFormat="false" ht="16.5" hidden="false" customHeight="false" outlineLevel="0" collapsed="false">
      <c r="A231" s="1336" t="s">
        <v>529</v>
      </c>
      <c r="B231" s="1337" t="n">
        <f aca="false">J231</f>
        <v>150</v>
      </c>
      <c r="C231" s="1337" t="s">
        <v>496</v>
      </c>
      <c r="D231" s="1337" t="n">
        <f aca="false">K231</f>
        <v>300</v>
      </c>
      <c r="E231" s="1337" t="s">
        <v>496</v>
      </c>
      <c r="F231" s="1357" t="n">
        <f aca="false">L231</f>
        <v>1450</v>
      </c>
      <c r="G231" s="1337" t="s">
        <v>496</v>
      </c>
      <c r="H231" s="1325" t="n">
        <v>8</v>
      </c>
      <c r="I231" s="1327" t="s">
        <v>517</v>
      </c>
      <c r="J231" s="1338" t="n">
        <v>150</v>
      </c>
      <c r="K231" s="1209" t="n">
        <v>300</v>
      </c>
      <c r="L231" s="1209" t="n">
        <v>1450</v>
      </c>
      <c r="M231" s="1210" t="n">
        <v>20.41811188266</v>
      </c>
      <c r="N231" s="1211" t="n">
        <v>1323.96</v>
      </c>
      <c r="O231" s="1212" t="n">
        <v>35836.50950613</v>
      </c>
      <c r="P231" s="1342" t="n">
        <v>42111.518115555</v>
      </c>
      <c r="Q231" s="1213" t="n">
        <v>16807.7845864461</v>
      </c>
      <c r="R231" s="1343" t="n">
        <v>52644.2940925761</v>
      </c>
      <c r="S231" s="1344" t="n">
        <v>58919.3027020011</v>
      </c>
    </row>
    <row r="232" customFormat="false" ht="16.5" hidden="false" customHeight="false" outlineLevel="0" collapsed="false">
      <c r="A232" s="1336" t="s">
        <v>529</v>
      </c>
      <c r="B232" s="1337" t="n">
        <f aca="false">J232</f>
        <v>150</v>
      </c>
      <c r="C232" s="1337" t="s">
        <v>496</v>
      </c>
      <c r="D232" s="1337" t="n">
        <f aca="false">K232</f>
        <v>300</v>
      </c>
      <c r="E232" s="1337" t="s">
        <v>496</v>
      </c>
      <c r="F232" s="1357" t="n">
        <f aca="false">L232</f>
        <v>1500</v>
      </c>
      <c r="G232" s="1337" t="s">
        <v>496</v>
      </c>
      <c r="H232" s="1325" t="n">
        <v>8</v>
      </c>
      <c r="I232" s="1327" t="s">
        <v>517</v>
      </c>
      <c r="J232" s="1338" t="n">
        <v>150</v>
      </c>
      <c r="K232" s="1209" t="n">
        <v>300</v>
      </c>
      <c r="L232" s="1209" t="n">
        <v>1500</v>
      </c>
      <c r="M232" s="1210" t="n">
        <v>21.27570418948</v>
      </c>
      <c r="N232" s="1211" t="n">
        <v>1384.14</v>
      </c>
      <c r="O232" s="1212" t="n">
        <v>37552.30533648</v>
      </c>
      <c r="P232" s="1342" t="n">
        <v>43978.8924607163</v>
      </c>
      <c r="Q232" s="1213" t="n">
        <v>17472.2584986338</v>
      </c>
      <c r="R232" s="1343" t="n">
        <v>55024.5638351138</v>
      </c>
      <c r="S232" s="1344" t="n">
        <v>61451.15095935</v>
      </c>
    </row>
    <row r="233" customFormat="false" ht="16.5" hidden="false" customHeight="false" outlineLevel="0" collapsed="false">
      <c r="A233" s="1336" t="s">
        <v>529</v>
      </c>
      <c r="B233" s="1337" t="n">
        <f aca="false">J233</f>
        <v>150</v>
      </c>
      <c r="C233" s="1337" t="s">
        <v>496</v>
      </c>
      <c r="D233" s="1337" t="n">
        <f aca="false">K233</f>
        <v>300</v>
      </c>
      <c r="E233" s="1337" t="s">
        <v>496</v>
      </c>
      <c r="F233" s="1357" t="n">
        <f aca="false">L233</f>
        <v>1550</v>
      </c>
      <c r="G233" s="1337" t="s">
        <v>496</v>
      </c>
      <c r="H233" s="1325" t="n">
        <v>8</v>
      </c>
      <c r="I233" s="1327" t="s">
        <v>517</v>
      </c>
      <c r="J233" s="1338" t="n">
        <v>150</v>
      </c>
      <c r="K233" s="1209" t="n">
        <v>300</v>
      </c>
      <c r="L233" s="1209" t="n">
        <v>1550</v>
      </c>
      <c r="M233" s="1210" t="n">
        <v>21.949103339</v>
      </c>
      <c r="N233" s="1211" t="n">
        <v>1444.32</v>
      </c>
      <c r="O233" s="1212" t="n">
        <v>38609.911366515</v>
      </c>
      <c r="P233" s="1342" t="n">
        <v>45227.52806526</v>
      </c>
      <c r="Q233" s="1213" t="n">
        <v>17921.23529103</v>
      </c>
      <c r="R233" s="1343" t="n">
        <v>56531.146657545</v>
      </c>
      <c r="S233" s="1344" t="n">
        <v>63148.76335629</v>
      </c>
    </row>
    <row r="234" customFormat="false" ht="16.5" hidden="false" customHeight="false" outlineLevel="0" collapsed="false">
      <c r="A234" s="1324" t="s">
        <v>529</v>
      </c>
      <c r="B234" s="1325" t="n">
        <f aca="false">J234</f>
        <v>150</v>
      </c>
      <c r="C234" s="1325" t="s">
        <v>496</v>
      </c>
      <c r="D234" s="1325" t="n">
        <f aca="false">K234</f>
        <v>300</v>
      </c>
      <c r="E234" s="1325" t="s">
        <v>496</v>
      </c>
      <c r="F234" s="1357" t="n">
        <f aca="false">L234</f>
        <v>1600</v>
      </c>
      <c r="G234" s="1325" t="s">
        <v>496</v>
      </c>
      <c r="H234" s="1325" t="n">
        <v>8</v>
      </c>
      <c r="I234" s="1327" t="s">
        <v>517</v>
      </c>
      <c r="J234" s="1338" t="n">
        <v>150</v>
      </c>
      <c r="K234" s="1209" t="n">
        <v>300</v>
      </c>
      <c r="L234" s="1209" t="n">
        <v>1600</v>
      </c>
      <c r="M234" s="1210" t="n">
        <v>22.62250248852</v>
      </c>
      <c r="N234" s="1211" t="n">
        <v>1504.5</v>
      </c>
      <c r="O234" s="1212" t="n">
        <v>39667.5175277588</v>
      </c>
      <c r="P234" s="1342" t="n">
        <v>46476.1638010125</v>
      </c>
      <c r="Q234" s="1213" t="n">
        <v>18370.2120834263</v>
      </c>
      <c r="R234" s="1343" t="n">
        <v>58037.729611185</v>
      </c>
      <c r="S234" s="1344" t="n">
        <v>64846.3758844388</v>
      </c>
    </row>
    <row r="235" customFormat="false" ht="16.5" hidden="false" customHeight="false" outlineLevel="0" collapsed="false">
      <c r="A235" s="1336" t="s">
        <v>529</v>
      </c>
      <c r="B235" s="1337" t="n">
        <f aca="false">J235</f>
        <v>150</v>
      </c>
      <c r="C235" s="1337" t="s">
        <v>496</v>
      </c>
      <c r="D235" s="1337" t="n">
        <f aca="false">K235</f>
        <v>300</v>
      </c>
      <c r="E235" s="1337" t="s">
        <v>496</v>
      </c>
      <c r="F235" s="1357" t="n">
        <f aca="false">L235</f>
        <v>1650</v>
      </c>
      <c r="G235" s="1337" t="s">
        <v>496</v>
      </c>
      <c r="H235" s="1325" t="n">
        <v>8</v>
      </c>
      <c r="I235" s="1327" t="s">
        <v>517</v>
      </c>
      <c r="J235" s="1338" t="n">
        <v>150</v>
      </c>
      <c r="K235" s="1209" t="n">
        <v>300</v>
      </c>
      <c r="L235" s="1209" t="n">
        <v>1650</v>
      </c>
      <c r="M235" s="1210" t="n">
        <v>23.31294163804</v>
      </c>
      <c r="N235" s="1211" t="n">
        <v>1564.68</v>
      </c>
      <c r="O235" s="1212" t="n">
        <v>40725.1235577938</v>
      </c>
      <c r="P235" s="1342" t="n">
        <v>47724.7994055563</v>
      </c>
      <c r="Q235" s="1213" t="n">
        <v>19034.6859956138</v>
      </c>
      <c r="R235" s="1343" t="n">
        <v>59759.8095534075</v>
      </c>
      <c r="S235" s="1344" t="n">
        <v>66759.48540117</v>
      </c>
    </row>
    <row r="236" customFormat="false" ht="16.5" hidden="false" customHeight="false" outlineLevel="0" collapsed="false">
      <c r="A236" s="1336" t="s">
        <v>529</v>
      </c>
      <c r="B236" s="1337" t="n">
        <f aca="false">J236</f>
        <v>150</v>
      </c>
      <c r="C236" s="1337" t="s">
        <v>496</v>
      </c>
      <c r="D236" s="1337" t="n">
        <f aca="false">K236</f>
        <v>300</v>
      </c>
      <c r="E236" s="1337" t="s">
        <v>496</v>
      </c>
      <c r="F236" s="1357" t="n">
        <f aca="false">L236</f>
        <v>1700</v>
      </c>
      <c r="G236" s="1337" t="s">
        <v>496</v>
      </c>
      <c r="H236" s="1325" t="n">
        <v>8</v>
      </c>
      <c r="I236" s="1327" t="s">
        <v>517</v>
      </c>
      <c r="J236" s="1338" t="n">
        <v>150</v>
      </c>
      <c r="K236" s="1209" t="n">
        <v>300</v>
      </c>
      <c r="L236" s="1209" t="n">
        <v>1700</v>
      </c>
      <c r="M236" s="1210" t="n">
        <v>23.98634078756</v>
      </c>
      <c r="N236" s="1211" t="n">
        <v>1624.86</v>
      </c>
      <c r="O236" s="1212" t="n">
        <v>41782.7295878288</v>
      </c>
      <c r="P236" s="1342" t="n">
        <v>48973.4350101</v>
      </c>
      <c r="Q236" s="1213" t="n">
        <v>19483.66278801</v>
      </c>
      <c r="R236" s="1343" t="n">
        <v>61266.3923758388</v>
      </c>
      <c r="S236" s="1344" t="n">
        <v>68457.09779811</v>
      </c>
    </row>
    <row r="237" customFormat="false" ht="16.5" hidden="false" customHeight="false" outlineLevel="0" collapsed="false">
      <c r="A237" s="1336" t="s">
        <v>529</v>
      </c>
      <c r="B237" s="1337" t="n">
        <f aca="false">J237</f>
        <v>150</v>
      </c>
      <c r="C237" s="1337" t="s">
        <v>496</v>
      </c>
      <c r="D237" s="1337" t="n">
        <f aca="false">K237</f>
        <v>300</v>
      </c>
      <c r="E237" s="1337" t="s">
        <v>496</v>
      </c>
      <c r="F237" s="1357" t="n">
        <f aca="false">L237</f>
        <v>1750</v>
      </c>
      <c r="G237" s="1337" t="s">
        <v>496</v>
      </c>
      <c r="H237" s="1325" t="n">
        <v>8</v>
      </c>
      <c r="I237" s="1327" t="s">
        <v>517</v>
      </c>
      <c r="J237" s="1338" t="n">
        <v>150</v>
      </c>
      <c r="K237" s="1209" t="n">
        <v>300</v>
      </c>
      <c r="L237" s="1209" t="n">
        <v>1750</v>
      </c>
      <c r="M237" s="1210" t="n">
        <v>24.67677993708</v>
      </c>
      <c r="N237" s="1211" t="n">
        <v>1685.04</v>
      </c>
      <c r="O237" s="1212" t="n">
        <v>42840.3356178638</v>
      </c>
      <c r="P237" s="1342" t="n">
        <v>50222.0706146438</v>
      </c>
      <c r="Q237" s="1213" t="n">
        <v>20148.1367001975</v>
      </c>
      <c r="R237" s="1343" t="n">
        <v>62988.4723180613</v>
      </c>
      <c r="S237" s="1344" t="n">
        <v>70370.2073148413</v>
      </c>
    </row>
    <row r="238" customFormat="false" ht="16.5" hidden="false" customHeight="false" outlineLevel="0" collapsed="false">
      <c r="A238" s="1336" t="s">
        <v>529</v>
      </c>
      <c r="B238" s="1337" t="n">
        <f aca="false">J238</f>
        <v>150</v>
      </c>
      <c r="C238" s="1337" t="s">
        <v>496</v>
      </c>
      <c r="D238" s="1337" t="n">
        <f aca="false">K238</f>
        <v>300</v>
      </c>
      <c r="E238" s="1337" t="s">
        <v>496</v>
      </c>
      <c r="F238" s="1357" t="n">
        <f aca="false">L238</f>
        <v>1800</v>
      </c>
      <c r="G238" s="1337" t="s">
        <v>496</v>
      </c>
      <c r="H238" s="1325" t="n">
        <v>8</v>
      </c>
      <c r="I238" s="1327" t="s">
        <v>517</v>
      </c>
      <c r="J238" s="1338" t="n">
        <v>150</v>
      </c>
      <c r="K238" s="1209" t="n">
        <v>300</v>
      </c>
      <c r="L238" s="1209" t="n">
        <v>1800</v>
      </c>
      <c r="M238" s="1210" t="n">
        <v>25.3501790866</v>
      </c>
      <c r="N238" s="1211" t="n">
        <v>1745.22</v>
      </c>
      <c r="O238" s="1212" t="n">
        <v>43897.9417791075</v>
      </c>
      <c r="P238" s="1342" t="n">
        <v>51470.7063503963</v>
      </c>
      <c r="Q238" s="1213" t="n">
        <v>20597.1134925938</v>
      </c>
      <c r="R238" s="1343" t="n">
        <v>64495.0552717013</v>
      </c>
      <c r="S238" s="1344" t="n">
        <v>72067.81984299</v>
      </c>
    </row>
    <row r="239" customFormat="false" ht="16.5" hidden="false" customHeight="false" outlineLevel="0" collapsed="false">
      <c r="A239" s="1336" t="s">
        <v>529</v>
      </c>
      <c r="B239" s="1337" t="n">
        <f aca="false">J239</f>
        <v>150</v>
      </c>
      <c r="C239" s="1337" t="s">
        <v>496</v>
      </c>
      <c r="D239" s="1337" t="n">
        <f aca="false">K239</f>
        <v>300</v>
      </c>
      <c r="E239" s="1337" t="s">
        <v>496</v>
      </c>
      <c r="F239" s="1357" t="n">
        <f aca="false">L239</f>
        <v>1850</v>
      </c>
      <c r="G239" s="1337" t="s">
        <v>496</v>
      </c>
      <c r="H239" s="1325" t="n">
        <v>8</v>
      </c>
      <c r="I239" s="1327" t="s">
        <v>517</v>
      </c>
      <c r="J239" s="1338" t="n">
        <v>150</v>
      </c>
      <c r="K239" s="1209" t="n">
        <v>300</v>
      </c>
      <c r="L239" s="1209" t="n">
        <v>1850</v>
      </c>
      <c r="M239" s="1210" t="n">
        <v>26.04061823612</v>
      </c>
      <c r="N239" s="1211" t="n">
        <v>1805.4</v>
      </c>
      <c r="O239" s="1212" t="n">
        <v>44955.5478091425</v>
      </c>
      <c r="P239" s="1342" t="n">
        <v>52719.34195494</v>
      </c>
      <c r="Q239" s="1213" t="n">
        <v>21261.5872735725</v>
      </c>
      <c r="R239" s="1343" t="n">
        <v>66217.135082715</v>
      </c>
      <c r="S239" s="1344" t="n">
        <v>73980.9292285125</v>
      </c>
    </row>
    <row r="240" customFormat="false" ht="16.5" hidden="false" customHeight="false" outlineLevel="0" collapsed="false">
      <c r="A240" s="1336" t="s">
        <v>529</v>
      </c>
      <c r="B240" s="1337" t="n">
        <f aca="false">J240</f>
        <v>150</v>
      </c>
      <c r="C240" s="1337" t="s">
        <v>496</v>
      </c>
      <c r="D240" s="1337" t="n">
        <f aca="false">K240</f>
        <v>300</v>
      </c>
      <c r="E240" s="1337" t="s">
        <v>496</v>
      </c>
      <c r="F240" s="1357" t="n">
        <f aca="false">L240</f>
        <v>1900</v>
      </c>
      <c r="G240" s="1337" t="s">
        <v>496</v>
      </c>
      <c r="H240" s="1325" t="n">
        <v>8</v>
      </c>
      <c r="I240" s="1327" t="s">
        <v>517</v>
      </c>
      <c r="J240" s="1338" t="n">
        <v>150</v>
      </c>
      <c r="K240" s="1209" t="n">
        <v>300</v>
      </c>
      <c r="L240" s="1209" t="n">
        <v>1900</v>
      </c>
      <c r="M240" s="1210" t="n">
        <v>26.71401738564</v>
      </c>
      <c r="N240" s="1211" t="n">
        <v>1865.58</v>
      </c>
      <c r="O240" s="1212" t="n">
        <v>46013.1538391775</v>
      </c>
      <c r="P240" s="1342" t="n">
        <v>53967.9775594838</v>
      </c>
      <c r="Q240" s="1213" t="n">
        <v>21710.5641971775</v>
      </c>
      <c r="R240" s="1343" t="n">
        <v>67723.718036355</v>
      </c>
      <c r="S240" s="1344" t="n">
        <v>75678.5417566613</v>
      </c>
    </row>
    <row r="241" customFormat="false" ht="16.5" hidden="false" customHeight="false" outlineLevel="0" collapsed="false">
      <c r="A241" s="1336" t="s">
        <v>529</v>
      </c>
      <c r="B241" s="1337" t="n">
        <f aca="false">J241</f>
        <v>150</v>
      </c>
      <c r="C241" s="1337" t="s">
        <v>496</v>
      </c>
      <c r="D241" s="1337" t="n">
        <f aca="false">K241</f>
        <v>300</v>
      </c>
      <c r="E241" s="1337" t="s">
        <v>496</v>
      </c>
      <c r="F241" s="1357" t="n">
        <f aca="false">L241</f>
        <v>1950</v>
      </c>
      <c r="G241" s="1337" t="s">
        <v>496</v>
      </c>
      <c r="H241" s="1325" t="n">
        <v>8</v>
      </c>
      <c r="I241" s="1327" t="s">
        <v>517</v>
      </c>
      <c r="J241" s="1338" t="n">
        <v>150</v>
      </c>
      <c r="K241" s="1209" t="n">
        <v>300</v>
      </c>
      <c r="L241" s="1209" t="n">
        <v>1950</v>
      </c>
      <c r="M241" s="1210" t="n">
        <v>27.54441653516</v>
      </c>
      <c r="N241" s="1211" t="n">
        <v>1925.76</v>
      </c>
      <c r="O241" s="1212" t="n">
        <v>47214.973768095</v>
      </c>
      <c r="P241" s="1342" t="n">
        <v>55361.7074736225</v>
      </c>
      <c r="Q241" s="1213" t="n">
        <v>22159.5409895738</v>
      </c>
      <c r="R241" s="1343" t="n">
        <v>69374.5147576688</v>
      </c>
      <c r="S241" s="1344" t="n">
        <v>77521.2484631963</v>
      </c>
    </row>
    <row r="242" customFormat="false" ht="16.5" hidden="false" customHeight="false" outlineLevel="0" collapsed="false">
      <c r="A242" s="1336" t="s">
        <v>529</v>
      </c>
      <c r="B242" s="1337" t="n">
        <f aca="false">J242</f>
        <v>150</v>
      </c>
      <c r="C242" s="1337" t="s">
        <v>496</v>
      </c>
      <c r="D242" s="1337" t="n">
        <f aca="false">K242</f>
        <v>300</v>
      </c>
      <c r="E242" s="1337" t="s">
        <v>496</v>
      </c>
      <c r="F242" s="1357" t="n">
        <f aca="false">L242</f>
        <v>2000</v>
      </c>
      <c r="G242" s="1337" t="s">
        <v>496</v>
      </c>
      <c r="H242" s="1325" t="n">
        <v>8</v>
      </c>
      <c r="I242" s="1327" t="s">
        <v>517</v>
      </c>
      <c r="J242" s="1338" t="n">
        <v>150</v>
      </c>
      <c r="K242" s="1209" t="n">
        <v>300</v>
      </c>
      <c r="L242" s="1209" t="n">
        <v>2000</v>
      </c>
      <c r="M242" s="1210" t="n">
        <v>28.32641808468</v>
      </c>
      <c r="N242" s="1211" t="n">
        <v>1985.94</v>
      </c>
      <c r="O242" s="1212" t="n">
        <v>48488.0405730975</v>
      </c>
      <c r="P242" s="1342" t="n">
        <v>56902.5680571563</v>
      </c>
      <c r="Q242" s="1213" t="n">
        <v>22824.0147705525</v>
      </c>
      <c r="R242" s="1343" t="n">
        <v>71312.05534365</v>
      </c>
      <c r="S242" s="1344" t="n">
        <v>79726.5828277088</v>
      </c>
    </row>
    <row r="243" customFormat="false" ht="16.5" hidden="false" customHeight="false" outlineLevel="0" collapsed="false">
      <c r="A243" s="1336" t="s">
        <v>529</v>
      </c>
      <c r="B243" s="1337" t="n">
        <f aca="false">J243</f>
        <v>150</v>
      </c>
      <c r="C243" s="1337" t="s">
        <v>496</v>
      </c>
      <c r="D243" s="1337" t="n">
        <f aca="false">K243</f>
        <v>300</v>
      </c>
      <c r="E243" s="1337" t="s">
        <v>496</v>
      </c>
      <c r="F243" s="1357" t="n">
        <f aca="false">L243</f>
        <v>2050</v>
      </c>
      <c r="G243" s="1337" t="s">
        <v>496</v>
      </c>
      <c r="H243" s="1325" t="n">
        <v>8</v>
      </c>
      <c r="I243" s="1327" t="s">
        <v>517</v>
      </c>
      <c r="J243" s="1338" t="n">
        <v>150</v>
      </c>
      <c r="K243" s="1209" t="n">
        <v>300</v>
      </c>
      <c r="L243" s="1209" t="n">
        <v>2050</v>
      </c>
      <c r="M243" s="1210" t="n">
        <v>28.9998172342</v>
      </c>
      <c r="N243" s="1211" t="n">
        <v>2046.12</v>
      </c>
      <c r="O243" s="1212" t="n">
        <v>49545.6466031325</v>
      </c>
      <c r="P243" s="1342" t="n">
        <v>58151.2037929088</v>
      </c>
      <c r="Q243" s="1213" t="n">
        <v>23272.9916941575</v>
      </c>
      <c r="R243" s="1343" t="n">
        <v>72818.63829729</v>
      </c>
      <c r="S243" s="1344" t="n">
        <v>81424.1954870663</v>
      </c>
    </row>
    <row r="244" customFormat="false" ht="16.5" hidden="false" customHeight="false" outlineLevel="0" collapsed="false">
      <c r="A244" s="1324" t="s">
        <v>529</v>
      </c>
      <c r="B244" s="1325" t="n">
        <f aca="false">J244</f>
        <v>150</v>
      </c>
      <c r="C244" s="1325" t="s">
        <v>496</v>
      </c>
      <c r="D244" s="1325" t="n">
        <f aca="false">K244</f>
        <v>300</v>
      </c>
      <c r="E244" s="1325" t="s">
        <v>496</v>
      </c>
      <c r="F244" s="1357" t="n">
        <f aca="false">L244</f>
        <v>2100</v>
      </c>
      <c r="G244" s="1325" t="s">
        <v>496</v>
      </c>
      <c r="H244" s="1325" t="n">
        <v>8</v>
      </c>
      <c r="I244" s="1327" t="s">
        <v>517</v>
      </c>
      <c r="J244" s="1338" t="n">
        <v>150</v>
      </c>
      <c r="K244" s="1209" t="n">
        <v>300</v>
      </c>
      <c r="L244" s="1209" t="n">
        <v>2100</v>
      </c>
      <c r="M244" s="1210" t="n">
        <v>29.69025638372</v>
      </c>
      <c r="N244" s="1211" t="n">
        <v>2106.3</v>
      </c>
      <c r="O244" s="1212" t="n">
        <v>50603.2526331675</v>
      </c>
      <c r="P244" s="1342" t="n">
        <v>59399.8393974525</v>
      </c>
      <c r="Q244" s="1213" t="n">
        <v>23937.4654751363</v>
      </c>
      <c r="R244" s="1343" t="n">
        <v>74540.7181083038</v>
      </c>
      <c r="S244" s="1344" t="n">
        <v>83337.3048725888</v>
      </c>
    </row>
    <row r="245" customFormat="false" ht="16.5" hidden="false" customHeight="false" outlineLevel="0" collapsed="false">
      <c r="A245" s="1336" t="s">
        <v>529</v>
      </c>
      <c r="B245" s="1337" t="n">
        <f aca="false">J245</f>
        <v>150</v>
      </c>
      <c r="C245" s="1337" t="s">
        <v>496</v>
      </c>
      <c r="D245" s="1337" t="n">
        <f aca="false">K245</f>
        <v>300</v>
      </c>
      <c r="E245" s="1337" t="s">
        <v>496</v>
      </c>
      <c r="F245" s="1357" t="n">
        <f aca="false">L245</f>
        <v>2150</v>
      </c>
      <c r="G245" s="1337" t="s">
        <v>496</v>
      </c>
      <c r="H245" s="1325" t="n">
        <v>8</v>
      </c>
      <c r="I245" s="1327" t="s">
        <v>517</v>
      </c>
      <c r="J245" s="1338" t="n">
        <v>150</v>
      </c>
      <c r="K245" s="1209" t="n">
        <v>300</v>
      </c>
      <c r="L245" s="1209" t="n">
        <v>2150</v>
      </c>
      <c r="M245" s="1210" t="n">
        <v>30.36365553324</v>
      </c>
      <c r="N245" s="1211" t="n">
        <v>2166.48</v>
      </c>
      <c r="O245" s="1212" t="n">
        <v>51660.8587944113</v>
      </c>
      <c r="P245" s="1342" t="n">
        <v>60648.4750019963</v>
      </c>
      <c r="Q245" s="1213" t="n">
        <v>24386.4423987413</v>
      </c>
      <c r="R245" s="1343" t="n">
        <v>76047.3011931525</v>
      </c>
      <c r="S245" s="1344" t="n">
        <v>85034.9174007375</v>
      </c>
    </row>
    <row r="246" customFormat="false" ht="16.5" hidden="false" customHeight="false" outlineLevel="0" collapsed="false">
      <c r="A246" s="1336" t="s">
        <v>529</v>
      </c>
      <c r="B246" s="1337" t="n">
        <f aca="false">J246</f>
        <v>150</v>
      </c>
      <c r="C246" s="1337" t="s">
        <v>496</v>
      </c>
      <c r="D246" s="1337" t="n">
        <f aca="false">K246</f>
        <v>300</v>
      </c>
      <c r="E246" s="1337" t="s">
        <v>496</v>
      </c>
      <c r="F246" s="1357" t="n">
        <f aca="false">L246</f>
        <v>2200</v>
      </c>
      <c r="G246" s="1337" t="s">
        <v>496</v>
      </c>
      <c r="H246" s="1325" t="n">
        <v>8</v>
      </c>
      <c r="I246" s="1327" t="s">
        <v>517</v>
      </c>
      <c r="J246" s="1338" t="n">
        <v>150</v>
      </c>
      <c r="K246" s="1209" t="n">
        <v>300</v>
      </c>
      <c r="L246" s="1209" t="n">
        <v>2200</v>
      </c>
      <c r="M246" s="1210" t="n">
        <v>31.05409468276</v>
      </c>
      <c r="N246" s="1211" t="n">
        <v>2226.66</v>
      </c>
      <c r="O246" s="1212" t="n">
        <v>52718.4648244463</v>
      </c>
      <c r="P246" s="1342" t="n">
        <v>61897.11060654</v>
      </c>
      <c r="Q246" s="1213" t="n">
        <v>25050.91617972</v>
      </c>
      <c r="R246" s="1343" t="n">
        <v>77769.3810041663</v>
      </c>
      <c r="S246" s="1344" t="n">
        <v>86948.02678626</v>
      </c>
    </row>
    <row r="247" customFormat="false" ht="16.5" hidden="false" customHeight="false" outlineLevel="0" collapsed="false">
      <c r="A247" s="1336" t="s">
        <v>529</v>
      </c>
      <c r="B247" s="1337" t="n">
        <f aca="false">J247</f>
        <v>150</v>
      </c>
      <c r="C247" s="1337" t="s">
        <v>496</v>
      </c>
      <c r="D247" s="1337" t="n">
        <f aca="false">K247</f>
        <v>300</v>
      </c>
      <c r="E247" s="1337" t="s">
        <v>496</v>
      </c>
      <c r="F247" s="1357" t="n">
        <f aca="false">L247</f>
        <v>2250</v>
      </c>
      <c r="G247" s="1337" t="s">
        <v>496</v>
      </c>
      <c r="H247" s="1325" t="n">
        <v>8</v>
      </c>
      <c r="I247" s="1327" t="s">
        <v>517</v>
      </c>
      <c r="J247" s="1338" t="n">
        <v>150</v>
      </c>
      <c r="K247" s="1209" t="n">
        <v>300</v>
      </c>
      <c r="L247" s="1209" t="n">
        <v>2250</v>
      </c>
      <c r="M247" s="1210" t="n">
        <v>31.72749383228</v>
      </c>
      <c r="N247" s="1211" t="n">
        <v>2286.84</v>
      </c>
      <c r="O247" s="1212" t="n">
        <v>53776.0708544813</v>
      </c>
      <c r="P247" s="1342" t="n">
        <v>63145.7463422925</v>
      </c>
      <c r="Q247" s="1213" t="n">
        <v>25499.8929721163</v>
      </c>
      <c r="R247" s="1343" t="n">
        <v>79275.9638265975</v>
      </c>
      <c r="S247" s="1344" t="n">
        <v>88645.6393144088</v>
      </c>
    </row>
    <row r="248" customFormat="false" ht="16.5" hidden="false" customHeight="false" outlineLevel="0" collapsed="false">
      <c r="A248" s="1336" t="s">
        <v>529</v>
      </c>
      <c r="B248" s="1337" t="n">
        <f aca="false">J248</f>
        <v>150</v>
      </c>
      <c r="C248" s="1337" t="s">
        <v>496</v>
      </c>
      <c r="D248" s="1337" t="n">
        <f aca="false">K248</f>
        <v>300</v>
      </c>
      <c r="E248" s="1337" t="s">
        <v>496</v>
      </c>
      <c r="F248" s="1357" t="n">
        <f aca="false">L248</f>
        <v>2300</v>
      </c>
      <c r="G248" s="1337" t="s">
        <v>496</v>
      </c>
      <c r="H248" s="1325" t="n">
        <v>8</v>
      </c>
      <c r="I248" s="1327" t="s">
        <v>517</v>
      </c>
      <c r="J248" s="1338" t="n">
        <v>150</v>
      </c>
      <c r="K248" s="1209" t="n">
        <v>300</v>
      </c>
      <c r="L248" s="1209" t="n">
        <v>2300</v>
      </c>
      <c r="M248" s="1210" t="n">
        <v>32.4008929818</v>
      </c>
      <c r="N248" s="1211" t="n">
        <v>2347.02</v>
      </c>
      <c r="O248" s="1212" t="n">
        <v>54833.6768845163</v>
      </c>
      <c r="P248" s="1342" t="n">
        <v>64394.3819468363</v>
      </c>
      <c r="Q248" s="1213" t="n">
        <v>25948.8698957213</v>
      </c>
      <c r="R248" s="1343" t="n">
        <v>80782.5467802375</v>
      </c>
      <c r="S248" s="1344" t="n">
        <v>90343.2518425575</v>
      </c>
    </row>
    <row r="249" customFormat="false" ht="16.5" hidden="false" customHeight="false" outlineLevel="0" collapsed="false">
      <c r="A249" s="1336" t="s">
        <v>529</v>
      </c>
      <c r="B249" s="1337" t="n">
        <f aca="false">J249</f>
        <v>150</v>
      </c>
      <c r="C249" s="1337" t="s">
        <v>496</v>
      </c>
      <c r="D249" s="1337" t="n">
        <f aca="false">K249</f>
        <v>300</v>
      </c>
      <c r="E249" s="1337" t="s">
        <v>496</v>
      </c>
      <c r="F249" s="1357" t="n">
        <f aca="false">L249</f>
        <v>2350</v>
      </c>
      <c r="G249" s="1337" t="s">
        <v>496</v>
      </c>
      <c r="H249" s="1325" t="n">
        <v>8</v>
      </c>
      <c r="I249" s="1327" t="s">
        <v>517</v>
      </c>
      <c r="J249" s="1338" t="n">
        <v>150</v>
      </c>
      <c r="K249" s="1209" t="n">
        <v>300</v>
      </c>
      <c r="L249" s="1209" t="n">
        <v>2350</v>
      </c>
      <c r="M249" s="1210" t="n">
        <v>33.09133213132</v>
      </c>
      <c r="N249" s="1211" t="n">
        <v>2407.2</v>
      </c>
      <c r="O249" s="1212" t="n">
        <v>55891.28304576</v>
      </c>
      <c r="P249" s="1342" t="n">
        <v>65643.01755138</v>
      </c>
      <c r="Q249" s="1213" t="n">
        <v>26613.3436767</v>
      </c>
      <c r="R249" s="1343" t="n">
        <v>82504.62672246</v>
      </c>
      <c r="S249" s="1344" t="n">
        <v>92256.36122808</v>
      </c>
    </row>
    <row r="250" customFormat="false" ht="16.5" hidden="false" customHeight="false" outlineLevel="0" collapsed="false">
      <c r="A250" s="1336" t="s">
        <v>529</v>
      </c>
      <c r="B250" s="1337" t="n">
        <f aca="false">J250</f>
        <v>150</v>
      </c>
      <c r="C250" s="1337" t="s">
        <v>496</v>
      </c>
      <c r="D250" s="1337" t="n">
        <f aca="false">K250</f>
        <v>300</v>
      </c>
      <c r="E250" s="1337" t="s">
        <v>496</v>
      </c>
      <c r="F250" s="1357" t="n">
        <f aca="false">L250</f>
        <v>2400</v>
      </c>
      <c r="G250" s="1337" t="s">
        <v>496</v>
      </c>
      <c r="H250" s="1325" t="n">
        <v>8</v>
      </c>
      <c r="I250" s="1327" t="s">
        <v>517</v>
      </c>
      <c r="J250" s="1338" t="n">
        <v>150</v>
      </c>
      <c r="K250" s="1209" t="n">
        <v>300</v>
      </c>
      <c r="L250" s="1209" t="n">
        <v>2400</v>
      </c>
      <c r="M250" s="1210" t="n">
        <v>33.76473128084</v>
      </c>
      <c r="N250" s="1211" t="n">
        <v>2467.38</v>
      </c>
      <c r="O250" s="1212" t="n">
        <v>56948.889075795</v>
      </c>
      <c r="P250" s="1342" t="n">
        <v>66891.6531559238</v>
      </c>
      <c r="Q250" s="1213" t="n">
        <v>27062.3204690963</v>
      </c>
      <c r="R250" s="1343" t="n">
        <v>84011.2095448913</v>
      </c>
      <c r="S250" s="1344" t="n">
        <v>93953.97362502</v>
      </c>
    </row>
    <row r="251" customFormat="false" ht="16.5" hidden="false" customHeight="false" outlineLevel="0" collapsed="false">
      <c r="A251" s="1336" t="s">
        <v>529</v>
      </c>
      <c r="B251" s="1337" t="n">
        <f aca="false">J251</f>
        <v>150</v>
      </c>
      <c r="C251" s="1337" t="s">
        <v>496</v>
      </c>
      <c r="D251" s="1337" t="n">
        <f aca="false">K251</f>
        <v>300</v>
      </c>
      <c r="E251" s="1337" t="s">
        <v>496</v>
      </c>
      <c r="F251" s="1357" t="n">
        <f aca="false">L251</f>
        <v>2450</v>
      </c>
      <c r="G251" s="1337" t="s">
        <v>496</v>
      </c>
      <c r="H251" s="1325" t="n">
        <v>8</v>
      </c>
      <c r="I251" s="1327" t="s">
        <v>517</v>
      </c>
      <c r="J251" s="1338" t="n">
        <v>150</v>
      </c>
      <c r="K251" s="1209" t="n">
        <v>300</v>
      </c>
      <c r="L251" s="1209" t="n">
        <v>2450</v>
      </c>
      <c r="M251" s="1210" t="n">
        <v>34.62232358766</v>
      </c>
      <c r="N251" s="1211" t="n">
        <v>2527.56</v>
      </c>
      <c r="O251" s="1212" t="n">
        <v>58664.684906145</v>
      </c>
      <c r="P251" s="1342" t="n">
        <v>68759.0276322938</v>
      </c>
      <c r="Q251" s="1213" t="n">
        <v>27726.7943812838</v>
      </c>
      <c r="R251" s="1343" t="n">
        <v>86391.4792874288</v>
      </c>
      <c r="S251" s="1344" t="n">
        <v>96485.8220135775</v>
      </c>
    </row>
    <row r="252" customFormat="false" ht="16.5" hidden="false" customHeight="false" outlineLevel="0" collapsed="false">
      <c r="A252" s="1336" t="s">
        <v>529</v>
      </c>
      <c r="B252" s="1337" t="n">
        <f aca="false">J252</f>
        <v>150</v>
      </c>
      <c r="C252" s="1337" t="s">
        <v>496</v>
      </c>
      <c r="D252" s="1337" t="n">
        <f aca="false">K252</f>
        <v>300</v>
      </c>
      <c r="E252" s="1337" t="s">
        <v>496</v>
      </c>
      <c r="F252" s="1357" t="n">
        <f aca="false">L252</f>
        <v>2500</v>
      </c>
      <c r="G252" s="1337" t="s">
        <v>496</v>
      </c>
      <c r="H252" s="1325" t="n">
        <v>8</v>
      </c>
      <c r="I252" s="1327" t="s">
        <v>517</v>
      </c>
      <c r="J252" s="1338" t="n">
        <v>150</v>
      </c>
      <c r="K252" s="1209" t="n">
        <v>300</v>
      </c>
      <c r="L252" s="1209" t="n">
        <v>2500</v>
      </c>
      <c r="M252" s="1210" t="n">
        <v>35.29572273718</v>
      </c>
      <c r="N252" s="1211" t="n">
        <v>2587.74</v>
      </c>
      <c r="O252" s="1212" t="n">
        <v>59722.2910673888</v>
      </c>
      <c r="P252" s="1342" t="n">
        <v>70007.6632368375</v>
      </c>
      <c r="Q252" s="1213" t="n">
        <v>28175.77117368</v>
      </c>
      <c r="R252" s="1343" t="n">
        <v>87898.0622410688</v>
      </c>
      <c r="S252" s="1344" t="n">
        <v>98183.4344105175</v>
      </c>
    </row>
    <row r="253" customFormat="false" ht="16.5" hidden="false" customHeight="false" outlineLevel="0" collapsed="false">
      <c r="A253" s="1336" t="s">
        <v>529</v>
      </c>
      <c r="B253" s="1337" t="n">
        <f aca="false">J253</f>
        <v>150</v>
      </c>
      <c r="C253" s="1337" t="s">
        <v>496</v>
      </c>
      <c r="D253" s="1337" t="n">
        <f aca="false">K253</f>
        <v>300</v>
      </c>
      <c r="E253" s="1337" t="s">
        <v>496</v>
      </c>
      <c r="F253" s="1357" t="n">
        <f aca="false">L253</f>
        <v>2550</v>
      </c>
      <c r="G253" s="1337" t="s">
        <v>496</v>
      </c>
      <c r="H253" s="1325" t="n">
        <v>8</v>
      </c>
      <c r="I253" s="1327" t="s">
        <v>517</v>
      </c>
      <c r="J253" s="1338" t="n">
        <v>150</v>
      </c>
      <c r="K253" s="1209" t="n">
        <v>300</v>
      </c>
      <c r="L253" s="1209" t="n">
        <v>2550</v>
      </c>
      <c r="M253" s="1210" t="n">
        <v>35.9861618867</v>
      </c>
      <c r="N253" s="1211" t="n">
        <v>2647.92</v>
      </c>
      <c r="O253" s="1212" t="n">
        <v>60779.8970974238</v>
      </c>
      <c r="P253" s="1342" t="n">
        <v>71256.2988413813</v>
      </c>
      <c r="Q253" s="1213" t="n">
        <v>28840.2450858675</v>
      </c>
      <c r="R253" s="1343" t="n">
        <v>89620.1421832913</v>
      </c>
      <c r="S253" s="1344" t="n">
        <v>100096.543927249</v>
      </c>
    </row>
    <row r="254" customFormat="false" ht="16.5" hidden="false" customHeight="false" outlineLevel="0" collapsed="false">
      <c r="A254" s="1324" t="s">
        <v>529</v>
      </c>
      <c r="B254" s="1325" t="n">
        <f aca="false">J254</f>
        <v>150</v>
      </c>
      <c r="C254" s="1325" t="s">
        <v>496</v>
      </c>
      <c r="D254" s="1325" t="n">
        <f aca="false">K254</f>
        <v>300</v>
      </c>
      <c r="E254" s="1325" t="s">
        <v>496</v>
      </c>
      <c r="F254" s="1357" t="n">
        <f aca="false">L254</f>
        <v>2600</v>
      </c>
      <c r="G254" s="1325" t="s">
        <v>496</v>
      </c>
      <c r="H254" s="1325" t="n">
        <v>8</v>
      </c>
      <c r="I254" s="1327" t="s">
        <v>517</v>
      </c>
      <c r="J254" s="1338" t="n">
        <v>150</v>
      </c>
      <c r="K254" s="1209" t="n">
        <v>300</v>
      </c>
      <c r="L254" s="1209" t="n">
        <v>2600</v>
      </c>
      <c r="M254" s="1210" t="n">
        <v>36.65956103622</v>
      </c>
      <c r="N254" s="1211" t="n">
        <v>2708.1</v>
      </c>
      <c r="O254" s="1212" t="n">
        <v>61837.5031274588</v>
      </c>
      <c r="P254" s="1342" t="n">
        <v>72504.934445925</v>
      </c>
      <c r="Q254" s="1213" t="n">
        <v>29289.2218782638</v>
      </c>
      <c r="R254" s="1343" t="n">
        <v>91126.7250057225</v>
      </c>
      <c r="S254" s="1344" t="n">
        <v>101794.156324189</v>
      </c>
    </row>
    <row r="255" customFormat="false" ht="16.5" hidden="false" customHeight="false" outlineLevel="0" collapsed="false">
      <c r="A255" s="1336" t="s">
        <v>529</v>
      </c>
      <c r="B255" s="1337" t="n">
        <f aca="false">J255</f>
        <v>150</v>
      </c>
      <c r="C255" s="1337" t="s">
        <v>496</v>
      </c>
      <c r="D255" s="1337" t="n">
        <f aca="false">K255</f>
        <v>300</v>
      </c>
      <c r="E255" s="1337" t="s">
        <v>496</v>
      </c>
      <c r="F255" s="1357" t="n">
        <f aca="false">L255</f>
        <v>2650</v>
      </c>
      <c r="G255" s="1337" t="s">
        <v>496</v>
      </c>
      <c r="H255" s="1325" t="n">
        <v>8</v>
      </c>
      <c r="I255" s="1327" t="s">
        <v>517</v>
      </c>
      <c r="J255" s="1338" t="n">
        <v>150</v>
      </c>
      <c r="K255" s="1209" t="n">
        <v>300</v>
      </c>
      <c r="L255" s="1209" t="n">
        <v>2650</v>
      </c>
      <c r="M255" s="1210" t="n">
        <v>37.35000018574</v>
      </c>
      <c r="N255" s="1211" t="n">
        <v>2768.28</v>
      </c>
      <c r="O255" s="1212" t="n">
        <v>62895.1092887025</v>
      </c>
      <c r="P255" s="1342" t="n">
        <v>73753.5701816775</v>
      </c>
      <c r="Q255" s="1213" t="n">
        <v>29953.6956592425</v>
      </c>
      <c r="R255" s="1343" t="n">
        <v>92848.804947945</v>
      </c>
      <c r="S255" s="1344" t="n">
        <v>103707.26584092</v>
      </c>
    </row>
    <row r="256" customFormat="false" ht="16.5" hidden="false" customHeight="false" outlineLevel="0" collapsed="false">
      <c r="A256" s="1336" t="s">
        <v>529</v>
      </c>
      <c r="B256" s="1337" t="n">
        <f aca="false">J256</f>
        <v>150</v>
      </c>
      <c r="C256" s="1337" t="s">
        <v>496</v>
      </c>
      <c r="D256" s="1337" t="n">
        <f aca="false">K256</f>
        <v>300</v>
      </c>
      <c r="E256" s="1337" t="s">
        <v>496</v>
      </c>
      <c r="F256" s="1357" t="n">
        <f aca="false">L256</f>
        <v>2700</v>
      </c>
      <c r="G256" s="1337" t="s">
        <v>496</v>
      </c>
      <c r="H256" s="1325" t="n">
        <v>8</v>
      </c>
      <c r="I256" s="1327" t="s">
        <v>517</v>
      </c>
      <c r="J256" s="1338" t="n">
        <v>150</v>
      </c>
      <c r="K256" s="1209" t="n">
        <v>300</v>
      </c>
      <c r="L256" s="1209" t="n">
        <v>2700</v>
      </c>
      <c r="M256" s="1210" t="n">
        <v>38.18039933526</v>
      </c>
      <c r="N256" s="1211" t="n">
        <v>2828.46</v>
      </c>
      <c r="O256" s="1212" t="n">
        <v>64096.9290864113</v>
      </c>
      <c r="P256" s="1342" t="n">
        <v>75147.2999646075</v>
      </c>
      <c r="Q256" s="1213" t="n">
        <v>30402.6725828475</v>
      </c>
      <c r="R256" s="1343" t="n">
        <v>94499.6016692588</v>
      </c>
      <c r="S256" s="1344" t="n">
        <v>105549.972547455</v>
      </c>
    </row>
    <row r="257" customFormat="false" ht="16.5" hidden="false" customHeight="false" outlineLevel="0" collapsed="false">
      <c r="A257" s="1336" t="s">
        <v>529</v>
      </c>
      <c r="B257" s="1337" t="n">
        <f aca="false">J257</f>
        <v>150</v>
      </c>
      <c r="C257" s="1337" t="s">
        <v>496</v>
      </c>
      <c r="D257" s="1337" t="n">
        <f aca="false">K257</f>
        <v>300</v>
      </c>
      <c r="E257" s="1337" t="s">
        <v>496</v>
      </c>
      <c r="F257" s="1357" t="n">
        <f aca="false">L257</f>
        <v>2750</v>
      </c>
      <c r="G257" s="1337" t="s">
        <v>496</v>
      </c>
      <c r="H257" s="1325" t="n">
        <v>8</v>
      </c>
      <c r="I257" s="1327" t="s">
        <v>517</v>
      </c>
      <c r="J257" s="1338" t="n">
        <v>150</v>
      </c>
      <c r="K257" s="1209" t="n">
        <v>300</v>
      </c>
      <c r="L257" s="1209" t="n">
        <v>2750</v>
      </c>
      <c r="M257" s="1210" t="n">
        <v>38.85379848478</v>
      </c>
      <c r="N257" s="1211" t="n">
        <v>2888.64</v>
      </c>
      <c r="O257" s="1212" t="n">
        <v>65154.5351164463</v>
      </c>
      <c r="P257" s="1342" t="n">
        <v>76395.9355691513</v>
      </c>
      <c r="Q257" s="1213" t="n">
        <v>30851.6493752438</v>
      </c>
      <c r="R257" s="1343" t="n">
        <v>96006.18449169</v>
      </c>
      <c r="S257" s="1344" t="n">
        <v>107247.584944395</v>
      </c>
    </row>
    <row r="258" customFormat="false" ht="16.5" hidden="false" customHeight="false" outlineLevel="0" collapsed="false">
      <c r="A258" s="1336" t="s">
        <v>529</v>
      </c>
      <c r="B258" s="1337" t="n">
        <f aca="false">J258</f>
        <v>150</v>
      </c>
      <c r="C258" s="1337" t="s">
        <v>496</v>
      </c>
      <c r="D258" s="1337" t="n">
        <f aca="false">K258</f>
        <v>300</v>
      </c>
      <c r="E258" s="1337" t="s">
        <v>496</v>
      </c>
      <c r="F258" s="1357" t="n">
        <f aca="false">L258</f>
        <v>2800</v>
      </c>
      <c r="G258" s="1337" t="s">
        <v>496</v>
      </c>
      <c r="H258" s="1325" t="n">
        <v>8</v>
      </c>
      <c r="I258" s="1327" t="s">
        <v>517</v>
      </c>
      <c r="J258" s="1338" t="n">
        <v>150</v>
      </c>
      <c r="K258" s="1209" t="n">
        <v>300</v>
      </c>
      <c r="L258" s="1209" t="n">
        <v>2800</v>
      </c>
      <c r="M258" s="1210" t="n">
        <v>39.5442376343</v>
      </c>
      <c r="N258" s="1211" t="n">
        <v>2948.82</v>
      </c>
      <c r="O258" s="1212" t="n">
        <v>66212.14127769</v>
      </c>
      <c r="P258" s="1342" t="n">
        <v>77644.5713049038</v>
      </c>
      <c r="Q258" s="1213" t="n">
        <v>31516.1231562225</v>
      </c>
      <c r="R258" s="1343" t="n">
        <v>97728.2644339125</v>
      </c>
      <c r="S258" s="1344" t="n">
        <v>109160.694461126</v>
      </c>
    </row>
    <row r="259" customFormat="false" ht="16.5" hidden="false" customHeight="false" outlineLevel="0" collapsed="false">
      <c r="A259" s="1336" t="s">
        <v>529</v>
      </c>
      <c r="B259" s="1337" t="n">
        <f aca="false">J259</f>
        <v>150</v>
      </c>
      <c r="C259" s="1337" t="s">
        <v>496</v>
      </c>
      <c r="D259" s="1337" t="n">
        <f aca="false">K259</f>
        <v>300</v>
      </c>
      <c r="E259" s="1337" t="s">
        <v>496</v>
      </c>
      <c r="F259" s="1357" t="n">
        <f aca="false">L259</f>
        <v>2850</v>
      </c>
      <c r="G259" s="1337" t="s">
        <v>496</v>
      </c>
      <c r="H259" s="1325" t="n">
        <v>8</v>
      </c>
      <c r="I259" s="1327" t="s">
        <v>517</v>
      </c>
      <c r="J259" s="1338" t="n">
        <v>150</v>
      </c>
      <c r="K259" s="1209" t="n">
        <v>300</v>
      </c>
      <c r="L259" s="1209" t="n">
        <v>2850</v>
      </c>
      <c r="M259" s="1210" t="n">
        <v>40.21763678382</v>
      </c>
      <c r="N259" s="1211" t="n">
        <v>3009</v>
      </c>
      <c r="O259" s="1212" t="n">
        <v>67269.747307725</v>
      </c>
      <c r="P259" s="1342" t="n">
        <v>78893.2069094475</v>
      </c>
      <c r="Q259" s="1213" t="n">
        <v>31965.1000798275</v>
      </c>
      <c r="R259" s="1343" t="n">
        <v>99234.8473875525</v>
      </c>
      <c r="S259" s="1344" t="n">
        <v>110858.306989275</v>
      </c>
    </row>
    <row r="260" customFormat="false" ht="16.5" hidden="false" customHeight="false" outlineLevel="0" collapsed="false">
      <c r="A260" s="1336" t="s">
        <v>529</v>
      </c>
      <c r="B260" s="1337" t="n">
        <f aca="false">J260</f>
        <v>150</v>
      </c>
      <c r="C260" s="1337" t="s">
        <v>496</v>
      </c>
      <c r="D260" s="1337" t="n">
        <f aca="false">K260</f>
        <v>300</v>
      </c>
      <c r="E260" s="1337" t="s">
        <v>496</v>
      </c>
      <c r="F260" s="1357" t="n">
        <f aca="false">L260</f>
        <v>2900</v>
      </c>
      <c r="G260" s="1337" t="s">
        <v>496</v>
      </c>
      <c r="H260" s="1325" t="n">
        <v>8</v>
      </c>
      <c r="I260" s="1327" t="s">
        <v>517</v>
      </c>
      <c r="J260" s="1338" t="n">
        <v>150</v>
      </c>
      <c r="K260" s="1209" t="n">
        <v>300</v>
      </c>
      <c r="L260" s="1209" t="n">
        <v>2900</v>
      </c>
      <c r="M260" s="1210" t="n">
        <v>40.90807593334</v>
      </c>
      <c r="N260" s="1211" t="n">
        <v>3069.18</v>
      </c>
      <c r="O260" s="1212" t="n">
        <v>68327.35333776</v>
      </c>
      <c r="P260" s="1342" t="n">
        <v>80141.8425139913</v>
      </c>
      <c r="Q260" s="1213" t="n">
        <v>32629.5738608063</v>
      </c>
      <c r="R260" s="1343" t="n">
        <v>100956.927198566</v>
      </c>
      <c r="S260" s="1344" t="n">
        <v>112771.416374798</v>
      </c>
    </row>
    <row r="261" customFormat="false" ht="16.5" hidden="false" customHeight="false" outlineLevel="0" collapsed="false">
      <c r="A261" s="1336" t="s">
        <v>529</v>
      </c>
      <c r="B261" s="1337" t="n">
        <f aca="false">J261</f>
        <v>150</v>
      </c>
      <c r="C261" s="1337" t="s">
        <v>496</v>
      </c>
      <c r="D261" s="1337" t="n">
        <f aca="false">K261</f>
        <v>300</v>
      </c>
      <c r="E261" s="1337" t="s">
        <v>496</v>
      </c>
      <c r="F261" s="1357" t="n">
        <f aca="false">L261</f>
        <v>2950</v>
      </c>
      <c r="G261" s="1337" t="s">
        <v>496</v>
      </c>
      <c r="H261" s="1325" t="n">
        <v>8</v>
      </c>
      <c r="I261" s="1327" t="s">
        <v>517</v>
      </c>
      <c r="J261" s="1338" t="n">
        <v>150</v>
      </c>
      <c r="K261" s="1209" t="n">
        <v>300</v>
      </c>
      <c r="L261" s="1209" t="n">
        <v>2950</v>
      </c>
      <c r="M261" s="1210" t="n">
        <v>41.58147508286</v>
      </c>
      <c r="N261" s="1211" t="n">
        <v>3129.36</v>
      </c>
      <c r="O261" s="1212" t="n">
        <v>69384.959367795</v>
      </c>
      <c r="P261" s="1342" t="n">
        <v>81390.478118535</v>
      </c>
      <c r="Q261" s="1213" t="n">
        <v>33078.5507844113</v>
      </c>
      <c r="R261" s="1343" t="n">
        <v>102463.510152206</v>
      </c>
      <c r="S261" s="1344" t="n">
        <v>114469.028902946</v>
      </c>
    </row>
    <row r="262" customFormat="false" ht="16.5" hidden="false" customHeight="false" outlineLevel="0" collapsed="false">
      <c r="A262" s="1345" t="s">
        <v>529</v>
      </c>
      <c r="B262" s="1346" t="n">
        <f aca="false">J262</f>
        <v>150</v>
      </c>
      <c r="C262" s="1346" t="s">
        <v>496</v>
      </c>
      <c r="D262" s="1346" t="n">
        <f aca="false">K262</f>
        <v>300</v>
      </c>
      <c r="E262" s="1346" t="s">
        <v>496</v>
      </c>
      <c r="F262" s="1358" t="n">
        <f aca="false">L262</f>
        <v>3000</v>
      </c>
      <c r="G262" s="1346" t="s">
        <v>496</v>
      </c>
      <c r="H262" s="1348" t="n">
        <v>8</v>
      </c>
      <c r="I262" s="1349" t="s">
        <v>517</v>
      </c>
      <c r="J262" s="1356" t="n">
        <v>150</v>
      </c>
      <c r="K262" s="1232" t="n">
        <v>300</v>
      </c>
      <c r="L262" s="1232" t="n">
        <v>3000</v>
      </c>
      <c r="M262" s="1233" t="n">
        <v>42.27191423238</v>
      </c>
      <c r="N262" s="1234" t="n">
        <v>3189.54</v>
      </c>
      <c r="O262" s="1235" t="n">
        <v>71540.8433849813</v>
      </c>
      <c r="P262" s="1353" t="n">
        <v>82639.1138542875</v>
      </c>
      <c r="Q262" s="1236" t="n">
        <v>33743.02456539</v>
      </c>
      <c r="R262" s="1354" t="n">
        <v>105283.867950371</v>
      </c>
      <c r="S262" s="1355" t="n">
        <v>116382.138419678</v>
      </c>
    </row>
    <row r="263" customFormat="false" ht="22.5" hidden="false" customHeight="true" outlineLevel="0" collapsed="false">
      <c r="A263" s="1241" t="s">
        <v>504</v>
      </c>
      <c r="B263" s="1241"/>
      <c r="C263" s="1241"/>
      <c r="D263" s="1241"/>
      <c r="E263" s="1241"/>
      <c r="F263" s="1241"/>
      <c r="G263" s="1241"/>
      <c r="H263" s="1241"/>
      <c r="I263" s="1241"/>
      <c r="J263" s="1241"/>
      <c r="K263" s="1241"/>
      <c r="L263" s="1241"/>
      <c r="M263" s="1241"/>
      <c r="N263" s="1241"/>
      <c r="O263" s="1241"/>
      <c r="P263" s="1241"/>
      <c r="Q263" s="1241"/>
      <c r="R263" s="1241"/>
      <c r="S263" s="1241"/>
    </row>
    <row r="264" customFormat="false" ht="16.5" hidden="false" customHeight="false" outlineLevel="0" collapsed="false">
      <c r="A264" s="1202" t="s">
        <v>541</v>
      </c>
      <c r="B264" s="1202"/>
      <c r="C264" s="1202"/>
      <c r="D264" s="1202"/>
      <c r="E264" s="1202"/>
      <c r="F264" s="1202"/>
      <c r="G264" s="1202"/>
      <c r="H264" s="1202"/>
      <c r="I264" s="1202"/>
      <c r="J264" s="1202"/>
      <c r="K264" s="1202"/>
      <c r="L264" s="1202"/>
      <c r="M264" s="1202"/>
      <c r="N264" s="1202"/>
      <c r="O264" s="1202"/>
      <c r="P264" s="1202"/>
      <c r="Q264" s="1202"/>
      <c r="R264" s="1202"/>
      <c r="S264" s="1202"/>
    </row>
    <row r="265" customFormat="false" ht="16.5" hidden="false" customHeight="false" outlineLevel="0" collapsed="false">
      <c r="A265" s="1324" t="s">
        <v>529</v>
      </c>
      <c r="B265" s="1325" t="n">
        <f aca="false">J265</f>
        <v>150</v>
      </c>
      <c r="C265" s="1325" t="s">
        <v>496</v>
      </c>
      <c r="D265" s="1325" t="n">
        <f aca="false">K265</f>
        <v>360</v>
      </c>
      <c r="E265" s="1325" t="s">
        <v>496</v>
      </c>
      <c r="F265" s="1357" t="n">
        <f aca="false">L265</f>
        <v>600</v>
      </c>
      <c r="G265" s="1325" t="s">
        <v>496</v>
      </c>
      <c r="H265" s="1325" t="n">
        <v>6</v>
      </c>
      <c r="I265" s="1327" t="s">
        <v>517</v>
      </c>
      <c r="J265" s="1328" t="n">
        <v>150</v>
      </c>
      <c r="K265" s="1259" t="n">
        <v>360</v>
      </c>
      <c r="L265" s="1259" t="n">
        <v>600</v>
      </c>
      <c r="M265" s="1360" t="n">
        <v>9.55666596850421</v>
      </c>
      <c r="N265" s="1261" t="n">
        <v>288.51886074921</v>
      </c>
      <c r="O265" s="1240" t="n">
        <v>16115.8124692688</v>
      </c>
      <c r="P265" s="1332" t="n">
        <v>19843.3445471325</v>
      </c>
      <c r="Q265" s="1262" t="n">
        <v>8602.21294115625</v>
      </c>
      <c r="R265" s="1334" t="n">
        <v>24718.025410425</v>
      </c>
      <c r="S265" s="1335" t="n">
        <v>28445.5574882887</v>
      </c>
    </row>
    <row r="266" customFormat="false" ht="16.5" hidden="false" customHeight="false" outlineLevel="0" collapsed="false">
      <c r="A266" s="1336" t="s">
        <v>529</v>
      </c>
      <c r="B266" s="1337" t="n">
        <f aca="false">J266</f>
        <v>150</v>
      </c>
      <c r="C266" s="1337" t="s">
        <v>496</v>
      </c>
      <c r="D266" s="1337" t="n">
        <f aca="false">K266</f>
        <v>360</v>
      </c>
      <c r="E266" s="1337" t="s">
        <v>496</v>
      </c>
      <c r="F266" s="1357" t="n">
        <f aca="false">L266</f>
        <v>650</v>
      </c>
      <c r="G266" s="1337" t="s">
        <v>496</v>
      </c>
      <c r="H266" s="1325" t="n">
        <v>6</v>
      </c>
      <c r="I266" s="1327" t="s">
        <v>517</v>
      </c>
      <c r="J266" s="1338" t="n">
        <v>150</v>
      </c>
      <c r="K266" s="1209" t="n">
        <v>360</v>
      </c>
      <c r="L266" s="1209" t="n">
        <v>650</v>
      </c>
      <c r="M266" s="1210" t="n">
        <v>10.2778456798663</v>
      </c>
      <c r="N266" s="1211" t="n">
        <v>346.222632899052</v>
      </c>
      <c r="O266" s="1212" t="n">
        <v>16986.7682792438</v>
      </c>
      <c r="P266" s="1342" t="n">
        <v>20945.8670061375</v>
      </c>
      <c r="Q266" s="1213" t="n">
        <v>9119.59344723375</v>
      </c>
      <c r="R266" s="1343" t="n">
        <v>26106.3617264775</v>
      </c>
      <c r="S266" s="1344" t="n">
        <v>30065.4604533713</v>
      </c>
    </row>
    <row r="267" customFormat="false" ht="16.5" hidden="false" customHeight="false" outlineLevel="0" collapsed="false">
      <c r="A267" s="1336" t="s">
        <v>529</v>
      </c>
      <c r="B267" s="1337" t="n">
        <f aca="false">J267</f>
        <v>150</v>
      </c>
      <c r="C267" s="1337" t="s">
        <v>496</v>
      </c>
      <c r="D267" s="1337" t="n">
        <f aca="false">K267</f>
        <v>360</v>
      </c>
      <c r="E267" s="1337" t="s">
        <v>496</v>
      </c>
      <c r="F267" s="1357" t="n">
        <f aca="false">L267</f>
        <v>700</v>
      </c>
      <c r="G267" s="1337" t="s">
        <v>496</v>
      </c>
      <c r="H267" s="1325" t="n">
        <v>6</v>
      </c>
      <c r="I267" s="1327" t="s">
        <v>517</v>
      </c>
      <c r="J267" s="1338" t="n">
        <v>150</v>
      </c>
      <c r="K267" s="1209" t="n">
        <v>360</v>
      </c>
      <c r="L267" s="1209" t="n">
        <v>700</v>
      </c>
      <c r="M267" s="1210" t="n">
        <v>11.0160653912284</v>
      </c>
      <c r="N267" s="1211" t="n">
        <v>403.926405048894</v>
      </c>
      <c r="O267" s="1212" t="n">
        <v>17858.3515294613</v>
      </c>
      <c r="P267" s="1342" t="n">
        <v>22048.7079087788</v>
      </c>
      <c r="Q267" s="1213" t="n">
        <v>9852.47094189375</v>
      </c>
      <c r="R267" s="1343" t="n">
        <v>27710.822471355</v>
      </c>
      <c r="S267" s="1344" t="n">
        <v>31901.1788506725</v>
      </c>
    </row>
    <row r="268" customFormat="false" ht="16.5" hidden="false" customHeight="false" outlineLevel="0" collapsed="false">
      <c r="A268" s="1336" t="s">
        <v>529</v>
      </c>
      <c r="B268" s="1337" t="n">
        <f aca="false">J268</f>
        <v>150</v>
      </c>
      <c r="C268" s="1337" t="s">
        <v>496</v>
      </c>
      <c r="D268" s="1337" t="n">
        <f aca="false">K268</f>
        <v>360</v>
      </c>
      <c r="E268" s="1337" t="s">
        <v>496</v>
      </c>
      <c r="F268" s="1357" t="n">
        <f aca="false">L268</f>
        <v>750</v>
      </c>
      <c r="G268" s="1337" t="s">
        <v>496</v>
      </c>
      <c r="H268" s="1325" t="n">
        <v>6</v>
      </c>
      <c r="I268" s="1327" t="s">
        <v>517</v>
      </c>
      <c r="J268" s="1338" t="n">
        <v>150</v>
      </c>
      <c r="K268" s="1209" t="n">
        <v>360</v>
      </c>
      <c r="L268" s="1209" t="n">
        <v>750</v>
      </c>
      <c r="M268" s="1210" t="n">
        <v>11.7372451025905</v>
      </c>
      <c r="N268" s="1211" t="n">
        <v>461.630177198736</v>
      </c>
      <c r="O268" s="1212" t="n">
        <v>18730.4618452275</v>
      </c>
      <c r="P268" s="1342" t="n">
        <v>23151.8173957313</v>
      </c>
      <c r="Q268" s="1213" t="n">
        <v>10369.8514479713</v>
      </c>
      <c r="R268" s="1343" t="n">
        <v>29100.3132931988</v>
      </c>
      <c r="S268" s="1344" t="n">
        <v>33521.6688437025</v>
      </c>
    </row>
    <row r="269" customFormat="false" ht="16.5" hidden="false" customHeight="false" outlineLevel="0" collapsed="false">
      <c r="A269" s="1336" t="s">
        <v>529</v>
      </c>
      <c r="B269" s="1337" t="n">
        <f aca="false">J269</f>
        <v>150</v>
      </c>
      <c r="C269" s="1337" t="s">
        <v>496</v>
      </c>
      <c r="D269" s="1337" t="n">
        <f aca="false">K269</f>
        <v>360</v>
      </c>
      <c r="E269" s="1337" t="s">
        <v>496</v>
      </c>
      <c r="F269" s="1357" t="n">
        <f aca="false">L269</f>
        <v>800</v>
      </c>
      <c r="G269" s="1337" t="s">
        <v>496</v>
      </c>
      <c r="H269" s="1325" t="n">
        <v>6</v>
      </c>
      <c r="I269" s="1327" t="s">
        <v>517</v>
      </c>
      <c r="J269" s="1338" t="n">
        <v>150</v>
      </c>
      <c r="K269" s="1209" t="n">
        <v>360</v>
      </c>
      <c r="L269" s="1209" t="n">
        <v>800</v>
      </c>
      <c r="M269" s="1210" t="n">
        <v>12.4584248139526</v>
      </c>
      <c r="N269" s="1211" t="n">
        <v>519.333949348578</v>
      </c>
      <c r="O269" s="1212" t="n">
        <v>19603.01866437</v>
      </c>
      <c r="P269" s="1342" t="n">
        <v>24255.1554483263</v>
      </c>
      <c r="Q269" s="1213" t="n">
        <v>10887.2319540488</v>
      </c>
      <c r="R269" s="1343" t="n">
        <v>30490.2506184188</v>
      </c>
      <c r="S269" s="1344" t="n">
        <v>35142.387402375</v>
      </c>
    </row>
    <row r="270" customFormat="false" ht="16.5" hidden="false" customHeight="false" outlineLevel="0" collapsed="false">
      <c r="A270" s="1336" t="s">
        <v>529</v>
      </c>
      <c r="B270" s="1337" t="n">
        <f aca="false">J270</f>
        <v>150</v>
      </c>
      <c r="C270" s="1337" t="s">
        <v>496</v>
      </c>
      <c r="D270" s="1337" t="n">
        <f aca="false">K270</f>
        <v>360</v>
      </c>
      <c r="E270" s="1337" t="s">
        <v>496</v>
      </c>
      <c r="F270" s="1357" t="n">
        <f aca="false">L270</f>
        <v>850</v>
      </c>
      <c r="G270" s="1337" t="s">
        <v>496</v>
      </c>
      <c r="H270" s="1325" t="n">
        <v>6</v>
      </c>
      <c r="I270" s="1327" t="s">
        <v>517</v>
      </c>
      <c r="J270" s="1338" t="n">
        <v>150</v>
      </c>
      <c r="K270" s="1209" t="n">
        <v>360</v>
      </c>
      <c r="L270" s="1209" t="n">
        <v>850</v>
      </c>
      <c r="M270" s="1210" t="n">
        <v>13.1966445253147</v>
      </c>
      <c r="N270" s="1211" t="n">
        <v>577.03772149842</v>
      </c>
      <c r="O270" s="1212" t="n">
        <v>20475.9574321838</v>
      </c>
      <c r="P270" s="1342" t="n">
        <v>25358.6897892113</v>
      </c>
      <c r="Q270" s="1213" t="n">
        <v>11620.1094487088</v>
      </c>
      <c r="R270" s="1343" t="n">
        <v>32096.0668808925</v>
      </c>
      <c r="S270" s="1344" t="n">
        <v>36978.79923792</v>
      </c>
    </row>
    <row r="271" customFormat="false" ht="16.5" hidden="false" customHeight="false" outlineLevel="0" collapsed="false">
      <c r="A271" s="1336" t="s">
        <v>529</v>
      </c>
      <c r="B271" s="1337" t="n">
        <f aca="false">J271</f>
        <v>150</v>
      </c>
      <c r="C271" s="1337" t="s">
        <v>496</v>
      </c>
      <c r="D271" s="1337" t="n">
        <f aca="false">K271</f>
        <v>360</v>
      </c>
      <c r="E271" s="1337" t="s">
        <v>496</v>
      </c>
      <c r="F271" s="1357" t="n">
        <f aca="false">L271</f>
        <v>900</v>
      </c>
      <c r="G271" s="1337" t="s">
        <v>496</v>
      </c>
      <c r="H271" s="1325" t="n">
        <v>6</v>
      </c>
      <c r="I271" s="1327" t="s">
        <v>517</v>
      </c>
      <c r="J271" s="1338" t="n">
        <v>150</v>
      </c>
      <c r="K271" s="1209" t="n">
        <v>360</v>
      </c>
      <c r="L271" s="1209" t="n">
        <v>900</v>
      </c>
      <c r="M271" s="1210" t="n">
        <v>13.9178242366768</v>
      </c>
      <c r="N271" s="1211" t="n">
        <v>634.741493648262</v>
      </c>
      <c r="O271" s="1212" t="n">
        <v>21349.2252715425</v>
      </c>
      <c r="P271" s="1342" t="n">
        <v>26462.3935205925</v>
      </c>
      <c r="Q271" s="1213" t="n">
        <v>12137.4899547863</v>
      </c>
      <c r="R271" s="1343" t="n">
        <v>33486.7152263288</v>
      </c>
      <c r="S271" s="1344" t="n">
        <v>38599.8834753788</v>
      </c>
    </row>
    <row r="272" customFormat="false" ht="16.5" hidden="false" customHeight="false" outlineLevel="0" collapsed="false">
      <c r="A272" s="1336" t="s">
        <v>529</v>
      </c>
      <c r="B272" s="1337" t="n">
        <f aca="false">J272</f>
        <v>150</v>
      </c>
      <c r="C272" s="1337" t="s">
        <v>496</v>
      </c>
      <c r="D272" s="1337" t="n">
        <f aca="false">K272</f>
        <v>360</v>
      </c>
      <c r="E272" s="1337" t="s">
        <v>496</v>
      </c>
      <c r="F272" s="1357" t="n">
        <f aca="false">L272</f>
        <v>950</v>
      </c>
      <c r="G272" s="1337" t="s">
        <v>496</v>
      </c>
      <c r="H272" s="1325" t="n">
        <v>6</v>
      </c>
      <c r="I272" s="1327" t="s">
        <v>517</v>
      </c>
      <c r="J272" s="1338" t="n">
        <v>150</v>
      </c>
      <c r="K272" s="1209" t="n">
        <v>360</v>
      </c>
      <c r="L272" s="1209" t="n">
        <v>950</v>
      </c>
      <c r="M272" s="1210" t="n">
        <v>14.6560439480389</v>
      </c>
      <c r="N272" s="1211" t="n">
        <v>692.445265798104</v>
      </c>
      <c r="O272" s="1212" t="n">
        <v>22222.7786211413</v>
      </c>
      <c r="P272" s="1342" t="n">
        <v>27566.2449930263</v>
      </c>
      <c r="Q272" s="1213" t="n">
        <v>12870.3674494463</v>
      </c>
      <c r="R272" s="1343" t="n">
        <v>35093.1460705875</v>
      </c>
      <c r="S272" s="1344" t="n">
        <v>40436.6124424725</v>
      </c>
    </row>
    <row r="273" customFormat="false" ht="16.5" hidden="false" customHeight="false" outlineLevel="0" collapsed="false">
      <c r="A273" s="1336" t="s">
        <v>529</v>
      </c>
      <c r="B273" s="1337" t="n">
        <f aca="false">J273</f>
        <v>150</v>
      </c>
      <c r="C273" s="1337" t="s">
        <v>496</v>
      </c>
      <c r="D273" s="1337" t="n">
        <f aca="false">K273</f>
        <v>360</v>
      </c>
      <c r="E273" s="1337" t="s">
        <v>496</v>
      </c>
      <c r="F273" s="1357" t="n">
        <f aca="false">L273</f>
        <v>1000</v>
      </c>
      <c r="G273" s="1337" t="s">
        <v>496</v>
      </c>
      <c r="H273" s="1325" t="n">
        <v>6</v>
      </c>
      <c r="I273" s="1327" t="s">
        <v>517</v>
      </c>
      <c r="J273" s="1338" t="n">
        <v>150</v>
      </c>
      <c r="K273" s="1209" t="n">
        <v>360</v>
      </c>
      <c r="L273" s="1209" t="n">
        <v>1000</v>
      </c>
      <c r="M273" s="1210" t="n">
        <v>15.3772236594011</v>
      </c>
      <c r="N273" s="1211" t="n">
        <v>750.149037947946</v>
      </c>
      <c r="O273" s="1212" t="n">
        <v>23096.5815297825</v>
      </c>
      <c r="P273" s="1342" t="n">
        <v>28670.2257060788</v>
      </c>
      <c r="Q273" s="1213" t="n">
        <v>13387.7479555238</v>
      </c>
      <c r="R273" s="1343" t="n">
        <v>36484.3294853063</v>
      </c>
      <c r="S273" s="1344" t="n">
        <v>42057.9736616025</v>
      </c>
    </row>
    <row r="274" customFormat="false" ht="16.5" hidden="false" customHeight="false" outlineLevel="0" collapsed="false">
      <c r="A274" s="1336" t="s">
        <v>529</v>
      </c>
      <c r="B274" s="1337" t="n">
        <f aca="false">J274</f>
        <v>150</v>
      </c>
      <c r="C274" s="1337" t="s">
        <v>496</v>
      </c>
      <c r="D274" s="1337" t="n">
        <f aca="false">K274</f>
        <v>360</v>
      </c>
      <c r="E274" s="1337" t="s">
        <v>496</v>
      </c>
      <c r="F274" s="1357" t="n">
        <f aca="false">L274</f>
        <v>1050</v>
      </c>
      <c r="G274" s="1337" t="s">
        <v>496</v>
      </c>
      <c r="H274" s="1325" t="n">
        <v>6</v>
      </c>
      <c r="I274" s="1327" t="s">
        <v>517</v>
      </c>
      <c r="J274" s="1338" t="n">
        <v>150</v>
      </c>
      <c r="K274" s="1209" t="n">
        <v>360</v>
      </c>
      <c r="L274" s="1209" t="n">
        <v>1050</v>
      </c>
      <c r="M274" s="1210" t="n">
        <v>16.1154433707632</v>
      </c>
      <c r="N274" s="1211" t="n">
        <v>807.852810097788</v>
      </c>
      <c r="O274" s="1212" t="n">
        <v>23979.4067457</v>
      </c>
      <c r="P274" s="1342" t="n">
        <v>29785.446941535</v>
      </c>
      <c r="Q274" s="1213" t="n">
        <v>14120.6254501838</v>
      </c>
      <c r="R274" s="1343" t="n">
        <v>38100.0321958838</v>
      </c>
      <c r="S274" s="1344" t="n">
        <v>43906.0723917188</v>
      </c>
    </row>
    <row r="275" customFormat="false" ht="16.5" hidden="false" customHeight="false" outlineLevel="0" collapsed="false">
      <c r="A275" s="1324" t="s">
        <v>529</v>
      </c>
      <c r="B275" s="1325" t="n">
        <f aca="false">J275</f>
        <v>150</v>
      </c>
      <c r="C275" s="1325" t="s">
        <v>496</v>
      </c>
      <c r="D275" s="1325" t="n">
        <f aca="false">K275</f>
        <v>360</v>
      </c>
      <c r="E275" s="1325" t="s">
        <v>496</v>
      </c>
      <c r="F275" s="1357" t="n">
        <f aca="false">L275</f>
        <v>1100</v>
      </c>
      <c r="G275" s="1325" t="s">
        <v>496</v>
      </c>
      <c r="H275" s="1325" t="n">
        <v>6</v>
      </c>
      <c r="I275" s="1327" t="s">
        <v>517</v>
      </c>
      <c r="J275" s="1338" t="n">
        <v>150</v>
      </c>
      <c r="K275" s="1209" t="n">
        <v>360</v>
      </c>
      <c r="L275" s="1209" t="n">
        <v>1100</v>
      </c>
      <c r="M275" s="1210" t="n">
        <v>16.8366230821253</v>
      </c>
      <c r="N275" s="1211" t="n">
        <v>865.55658224763</v>
      </c>
      <c r="O275" s="1212" t="n">
        <v>24853.6062983925</v>
      </c>
      <c r="P275" s="1342" t="n">
        <v>30889.6314217763</v>
      </c>
      <c r="Q275" s="1213" t="n">
        <v>14638.0059562613</v>
      </c>
      <c r="R275" s="1343" t="n">
        <v>39491.6122546538</v>
      </c>
      <c r="S275" s="1344" t="n">
        <v>45527.6373780375</v>
      </c>
    </row>
    <row r="276" customFormat="false" ht="16.5" hidden="false" customHeight="false" outlineLevel="0" collapsed="false">
      <c r="A276" s="1336" t="s">
        <v>529</v>
      </c>
      <c r="B276" s="1337" t="n">
        <f aca="false">J276</f>
        <v>150</v>
      </c>
      <c r="C276" s="1337" t="s">
        <v>496</v>
      </c>
      <c r="D276" s="1337" t="n">
        <f aca="false">K276</f>
        <v>360</v>
      </c>
      <c r="E276" s="1337" t="s">
        <v>496</v>
      </c>
      <c r="F276" s="1357" t="n">
        <f aca="false">L276</f>
        <v>1150</v>
      </c>
      <c r="G276" s="1337" t="s">
        <v>496</v>
      </c>
      <c r="H276" s="1325" t="n">
        <v>6</v>
      </c>
      <c r="I276" s="1327" t="s">
        <v>517</v>
      </c>
      <c r="J276" s="1338" t="n">
        <v>150</v>
      </c>
      <c r="K276" s="1209" t="n">
        <v>360</v>
      </c>
      <c r="L276" s="1209" t="n">
        <v>1150</v>
      </c>
      <c r="M276" s="1210" t="n">
        <v>17.5578027934874</v>
      </c>
      <c r="N276" s="1211" t="n">
        <v>923.260354397472</v>
      </c>
      <c r="O276" s="1212" t="n">
        <v>25727.979046635</v>
      </c>
      <c r="P276" s="1342" t="n">
        <v>31993.906436055</v>
      </c>
      <c r="Q276" s="1213" t="n">
        <v>15155.3864623388</v>
      </c>
      <c r="R276" s="1343" t="n">
        <v>40883.3655089738</v>
      </c>
      <c r="S276" s="1344" t="n">
        <v>47149.2928983938</v>
      </c>
    </row>
    <row r="277" customFormat="false" ht="16.5" hidden="false" customHeight="false" outlineLevel="0" collapsed="false">
      <c r="A277" s="1336" t="s">
        <v>529</v>
      </c>
      <c r="B277" s="1337" t="n">
        <f aca="false">J277</f>
        <v>150</v>
      </c>
      <c r="C277" s="1337" t="s">
        <v>496</v>
      </c>
      <c r="D277" s="1337" t="n">
        <f aca="false">K277</f>
        <v>360</v>
      </c>
      <c r="E277" s="1337" t="s">
        <v>496</v>
      </c>
      <c r="F277" s="1357" t="n">
        <f aca="false">L277</f>
        <v>1200</v>
      </c>
      <c r="G277" s="1337" t="s">
        <v>496</v>
      </c>
      <c r="H277" s="1325" t="n">
        <v>6</v>
      </c>
      <c r="I277" s="1327" t="s">
        <v>517</v>
      </c>
      <c r="J277" s="1338" t="n">
        <v>150</v>
      </c>
      <c r="K277" s="1209" t="n">
        <v>360</v>
      </c>
      <c r="L277" s="1209" t="n">
        <v>1200</v>
      </c>
      <c r="M277" s="1210" t="n">
        <v>18.4530225048495</v>
      </c>
      <c r="N277" s="1211" t="n">
        <v>980.964126547314</v>
      </c>
      <c r="O277" s="1212" t="n">
        <v>26717.1766394738</v>
      </c>
      <c r="P277" s="1342" t="n">
        <v>33215.5673585213</v>
      </c>
      <c r="Q277" s="1213" t="n">
        <v>15888.2640882075</v>
      </c>
      <c r="R277" s="1343" t="n">
        <v>42605.4407276813</v>
      </c>
      <c r="S277" s="1344" t="n">
        <v>49103.8314467288</v>
      </c>
    </row>
    <row r="278" s="1179" customFormat="true" ht="16.5" hidden="false" customHeight="false" outlineLevel="0" collapsed="false">
      <c r="A278" s="1336" t="s">
        <v>529</v>
      </c>
      <c r="B278" s="1337" t="n">
        <f aca="false">J278</f>
        <v>150</v>
      </c>
      <c r="C278" s="1337" t="s">
        <v>496</v>
      </c>
      <c r="D278" s="1337" t="n">
        <f aca="false">K278</f>
        <v>360</v>
      </c>
      <c r="E278" s="1337" t="s">
        <v>496</v>
      </c>
      <c r="F278" s="1357" t="n">
        <f aca="false">L278</f>
        <v>1250</v>
      </c>
      <c r="G278" s="1337" t="s">
        <v>496</v>
      </c>
      <c r="H278" s="1325" t="n">
        <v>6</v>
      </c>
      <c r="I278" s="1327" t="s">
        <v>517</v>
      </c>
      <c r="J278" s="1338" t="n">
        <v>150</v>
      </c>
      <c r="K278" s="1209" t="n">
        <v>360</v>
      </c>
      <c r="L278" s="1209" t="n">
        <v>1250</v>
      </c>
      <c r="M278" s="1210" t="n">
        <v>19.1742022162116</v>
      </c>
      <c r="N278" s="1211" t="n">
        <v>1038.66789869716</v>
      </c>
      <c r="O278" s="1212" t="n">
        <v>27591.846575535</v>
      </c>
      <c r="P278" s="1342" t="n">
        <v>34319.9779114388</v>
      </c>
      <c r="Q278" s="1213" t="n">
        <v>16405.644594285</v>
      </c>
      <c r="R278" s="1343" t="n">
        <v>43997.49116982</v>
      </c>
      <c r="S278" s="1344" t="n">
        <v>50725.6225057238</v>
      </c>
    </row>
    <row r="279" s="1179" customFormat="true" ht="16.5" hidden="false" customHeight="false" outlineLevel="0" collapsed="false">
      <c r="A279" s="1336" t="s">
        <v>529</v>
      </c>
      <c r="B279" s="1337" t="n">
        <f aca="false">J279</f>
        <v>150</v>
      </c>
      <c r="C279" s="1337" t="s">
        <v>496</v>
      </c>
      <c r="D279" s="1337" t="n">
        <f aca="false">K279</f>
        <v>360</v>
      </c>
      <c r="E279" s="1337" t="s">
        <v>496</v>
      </c>
      <c r="F279" s="1357" t="n">
        <f aca="false">L279</f>
        <v>1300</v>
      </c>
      <c r="G279" s="1337" t="s">
        <v>496</v>
      </c>
      <c r="H279" s="1325" t="n">
        <v>6</v>
      </c>
      <c r="I279" s="1327" t="s">
        <v>517</v>
      </c>
      <c r="J279" s="1338" t="n">
        <v>150</v>
      </c>
      <c r="K279" s="1209" t="n">
        <v>360</v>
      </c>
      <c r="L279" s="1209" t="n">
        <v>1300</v>
      </c>
      <c r="M279" s="1210" t="n">
        <v>19.9124219275737</v>
      </c>
      <c r="N279" s="1211" t="n">
        <v>1096.371670847</v>
      </c>
      <c r="O279" s="1212" t="n">
        <v>28466.63997903</v>
      </c>
      <c r="P279" s="1342" t="n">
        <v>35424.454724775</v>
      </c>
      <c r="Q279" s="1213" t="n">
        <v>17138.522088945</v>
      </c>
      <c r="R279" s="1343" t="n">
        <v>45605.162067975</v>
      </c>
      <c r="S279" s="1344" t="n">
        <v>52562.97681372</v>
      </c>
    </row>
    <row r="280" s="1179" customFormat="true" ht="16.5" hidden="false" customHeight="false" outlineLevel="0" collapsed="false">
      <c r="A280" s="1336" t="s">
        <v>529</v>
      </c>
      <c r="B280" s="1337" t="n">
        <f aca="false">J280</f>
        <v>150</v>
      </c>
      <c r="C280" s="1337" t="s">
        <v>496</v>
      </c>
      <c r="D280" s="1337" t="n">
        <f aca="false">K280</f>
        <v>360</v>
      </c>
      <c r="E280" s="1337" t="s">
        <v>496</v>
      </c>
      <c r="F280" s="1357" t="n">
        <f aca="false">L280</f>
        <v>1350</v>
      </c>
      <c r="G280" s="1337" t="s">
        <v>496</v>
      </c>
      <c r="H280" s="1325" t="n">
        <v>6</v>
      </c>
      <c r="I280" s="1327" t="s">
        <v>517</v>
      </c>
      <c r="J280" s="1338" t="n">
        <v>150</v>
      </c>
      <c r="K280" s="1209" t="n">
        <v>360</v>
      </c>
      <c r="L280" s="1209" t="n">
        <v>1350</v>
      </c>
      <c r="M280" s="1210" t="n">
        <v>20.6336016389358</v>
      </c>
      <c r="N280" s="1211" t="n">
        <v>1154.07544299684</v>
      </c>
      <c r="O280" s="1212" t="n">
        <v>29341.5445163362</v>
      </c>
      <c r="P280" s="1342" t="n">
        <v>36528.9913693013</v>
      </c>
      <c r="Q280" s="1213" t="n">
        <v>17655.9025950225</v>
      </c>
      <c r="R280" s="1343" t="n">
        <v>46997.4471113588</v>
      </c>
      <c r="S280" s="1344" t="n">
        <v>54184.8939643238</v>
      </c>
    </row>
    <row r="281" s="1179" customFormat="true" ht="16.5" hidden="false" customHeight="false" outlineLevel="0" collapsed="false">
      <c r="A281" s="1336" t="s">
        <v>529</v>
      </c>
      <c r="B281" s="1337" t="n">
        <f aca="false">J281</f>
        <v>150</v>
      </c>
      <c r="C281" s="1337" t="s">
        <v>496</v>
      </c>
      <c r="D281" s="1337" t="n">
        <f aca="false">K281</f>
        <v>360</v>
      </c>
      <c r="E281" s="1337" t="s">
        <v>496</v>
      </c>
      <c r="F281" s="1357" t="n">
        <f aca="false">L281</f>
        <v>1400</v>
      </c>
      <c r="G281" s="1337" t="s">
        <v>496</v>
      </c>
      <c r="H281" s="1325" t="n">
        <v>6</v>
      </c>
      <c r="I281" s="1327" t="s">
        <v>517</v>
      </c>
      <c r="J281" s="1338" t="n">
        <v>150</v>
      </c>
      <c r="K281" s="1209" t="n">
        <v>360</v>
      </c>
      <c r="L281" s="1209" t="n">
        <v>1400</v>
      </c>
      <c r="M281" s="1210" t="n">
        <v>21.3718213502979</v>
      </c>
      <c r="N281" s="1211" t="n">
        <v>1211.77921514668</v>
      </c>
      <c r="O281" s="1212" t="n">
        <v>30216.5499531713</v>
      </c>
      <c r="P281" s="1342" t="n">
        <v>37633.58233425</v>
      </c>
      <c r="Q281" s="1213" t="n">
        <v>18388.7800896825</v>
      </c>
      <c r="R281" s="1343" t="n">
        <v>48605.3300428538</v>
      </c>
      <c r="S281" s="1344" t="n">
        <v>56022.3624239325</v>
      </c>
    </row>
    <row r="282" s="1179" customFormat="true" ht="16.5" hidden="false" customHeight="false" outlineLevel="0" collapsed="false">
      <c r="A282" s="1336" t="s">
        <v>529</v>
      </c>
      <c r="B282" s="1337" t="n">
        <f aca="false">J282</f>
        <v>150</v>
      </c>
      <c r="C282" s="1337" t="s">
        <v>496</v>
      </c>
      <c r="D282" s="1337" t="n">
        <f aca="false">K282</f>
        <v>360</v>
      </c>
      <c r="E282" s="1337" t="s">
        <v>496</v>
      </c>
      <c r="F282" s="1357" t="n">
        <f aca="false">L282</f>
        <v>1450</v>
      </c>
      <c r="G282" s="1337" t="s">
        <v>496</v>
      </c>
      <c r="H282" s="1325" t="n">
        <v>6</v>
      </c>
      <c r="I282" s="1327" t="s">
        <v>517</v>
      </c>
      <c r="J282" s="1338" t="n">
        <v>150</v>
      </c>
      <c r="K282" s="1209" t="n">
        <v>360</v>
      </c>
      <c r="L282" s="1209" t="n">
        <v>1450</v>
      </c>
      <c r="M282" s="1210" t="n">
        <v>22.09300106166</v>
      </c>
      <c r="N282" s="1211" t="n">
        <v>1269.48298729652</v>
      </c>
      <c r="O282" s="1212" t="n">
        <v>31091.6471049225</v>
      </c>
      <c r="P282" s="1342" t="n">
        <v>38738.2227648975</v>
      </c>
      <c r="Q282" s="1213" t="n">
        <v>18906.16059576</v>
      </c>
      <c r="R282" s="1343" t="n">
        <v>49997.8077006825</v>
      </c>
      <c r="S282" s="1344" t="n">
        <v>57644.3833606575</v>
      </c>
    </row>
    <row r="283" s="1179" customFormat="true" ht="16.5" hidden="false" customHeight="false" outlineLevel="0" collapsed="false">
      <c r="A283" s="1336" t="s">
        <v>529</v>
      </c>
      <c r="B283" s="1337" t="n">
        <f aca="false">J283</f>
        <v>150</v>
      </c>
      <c r="C283" s="1337" t="s">
        <v>496</v>
      </c>
      <c r="D283" s="1337" t="n">
        <f aca="false">K283</f>
        <v>360</v>
      </c>
      <c r="E283" s="1337" t="s">
        <v>496</v>
      </c>
      <c r="F283" s="1357" t="n">
        <f aca="false">L283</f>
        <v>1500</v>
      </c>
      <c r="G283" s="1337" t="s">
        <v>496</v>
      </c>
      <c r="H283" s="1325" t="n">
        <v>6</v>
      </c>
      <c r="I283" s="1327" t="s">
        <v>517</v>
      </c>
      <c r="J283" s="1338" t="n">
        <v>150</v>
      </c>
      <c r="K283" s="1209" t="n">
        <v>360</v>
      </c>
      <c r="L283" s="1209" t="n">
        <v>1500</v>
      </c>
      <c r="M283" s="1210" t="n">
        <v>23.0344501513221</v>
      </c>
      <c r="N283" s="1211" t="n">
        <v>1327.18675944637</v>
      </c>
      <c r="O283" s="1212" t="n">
        <v>32640.9236800988</v>
      </c>
      <c r="P283" s="1342" t="n">
        <v>40527.4692534975</v>
      </c>
      <c r="Q283" s="1213" t="n">
        <v>19639.03809042</v>
      </c>
      <c r="R283" s="1343" t="n">
        <v>52279.9617705188</v>
      </c>
      <c r="S283" s="1344" t="n">
        <v>60166.5073439175</v>
      </c>
    </row>
    <row r="284" s="1179" customFormat="true" ht="16.5" hidden="false" customHeight="false" outlineLevel="0" collapsed="false">
      <c r="A284" s="1336" t="s">
        <v>529</v>
      </c>
      <c r="B284" s="1337" t="n">
        <f aca="false">J284</f>
        <v>150</v>
      </c>
      <c r="C284" s="1337" t="s">
        <v>496</v>
      </c>
      <c r="D284" s="1337" t="n">
        <f aca="false">K284</f>
        <v>360</v>
      </c>
      <c r="E284" s="1337" t="s">
        <v>496</v>
      </c>
      <c r="F284" s="1357" t="n">
        <f aca="false">L284</f>
        <v>1550</v>
      </c>
      <c r="G284" s="1337" t="s">
        <v>496</v>
      </c>
      <c r="H284" s="1325" t="n">
        <v>6</v>
      </c>
      <c r="I284" s="1327" t="s">
        <v>517</v>
      </c>
      <c r="J284" s="1338" t="n">
        <v>150</v>
      </c>
      <c r="K284" s="1209" t="n">
        <v>360</v>
      </c>
      <c r="L284" s="1209" t="n">
        <v>1550</v>
      </c>
      <c r="M284" s="1210" t="n">
        <v>23.7556298626842</v>
      </c>
      <c r="N284" s="1211" t="n">
        <v>1384.89053159621</v>
      </c>
      <c r="O284" s="1212" t="n">
        <v>33516.0002320763</v>
      </c>
      <c r="P284" s="1342" t="n">
        <v>41632.2349885013</v>
      </c>
      <c r="Q284" s="1213" t="n">
        <v>20156.4185964975</v>
      </c>
      <c r="R284" s="1343" t="n">
        <v>53672.4188285738</v>
      </c>
      <c r="S284" s="1344" t="n">
        <v>61788.6535849988</v>
      </c>
    </row>
    <row r="285" s="1179" customFormat="true" ht="16.5" hidden="false" customHeight="false" outlineLevel="0" collapsed="false">
      <c r="A285" s="1324" t="s">
        <v>529</v>
      </c>
      <c r="B285" s="1325" t="n">
        <f aca="false">J285</f>
        <v>150</v>
      </c>
      <c r="C285" s="1325" t="s">
        <v>496</v>
      </c>
      <c r="D285" s="1325" t="n">
        <f aca="false">K285</f>
        <v>360</v>
      </c>
      <c r="E285" s="1325" t="s">
        <v>496</v>
      </c>
      <c r="F285" s="1357" t="n">
        <f aca="false">L285</f>
        <v>1600</v>
      </c>
      <c r="G285" s="1325" t="s">
        <v>496</v>
      </c>
      <c r="H285" s="1325" t="n">
        <v>6</v>
      </c>
      <c r="I285" s="1327" t="s">
        <v>517</v>
      </c>
      <c r="J285" s="1338" t="n">
        <v>150</v>
      </c>
      <c r="K285" s="1209" t="n">
        <v>360</v>
      </c>
      <c r="L285" s="1209" t="n">
        <v>1600</v>
      </c>
      <c r="M285" s="1210" t="n">
        <v>24.4768095740463</v>
      </c>
      <c r="N285" s="1211" t="n">
        <v>1442.59430374605</v>
      </c>
      <c r="O285" s="1212" t="n">
        <v>34391.1555093038</v>
      </c>
      <c r="P285" s="1342" t="n">
        <v>42737.03588745</v>
      </c>
      <c r="Q285" s="1213" t="n">
        <v>20673.799102575</v>
      </c>
      <c r="R285" s="1343" t="n">
        <v>55064.9546118788</v>
      </c>
      <c r="S285" s="1344" t="n">
        <v>63410.834990025</v>
      </c>
    </row>
    <row r="286" s="1179" customFormat="true" ht="16.5" hidden="false" customHeight="false" outlineLevel="0" collapsed="false">
      <c r="A286" s="1336" t="s">
        <v>529</v>
      </c>
      <c r="B286" s="1337" t="n">
        <f aca="false">J286</f>
        <v>150</v>
      </c>
      <c r="C286" s="1337" t="s">
        <v>496</v>
      </c>
      <c r="D286" s="1337" t="n">
        <f aca="false">K286</f>
        <v>360</v>
      </c>
      <c r="E286" s="1337" t="s">
        <v>496</v>
      </c>
      <c r="F286" s="1357" t="n">
        <f aca="false">L286</f>
        <v>1650</v>
      </c>
      <c r="G286" s="1337" t="s">
        <v>496</v>
      </c>
      <c r="H286" s="1325" t="n">
        <v>6</v>
      </c>
      <c r="I286" s="1327" t="s">
        <v>517</v>
      </c>
      <c r="J286" s="1338" t="n">
        <v>150</v>
      </c>
      <c r="K286" s="1209" t="n">
        <v>360</v>
      </c>
      <c r="L286" s="1209" t="n">
        <v>1650</v>
      </c>
      <c r="M286" s="1210" t="n">
        <v>25.2150292854084</v>
      </c>
      <c r="N286" s="1211" t="n">
        <v>1500.29807589589</v>
      </c>
      <c r="O286" s="1212" t="n">
        <v>35266.3832137613</v>
      </c>
      <c r="P286" s="1342" t="n">
        <v>43841.8690637513</v>
      </c>
      <c r="Q286" s="1213" t="n">
        <v>21406.676597235</v>
      </c>
      <c r="R286" s="1343" t="n">
        <v>56673.0598109963</v>
      </c>
      <c r="S286" s="1344" t="n">
        <v>65248.5456609863</v>
      </c>
    </row>
    <row r="287" s="1179" customFormat="true" ht="16.5" hidden="false" customHeight="false" outlineLevel="0" collapsed="false">
      <c r="A287" s="1336" t="s">
        <v>529</v>
      </c>
      <c r="B287" s="1337" t="n">
        <f aca="false">J287</f>
        <v>150</v>
      </c>
      <c r="C287" s="1337" t="s">
        <v>496</v>
      </c>
      <c r="D287" s="1337" t="n">
        <f aca="false">K287</f>
        <v>360</v>
      </c>
      <c r="E287" s="1337" t="s">
        <v>496</v>
      </c>
      <c r="F287" s="1357" t="n">
        <f aca="false">L287</f>
        <v>1700</v>
      </c>
      <c r="G287" s="1337" t="s">
        <v>496</v>
      </c>
      <c r="H287" s="1325" t="n">
        <v>6</v>
      </c>
      <c r="I287" s="1327" t="s">
        <v>517</v>
      </c>
      <c r="J287" s="1338" t="n">
        <v>150</v>
      </c>
      <c r="K287" s="1209" t="n">
        <v>360</v>
      </c>
      <c r="L287" s="1209" t="n">
        <v>1700</v>
      </c>
      <c r="M287" s="1210" t="n">
        <v>25.9362089967705</v>
      </c>
      <c r="N287" s="1211" t="n">
        <v>1558.00184804573</v>
      </c>
      <c r="O287" s="1212" t="n">
        <v>36141.6778346813</v>
      </c>
      <c r="P287" s="1342" t="n">
        <v>44946.7320244388</v>
      </c>
      <c r="Q287" s="1213" t="n">
        <v>21924.0571033125</v>
      </c>
      <c r="R287" s="1343" t="n">
        <v>58065.7349379938</v>
      </c>
      <c r="S287" s="1344" t="n">
        <v>66870.7891277513</v>
      </c>
    </row>
    <row r="288" s="1179" customFormat="true" ht="16.5" hidden="false" customHeight="false" outlineLevel="0" collapsed="false">
      <c r="A288" s="1336" t="s">
        <v>529</v>
      </c>
      <c r="B288" s="1337" t="n">
        <f aca="false">J288</f>
        <v>150</v>
      </c>
      <c r="C288" s="1337" t="s">
        <v>496</v>
      </c>
      <c r="D288" s="1337" t="n">
        <f aca="false">K288</f>
        <v>360</v>
      </c>
      <c r="E288" s="1337" t="s">
        <v>496</v>
      </c>
      <c r="F288" s="1357" t="n">
        <f aca="false">L288</f>
        <v>1750</v>
      </c>
      <c r="G288" s="1337" t="s">
        <v>496</v>
      </c>
      <c r="H288" s="1325" t="n">
        <v>6</v>
      </c>
      <c r="I288" s="1327" t="s">
        <v>517</v>
      </c>
      <c r="J288" s="1338" t="n">
        <v>150</v>
      </c>
      <c r="K288" s="1209" t="n">
        <v>360</v>
      </c>
      <c r="L288" s="1209" t="n">
        <v>1750</v>
      </c>
      <c r="M288" s="1210" t="n">
        <v>26.6744287081326</v>
      </c>
      <c r="N288" s="1211" t="n">
        <v>1615.70562019558</v>
      </c>
      <c r="O288" s="1212" t="n">
        <v>37017.0341237138</v>
      </c>
      <c r="P288" s="1342" t="n">
        <v>46051.6226701725</v>
      </c>
      <c r="Q288" s="1213" t="n">
        <v>22656.9345979725</v>
      </c>
      <c r="R288" s="1343" t="n">
        <v>59673.9687216863</v>
      </c>
      <c r="S288" s="1344" t="n">
        <v>68708.557268145</v>
      </c>
    </row>
    <row r="289" s="1179" customFormat="true" ht="16.5" hidden="false" customHeight="false" outlineLevel="0" collapsed="false">
      <c r="A289" s="1336" t="s">
        <v>529</v>
      </c>
      <c r="B289" s="1337" t="n">
        <f aca="false">J289</f>
        <v>150</v>
      </c>
      <c r="C289" s="1337" t="s">
        <v>496</v>
      </c>
      <c r="D289" s="1337" t="n">
        <f aca="false">K289</f>
        <v>360</v>
      </c>
      <c r="E289" s="1337" t="s">
        <v>496</v>
      </c>
      <c r="F289" s="1357" t="n">
        <f aca="false">L289</f>
        <v>1800</v>
      </c>
      <c r="G289" s="1337" t="s">
        <v>496</v>
      </c>
      <c r="H289" s="1325" t="n">
        <v>6</v>
      </c>
      <c r="I289" s="1327" t="s">
        <v>517</v>
      </c>
      <c r="J289" s="1338" t="n">
        <v>150</v>
      </c>
      <c r="K289" s="1209" t="n">
        <v>360</v>
      </c>
      <c r="L289" s="1209" t="n">
        <v>1800</v>
      </c>
      <c r="M289" s="1210" t="n">
        <v>27.3956084194947</v>
      </c>
      <c r="N289" s="1211" t="n">
        <v>1673.40939234542</v>
      </c>
      <c r="O289" s="1212" t="n">
        <v>37892.4474885525</v>
      </c>
      <c r="P289" s="1342" t="n">
        <v>47156.5387704038</v>
      </c>
      <c r="Q289" s="1213" t="n">
        <v>23174.31510405</v>
      </c>
      <c r="R289" s="1343" t="n">
        <v>61066.7625926025</v>
      </c>
      <c r="S289" s="1344" t="n">
        <v>70330.8538744538</v>
      </c>
    </row>
    <row r="290" s="1179" customFormat="true" ht="16.5" hidden="false" customHeight="false" outlineLevel="0" collapsed="false">
      <c r="A290" s="1336" t="s">
        <v>529</v>
      </c>
      <c r="B290" s="1337" t="n">
        <f aca="false">J290</f>
        <v>150</v>
      </c>
      <c r="C290" s="1337" t="s">
        <v>496</v>
      </c>
      <c r="D290" s="1337" t="n">
        <f aca="false">K290</f>
        <v>360</v>
      </c>
      <c r="E290" s="1337" t="s">
        <v>496</v>
      </c>
      <c r="F290" s="1357" t="n">
        <f aca="false">L290</f>
        <v>1850</v>
      </c>
      <c r="G290" s="1337" t="s">
        <v>496</v>
      </c>
      <c r="H290" s="1325" t="n">
        <v>6</v>
      </c>
      <c r="I290" s="1327" t="s">
        <v>517</v>
      </c>
      <c r="J290" s="1338" t="n">
        <v>150</v>
      </c>
      <c r="K290" s="1209" t="n">
        <v>360</v>
      </c>
      <c r="L290" s="1209" t="n">
        <v>1850</v>
      </c>
      <c r="M290" s="1210" t="n">
        <v>28.1338281308568</v>
      </c>
      <c r="N290" s="1211" t="n">
        <v>1731.11316449526</v>
      </c>
      <c r="O290" s="1212" t="n">
        <v>38767.9138617263</v>
      </c>
      <c r="P290" s="1342" t="n">
        <v>48261.4786194188</v>
      </c>
      <c r="Q290" s="1213" t="n">
        <v>23907.1927299188</v>
      </c>
      <c r="R290" s="1343" t="n">
        <v>62675.106591645</v>
      </c>
      <c r="S290" s="1344" t="n">
        <v>72168.6713493375</v>
      </c>
    </row>
    <row r="291" s="1179" customFormat="true" ht="16.5" hidden="false" customHeight="false" outlineLevel="0" collapsed="false">
      <c r="A291" s="1336" t="s">
        <v>529</v>
      </c>
      <c r="B291" s="1337" t="n">
        <f aca="false">J291</f>
        <v>150</v>
      </c>
      <c r="C291" s="1337" t="s">
        <v>496</v>
      </c>
      <c r="D291" s="1337" t="n">
        <f aca="false">K291</f>
        <v>360</v>
      </c>
      <c r="E291" s="1337" t="s">
        <v>496</v>
      </c>
      <c r="F291" s="1357" t="n">
        <f aca="false">L291</f>
        <v>1900</v>
      </c>
      <c r="G291" s="1337" t="s">
        <v>496</v>
      </c>
      <c r="H291" s="1325" t="n">
        <v>6</v>
      </c>
      <c r="I291" s="1327" t="s">
        <v>517</v>
      </c>
      <c r="J291" s="1338" t="n">
        <v>150</v>
      </c>
      <c r="K291" s="1209" t="n">
        <v>360</v>
      </c>
      <c r="L291" s="1209" t="n">
        <v>1900</v>
      </c>
      <c r="M291" s="1210" t="n">
        <v>28.8550078422189</v>
      </c>
      <c r="N291" s="1211" t="n">
        <v>1788.8169366451</v>
      </c>
      <c r="O291" s="1212" t="n">
        <v>39643.4294381813</v>
      </c>
      <c r="P291" s="1342" t="n">
        <v>49366.440380295</v>
      </c>
      <c r="Q291" s="1213" t="n">
        <v>24424.5732359963</v>
      </c>
      <c r="R291" s="1343" t="n">
        <v>64068.0026741775</v>
      </c>
      <c r="S291" s="1344" t="n">
        <v>73791.0136162913</v>
      </c>
    </row>
    <row r="292" s="1179" customFormat="true" ht="16.5" hidden="false" customHeight="false" outlineLevel="0" collapsed="false">
      <c r="A292" s="1336" t="s">
        <v>529</v>
      </c>
      <c r="B292" s="1337" t="n">
        <f aca="false">J292</f>
        <v>150</v>
      </c>
      <c r="C292" s="1337" t="s">
        <v>496</v>
      </c>
      <c r="D292" s="1337" t="n">
        <f aca="false">K292</f>
        <v>360</v>
      </c>
      <c r="E292" s="1337" t="s">
        <v>496</v>
      </c>
      <c r="F292" s="1357" t="n">
        <f aca="false">L292</f>
        <v>1950</v>
      </c>
      <c r="G292" s="1337" t="s">
        <v>496</v>
      </c>
      <c r="H292" s="1325" t="n">
        <v>6</v>
      </c>
      <c r="I292" s="1327" t="s">
        <v>517</v>
      </c>
      <c r="J292" s="1338" t="n">
        <v>150</v>
      </c>
      <c r="K292" s="1209" t="n">
        <v>360</v>
      </c>
      <c r="L292" s="1209" t="n">
        <v>1950</v>
      </c>
      <c r="M292" s="1210" t="n">
        <v>29.733187553581</v>
      </c>
      <c r="N292" s="1211" t="n">
        <v>1846.52070879494</v>
      </c>
      <c r="O292" s="1212" t="n">
        <v>40633.682474205</v>
      </c>
      <c r="P292" s="1342" t="n">
        <v>50588.5799522813</v>
      </c>
      <c r="Q292" s="1213" t="n">
        <v>24941.9537420738</v>
      </c>
      <c r="R292" s="1343" t="n">
        <v>65575.6362162788</v>
      </c>
      <c r="S292" s="1344" t="n">
        <v>75530.533694355</v>
      </c>
    </row>
    <row r="293" s="1179" customFormat="true" ht="16.5" hidden="false" customHeight="false" outlineLevel="0" collapsed="false">
      <c r="A293" s="1336" t="s">
        <v>529</v>
      </c>
      <c r="B293" s="1337" t="n">
        <f aca="false">J293</f>
        <v>150</v>
      </c>
      <c r="C293" s="1337" t="s">
        <v>496</v>
      </c>
      <c r="D293" s="1337" t="n">
        <f aca="false">K293</f>
        <v>360</v>
      </c>
      <c r="E293" s="1337" t="s">
        <v>496</v>
      </c>
      <c r="F293" s="1357" t="n">
        <f aca="false">L293</f>
        <v>2000</v>
      </c>
      <c r="G293" s="1337" t="s">
        <v>496</v>
      </c>
      <c r="H293" s="1325" t="n">
        <v>6</v>
      </c>
      <c r="I293" s="1327" t="s">
        <v>517</v>
      </c>
      <c r="J293" s="1338" t="n">
        <v>150</v>
      </c>
      <c r="K293" s="1209" t="n">
        <v>360</v>
      </c>
      <c r="L293" s="1209" t="n">
        <v>2000</v>
      </c>
      <c r="M293" s="1210" t="n">
        <v>30.5629696649432</v>
      </c>
      <c r="N293" s="1211" t="n">
        <v>1904.22448094479</v>
      </c>
      <c r="O293" s="1212" t="n">
        <v>41736.4849326825</v>
      </c>
      <c r="P293" s="1342" t="n">
        <v>51997.70432664</v>
      </c>
      <c r="Q293" s="1213" t="n">
        <v>25674.8312367338</v>
      </c>
      <c r="R293" s="1343" t="n">
        <v>67411.3161694163</v>
      </c>
      <c r="S293" s="1344" t="n">
        <v>77672.5355633738</v>
      </c>
    </row>
    <row r="294" s="1179" customFormat="true" ht="16.5" hidden="false" customHeight="false" outlineLevel="0" collapsed="false">
      <c r="A294" s="1336" t="s">
        <v>529</v>
      </c>
      <c r="B294" s="1337" t="n">
        <f aca="false">J294</f>
        <v>150</v>
      </c>
      <c r="C294" s="1337" t="s">
        <v>496</v>
      </c>
      <c r="D294" s="1337" t="n">
        <f aca="false">K294</f>
        <v>360</v>
      </c>
      <c r="E294" s="1337" t="s">
        <v>496</v>
      </c>
      <c r="F294" s="1357" t="n">
        <f aca="false">L294</f>
        <v>2050</v>
      </c>
      <c r="G294" s="1337" t="s">
        <v>496</v>
      </c>
      <c r="H294" s="1325" t="n">
        <v>6</v>
      </c>
      <c r="I294" s="1327" t="s">
        <v>517</v>
      </c>
      <c r="J294" s="1338" t="n">
        <v>150</v>
      </c>
      <c r="K294" s="1209" t="n">
        <v>360</v>
      </c>
      <c r="L294" s="1209" t="n">
        <v>2050</v>
      </c>
      <c r="M294" s="1210" t="n">
        <v>31.2841493763053</v>
      </c>
      <c r="N294" s="1211" t="n">
        <v>1961.92825309463</v>
      </c>
      <c r="O294" s="1212" t="n">
        <v>42612.1105932788</v>
      </c>
      <c r="P294" s="1342" t="n">
        <v>53102.7041380538</v>
      </c>
      <c r="Q294" s="1213" t="n">
        <v>26192.2117428113</v>
      </c>
      <c r="R294" s="1343" t="n">
        <v>68804.32233609</v>
      </c>
      <c r="S294" s="1344" t="n">
        <v>79294.915880865</v>
      </c>
    </row>
    <row r="295" s="1179" customFormat="true" ht="16.5" hidden="false" customHeight="false" outlineLevel="0" collapsed="false">
      <c r="A295" s="1324" t="s">
        <v>529</v>
      </c>
      <c r="B295" s="1325" t="n">
        <f aca="false">J295</f>
        <v>150</v>
      </c>
      <c r="C295" s="1325" t="s">
        <v>496</v>
      </c>
      <c r="D295" s="1325" t="n">
        <f aca="false">K295</f>
        <v>360</v>
      </c>
      <c r="E295" s="1325" t="s">
        <v>496</v>
      </c>
      <c r="F295" s="1357" t="n">
        <f aca="false">L295</f>
        <v>2100</v>
      </c>
      <c r="G295" s="1325" t="s">
        <v>496</v>
      </c>
      <c r="H295" s="1325" t="n">
        <v>6</v>
      </c>
      <c r="I295" s="1327" t="s">
        <v>517</v>
      </c>
      <c r="J295" s="1338" t="n">
        <v>150</v>
      </c>
      <c r="K295" s="1209" t="n">
        <v>360</v>
      </c>
      <c r="L295" s="1209" t="n">
        <v>2100</v>
      </c>
      <c r="M295" s="1210" t="n">
        <v>32.0223690876674</v>
      </c>
      <c r="N295" s="1211" t="n">
        <v>2019.63202524447</v>
      </c>
      <c r="O295" s="1212" t="n">
        <v>43487.7741732038</v>
      </c>
      <c r="P295" s="1342" t="n">
        <v>54207.7214002313</v>
      </c>
      <c r="Q295" s="1213" t="n">
        <v>26925.0892374713</v>
      </c>
      <c r="R295" s="1343" t="n">
        <v>70412.863410675</v>
      </c>
      <c r="S295" s="1344" t="n">
        <v>81132.8106377025</v>
      </c>
    </row>
    <row r="296" s="1179" customFormat="true" ht="16.5" hidden="false" customHeight="false" outlineLevel="0" collapsed="false">
      <c r="A296" s="1336" t="s">
        <v>529</v>
      </c>
      <c r="B296" s="1337" t="n">
        <f aca="false">J296</f>
        <v>150</v>
      </c>
      <c r="C296" s="1337" t="s">
        <v>496</v>
      </c>
      <c r="D296" s="1337" t="n">
        <f aca="false">K296</f>
        <v>360</v>
      </c>
      <c r="E296" s="1337" t="s">
        <v>496</v>
      </c>
      <c r="F296" s="1357" t="n">
        <f aca="false">L296</f>
        <v>2150</v>
      </c>
      <c r="G296" s="1337" t="s">
        <v>496</v>
      </c>
      <c r="H296" s="1325" t="n">
        <v>6</v>
      </c>
      <c r="I296" s="1327" t="s">
        <v>517</v>
      </c>
      <c r="J296" s="1338" t="n">
        <v>150</v>
      </c>
      <c r="K296" s="1209" t="n">
        <v>360</v>
      </c>
      <c r="L296" s="1209" t="n">
        <v>2150</v>
      </c>
      <c r="M296" s="1210" t="n">
        <v>32.7435487990295</v>
      </c>
      <c r="N296" s="1211" t="n">
        <v>2077.33579739431</v>
      </c>
      <c r="O296" s="1212" t="n">
        <v>44363.4730482825</v>
      </c>
      <c r="P296" s="1342" t="n">
        <v>55312.7550635025</v>
      </c>
      <c r="Q296" s="1213" t="n">
        <v>27442.4697435488</v>
      </c>
      <c r="R296" s="1343" t="n">
        <v>71805.9427918313</v>
      </c>
      <c r="S296" s="1344" t="n">
        <v>82755.2248070513</v>
      </c>
    </row>
    <row r="297" s="1179" customFormat="true" ht="16.5" hidden="false" customHeight="false" outlineLevel="0" collapsed="false">
      <c r="A297" s="1336" t="s">
        <v>529</v>
      </c>
      <c r="B297" s="1337" t="n">
        <f aca="false">J297</f>
        <v>150</v>
      </c>
      <c r="C297" s="1337" t="s">
        <v>496</v>
      </c>
      <c r="D297" s="1337" t="n">
        <f aca="false">K297</f>
        <v>360</v>
      </c>
      <c r="E297" s="1337" t="s">
        <v>496</v>
      </c>
      <c r="F297" s="1357" t="n">
        <f aca="false">L297</f>
        <v>2200</v>
      </c>
      <c r="G297" s="1337" t="s">
        <v>496</v>
      </c>
      <c r="H297" s="1325" t="n">
        <v>6</v>
      </c>
      <c r="I297" s="1327" t="s">
        <v>517</v>
      </c>
      <c r="J297" s="1338" t="n">
        <v>150</v>
      </c>
      <c r="K297" s="1209" t="n">
        <v>360</v>
      </c>
      <c r="L297" s="1209" t="n">
        <v>2200</v>
      </c>
      <c r="M297" s="1210" t="n">
        <v>33.4817685103916</v>
      </c>
      <c r="N297" s="1211" t="n">
        <v>2135.03956954415</v>
      </c>
      <c r="O297" s="1212" t="n">
        <v>45239.2053815925</v>
      </c>
      <c r="P297" s="1342" t="n">
        <v>56417.8040781975</v>
      </c>
      <c r="Q297" s="1213" t="n">
        <v>28175.3472382088</v>
      </c>
      <c r="R297" s="1343" t="n">
        <v>73414.5526198013</v>
      </c>
      <c r="S297" s="1344" t="n">
        <v>84593.1513164063</v>
      </c>
    </row>
    <row r="298" s="1179" customFormat="true" ht="16.5" hidden="false" customHeight="false" outlineLevel="0" collapsed="false">
      <c r="A298" s="1336" t="s">
        <v>529</v>
      </c>
      <c r="B298" s="1337" t="n">
        <f aca="false">J298</f>
        <v>150</v>
      </c>
      <c r="C298" s="1337" t="s">
        <v>496</v>
      </c>
      <c r="D298" s="1337" t="n">
        <f aca="false">K298</f>
        <v>360</v>
      </c>
      <c r="E298" s="1337" t="s">
        <v>496</v>
      </c>
      <c r="F298" s="1357" t="n">
        <f aca="false">L298</f>
        <v>2250</v>
      </c>
      <c r="G298" s="1337" t="s">
        <v>496</v>
      </c>
      <c r="H298" s="1325" t="n">
        <v>6</v>
      </c>
      <c r="I298" s="1327" t="s">
        <v>517</v>
      </c>
      <c r="J298" s="1338" t="n">
        <v>150</v>
      </c>
      <c r="K298" s="1209" t="n">
        <v>360</v>
      </c>
      <c r="L298" s="1209" t="n">
        <v>2250</v>
      </c>
      <c r="M298" s="1210" t="n">
        <v>34.2029482217537</v>
      </c>
      <c r="N298" s="1211" t="n">
        <v>2192.743341694</v>
      </c>
      <c r="O298" s="1212" t="n">
        <v>46114.9688113763</v>
      </c>
      <c r="P298" s="1342" t="n">
        <v>57522.8676570638</v>
      </c>
      <c r="Q298" s="1213" t="n">
        <v>28692.7277442863</v>
      </c>
      <c r="R298" s="1343" t="n">
        <v>74807.6965556625</v>
      </c>
      <c r="S298" s="1344" t="n">
        <v>86215.59540135</v>
      </c>
    </row>
    <row r="299" s="1179" customFormat="true" ht="16.5" hidden="false" customHeight="false" outlineLevel="0" collapsed="false">
      <c r="A299" s="1336" t="s">
        <v>529</v>
      </c>
      <c r="B299" s="1337" t="n">
        <f aca="false">J299</f>
        <v>150</v>
      </c>
      <c r="C299" s="1337" t="s">
        <v>496</v>
      </c>
      <c r="D299" s="1337" t="n">
        <f aca="false">K299</f>
        <v>360</v>
      </c>
      <c r="E299" s="1337" t="s">
        <v>496</v>
      </c>
      <c r="F299" s="1357" t="n">
        <f aca="false">L299</f>
        <v>2300</v>
      </c>
      <c r="G299" s="1337" t="s">
        <v>496</v>
      </c>
      <c r="H299" s="1325" t="n">
        <v>6</v>
      </c>
      <c r="I299" s="1327" t="s">
        <v>517</v>
      </c>
      <c r="J299" s="1338" t="n">
        <v>150</v>
      </c>
      <c r="K299" s="1209" t="n">
        <v>360</v>
      </c>
      <c r="L299" s="1209" t="n">
        <v>2300</v>
      </c>
      <c r="M299" s="1210" t="n">
        <v>34.9241279331158</v>
      </c>
      <c r="N299" s="1211" t="n">
        <v>2250.44711384384</v>
      </c>
      <c r="O299" s="1212" t="n">
        <v>46990.7617631288</v>
      </c>
      <c r="P299" s="1342" t="n">
        <v>58627.9447504313</v>
      </c>
      <c r="Q299" s="1213" t="n">
        <v>29210.1082503638</v>
      </c>
      <c r="R299" s="1343" t="n">
        <v>76200.8700134925</v>
      </c>
      <c r="S299" s="1344" t="n">
        <v>87838.053000795</v>
      </c>
    </row>
    <row r="300" s="1179" customFormat="true" ht="16.5" hidden="false" customHeight="false" outlineLevel="0" collapsed="false">
      <c r="A300" s="1336" t="s">
        <v>529</v>
      </c>
      <c r="B300" s="1337" t="n">
        <f aca="false">J300</f>
        <v>150</v>
      </c>
      <c r="C300" s="1337" t="s">
        <v>496</v>
      </c>
      <c r="D300" s="1337" t="n">
        <f aca="false">K300</f>
        <v>360</v>
      </c>
      <c r="E300" s="1337" t="s">
        <v>496</v>
      </c>
      <c r="F300" s="1357" t="n">
        <f aca="false">L300</f>
        <v>2350</v>
      </c>
      <c r="G300" s="1337" t="s">
        <v>496</v>
      </c>
      <c r="H300" s="1325" t="n">
        <v>6</v>
      </c>
      <c r="I300" s="1327" t="s">
        <v>517</v>
      </c>
      <c r="J300" s="1338" t="n">
        <v>150</v>
      </c>
      <c r="K300" s="1209" t="n">
        <v>360</v>
      </c>
      <c r="L300" s="1209" t="n">
        <v>2350</v>
      </c>
      <c r="M300" s="1210" t="n">
        <v>35.6623476444779</v>
      </c>
      <c r="N300" s="1211" t="n">
        <v>2308.15088599368</v>
      </c>
      <c r="O300" s="1212" t="n">
        <v>47866.5823999274</v>
      </c>
      <c r="P300" s="1342" t="n">
        <v>59733.034833465</v>
      </c>
      <c r="Q300" s="1213" t="n">
        <v>29942.9857450238</v>
      </c>
      <c r="R300" s="1343" t="n">
        <v>77809.5681449511</v>
      </c>
      <c r="S300" s="1344" t="n">
        <v>89676.0205784888</v>
      </c>
    </row>
    <row r="301" s="1179" customFormat="true" ht="16.5" hidden="false" customHeight="false" outlineLevel="0" collapsed="false">
      <c r="A301" s="1336" t="s">
        <v>529</v>
      </c>
      <c r="B301" s="1337" t="n">
        <f aca="false">J301</f>
        <v>150</v>
      </c>
      <c r="C301" s="1337" t="s">
        <v>496</v>
      </c>
      <c r="D301" s="1337" t="n">
        <f aca="false">K301</f>
        <v>360</v>
      </c>
      <c r="E301" s="1337" t="s">
        <v>496</v>
      </c>
      <c r="F301" s="1357" t="n">
        <f aca="false">L301</f>
        <v>2400</v>
      </c>
      <c r="G301" s="1337" t="s">
        <v>496</v>
      </c>
      <c r="H301" s="1325" t="n">
        <v>6</v>
      </c>
      <c r="I301" s="1327" t="s">
        <v>517</v>
      </c>
      <c r="J301" s="1338" t="n">
        <v>150</v>
      </c>
      <c r="K301" s="1209" t="n">
        <v>360</v>
      </c>
      <c r="L301" s="1209" t="n">
        <v>2400</v>
      </c>
      <c r="M301" s="1210" t="n">
        <v>36.38352735584</v>
      </c>
      <c r="N301" s="1211" t="n">
        <v>2365.85465814352</v>
      </c>
      <c r="O301" s="1212" t="n">
        <v>48742.4290160588</v>
      </c>
      <c r="P301" s="1342" t="n">
        <v>60838.1369877038</v>
      </c>
      <c r="Q301" s="1213" t="n">
        <v>30460.3662511013</v>
      </c>
      <c r="R301" s="1343" t="n">
        <v>79202.79526716</v>
      </c>
      <c r="S301" s="1344" t="n">
        <v>91298.503238805</v>
      </c>
    </row>
    <row r="302" s="1179" customFormat="true" ht="16.5" hidden="false" customHeight="false" outlineLevel="0" collapsed="false">
      <c r="A302" s="1336" t="s">
        <v>529</v>
      </c>
      <c r="B302" s="1337" t="n">
        <f aca="false">J302</f>
        <v>150</v>
      </c>
      <c r="C302" s="1337" t="s">
        <v>496</v>
      </c>
      <c r="D302" s="1337" t="n">
        <f aca="false">K302</f>
        <v>360</v>
      </c>
      <c r="E302" s="1337" t="s">
        <v>496</v>
      </c>
      <c r="F302" s="1357" t="n">
        <f aca="false">L302</f>
        <v>2450</v>
      </c>
      <c r="G302" s="1337" t="s">
        <v>496</v>
      </c>
      <c r="H302" s="1325" t="n">
        <v>6</v>
      </c>
      <c r="I302" s="1327" t="s">
        <v>517</v>
      </c>
      <c r="J302" s="1338" t="n">
        <v>150</v>
      </c>
      <c r="K302" s="1209" t="n">
        <v>360</v>
      </c>
      <c r="L302" s="1209" t="n">
        <v>2450</v>
      </c>
      <c r="M302" s="1210" t="n">
        <v>37.3249764455021</v>
      </c>
      <c r="N302" s="1211" t="n">
        <v>2423.55843029336</v>
      </c>
      <c r="O302" s="1212" t="n">
        <v>50290.4158092225</v>
      </c>
      <c r="P302" s="1342" t="n">
        <v>62628.0119662163</v>
      </c>
      <c r="Q302" s="1213" t="n">
        <v>31193.2437457613</v>
      </c>
      <c r="R302" s="1343" t="n">
        <v>81483.6595549838</v>
      </c>
      <c r="S302" s="1344" t="n">
        <v>93821.2557119775</v>
      </c>
    </row>
    <row r="303" s="1179" customFormat="true" ht="16.5" hidden="false" customHeight="false" outlineLevel="0" collapsed="false">
      <c r="A303" s="1336" t="s">
        <v>529</v>
      </c>
      <c r="B303" s="1337" t="n">
        <f aca="false">J303</f>
        <v>150</v>
      </c>
      <c r="C303" s="1337" t="s">
        <v>496</v>
      </c>
      <c r="D303" s="1337" t="n">
        <f aca="false">K303</f>
        <v>360</v>
      </c>
      <c r="E303" s="1337" t="s">
        <v>496</v>
      </c>
      <c r="F303" s="1357" t="n">
        <f aca="false">L303</f>
        <v>2500</v>
      </c>
      <c r="G303" s="1337" t="s">
        <v>496</v>
      </c>
      <c r="H303" s="1325" t="n">
        <v>6</v>
      </c>
      <c r="I303" s="1327" t="s">
        <v>517</v>
      </c>
      <c r="J303" s="1338" t="n">
        <v>150</v>
      </c>
      <c r="K303" s="1209" t="n">
        <v>360</v>
      </c>
      <c r="L303" s="1209" t="n">
        <v>2500</v>
      </c>
      <c r="M303" s="1210" t="n">
        <v>38.0461561568642</v>
      </c>
      <c r="N303" s="1211" t="n">
        <v>2481.26220244321</v>
      </c>
      <c r="O303" s="1212" t="n">
        <v>51166.2246372338</v>
      </c>
      <c r="P303" s="1342" t="n">
        <v>63733.1536142888</v>
      </c>
      <c r="Q303" s="1213" t="n">
        <v>31710.6242518388</v>
      </c>
      <c r="R303" s="1343" t="n">
        <v>82876.8488890725</v>
      </c>
      <c r="S303" s="1344" t="n">
        <v>95443.7778661275</v>
      </c>
    </row>
    <row r="304" s="1179" customFormat="true" ht="16.5" hidden="false" customHeight="false" outlineLevel="0" collapsed="false">
      <c r="A304" s="1336" t="s">
        <v>529</v>
      </c>
      <c r="B304" s="1337" t="n">
        <f aca="false">J304</f>
        <v>150</v>
      </c>
      <c r="C304" s="1337" t="s">
        <v>496</v>
      </c>
      <c r="D304" s="1337" t="n">
        <f aca="false">K304</f>
        <v>360</v>
      </c>
      <c r="E304" s="1337" t="s">
        <v>496</v>
      </c>
      <c r="F304" s="1357" t="n">
        <f aca="false">L304</f>
        <v>2550</v>
      </c>
      <c r="G304" s="1337" t="s">
        <v>496</v>
      </c>
      <c r="H304" s="1325" t="n">
        <v>6</v>
      </c>
      <c r="I304" s="1327" t="s">
        <v>517</v>
      </c>
      <c r="J304" s="1338" t="n">
        <v>150</v>
      </c>
      <c r="K304" s="1209" t="n">
        <v>360</v>
      </c>
      <c r="L304" s="1209" t="n">
        <v>2550</v>
      </c>
      <c r="M304" s="1210" t="n">
        <v>38.7843758682263</v>
      </c>
      <c r="N304" s="1211" t="n">
        <v>2538.96597459305</v>
      </c>
      <c r="O304" s="1212" t="n">
        <v>52042.0585261163</v>
      </c>
      <c r="P304" s="1342" t="n">
        <v>64838.3048406</v>
      </c>
      <c r="Q304" s="1213" t="n">
        <v>32443.5018777075</v>
      </c>
      <c r="R304" s="1343" t="n">
        <v>84485.5604038238</v>
      </c>
      <c r="S304" s="1344" t="n">
        <v>97281.8067183075</v>
      </c>
    </row>
    <row r="305" s="1179" customFormat="true" ht="16.5" hidden="false" customHeight="false" outlineLevel="0" collapsed="false">
      <c r="A305" s="1324" t="s">
        <v>529</v>
      </c>
      <c r="B305" s="1325" t="n">
        <f aca="false">J305</f>
        <v>150</v>
      </c>
      <c r="C305" s="1325" t="s">
        <v>496</v>
      </c>
      <c r="D305" s="1325" t="n">
        <f aca="false">K305</f>
        <v>360</v>
      </c>
      <c r="E305" s="1325" t="s">
        <v>496</v>
      </c>
      <c r="F305" s="1357" t="n">
        <f aca="false">L305</f>
        <v>2600</v>
      </c>
      <c r="G305" s="1325" t="s">
        <v>496</v>
      </c>
      <c r="H305" s="1325" t="n">
        <v>6</v>
      </c>
      <c r="I305" s="1327" t="s">
        <v>517</v>
      </c>
      <c r="J305" s="1338" t="n">
        <v>150</v>
      </c>
      <c r="K305" s="1209" t="n">
        <v>360</v>
      </c>
      <c r="L305" s="1209" t="n">
        <v>2600</v>
      </c>
      <c r="M305" s="1210" t="n">
        <v>39.5055555795884</v>
      </c>
      <c r="N305" s="1211" t="n">
        <v>2596.66974674289</v>
      </c>
      <c r="O305" s="1212" t="n">
        <v>51944.7273505313</v>
      </c>
      <c r="P305" s="1342" t="n">
        <v>64705.0845292538</v>
      </c>
      <c r="Q305" s="1213" t="n">
        <v>32960.882383785</v>
      </c>
      <c r="R305" s="1343" t="n">
        <v>84905.6097343163</v>
      </c>
      <c r="S305" s="1344" t="n">
        <v>97665.9669130388</v>
      </c>
    </row>
    <row r="306" s="1179" customFormat="true" ht="16.5" hidden="false" customHeight="false" outlineLevel="0" collapsed="false">
      <c r="A306" s="1336" t="s">
        <v>529</v>
      </c>
      <c r="B306" s="1337" t="n">
        <f aca="false">J306</f>
        <v>150</v>
      </c>
      <c r="C306" s="1337" t="s">
        <v>496</v>
      </c>
      <c r="D306" s="1337" t="n">
        <f aca="false">K306</f>
        <v>360</v>
      </c>
      <c r="E306" s="1337" t="s">
        <v>496</v>
      </c>
      <c r="F306" s="1357" t="n">
        <f aca="false">L306</f>
        <v>2650</v>
      </c>
      <c r="G306" s="1337" t="s">
        <v>496</v>
      </c>
      <c r="H306" s="1325" t="n">
        <v>6</v>
      </c>
      <c r="I306" s="1327" t="s">
        <v>517</v>
      </c>
      <c r="J306" s="1338" t="n">
        <v>150</v>
      </c>
      <c r="K306" s="1209" t="n">
        <v>360</v>
      </c>
      <c r="L306" s="1209" t="n">
        <v>2650</v>
      </c>
      <c r="M306" s="1210" t="n">
        <v>40.2437752909505</v>
      </c>
      <c r="N306" s="1211" t="n">
        <v>2654.37351889273</v>
      </c>
      <c r="O306" s="1212" t="n">
        <v>53080.8421361288</v>
      </c>
      <c r="P306" s="1342" t="n">
        <v>66141.1713832763</v>
      </c>
      <c r="Q306" s="1213" t="n">
        <v>33693.759878445</v>
      </c>
      <c r="R306" s="1343" t="n">
        <v>86774.6020145738</v>
      </c>
      <c r="S306" s="1344" t="n">
        <v>99834.9312617213</v>
      </c>
    </row>
    <row r="307" s="1179" customFormat="true" ht="16.5" hidden="false" customHeight="false" outlineLevel="0" collapsed="false">
      <c r="A307" s="1336" t="s">
        <v>529</v>
      </c>
      <c r="B307" s="1337" t="n">
        <f aca="false">J307</f>
        <v>150</v>
      </c>
      <c r="C307" s="1337" t="s">
        <v>496</v>
      </c>
      <c r="D307" s="1337" t="n">
        <f aca="false">K307</f>
        <v>360</v>
      </c>
      <c r="E307" s="1337" t="s">
        <v>496</v>
      </c>
      <c r="F307" s="1357" t="n">
        <f aca="false">L307</f>
        <v>2700</v>
      </c>
      <c r="G307" s="1337" t="s">
        <v>496</v>
      </c>
      <c r="H307" s="1325" t="n">
        <v>6</v>
      </c>
      <c r="I307" s="1327" t="s">
        <v>517</v>
      </c>
      <c r="J307" s="1338" t="n">
        <v>150</v>
      </c>
      <c r="K307" s="1209" t="n">
        <v>360</v>
      </c>
      <c r="L307" s="1209" t="n">
        <v>2700</v>
      </c>
      <c r="M307" s="1210" t="n">
        <v>41.1219550023126</v>
      </c>
      <c r="N307" s="1211" t="n">
        <v>2712.07729104257</v>
      </c>
      <c r="O307" s="1212" t="n">
        <v>54073.6090005938</v>
      </c>
      <c r="P307" s="1342" t="n">
        <v>67365.7939496475</v>
      </c>
      <c r="Q307" s="1213" t="n">
        <v>34211.1403845225</v>
      </c>
      <c r="R307" s="1343" t="n">
        <v>88284.7493851163</v>
      </c>
      <c r="S307" s="1344" t="n">
        <v>101576.93433417</v>
      </c>
    </row>
    <row r="308" s="1179" customFormat="true" ht="16.5" hidden="false" customHeight="false" outlineLevel="0" collapsed="false">
      <c r="A308" s="1336" t="s">
        <v>529</v>
      </c>
      <c r="B308" s="1337" t="n">
        <f aca="false">J308</f>
        <v>150</v>
      </c>
      <c r="C308" s="1337" t="s">
        <v>496</v>
      </c>
      <c r="D308" s="1337" t="n">
        <f aca="false">K308</f>
        <v>360</v>
      </c>
      <c r="E308" s="1337" t="s">
        <v>496</v>
      </c>
      <c r="F308" s="1357" t="n">
        <f aca="false">L308</f>
        <v>2750</v>
      </c>
      <c r="G308" s="1337" t="s">
        <v>496</v>
      </c>
      <c r="H308" s="1325" t="n">
        <v>6</v>
      </c>
      <c r="I308" s="1327" t="s">
        <v>517</v>
      </c>
      <c r="J308" s="1338" t="n">
        <v>150</v>
      </c>
      <c r="K308" s="1209" t="n">
        <v>360</v>
      </c>
      <c r="L308" s="1209" t="n">
        <v>2750</v>
      </c>
      <c r="M308" s="1210" t="n">
        <v>41.8431347136747</v>
      </c>
      <c r="N308" s="1211" t="n">
        <v>2769.78106319242</v>
      </c>
      <c r="O308" s="1212" t="n">
        <v>54951.7660716038</v>
      </c>
      <c r="P308" s="1342" t="n">
        <v>68473.609632045</v>
      </c>
      <c r="Q308" s="1213" t="n">
        <v>34728.5208906</v>
      </c>
      <c r="R308" s="1343" t="n">
        <v>89680.2869622038</v>
      </c>
      <c r="S308" s="1344" t="n">
        <v>103202.130522645</v>
      </c>
    </row>
    <row r="309" s="1179" customFormat="true" ht="16.5" hidden="false" customHeight="false" outlineLevel="0" collapsed="false">
      <c r="A309" s="1336" t="s">
        <v>529</v>
      </c>
      <c r="B309" s="1337" t="n">
        <f aca="false">J309</f>
        <v>150</v>
      </c>
      <c r="C309" s="1337" t="s">
        <v>496</v>
      </c>
      <c r="D309" s="1337" t="n">
        <f aca="false">K309</f>
        <v>360</v>
      </c>
      <c r="E309" s="1337" t="s">
        <v>496</v>
      </c>
      <c r="F309" s="1357" t="n">
        <f aca="false">L309</f>
        <v>2800</v>
      </c>
      <c r="G309" s="1337" t="s">
        <v>496</v>
      </c>
      <c r="H309" s="1325" t="n">
        <v>6</v>
      </c>
      <c r="I309" s="1327" t="s">
        <v>517</v>
      </c>
      <c r="J309" s="1338" t="n">
        <v>150</v>
      </c>
      <c r="K309" s="1209" t="n">
        <v>360</v>
      </c>
      <c r="L309" s="1209" t="n">
        <v>2800</v>
      </c>
      <c r="M309" s="1210" t="n">
        <v>42.5813544250368</v>
      </c>
      <c r="N309" s="1211" t="n">
        <v>2827.48483534226</v>
      </c>
      <c r="O309" s="1212" t="n">
        <v>55829.9318023913</v>
      </c>
      <c r="P309" s="1342" t="n">
        <v>69581.4275449913</v>
      </c>
      <c r="Q309" s="1213" t="n">
        <v>35461.39838526</v>
      </c>
      <c r="R309" s="1343" t="n">
        <v>91291.3301876513</v>
      </c>
      <c r="S309" s="1344" t="n">
        <v>105042.825930251</v>
      </c>
    </row>
    <row r="310" customFormat="false" ht="16.5" hidden="false" customHeight="false" outlineLevel="0" collapsed="false">
      <c r="A310" s="1336" t="s">
        <v>529</v>
      </c>
      <c r="B310" s="1337" t="n">
        <f aca="false">J310</f>
        <v>150</v>
      </c>
      <c r="C310" s="1337" t="s">
        <v>496</v>
      </c>
      <c r="D310" s="1337" t="n">
        <f aca="false">K310</f>
        <v>360</v>
      </c>
      <c r="E310" s="1337" t="s">
        <v>496</v>
      </c>
      <c r="F310" s="1357" t="n">
        <f aca="false">L310</f>
        <v>2850</v>
      </c>
      <c r="G310" s="1337" t="s">
        <v>496</v>
      </c>
      <c r="H310" s="1325" t="n">
        <v>6</v>
      </c>
      <c r="I310" s="1327" t="s">
        <v>517</v>
      </c>
      <c r="J310" s="1338" t="n">
        <v>150</v>
      </c>
      <c r="K310" s="1209" t="n">
        <v>360</v>
      </c>
      <c r="L310" s="1209" t="n">
        <v>2850</v>
      </c>
      <c r="M310" s="1210" t="n">
        <v>43.302534136399</v>
      </c>
      <c r="N310" s="1211" t="n">
        <v>2885.1886074921</v>
      </c>
      <c r="O310" s="1212" t="n">
        <v>56708.10579933</v>
      </c>
      <c r="P310" s="1342" t="n">
        <v>70689.2475572775</v>
      </c>
      <c r="Q310" s="1213" t="n">
        <v>35978.7788913375</v>
      </c>
      <c r="R310" s="1343" t="n">
        <v>92686.8846906675</v>
      </c>
      <c r="S310" s="1344" t="n">
        <v>106668.026448615</v>
      </c>
    </row>
    <row r="311" customFormat="false" ht="16.5" hidden="false" customHeight="false" outlineLevel="0" collapsed="false">
      <c r="A311" s="1336" t="s">
        <v>529</v>
      </c>
      <c r="B311" s="1337" t="n">
        <f aca="false">J311</f>
        <v>150</v>
      </c>
      <c r="C311" s="1337" t="s">
        <v>496</v>
      </c>
      <c r="D311" s="1337" t="n">
        <f aca="false">K311</f>
        <v>360</v>
      </c>
      <c r="E311" s="1337" t="s">
        <v>496</v>
      </c>
      <c r="F311" s="1357" t="n">
        <f aca="false">L311</f>
        <v>2900</v>
      </c>
      <c r="G311" s="1337" t="s">
        <v>496</v>
      </c>
      <c r="H311" s="1325" t="n">
        <v>6</v>
      </c>
      <c r="I311" s="1327" t="s">
        <v>517</v>
      </c>
      <c r="J311" s="1338" t="n">
        <v>150</v>
      </c>
      <c r="K311" s="1209" t="n">
        <v>360</v>
      </c>
      <c r="L311" s="1209" t="n">
        <v>2900</v>
      </c>
      <c r="M311" s="1210" t="n">
        <v>44.0407538477611</v>
      </c>
      <c r="N311" s="1211" t="n">
        <v>2942.89237964194</v>
      </c>
      <c r="O311" s="1212" t="n">
        <v>57586.2874063763</v>
      </c>
      <c r="P311" s="1342" t="n">
        <v>71797.0694064861</v>
      </c>
      <c r="Q311" s="1213" t="n">
        <v>36711.6563859975</v>
      </c>
      <c r="R311" s="1343" t="n">
        <v>94297.9437923738</v>
      </c>
      <c r="S311" s="1344" t="n">
        <v>108508.725792484</v>
      </c>
    </row>
    <row r="312" customFormat="false" ht="16.5" hidden="false" customHeight="false" outlineLevel="0" collapsed="false">
      <c r="A312" s="1336" t="s">
        <v>529</v>
      </c>
      <c r="B312" s="1337" t="n">
        <f aca="false">J312</f>
        <v>150</v>
      </c>
      <c r="C312" s="1337" t="s">
        <v>496</v>
      </c>
      <c r="D312" s="1337" t="n">
        <f aca="false">K312</f>
        <v>360</v>
      </c>
      <c r="E312" s="1337" t="s">
        <v>496</v>
      </c>
      <c r="F312" s="1357" t="n">
        <f aca="false">L312</f>
        <v>2950</v>
      </c>
      <c r="G312" s="1337" t="s">
        <v>496</v>
      </c>
      <c r="H312" s="1325" t="n">
        <v>6</v>
      </c>
      <c r="I312" s="1327" t="s">
        <v>517</v>
      </c>
      <c r="J312" s="1338" t="n">
        <v>150</v>
      </c>
      <c r="K312" s="1209" t="n">
        <v>360</v>
      </c>
      <c r="L312" s="1209" t="n">
        <v>2950</v>
      </c>
      <c r="M312" s="1210" t="n">
        <v>44.7619335591232</v>
      </c>
      <c r="N312" s="1211" t="n">
        <v>3000.59615179178</v>
      </c>
      <c r="O312" s="1212" t="n">
        <v>58464.47662353</v>
      </c>
      <c r="P312" s="1342" t="n">
        <v>72904.8930926175</v>
      </c>
      <c r="Q312" s="1213" t="n">
        <v>37229.036892075</v>
      </c>
      <c r="R312" s="1343" t="n">
        <v>95693.513515605</v>
      </c>
      <c r="S312" s="1344" t="n">
        <v>110133.929984693</v>
      </c>
    </row>
    <row r="313" customFormat="false" ht="16.5" hidden="false" customHeight="false" outlineLevel="0" collapsed="false">
      <c r="A313" s="1345" t="s">
        <v>529</v>
      </c>
      <c r="B313" s="1346" t="n">
        <f aca="false">J313</f>
        <v>150</v>
      </c>
      <c r="C313" s="1346" t="s">
        <v>496</v>
      </c>
      <c r="D313" s="1346" t="n">
        <f aca="false">K313</f>
        <v>360</v>
      </c>
      <c r="E313" s="1346" t="s">
        <v>496</v>
      </c>
      <c r="F313" s="1358" t="n">
        <f aca="false">L313</f>
        <v>3000</v>
      </c>
      <c r="G313" s="1346" t="s">
        <v>496</v>
      </c>
      <c r="H313" s="1325" t="n">
        <v>6</v>
      </c>
      <c r="I313" s="1349" t="s">
        <v>517</v>
      </c>
      <c r="J313" s="1356" t="n">
        <v>150</v>
      </c>
      <c r="K313" s="1232" t="n">
        <v>360</v>
      </c>
      <c r="L313" s="1232" t="n">
        <v>3000</v>
      </c>
      <c r="M313" s="1233" t="n">
        <v>45.5001532704853</v>
      </c>
      <c r="N313" s="1234" t="n">
        <v>3058.29992394163</v>
      </c>
      <c r="O313" s="1235" t="n">
        <v>60242.9346038699</v>
      </c>
      <c r="P313" s="1353" t="n">
        <v>74012.7186156713</v>
      </c>
      <c r="Q313" s="1236" t="n">
        <v>37961.914386735</v>
      </c>
      <c r="R313" s="1354" t="n">
        <v>98204.8489906049</v>
      </c>
      <c r="S313" s="1355" t="n">
        <v>111974.633002406</v>
      </c>
    </row>
    <row r="314" customFormat="false" ht="22.5" hidden="false" customHeight="true" outlineLevel="0" collapsed="false">
      <c r="A314" s="1241" t="s">
        <v>504</v>
      </c>
      <c r="B314" s="1241"/>
      <c r="C314" s="1241"/>
      <c r="D314" s="1241"/>
      <c r="E314" s="1241"/>
      <c r="F314" s="1241"/>
      <c r="G314" s="1241"/>
      <c r="H314" s="1241"/>
      <c r="I314" s="1241"/>
      <c r="J314" s="1241"/>
      <c r="K314" s="1241"/>
      <c r="L314" s="1241"/>
      <c r="M314" s="1241"/>
      <c r="N314" s="1241"/>
      <c r="O314" s="1241"/>
      <c r="P314" s="1241"/>
      <c r="Q314" s="1241"/>
      <c r="R314" s="1241"/>
      <c r="S314" s="1241"/>
    </row>
    <row r="315" customFormat="false" ht="16.5" hidden="false" customHeight="false" outlineLevel="0" collapsed="false">
      <c r="A315" s="1202" t="s">
        <v>516</v>
      </c>
      <c r="B315" s="1202"/>
      <c r="C315" s="1202"/>
      <c r="D315" s="1202"/>
      <c r="E315" s="1202"/>
      <c r="F315" s="1202"/>
      <c r="G315" s="1202"/>
      <c r="H315" s="1202"/>
      <c r="I315" s="1202"/>
      <c r="J315" s="1202"/>
      <c r="K315" s="1202"/>
      <c r="L315" s="1202"/>
      <c r="M315" s="1202"/>
      <c r="N315" s="1202"/>
      <c r="O315" s="1202"/>
      <c r="P315" s="1202"/>
      <c r="Q315" s="1202"/>
      <c r="R315" s="1202"/>
      <c r="S315" s="1202"/>
    </row>
    <row r="316" customFormat="false" ht="16.5" hidden="false" customHeight="false" outlineLevel="0" collapsed="false">
      <c r="A316" s="1324" t="s">
        <v>529</v>
      </c>
      <c r="B316" s="1325" t="n">
        <f aca="false">J316</f>
        <v>150</v>
      </c>
      <c r="C316" s="1325" t="s">
        <v>496</v>
      </c>
      <c r="D316" s="1325" t="n">
        <f aca="false">K316</f>
        <v>360</v>
      </c>
      <c r="E316" s="1325" t="s">
        <v>496</v>
      </c>
      <c r="F316" s="1357" t="n">
        <f aca="false">L316</f>
        <v>600</v>
      </c>
      <c r="G316" s="1325" t="s">
        <v>496</v>
      </c>
      <c r="H316" s="1325" t="n">
        <v>8</v>
      </c>
      <c r="I316" s="1327" t="s">
        <v>517</v>
      </c>
      <c r="J316" s="1328" t="n">
        <v>150</v>
      </c>
      <c r="K316" s="1259" t="n">
        <v>360</v>
      </c>
      <c r="L316" s="1259" t="n">
        <v>600</v>
      </c>
      <c r="M316" s="1360" t="n">
        <v>9.55666596850421</v>
      </c>
      <c r="N316" s="1261" t="n">
        <v>317.053693131</v>
      </c>
      <c r="O316" s="1240" t="n">
        <v>18314.2432854</v>
      </c>
      <c r="P316" s="1332" t="n">
        <v>21752.3369957063</v>
      </c>
      <c r="Q316" s="1262" t="n">
        <v>8602.21294115625</v>
      </c>
      <c r="R316" s="1334" t="n">
        <v>26916.4562265563</v>
      </c>
      <c r="S316" s="1335" t="n">
        <v>30354.5499368625</v>
      </c>
    </row>
    <row r="317" customFormat="false" ht="16.5" hidden="false" customHeight="false" outlineLevel="0" collapsed="false">
      <c r="A317" s="1336" t="s">
        <v>529</v>
      </c>
      <c r="B317" s="1337" t="n">
        <f aca="false">J317</f>
        <v>150</v>
      </c>
      <c r="C317" s="1337" t="s">
        <v>496</v>
      </c>
      <c r="D317" s="1337" t="n">
        <f aca="false">K317</f>
        <v>360</v>
      </c>
      <c r="E317" s="1337" t="s">
        <v>496</v>
      </c>
      <c r="F317" s="1357" t="n">
        <f aca="false">L317</f>
        <v>650</v>
      </c>
      <c r="G317" s="1337" t="s">
        <v>496</v>
      </c>
      <c r="H317" s="1325" t="n">
        <v>8</v>
      </c>
      <c r="I317" s="1327" t="s">
        <v>517</v>
      </c>
      <c r="J317" s="1338" t="n">
        <v>150</v>
      </c>
      <c r="K317" s="1209" t="n">
        <v>360</v>
      </c>
      <c r="L317" s="1209" t="n">
        <v>650</v>
      </c>
      <c r="M317" s="1210" t="n">
        <v>10.2778456798663</v>
      </c>
      <c r="N317" s="1211" t="n">
        <v>380.4644317572</v>
      </c>
      <c r="O317" s="1212" t="n">
        <v>19398.1287223463</v>
      </c>
      <c r="P317" s="1342" t="n">
        <v>23046.99958008</v>
      </c>
      <c r="Q317" s="1213" t="n">
        <v>9119.59344723375</v>
      </c>
      <c r="R317" s="1343" t="n">
        <v>28517.72216958</v>
      </c>
      <c r="S317" s="1344" t="n">
        <v>32166.5930273138</v>
      </c>
    </row>
    <row r="318" customFormat="false" ht="16.5" hidden="false" customHeight="false" outlineLevel="0" collapsed="false">
      <c r="A318" s="1336" t="s">
        <v>529</v>
      </c>
      <c r="B318" s="1337" t="n">
        <f aca="false">J318</f>
        <v>150</v>
      </c>
      <c r="C318" s="1337" t="s">
        <v>496</v>
      </c>
      <c r="D318" s="1337" t="n">
        <f aca="false">K318</f>
        <v>360</v>
      </c>
      <c r="E318" s="1337" t="s">
        <v>496</v>
      </c>
      <c r="F318" s="1357" t="n">
        <f aca="false">L318</f>
        <v>700</v>
      </c>
      <c r="G318" s="1337" t="s">
        <v>496</v>
      </c>
      <c r="H318" s="1325" t="n">
        <v>8</v>
      </c>
      <c r="I318" s="1327" t="s">
        <v>517</v>
      </c>
      <c r="J318" s="1338" t="n">
        <v>150</v>
      </c>
      <c r="K318" s="1209" t="n">
        <v>360</v>
      </c>
      <c r="L318" s="1209" t="n">
        <v>700</v>
      </c>
      <c r="M318" s="1210" t="n">
        <v>11.0160653912284</v>
      </c>
      <c r="N318" s="1211" t="n">
        <v>443.8751703834</v>
      </c>
      <c r="O318" s="1212" t="n">
        <v>20482.0142905013</v>
      </c>
      <c r="P318" s="1342" t="n">
        <v>24341.6622956625</v>
      </c>
      <c r="Q318" s="1213" t="n">
        <v>9852.47094189375</v>
      </c>
      <c r="R318" s="1343" t="n">
        <v>30334.485232395</v>
      </c>
      <c r="S318" s="1344" t="n">
        <v>34194.1332375563</v>
      </c>
    </row>
    <row r="319" customFormat="false" ht="16.5" hidden="false" customHeight="false" outlineLevel="0" collapsed="false">
      <c r="A319" s="1336" t="s">
        <v>529</v>
      </c>
      <c r="B319" s="1337" t="n">
        <f aca="false">J319</f>
        <v>150</v>
      </c>
      <c r="C319" s="1337" t="s">
        <v>496</v>
      </c>
      <c r="D319" s="1337" t="n">
        <f aca="false">K319</f>
        <v>360</v>
      </c>
      <c r="E319" s="1337" t="s">
        <v>496</v>
      </c>
      <c r="F319" s="1357" t="n">
        <f aca="false">L319</f>
        <v>750</v>
      </c>
      <c r="G319" s="1337" t="s">
        <v>496</v>
      </c>
      <c r="H319" s="1325" t="n">
        <v>8</v>
      </c>
      <c r="I319" s="1327" t="s">
        <v>517</v>
      </c>
      <c r="J319" s="1338" t="n">
        <v>150</v>
      </c>
      <c r="K319" s="1209" t="n">
        <v>360</v>
      </c>
      <c r="L319" s="1209" t="n">
        <v>750</v>
      </c>
      <c r="M319" s="1210" t="n">
        <v>11.7372451025905</v>
      </c>
      <c r="N319" s="1211" t="n">
        <v>507.2859090096</v>
      </c>
      <c r="O319" s="1212" t="n">
        <v>21565.8997274475</v>
      </c>
      <c r="P319" s="1342" t="n">
        <v>25636.3248800363</v>
      </c>
      <c r="Q319" s="1213" t="n">
        <v>10369.8514479713</v>
      </c>
      <c r="R319" s="1343" t="n">
        <v>31935.7511754188</v>
      </c>
      <c r="S319" s="1344" t="n">
        <v>36006.1763280075</v>
      </c>
    </row>
    <row r="320" customFormat="false" ht="16.5" hidden="false" customHeight="false" outlineLevel="0" collapsed="false">
      <c r="A320" s="1336" t="s">
        <v>529</v>
      </c>
      <c r="B320" s="1337" t="n">
        <f aca="false">J320</f>
        <v>150</v>
      </c>
      <c r="C320" s="1337" t="s">
        <v>496</v>
      </c>
      <c r="D320" s="1337" t="n">
        <f aca="false">K320</f>
        <v>360</v>
      </c>
      <c r="E320" s="1337" t="s">
        <v>496</v>
      </c>
      <c r="F320" s="1357" t="n">
        <f aca="false">L320</f>
        <v>800</v>
      </c>
      <c r="G320" s="1337" t="s">
        <v>496</v>
      </c>
      <c r="H320" s="1325" t="n">
        <v>8</v>
      </c>
      <c r="I320" s="1327" t="s">
        <v>517</v>
      </c>
      <c r="J320" s="1338" t="n">
        <v>150</v>
      </c>
      <c r="K320" s="1209" t="n">
        <v>360</v>
      </c>
      <c r="L320" s="1209" t="n">
        <v>800</v>
      </c>
      <c r="M320" s="1210" t="n">
        <v>12.4584248139526</v>
      </c>
      <c r="N320" s="1211" t="n">
        <v>570.6966476358</v>
      </c>
      <c r="O320" s="1212" t="n">
        <v>22649.7851643938</v>
      </c>
      <c r="P320" s="1342" t="n">
        <v>26930.98746441</v>
      </c>
      <c r="Q320" s="1213" t="n">
        <v>10887.2319540488</v>
      </c>
      <c r="R320" s="1343" t="n">
        <v>33537.0171184425</v>
      </c>
      <c r="S320" s="1344" t="n">
        <v>37818.2194184588</v>
      </c>
    </row>
    <row r="321" customFormat="false" ht="16.5" hidden="false" customHeight="false" outlineLevel="0" collapsed="false">
      <c r="A321" s="1336" t="s">
        <v>529</v>
      </c>
      <c r="B321" s="1337" t="n">
        <f aca="false">J321</f>
        <v>150</v>
      </c>
      <c r="C321" s="1337" t="s">
        <v>496</v>
      </c>
      <c r="D321" s="1337" t="n">
        <f aca="false">K321</f>
        <v>360</v>
      </c>
      <c r="E321" s="1337" t="s">
        <v>496</v>
      </c>
      <c r="F321" s="1357" t="n">
        <f aca="false">L321</f>
        <v>850</v>
      </c>
      <c r="G321" s="1337" t="s">
        <v>496</v>
      </c>
      <c r="H321" s="1325" t="n">
        <v>8</v>
      </c>
      <c r="I321" s="1327" t="s">
        <v>517</v>
      </c>
      <c r="J321" s="1338" t="n">
        <v>150</v>
      </c>
      <c r="K321" s="1209" t="n">
        <v>360</v>
      </c>
      <c r="L321" s="1209" t="n">
        <v>850</v>
      </c>
      <c r="M321" s="1210" t="n">
        <v>13.1966445253147</v>
      </c>
      <c r="N321" s="1211" t="n">
        <v>634.107386262</v>
      </c>
      <c r="O321" s="1212" t="n">
        <v>23733.6707325488</v>
      </c>
      <c r="P321" s="1342" t="n">
        <v>28225.6501799925</v>
      </c>
      <c r="Q321" s="1213" t="n">
        <v>11620.1094487088</v>
      </c>
      <c r="R321" s="1343" t="n">
        <v>35353.7801812575</v>
      </c>
      <c r="S321" s="1344" t="n">
        <v>39845.7596287013</v>
      </c>
    </row>
    <row r="322" customFormat="false" ht="16.5" hidden="false" customHeight="false" outlineLevel="0" collapsed="false">
      <c r="A322" s="1336" t="s">
        <v>529</v>
      </c>
      <c r="B322" s="1337" t="n">
        <f aca="false">J322</f>
        <v>150</v>
      </c>
      <c r="C322" s="1337" t="s">
        <v>496</v>
      </c>
      <c r="D322" s="1337" t="n">
        <f aca="false">K322</f>
        <v>360</v>
      </c>
      <c r="E322" s="1337" t="s">
        <v>496</v>
      </c>
      <c r="F322" s="1357" t="n">
        <f aca="false">L322</f>
        <v>900</v>
      </c>
      <c r="G322" s="1337" t="s">
        <v>496</v>
      </c>
      <c r="H322" s="1325" t="n">
        <v>8</v>
      </c>
      <c r="I322" s="1327" t="s">
        <v>517</v>
      </c>
      <c r="J322" s="1338" t="n">
        <v>150</v>
      </c>
      <c r="K322" s="1209" t="n">
        <v>360</v>
      </c>
      <c r="L322" s="1209" t="n">
        <v>900</v>
      </c>
      <c r="M322" s="1210" t="n">
        <v>13.9178242366768</v>
      </c>
      <c r="N322" s="1211" t="n">
        <v>697.5181248882</v>
      </c>
      <c r="O322" s="1212" t="n">
        <v>24817.5561694949</v>
      </c>
      <c r="P322" s="1342" t="n">
        <v>29520.3127643663</v>
      </c>
      <c r="Q322" s="1213" t="n">
        <v>12137.4899547863</v>
      </c>
      <c r="R322" s="1343" t="n">
        <v>36955.0461242811</v>
      </c>
      <c r="S322" s="1344" t="n">
        <v>41657.8027191525</v>
      </c>
    </row>
    <row r="323" customFormat="false" ht="16.5" hidden="false" customHeight="false" outlineLevel="0" collapsed="false">
      <c r="A323" s="1336" t="s">
        <v>529</v>
      </c>
      <c r="B323" s="1337" t="n">
        <f aca="false">J323</f>
        <v>150</v>
      </c>
      <c r="C323" s="1337" t="s">
        <v>496</v>
      </c>
      <c r="D323" s="1337" t="n">
        <f aca="false">K323</f>
        <v>360</v>
      </c>
      <c r="E323" s="1337" t="s">
        <v>496</v>
      </c>
      <c r="F323" s="1357" t="n">
        <f aca="false">L323</f>
        <v>950</v>
      </c>
      <c r="G323" s="1337" t="s">
        <v>496</v>
      </c>
      <c r="H323" s="1325" t="n">
        <v>8</v>
      </c>
      <c r="I323" s="1327" t="s">
        <v>517</v>
      </c>
      <c r="J323" s="1338" t="n">
        <v>150</v>
      </c>
      <c r="K323" s="1209" t="n">
        <v>360</v>
      </c>
      <c r="L323" s="1209" t="n">
        <v>950</v>
      </c>
      <c r="M323" s="1210" t="n">
        <v>14.6560439480389</v>
      </c>
      <c r="N323" s="1211" t="n">
        <v>760.9288635144</v>
      </c>
      <c r="O323" s="1212" t="n">
        <v>25901.44173765</v>
      </c>
      <c r="P323" s="1342" t="n">
        <v>30814.9754799488</v>
      </c>
      <c r="Q323" s="1213" t="n">
        <v>12870.3674494463</v>
      </c>
      <c r="R323" s="1343" t="n">
        <v>38771.8091870963</v>
      </c>
      <c r="S323" s="1344" t="n">
        <v>43685.342929395</v>
      </c>
    </row>
    <row r="324" customFormat="false" ht="16.5" hidden="false" customHeight="false" outlineLevel="0" collapsed="false">
      <c r="A324" s="1336" t="s">
        <v>529</v>
      </c>
      <c r="B324" s="1337" t="n">
        <f aca="false">J324</f>
        <v>150</v>
      </c>
      <c r="C324" s="1337" t="s">
        <v>496</v>
      </c>
      <c r="D324" s="1337" t="n">
        <f aca="false">K324</f>
        <v>360</v>
      </c>
      <c r="E324" s="1337" t="s">
        <v>496</v>
      </c>
      <c r="F324" s="1357" t="n">
        <f aca="false">L324</f>
        <v>1000</v>
      </c>
      <c r="G324" s="1337" t="s">
        <v>496</v>
      </c>
      <c r="H324" s="1325" t="n">
        <v>8</v>
      </c>
      <c r="I324" s="1327" t="s">
        <v>517</v>
      </c>
      <c r="J324" s="1338" t="n">
        <v>150</v>
      </c>
      <c r="K324" s="1209" t="n">
        <v>360</v>
      </c>
      <c r="L324" s="1209" t="n">
        <v>1000</v>
      </c>
      <c r="M324" s="1210" t="n">
        <v>15.3772236594011</v>
      </c>
      <c r="N324" s="1211" t="n">
        <v>824.3396021406</v>
      </c>
      <c r="O324" s="1212" t="n">
        <v>26985.3271745963</v>
      </c>
      <c r="P324" s="1342" t="n">
        <v>32109.6380643225</v>
      </c>
      <c r="Q324" s="1213" t="n">
        <v>13387.7479555238</v>
      </c>
      <c r="R324" s="1343" t="n">
        <v>40373.07513012</v>
      </c>
      <c r="S324" s="1344" t="n">
        <v>45497.3860198463</v>
      </c>
    </row>
    <row r="325" customFormat="false" ht="16.5" hidden="false" customHeight="false" outlineLevel="0" collapsed="false">
      <c r="A325" s="1336" t="s">
        <v>529</v>
      </c>
      <c r="B325" s="1337" t="n">
        <f aca="false">J325</f>
        <v>150</v>
      </c>
      <c r="C325" s="1337" t="s">
        <v>496</v>
      </c>
      <c r="D325" s="1337" t="n">
        <f aca="false">K325</f>
        <v>360</v>
      </c>
      <c r="E325" s="1337" t="s">
        <v>496</v>
      </c>
      <c r="F325" s="1357" t="n">
        <f aca="false">L325</f>
        <v>1050</v>
      </c>
      <c r="G325" s="1337" t="s">
        <v>496</v>
      </c>
      <c r="H325" s="1325" t="n">
        <v>8</v>
      </c>
      <c r="I325" s="1327" t="s">
        <v>517</v>
      </c>
      <c r="J325" s="1338" t="n">
        <v>150</v>
      </c>
      <c r="K325" s="1209" t="n">
        <v>360</v>
      </c>
      <c r="L325" s="1209" t="n">
        <v>1050</v>
      </c>
      <c r="M325" s="1210" t="n">
        <v>16.1154433707632</v>
      </c>
      <c r="N325" s="1211" t="n">
        <v>887.7503407668</v>
      </c>
      <c r="O325" s="1212" t="n">
        <v>28069.2126115425</v>
      </c>
      <c r="P325" s="1342" t="n">
        <v>33404.300779905</v>
      </c>
      <c r="Q325" s="1213" t="n">
        <v>14120.6254501838</v>
      </c>
      <c r="R325" s="1343" t="n">
        <v>42189.8380617263</v>
      </c>
      <c r="S325" s="1344" t="n">
        <v>47524.9262300888</v>
      </c>
    </row>
    <row r="326" customFormat="false" ht="16.5" hidden="false" customHeight="false" outlineLevel="0" collapsed="false">
      <c r="A326" s="1324" t="s">
        <v>529</v>
      </c>
      <c r="B326" s="1325" t="n">
        <f aca="false">J326</f>
        <v>150</v>
      </c>
      <c r="C326" s="1325" t="s">
        <v>496</v>
      </c>
      <c r="D326" s="1325" t="n">
        <f aca="false">K326</f>
        <v>360</v>
      </c>
      <c r="E326" s="1325" t="s">
        <v>496</v>
      </c>
      <c r="F326" s="1357" t="n">
        <f aca="false">L326</f>
        <v>1100</v>
      </c>
      <c r="G326" s="1325" t="s">
        <v>496</v>
      </c>
      <c r="H326" s="1325" t="n">
        <v>8</v>
      </c>
      <c r="I326" s="1327" t="s">
        <v>517</v>
      </c>
      <c r="J326" s="1338" t="n">
        <v>150</v>
      </c>
      <c r="K326" s="1209" t="n">
        <v>360</v>
      </c>
      <c r="L326" s="1209" t="n">
        <v>1100</v>
      </c>
      <c r="M326" s="1210" t="n">
        <v>16.8366230821253</v>
      </c>
      <c r="N326" s="1211" t="n">
        <v>951.161079393</v>
      </c>
      <c r="O326" s="1212" t="n">
        <v>29153.0981796975</v>
      </c>
      <c r="P326" s="1342" t="n">
        <v>34698.9633642788</v>
      </c>
      <c r="Q326" s="1213" t="n">
        <v>14638.0059562613</v>
      </c>
      <c r="R326" s="1343" t="n">
        <v>43791.1041359588</v>
      </c>
      <c r="S326" s="1344" t="n">
        <v>49336.96932054</v>
      </c>
    </row>
    <row r="327" customFormat="false" ht="16.5" hidden="false" customHeight="false" outlineLevel="0" collapsed="false">
      <c r="A327" s="1336" t="s">
        <v>529</v>
      </c>
      <c r="B327" s="1337" t="n">
        <f aca="false">J327</f>
        <v>150</v>
      </c>
      <c r="C327" s="1337" t="s">
        <v>496</v>
      </c>
      <c r="D327" s="1337" t="n">
        <f aca="false">K327</f>
        <v>360</v>
      </c>
      <c r="E327" s="1337" t="s">
        <v>496</v>
      </c>
      <c r="F327" s="1357" t="n">
        <f aca="false">L327</f>
        <v>1150</v>
      </c>
      <c r="G327" s="1337" t="s">
        <v>496</v>
      </c>
      <c r="H327" s="1325" t="n">
        <v>8</v>
      </c>
      <c r="I327" s="1327" t="s">
        <v>517</v>
      </c>
      <c r="J327" s="1338" t="n">
        <v>150</v>
      </c>
      <c r="K327" s="1209" t="n">
        <v>360</v>
      </c>
      <c r="L327" s="1209" t="n">
        <v>1150</v>
      </c>
      <c r="M327" s="1210" t="n">
        <v>17.5578027934874</v>
      </c>
      <c r="N327" s="1211" t="n">
        <v>1014.5718180192</v>
      </c>
      <c r="O327" s="1212" t="n">
        <v>30236.9836166438</v>
      </c>
      <c r="P327" s="1342" t="n">
        <v>35993.6259486525</v>
      </c>
      <c r="Q327" s="1213" t="n">
        <v>15155.3864623388</v>
      </c>
      <c r="R327" s="1343" t="n">
        <v>45392.3700789825</v>
      </c>
      <c r="S327" s="1344" t="n">
        <v>51149.0124109913</v>
      </c>
    </row>
    <row r="328" customFormat="false" ht="16.5" hidden="false" customHeight="false" outlineLevel="0" collapsed="false">
      <c r="A328" s="1336" t="s">
        <v>529</v>
      </c>
      <c r="B328" s="1337" t="n">
        <f aca="false">J328</f>
        <v>150</v>
      </c>
      <c r="C328" s="1337" t="s">
        <v>496</v>
      </c>
      <c r="D328" s="1337" t="n">
        <f aca="false">K328</f>
        <v>360</v>
      </c>
      <c r="E328" s="1337" t="s">
        <v>496</v>
      </c>
      <c r="F328" s="1357" t="n">
        <f aca="false">L328</f>
        <v>1200</v>
      </c>
      <c r="G328" s="1337" t="s">
        <v>496</v>
      </c>
      <c r="H328" s="1325" t="n">
        <v>8</v>
      </c>
      <c r="I328" s="1327" t="s">
        <v>517</v>
      </c>
      <c r="J328" s="1338" t="n">
        <v>150</v>
      </c>
      <c r="K328" s="1209" t="n">
        <v>360</v>
      </c>
      <c r="L328" s="1209" t="n">
        <v>1200</v>
      </c>
      <c r="M328" s="1210" t="n">
        <v>18.4530225048495</v>
      </c>
      <c r="N328" s="1211" t="n">
        <v>1077.9825566454</v>
      </c>
      <c r="O328" s="1212" t="n">
        <v>31465.0829524725</v>
      </c>
      <c r="P328" s="1342" t="n">
        <v>37433.3828426213</v>
      </c>
      <c r="Q328" s="1213" t="n">
        <v>15888.2640882075</v>
      </c>
      <c r="R328" s="1343" t="n">
        <v>47353.34704068</v>
      </c>
      <c r="S328" s="1344" t="n">
        <v>53321.6469308288</v>
      </c>
    </row>
    <row r="329" s="1179" customFormat="true" ht="16.5" hidden="false" customHeight="false" outlineLevel="0" collapsed="false">
      <c r="A329" s="1336" t="s">
        <v>529</v>
      </c>
      <c r="B329" s="1337" t="n">
        <f aca="false">J329</f>
        <v>150</v>
      </c>
      <c r="C329" s="1337" t="s">
        <v>496</v>
      </c>
      <c r="D329" s="1337" t="n">
        <f aca="false">K329</f>
        <v>360</v>
      </c>
      <c r="E329" s="1337" t="s">
        <v>496</v>
      </c>
      <c r="F329" s="1357" t="n">
        <f aca="false">L329</f>
        <v>1250</v>
      </c>
      <c r="G329" s="1337" t="s">
        <v>496</v>
      </c>
      <c r="H329" s="1325" t="n">
        <v>8</v>
      </c>
      <c r="I329" s="1327" t="s">
        <v>517</v>
      </c>
      <c r="J329" s="1338" t="n">
        <v>150</v>
      </c>
      <c r="K329" s="1209" t="n">
        <v>360</v>
      </c>
      <c r="L329" s="1209" t="n">
        <v>1250</v>
      </c>
      <c r="M329" s="1210" t="n">
        <v>19.1742022162116</v>
      </c>
      <c r="N329" s="1211" t="n">
        <v>1141.3932952716</v>
      </c>
      <c r="O329" s="1212" t="n">
        <v>32548.9683894188</v>
      </c>
      <c r="P329" s="1342" t="n">
        <v>38728.0455582038</v>
      </c>
      <c r="Q329" s="1213" t="n">
        <v>16405.644594285</v>
      </c>
      <c r="R329" s="1343" t="n">
        <v>48954.6129837038</v>
      </c>
      <c r="S329" s="1344" t="n">
        <v>55133.6901524888</v>
      </c>
    </row>
    <row r="330" s="1179" customFormat="true" ht="16.5" hidden="false" customHeight="false" outlineLevel="0" collapsed="false">
      <c r="A330" s="1336" t="s">
        <v>529</v>
      </c>
      <c r="B330" s="1337" t="n">
        <f aca="false">J330</f>
        <v>150</v>
      </c>
      <c r="C330" s="1337" t="s">
        <v>496</v>
      </c>
      <c r="D330" s="1337" t="n">
        <f aca="false">K330</f>
        <v>360</v>
      </c>
      <c r="E330" s="1337" t="s">
        <v>496</v>
      </c>
      <c r="F330" s="1357" t="n">
        <f aca="false">L330</f>
        <v>1300</v>
      </c>
      <c r="G330" s="1337" t="s">
        <v>496</v>
      </c>
      <c r="H330" s="1325" t="n">
        <v>8</v>
      </c>
      <c r="I330" s="1327" t="s">
        <v>517</v>
      </c>
      <c r="J330" s="1338" t="n">
        <v>150</v>
      </c>
      <c r="K330" s="1209" t="n">
        <v>360</v>
      </c>
      <c r="L330" s="1209" t="n">
        <v>1300</v>
      </c>
      <c r="M330" s="1210" t="n">
        <v>19.9124219275737</v>
      </c>
      <c r="N330" s="1211" t="n">
        <v>1204.8040338978</v>
      </c>
      <c r="O330" s="1212" t="n">
        <v>33632.853826365</v>
      </c>
      <c r="P330" s="1342" t="n">
        <v>40022.7081425775</v>
      </c>
      <c r="Q330" s="1213" t="n">
        <v>17138.522088945</v>
      </c>
      <c r="R330" s="1343" t="n">
        <v>50771.37591531</v>
      </c>
      <c r="S330" s="1344" t="n">
        <v>57161.2302315225</v>
      </c>
    </row>
    <row r="331" s="1179" customFormat="true" ht="16.5" hidden="false" customHeight="false" outlineLevel="0" collapsed="false">
      <c r="A331" s="1336" t="s">
        <v>529</v>
      </c>
      <c r="B331" s="1337" t="n">
        <f aca="false">J331</f>
        <v>150</v>
      </c>
      <c r="C331" s="1337" t="s">
        <v>496</v>
      </c>
      <c r="D331" s="1337" t="n">
        <f aca="false">K331</f>
        <v>360</v>
      </c>
      <c r="E331" s="1337" t="s">
        <v>496</v>
      </c>
      <c r="F331" s="1357" t="n">
        <f aca="false">L331</f>
        <v>1350</v>
      </c>
      <c r="G331" s="1337" t="s">
        <v>496</v>
      </c>
      <c r="H331" s="1325" t="n">
        <v>8</v>
      </c>
      <c r="I331" s="1327" t="s">
        <v>517</v>
      </c>
      <c r="J331" s="1338" t="n">
        <v>150</v>
      </c>
      <c r="K331" s="1209" t="n">
        <v>360</v>
      </c>
      <c r="L331" s="1209" t="n">
        <v>1350</v>
      </c>
      <c r="M331" s="1210" t="n">
        <v>20.6336016389358</v>
      </c>
      <c r="N331" s="1211" t="n">
        <v>1268.214772524</v>
      </c>
      <c r="O331" s="1212" t="n">
        <v>34716.73939452</v>
      </c>
      <c r="P331" s="1342" t="n">
        <v>41317.37085816</v>
      </c>
      <c r="Q331" s="1213" t="n">
        <v>17655.9025950225</v>
      </c>
      <c r="R331" s="1343" t="n">
        <v>52372.6419895425</v>
      </c>
      <c r="S331" s="1344" t="n">
        <v>58973.2734531825</v>
      </c>
    </row>
    <row r="332" s="1179" customFormat="true" ht="16.5" hidden="false" customHeight="false" outlineLevel="0" collapsed="false">
      <c r="A332" s="1336" t="s">
        <v>529</v>
      </c>
      <c r="B332" s="1337" t="n">
        <f aca="false">J332</f>
        <v>150</v>
      </c>
      <c r="C332" s="1337" t="s">
        <v>496</v>
      </c>
      <c r="D332" s="1337" t="n">
        <f aca="false">K332</f>
        <v>360</v>
      </c>
      <c r="E332" s="1337" t="s">
        <v>496</v>
      </c>
      <c r="F332" s="1357" t="n">
        <f aca="false">L332</f>
        <v>1400</v>
      </c>
      <c r="G332" s="1337" t="s">
        <v>496</v>
      </c>
      <c r="H332" s="1325" t="n">
        <v>8</v>
      </c>
      <c r="I332" s="1327" t="s">
        <v>517</v>
      </c>
      <c r="J332" s="1338" t="n">
        <v>150</v>
      </c>
      <c r="K332" s="1209" t="n">
        <v>360</v>
      </c>
      <c r="L332" s="1209" t="n">
        <v>1400</v>
      </c>
      <c r="M332" s="1210" t="n">
        <v>21.3718213502979</v>
      </c>
      <c r="N332" s="1211" t="n">
        <v>1331.6255111502</v>
      </c>
      <c r="O332" s="1212" t="n">
        <v>35800.6248314663</v>
      </c>
      <c r="P332" s="1342" t="n">
        <v>42612.0334425338</v>
      </c>
      <c r="Q332" s="1213" t="n">
        <v>18388.7800896825</v>
      </c>
      <c r="R332" s="1343" t="n">
        <v>54189.4049211488</v>
      </c>
      <c r="S332" s="1344" t="n">
        <v>61000.8135322163</v>
      </c>
    </row>
    <row r="333" s="1179" customFormat="true" ht="16.5" hidden="false" customHeight="false" outlineLevel="0" collapsed="false">
      <c r="A333" s="1336" t="s">
        <v>529</v>
      </c>
      <c r="B333" s="1337" t="n">
        <f aca="false">J333</f>
        <v>150</v>
      </c>
      <c r="C333" s="1337" t="s">
        <v>496</v>
      </c>
      <c r="D333" s="1337" t="n">
        <f aca="false">K333</f>
        <v>360</v>
      </c>
      <c r="E333" s="1337" t="s">
        <v>496</v>
      </c>
      <c r="F333" s="1357" t="n">
        <f aca="false">L333</f>
        <v>1450</v>
      </c>
      <c r="G333" s="1337" t="s">
        <v>496</v>
      </c>
      <c r="H333" s="1325" t="n">
        <v>8</v>
      </c>
      <c r="I333" s="1327" t="s">
        <v>517</v>
      </c>
      <c r="J333" s="1338" t="n">
        <v>150</v>
      </c>
      <c r="K333" s="1209" t="n">
        <v>360</v>
      </c>
      <c r="L333" s="1209" t="n">
        <v>1450</v>
      </c>
      <c r="M333" s="1210" t="n">
        <v>22.09300106166</v>
      </c>
      <c r="N333" s="1211" t="n">
        <v>1395.0362497764</v>
      </c>
      <c r="O333" s="1212" t="n">
        <v>36884.5102684125</v>
      </c>
      <c r="P333" s="1342" t="n">
        <v>43906.6961581163</v>
      </c>
      <c r="Q333" s="1213" t="n">
        <v>18906.16059576</v>
      </c>
      <c r="R333" s="1343" t="n">
        <v>55790.6708641725</v>
      </c>
      <c r="S333" s="1344" t="n">
        <v>62812.8567538763</v>
      </c>
    </row>
    <row r="334" s="1179" customFormat="true" ht="16.5" hidden="false" customHeight="false" outlineLevel="0" collapsed="false">
      <c r="A334" s="1336" t="s">
        <v>529</v>
      </c>
      <c r="B334" s="1337" t="n">
        <f aca="false">J334</f>
        <v>150</v>
      </c>
      <c r="C334" s="1337" t="s">
        <v>496</v>
      </c>
      <c r="D334" s="1337" t="n">
        <f aca="false">K334</f>
        <v>360</v>
      </c>
      <c r="E334" s="1337" t="s">
        <v>496</v>
      </c>
      <c r="F334" s="1357" t="n">
        <f aca="false">L334</f>
        <v>1500</v>
      </c>
      <c r="G334" s="1337" t="s">
        <v>496</v>
      </c>
      <c r="H334" s="1325" t="n">
        <v>8</v>
      </c>
      <c r="I334" s="1327" t="s">
        <v>517</v>
      </c>
      <c r="J334" s="1338" t="n">
        <v>150</v>
      </c>
      <c r="K334" s="1209" t="n">
        <v>360</v>
      </c>
      <c r="L334" s="1209" t="n">
        <v>1500</v>
      </c>
      <c r="M334" s="1210" t="n">
        <v>23.0344501513221</v>
      </c>
      <c r="N334" s="1211" t="n">
        <v>1458.4469884026</v>
      </c>
      <c r="O334" s="1212" t="n">
        <v>38671.6381293263</v>
      </c>
      <c r="P334" s="1342" t="n">
        <v>45891.6704129361</v>
      </c>
      <c r="Q334" s="1213" t="n">
        <v>19639.03809042</v>
      </c>
      <c r="R334" s="1343" t="n">
        <v>58310.6762197463</v>
      </c>
      <c r="S334" s="1344" t="n">
        <v>65530.7085033561</v>
      </c>
    </row>
    <row r="335" s="1179" customFormat="true" ht="16.5" hidden="false" customHeight="false" outlineLevel="0" collapsed="false">
      <c r="A335" s="1336" t="s">
        <v>529</v>
      </c>
      <c r="B335" s="1337" t="n">
        <f aca="false">J335</f>
        <v>150</v>
      </c>
      <c r="C335" s="1337" t="s">
        <v>496</v>
      </c>
      <c r="D335" s="1337" t="n">
        <f aca="false">K335</f>
        <v>360</v>
      </c>
      <c r="E335" s="1337" t="s">
        <v>496</v>
      </c>
      <c r="F335" s="1357" t="n">
        <f aca="false">L335</f>
        <v>1550</v>
      </c>
      <c r="G335" s="1337" t="s">
        <v>496</v>
      </c>
      <c r="H335" s="1325" t="n">
        <v>8</v>
      </c>
      <c r="I335" s="1327" t="s">
        <v>517</v>
      </c>
      <c r="J335" s="1338" t="n">
        <v>150</v>
      </c>
      <c r="K335" s="1209" t="n">
        <v>360</v>
      </c>
      <c r="L335" s="1209" t="n">
        <v>1550</v>
      </c>
      <c r="M335" s="1210" t="n">
        <v>23.7556298626842</v>
      </c>
      <c r="N335" s="1211" t="n">
        <v>1521.8577270288</v>
      </c>
      <c r="O335" s="1212" t="n">
        <v>39755.5236974813</v>
      </c>
      <c r="P335" s="1342" t="n">
        <v>47186.3331285188</v>
      </c>
      <c r="Q335" s="1213" t="n">
        <v>20156.4185964975</v>
      </c>
      <c r="R335" s="1343" t="n">
        <v>59911.9422939788</v>
      </c>
      <c r="S335" s="1344" t="n">
        <v>67342.7517250163</v>
      </c>
    </row>
    <row r="336" s="1179" customFormat="true" ht="16.5" hidden="false" customHeight="false" outlineLevel="0" collapsed="false">
      <c r="A336" s="1324" t="s">
        <v>529</v>
      </c>
      <c r="B336" s="1325" t="n">
        <f aca="false">J336</f>
        <v>150</v>
      </c>
      <c r="C336" s="1325" t="s">
        <v>496</v>
      </c>
      <c r="D336" s="1325" t="n">
        <f aca="false">K336</f>
        <v>360</v>
      </c>
      <c r="E336" s="1325" t="s">
        <v>496</v>
      </c>
      <c r="F336" s="1357" t="n">
        <f aca="false">L336</f>
        <v>1600</v>
      </c>
      <c r="G336" s="1325" t="s">
        <v>496</v>
      </c>
      <c r="H336" s="1325" t="n">
        <v>8</v>
      </c>
      <c r="I336" s="1327" t="s">
        <v>517</v>
      </c>
      <c r="J336" s="1338" t="n">
        <v>150</v>
      </c>
      <c r="K336" s="1209" t="n">
        <v>360</v>
      </c>
      <c r="L336" s="1209" t="n">
        <v>1600</v>
      </c>
      <c r="M336" s="1210" t="n">
        <v>24.4768095740463</v>
      </c>
      <c r="N336" s="1211" t="n">
        <v>1585.268465655</v>
      </c>
      <c r="O336" s="1212" t="n">
        <v>40839.4091344275</v>
      </c>
      <c r="P336" s="1342" t="n">
        <v>48480.9957128925</v>
      </c>
      <c r="Q336" s="1213" t="n">
        <v>20673.799102575</v>
      </c>
      <c r="R336" s="1343" t="n">
        <v>61513.2082370025</v>
      </c>
      <c r="S336" s="1344" t="n">
        <v>69154.7948154675</v>
      </c>
    </row>
    <row r="337" s="1179" customFormat="true" ht="16.5" hidden="false" customHeight="false" outlineLevel="0" collapsed="false">
      <c r="A337" s="1336" t="s">
        <v>529</v>
      </c>
      <c r="B337" s="1337" t="n">
        <f aca="false">J337</f>
        <v>150</v>
      </c>
      <c r="C337" s="1337" t="s">
        <v>496</v>
      </c>
      <c r="D337" s="1337" t="n">
        <f aca="false">K337</f>
        <v>360</v>
      </c>
      <c r="E337" s="1337" t="s">
        <v>496</v>
      </c>
      <c r="F337" s="1357" t="n">
        <f aca="false">L337</f>
        <v>1650</v>
      </c>
      <c r="G337" s="1337" t="s">
        <v>496</v>
      </c>
      <c r="H337" s="1325" t="n">
        <v>8</v>
      </c>
      <c r="I337" s="1327" t="s">
        <v>517</v>
      </c>
      <c r="J337" s="1338" t="n">
        <v>150</v>
      </c>
      <c r="K337" s="1209" t="n">
        <v>360</v>
      </c>
      <c r="L337" s="1209" t="n">
        <v>1650</v>
      </c>
      <c r="M337" s="1210" t="n">
        <v>25.2150292854084</v>
      </c>
      <c r="N337" s="1211" t="n">
        <v>1648.6792042812</v>
      </c>
      <c r="O337" s="1212" t="n">
        <v>41923.2945713738</v>
      </c>
      <c r="P337" s="1342" t="n">
        <v>49775.658428475</v>
      </c>
      <c r="Q337" s="1213" t="n">
        <v>21406.676597235</v>
      </c>
      <c r="R337" s="1343" t="n">
        <v>63329.9711686088</v>
      </c>
      <c r="S337" s="1344" t="n">
        <v>71182.33502571</v>
      </c>
    </row>
    <row r="338" s="1179" customFormat="true" ht="16.5" hidden="false" customHeight="false" outlineLevel="0" collapsed="false">
      <c r="A338" s="1336" t="s">
        <v>529</v>
      </c>
      <c r="B338" s="1337" t="n">
        <f aca="false">J338</f>
        <v>150</v>
      </c>
      <c r="C338" s="1337" t="s">
        <v>496</v>
      </c>
      <c r="D338" s="1337" t="n">
        <f aca="false">K338</f>
        <v>360</v>
      </c>
      <c r="E338" s="1337" t="s">
        <v>496</v>
      </c>
      <c r="F338" s="1357" t="n">
        <f aca="false">L338</f>
        <v>1700</v>
      </c>
      <c r="G338" s="1337" t="s">
        <v>496</v>
      </c>
      <c r="H338" s="1325" t="n">
        <v>8</v>
      </c>
      <c r="I338" s="1327" t="s">
        <v>517</v>
      </c>
      <c r="J338" s="1338" t="n">
        <v>150</v>
      </c>
      <c r="K338" s="1209" t="n">
        <v>360</v>
      </c>
      <c r="L338" s="1209" t="n">
        <v>1700</v>
      </c>
      <c r="M338" s="1210" t="n">
        <v>25.9362089967705</v>
      </c>
      <c r="N338" s="1211" t="n">
        <v>1712.0899429074</v>
      </c>
      <c r="O338" s="1212" t="n">
        <v>43007.1801395288</v>
      </c>
      <c r="P338" s="1342" t="n">
        <v>51070.3210128488</v>
      </c>
      <c r="Q338" s="1213" t="n">
        <v>21924.0571033125</v>
      </c>
      <c r="R338" s="1343" t="n">
        <v>64931.2372428413</v>
      </c>
      <c r="S338" s="1344" t="n">
        <v>72994.3781161613</v>
      </c>
    </row>
    <row r="339" s="1179" customFormat="true" ht="16.5" hidden="false" customHeight="false" outlineLevel="0" collapsed="false">
      <c r="A339" s="1336" t="s">
        <v>529</v>
      </c>
      <c r="B339" s="1337" t="n">
        <f aca="false">J339</f>
        <v>150</v>
      </c>
      <c r="C339" s="1337" t="s">
        <v>496</v>
      </c>
      <c r="D339" s="1337" t="n">
        <f aca="false">K339</f>
        <v>360</v>
      </c>
      <c r="E339" s="1337" t="s">
        <v>496</v>
      </c>
      <c r="F339" s="1357" t="n">
        <f aca="false">L339</f>
        <v>1750</v>
      </c>
      <c r="G339" s="1337" t="s">
        <v>496</v>
      </c>
      <c r="H339" s="1325" t="n">
        <v>8</v>
      </c>
      <c r="I339" s="1327" t="s">
        <v>517</v>
      </c>
      <c r="J339" s="1338" t="n">
        <v>150</v>
      </c>
      <c r="K339" s="1209" t="n">
        <v>360</v>
      </c>
      <c r="L339" s="1209" t="n">
        <v>1750</v>
      </c>
      <c r="M339" s="1210" t="n">
        <v>26.6744287081326</v>
      </c>
      <c r="N339" s="1211" t="n">
        <v>1775.5006815336</v>
      </c>
      <c r="O339" s="1212" t="n">
        <v>44091.065576475</v>
      </c>
      <c r="P339" s="1342" t="n">
        <v>52364.9835972225</v>
      </c>
      <c r="Q339" s="1213" t="n">
        <v>22656.9345979725</v>
      </c>
      <c r="R339" s="1343" t="n">
        <v>66748.0001744475</v>
      </c>
      <c r="S339" s="1344" t="n">
        <v>75021.918195195</v>
      </c>
    </row>
    <row r="340" s="1179" customFormat="true" ht="16.5" hidden="false" customHeight="false" outlineLevel="0" collapsed="false">
      <c r="A340" s="1336" t="s">
        <v>529</v>
      </c>
      <c r="B340" s="1337" t="n">
        <f aca="false">J340</f>
        <v>150</v>
      </c>
      <c r="C340" s="1337" t="s">
        <v>496</v>
      </c>
      <c r="D340" s="1337" t="n">
        <f aca="false">K340</f>
        <v>360</v>
      </c>
      <c r="E340" s="1337" t="s">
        <v>496</v>
      </c>
      <c r="F340" s="1357" t="n">
        <f aca="false">L340</f>
        <v>1800</v>
      </c>
      <c r="G340" s="1337" t="s">
        <v>496</v>
      </c>
      <c r="H340" s="1325" t="n">
        <v>8</v>
      </c>
      <c r="I340" s="1327" t="s">
        <v>517</v>
      </c>
      <c r="J340" s="1338" t="n">
        <v>150</v>
      </c>
      <c r="K340" s="1209" t="n">
        <v>360</v>
      </c>
      <c r="L340" s="1209" t="n">
        <v>1800</v>
      </c>
      <c r="M340" s="1210" t="n">
        <v>27.3956084194947</v>
      </c>
      <c r="N340" s="1211" t="n">
        <v>1838.9114201598</v>
      </c>
      <c r="O340" s="1212" t="n">
        <v>45174.9510134213</v>
      </c>
      <c r="P340" s="1342" t="n">
        <v>53659.646312805</v>
      </c>
      <c r="Q340" s="1213" t="n">
        <v>23174.31510405</v>
      </c>
      <c r="R340" s="1343" t="n">
        <v>68349.2661174713</v>
      </c>
      <c r="S340" s="1344" t="n">
        <v>76833.961416855</v>
      </c>
    </row>
    <row r="341" s="1179" customFormat="true" ht="16.5" hidden="false" customHeight="false" outlineLevel="0" collapsed="false">
      <c r="A341" s="1336" t="s">
        <v>529</v>
      </c>
      <c r="B341" s="1337" t="n">
        <f aca="false">J341</f>
        <v>150</v>
      </c>
      <c r="C341" s="1337" t="s">
        <v>496</v>
      </c>
      <c r="D341" s="1337" t="n">
        <f aca="false">K341</f>
        <v>360</v>
      </c>
      <c r="E341" s="1337" t="s">
        <v>496</v>
      </c>
      <c r="F341" s="1357" t="n">
        <f aca="false">L341</f>
        <v>1850</v>
      </c>
      <c r="G341" s="1337" t="s">
        <v>496</v>
      </c>
      <c r="H341" s="1325" t="n">
        <v>8</v>
      </c>
      <c r="I341" s="1327" t="s">
        <v>517</v>
      </c>
      <c r="J341" s="1338" t="n">
        <v>150</v>
      </c>
      <c r="K341" s="1209" t="n">
        <v>360</v>
      </c>
      <c r="L341" s="1209" t="n">
        <v>1850</v>
      </c>
      <c r="M341" s="1210" t="n">
        <v>28.1338281308568</v>
      </c>
      <c r="N341" s="1211" t="n">
        <v>1902.322158786</v>
      </c>
      <c r="O341" s="1212" t="n">
        <v>46258.8365815763</v>
      </c>
      <c r="P341" s="1342" t="n">
        <v>54954.3088971788</v>
      </c>
      <c r="Q341" s="1213" t="n">
        <v>23907.1927299188</v>
      </c>
      <c r="R341" s="1343" t="n">
        <v>70166.029311495</v>
      </c>
      <c r="S341" s="1344" t="n">
        <v>78861.5016270975</v>
      </c>
    </row>
    <row r="342" s="1179" customFormat="true" ht="16.5" hidden="false" customHeight="false" outlineLevel="0" collapsed="false">
      <c r="A342" s="1336" t="s">
        <v>529</v>
      </c>
      <c r="B342" s="1337" t="n">
        <f aca="false">J342</f>
        <v>150</v>
      </c>
      <c r="C342" s="1337" t="s">
        <v>496</v>
      </c>
      <c r="D342" s="1337" t="n">
        <f aca="false">K342</f>
        <v>360</v>
      </c>
      <c r="E342" s="1337" t="s">
        <v>496</v>
      </c>
      <c r="F342" s="1357" t="n">
        <f aca="false">L342</f>
        <v>1900</v>
      </c>
      <c r="G342" s="1337" t="s">
        <v>496</v>
      </c>
      <c r="H342" s="1325" t="n">
        <v>8</v>
      </c>
      <c r="I342" s="1327" t="s">
        <v>517</v>
      </c>
      <c r="J342" s="1338" t="n">
        <v>150</v>
      </c>
      <c r="K342" s="1209" t="n">
        <v>360</v>
      </c>
      <c r="L342" s="1209" t="n">
        <v>1900</v>
      </c>
      <c r="M342" s="1210" t="n">
        <v>28.8550078422189</v>
      </c>
      <c r="N342" s="1211" t="n">
        <v>1965.7328974122</v>
      </c>
      <c r="O342" s="1212" t="n">
        <v>47342.7220185225</v>
      </c>
      <c r="P342" s="1342" t="n">
        <v>56248.9716127613</v>
      </c>
      <c r="Q342" s="1213" t="n">
        <v>24424.5732359963</v>
      </c>
      <c r="R342" s="1343" t="n">
        <v>71767.2952545188</v>
      </c>
      <c r="S342" s="1344" t="n">
        <v>80673.5448487575</v>
      </c>
    </row>
    <row r="343" s="1179" customFormat="true" ht="16.5" hidden="false" customHeight="false" outlineLevel="0" collapsed="false">
      <c r="A343" s="1336" t="s">
        <v>529</v>
      </c>
      <c r="B343" s="1337" t="n">
        <f aca="false">J343</f>
        <v>150</v>
      </c>
      <c r="C343" s="1337" t="s">
        <v>496</v>
      </c>
      <c r="D343" s="1337" t="n">
        <f aca="false">K343</f>
        <v>360</v>
      </c>
      <c r="E343" s="1337" t="s">
        <v>496</v>
      </c>
      <c r="F343" s="1357" t="n">
        <f aca="false">L343</f>
        <v>1950</v>
      </c>
      <c r="G343" s="1337" t="s">
        <v>496</v>
      </c>
      <c r="H343" s="1325" t="n">
        <v>8</v>
      </c>
      <c r="I343" s="1327" t="s">
        <v>517</v>
      </c>
      <c r="J343" s="1338" t="n">
        <v>150</v>
      </c>
      <c r="K343" s="1209" t="n">
        <v>360</v>
      </c>
      <c r="L343" s="1209" t="n">
        <v>1950</v>
      </c>
      <c r="M343" s="1210" t="n">
        <v>29.733187553581</v>
      </c>
      <c r="N343" s="1211" t="n">
        <v>2029.1436360384</v>
      </c>
      <c r="O343" s="1212" t="n">
        <v>48570.8213543513</v>
      </c>
      <c r="P343" s="1342" t="n">
        <v>57688.72850673</v>
      </c>
      <c r="Q343" s="1213" t="n">
        <v>24941.9537420738</v>
      </c>
      <c r="R343" s="1343" t="n">
        <v>73512.775096425</v>
      </c>
      <c r="S343" s="1344" t="n">
        <v>82630.6822488038</v>
      </c>
    </row>
    <row r="344" s="1179" customFormat="true" ht="16.5" hidden="false" customHeight="false" outlineLevel="0" collapsed="false">
      <c r="A344" s="1336" t="s">
        <v>529</v>
      </c>
      <c r="B344" s="1337" t="n">
        <f aca="false">J344</f>
        <v>150</v>
      </c>
      <c r="C344" s="1337" t="s">
        <v>496</v>
      </c>
      <c r="D344" s="1337" t="n">
        <f aca="false">K344</f>
        <v>360</v>
      </c>
      <c r="E344" s="1337" t="s">
        <v>496</v>
      </c>
      <c r="F344" s="1357" t="n">
        <f aca="false">L344</f>
        <v>2000</v>
      </c>
      <c r="G344" s="1337" t="s">
        <v>496</v>
      </c>
      <c r="H344" s="1325" t="n">
        <v>8</v>
      </c>
      <c r="I344" s="1327" t="s">
        <v>517</v>
      </c>
      <c r="J344" s="1338" t="n">
        <v>150</v>
      </c>
      <c r="K344" s="1209" t="n">
        <v>360</v>
      </c>
      <c r="L344" s="1209" t="n">
        <v>2000</v>
      </c>
      <c r="M344" s="1210" t="n">
        <v>30.5629696649432</v>
      </c>
      <c r="N344" s="1211" t="n">
        <v>2092.5543746646</v>
      </c>
      <c r="O344" s="1212" t="n">
        <v>49870.167566265</v>
      </c>
      <c r="P344" s="1342" t="n">
        <v>59275.6160700938</v>
      </c>
      <c r="Q344" s="1213" t="n">
        <v>25674.8312367338</v>
      </c>
      <c r="R344" s="1343" t="n">
        <v>75544.9988029988</v>
      </c>
      <c r="S344" s="1344" t="n">
        <v>84950.4473068275</v>
      </c>
    </row>
    <row r="345" s="1179" customFormat="true" ht="16.5" hidden="false" customHeight="false" outlineLevel="0" collapsed="false">
      <c r="A345" s="1336" t="s">
        <v>529</v>
      </c>
      <c r="B345" s="1337" t="n">
        <f aca="false">J345</f>
        <v>150</v>
      </c>
      <c r="C345" s="1337" t="s">
        <v>496</v>
      </c>
      <c r="D345" s="1337" t="n">
        <f aca="false">K345</f>
        <v>360</v>
      </c>
      <c r="E345" s="1337" t="s">
        <v>496</v>
      </c>
      <c r="F345" s="1357" t="n">
        <f aca="false">L345</f>
        <v>2050</v>
      </c>
      <c r="G345" s="1337" t="s">
        <v>496</v>
      </c>
      <c r="H345" s="1325" t="n">
        <v>8</v>
      </c>
      <c r="I345" s="1327" t="s">
        <v>517</v>
      </c>
      <c r="J345" s="1338" t="n">
        <v>150</v>
      </c>
      <c r="K345" s="1209" t="n">
        <v>360</v>
      </c>
      <c r="L345" s="1209" t="n">
        <v>2050</v>
      </c>
      <c r="M345" s="1210" t="n">
        <v>31.2841493763053</v>
      </c>
      <c r="N345" s="1211" t="n">
        <v>2155.9651132908</v>
      </c>
      <c r="O345" s="1212" t="n">
        <v>50954.0530032113</v>
      </c>
      <c r="P345" s="1342" t="n">
        <v>60570.2787856763</v>
      </c>
      <c r="Q345" s="1213" t="n">
        <v>26192.2117428113</v>
      </c>
      <c r="R345" s="1343" t="n">
        <v>77146.2647460225</v>
      </c>
      <c r="S345" s="1344" t="n">
        <v>86762.4905284875</v>
      </c>
    </row>
    <row r="346" s="1179" customFormat="true" ht="16.5" hidden="false" customHeight="false" outlineLevel="0" collapsed="false">
      <c r="A346" s="1324" t="s">
        <v>529</v>
      </c>
      <c r="B346" s="1325" t="n">
        <f aca="false">J346</f>
        <v>150</v>
      </c>
      <c r="C346" s="1325" t="s">
        <v>496</v>
      </c>
      <c r="D346" s="1325" t="n">
        <f aca="false">K346</f>
        <v>360</v>
      </c>
      <c r="E346" s="1325" t="s">
        <v>496</v>
      </c>
      <c r="F346" s="1357" t="n">
        <f aca="false">L346</f>
        <v>2100</v>
      </c>
      <c r="G346" s="1325" t="s">
        <v>496</v>
      </c>
      <c r="H346" s="1325" t="n">
        <v>8</v>
      </c>
      <c r="I346" s="1327" t="s">
        <v>517</v>
      </c>
      <c r="J346" s="1338" t="n">
        <v>150</v>
      </c>
      <c r="K346" s="1209" t="n">
        <v>360</v>
      </c>
      <c r="L346" s="1209" t="n">
        <v>2100</v>
      </c>
      <c r="M346" s="1210" t="n">
        <v>32.0223690876674</v>
      </c>
      <c r="N346" s="1211" t="n">
        <v>2219.375851917</v>
      </c>
      <c r="O346" s="1212" t="n">
        <v>52037.9385713663</v>
      </c>
      <c r="P346" s="1342" t="n">
        <v>61864.94137005</v>
      </c>
      <c r="Q346" s="1213" t="n">
        <v>26925.0892374713</v>
      </c>
      <c r="R346" s="1343" t="n">
        <v>78963.0278088375</v>
      </c>
      <c r="S346" s="1344" t="n">
        <v>88790.0306075213</v>
      </c>
    </row>
    <row r="347" s="1179" customFormat="true" ht="16.5" hidden="false" customHeight="false" outlineLevel="0" collapsed="false">
      <c r="A347" s="1336" t="s">
        <v>529</v>
      </c>
      <c r="B347" s="1337" t="n">
        <f aca="false">J347</f>
        <v>150</v>
      </c>
      <c r="C347" s="1337" t="s">
        <v>496</v>
      </c>
      <c r="D347" s="1337" t="n">
        <f aca="false">K347</f>
        <v>360</v>
      </c>
      <c r="E347" s="1337" t="s">
        <v>496</v>
      </c>
      <c r="F347" s="1357" t="n">
        <f aca="false">L347</f>
        <v>2150</v>
      </c>
      <c r="G347" s="1337" t="s">
        <v>496</v>
      </c>
      <c r="H347" s="1325" t="n">
        <v>8</v>
      </c>
      <c r="I347" s="1327" t="s">
        <v>517</v>
      </c>
      <c r="J347" s="1338" t="n">
        <v>150</v>
      </c>
      <c r="K347" s="1209" t="n">
        <v>360</v>
      </c>
      <c r="L347" s="1209" t="n">
        <v>2150</v>
      </c>
      <c r="M347" s="1210" t="n">
        <v>32.7435487990295</v>
      </c>
      <c r="N347" s="1211" t="n">
        <v>2282.7865905432</v>
      </c>
      <c r="O347" s="1212" t="n">
        <v>53121.8240083125</v>
      </c>
      <c r="P347" s="1342" t="n">
        <v>63159.6040856325</v>
      </c>
      <c r="Q347" s="1213" t="n">
        <v>27442.4697435488</v>
      </c>
      <c r="R347" s="1343" t="n">
        <v>80564.2937518613</v>
      </c>
      <c r="S347" s="1344" t="n">
        <v>90602.0738291813</v>
      </c>
    </row>
    <row r="348" s="1179" customFormat="true" ht="16.5" hidden="false" customHeight="false" outlineLevel="0" collapsed="false">
      <c r="A348" s="1336" t="s">
        <v>529</v>
      </c>
      <c r="B348" s="1337" t="n">
        <f aca="false">J348</f>
        <v>150</v>
      </c>
      <c r="C348" s="1337" t="s">
        <v>496</v>
      </c>
      <c r="D348" s="1337" t="n">
        <f aca="false">K348</f>
        <v>360</v>
      </c>
      <c r="E348" s="1337" t="s">
        <v>496</v>
      </c>
      <c r="F348" s="1357" t="n">
        <f aca="false">L348</f>
        <v>2200</v>
      </c>
      <c r="G348" s="1337" t="s">
        <v>496</v>
      </c>
      <c r="H348" s="1325" t="n">
        <v>8</v>
      </c>
      <c r="I348" s="1327" t="s">
        <v>517</v>
      </c>
      <c r="J348" s="1338" t="n">
        <v>150</v>
      </c>
      <c r="K348" s="1209" t="n">
        <v>360</v>
      </c>
      <c r="L348" s="1209" t="n">
        <v>2200</v>
      </c>
      <c r="M348" s="1210" t="n">
        <v>33.4817685103916</v>
      </c>
      <c r="N348" s="1211" t="n">
        <v>2346.1973291694</v>
      </c>
      <c r="O348" s="1212" t="n">
        <v>54205.7094452588</v>
      </c>
      <c r="P348" s="1342" t="n">
        <v>64454.2666700063</v>
      </c>
      <c r="Q348" s="1213" t="n">
        <v>28175.3472382088</v>
      </c>
      <c r="R348" s="1343" t="n">
        <v>82381.0566834675</v>
      </c>
      <c r="S348" s="1344" t="n">
        <v>92629.613908215</v>
      </c>
    </row>
    <row r="349" s="1179" customFormat="true" ht="16.5" hidden="false" customHeight="false" outlineLevel="0" collapsed="false">
      <c r="A349" s="1336" t="s">
        <v>529</v>
      </c>
      <c r="B349" s="1337" t="n">
        <f aca="false">J349</f>
        <v>150</v>
      </c>
      <c r="C349" s="1337" t="s">
        <v>496</v>
      </c>
      <c r="D349" s="1337" t="n">
        <f aca="false">K349</f>
        <v>360</v>
      </c>
      <c r="E349" s="1337" t="s">
        <v>496</v>
      </c>
      <c r="F349" s="1357" t="n">
        <f aca="false">L349</f>
        <v>2250</v>
      </c>
      <c r="G349" s="1337" t="s">
        <v>496</v>
      </c>
      <c r="H349" s="1325" t="n">
        <v>8</v>
      </c>
      <c r="I349" s="1327" t="s">
        <v>517</v>
      </c>
      <c r="J349" s="1338" t="n">
        <v>150</v>
      </c>
      <c r="K349" s="1209" t="n">
        <v>360</v>
      </c>
      <c r="L349" s="1209" t="n">
        <v>2250</v>
      </c>
      <c r="M349" s="1210" t="n">
        <v>34.2029482217537</v>
      </c>
      <c r="N349" s="1211" t="n">
        <v>2409.6080677956</v>
      </c>
      <c r="O349" s="1212" t="n">
        <v>55289.5950134138</v>
      </c>
      <c r="P349" s="1342" t="n">
        <v>65748.9293855888</v>
      </c>
      <c r="Q349" s="1213" t="n">
        <v>28692.7277442863</v>
      </c>
      <c r="R349" s="1343" t="n">
        <v>83982.3227577</v>
      </c>
      <c r="S349" s="1344" t="n">
        <v>94441.657129875</v>
      </c>
    </row>
    <row r="350" s="1179" customFormat="true" ht="16.5" hidden="false" customHeight="false" outlineLevel="0" collapsed="false">
      <c r="A350" s="1336" t="s">
        <v>529</v>
      </c>
      <c r="B350" s="1337" t="n">
        <f aca="false">J350</f>
        <v>150</v>
      </c>
      <c r="C350" s="1337" t="s">
        <v>496</v>
      </c>
      <c r="D350" s="1337" t="n">
        <f aca="false">K350</f>
        <v>360</v>
      </c>
      <c r="E350" s="1337" t="s">
        <v>496</v>
      </c>
      <c r="F350" s="1357" t="n">
        <f aca="false">L350</f>
        <v>2300</v>
      </c>
      <c r="G350" s="1337" t="s">
        <v>496</v>
      </c>
      <c r="H350" s="1325" t="n">
        <v>8</v>
      </c>
      <c r="I350" s="1327" t="s">
        <v>517</v>
      </c>
      <c r="J350" s="1338" t="n">
        <v>150</v>
      </c>
      <c r="K350" s="1209" t="n">
        <v>360</v>
      </c>
      <c r="L350" s="1209" t="n">
        <v>2300</v>
      </c>
      <c r="M350" s="1210" t="n">
        <v>34.9241279331158</v>
      </c>
      <c r="N350" s="1211" t="n">
        <v>2473.0188064218</v>
      </c>
      <c r="O350" s="1212" t="n">
        <v>56373.48045036</v>
      </c>
      <c r="P350" s="1342" t="n">
        <v>67043.5919699625</v>
      </c>
      <c r="Q350" s="1213" t="n">
        <v>29210.1082503638</v>
      </c>
      <c r="R350" s="1343" t="n">
        <v>85583.5887007238</v>
      </c>
      <c r="S350" s="1344" t="n">
        <v>96253.7002203263</v>
      </c>
    </row>
    <row r="351" s="1179" customFormat="true" ht="16.5" hidden="false" customHeight="false" outlineLevel="0" collapsed="false">
      <c r="A351" s="1336" t="s">
        <v>529</v>
      </c>
      <c r="B351" s="1337" t="n">
        <f aca="false">J351</f>
        <v>150</v>
      </c>
      <c r="C351" s="1337" t="s">
        <v>496</v>
      </c>
      <c r="D351" s="1337" t="n">
        <f aca="false">K351</f>
        <v>360</v>
      </c>
      <c r="E351" s="1337" t="s">
        <v>496</v>
      </c>
      <c r="F351" s="1357" t="n">
        <f aca="false">L351</f>
        <v>2350</v>
      </c>
      <c r="G351" s="1337" t="s">
        <v>496</v>
      </c>
      <c r="H351" s="1325" t="n">
        <v>8</v>
      </c>
      <c r="I351" s="1327" t="s">
        <v>517</v>
      </c>
      <c r="J351" s="1338" t="n">
        <v>150</v>
      </c>
      <c r="K351" s="1209" t="n">
        <v>360</v>
      </c>
      <c r="L351" s="1209" t="n">
        <v>2350</v>
      </c>
      <c r="M351" s="1210" t="n">
        <v>35.6623476444779</v>
      </c>
      <c r="N351" s="1211" t="n">
        <v>2536.429545048</v>
      </c>
      <c r="O351" s="1212" t="n">
        <v>57457.3658873063</v>
      </c>
      <c r="P351" s="1342" t="n">
        <v>68338.2545543363</v>
      </c>
      <c r="Q351" s="1213" t="n">
        <v>29942.9857450238</v>
      </c>
      <c r="R351" s="1343" t="n">
        <v>87400.35163233</v>
      </c>
      <c r="S351" s="1344" t="n">
        <v>98281.24029936</v>
      </c>
    </row>
    <row r="352" s="1179" customFormat="true" ht="16.5" hidden="false" customHeight="false" outlineLevel="0" collapsed="false">
      <c r="A352" s="1336" t="s">
        <v>529</v>
      </c>
      <c r="B352" s="1337" t="n">
        <f aca="false">J352</f>
        <v>150</v>
      </c>
      <c r="C352" s="1337" t="s">
        <v>496</v>
      </c>
      <c r="D352" s="1337" t="n">
        <f aca="false">K352</f>
        <v>360</v>
      </c>
      <c r="E352" s="1337" t="s">
        <v>496</v>
      </c>
      <c r="F352" s="1357" t="n">
        <f aca="false">L352</f>
        <v>2400</v>
      </c>
      <c r="G352" s="1337" t="s">
        <v>496</v>
      </c>
      <c r="H352" s="1325" t="n">
        <v>8</v>
      </c>
      <c r="I352" s="1327" t="s">
        <v>517</v>
      </c>
      <c r="J352" s="1338" t="n">
        <v>150</v>
      </c>
      <c r="K352" s="1209" t="n">
        <v>360</v>
      </c>
      <c r="L352" s="1209" t="n">
        <v>2400</v>
      </c>
      <c r="M352" s="1210" t="n">
        <v>36.38352735584</v>
      </c>
      <c r="N352" s="1211" t="n">
        <v>2599.8402836742</v>
      </c>
      <c r="O352" s="1212" t="n">
        <v>58541.2514554613</v>
      </c>
      <c r="P352" s="1342" t="n">
        <v>69632.9172699188</v>
      </c>
      <c r="Q352" s="1213" t="n">
        <v>30460.3662511013</v>
      </c>
      <c r="R352" s="1343" t="n">
        <v>89001.6177065625</v>
      </c>
      <c r="S352" s="1344" t="n">
        <v>100093.28352102</v>
      </c>
    </row>
    <row r="353" s="1179" customFormat="true" ht="16.5" hidden="false" customHeight="false" outlineLevel="0" collapsed="false">
      <c r="A353" s="1336" t="s">
        <v>529</v>
      </c>
      <c r="B353" s="1337" t="n">
        <f aca="false">J353</f>
        <v>150</v>
      </c>
      <c r="C353" s="1337" t="s">
        <v>496</v>
      </c>
      <c r="D353" s="1337" t="n">
        <f aca="false">K353</f>
        <v>360</v>
      </c>
      <c r="E353" s="1337" t="s">
        <v>496</v>
      </c>
      <c r="F353" s="1357" t="n">
        <f aca="false">L353</f>
        <v>2450</v>
      </c>
      <c r="G353" s="1337" t="s">
        <v>496</v>
      </c>
      <c r="H353" s="1325" t="n">
        <v>8</v>
      </c>
      <c r="I353" s="1327" t="s">
        <v>517</v>
      </c>
      <c r="J353" s="1338" t="n">
        <v>150</v>
      </c>
      <c r="K353" s="1209" t="n">
        <v>360</v>
      </c>
      <c r="L353" s="1209" t="n">
        <v>2450</v>
      </c>
      <c r="M353" s="1210" t="n">
        <v>37.3249764455021</v>
      </c>
      <c r="N353" s="1211" t="n">
        <v>2663.2510223004</v>
      </c>
      <c r="O353" s="1212" t="n">
        <v>60328.379316375</v>
      </c>
      <c r="P353" s="1342" t="n">
        <v>71617.8916559475</v>
      </c>
      <c r="Q353" s="1213" t="n">
        <v>31193.2437457613</v>
      </c>
      <c r="R353" s="1343" t="n">
        <v>91521.6230621363</v>
      </c>
      <c r="S353" s="1344" t="n">
        <v>102811.135401709</v>
      </c>
    </row>
    <row r="354" s="1179" customFormat="true" ht="16.5" hidden="false" customHeight="false" outlineLevel="0" collapsed="false">
      <c r="A354" s="1336" t="s">
        <v>529</v>
      </c>
      <c r="B354" s="1337" t="n">
        <f aca="false">J354</f>
        <v>150</v>
      </c>
      <c r="C354" s="1337" t="s">
        <v>496</v>
      </c>
      <c r="D354" s="1337" t="n">
        <f aca="false">K354</f>
        <v>360</v>
      </c>
      <c r="E354" s="1337" t="s">
        <v>496</v>
      </c>
      <c r="F354" s="1357" t="n">
        <f aca="false">L354</f>
        <v>2500</v>
      </c>
      <c r="G354" s="1337" t="s">
        <v>496</v>
      </c>
      <c r="H354" s="1325" t="n">
        <v>8</v>
      </c>
      <c r="I354" s="1327" t="s">
        <v>517</v>
      </c>
      <c r="J354" s="1338" t="n">
        <v>150</v>
      </c>
      <c r="K354" s="1209" t="n">
        <v>360</v>
      </c>
      <c r="L354" s="1209" t="n">
        <v>2500</v>
      </c>
      <c r="M354" s="1210" t="n">
        <v>38.0461561568642</v>
      </c>
      <c r="N354" s="1211" t="n">
        <v>2726.6617609266</v>
      </c>
      <c r="O354" s="1212" t="n">
        <v>61412.2647533213</v>
      </c>
      <c r="P354" s="1342" t="n">
        <v>72912.5542403213</v>
      </c>
      <c r="Q354" s="1213" t="n">
        <v>31710.6242518388</v>
      </c>
      <c r="R354" s="1343" t="n">
        <v>93122.88900516</v>
      </c>
      <c r="S354" s="1344" t="n">
        <v>104623.17849216</v>
      </c>
    </row>
    <row r="355" s="1179" customFormat="true" ht="16.5" hidden="false" customHeight="false" outlineLevel="0" collapsed="false">
      <c r="A355" s="1336" t="s">
        <v>529</v>
      </c>
      <c r="B355" s="1337" t="n">
        <f aca="false">J355</f>
        <v>150</v>
      </c>
      <c r="C355" s="1337" t="s">
        <v>496</v>
      </c>
      <c r="D355" s="1337" t="n">
        <f aca="false">K355</f>
        <v>360</v>
      </c>
      <c r="E355" s="1337" t="s">
        <v>496</v>
      </c>
      <c r="F355" s="1357" t="n">
        <f aca="false">L355</f>
        <v>2550</v>
      </c>
      <c r="G355" s="1337" t="s">
        <v>496</v>
      </c>
      <c r="H355" s="1325" t="n">
        <v>8</v>
      </c>
      <c r="I355" s="1327" t="s">
        <v>517</v>
      </c>
      <c r="J355" s="1338" t="n">
        <v>150</v>
      </c>
      <c r="K355" s="1209" t="n">
        <v>360</v>
      </c>
      <c r="L355" s="1209" t="n">
        <v>2550</v>
      </c>
      <c r="M355" s="1210" t="n">
        <v>38.7843758682263</v>
      </c>
      <c r="N355" s="1211" t="n">
        <v>2790.0724995528</v>
      </c>
      <c r="O355" s="1212" t="n">
        <v>62496.1503214763</v>
      </c>
      <c r="P355" s="1342" t="n">
        <v>74207.2169559038</v>
      </c>
      <c r="Q355" s="1213" t="n">
        <v>32443.5018777075</v>
      </c>
      <c r="R355" s="1343" t="n">
        <v>94939.6521991838</v>
      </c>
      <c r="S355" s="1344" t="n">
        <v>106650.718833611</v>
      </c>
    </row>
    <row r="356" s="1179" customFormat="true" ht="16.5" hidden="false" customHeight="false" outlineLevel="0" collapsed="false">
      <c r="A356" s="1324" t="s">
        <v>529</v>
      </c>
      <c r="B356" s="1325" t="n">
        <f aca="false">J356</f>
        <v>150</v>
      </c>
      <c r="C356" s="1325" t="s">
        <v>496</v>
      </c>
      <c r="D356" s="1325" t="n">
        <f aca="false">K356</f>
        <v>360</v>
      </c>
      <c r="E356" s="1325" t="s">
        <v>496</v>
      </c>
      <c r="F356" s="1357" t="n">
        <f aca="false">L356</f>
        <v>2600</v>
      </c>
      <c r="G356" s="1325" t="s">
        <v>496</v>
      </c>
      <c r="H356" s="1325" t="n">
        <v>8</v>
      </c>
      <c r="I356" s="1327" t="s">
        <v>517</v>
      </c>
      <c r="J356" s="1338" t="n">
        <v>150</v>
      </c>
      <c r="K356" s="1209" t="n">
        <v>360</v>
      </c>
      <c r="L356" s="1209" t="n">
        <v>2600</v>
      </c>
      <c r="M356" s="1210" t="n">
        <v>39.5055555795884</v>
      </c>
      <c r="N356" s="1211" t="n">
        <v>2853.483238179</v>
      </c>
      <c r="O356" s="1212" t="n">
        <v>63580.0357584225</v>
      </c>
      <c r="P356" s="1342" t="n">
        <v>75501.8795402775</v>
      </c>
      <c r="Q356" s="1213" t="n">
        <v>32960.882383785</v>
      </c>
      <c r="R356" s="1343" t="n">
        <v>96540.9181422075</v>
      </c>
      <c r="S356" s="1344" t="n">
        <v>108462.761924063</v>
      </c>
    </row>
    <row r="357" s="1179" customFormat="true" ht="16.5" hidden="false" customHeight="false" outlineLevel="0" collapsed="false">
      <c r="A357" s="1336" t="s">
        <v>529</v>
      </c>
      <c r="B357" s="1337" t="n">
        <f aca="false">J357</f>
        <v>150</v>
      </c>
      <c r="C357" s="1337" t="s">
        <v>496</v>
      </c>
      <c r="D357" s="1337" t="n">
        <f aca="false">K357</f>
        <v>360</v>
      </c>
      <c r="E357" s="1337" t="s">
        <v>496</v>
      </c>
      <c r="F357" s="1357" t="n">
        <f aca="false">L357</f>
        <v>2650</v>
      </c>
      <c r="G357" s="1337" t="s">
        <v>496</v>
      </c>
      <c r="H357" s="1325" t="n">
        <v>8</v>
      </c>
      <c r="I357" s="1327" t="s">
        <v>517</v>
      </c>
      <c r="J357" s="1338" t="n">
        <v>150</v>
      </c>
      <c r="K357" s="1209" t="n">
        <v>360</v>
      </c>
      <c r="L357" s="1209" t="n">
        <v>2650</v>
      </c>
      <c r="M357" s="1210" t="n">
        <v>40.2437752909505</v>
      </c>
      <c r="N357" s="1211" t="n">
        <v>2916.8939768052</v>
      </c>
      <c r="O357" s="1212" t="n">
        <v>64663.9211953688</v>
      </c>
      <c r="P357" s="1342" t="n">
        <v>76796.5421246513</v>
      </c>
      <c r="Q357" s="1213" t="n">
        <v>33693.759878445</v>
      </c>
      <c r="R357" s="1343" t="n">
        <v>98357.6810738138</v>
      </c>
      <c r="S357" s="1344" t="n">
        <v>110490.302003096</v>
      </c>
    </row>
    <row r="358" s="1179" customFormat="true" ht="16.5" hidden="false" customHeight="false" outlineLevel="0" collapsed="false">
      <c r="A358" s="1336" t="s">
        <v>529</v>
      </c>
      <c r="B358" s="1337" t="n">
        <f aca="false">J358</f>
        <v>150</v>
      </c>
      <c r="C358" s="1337" t="s">
        <v>496</v>
      </c>
      <c r="D358" s="1337" t="n">
        <f aca="false">K358</f>
        <v>360</v>
      </c>
      <c r="E358" s="1337" t="s">
        <v>496</v>
      </c>
      <c r="F358" s="1357" t="n">
        <f aca="false">L358</f>
        <v>2700</v>
      </c>
      <c r="G358" s="1337" t="s">
        <v>496</v>
      </c>
      <c r="H358" s="1325" t="n">
        <v>8</v>
      </c>
      <c r="I358" s="1327" t="s">
        <v>517</v>
      </c>
      <c r="J358" s="1338" t="n">
        <v>150</v>
      </c>
      <c r="K358" s="1209" t="n">
        <v>360</v>
      </c>
      <c r="L358" s="1209" t="n">
        <v>2700</v>
      </c>
      <c r="M358" s="1210" t="n">
        <v>41.1219550023126</v>
      </c>
      <c r="N358" s="1211" t="n">
        <v>2980.3047154314</v>
      </c>
      <c r="O358" s="1212" t="n">
        <v>65892.0205311975</v>
      </c>
      <c r="P358" s="1342" t="n">
        <v>78236.29901862</v>
      </c>
      <c r="Q358" s="1213" t="n">
        <v>34211.1403845225</v>
      </c>
      <c r="R358" s="1343" t="n">
        <v>100103.16091572</v>
      </c>
      <c r="S358" s="1344" t="n">
        <v>112447.439403143</v>
      </c>
    </row>
    <row r="359" s="1179" customFormat="true" ht="16.5" hidden="false" customHeight="false" outlineLevel="0" collapsed="false">
      <c r="A359" s="1336" t="s">
        <v>529</v>
      </c>
      <c r="B359" s="1337" t="n">
        <f aca="false">J359</f>
        <v>150</v>
      </c>
      <c r="C359" s="1337" t="s">
        <v>496</v>
      </c>
      <c r="D359" s="1337" t="n">
        <f aca="false">K359</f>
        <v>360</v>
      </c>
      <c r="E359" s="1337" t="s">
        <v>496</v>
      </c>
      <c r="F359" s="1357" t="n">
        <f aca="false">L359</f>
        <v>2750</v>
      </c>
      <c r="G359" s="1337" t="s">
        <v>496</v>
      </c>
      <c r="H359" s="1325" t="n">
        <v>8</v>
      </c>
      <c r="I359" s="1327" t="s">
        <v>517</v>
      </c>
      <c r="J359" s="1338" t="n">
        <v>150</v>
      </c>
      <c r="K359" s="1209" t="n">
        <v>360</v>
      </c>
      <c r="L359" s="1209" t="n">
        <v>2750</v>
      </c>
      <c r="M359" s="1210" t="n">
        <v>41.8431347136747</v>
      </c>
      <c r="N359" s="1211" t="n">
        <v>3043.7154540576</v>
      </c>
      <c r="O359" s="1212" t="n">
        <v>66975.9059681438</v>
      </c>
      <c r="P359" s="1342" t="n">
        <v>79530.9617342025</v>
      </c>
      <c r="Q359" s="1213" t="n">
        <v>34728.5208906</v>
      </c>
      <c r="R359" s="1343" t="n">
        <v>101704.426858744</v>
      </c>
      <c r="S359" s="1344" t="n">
        <v>114259.482624803</v>
      </c>
    </row>
    <row r="360" s="1179" customFormat="true" ht="16.5" hidden="false" customHeight="false" outlineLevel="0" collapsed="false">
      <c r="A360" s="1336" t="s">
        <v>529</v>
      </c>
      <c r="B360" s="1337" t="n">
        <f aca="false">J360</f>
        <v>150</v>
      </c>
      <c r="C360" s="1337" t="s">
        <v>496</v>
      </c>
      <c r="D360" s="1337" t="n">
        <f aca="false">K360</f>
        <v>360</v>
      </c>
      <c r="E360" s="1337" t="s">
        <v>496</v>
      </c>
      <c r="F360" s="1357" t="n">
        <f aca="false">L360</f>
        <v>2800</v>
      </c>
      <c r="G360" s="1337" t="s">
        <v>496</v>
      </c>
      <c r="H360" s="1325" t="n">
        <v>8</v>
      </c>
      <c r="I360" s="1327" t="s">
        <v>517</v>
      </c>
      <c r="J360" s="1338" t="n">
        <v>150</v>
      </c>
      <c r="K360" s="1209" t="n">
        <v>360</v>
      </c>
      <c r="L360" s="1209" t="n">
        <v>2800</v>
      </c>
      <c r="M360" s="1210" t="n">
        <v>42.5813544250368</v>
      </c>
      <c r="N360" s="1211" t="n">
        <v>3107.1261926838</v>
      </c>
      <c r="O360" s="1212" t="n">
        <v>68059.7915362988</v>
      </c>
      <c r="P360" s="1342" t="n">
        <v>80825.6243185763</v>
      </c>
      <c r="Q360" s="1213" t="n">
        <v>35461.39838526</v>
      </c>
      <c r="R360" s="1343" t="n">
        <v>103521.189921559</v>
      </c>
      <c r="S360" s="1344" t="n">
        <v>116287.022703836</v>
      </c>
    </row>
    <row r="361" customFormat="false" ht="16.5" hidden="false" customHeight="false" outlineLevel="0" collapsed="false">
      <c r="A361" s="1336" t="s">
        <v>529</v>
      </c>
      <c r="B361" s="1337" t="n">
        <f aca="false">J361</f>
        <v>150</v>
      </c>
      <c r="C361" s="1337" t="s">
        <v>496</v>
      </c>
      <c r="D361" s="1337" t="n">
        <f aca="false">K361</f>
        <v>360</v>
      </c>
      <c r="E361" s="1337" t="s">
        <v>496</v>
      </c>
      <c r="F361" s="1357" t="n">
        <f aca="false">L361</f>
        <v>2850</v>
      </c>
      <c r="G361" s="1337" t="s">
        <v>496</v>
      </c>
      <c r="H361" s="1325" t="n">
        <v>8</v>
      </c>
      <c r="I361" s="1327" t="s">
        <v>517</v>
      </c>
      <c r="J361" s="1338" t="n">
        <v>150</v>
      </c>
      <c r="K361" s="1209" t="n">
        <v>360</v>
      </c>
      <c r="L361" s="1209" t="n">
        <v>2850</v>
      </c>
      <c r="M361" s="1210" t="n">
        <v>43.302534136399</v>
      </c>
      <c r="N361" s="1211" t="n">
        <v>3170.53693131</v>
      </c>
      <c r="O361" s="1212" t="n">
        <v>69143.676973245</v>
      </c>
      <c r="P361" s="1342" t="n">
        <v>82120.2870341588</v>
      </c>
      <c r="Q361" s="1213" t="n">
        <v>35978.7788913375</v>
      </c>
      <c r="R361" s="1343" t="n">
        <v>105122.455864583</v>
      </c>
      <c r="S361" s="1344" t="n">
        <v>118099.065925496</v>
      </c>
    </row>
    <row r="362" customFormat="false" ht="16.5" hidden="false" customHeight="false" outlineLevel="0" collapsed="false">
      <c r="A362" s="1336" t="s">
        <v>529</v>
      </c>
      <c r="B362" s="1337" t="n">
        <f aca="false">J362</f>
        <v>150</v>
      </c>
      <c r="C362" s="1337" t="s">
        <v>496</v>
      </c>
      <c r="D362" s="1337" t="n">
        <f aca="false">K362</f>
        <v>360</v>
      </c>
      <c r="E362" s="1337" t="s">
        <v>496</v>
      </c>
      <c r="F362" s="1357" t="n">
        <f aca="false">L362</f>
        <v>2900</v>
      </c>
      <c r="G362" s="1337" t="s">
        <v>496</v>
      </c>
      <c r="H362" s="1325" t="n">
        <v>8</v>
      </c>
      <c r="I362" s="1327" t="s">
        <v>517</v>
      </c>
      <c r="J362" s="1338" t="n">
        <v>150</v>
      </c>
      <c r="K362" s="1209" t="n">
        <v>360</v>
      </c>
      <c r="L362" s="1209" t="n">
        <v>2900</v>
      </c>
      <c r="M362" s="1210" t="n">
        <v>44.0407538477611</v>
      </c>
      <c r="N362" s="1211" t="n">
        <v>3233.9476699362</v>
      </c>
      <c r="O362" s="1212" t="n">
        <v>70227.5624101913</v>
      </c>
      <c r="P362" s="1342" t="n">
        <v>83414.9496185325</v>
      </c>
      <c r="Q362" s="1213" t="n">
        <v>36711.6563859975</v>
      </c>
      <c r="R362" s="1343" t="n">
        <v>106939.218796189</v>
      </c>
      <c r="S362" s="1344" t="n">
        <v>120126.60600453</v>
      </c>
    </row>
    <row r="363" customFormat="false" ht="16.5" hidden="false" customHeight="false" outlineLevel="0" collapsed="false">
      <c r="A363" s="1336" t="s">
        <v>529</v>
      </c>
      <c r="B363" s="1337" t="n">
        <f aca="false">J363</f>
        <v>150</v>
      </c>
      <c r="C363" s="1337" t="s">
        <v>496</v>
      </c>
      <c r="D363" s="1337" t="n">
        <f aca="false">K363</f>
        <v>360</v>
      </c>
      <c r="E363" s="1337" t="s">
        <v>496</v>
      </c>
      <c r="F363" s="1357" t="n">
        <f aca="false">L363</f>
        <v>2950</v>
      </c>
      <c r="G363" s="1337" t="s">
        <v>496</v>
      </c>
      <c r="H363" s="1325" t="n">
        <v>8</v>
      </c>
      <c r="I363" s="1327" t="s">
        <v>517</v>
      </c>
      <c r="J363" s="1338" t="n">
        <v>150</v>
      </c>
      <c r="K363" s="1209" t="n">
        <v>360</v>
      </c>
      <c r="L363" s="1209" t="n">
        <v>2950</v>
      </c>
      <c r="M363" s="1210" t="n">
        <v>44.7619335591232</v>
      </c>
      <c r="N363" s="1211" t="n">
        <v>3297.3584085624</v>
      </c>
      <c r="O363" s="1212" t="n">
        <v>71311.4479783463</v>
      </c>
      <c r="P363" s="1342" t="n">
        <v>84709.6122029063</v>
      </c>
      <c r="Q363" s="1213" t="n">
        <v>37229.036892075</v>
      </c>
      <c r="R363" s="1343" t="n">
        <v>108540.484870421</v>
      </c>
      <c r="S363" s="1344" t="n">
        <v>121938.649094981</v>
      </c>
    </row>
    <row r="364" customFormat="false" ht="16.5" hidden="false" customHeight="false" outlineLevel="0" collapsed="false">
      <c r="A364" s="1345" t="s">
        <v>529</v>
      </c>
      <c r="B364" s="1346" t="n">
        <f aca="false">J364</f>
        <v>150</v>
      </c>
      <c r="C364" s="1346" t="s">
        <v>496</v>
      </c>
      <c r="D364" s="1346" t="n">
        <f aca="false">K364</f>
        <v>360</v>
      </c>
      <c r="E364" s="1346" t="s">
        <v>496</v>
      </c>
      <c r="F364" s="1358" t="n">
        <f aca="false">L364</f>
        <v>3000</v>
      </c>
      <c r="G364" s="1346" t="s">
        <v>496</v>
      </c>
      <c r="H364" s="1348" t="n">
        <v>8</v>
      </c>
      <c r="I364" s="1349" t="s">
        <v>517</v>
      </c>
      <c r="J364" s="1356" t="n">
        <v>150</v>
      </c>
      <c r="K364" s="1232" t="n">
        <v>360</v>
      </c>
      <c r="L364" s="1232" t="n">
        <v>3000</v>
      </c>
      <c r="M364" s="1233" t="n">
        <v>45.5001532704853</v>
      </c>
      <c r="N364" s="1234" t="n">
        <v>3360.7691471886</v>
      </c>
      <c r="O364" s="1235" t="n">
        <v>73493.6114024438</v>
      </c>
      <c r="P364" s="1353" t="n">
        <v>86004.2749184888</v>
      </c>
      <c r="Q364" s="1236" t="n">
        <v>37961.914386735</v>
      </c>
      <c r="R364" s="1354" t="n">
        <v>111455.525789179</v>
      </c>
      <c r="S364" s="1355" t="n">
        <v>123966.189305224</v>
      </c>
    </row>
    <row r="365" customFormat="false" ht="22.5" hidden="false" customHeight="true" outlineLevel="0" collapsed="false">
      <c r="A365" s="1241" t="s">
        <v>506</v>
      </c>
      <c r="B365" s="1241"/>
      <c r="C365" s="1241"/>
      <c r="D365" s="1241"/>
      <c r="E365" s="1241"/>
      <c r="F365" s="1241"/>
      <c r="G365" s="1241"/>
      <c r="H365" s="1241"/>
      <c r="I365" s="1241"/>
      <c r="J365" s="1241"/>
      <c r="K365" s="1241"/>
      <c r="L365" s="1241"/>
      <c r="M365" s="1241"/>
      <c r="N365" s="1241"/>
      <c r="O365" s="1241"/>
      <c r="P365" s="1241"/>
      <c r="Q365" s="1241"/>
      <c r="R365" s="1241"/>
      <c r="S365" s="1241"/>
    </row>
    <row r="366" customFormat="false" ht="16.5" hidden="false" customHeight="false" outlineLevel="0" collapsed="false">
      <c r="A366" s="1202" t="s">
        <v>516</v>
      </c>
      <c r="B366" s="1202"/>
      <c r="C366" s="1202"/>
      <c r="D366" s="1202"/>
      <c r="E366" s="1202"/>
      <c r="F366" s="1202"/>
      <c r="G366" s="1202"/>
      <c r="H366" s="1202"/>
      <c r="I366" s="1202"/>
      <c r="J366" s="1202"/>
      <c r="K366" s="1202"/>
      <c r="L366" s="1202"/>
      <c r="M366" s="1202"/>
      <c r="N366" s="1202"/>
      <c r="O366" s="1202"/>
      <c r="P366" s="1202"/>
      <c r="Q366" s="1202"/>
      <c r="R366" s="1202"/>
      <c r="S366" s="1202"/>
    </row>
    <row r="367" customFormat="false" ht="16.5" hidden="false" customHeight="false" outlineLevel="0" collapsed="false">
      <c r="A367" s="1324" t="s">
        <v>529</v>
      </c>
      <c r="B367" s="1325" t="n">
        <f aca="false">J367</f>
        <v>150</v>
      </c>
      <c r="C367" s="1325" t="s">
        <v>496</v>
      </c>
      <c r="D367" s="1325" t="n">
        <f aca="false">K367</f>
        <v>400</v>
      </c>
      <c r="E367" s="1325" t="s">
        <v>496</v>
      </c>
      <c r="F367" s="1357" t="n">
        <f aca="false">L367</f>
        <v>600</v>
      </c>
      <c r="G367" s="1325" t="s">
        <v>496</v>
      </c>
      <c r="H367" s="1325" t="n">
        <v>6</v>
      </c>
      <c r="I367" s="1327" t="s">
        <v>517</v>
      </c>
      <c r="J367" s="1328" t="n">
        <v>150</v>
      </c>
      <c r="K367" s="1259" t="n">
        <v>400</v>
      </c>
      <c r="L367" s="1259" t="n">
        <v>600</v>
      </c>
      <c r="M367" s="1360" t="n">
        <v>10.1317457202937</v>
      </c>
      <c r="N367" s="1261" t="n">
        <v>307.26</v>
      </c>
      <c r="O367" s="1240" t="n">
        <v>16641.529585695</v>
      </c>
      <c r="P367" s="1332" t="n">
        <v>20508.9443616038</v>
      </c>
      <c r="Q367" s="1262" t="n">
        <v>9225.88854220125</v>
      </c>
      <c r="R367" s="1334" t="n">
        <v>25867.4181278963</v>
      </c>
      <c r="S367" s="1335" t="n">
        <v>29734.832903805</v>
      </c>
    </row>
    <row r="368" customFormat="false" ht="16.5" hidden="false" customHeight="false" outlineLevel="0" collapsed="false">
      <c r="A368" s="1336" t="s">
        <v>529</v>
      </c>
      <c r="B368" s="1337" t="n">
        <f aca="false">J368</f>
        <v>150</v>
      </c>
      <c r="C368" s="1337" t="s">
        <v>496</v>
      </c>
      <c r="D368" s="1337" t="n">
        <f aca="false">K368</f>
        <v>400</v>
      </c>
      <c r="E368" s="1337" t="s">
        <v>496</v>
      </c>
      <c r="F368" s="1357" t="n">
        <f aca="false">L368</f>
        <v>650</v>
      </c>
      <c r="G368" s="1337" t="s">
        <v>496</v>
      </c>
      <c r="H368" s="1325" t="n">
        <v>6</v>
      </c>
      <c r="I368" s="1327" t="s">
        <v>517</v>
      </c>
      <c r="J368" s="1338" t="n">
        <v>150</v>
      </c>
      <c r="K368" s="1209" t="n">
        <v>400</v>
      </c>
      <c r="L368" s="1209" t="n">
        <v>650</v>
      </c>
      <c r="M368" s="1210" t="n">
        <v>10.8847791395505</v>
      </c>
      <c r="N368" s="1211" t="n">
        <v>368.712</v>
      </c>
      <c r="O368" s="1212" t="n">
        <v>17526.4740853425</v>
      </c>
      <c r="P368" s="1342" t="n">
        <v>21633.621549255</v>
      </c>
      <c r="Q368" s="1213" t="n">
        <v>9788.8715678025</v>
      </c>
      <c r="R368" s="1343" t="n">
        <v>27315.345653145</v>
      </c>
      <c r="S368" s="1344" t="n">
        <v>31422.4931170575</v>
      </c>
    </row>
    <row r="369" customFormat="false" ht="16.5" hidden="false" customHeight="false" outlineLevel="0" collapsed="false">
      <c r="A369" s="1336" t="s">
        <v>529</v>
      </c>
      <c r="B369" s="1337" t="n">
        <f aca="false">J369</f>
        <v>150</v>
      </c>
      <c r="C369" s="1337" t="s">
        <v>496</v>
      </c>
      <c r="D369" s="1337" t="n">
        <f aca="false">K369</f>
        <v>400</v>
      </c>
      <c r="E369" s="1337" t="s">
        <v>496</v>
      </c>
      <c r="F369" s="1357" t="n">
        <f aca="false">L369</f>
        <v>700</v>
      </c>
      <c r="G369" s="1337" t="s">
        <v>496</v>
      </c>
      <c r="H369" s="1325" t="n">
        <v>6</v>
      </c>
      <c r="I369" s="1327" t="s">
        <v>517</v>
      </c>
      <c r="J369" s="1338" t="n">
        <v>150</v>
      </c>
      <c r="K369" s="1209" t="n">
        <v>400</v>
      </c>
      <c r="L369" s="1209" t="n">
        <v>700</v>
      </c>
      <c r="M369" s="1210" t="n">
        <v>11.6548525588074</v>
      </c>
      <c r="N369" s="1211" t="n">
        <v>430.164</v>
      </c>
      <c r="O369" s="1212" t="n">
        <v>18412.1667372825</v>
      </c>
      <c r="P369" s="1342" t="n">
        <v>22758.7267398488</v>
      </c>
      <c r="Q369" s="1213" t="n">
        <v>10567.3514507775</v>
      </c>
      <c r="R369" s="1343" t="n">
        <v>28979.51818806</v>
      </c>
      <c r="S369" s="1344" t="n">
        <v>33326.0781906263</v>
      </c>
    </row>
    <row r="370" customFormat="false" ht="16.5" hidden="false" customHeight="false" outlineLevel="0" collapsed="false">
      <c r="A370" s="1336" t="s">
        <v>529</v>
      </c>
      <c r="B370" s="1337" t="n">
        <f aca="false">J370</f>
        <v>150</v>
      </c>
      <c r="C370" s="1337" t="s">
        <v>496</v>
      </c>
      <c r="D370" s="1337" t="n">
        <f aca="false">K370</f>
        <v>400</v>
      </c>
      <c r="E370" s="1337" t="s">
        <v>496</v>
      </c>
      <c r="F370" s="1357" t="n">
        <f aca="false">L370</f>
        <v>750</v>
      </c>
      <c r="G370" s="1337" t="s">
        <v>496</v>
      </c>
      <c r="H370" s="1325" t="n">
        <v>6</v>
      </c>
      <c r="I370" s="1327" t="s">
        <v>517</v>
      </c>
      <c r="J370" s="1338" t="n">
        <v>150</v>
      </c>
      <c r="K370" s="1209" t="n">
        <v>400</v>
      </c>
      <c r="L370" s="1209" t="n">
        <v>750</v>
      </c>
      <c r="M370" s="1210" t="n">
        <v>12.4078859780642</v>
      </c>
      <c r="N370" s="1211" t="n">
        <v>491.616</v>
      </c>
      <c r="O370" s="1212" t="n">
        <v>19298.4877479263</v>
      </c>
      <c r="P370" s="1342" t="n">
        <v>23884.1930169225</v>
      </c>
      <c r="Q370" s="1213" t="n">
        <v>11130.3344763788</v>
      </c>
      <c r="R370" s="1343" t="n">
        <v>30428.822224305</v>
      </c>
      <c r="S370" s="1344" t="n">
        <v>35014.5274933013</v>
      </c>
    </row>
    <row r="371" customFormat="false" ht="16.5" hidden="false" customHeight="false" outlineLevel="0" collapsed="false">
      <c r="A371" s="1336" t="s">
        <v>529</v>
      </c>
      <c r="B371" s="1337" t="n">
        <f aca="false">J371</f>
        <v>150</v>
      </c>
      <c r="C371" s="1337" t="s">
        <v>496</v>
      </c>
      <c r="D371" s="1337" t="n">
        <f aca="false">K371</f>
        <v>400</v>
      </c>
      <c r="E371" s="1337" t="s">
        <v>496</v>
      </c>
      <c r="F371" s="1357" t="n">
        <f aca="false">L371</f>
        <v>800</v>
      </c>
      <c r="G371" s="1337" t="s">
        <v>496</v>
      </c>
      <c r="H371" s="1325" t="n">
        <v>6</v>
      </c>
      <c r="I371" s="1327" t="s">
        <v>517</v>
      </c>
      <c r="J371" s="1338" t="n">
        <v>150</v>
      </c>
      <c r="K371" s="1209" t="n">
        <v>400</v>
      </c>
      <c r="L371" s="1209" t="n">
        <v>800</v>
      </c>
      <c r="M371" s="1210" t="n">
        <v>13.1609193973211</v>
      </c>
      <c r="N371" s="1211" t="n">
        <v>553.068</v>
      </c>
      <c r="O371" s="1212" t="n">
        <v>20185.3410724688</v>
      </c>
      <c r="P371" s="1342" t="n">
        <v>25009.96645368</v>
      </c>
      <c r="Q371" s="1213" t="n">
        <v>11693.3173707713</v>
      </c>
      <c r="R371" s="1343" t="n">
        <v>31878.65844324</v>
      </c>
      <c r="S371" s="1344" t="n">
        <v>36703.2838244513</v>
      </c>
    </row>
    <row r="372" customFormat="false" ht="16.5" hidden="false" customHeight="false" outlineLevel="0" collapsed="false">
      <c r="A372" s="1336" t="s">
        <v>529</v>
      </c>
      <c r="B372" s="1337" t="n">
        <f aca="false">J372</f>
        <v>150</v>
      </c>
      <c r="C372" s="1337" t="s">
        <v>496</v>
      </c>
      <c r="D372" s="1337" t="n">
        <f aca="false">K372</f>
        <v>400</v>
      </c>
      <c r="E372" s="1337" t="s">
        <v>496</v>
      </c>
      <c r="F372" s="1357" t="n">
        <f aca="false">L372</f>
        <v>850</v>
      </c>
      <c r="G372" s="1337" t="s">
        <v>496</v>
      </c>
      <c r="H372" s="1325" t="n">
        <v>6</v>
      </c>
      <c r="I372" s="1327" t="s">
        <v>517</v>
      </c>
      <c r="J372" s="1338" t="n">
        <v>150</v>
      </c>
      <c r="K372" s="1209" t="n">
        <v>400</v>
      </c>
      <c r="L372" s="1209" t="n">
        <v>850</v>
      </c>
      <c r="M372" s="1210" t="n">
        <v>13.9309928165779</v>
      </c>
      <c r="N372" s="1211" t="n">
        <v>614.52</v>
      </c>
      <c r="O372" s="1212" t="n">
        <v>21072.6498225825</v>
      </c>
      <c r="P372" s="1342" t="n">
        <v>26136.003620025</v>
      </c>
      <c r="Q372" s="1213" t="n">
        <v>12471.797384955</v>
      </c>
      <c r="R372" s="1343" t="n">
        <v>33544.4472075375</v>
      </c>
      <c r="S372" s="1344" t="n">
        <v>38607.80100498</v>
      </c>
    </row>
    <row r="373" customFormat="false" ht="16.5" hidden="false" customHeight="false" outlineLevel="0" collapsed="false">
      <c r="A373" s="1336" t="s">
        <v>529</v>
      </c>
      <c r="B373" s="1337" t="n">
        <f aca="false">J373</f>
        <v>150</v>
      </c>
      <c r="C373" s="1337" t="s">
        <v>496</v>
      </c>
      <c r="D373" s="1337" t="n">
        <f aca="false">K373</f>
        <v>400</v>
      </c>
      <c r="E373" s="1337" t="s">
        <v>496</v>
      </c>
      <c r="F373" s="1357" t="n">
        <f aca="false">L373</f>
        <v>900</v>
      </c>
      <c r="G373" s="1337" t="s">
        <v>496</v>
      </c>
      <c r="H373" s="1325" t="n">
        <v>6</v>
      </c>
      <c r="I373" s="1327" t="s">
        <v>517</v>
      </c>
      <c r="J373" s="1338" t="n">
        <v>150</v>
      </c>
      <c r="K373" s="1209" t="n">
        <v>400</v>
      </c>
      <c r="L373" s="1209" t="n">
        <v>900</v>
      </c>
      <c r="M373" s="1210" t="n">
        <v>14.6840262358347</v>
      </c>
      <c r="N373" s="1211" t="n">
        <v>675.972</v>
      </c>
      <c r="O373" s="1212" t="n">
        <v>21960.3508868588</v>
      </c>
      <c r="P373" s="1342" t="n">
        <v>27262.2686959688</v>
      </c>
      <c r="Q373" s="1213" t="n">
        <v>13034.7802793475</v>
      </c>
      <c r="R373" s="1343" t="n">
        <v>34995.1311662063</v>
      </c>
      <c r="S373" s="1344" t="n">
        <v>40297.0489753163</v>
      </c>
    </row>
    <row r="374" customFormat="false" ht="16.5" hidden="false" customHeight="false" outlineLevel="0" collapsed="false">
      <c r="A374" s="1336" t="s">
        <v>529</v>
      </c>
      <c r="B374" s="1337" t="n">
        <f aca="false">J374</f>
        <v>150</v>
      </c>
      <c r="C374" s="1337" t="s">
        <v>496</v>
      </c>
      <c r="D374" s="1337" t="n">
        <f aca="false">K374</f>
        <v>400</v>
      </c>
      <c r="E374" s="1337" t="s">
        <v>496</v>
      </c>
      <c r="F374" s="1357" t="n">
        <f aca="false">L374</f>
        <v>950</v>
      </c>
      <c r="G374" s="1337" t="s">
        <v>496</v>
      </c>
      <c r="H374" s="1325" t="n">
        <v>6</v>
      </c>
      <c r="I374" s="1327" t="s">
        <v>517</v>
      </c>
      <c r="J374" s="1338" t="n">
        <v>150</v>
      </c>
      <c r="K374" s="1209" t="n">
        <v>400</v>
      </c>
      <c r="L374" s="1209" t="n">
        <v>950</v>
      </c>
      <c r="M374" s="1210" t="n">
        <v>15.4540996550916</v>
      </c>
      <c r="N374" s="1211" t="n">
        <v>737.424</v>
      </c>
      <c r="O374" s="1212" t="n">
        <v>22736.7567531225</v>
      </c>
      <c r="P374" s="1342" t="n">
        <v>28268.0223400913</v>
      </c>
      <c r="Q374" s="1213" t="n">
        <v>13813.2602935313</v>
      </c>
      <c r="R374" s="1343" t="n">
        <v>36550.0170466538</v>
      </c>
      <c r="S374" s="1344" t="n">
        <v>42081.2826336225</v>
      </c>
    </row>
    <row r="375" customFormat="false" ht="16.5" hidden="false" customHeight="false" outlineLevel="0" collapsed="false">
      <c r="A375" s="1336" t="s">
        <v>529</v>
      </c>
      <c r="B375" s="1337" t="n">
        <f aca="false">J375</f>
        <v>150</v>
      </c>
      <c r="C375" s="1337" t="s">
        <v>496</v>
      </c>
      <c r="D375" s="1337" t="n">
        <f aca="false">K375</f>
        <v>400</v>
      </c>
      <c r="E375" s="1337" t="s">
        <v>496</v>
      </c>
      <c r="F375" s="1357" t="n">
        <f aca="false">L375</f>
        <v>1000</v>
      </c>
      <c r="G375" s="1337" t="s">
        <v>496</v>
      </c>
      <c r="H375" s="1325" t="n">
        <v>6</v>
      </c>
      <c r="I375" s="1327" t="s">
        <v>517</v>
      </c>
      <c r="J375" s="1338" t="n">
        <v>150</v>
      </c>
      <c r="K375" s="1209" t="n">
        <v>400</v>
      </c>
      <c r="L375" s="1209" t="n">
        <v>1000</v>
      </c>
      <c r="M375" s="1210" t="n">
        <v>16.2071330743484</v>
      </c>
      <c r="N375" s="1211" t="n">
        <v>798.876</v>
      </c>
      <c r="O375" s="1212" t="n">
        <v>23792.4409685963</v>
      </c>
      <c r="P375" s="1342" t="n">
        <v>29575.610560845</v>
      </c>
      <c r="Q375" s="1213" t="n">
        <v>14376.2433191325</v>
      </c>
      <c r="R375" s="1343" t="n">
        <v>38168.6842877288</v>
      </c>
      <c r="S375" s="1344" t="n">
        <v>43951.8538799775</v>
      </c>
    </row>
    <row r="376" customFormat="false" ht="16.5" hidden="false" customHeight="false" outlineLevel="0" collapsed="false">
      <c r="A376" s="1336" t="s">
        <v>529</v>
      </c>
      <c r="B376" s="1337" t="n">
        <f aca="false">J376</f>
        <v>150</v>
      </c>
      <c r="C376" s="1337" t="s">
        <v>496</v>
      </c>
      <c r="D376" s="1337" t="n">
        <f aca="false">K376</f>
        <v>400</v>
      </c>
      <c r="E376" s="1337" t="s">
        <v>496</v>
      </c>
      <c r="F376" s="1357" t="n">
        <f aca="false">L376</f>
        <v>1050</v>
      </c>
      <c r="G376" s="1337" t="s">
        <v>496</v>
      </c>
      <c r="H376" s="1325" t="n">
        <v>6</v>
      </c>
      <c r="I376" s="1327" t="s">
        <v>517</v>
      </c>
      <c r="J376" s="1338" t="n">
        <v>150</v>
      </c>
      <c r="K376" s="1209" t="n">
        <v>400</v>
      </c>
      <c r="L376" s="1209" t="n">
        <v>1050</v>
      </c>
      <c r="M376" s="1210" t="n">
        <v>16.9772064936053</v>
      </c>
      <c r="N376" s="1211" t="n">
        <v>860.328</v>
      </c>
      <c r="O376" s="1212" t="n">
        <v>24690.0057818625</v>
      </c>
      <c r="P376" s="1342" t="n">
        <v>30713.7694475588</v>
      </c>
      <c r="Q376" s="1213" t="n">
        <v>15154.7232021075</v>
      </c>
      <c r="R376" s="1343" t="n">
        <v>39844.72898397</v>
      </c>
      <c r="S376" s="1344" t="n">
        <v>45868.4926496663</v>
      </c>
    </row>
    <row r="377" s="1179" customFormat="true" ht="16.5" hidden="false" customHeight="false" outlineLevel="0" collapsed="false">
      <c r="A377" s="1324" t="s">
        <v>529</v>
      </c>
      <c r="B377" s="1325" t="n">
        <f aca="false">J377</f>
        <v>150</v>
      </c>
      <c r="C377" s="1325" t="s">
        <v>496</v>
      </c>
      <c r="D377" s="1325" t="n">
        <f aca="false">K377</f>
        <v>400</v>
      </c>
      <c r="E377" s="1325" t="s">
        <v>496</v>
      </c>
      <c r="F377" s="1357" t="n">
        <f aca="false">L377</f>
        <v>1100</v>
      </c>
      <c r="G377" s="1325" t="s">
        <v>496</v>
      </c>
      <c r="H377" s="1325" t="n">
        <v>6</v>
      </c>
      <c r="I377" s="1327" t="s">
        <v>517</v>
      </c>
      <c r="J377" s="1338" t="n">
        <v>150</v>
      </c>
      <c r="K377" s="1209" t="n">
        <v>400</v>
      </c>
      <c r="L377" s="1209" t="n">
        <v>1100</v>
      </c>
      <c r="M377" s="1210" t="n">
        <v>17.7302399128621</v>
      </c>
      <c r="N377" s="1211" t="n">
        <v>921.78</v>
      </c>
      <c r="O377" s="1212" t="n">
        <v>25578.7245012038</v>
      </c>
      <c r="P377" s="1342" t="n">
        <v>31840.5829760775</v>
      </c>
      <c r="Q377" s="1213" t="n">
        <v>15717.7062277088</v>
      </c>
      <c r="R377" s="1343" t="n">
        <v>41296.4307289125</v>
      </c>
      <c r="S377" s="1344" t="n">
        <v>47558.2892037863</v>
      </c>
    </row>
    <row r="378" s="1179" customFormat="true" ht="16.5" hidden="false" customHeight="false" outlineLevel="0" collapsed="false">
      <c r="A378" s="1336" t="s">
        <v>529</v>
      </c>
      <c r="B378" s="1337" t="n">
        <f aca="false">J378</f>
        <v>150</v>
      </c>
      <c r="C378" s="1337" t="s">
        <v>496</v>
      </c>
      <c r="D378" s="1337" t="n">
        <f aca="false">K378</f>
        <v>400</v>
      </c>
      <c r="E378" s="1337" t="s">
        <v>496</v>
      </c>
      <c r="F378" s="1357" t="n">
        <f aca="false">L378</f>
        <v>1150</v>
      </c>
      <c r="G378" s="1337" t="s">
        <v>496</v>
      </c>
      <c r="H378" s="1325" t="n">
        <v>6</v>
      </c>
      <c r="I378" s="1327" t="s">
        <v>517</v>
      </c>
      <c r="J378" s="1338" t="n">
        <v>150</v>
      </c>
      <c r="K378" s="1209" t="n">
        <v>400</v>
      </c>
      <c r="L378" s="1209" t="n">
        <v>1150</v>
      </c>
      <c r="M378" s="1210" t="n">
        <v>18.483273332119</v>
      </c>
      <c r="N378" s="1211" t="n">
        <v>983.232</v>
      </c>
      <c r="O378" s="1212" t="n">
        <v>26467.6565659725</v>
      </c>
      <c r="P378" s="1342" t="n">
        <v>32967.52522038</v>
      </c>
      <c r="Q378" s="1213" t="n">
        <v>16280.6891221013</v>
      </c>
      <c r="R378" s="1343" t="n">
        <v>42748.3456880738</v>
      </c>
      <c r="S378" s="1344" t="n">
        <v>49248.2143424813</v>
      </c>
    </row>
    <row r="379" s="1179" customFormat="true" ht="16.5" hidden="false" customHeight="false" outlineLevel="0" collapsed="false">
      <c r="A379" s="1336" t="s">
        <v>529</v>
      </c>
      <c r="B379" s="1337" t="n">
        <f aca="false">J379</f>
        <v>150</v>
      </c>
      <c r="C379" s="1337" t="s">
        <v>496</v>
      </c>
      <c r="D379" s="1337" t="n">
        <f aca="false">K379</f>
        <v>400</v>
      </c>
      <c r="E379" s="1337" t="s">
        <v>496</v>
      </c>
      <c r="F379" s="1357" t="n">
        <f aca="false">L379</f>
        <v>1200</v>
      </c>
      <c r="G379" s="1337" t="s">
        <v>496</v>
      </c>
      <c r="H379" s="1325" t="n">
        <v>6</v>
      </c>
      <c r="I379" s="1327" t="s">
        <v>517</v>
      </c>
      <c r="J379" s="1338" t="n">
        <v>150</v>
      </c>
      <c r="K379" s="1209" t="n">
        <v>400</v>
      </c>
      <c r="L379" s="1209" t="n">
        <v>1200</v>
      </c>
      <c r="M379" s="1210" t="n">
        <v>19.4103467513758</v>
      </c>
      <c r="N379" s="1211" t="n">
        <v>1044.684</v>
      </c>
      <c r="O379" s="1212" t="n">
        <v>27471.333962835</v>
      </c>
      <c r="P379" s="1342" t="n">
        <v>34211.1964106588</v>
      </c>
      <c r="Q379" s="1213" t="n">
        <v>17059.169136285</v>
      </c>
      <c r="R379" s="1343" t="n">
        <v>44530.50309912</v>
      </c>
      <c r="S379" s="1344" t="n">
        <v>51270.3655469438</v>
      </c>
    </row>
    <row r="380" s="1179" customFormat="true" ht="16.5" hidden="false" customHeight="false" outlineLevel="0" collapsed="false">
      <c r="A380" s="1336" t="s">
        <v>529</v>
      </c>
      <c r="B380" s="1337" t="n">
        <f aca="false">J380</f>
        <v>150</v>
      </c>
      <c r="C380" s="1337" t="s">
        <v>496</v>
      </c>
      <c r="D380" s="1337" t="n">
        <f aca="false">K380</f>
        <v>400</v>
      </c>
      <c r="E380" s="1337" t="s">
        <v>496</v>
      </c>
      <c r="F380" s="1357" t="n">
        <f aca="false">L380</f>
        <v>1250</v>
      </c>
      <c r="G380" s="1337" t="s">
        <v>496</v>
      </c>
      <c r="H380" s="1325" t="n">
        <v>6</v>
      </c>
      <c r="I380" s="1327" t="s">
        <v>517</v>
      </c>
      <c r="J380" s="1338" t="n">
        <v>150</v>
      </c>
      <c r="K380" s="1209" t="n">
        <v>400</v>
      </c>
      <c r="L380" s="1209" t="n">
        <v>1250</v>
      </c>
      <c r="M380" s="1210" t="n">
        <v>20.1633801706326</v>
      </c>
      <c r="N380" s="1211" t="n">
        <v>1106.136</v>
      </c>
      <c r="O380" s="1212" t="n">
        <v>28360.6373483663</v>
      </c>
      <c r="P380" s="1342" t="n">
        <v>35338.3475392913</v>
      </c>
      <c r="Q380" s="1213" t="n">
        <v>17622.1520306775</v>
      </c>
      <c r="R380" s="1343" t="n">
        <v>45982.7893790438</v>
      </c>
      <c r="S380" s="1344" t="n">
        <v>52960.4995699688</v>
      </c>
    </row>
    <row r="381" s="1179" customFormat="true" ht="16.5" hidden="false" customHeight="false" outlineLevel="0" collapsed="false">
      <c r="A381" s="1336" t="s">
        <v>529</v>
      </c>
      <c r="B381" s="1337" t="n">
        <f aca="false">J381</f>
        <v>150</v>
      </c>
      <c r="C381" s="1337" t="s">
        <v>496</v>
      </c>
      <c r="D381" s="1337" t="n">
        <f aca="false">K381</f>
        <v>400</v>
      </c>
      <c r="E381" s="1337" t="s">
        <v>496</v>
      </c>
      <c r="F381" s="1357" t="n">
        <f aca="false">L381</f>
        <v>1300</v>
      </c>
      <c r="G381" s="1337" t="s">
        <v>496</v>
      </c>
      <c r="H381" s="1325" t="n">
        <v>6</v>
      </c>
      <c r="I381" s="1327" t="s">
        <v>517</v>
      </c>
      <c r="J381" s="1338" t="n">
        <v>150</v>
      </c>
      <c r="K381" s="1209" t="n">
        <v>400</v>
      </c>
      <c r="L381" s="1209" t="n">
        <v>1300</v>
      </c>
      <c r="M381" s="1210" t="n">
        <v>20.9334535898895</v>
      </c>
      <c r="N381" s="1211" t="n">
        <v>1167.588</v>
      </c>
      <c r="O381" s="1212" t="n">
        <v>29250.0922800038</v>
      </c>
      <c r="P381" s="1342" t="n">
        <v>36465.5920885538</v>
      </c>
      <c r="Q381" s="1213" t="n">
        <v>18400.6320448613</v>
      </c>
      <c r="R381" s="1343" t="n">
        <v>47650.724324865</v>
      </c>
      <c r="S381" s="1344" t="n">
        <v>54866.224133415</v>
      </c>
    </row>
    <row r="382" s="1179" customFormat="true" ht="16.5" hidden="false" customHeight="false" outlineLevel="0" collapsed="false">
      <c r="A382" s="1336" t="s">
        <v>529</v>
      </c>
      <c r="B382" s="1337" t="n">
        <f aca="false">J382</f>
        <v>150</v>
      </c>
      <c r="C382" s="1337" t="s">
        <v>496</v>
      </c>
      <c r="D382" s="1337" t="n">
        <f aca="false">K382</f>
        <v>400</v>
      </c>
      <c r="E382" s="1337" t="s">
        <v>496</v>
      </c>
      <c r="F382" s="1357" t="n">
        <f aca="false">L382</f>
        <v>1350</v>
      </c>
      <c r="G382" s="1337" t="s">
        <v>496</v>
      </c>
      <c r="H382" s="1325" t="n">
        <v>6</v>
      </c>
      <c r="I382" s="1327" t="s">
        <v>517</v>
      </c>
      <c r="J382" s="1338" t="n">
        <v>150</v>
      </c>
      <c r="K382" s="1209" t="n">
        <v>400</v>
      </c>
      <c r="L382" s="1209" t="n">
        <v>1350</v>
      </c>
      <c r="M382" s="1210" t="n">
        <v>21.6864870091463</v>
      </c>
      <c r="N382" s="1211" t="n">
        <v>1229.04</v>
      </c>
      <c r="O382" s="1212" t="n">
        <v>30139.684324785</v>
      </c>
      <c r="P382" s="1342" t="n">
        <v>37592.9208738338</v>
      </c>
      <c r="Q382" s="1213" t="n">
        <v>18963.6149392538</v>
      </c>
      <c r="R382" s="1343" t="n">
        <v>49103.2992640388</v>
      </c>
      <c r="S382" s="1344" t="n">
        <v>56556.5358130875</v>
      </c>
    </row>
    <row r="383" s="1179" customFormat="true" ht="16.5" hidden="false" customHeight="false" outlineLevel="0" collapsed="false">
      <c r="A383" s="1336" t="s">
        <v>529</v>
      </c>
      <c r="B383" s="1337" t="n">
        <f aca="false">J383</f>
        <v>150</v>
      </c>
      <c r="C383" s="1337" t="s">
        <v>496</v>
      </c>
      <c r="D383" s="1337" t="n">
        <f aca="false">K383</f>
        <v>400</v>
      </c>
      <c r="E383" s="1337" t="s">
        <v>496</v>
      </c>
      <c r="F383" s="1357" t="n">
        <f aca="false">L383</f>
        <v>1400</v>
      </c>
      <c r="G383" s="1337" t="s">
        <v>496</v>
      </c>
      <c r="H383" s="1325" t="n">
        <v>6</v>
      </c>
      <c r="I383" s="1327" t="s">
        <v>517</v>
      </c>
      <c r="J383" s="1338" t="n">
        <v>150</v>
      </c>
      <c r="K383" s="1209" t="n">
        <v>400</v>
      </c>
      <c r="L383" s="1209" t="n">
        <v>1400</v>
      </c>
      <c r="M383" s="1210" t="n">
        <v>22.4565604284032</v>
      </c>
      <c r="N383" s="1211" t="n">
        <v>1290.492</v>
      </c>
      <c r="O383" s="1212" t="n">
        <v>31029.4002306263</v>
      </c>
      <c r="P383" s="1342" t="n">
        <v>38720.3260226063</v>
      </c>
      <c r="Q383" s="1213" t="n">
        <v>19742.0949534375</v>
      </c>
      <c r="R383" s="1343" t="n">
        <v>50771.4951840638</v>
      </c>
      <c r="S383" s="1344" t="n">
        <v>58462.4209760438</v>
      </c>
    </row>
    <row r="384" s="1179" customFormat="true" ht="16.5" hidden="false" customHeight="false" outlineLevel="0" collapsed="false">
      <c r="A384" s="1336" t="s">
        <v>529</v>
      </c>
      <c r="B384" s="1337" t="n">
        <f aca="false">J384</f>
        <v>150</v>
      </c>
      <c r="C384" s="1337" t="s">
        <v>496</v>
      </c>
      <c r="D384" s="1337" t="n">
        <f aca="false">K384</f>
        <v>400</v>
      </c>
      <c r="E384" s="1337" t="s">
        <v>496</v>
      </c>
      <c r="F384" s="1357" t="n">
        <f aca="false">L384</f>
        <v>1450</v>
      </c>
      <c r="G384" s="1337" t="s">
        <v>496</v>
      </c>
      <c r="H384" s="1325" t="n">
        <v>6</v>
      </c>
      <c r="I384" s="1327" t="s">
        <v>517</v>
      </c>
      <c r="J384" s="1338" t="n">
        <v>150</v>
      </c>
      <c r="K384" s="1209" t="n">
        <v>400</v>
      </c>
      <c r="L384" s="1209" t="n">
        <v>1450</v>
      </c>
      <c r="M384" s="1210" t="n">
        <v>23.20959384766</v>
      </c>
      <c r="N384" s="1211" t="n">
        <v>1351.944</v>
      </c>
      <c r="O384" s="1212" t="n">
        <v>31919.228713575</v>
      </c>
      <c r="P384" s="1342" t="n">
        <v>39847.800843225</v>
      </c>
      <c r="Q384" s="1213" t="n">
        <v>20305.07784783</v>
      </c>
      <c r="R384" s="1343" t="n">
        <v>52224.306561405</v>
      </c>
      <c r="S384" s="1344" t="n">
        <v>60152.878691055</v>
      </c>
    </row>
    <row r="385" s="1179" customFormat="true" ht="16.5" hidden="false" customHeight="false" outlineLevel="0" collapsed="false">
      <c r="A385" s="1336" t="s">
        <v>529</v>
      </c>
      <c r="B385" s="1337" t="n">
        <f aca="false">J385</f>
        <v>150</v>
      </c>
      <c r="C385" s="1337" t="s">
        <v>496</v>
      </c>
      <c r="D385" s="1337" t="n">
        <f aca="false">K385</f>
        <v>400</v>
      </c>
      <c r="E385" s="1337" t="s">
        <v>496</v>
      </c>
      <c r="F385" s="1357" t="n">
        <f aca="false">L385</f>
        <v>1500</v>
      </c>
      <c r="G385" s="1337" t="s">
        <v>496</v>
      </c>
      <c r="H385" s="1325" t="n">
        <v>6</v>
      </c>
      <c r="I385" s="1327" t="s">
        <v>517</v>
      </c>
      <c r="J385" s="1338" t="n">
        <v>150</v>
      </c>
      <c r="K385" s="1209" t="n">
        <v>400</v>
      </c>
      <c r="L385" s="1209" t="n">
        <v>1500</v>
      </c>
      <c r="M385" s="1210" t="n">
        <v>24.2069474592168</v>
      </c>
      <c r="N385" s="1211" t="n">
        <v>1413.396</v>
      </c>
      <c r="O385" s="1212" t="n">
        <v>33558.437471715</v>
      </c>
      <c r="P385" s="1342" t="n">
        <v>41732.6158490625</v>
      </c>
      <c r="Q385" s="1213" t="n">
        <v>21083.5578620137</v>
      </c>
      <c r="R385" s="1343" t="n">
        <v>54641.9953337288</v>
      </c>
      <c r="S385" s="1344" t="n">
        <v>62816.1737110763</v>
      </c>
    </row>
    <row r="386" s="1179" customFormat="true" ht="16.5" hidden="false" customHeight="false" outlineLevel="0" collapsed="false">
      <c r="A386" s="1336" t="s">
        <v>529</v>
      </c>
      <c r="B386" s="1337" t="n">
        <f aca="false">J386</f>
        <v>150</v>
      </c>
      <c r="C386" s="1337" t="s">
        <v>496</v>
      </c>
      <c r="D386" s="1337" t="n">
        <f aca="false">K386</f>
        <v>400</v>
      </c>
      <c r="E386" s="1337" t="s">
        <v>496</v>
      </c>
      <c r="F386" s="1357" t="n">
        <f aca="false">L386</f>
        <v>1550</v>
      </c>
      <c r="G386" s="1337" t="s">
        <v>496</v>
      </c>
      <c r="H386" s="1325" t="n">
        <v>6</v>
      </c>
      <c r="I386" s="1327" t="s">
        <v>517</v>
      </c>
      <c r="J386" s="1338" t="n">
        <v>150</v>
      </c>
      <c r="K386" s="1209" t="n">
        <v>400</v>
      </c>
      <c r="L386" s="1209" t="n">
        <v>1550</v>
      </c>
      <c r="M386" s="1210" t="n">
        <v>24.9599808784737</v>
      </c>
      <c r="N386" s="1211" t="n">
        <v>1474.848</v>
      </c>
      <c r="O386" s="1212" t="n">
        <v>34448.20126875</v>
      </c>
      <c r="P386" s="1342" t="n">
        <v>42860.18737053</v>
      </c>
      <c r="Q386" s="1213" t="n">
        <v>21646.5407564062</v>
      </c>
      <c r="R386" s="1343" t="n">
        <v>56094.7420251563</v>
      </c>
      <c r="S386" s="1344" t="n">
        <v>64506.7281269363</v>
      </c>
    </row>
    <row r="387" s="1179" customFormat="true" ht="16.5" hidden="false" customHeight="false" outlineLevel="0" collapsed="false">
      <c r="A387" s="1324" t="s">
        <v>529</v>
      </c>
      <c r="B387" s="1325" t="n">
        <f aca="false">J387</f>
        <v>150</v>
      </c>
      <c r="C387" s="1325" t="s">
        <v>496</v>
      </c>
      <c r="D387" s="1325" t="n">
        <f aca="false">K387</f>
        <v>400</v>
      </c>
      <c r="E387" s="1325" t="s">
        <v>496</v>
      </c>
      <c r="F387" s="1357" t="n">
        <f aca="false">L387</f>
        <v>1600</v>
      </c>
      <c r="G387" s="1325" t="s">
        <v>496</v>
      </c>
      <c r="H387" s="1325" t="n">
        <v>6</v>
      </c>
      <c r="I387" s="1327" t="s">
        <v>517</v>
      </c>
      <c r="J387" s="1338" t="n">
        <v>150</v>
      </c>
      <c r="K387" s="1209" t="n">
        <v>400</v>
      </c>
      <c r="L387" s="1209" t="n">
        <v>1600</v>
      </c>
      <c r="M387" s="1210" t="n">
        <v>25.7130142977305</v>
      </c>
      <c r="N387" s="1211" t="n">
        <v>1536.3</v>
      </c>
      <c r="O387" s="1212" t="n">
        <v>35338.0641283913</v>
      </c>
      <c r="P387" s="1342" t="n">
        <v>43987.8125563763</v>
      </c>
      <c r="Q387" s="1213" t="n">
        <v>22209.5237820075</v>
      </c>
      <c r="R387" s="1343" t="n">
        <v>57547.5879103988</v>
      </c>
      <c r="S387" s="1344" t="n">
        <v>66197.3363383838</v>
      </c>
    </row>
    <row r="388" s="1179" customFormat="true" ht="16.5" hidden="false" customHeight="false" outlineLevel="0" collapsed="false">
      <c r="A388" s="1336" t="s">
        <v>529</v>
      </c>
      <c r="B388" s="1337" t="n">
        <f aca="false">J388</f>
        <v>150</v>
      </c>
      <c r="C388" s="1337" t="s">
        <v>496</v>
      </c>
      <c r="D388" s="1337" t="n">
        <f aca="false">K388</f>
        <v>400</v>
      </c>
      <c r="E388" s="1337" t="s">
        <v>496</v>
      </c>
      <c r="F388" s="1357" t="n">
        <f aca="false">L388</f>
        <v>1650</v>
      </c>
      <c r="G388" s="1337" t="s">
        <v>496</v>
      </c>
      <c r="H388" s="1325" t="n">
        <v>6</v>
      </c>
      <c r="I388" s="1327" t="s">
        <v>517</v>
      </c>
      <c r="J388" s="1338" t="n">
        <v>150</v>
      </c>
      <c r="K388" s="1209" t="n">
        <v>400</v>
      </c>
      <c r="L388" s="1209" t="n">
        <v>1650</v>
      </c>
      <c r="M388" s="1210" t="n">
        <v>26.4830877169874</v>
      </c>
      <c r="N388" s="1211" t="n">
        <v>1597.752</v>
      </c>
      <c r="O388" s="1212" t="n">
        <v>36228.0181781138</v>
      </c>
      <c r="P388" s="1342" t="n">
        <v>45115.4872079213</v>
      </c>
      <c r="Q388" s="1213" t="n">
        <v>22988.0037961913</v>
      </c>
      <c r="R388" s="1343" t="n">
        <v>59216.021974305</v>
      </c>
      <c r="S388" s="1344" t="n">
        <v>68103.4910041125</v>
      </c>
    </row>
    <row r="389" s="1179" customFormat="true" ht="16.5" hidden="false" customHeight="false" outlineLevel="0" collapsed="false">
      <c r="A389" s="1336" t="s">
        <v>529</v>
      </c>
      <c r="B389" s="1337" t="n">
        <f aca="false">J389</f>
        <v>150</v>
      </c>
      <c r="C389" s="1337" t="s">
        <v>496</v>
      </c>
      <c r="D389" s="1337" t="n">
        <f aca="false">K389</f>
        <v>400</v>
      </c>
      <c r="E389" s="1337" t="s">
        <v>496</v>
      </c>
      <c r="F389" s="1357" t="n">
        <f aca="false">L389</f>
        <v>1700</v>
      </c>
      <c r="G389" s="1337" t="s">
        <v>496</v>
      </c>
      <c r="H389" s="1325" t="n">
        <v>6</v>
      </c>
      <c r="I389" s="1327" t="s">
        <v>517</v>
      </c>
      <c r="J389" s="1338" t="n">
        <v>150</v>
      </c>
      <c r="K389" s="1209" t="n">
        <v>400</v>
      </c>
      <c r="L389" s="1209" t="n">
        <v>1700</v>
      </c>
      <c r="M389" s="1210" t="n">
        <v>27.2361211362442</v>
      </c>
      <c r="N389" s="1211" t="n">
        <v>1659.204</v>
      </c>
      <c r="O389" s="1212" t="n">
        <v>37118.0560702275</v>
      </c>
      <c r="P389" s="1342" t="n">
        <v>46243.2075201113</v>
      </c>
      <c r="Q389" s="1213" t="n">
        <v>23550.9866905838</v>
      </c>
      <c r="R389" s="1343" t="n">
        <v>60669.0427608113</v>
      </c>
      <c r="S389" s="1344" t="n">
        <v>69794.194210695</v>
      </c>
    </row>
    <row r="390" s="1179" customFormat="true" ht="16.5" hidden="false" customHeight="false" outlineLevel="0" collapsed="false">
      <c r="A390" s="1336" t="s">
        <v>529</v>
      </c>
      <c r="B390" s="1337" t="n">
        <f aca="false">J390</f>
        <v>150</v>
      </c>
      <c r="C390" s="1337" t="s">
        <v>496</v>
      </c>
      <c r="D390" s="1337" t="n">
        <f aca="false">K390</f>
        <v>400</v>
      </c>
      <c r="E390" s="1337" t="s">
        <v>496</v>
      </c>
      <c r="F390" s="1357" t="n">
        <f aca="false">L390</f>
        <v>1750</v>
      </c>
      <c r="G390" s="1337" t="s">
        <v>496</v>
      </c>
      <c r="H390" s="1325" t="n">
        <v>6</v>
      </c>
      <c r="I390" s="1327" t="s">
        <v>517</v>
      </c>
      <c r="J390" s="1338" t="n">
        <v>150</v>
      </c>
      <c r="K390" s="1209" t="n">
        <v>400</v>
      </c>
      <c r="L390" s="1209" t="n">
        <v>1750</v>
      </c>
      <c r="M390" s="1210" t="n">
        <v>28.0061945555011</v>
      </c>
      <c r="N390" s="1211" t="n">
        <v>1720.656</v>
      </c>
      <c r="O390" s="1212" t="n">
        <v>38008.1716379213</v>
      </c>
      <c r="P390" s="1342" t="n">
        <v>47370.9700815188</v>
      </c>
      <c r="Q390" s="1213" t="n">
        <v>24329.4667047675</v>
      </c>
      <c r="R390" s="1343" t="n">
        <v>62337.6383426888</v>
      </c>
      <c r="S390" s="1344" t="n">
        <v>71700.4367862863</v>
      </c>
    </row>
    <row r="391" s="1179" customFormat="true" ht="16.5" hidden="false" customHeight="false" outlineLevel="0" collapsed="false">
      <c r="A391" s="1336" t="s">
        <v>529</v>
      </c>
      <c r="B391" s="1337" t="n">
        <f aca="false">J391</f>
        <v>150</v>
      </c>
      <c r="C391" s="1337" t="s">
        <v>496</v>
      </c>
      <c r="D391" s="1337" t="n">
        <f aca="false">K391</f>
        <v>400</v>
      </c>
      <c r="E391" s="1337" t="s">
        <v>496</v>
      </c>
      <c r="F391" s="1357" t="n">
        <f aca="false">L391</f>
        <v>1800</v>
      </c>
      <c r="G391" s="1337" t="s">
        <v>496</v>
      </c>
      <c r="H391" s="1325" t="n">
        <v>6</v>
      </c>
      <c r="I391" s="1327" t="s">
        <v>517</v>
      </c>
      <c r="J391" s="1338" t="n">
        <v>150</v>
      </c>
      <c r="K391" s="1209" t="n">
        <v>400</v>
      </c>
      <c r="L391" s="1209" t="n">
        <v>1800</v>
      </c>
      <c r="M391" s="1210" t="n">
        <v>28.7592279747579</v>
      </c>
      <c r="N391" s="1211" t="n">
        <v>1782.108</v>
      </c>
      <c r="O391" s="1212" t="n">
        <v>38898.3589768013</v>
      </c>
      <c r="P391" s="1342" t="n">
        <v>48498.7717431338</v>
      </c>
      <c r="Q391" s="1213" t="n">
        <v>24892.44959916</v>
      </c>
      <c r="R391" s="1343" t="n">
        <v>63790.8085759613</v>
      </c>
      <c r="S391" s="1344" t="n">
        <v>73391.2213422938</v>
      </c>
    </row>
    <row r="392" s="1179" customFormat="true" ht="16.5" hidden="false" customHeight="false" outlineLevel="0" collapsed="false">
      <c r="A392" s="1336" t="s">
        <v>529</v>
      </c>
      <c r="B392" s="1337" t="n">
        <f aca="false">J392</f>
        <v>150</v>
      </c>
      <c r="C392" s="1337" t="s">
        <v>496</v>
      </c>
      <c r="D392" s="1337" t="n">
        <f aca="false">K392</f>
        <v>400</v>
      </c>
      <c r="E392" s="1337" t="s">
        <v>496</v>
      </c>
      <c r="F392" s="1357" t="n">
        <f aca="false">L392</f>
        <v>1850</v>
      </c>
      <c r="G392" s="1337" t="s">
        <v>496</v>
      </c>
      <c r="H392" s="1325" t="n">
        <v>6</v>
      </c>
      <c r="I392" s="1327" t="s">
        <v>517</v>
      </c>
      <c r="J392" s="1338" t="n">
        <v>150</v>
      </c>
      <c r="K392" s="1209" t="n">
        <v>400</v>
      </c>
      <c r="L392" s="1209" t="n">
        <v>1850</v>
      </c>
      <c r="M392" s="1210" t="n">
        <v>29.5293013940147</v>
      </c>
      <c r="N392" s="1211" t="n">
        <v>1843.56</v>
      </c>
      <c r="O392" s="1212" t="n">
        <v>39788.6129697263</v>
      </c>
      <c r="P392" s="1342" t="n">
        <v>49626.6097495725</v>
      </c>
      <c r="Q392" s="1213" t="n">
        <v>25670.9296133438</v>
      </c>
      <c r="R392" s="1343" t="n">
        <v>65459.54258307</v>
      </c>
      <c r="S392" s="1344" t="n">
        <v>75297.5393629163</v>
      </c>
    </row>
    <row r="393" s="1179" customFormat="true" ht="16.5" hidden="false" customHeight="false" outlineLevel="0" collapsed="false">
      <c r="A393" s="1336" t="s">
        <v>529</v>
      </c>
      <c r="B393" s="1337" t="n">
        <f aca="false">J393</f>
        <v>150</v>
      </c>
      <c r="C393" s="1337" t="s">
        <v>496</v>
      </c>
      <c r="D393" s="1337" t="n">
        <f aca="false">K393</f>
        <v>400</v>
      </c>
      <c r="E393" s="1337" t="s">
        <v>496</v>
      </c>
      <c r="F393" s="1357" t="n">
        <f aca="false">L393</f>
        <v>1900</v>
      </c>
      <c r="G393" s="1337" t="s">
        <v>496</v>
      </c>
      <c r="H393" s="1325" t="n">
        <v>6</v>
      </c>
      <c r="I393" s="1327" t="s">
        <v>517</v>
      </c>
      <c r="J393" s="1338" t="n">
        <v>150</v>
      </c>
      <c r="K393" s="1209" t="n">
        <v>400</v>
      </c>
      <c r="L393" s="1209" t="n">
        <v>1900</v>
      </c>
      <c r="M393" s="1210" t="n">
        <v>30.2823348132716</v>
      </c>
      <c r="N393" s="1211" t="n">
        <v>1905.012</v>
      </c>
      <c r="O393" s="1212" t="n">
        <v>40678.9287619725</v>
      </c>
      <c r="P393" s="1342" t="n">
        <v>50754.48147666</v>
      </c>
      <c r="Q393" s="1213" t="n">
        <v>26233.9125077363</v>
      </c>
      <c r="R393" s="1343" t="n">
        <v>66912.8412697088</v>
      </c>
      <c r="S393" s="1344" t="n">
        <v>76988.3939843963</v>
      </c>
    </row>
    <row r="394" s="1179" customFormat="true" ht="16.5" hidden="false" customHeight="false" outlineLevel="0" collapsed="false">
      <c r="A394" s="1336" t="s">
        <v>529</v>
      </c>
      <c r="B394" s="1337" t="n">
        <f aca="false">J394</f>
        <v>150</v>
      </c>
      <c r="C394" s="1337" t="s">
        <v>496</v>
      </c>
      <c r="D394" s="1337" t="n">
        <f aca="false">K394</f>
        <v>400</v>
      </c>
      <c r="E394" s="1337" t="s">
        <v>496</v>
      </c>
      <c r="F394" s="1357" t="n">
        <f aca="false">L394</f>
        <v>1950</v>
      </c>
      <c r="G394" s="1337" t="s">
        <v>496</v>
      </c>
      <c r="H394" s="1325" t="n">
        <v>6</v>
      </c>
      <c r="I394" s="1327" t="s">
        <v>517</v>
      </c>
      <c r="J394" s="1338" t="n">
        <v>150</v>
      </c>
      <c r="K394" s="1209" t="n">
        <v>400</v>
      </c>
      <c r="L394" s="1209" t="n">
        <v>1950</v>
      </c>
      <c r="M394" s="1210" t="n">
        <v>31.1923682325284</v>
      </c>
      <c r="N394" s="1211" t="n">
        <v>1966.464</v>
      </c>
      <c r="O394" s="1212" t="n">
        <v>41683.9236258938</v>
      </c>
      <c r="P394" s="1342" t="n">
        <v>51998.9170891163</v>
      </c>
      <c r="Q394" s="1213" t="n">
        <v>26796.8955333375</v>
      </c>
      <c r="R394" s="1343" t="n">
        <v>68480.8191592313</v>
      </c>
      <c r="S394" s="1344" t="n">
        <v>78795.8126224538</v>
      </c>
    </row>
    <row r="395" s="1179" customFormat="true" ht="16.5" hidden="false" customHeight="false" outlineLevel="0" collapsed="false">
      <c r="A395" s="1336" t="s">
        <v>529</v>
      </c>
      <c r="B395" s="1337" t="n">
        <f aca="false">J395</f>
        <v>150</v>
      </c>
      <c r="C395" s="1337" t="s">
        <v>496</v>
      </c>
      <c r="D395" s="1337" t="n">
        <f aca="false">K395</f>
        <v>400</v>
      </c>
      <c r="E395" s="1337" t="s">
        <v>496</v>
      </c>
      <c r="F395" s="1357" t="n">
        <f aca="false">L395</f>
        <v>2000</v>
      </c>
      <c r="G395" s="1337" t="s">
        <v>496</v>
      </c>
      <c r="H395" s="1325" t="n">
        <v>6</v>
      </c>
      <c r="I395" s="1327" t="s">
        <v>517</v>
      </c>
      <c r="J395" s="1338" t="n">
        <v>150</v>
      </c>
      <c r="K395" s="1209" t="n">
        <v>400</v>
      </c>
      <c r="L395" s="1209" t="n">
        <v>2000</v>
      </c>
      <c r="M395" s="1210" t="n">
        <v>32.0540040517853</v>
      </c>
      <c r="N395" s="1211" t="n">
        <v>2027.916</v>
      </c>
      <c r="O395" s="1212" t="n">
        <v>42801.9703105725</v>
      </c>
      <c r="P395" s="1342" t="n">
        <v>53536.0207725113</v>
      </c>
      <c r="Q395" s="1213" t="n">
        <v>27575.3754163125</v>
      </c>
      <c r="R395" s="1343" t="n">
        <v>70377.345726885</v>
      </c>
      <c r="S395" s="1344" t="n">
        <v>81111.3961888238</v>
      </c>
    </row>
    <row r="396" s="1179" customFormat="true" ht="16.5" hidden="false" customHeight="false" outlineLevel="0" collapsed="false">
      <c r="A396" s="1336" t="s">
        <v>529</v>
      </c>
      <c r="B396" s="1337" t="n">
        <f aca="false">J396</f>
        <v>150</v>
      </c>
      <c r="C396" s="1337" t="s">
        <v>496</v>
      </c>
      <c r="D396" s="1337" t="n">
        <f aca="false">K396</f>
        <v>400</v>
      </c>
      <c r="E396" s="1337" t="s">
        <v>496</v>
      </c>
      <c r="F396" s="1357" t="n">
        <f aca="false">L396</f>
        <v>2050</v>
      </c>
      <c r="G396" s="1337" t="s">
        <v>496</v>
      </c>
      <c r="H396" s="1325" t="n">
        <v>6</v>
      </c>
      <c r="I396" s="1327" t="s">
        <v>517</v>
      </c>
      <c r="J396" s="1338" t="n">
        <v>150</v>
      </c>
      <c r="K396" s="1209" t="n">
        <v>400</v>
      </c>
      <c r="L396" s="1209" t="n">
        <v>2050</v>
      </c>
      <c r="M396" s="1210" t="n">
        <v>32.8070374710421</v>
      </c>
      <c r="N396" s="1211" t="n">
        <v>2089.368</v>
      </c>
      <c r="O396" s="1212" t="n">
        <v>43692.4312196963</v>
      </c>
      <c r="P396" s="1342" t="n">
        <v>54663.901290585</v>
      </c>
      <c r="Q396" s="1213" t="n">
        <v>28138.3584419138</v>
      </c>
      <c r="R396" s="1343" t="n">
        <v>71830.78966161</v>
      </c>
      <c r="S396" s="1344" t="n">
        <v>82802.2597324988</v>
      </c>
    </row>
    <row r="397" s="1179" customFormat="true" ht="16.5" hidden="false" customHeight="false" outlineLevel="0" collapsed="false">
      <c r="A397" s="1324" t="s">
        <v>529</v>
      </c>
      <c r="B397" s="1325" t="n">
        <f aca="false">J397</f>
        <v>150</v>
      </c>
      <c r="C397" s="1325" t="s">
        <v>496</v>
      </c>
      <c r="D397" s="1325" t="n">
        <f aca="false">K397</f>
        <v>400</v>
      </c>
      <c r="E397" s="1325" t="s">
        <v>496</v>
      </c>
      <c r="F397" s="1357" t="n">
        <f aca="false">L397</f>
        <v>2100</v>
      </c>
      <c r="G397" s="1325" t="s">
        <v>496</v>
      </c>
      <c r="H397" s="1325" t="n">
        <v>6</v>
      </c>
      <c r="I397" s="1327" t="s">
        <v>517</v>
      </c>
      <c r="J397" s="1338" t="n">
        <v>150</v>
      </c>
      <c r="K397" s="1209" t="n">
        <v>400</v>
      </c>
      <c r="L397" s="1209" t="n">
        <v>2100</v>
      </c>
      <c r="M397" s="1210" t="n">
        <v>33.5771108902989</v>
      </c>
      <c r="N397" s="1211" t="n">
        <v>2150.82</v>
      </c>
      <c r="O397" s="1212" t="n">
        <v>44582.9394951788</v>
      </c>
      <c r="P397" s="1342" t="n">
        <v>55791.8106745838</v>
      </c>
      <c r="Q397" s="1213" t="n">
        <v>28916.8383248888</v>
      </c>
      <c r="R397" s="1343" t="n">
        <v>73499.7778200675</v>
      </c>
      <c r="S397" s="1344" t="n">
        <v>84708.6489994725</v>
      </c>
    </row>
    <row r="398" s="1179" customFormat="true" ht="16.5" hidden="false" customHeight="false" outlineLevel="0" collapsed="false">
      <c r="A398" s="1336" t="s">
        <v>529</v>
      </c>
      <c r="B398" s="1337" t="n">
        <f aca="false">J398</f>
        <v>150</v>
      </c>
      <c r="C398" s="1337" t="s">
        <v>496</v>
      </c>
      <c r="D398" s="1337" t="n">
        <f aca="false">K398</f>
        <v>400</v>
      </c>
      <c r="E398" s="1337" t="s">
        <v>496</v>
      </c>
      <c r="F398" s="1357" t="n">
        <f aca="false">L398</f>
        <v>2150</v>
      </c>
      <c r="G398" s="1337" t="s">
        <v>496</v>
      </c>
      <c r="H398" s="1325" t="n">
        <v>6</v>
      </c>
      <c r="I398" s="1327" t="s">
        <v>517</v>
      </c>
      <c r="J398" s="1338" t="n">
        <v>150</v>
      </c>
      <c r="K398" s="1209" t="n">
        <v>400</v>
      </c>
      <c r="L398" s="1209" t="n">
        <v>2150</v>
      </c>
      <c r="M398" s="1210" t="n">
        <v>34.3301443095558</v>
      </c>
      <c r="N398" s="1211" t="n">
        <v>2212.272</v>
      </c>
      <c r="O398" s="1212" t="n">
        <v>45473.49198801</v>
      </c>
      <c r="P398" s="1342" t="n">
        <v>56919.7472187938</v>
      </c>
      <c r="Q398" s="1213" t="n">
        <v>29479.82135049</v>
      </c>
      <c r="R398" s="1343" t="n">
        <v>74953.3133385</v>
      </c>
      <c r="S398" s="1344" t="n">
        <v>86399.5685692838</v>
      </c>
    </row>
    <row r="399" s="1179" customFormat="true" ht="16.5" hidden="false" customHeight="false" outlineLevel="0" collapsed="false">
      <c r="A399" s="1336" t="s">
        <v>529</v>
      </c>
      <c r="B399" s="1337" t="n">
        <f aca="false">J399</f>
        <v>150</v>
      </c>
      <c r="C399" s="1337" t="s">
        <v>496</v>
      </c>
      <c r="D399" s="1337" t="n">
        <f aca="false">K399</f>
        <v>400</v>
      </c>
      <c r="E399" s="1337" t="s">
        <v>496</v>
      </c>
      <c r="F399" s="1357" t="n">
        <f aca="false">L399</f>
        <v>2200</v>
      </c>
      <c r="G399" s="1337" t="s">
        <v>496</v>
      </c>
      <c r="H399" s="1325" t="n">
        <v>6</v>
      </c>
      <c r="I399" s="1327" t="s">
        <v>517</v>
      </c>
      <c r="J399" s="1338" t="n">
        <v>150</v>
      </c>
      <c r="K399" s="1209" t="n">
        <v>400</v>
      </c>
      <c r="L399" s="1209" t="n">
        <v>2200</v>
      </c>
      <c r="M399" s="1210" t="n">
        <v>35.1002177288126</v>
      </c>
      <c r="N399" s="1211" t="n">
        <v>2273.724</v>
      </c>
      <c r="O399" s="1212" t="n">
        <v>46364.0862052238</v>
      </c>
      <c r="P399" s="1342" t="n">
        <v>58047.7090862925</v>
      </c>
      <c r="Q399" s="1213" t="n">
        <v>30258.301233465</v>
      </c>
      <c r="R399" s="1343" t="n">
        <v>76622.3874386888</v>
      </c>
      <c r="S399" s="1344" t="n">
        <v>88306.0103197575</v>
      </c>
    </row>
    <row r="400" s="1179" customFormat="true" ht="16.5" hidden="false" customHeight="false" outlineLevel="0" collapsed="false">
      <c r="A400" s="1336" t="s">
        <v>529</v>
      </c>
      <c r="B400" s="1337" t="n">
        <f aca="false">J400</f>
        <v>150</v>
      </c>
      <c r="C400" s="1337" t="s">
        <v>496</v>
      </c>
      <c r="D400" s="1337" t="n">
        <f aca="false">K400</f>
        <v>400</v>
      </c>
      <c r="E400" s="1337" t="s">
        <v>496</v>
      </c>
      <c r="F400" s="1357" t="n">
        <f aca="false">L400</f>
        <v>2250</v>
      </c>
      <c r="G400" s="1337" t="s">
        <v>496</v>
      </c>
      <c r="H400" s="1325" t="n">
        <v>6</v>
      </c>
      <c r="I400" s="1327" t="s">
        <v>517</v>
      </c>
      <c r="J400" s="1338" t="n">
        <v>150</v>
      </c>
      <c r="K400" s="1209" t="n">
        <v>400</v>
      </c>
      <c r="L400" s="1209" t="n">
        <v>2250</v>
      </c>
      <c r="M400" s="1210" t="n">
        <v>35.8532511480695</v>
      </c>
      <c r="N400" s="1211" t="n">
        <v>2335.176</v>
      </c>
      <c r="O400" s="1212" t="n">
        <v>47254.7192602275</v>
      </c>
      <c r="P400" s="1342" t="n">
        <v>59175.6948337838</v>
      </c>
      <c r="Q400" s="1213" t="n">
        <v>30821.2842590661</v>
      </c>
      <c r="R400" s="1343" t="n">
        <v>78076.0035192936</v>
      </c>
      <c r="S400" s="1344" t="n">
        <v>89996.9790928499</v>
      </c>
    </row>
    <row r="401" s="1179" customFormat="true" ht="16.5" hidden="false" customHeight="false" outlineLevel="0" collapsed="false">
      <c r="A401" s="1336" t="s">
        <v>529</v>
      </c>
      <c r="B401" s="1337" t="n">
        <f aca="false">J401</f>
        <v>150</v>
      </c>
      <c r="C401" s="1337" t="s">
        <v>496</v>
      </c>
      <c r="D401" s="1337" t="n">
        <f aca="false">K401</f>
        <v>400</v>
      </c>
      <c r="E401" s="1337" t="s">
        <v>496</v>
      </c>
      <c r="F401" s="1357" t="n">
        <f aca="false">L401</f>
        <v>2300</v>
      </c>
      <c r="G401" s="1337" t="s">
        <v>496</v>
      </c>
      <c r="H401" s="1325" t="n">
        <v>6</v>
      </c>
      <c r="I401" s="1327" t="s">
        <v>517</v>
      </c>
      <c r="J401" s="1338" t="n">
        <v>150</v>
      </c>
      <c r="K401" s="1209" t="n">
        <v>400</v>
      </c>
      <c r="L401" s="1209" t="n">
        <v>2300</v>
      </c>
      <c r="M401" s="1210" t="n">
        <v>36.6062845673263</v>
      </c>
      <c r="N401" s="1211" t="n">
        <v>2396.628</v>
      </c>
      <c r="O401" s="1212" t="n">
        <v>48145.38918489</v>
      </c>
      <c r="P401" s="1342" t="n">
        <v>60303.70314918</v>
      </c>
      <c r="Q401" s="1213" t="n">
        <v>31384.2671534588</v>
      </c>
      <c r="R401" s="1343" t="n">
        <v>79529.6563383488</v>
      </c>
      <c r="S401" s="1344" t="n">
        <v>91687.9703026388</v>
      </c>
    </row>
    <row r="402" s="1179" customFormat="true" ht="16.5" hidden="false" customHeight="false" outlineLevel="0" collapsed="false">
      <c r="A402" s="1336" t="s">
        <v>529</v>
      </c>
      <c r="B402" s="1337" t="n">
        <f aca="false">J402</f>
        <v>150</v>
      </c>
      <c r="C402" s="1337" t="s">
        <v>496</v>
      </c>
      <c r="D402" s="1337" t="n">
        <f aca="false">K402</f>
        <v>400</v>
      </c>
      <c r="E402" s="1337" t="s">
        <v>496</v>
      </c>
      <c r="F402" s="1357" t="n">
        <f aca="false">L402</f>
        <v>2350</v>
      </c>
      <c r="G402" s="1337" t="s">
        <v>496</v>
      </c>
      <c r="H402" s="1325" t="n">
        <v>6</v>
      </c>
      <c r="I402" s="1327" t="s">
        <v>517</v>
      </c>
      <c r="J402" s="1338" t="n">
        <v>150</v>
      </c>
      <c r="K402" s="1209" t="n">
        <v>400</v>
      </c>
      <c r="L402" s="1209" t="n">
        <v>2350</v>
      </c>
      <c r="M402" s="1210" t="n">
        <v>37.3763579865832</v>
      </c>
      <c r="N402" s="1211" t="n">
        <v>2458.08</v>
      </c>
      <c r="O402" s="1212" t="n">
        <v>49036.0937486625</v>
      </c>
      <c r="P402" s="1342" t="n">
        <v>61431.7327203938</v>
      </c>
      <c r="Q402" s="1213" t="n">
        <v>32162.7471676425</v>
      </c>
      <c r="R402" s="1343" t="n">
        <v>81198.840916305</v>
      </c>
      <c r="S402" s="1344" t="n">
        <v>93594.4798880363</v>
      </c>
    </row>
    <row r="403" s="1179" customFormat="true" ht="16.5" hidden="false" customHeight="false" outlineLevel="0" collapsed="false">
      <c r="A403" s="1336" t="s">
        <v>529</v>
      </c>
      <c r="B403" s="1337" t="n">
        <f aca="false">J403</f>
        <v>150</v>
      </c>
      <c r="C403" s="1337" t="s">
        <v>496</v>
      </c>
      <c r="D403" s="1337" t="n">
        <f aca="false">K403</f>
        <v>400</v>
      </c>
      <c r="E403" s="1337" t="s">
        <v>496</v>
      </c>
      <c r="F403" s="1357" t="n">
        <f aca="false">L403</f>
        <v>2400</v>
      </c>
      <c r="G403" s="1337" t="s">
        <v>496</v>
      </c>
      <c r="H403" s="1325" t="n">
        <v>6</v>
      </c>
      <c r="I403" s="1327" t="s">
        <v>517</v>
      </c>
      <c r="J403" s="1338" t="n">
        <v>150</v>
      </c>
      <c r="K403" s="1209" t="n">
        <v>400</v>
      </c>
      <c r="L403" s="1209" t="n">
        <v>2400</v>
      </c>
      <c r="M403" s="1210" t="n">
        <v>38.12939140584</v>
      </c>
      <c r="N403" s="1211" t="n">
        <v>2519.532</v>
      </c>
      <c r="O403" s="1212" t="n">
        <v>49926.830852205</v>
      </c>
      <c r="P403" s="1342" t="n">
        <v>62559.7822353375</v>
      </c>
      <c r="Q403" s="1213" t="n">
        <v>32725.7301932438</v>
      </c>
      <c r="R403" s="1343" t="n">
        <v>82652.5610454488</v>
      </c>
      <c r="S403" s="1344" t="n">
        <v>95285.5124285813</v>
      </c>
    </row>
    <row r="404" s="1179" customFormat="true" ht="16.5" hidden="false" customHeight="false" outlineLevel="0" collapsed="false">
      <c r="A404" s="1336" t="s">
        <v>529</v>
      </c>
      <c r="B404" s="1337" t="n">
        <f aca="false">J404</f>
        <v>150</v>
      </c>
      <c r="C404" s="1337" t="s">
        <v>496</v>
      </c>
      <c r="D404" s="1337" t="n">
        <f aca="false">K404</f>
        <v>400</v>
      </c>
      <c r="E404" s="1337" t="s">
        <v>496</v>
      </c>
      <c r="F404" s="1357" t="n">
        <f aca="false">L404</f>
        <v>2450</v>
      </c>
      <c r="G404" s="1337" t="s">
        <v>496</v>
      </c>
      <c r="H404" s="1325" t="n">
        <v>6</v>
      </c>
      <c r="I404" s="1327" t="s">
        <v>517</v>
      </c>
      <c r="J404" s="1338" t="n">
        <v>150</v>
      </c>
      <c r="K404" s="1209" t="n">
        <v>400</v>
      </c>
      <c r="L404" s="1209" t="n">
        <v>2450</v>
      </c>
      <c r="M404" s="1210" t="n">
        <v>39.1267450173968</v>
      </c>
      <c r="N404" s="1211" t="n">
        <v>2580.984</v>
      </c>
      <c r="O404" s="1212" t="n">
        <v>51564.07515294</v>
      </c>
      <c r="P404" s="1342" t="n">
        <v>64444.7916925425</v>
      </c>
      <c r="Q404" s="1213" t="n">
        <v>33504.2100762188</v>
      </c>
      <c r="R404" s="1343" t="n">
        <v>85068.2852291588</v>
      </c>
      <c r="S404" s="1344" t="n">
        <v>97949.0017687613</v>
      </c>
    </row>
    <row r="405" s="1179" customFormat="true" ht="16.5" hidden="false" customHeight="false" outlineLevel="0" collapsed="false">
      <c r="A405" s="1336" t="s">
        <v>529</v>
      </c>
      <c r="B405" s="1337" t="n">
        <f aca="false">J405</f>
        <v>150</v>
      </c>
      <c r="C405" s="1337" t="s">
        <v>496</v>
      </c>
      <c r="D405" s="1337" t="n">
        <f aca="false">K405</f>
        <v>400</v>
      </c>
      <c r="E405" s="1337" t="s">
        <v>496</v>
      </c>
      <c r="F405" s="1357" t="n">
        <f aca="false">L405</f>
        <v>2500</v>
      </c>
      <c r="G405" s="1337" t="s">
        <v>496</v>
      </c>
      <c r="H405" s="1325" t="n">
        <v>6</v>
      </c>
      <c r="I405" s="1327" t="s">
        <v>517</v>
      </c>
      <c r="J405" s="1338" t="n">
        <v>150</v>
      </c>
      <c r="K405" s="1209" t="n">
        <v>400</v>
      </c>
      <c r="L405" s="1209" t="n">
        <v>2500</v>
      </c>
      <c r="M405" s="1210" t="n">
        <v>39.8797784366537</v>
      </c>
      <c r="N405" s="1211" t="n">
        <v>2642.436</v>
      </c>
      <c r="O405" s="1212" t="n">
        <v>52454.7482266125</v>
      </c>
      <c r="P405" s="1342" t="n">
        <v>65572.8627257213</v>
      </c>
      <c r="Q405" s="1213" t="n">
        <v>34067.19310182</v>
      </c>
      <c r="R405" s="1343" t="n">
        <v>86521.9413284325</v>
      </c>
      <c r="S405" s="1344" t="n">
        <v>99640.0558275413</v>
      </c>
    </row>
    <row r="406" s="1179" customFormat="true" ht="16.5" hidden="false" customHeight="false" outlineLevel="0" collapsed="false">
      <c r="A406" s="1336" t="s">
        <v>529</v>
      </c>
      <c r="B406" s="1337" t="n">
        <f aca="false">J406</f>
        <v>150</v>
      </c>
      <c r="C406" s="1337" t="s">
        <v>496</v>
      </c>
      <c r="D406" s="1337" t="n">
        <f aca="false">K406</f>
        <v>400</v>
      </c>
      <c r="E406" s="1337" t="s">
        <v>496</v>
      </c>
      <c r="F406" s="1357" t="n">
        <f aca="false">L406</f>
        <v>2550</v>
      </c>
      <c r="G406" s="1337" t="s">
        <v>496</v>
      </c>
      <c r="H406" s="1325" t="n">
        <v>6</v>
      </c>
      <c r="I406" s="1327" t="s">
        <v>517</v>
      </c>
      <c r="J406" s="1338" t="n">
        <v>150</v>
      </c>
      <c r="K406" s="1209" t="n">
        <v>400</v>
      </c>
      <c r="L406" s="1209" t="n">
        <v>2550</v>
      </c>
      <c r="M406" s="1210" t="n">
        <v>40.6498518559105</v>
      </c>
      <c r="N406" s="1211" t="n">
        <v>2703.888</v>
      </c>
      <c r="O406" s="1212" t="n">
        <v>53345.4530528025</v>
      </c>
      <c r="P406" s="1342" t="n">
        <v>66700.951078455</v>
      </c>
      <c r="Q406" s="1213" t="n">
        <v>34845.672984795</v>
      </c>
      <c r="R406" s="1343" t="n">
        <v>88191.1260375975</v>
      </c>
      <c r="S406" s="1344" t="n">
        <v>101546.62406325</v>
      </c>
    </row>
    <row r="407" s="1179" customFormat="true" ht="16.5" hidden="false" customHeight="false" outlineLevel="0" collapsed="false">
      <c r="A407" s="1324" t="s">
        <v>529</v>
      </c>
      <c r="B407" s="1325" t="n">
        <f aca="false">J407</f>
        <v>150</v>
      </c>
      <c r="C407" s="1325" t="s">
        <v>496</v>
      </c>
      <c r="D407" s="1325" t="n">
        <f aca="false">K407</f>
        <v>400</v>
      </c>
      <c r="E407" s="1325" t="s">
        <v>496</v>
      </c>
      <c r="F407" s="1357" t="n">
        <f aca="false">L407</f>
        <v>2600</v>
      </c>
      <c r="G407" s="1325" t="s">
        <v>496</v>
      </c>
      <c r="H407" s="1325" t="n">
        <v>6</v>
      </c>
      <c r="I407" s="1327" t="s">
        <v>517</v>
      </c>
      <c r="J407" s="1338" t="n">
        <v>150</v>
      </c>
      <c r="K407" s="1209" t="n">
        <v>400</v>
      </c>
      <c r="L407" s="1209" t="n">
        <v>2600</v>
      </c>
      <c r="M407" s="1210" t="n">
        <v>41.4028852751674</v>
      </c>
      <c r="N407" s="1211" t="n">
        <v>2765.34</v>
      </c>
      <c r="O407" s="1212" t="n">
        <v>53238.7555405988</v>
      </c>
      <c r="P407" s="1342" t="n">
        <v>66555.2650173975</v>
      </c>
      <c r="Q407" s="1213" t="n">
        <v>35408.6560103963</v>
      </c>
      <c r="R407" s="1343" t="n">
        <v>88647.411550995</v>
      </c>
      <c r="S407" s="1344" t="n">
        <v>101963.921027794</v>
      </c>
    </row>
    <row r="408" s="1179" customFormat="true" ht="16.5" hidden="false" customHeight="false" outlineLevel="0" collapsed="false">
      <c r="A408" s="1336" t="s">
        <v>529</v>
      </c>
      <c r="B408" s="1337" t="n">
        <f aca="false">J408</f>
        <v>150</v>
      </c>
      <c r="C408" s="1337" t="s">
        <v>496</v>
      </c>
      <c r="D408" s="1337" t="n">
        <f aca="false">K408</f>
        <v>400</v>
      </c>
      <c r="E408" s="1337" t="s">
        <v>496</v>
      </c>
      <c r="F408" s="1357" t="n">
        <f aca="false">L408</f>
        <v>2650</v>
      </c>
      <c r="G408" s="1337" t="s">
        <v>496</v>
      </c>
      <c r="H408" s="1325" t="n">
        <v>6</v>
      </c>
      <c r="I408" s="1327" t="s">
        <v>517</v>
      </c>
      <c r="J408" s="1338" t="n">
        <v>150</v>
      </c>
      <c r="K408" s="1209" t="n">
        <v>400</v>
      </c>
      <c r="L408" s="1209" t="n">
        <v>2650</v>
      </c>
      <c r="M408" s="1210" t="n">
        <v>42.1729586944242</v>
      </c>
      <c r="N408" s="1211" t="n">
        <v>2826.792</v>
      </c>
      <c r="O408" s="1212" t="n">
        <v>54396.3287300063</v>
      </c>
      <c r="P408" s="1342" t="n">
        <v>68023.882719225</v>
      </c>
      <c r="Q408" s="1213" t="n">
        <v>36187.1358933713</v>
      </c>
      <c r="R408" s="1343" t="n">
        <v>90583.4646233775</v>
      </c>
      <c r="S408" s="1344" t="n">
        <v>104211.018612596</v>
      </c>
    </row>
    <row r="409" customFormat="false" ht="16.5" hidden="false" customHeight="false" outlineLevel="0" collapsed="false">
      <c r="A409" s="1336" t="s">
        <v>529</v>
      </c>
      <c r="B409" s="1337" t="n">
        <f aca="false">J409</f>
        <v>150</v>
      </c>
      <c r="C409" s="1337" t="s">
        <v>496</v>
      </c>
      <c r="D409" s="1337" t="n">
        <f aca="false">K409</f>
        <v>400</v>
      </c>
      <c r="E409" s="1337" t="s">
        <v>496</v>
      </c>
      <c r="F409" s="1357" t="n">
        <f aca="false">L409</f>
        <v>2700</v>
      </c>
      <c r="G409" s="1337" t="s">
        <v>496</v>
      </c>
      <c r="H409" s="1325" t="n">
        <v>6</v>
      </c>
      <c r="I409" s="1327" t="s">
        <v>517</v>
      </c>
      <c r="J409" s="1338" t="n">
        <v>150</v>
      </c>
      <c r="K409" s="1209" t="n">
        <v>400</v>
      </c>
      <c r="L409" s="1209" t="n">
        <v>2700</v>
      </c>
      <c r="M409" s="1210" t="n">
        <v>43.0829921136811</v>
      </c>
      <c r="N409" s="1211" t="n">
        <v>2888.244</v>
      </c>
      <c r="O409" s="1212" t="n">
        <v>55404.1126983263</v>
      </c>
      <c r="P409" s="1342" t="n">
        <v>69271.0842121313</v>
      </c>
      <c r="Q409" s="1213" t="n">
        <v>36750.1189189725</v>
      </c>
      <c r="R409" s="1343" t="n">
        <v>92154.2316172988</v>
      </c>
      <c r="S409" s="1344" t="n">
        <v>106021.203131104</v>
      </c>
    </row>
    <row r="410" customFormat="false" ht="16.5" hidden="false" customHeight="false" outlineLevel="0" collapsed="false">
      <c r="A410" s="1336" t="s">
        <v>529</v>
      </c>
      <c r="B410" s="1337" t="n">
        <f aca="false">J410</f>
        <v>150</v>
      </c>
      <c r="C410" s="1337" t="s">
        <v>496</v>
      </c>
      <c r="D410" s="1337" t="n">
        <f aca="false">K410</f>
        <v>400</v>
      </c>
      <c r="E410" s="1337" t="s">
        <v>496</v>
      </c>
      <c r="F410" s="1357" t="n">
        <f aca="false">L410</f>
        <v>2750</v>
      </c>
      <c r="G410" s="1337" t="s">
        <v>496</v>
      </c>
      <c r="H410" s="1325" t="n">
        <v>6</v>
      </c>
      <c r="I410" s="1327" t="s">
        <v>517</v>
      </c>
      <c r="J410" s="1338" t="n">
        <v>150</v>
      </c>
      <c r="K410" s="1209" t="n">
        <v>400</v>
      </c>
      <c r="L410" s="1209" t="n">
        <v>2750</v>
      </c>
      <c r="M410" s="1210" t="n">
        <v>43.8360255329379</v>
      </c>
      <c r="N410" s="1211" t="n">
        <v>2949.696</v>
      </c>
      <c r="O410" s="1212" t="n">
        <v>56297.3057672513</v>
      </c>
      <c r="P410" s="1342" t="n">
        <v>70402.0491855</v>
      </c>
      <c r="Q410" s="1213" t="n">
        <v>37313.101813365</v>
      </c>
      <c r="R410" s="1343" t="n">
        <v>93610.4075806163</v>
      </c>
      <c r="S410" s="1344" t="n">
        <v>107715.150998865</v>
      </c>
    </row>
    <row r="411" customFormat="false" ht="16.5" hidden="false" customHeight="false" outlineLevel="0" collapsed="false">
      <c r="A411" s="1336" t="s">
        <v>529</v>
      </c>
      <c r="B411" s="1337" t="n">
        <f aca="false">J411</f>
        <v>150</v>
      </c>
      <c r="C411" s="1337" t="s">
        <v>496</v>
      </c>
      <c r="D411" s="1337" t="n">
        <f aca="false">K411</f>
        <v>400</v>
      </c>
      <c r="E411" s="1337" t="s">
        <v>496</v>
      </c>
      <c r="F411" s="1357" t="n">
        <f aca="false">L411</f>
        <v>2800</v>
      </c>
      <c r="G411" s="1337" t="s">
        <v>496</v>
      </c>
      <c r="H411" s="1325" t="n">
        <v>6</v>
      </c>
      <c r="I411" s="1327" t="s">
        <v>517</v>
      </c>
      <c r="J411" s="1338" t="n">
        <v>150</v>
      </c>
      <c r="K411" s="1209" t="n">
        <v>400</v>
      </c>
      <c r="L411" s="1209" t="n">
        <v>2800</v>
      </c>
      <c r="M411" s="1210" t="n">
        <v>44.6060989521947</v>
      </c>
      <c r="N411" s="1211" t="n">
        <v>3011.148</v>
      </c>
      <c r="O411" s="1212" t="n">
        <v>57190.5092016675</v>
      </c>
      <c r="P411" s="1342" t="n">
        <v>71533.0178327138</v>
      </c>
      <c r="Q411" s="1213" t="n">
        <v>38091.5818275488</v>
      </c>
      <c r="R411" s="1343" t="n">
        <v>95282.0910292163</v>
      </c>
      <c r="S411" s="1344" t="n">
        <v>109624.599660263</v>
      </c>
    </row>
    <row r="412" customFormat="false" ht="16.5" hidden="false" customHeight="false" outlineLevel="0" collapsed="false">
      <c r="A412" s="1336" t="s">
        <v>529</v>
      </c>
      <c r="B412" s="1337" t="n">
        <f aca="false">J412</f>
        <v>150</v>
      </c>
      <c r="C412" s="1337" t="s">
        <v>496</v>
      </c>
      <c r="D412" s="1337" t="n">
        <f aca="false">K412</f>
        <v>400</v>
      </c>
      <c r="E412" s="1337" t="s">
        <v>496</v>
      </c>
      <c r="F412" s="1357" t="n">
        <f aca="false">L412</f>
        <v>2850</v>
      </c>
      <c r="G412" s="1337" t="s">
        <v>496</v>
      </c>
      <c r="H412" s="1325" t="n">
        <v>6</v>
      </c>
      <c r="I412" s="1327" t="s">
        <v>517</v>
      </c>
      <c r="J412" s="1338" t="n">
        <v>150</v>
      </c>
      <c r="K412" s="1209" t="n">
        <v>400</v>
      </c>
      <c r="L412" s="1209" t="n">
        <v>2850</v>
      </c>
      <c r="M412" s="1210" t="n">
        <v>45.3591323714516</v>
      </c>
      <c r="N412" s="1211" t="n">
        <v>3072.6</v>
      </c>
      <c r="O412" s="1212" t="n">
        <v>58083.7223455313</v>
      </c>
      <c r="P412" s="1342" t="n">
        <v>72663.9902849813</v>
      </c>
      <c r="Q412" s="1213" t="n">
        <v>38654.5647219413</v>
      </c>
      <c r="R412" s="1343" t="n">
        <v>96738.2870674725</v>
      </c>
      <c r="S412" s="1344" t="n">
        <v>111318.555006923</v>
      </c>
    </row>
    <row r="413" customFormat="false" ht="16.5" hidden="false" customHeight="false" outlineLevel="0" collapsed="false">
      <c r="A413" s="1336" t="s">
        <v>529</v>
      </c>
      <c r="B413" s="1337" t="n">
        <f aca="false">J413</f>
        <v>150</v>
      </c>
      <c r="C413" s="1337" t="s">
        <v>496</v>
      </c>
      <c r="D413" s="1337" t="n">
        <f aca="false">K413</f>
        <v>400</v>
      </c>
      <c r="E413" s="1337" t="s">
        <v>496</v>
      </c>
      <c r="F413" s="1357" t="n">
        <f aca="false">L413</f>
        <v>2900</v>
      </c>
      <c r="G413" s="1337" t="s">
        <v>496</v>
      </c>
      <c r="H413" s="1325" t="n">
        <v>6</v>
      </c>
      <c r="I413" s="1327" t="s">
        <v>517</v>
      </c>
      <c r="J413" s="1338" t="n">
        <v>150</v>
      </c>
      <c r="K413" s="1209" t="n">
        <v>400</v>
      </c>
      <c r="L413" s="1209" t="n">
        <v>2900</v>
      </c>
      <c r="M413" s="1210" t="n">
        <v>46.1292057907084</v>
      </c>
      <c r="N413" s="1211" t="n">
        <v>3134.052</v>
      </c>
      <c r="O413" s="1212" t="n">
        <v>58976.944936425</v>
      </c>
      <c r="P413" s="1342" t="n">
        <v>73794.9660174675</v>
      </c>
      <c r="Q413" s="1213" t="n">
        <v>39433.044736125</v>
      </c>
      <c r="R413" s="1343" t="n">
        <v>98409.98967255</v>
      </c>
      <c r="S413" s="1344" t="n">
        <v>113228.010753593</v>
      </c>
    </row>
    <row r="414" customFormat="false" ht="16.5" hidden="false" customHeight="false" outlineLevel="0" collapsed="false">
      <c r="A414" s="1336" t="s">
        <v>529</v>
      </c>
      <c r="B414" s="1337" t="n">
        <f aca="false">J414</f>
        <v>150</v>
      </c>
      <c r="C414" s="1337" t="s">
        <v>496</v>
      </c>
      <c r="D414" s="1337" t="n">
        <f aca="false">K414</f>
        <v>400</v>
      </c>
      <c r="E414" s="1337" t="s">
        <v>496</v>
      </c>
      <c r="F414" s="1361" t="n">
        <f aca="false">L414</f>
        <v>2950</v>
      </c>
      <c r="G414" s="1337" t="s">
        <v>496</v>
      </c>
      <c r="H414" s="1325" t="n">
        <v>6</v>
      </c>
      <c r="I414" s="1362" t="s">
        <v>517</v>
      </c>
      <c r="J414" s="1338" t="n">
        <v>150</v>
      </c>
      <c r="K414" s="1209" t="n">
        <v>400</v>
      </c>
      <c r="L414" s="1209" t="n">
        <v>2950</v>
      </c>
      <c r="M414" s="1210" t="n">
        <v>46.8822392099653</v>
      </c>
      <c r="N414" s="1211" t="n">
        <v>3195.504</v>
      </c>
      <c r="O414" s="1212" t="n">
        <v>59870.1764495138</v>
      </c>
      <c r="P414" s="1342" t="n">
        <v>74925.9451613813</v>
      </c>
      <c r="Q414" s="1213" t="n">
        <v>39996.0276305175</v>
      </c>
      <c r="R414" s="1343" t="n">
        <v>99866.2040800313</v>
      </c>
      <c r="S414" s="1344" t="n">
        <v>114921.972791899</v>
      </c>
    </row>
    <row r="415" customFormat="false" ht="16.5" hidden="false" customHeight="false" outlineLevel="0" collapsed="false">
      <c r="A415" s="1324" t="s">
        <v>529</v>
      </c>
      <c r="B415" s="1325" t="n">
        <f aca="false">J415</f>
        <v>150</v>
      </c>
      <c r="C415" s="1325" t="s">
        <v>496</v>
      </c>
      <c r="D415" s="1325" t="n">
        <f aca="false">K415</f>
        <v>400</v>
      </c>
      <c r="E415" s="1325" t="s">
        <v>496</v>
      </c>
      <c r="F415" s="1357" t="n">
        <f aca="false">L415</f>
        <v>3000</v>
      </c>
      <c r="G415" s="1325" t="s">
        <v>496</v>
      </c>
      <c r="H415" s="1325" t="n">
        <v>6</v>
      </c>
      <c r="I415" s="1327" t="s">
        <v>517</v>
      </c>
      <c r="J415" s="1356" t="n">
        <v>150</v>
      </c>
      <c r="K415" s="1232" t="n">
        <v>400</v>
      </c>
      <c r="L415" s="1232" t="n">
        <v>3000</v>
      </c>
      <c r="M415" s="1233" t="n">
        <v>47.6523126292221</v>
      </c>
      <c r="N415" s="1234" t="n">
        <v>3256.956</v>
      </c>
      <c r="O415" s="1235" t="n">
        <v>61685.2316992388</v>
      </c>
      <c r="P415" s="1353" t="n">
        <v>76056.927454305</v>
      </c>
      <c r="Q415" s="1236" t="n">
        <v>40774.5076447013</v>
      </c>
      <c r="R415" s="1354" t="n">
        <v>102459.73934394</v>
      </c>
      <c r="S415" s="1355" t="n">
        <v>116831.435099006</v>
      </c>
    </row>
    <row r="416" customFormat="false" ht="22.5" hidden="false" customHeight="true" outlineLevel="0" collapsed="false">
      <c r="A416" s="1363" t="s">
        <v>506</v>
      </c>
      <c r="B416" s="1363"/>
      <c r="C416" s="1363"/>
      <c r="D416" s="1363"/>
      <c r="E416" s="1363"/>
      <c r="F416" s="1363"/>
      <c r="G416" s="1363"/>
      <c r="H416" s="1363"/>
      <c r="I416" s="1363"/>
      <c r="J416" s="1363"/>
      <c r="K416" s="1363"/>
      <c r="L416" s="1363"/>
      <c r="M416" s="1363"/>
      <c r="N416" s="1363"/>
      <c r="O416" s="1363"/>
      <c r="P416" s="1363"/>
      <c r="Q416" s="1363"/>
      <c r="R416" s="1363"/>
      <c r="S416" s="1363"/>
    </row>
    <row r="417" customFormat="false" ht="16.5" hidden="false" customHeight="false" outlineLevel="0" collapsed="false">
      <c r="A417" s="1202" t="s">
        <v>516</v>
      </c>
      <c r="B417" s="1202"/>
      <c r="C417" s="1202"/>
      <c r="D417" s="1202"/>
      <c r="E417" s="1202"/>
      <c r="F417" s="1202"/>
      <c r="G417" s="1202"/>
      <c r="H417" s="1202"/>
      <c r="I417" s="1202"/>
      <c r="J417" s="1202"/>
      <c r="K417" s="1202"/>
      <c r="L417" s="1202"/>
      <c r="M417" s="1202"/>
      <c r="N417" s="1202"/>
      <c r="O417" s="1202"/>
      <c r="P417" s="1202"/>
      <c r="Q417" s="1202"/>
      <c r="R417" s="1202"/>
      <c r="S417" s="1202"/>
    </row>
    <row r="418" customFormat="false" ht="16.5" hidden="false" customHeight="false" outlineLevel="0" collapsed="false">
      <c r="A418" s="1324" t="s">
        <v>529</v>
      </c>
      <c r="B418" s="1325" t="n">
        <f aca="false">J418</f>
        <v>150</v>
      </c>
      <c r="C418" s="1325" t="s">
        <v>496</v>
      </c>
      <c r="D418" s="1325" t="n">
        <f aca="false">K418</f>
        <v>400</v>
      </c>
      <c r="E418" s="1325" t="s">
        <v>496</v>
      </c>
      <c r="F418" s="1357" t="n">
        <f aca="false">L418</f>
        <v>600</v>
      </c>
      <c r="G418" s="1325" t="s">
        <v>496</v>
      </c>
      <c r="H418" s="1325" t="n">
        <v>8</v>
      </c>
      <c r="I418" s="1327" t="s">
        <v>517</v>
      </c>
      <c r="J418" s="1328" t="n">
        <v>150</v>
      </c>
      <c r="K418" s="1259" t="n">
        <v>400</v>
      </c>
      <c r="L418" s="1259" t="n">
        <v>600</v>
      </c>
      <c r="M418" s="1360" t="n">
        <v>10.1317457202937</v>
      </c>
      <c r="N418" s="1261" t="n">
        <v>341.4</v>
      </c>
      <c r="O418" s="1240" t="n">
        <v>18911.6759555663</v>
      </c>
      <c r="P418" s="1332" t="n">
        <v>22481.96956677</v>
      </c>
      <c r="Q418" s="1262" t="n">
        <v>9225.88854220125</v>
      </c>
      <c r="R418" s="1334" t="n">
        <v>28137.5644977675</v>
      </c>
      <c r="S418" s="1335" t="n">
        <v>31707.8581089713</v>
      </c>
    </row>
    <row r="419" customFormat="false" ht="16.5" hidden="false" customHeight="false" outlineLevel="0" collapsed="false">
      <c r="A419" s="1336" t="s">
        <v>529</v>
      </c>
      <c r="B419" s="1337" t="n">
        <f aca="false">J419</f>
        <v>150</v>
      </c>
      <c r="C419" s="1337" t="s">
        <v>496</v>
      </c>
      <c r="D419" s="1337" t="n">
        <f aca="false">K419</f>
        <v>400</v>
      </c>
      <c r="E419" s="1337" t="s">
        <v>496</v>
      </c>
      <c r="F419" s="1357" t="n">
        <f aca="false">L419</f>
        <v>650</v>
      </c>
      <c r="G419" s="1337" t="s">
        <v>496</v>
      </c>
      <c r="H419" s="1325" t="n">
        <v>8</v>
      </c>
      <c r="I419" s="1327" t="s">
        <v>517</v>
      </c>
      <c r="J419" s="1338" t="n">
        <v>150</v>
      </c>
      <c r="K419" s="1209" t="n">
        <v>400</v>
      </c>
      <c r="L419" s="1209" t="n">
        <v>650</v>
      </c>
      <c r="M419" s="1210" t="n">
        <v>10.8847791395505</v>
      </c>
      <c r="N419" s="1211" t="n">
        <v>409.68</v>
      </c>
      <c r="O419" s="1212" t="n">
        <v>20014.4486296575</v>
      </c>
      <c r="P419" s="1342" t="n">
        <v>23803.7444712</v>
      </c>
      <c r="Q419" s="1213" t="n">
        <v>9788.8715678025</v>
      </c>
      <c r="R419" s="1343" t="n">
        <v>29803.32019746</v>
      </c>
      <c r="S419" s="1344" t="n">
        <v>33592.6160390025</v>
      </c>
    </row>
    <row r="420" customFormat="false" ht="16.5" hidden="false" customHeight="false" outlineLevel="0" collapsed="false">
      <c r="A420" s="1336" t="s">
        <v>529</v>
      </c>
      <c r="B420" s="1337" t="n">
        <f aca="false">J420</f>
        <v>150</v>
      </c>
      <c r="C420" s="1337" t="s">
        <v>496</v>
      </c>
      <c r="D420" s="1337" t="n">
        <f aca="false">K420</f>
        <v>400</v>
      </c>
      <c r="E420" s="1337" t="s">
        <v>496</v>
      </c>
      <c r="F420" s="1357" t="n">
        <f aca="false">L420</f>
        <v>700</v>
      </c>
      <c r="G420" s="1337" t="s">
        <v>496</v>
      </c>
      <c r="H420" s="1325" t="n">
        <v>8</v>
      </c>
      <c r="I420" s="1327" t="s">
        <v>517</v>
      </c>
      <c r="J420" s="1338" t="n">
        <v>150</v>
      </c>
      <c r="K420" s="1209" t="n">
        <v>400</v>
      </c>
      <c r="L420" s="1209" t="n">
        <v>700</v>
      </c>
      <c r="M420" s="1210" t="n">
        <v>11.6548525588074</v>
      </c>
      <c r="N420" s="1211" t="n">
        <v>477.96</v>
      </c>
      <c r="O420" s="1212" t="n">
        <v>21117.193356285</v>
      </c>
      <c r="P420" s="1342" t="n">
        <v>25125.5195068388</v>
      </c>
      <c r="Q420" s="1213" t="n">
        <v>10567.3514507775</v>
      </c>
      <c r="R420" s="1343" t="n">
        <v>31684.5448070625</v>
      </c>
      <c r="S420" s="1344" t="n">
        <v>35692.8709576163</v>
      </c>
    </row>
    <row r="421" customFormat="false" ht="16.5" hidden="false" customHeight="false" outlineLevel="0" collapsed="false">
      <c r="A421" s="1336" t="s">
        <v>529</v>
      </c>
      <c r="B421" s="1337" t="n">
        <f aca="false">J421</f>
        <v>150</v>
      </c>
      <c r="C421" s="1337" t="s">
        <v>496</v>
      </c>
      <c r="D421" s="1337" t="n">
        <f aca="false">K421</f>
        <v>400</v>
      </c>
      <c r="E421" s="1337" t="s">
        <v>496</v>
      </c>
      <c r="F421" s="1357" t="n">
        <f aca="false">L421</f>
        <v>750</v>
      </c>
      <c r="G421" s="1337" t="s">
        <v>496</v>
      </c>
      <c r="H421" s="1325" t="n">
        <v>8</v>
      </c>
      <c r="I421" s="1327" t="s">
        <v>517</v>
      </c>
      <c r="J421" s="1338" t="n">
        <v>150</v>
      </c>
      <c r="K421" s="1209" t="n">
        <v>400</v>
      </c>
      <c r="L421" s="1209" t="n">
        <v>750</v>
      </c>
      <c r="M421" s="1210" t="n">
        <v>12.4078859780642</v>
      </c>
      <c r="N421" s="1211" t="n">
        <v>546.24</v>
      </c>
      <c r="O421" s="1212" t="n">
        <v>22219.9139405025</v>
      </c>
      <c r="P421" s="1342" t="n">
        <v>26447.2944112688</v>
      </c>
      <c r="Q421" s="1213" t="n">
        <v>11130.3344763788</v>
      </c>
      <c r="R421" s="1343" t="n">
        <v>33350.2484168813</v>
      </c>
      <c r="S421" s="1344" t="n">
        <v>37577.6288876475</v>
      </c>
    </row>
    <row r="422" customFormat="false" ht="16.5" hidden="false" customHeight="false" outlineLevel="0" collapsed="false">
      <c r="A422" s="1336" t="s">
        <v>529</v>
      </c>
      <c r="B422" s="1337" t="n">
        <f aca="false">J422</f>
        <v>150</v>
      </c>
      <c r="C422" s="1337" t="s">
        <v>496</v>
      </c>
      <c r="D422" s="1337" t="n">
        <f aca="false">K422</f>
        <v>400</v>
      </c>
      <c r="E422" s="1337" t="s">
        <v>496</v>
      </c>
      <c r="F422" s="1357" t="n">
        <f aca="false">L422</f>
        <v>800</v>
      </c>
      <c r="G422" s="1337" t="s">
        <v>496</v>
      </c>
      <c r="H422" s="1325" t="n">
        <v>8</v>
      </c>
      <c r="I422" s="1327" t="s">
        <v>517</v>
      </c>
      <c r="J422" s="1338" t="n">
        <v>150</v>
      </c>
      <c r="K422" s="1209" t="n">
        <v>400</v>
      </c>
      <c r="L422" s="1209" t="n">
        <v>800</v>
      </c>
      <c r="M422" s="1210" t="n">
        <v>13.1609193973211</v>
      </c>
      <c r="N422" s="1211" t="n">
        <v>614.52</v>
      </c>
      <c r="O422" s="1212" t="n">
        <v>23322.6141873638</v>
      </c>
      <c r="P422" s="1342" t="n">
        <v>27769.0693156988</v>
      </c>
      <c r="Q422" s="1213" t="n">
        <v>11693.3173707713</v>
      </c>
      <c r="R422" s="1343" t="n">
        <v>35015.931558135</v>
      </c>
      <c r="S422" s="1344" t="n">
        <v>39462.38668647</v>
      </c>
    </row>
    <row r="423" customFormat="false" ht="16.5" hidden="false" customHeight="false" outlineLevel="0" collapsed="false">
      <c r="A423" s="1336" t="s">
        <v>529</v>
      </c>
      <c r="B423" s="1337" t="n">
        <f aca="false">J423</f>
        <v>150</v>
      </c>
      <c r="C423" s="1337" t="s">
        <v>496</v>
      </c>
      <c r="D423" s="1337" t="n">
        <f aca="false">K423</f>
        <v>400</v>
      </c>
      <c r="E423" s="1337" t="s">
        <v>496</v>
      </c>
      <c r="F423" s="1357" t="n">
        <f aca="false">L423</f>
        <v>850</v>
      </c>
      <c r="G423" s="1337" t="s">
        <v>496</v>
      </c>
      <c r="H423" s="1325" t="n">
        <v>8</v>
      </c>
      <c r="I423" s="1327" t="s">
        <v>517</v>
      </c>
      <c r="J423" s="1338" t="n">
        <v>150</v>
      </c>
      <c r="K423" s="1209" t="n">
        <v>400</v>
      </c>
      <c r="L423" s="1209" t="n">
        <v>850</v>
      </c>
      <c r="M423" s="1210" t="n">
        <v>13.9309928165779</v>
      </c>
      <c r="N423" s="1211" t="n">
        <v>682.8</v>
      </c>
      <c r="O423" s="1212" t="n">
        <v>24425.296589835</v>
      </c>
      <c r="P423" s="1342" t="n">
        <v>29090.8443513375</v>
      </c>
      <c r="Q423" s="1213" t="n">
        <v>12471.797384955</v>
      </c>
      <c r="R423" s="1343" t="n">
        <v>36897.09397479</v>
      </c>
      <c r="S423" s="1344" t="n">
        <v>41562.6417362925</v>
      </c>
    </row>
    <row r="424" customFormat="false" ht="16.5" hidden="false" customHeight="false" outlineLevel="0" collapsed="false">
      <c r="A424" s="1336" t="s">
        <v>529</v>
      </c>
      <c r="B424" s="1337" t="n">
        <f aca="false">J424</f>
        <v>150</v>
      </c>
      <c r="C424" s="1337" t="s">
        <v>496</v>
      </c>
      <c r="D424" s="1337" t="n">
        <f aca="false">K424</f>
        <v>400</v>
      </c>
      <c r="E424" s="1337" t="s">
        <v>496</v>
      </c>
      <c r="F424" s="1357" t="n">
        <f aca="false">L424</f>
        <v>900</v>
      </c>
      <c r="G424" s="1337" t="s">
        <v>496</v>
      </c>
      <c r="H424" s="1325" t="n">
        <v>8</v>
      </c>
      <c r="I424" s="1327" t="s">
        <v>517</v>
      </c>
      <c r="J424" s="1338" t="n">
        <v>150</v>
      </c>
      <c r="K424" s="1209" t="n">
        <v>400</v>
      </c>
      <c r="L424" s="1209" t="n">
        <v>900</v>
      </c>
      <c r="M424" s="1210" t="n">
        <v>14.6840262358347</v>
      </c>
      <c r="N424" s="1211" t="n">
        <v>751.08</v>
      </c>
      <c r="O424" s="1212" t="n">
        <v>25527.9635096738</v>
      </c>
      <c r="P424" s="1342" t="n">
        <v>30412.6192557675</v>
      </c>
      <c r="Q424" s="1213" t="n">
        <v>13034.7802793475</v>
      </c>
      <c r="R424" s="1343" t="n">
        <v>38562.7437890213</v>
      </c>
      <c r="S424" s="1344" t="n">
        <v>43447.399535115</v>
      </c>
    </row>
    <row r="425" customFormat="false" ht="16.5" hidden="false" customHeight="false" outlineLevel="0" collapsed="false">
      <c r="A425" s="1336" t="s">
        <v>529</v>
      </c>
      <c r="B425" s="1337" t="n">
        <f aca="false">J425</f>
        <v>150</v>
      </c>
      <c r="C425" s="1337" t="s">
        <v>496</v>
      </c>
      <c r="D425" s="1337" t="n">
        <f aca="false">K425</f>
        <v>400</v>
      </c>
      <c r="E425" s="1337" t="s">
        <v>496</v>
      </c>
      <c r="F425" s="1357" t="n">
        <f aca="false">L425</f>
        <v>950</v>
      </c>
      <c r="G425" s="1337" t="s">
        <v>496</v>
      </c>
      <c r="H425" s="1325" t="n">
        <v>8</v>
      </c>
      <c r="I425" s="1327" t="s">
        <v>517</v>
      </c>
      <c r="J425" s="1338" t="n">
        <v>150</v>
      </c>
      <c r="K425" s="1209" t="n">
        <v>400</v>
      </c>
      <c r="L425" s="1209" t="n">
        <v>950</v>
      </c>
      <c r="M425" s="1210" t="n">
        <v>15.4540996550916</v>
      </c>
      <c r="N425" s="1211" t="n">
        <v>819.36</v>
      </c>
      <c r="O425" s="1212" t="n">
        <v>26500.501527525</v>
      </c>
      <c r="P425" s="1342" t="n">
        <v>31599.4584256538</v>
      </c>
      <c r="Q425" s="1213" t="n">
        <v>13813.2602935313</v>
      </c>
      <c r="R425" s="1343" t="n">
        <v>40313.7618210563</v>
      </c>
      <c r="S425" s="1344" t="n">
        <v>45412.718719185</v>
      </c>
    </row>
    <row r="426" customFormat="false" ht="16.5" hidden="false" customHeight="false" outlineLevel="0" collapsed="false">
      <c r="A426" s="1336" t="s">
        <v>529</v>
      </c>
      <c r="B426" s="1337" t="n">
        <f aca="false">J426</f>
        <v>150</v>
      </c>
      <c r="C426" s="1337" t="s">
        <v>496</v>
      </c>
      <c r="D426" s="1337" t="n">
        <f aca="false">K426</f>
        <v>400</v>
      </c>
      <c r="E426" s="1337" t="s">
        <v>496</v>
      </c>
      <c r="F426" s="1357" t="n">
        <f aca="false">L426</f>
        <v>1000</v>
      </c>
      <c r="G426" s="1337" t="s">
        <v>496</v>
      </c>
      <c r="H426" s="1325" t="n">
        <v>8</v>
      </c>
      <c r="I426" s="1327" t="s">
        <v>517</v>
      </c>
      <c r="J426" s="1338" t="n">
        <v>150</v>
      </c>
      <c r="K426" s="1209" t="n">
        <v>400</v>
      </c>
      <c r="L426" s="1209" t="n">
        <v>1000</v>
      </c>
      <c r="M426" s="1210" t="n">
        <v>16.2071330743484</v>
      </c>
      <c r="N426" s="1211" t="n">
        <v>887.64</v>
      </c>
      <c r="O426" s="1212" t="n">
        <v>27798.3477610088</v>
      </c>
      <c r="P426" s="1342" t="n">
        <v>33123.6369975038</v>
      </c>
      <c r="Q426" s="1213" t="n">
        <v>14376.2433191325</v>
      </c>
      <c r="R426" s="1343" t="n">
        <v>42174.5910801413</v>
      </c>
      <c r="S426" s="1344" t="n">
        <v>47499.8803166363</v>
      </c>
    </row>
    <row r="427" customFormat="false" ht="16.5" hidden="false" customHeight="false" outlineLevel="0" collapsed="false">
      <c r="A427" s="1336" t="s">
        <v>529</v>
      </c>
      <c r="B427" s="1337" t="n">
        <f aca="false">J427</f>
        <v>150</v>
      </c>
      <c r="C427" s="1337" t="s">
        <v>496</v>
      </c>
      <c r="D427" s="1337" t="n">
        <f aca="false">K427</f>
        <v>400</v>
      </c>
      <c r="E427" s="1337" t="s">
        <v>496</v>
      </c>
      <c r="F427" s="1357" t="n">
        <f aca="false">L427</f>
        <v>1050</v>
      </c>
      <c r="G427" s="1337" t="s">
        <v>496</v>
      </c>
      <c r="H427" s="1325" t="n">
        <v>8</v>
      </c>
      <c r="I427" s="1327" t="s">
        <v>517</v>
      </c>
      <c r="J427" s="1338" t="n">
        <v>150</v>
      </c>
      <c r="K427" s="1209" t="n">
        <v>400</v>
      </c>
      <c r="L427" s="1209" t="n">
        <v>1050</v>
      </c>
      <c r="M427" s="1210" t="n">
        <v>16.9772064936053</v>
      </c>
      <c r="N427" s="1211" t="n">
        <v>955.92</v>
      </c>
      <c r="O427" s="1212" t="n">
        <v>28901.0078579925</v>
      </c>
      <c r="P427" s="1342" t="n">
        <v>34445.4119019338</v>
      </c>
      <c r="Q427" s="1213" t="n">
        <v>15154.7232021075</v>
      </c>
      <c r="R427" s="1343" t="n">
        <v>44055.7310601</v>
      </c>
      <c r="S427" s="1344" t="n">
        <v>49600.1351040413</v>
      </c>
    </row>
    <row r="428" s="1179" customFormat="true" ht="16.5" hidden="false" customHeight="false" outlineLevel="0" collapsed="false">
      <c r="A428" s="1324" t="s">
        <v>529</v>
      </c>
      <c r="B428" s="1325" t="n">
        <f aca="false">J428</f>
        <v>150</v>
      </c>
      <c r="C428" s="1325" t="s">
        <v>496</v>
      </c>
      <c r="D428" s="1325" t="n">
        <f aca="false">K428</f>
        <v>400</v>
      </c>
      <c r="E428" s="1325" t="s">
        <v>496</v>
      </c>
      <c r="F428" s="1357" t="n">
        <f aca="false">L428</f>
        <v>1100</v>
      </c>
      <c r="G428" s="1325" t="s">
        <v>496</v>
      </c>
      <c r="H428" s="1325" t="n">
        <v>8</v>
      </c>
      <c r="I428" s="1327" t="s">
        <v>517</v>
      </c>
      <c r="J428" s="1338" t="n">
        <v>150</v>
      </c>
      <c r="K428" s="1209" t="n">
        <v>400</v>
      </c>
      <c r="L428" s="1209" t="n">
        <v>1100</v>
      </c>
      <c r="M428" s="1210" t="n">
        <v>17.7302399128621</v>
      </c>
      <c r="N428" s="1211" t="n">
        <v>1024.2</v>
      </c>
      <c r="O428" s="1212" t="n">
        <v>30003.6564086063</v>
      </c>
      <c r="P428" s="1342" t="n">
        <v>35767.1869375725</v>
      </c>
      <c r="Q428" s="1213" t="n">
        <v>15717.7062277088</v>
      </c>
      <c r="R428" s="1343" t="n">
        <v>45721.362636315</v>
      </c>
      <c r="S428" s="1344" t="n">
        <v>51484.8931652813</v>
      </c>
    </row>
    <row r="429" s="1179" customFormat="true" ht="16.5" hidden="false" customHeight="false" outlineLevel="0" collapsed="false">
      <c r="A429" s="1336" t="s">
        <v>529</v>
      </c>
      <c r="B429" s="1337" t="n">
        <f aca="false">J429</f>
        <v>150</v>
      </c>
      <c r="C429" s="1337" t="s">
        <v>496</v>
      </c>
      <c r="D429" s="1337" t="n">
        <f aca="false">K429</f>
        <v>400</v>
      </c>
      <c r="E429" s="1337" t="s">
        <v>496</v>
      </c>
      <c r="F429" s="1357" t="n">
        <f aca="false">L429</f>
        <v>1150</v>
      </c>
      <c r="G429" s="1337" t="s">
        <v>496</v>
      </c>
      <c r="H429" s="1325" t="n">
        <v>8</v>
      </c>
      <c r="I429" s="1327" t="s">
        <v>517</v>
      </c>
      <c r="J429" s="1338" t="n">
        <v>150</v>
      </c>
      <c r="K429" s="1209" t="n">
        <v>400</v>
      </c>
      <c r="L429" s="1209" t="n">
        <v>1150</v>
      </c>
      <c r="M429" s="1210" t="n">
        <v>18.483273332119</v>
      </c>
      <c r="N429" s="1211" t="n">
        <v>1092.48</v>
      </c>
      <c r="O429" s="1212" t="n">
        <v>31106.2947249375</v>
      </c>
      <c r="P429" s="1342" t="n">
        <v>37088.9618420025</v>
      </c>
      <c r="Q429" s="1213" t="n">
        <v>16280.6891221013</v>
      </c>
      <c r="R429" s="1343" t="n">
        <v>47386.9838470388</v>
      </c>
      <c r="S429" s="1344" t="n">
        <v>53369.6509641038</v>
      </c>
    </row>
    <row r="430" s="1179" customFormat="true" ht="16.5" hidden="false" customHeight="false" outlineLevel="0" collapsed="false">
      <c r="A430" s="1336" t="s">
        <v>529</v>
      </c>
      <c r="B430" s="1337" t="n">
        <f aca="false">J430</f>
        <v>150</v>
      </c>
      <c r="C430" s="1337" t="s">
        <v>496</v>
      </c>
      <c r="D430" s="1337" t="n">
        <f aca="false">K430</f>
        <v>400</v>
      </c>
      <c r="E430" s="1337" t="s">
        <v>496</v>
      </c>
      <c r="F430" s="1357" t="n">
        <f aca="false">L430</f>
        <v>1200</v>
      </c>
      <c r="G430" s="1337" t="s">
        <v>496</v>
      </c>
      <c r="H430" s="1325" t="n">
        <v>8</v>
      </c>
      <c r="I430" s="1327" t="s">
        <v>517</v>
      </c>
      <c r="J430" s="1338" t="n">
        <v>150</v>
      </c>
      <c r="K430" s="1209" t="n">
        <v>400</v>
      </c>
      <c r="L430" s="1209" t="n">
        <v>1200</v>
      </c>
      <c r="M430" s="1210" t="n">
        <v>19.4103467513758</v>
      </c>
      <c r="N430" s="1211" t="n">
        <v>1160.76</v>
      </c>
      <c r="O430" s="1212" t="n">
        <v>32353.2613541813</v>
      </c>
      <c r="P430" s="1342" t="n">
        <v>38555.4399227438</v>
      </c>
      <c r="Q430" s="1213" t="n">
        <v>17059.169136285</v>
      </c>
      <c r="R430" s="1343" t="n">
        <v>49412.4304904663</v>
      </c>
      <c r="S430" s="1344" t="n">
        <v>55614.6090590288</v>
      </c>
    </row>
    <row r="431" s="1179" customFormat="true" ht="16.5" hidden="false" customHeight="false" outlineLevel="0" collapsed="false">
      <c r="A431" s="1336" t="s">
        <v>529</v>
      </c>
      <c r="B431" s="1337" t="n">
        <f aca="false">J431</f>
        <v>150</v>
      </c>
      <c r="C431" s="1337" t="s">
        <v>496</v>
      </c>
      <c r="D431" s="1337" t="n">
        <f aca="false">K431</f>
        <v>400</v>
      </c>
      <c r="E431" s="1337" t="s">
        <v>496</v>
      </c>
      <c r="F431" s="1357" t="n">
        <f aca="false">L431</f>
        <v>1250</v>
      </c>
      <c r="G431" s="1337" t="s">
        <v>496</v>
      </c>
      <c r="H431" s="1325" t="n">
        <v>8</v>
      </c>
      <c r="I431" s="1327" t="s">
        <v>517</v>
      </c>
      <c r="J431" s="1338" t="n">
        <v>150</v>
      </c>
      <c r="K431" s="1209" t="n">
        <v>400</v>
      </c>
      <c r="L431" s="1209" t="n">
        <v>1250</v>
      </c>
      <c r="M431" s="1210" t="n">
        <v>20.1633801706326</v>
      </c>
      <c r="N431" s="1211" t="n">
        <v>1229.04</v>
      </c>
      <c r="O431" s="1212" t="n">
        <v>33455.8792019475</v>
      </c>
      <c r="P431" s="1342" t="n">
        <v>39877.2148271738</v>
      </c>
      <c r="Q431" s="1213" t="n">
        <v>17622.1520306775</v>
      </c>
      <c r="R431" s="1343" t="n">
        <v>51078.031232625</v>
      </c>
      <c r="S431" s="1344" t="n">
        <v>57499.3668578513</v>
      </c>
    </row>
    <row r="432" s="1179" customFormat="true" ht="16.5" hidden="false" customHeight="false" outlineLevel="0" collapsed="false">
      <c r="A432" s="1336" t="s">
        <v>529</v>
      </c>
      <c r="B432" s="1337" t="n">
        <f aca="false">J432</f>
        <v>150</v>
      </c>
      <c r="C432" s="1337" t="s">
        <v>496</v>
      </c>
      <c r="D432" s="1337" t="n">
        <f aca="false">K432</f>
        <v>400</v>
      </c>
      <c r="E432" s="1337" t="s">
        <v>496</v>
      </c>
      <c r="F432" s="1357" t="n">
        <f aca="false">L432</f>
        <v>1300</v>
      </c>
      <c r="G432" s="1337" t="s">
        <v>496</v>
      </c>
      <c r="H432" s="1325" t="n">
        <v>8</v>
      </c>
      <c r="I432" s="1327" t="s">
        <v>517</v>
      </c>
      <c r="J432" s="1338" t="n">
        <v>150</v>
      </c>
      <c r="K432" s="1209" t="n">
        <v>400</v>
      </c>
      <c r="L432" s="1209" t="n">
        <v>1300</v>
      </c>
      <c r="M432" s="1210" t="n">
        <v>20.9334535898895</v>
      </c>
      <c r="N432" s="1211" t="n">
        <v>1297.32</v>
      </c>
      <c r="O432" s="1212" t="n">
        <v>34558.4897020238</v>
      </c>
      <c r="P432" s="1342" t="n">
        <v>41198.9898628125</v>
      </c>
      <c r="Q432" s="1213" t="n">
        <v>18400.6320448613</v>
      </c>
      <c r="R432" s="1343" t="n">
        <v>52959.121746885</v>
      </c>
      <c r="S432" s="1344" t="n">
        <v>59599.6219076738</v>
      </c>
    </row>
    <row r="433" s="1179" customFormat="true" ht="16.5" hidden="false" customHeight="false" outlineLevel="0" collapsed="false">
      <c r="A433" s="1336" t="s">
        <v>529</v>
      </c>
      <c r="B433" s="1337" t="n">
        <f aca="false">J433</f>
        <v>150</v>
      </c>
      <c r="C433" s="1337" t="s">
        <v>496</v>
      </c>
      <c r="D433" s="1337" t="n">
        <f aca="false">K433</f>
        <v>400</v>
      </c>
      <c r="E433" s="1337" t="s">
        <v>496</v>
      </c>
      <c r="F433" s="1357" t="n">
        <f aca="false">L433</f>
        <v>1350</v>
      </c>
      <c r="G433" s="1337" t="s">
        <v>496</v>
      </c>
      <c r="H433" s="1325" t="n">
        <v>8</v>
      </c>
      <c r="I433" s="1327" t="s">
        <v>517</v>
      </c>
      <c r="J433" s="1338" t="n">
        <v>150</v>
      </c>
      <c r="K433" s="1209" t="n">
        <v>400</v>
      </c>
      <c r="L433" s="1209" t="n">
        <v>1350</v>
      </c>
      <c r="M433" s="1210" t="n">
        <v>21.6864870091463</v>
      </c>
      <c r="N433" s="1211" t="n">
        <v>1365.6</v>
      </c>
      <c r="O433" s="1212" t="n">
        <v>35661.0935104538</v>
      </c>
      <c r="P433" s="1342" t="n">
        <v>42520.7647672425</v>
      </c>
      <c r="Q433" s="1213" t="n">
        <v>18963.6149392538</v>
      </c>
      <c r="R433" s="1343" t="n">
        <v>54624.7084497075</v>
      </c>
      <c r="S433" s="1344" t="n">
        <v>61484.3797064963</v>
      </c>
    </row>
    <row r="434" s="1179" customFormat="true" ht="16.5" hidden="false" customHeight="false" outlineLevel="0" collapsed="false">
      <c r="A434" s="1336" t="s">
        <v>529</v>
      </c>
      <c r="B434" s="1337" t="n">
        <f aca="false">J434</f>
        <v>150</v>
      </c>
      <c r="C434" s="1337" t="s">
        <v>496</v>
      </c>
      <c r="D434" s="1337" t="n">
        <f aca="false">K434</f>
        <v>400</v>
      </c>
      <c r="E434" s="1337" t="s">
        <v>496</v>
      </c>
      <c r="F434" s="1357" t="n">
        <f aca="false">L434</f>
        <v>1400</v>
      </c>
      <c r="G434" s="1337" t="s">
        <v>496</v>
      </c>
      <c r="H434" s="1325" t="n">
        <v>8</v>
      </c>
      <c r="I434" s="1327" t="s">
        <v>517</v>
      </c>
      <c r="J434" s="1338" t="n">
        <v>150</v>
      </c>
      <c r="K434" s="1209" t="n">
        <v>400</v>
      </c>
      <c r="L434" s="1209" t="n">
        <v>1400</v>
      </c>
      <c r="M434" s="1210" t="n">
        <v>22.4565604284032</v>
      </c>
      <c r="N434" s="1211" t="n">
        <v>1433.88</v>
      </c>
      <c r="O434" s="1212" t="n">
        <v>36763.6912832813</v>
      </c>
      <c r="P434" s="1342" t="n">
        <v>43842.5396716725</v>
      </c>
      <c r="Q434" s="1213" t="n">
        <v>19742.0949534375</v>
      </c>
      <c r="R434" s="1343" t="n">
        <v>56505.7862367188</v>
      </c>
      <c r="S434" s="1344" t="n">
        <v>63584.63462511</v>
      </c>
    </row>
    <row r="435" s="1179" customFormat="true" ht="16.5" hidden="false" customHeight="false" outlineLevel="0" collapsed="false">
      <c r="A435" s="1336" t="s">
        <v>529</v>
      </c>
      <c r="B435" s="1337" t="n">
        <f aca="false">J435</f>
        <v>150</v>
      </c>
      <c r="C435" s="1337" t="s">
        <v>496</v>
      </c>
      <c r="D435" s="1337" t="n">
        <f aca="false">K435</f>
        <v>400</v>
      </c>
      <c r="E435" s="1337" t="s">
        <v>496</v>
      </c>
      <c r="F435" s="1357" t="n">
        <f aca="false">L435</f>
        <v>1450</v>
      </c>
      <c r="G435" s="1337" t="s">
        <v>496</v>
      </c>
      <c r="H435" s="1325" t="n">
        <v>8</v>
      </c>
      <c r="I435" s="1327" t="s">
        <v>517</v>
      </c>
      <c r="J435" s="1338" t="n">
        <v>150</v>
      </c>
      <c r="K435" s="1209" t="n">
        <v>400</v>
      </c>
      <c r="L435" s="1209" t="n">
        <v>1450</v>
      </c>
      <c r="M435" s="1210" t="n">
        <v>23.20959384766</v>
      </c>
      <c r="N435" s="1211" t="n">
        <v>1502.16</v>
      </c>
      <c r="O435" s="1212" t="n">
        <v>37866.2835453413</v>
      </c>
      <c r="P435" s="1342" t="n">
        <v>45164.3147073113</v>
      </c>
      <c r="Q435" s="1213" t="n">
        <v>20305.07784783</v>
      </c>
      <c r="R435" s="1343" t="n">
        <v>58171.3613931713</v>
      </c>
      <c r="S435" s="1344" t="n">
        <v>65469.3925551413</v>
      </c>
    </row>
    <row r="436" s="1179" customFormat="true" ht="16.5" hidden="false" customHeight="false" outlineLevel="0" collapsed="false">
      <c r="A436" s="1336" t="s">
        <v>529</v>
      </c>
      <c r="B436" s="1337" t="n">
        <f aca="false">J436</f>
        <v>150</v>
      </c>
      <c r="C436" s="1337" t="s">
        <v>496</v>
      </c>
      <c r="D436" s="1337" t="n">
        <f aca="false">K436</f>
        <v>400</v>
      </c>
      <c r="E436" s="1337" t="s">
        <v>496</v>
      </c>
      <c r="F436" s="1357" t="n">
        <f aca="false">L436</f>
        <v>1500</v>
      </c>
      <c r="G436" s="1337" t="s">
        <v>496</v>
      </c>
      <c r="H436" s="1325" t="n">
        <v>8</v>
      </c>
      <c r="I436" s="1327" t="s">
        <v>517</v>
      </c>
      <c r="J436" s="1338" t="n">
        <v>150</v>
      </c>
      <c r="K436" s="1209" t="n">
        <v>400</v>
      </c>
      <c r="L436" s="1209" t="n">
        <v>1500</v>
      </c>
      <c r="M436" s="1210" t="n">
        <v>24.2069474592168</v>
      </c>
      <c r="N436" s="1211" t="n">
        <v>1570.44</v>
      </c>
      <c r="O436" s="1212" t="n">
        <v>39758.6711329763</v>
      </c>
      <c r="P436" s="1342" t="n">
        <v>47256.3298476338</v>
      </c>
      <c r="Q436" s="1213" t="n">
        <v>21083.5578620137</v>
      </c>
      <c r="R436" s="1343" t="n">
        <v>60842.22899499</v>
      </c>
      <c r="S436" s="1344" t="n">
        <v>68339.8877096475</v>
      </c>
    </row>
    <row r="437" s="1179" customFormat="true" ht="16.5" hidden="false" customHeight="false" outlineLevel="0" collapsed="false">
      <c r="A437" s="1336" t="s">
        <v>529</v>
      </c>
      <c r="B437" s="1337" t="n">
        <f aca="false">J437</f>
        <v>150</v>
      </c>
      <c r="C437" s="1337" t="s">
        <v>496</v>
      </c>
      <c r="D437" s="1337" t="n">
        <f aca="false">K437</f>
        <v>400</v>
      </c>
      <c r="E437" s="1337" t="s">
        <v>496</v>
      </c>
      <c r="F437" s="1357" t="n">
        <f aca="false">L437</f>
        <v>1550</v>
      </c>
      <c r="G437" s="1337" t="s">
        <v>496</v>
      </c>
      <c r="H437" s="1325" t="n">
        <v>8</v>
      </c>
      <c r="I437" s="1327" t="s">
        <v>517</v>
      </c>
      <c r="J437" s="1338" t="n">
        <v>150</v>
      </c>
      <c r="K437" s="1209" t="n">
        <v>400</v>
      </c>
      <c r="L437" s="1209" t="n">
        <v>1550</v>
      </c>
      <c r="M437" s="1210" t="n">
        <v>24.9599808784737</v>
      </c>
      <c r="N437" s="1211" t="n">
        <v>1638.72</v>
      </c>
      <c r="O437" s="1212" t="n">
        <v>40861.2685121775</v>
      </c>
      <c r="P437" s="1342" t="n">
        <v>48578.1048832725</v>
      </c>
      <c r="Q437" s="1213" t="n">
        <v>21646.5407564062</v>
      </c>
      <c r="R437" s="1343" t="n">
        <v>62507.8092685838</v>
      </c>
      <c r="S437" s="1344" t="n">
        <v>70224.6456396788</v>
      </c>
    </row>
    <row r="438" s="1179" customFormat="true" ht="16.5" hidden="false" customHeight="false" outlineLevel="0" collapsed="false">
      <c r="A438" s="1324" t="s">
        <v>529</v>
      </c>
      <c r="B438" s="1325" t="n">
        <f aca="false">J438</f>
        <v>150</v>
      </c>
      <c r="C438" s="1325" t="s">
        <v>496</v>
      </c>
      <c r="D438" s="1325" t="n">
        <f aca="false">K438</f>
        <v>400</v>
      </c>
      <c r="E438" s="1325" t="s">
        <v>496</v>
      </c>
      <c r="F438" s="1357" t="n">
        <f aca="false">L438</f>
        <v>1600</v>
      </c>
      <c r="G438" s="1325" t="s">
        <v>496</v>
      </c>
      <c r="H438" s="1325" t="n">
        <v>8</v>
      </c>
      <c r="I438" s="1327" t="s">
        <v>517</v>
      </c>
      <c r="J438" s="1338" t="n">
        <v>150</v>
      </c>
      <c r="K438" s="1209" t="n">
        <v>400</v>
      </c>
      <c r="L438" s="1209" t="n">
        <v>1600</v>
      </c>
      <c r="M438" s="1210" t="n">
        <v>25.7130142977305</v>
      </c>
      <c r="N438" s="1211" t="n">
        <v>1707</v>
      </c>
      <c r="O438" s="1212" t="n">
        <v>41963.8607742375</v>
      </c>
      <c r="P438" s="1342" t="n">
        <v>49899.8797877025</v>
      </c>
      <c r="Q438" s="1213" t="n">
        <v>22209.5237820075</v>
      </c>
      <c r="R438" s="1343" t="n">
        <v>64173.384556245</v>
      </c>
      <c r="S438" s="1344" t="n">
        <v>72109.40356971</v>
      </c>
    </row>
    <row r="439" s="1179" customFormat="true" ht="16.5" hidden="false" customHeight="false" outlineLevel="0" collapsed="false">
      <c r="A439" s="1336" t="s">
        <v>529</v>
      </c>
      <c r="B439" s="1337" t="n">
        <f aca="false">J439</f>
        <v>150</v>
      </c>
      <c r="C439" s="1337" t="s">
        <v>496</v>
      </c>
      <c r="D439" s="1337" t="n">
        <f aca="false">K439</f>
        <v>400</v>
      </c>
      <c r="E439" s="1337" t="s">
        <v>496</v>
      </c>
      <c r="F439" s="1357" t="n">
        <f aca="false">L439</f>
        <v>1650</v>
      </c>
      <c r="G439" s="1337" t="s">
        <v>496</v>
      </c>
      <c r="H439" s="1325" t="n">
        <v>8</v>
      </c>
      <c r="I439" s="1327" t="s">
        <v>517</v>
      </c>
      <c r="J439" s="1338" t="n">
        <v>150</v>
      </c>
      <c r="K439" s="1209" t="n">
        <v>400</v>
      </c>
      <c r="L439" s="1209" t="n">
        <v>1650</v>
      </c>
      <c r="M439" s="1210" t="n">
        <v>26.4830877169874</v>
      </c>
      <c r="N439" s="1211" t="n">
        <v>1775.28</v>
      </c>
      <c r="O439" s="1212" t="n">
        <v>43066.4484439913</v>
      </c>
      <c r="P439" s="1342" t="n">
        <v>51221.6546921325</v>
      </c>
      <c r="Q439" s="1213" t="n">
        <v>22988.0037961913</v>
      </c>
      <c r="R439" s="1343" t="n">
        <v>66054.4522401825</v>
      </c>
      <c r="S439" s="1344" t="n">
        <v>74209.6584883238</v>
      </c>
    </row>
    <row r="440" s="1179" customFormat="true" ht="16.5" hidden="false" customHeight="false" outlineLevel="0" collapsed="false">
      <c r="A440" s="1336" t="s">
        <v>529</v>
      </c>
      <c r="B440" s="1337" t="n">
        <f aca="false">J440</f>
        <v>150</v>
      </c>
      <c r="C440" s="1337" t="s">
        <v>496</v>
      </c>
      <c r="D440" s="1337" t="n">
        <f aca="false">K440</f>
        <v>400</v>
      </c>
      <c r="E440" s="1337" t="s">
        <v>496</v>
      </c>
      <c r="F440" s="1357" t="n">
        <f aca="false">L440</f>
        <v>1700</v>
      </c>
      <c r="G440" s="1337" t="s">
        <v>496</v>
      </c>
      <c r="H440" s="1325" t="n">
        <v>8</v>
      </c>
      <c r="I440" s="1327" t="s">
        <v>517</v>
      </c>
      <c r="J440" s="1338" t="n">
        <v>150</v>
      </c>
      <c r="K440" s="1209" t="n">
        <v>400</v>
      </c>
      <c r="L440" s="1209" t="n">
        <v>1700</v>
      </c>
      <c r="M440" s="1210" t="n">
        <v>27.2361211362442</v>
      </c>
      <c r="N440" s="1211" t="n">
        <v>1843.56</v>
      </c>
      <c r="O440" s="1212" t="n">
        <v>44169.0320462738</v>
      </c>
      <c r="P440" s="1342" t="n">
        <v>52543.4295965625</v>
      </c>
      <c r="Q440" s="1213" t="n">
        <v>23550.9866905838</v>
      </c>
      <c r="R440" s="1343" t="n">
        <v>67720.0187368575</v>
      </c>
      <c r="S440" s="1344" t="n">
        <v>76094.4162871463</v>
      </c>
    </row>
    <row r="441" s="1179" customFormat="true" ht="16.5" hidden="false" customHeight="false" outlineLevel="0" collapsed="false">
      <c r="A441" s="1336" t="s">
        <v>529</v>
      </c>
      <c r="B441" s="1337" t="n">
        <f aca="false">J441</f>
        <v>150</v>
      </c>
      <c r="C441" s="1337" t="s">
        <v>496</v>
      </c>
      <c r="D441" s="1337" t="n">
        <f aca="false">K441</f>
        <v>400</v>
      </c>
      <c r="E441" s="1337" t="s">
        <v>496</v>
      </c>
      <c r="F441" s="1357" t="n">
        <f aca="false">L441</f>
        <v>1750</v>
      </c>
      <c r="G441" s="1337" t="s">
        <v>496</v>
      </c>
      <c r="H441" s="1325" t="n">
        <v>8</v>
      </c>
      <c r="I441" s="1327" t="s">
        <v>517</v>
      </c>
      <c r="J441" s="1338" t="n">
        <v>150</v>
      </c>
      <c r="K441" s="1209" t="n">
        <v>400</v>
      </c>
      <c r="L441" s="1209" t="n">
        <v>1750</v>
      </c>
      <c r="M441" s="1210" t="n">
        <v>28.0061945555011</v>
      </c>
      <c r="N441" s="1211" t="n">
        <v>1911.84</v>
      </c>
      <c r="O441" s="1212" t="n">
        <v>45271.611581085</v>
      </c>
      <c r="P441" s="1342" t="n">
        <v>53865.2046322013</v>
      </c>
      <c r="Q441" s="1213" t="n">
        <v>24329.4667047675</v>
      </c>
      <c r="R441" s="1343" t="n">
        <v>69601.0782858525</v>
      </c>
      <c r="S441" s="1344" t="n">
        <v>78194.6713369688</v>
      </c>
    </row>
    <row r="442" s="1179" customFormat="true" ht="16.5" hidden="false" customHeight="false" outlineLevel="0" collapsed="false">
      <c r="A442" s="1336" t="s">
        <v>529</v>
      </c>
      <c r="B442" s="1337" t="n">
        <f aca="false">J442</f>
        <v>150</v>
      </c>
      <c r="C442" s="1337" t="s">
        <v>496</v>
      </c>
      <c r="D442" s="1337" t="n">
        <f aca="false">K442</f>
        <v>400</v>
      </c>
      <c r="E442" s="1337" t="s">
        <v>496</v>
      </c>
      <c r="F442" s="1357" t="n">
        <f aca="false">L442</f>
        <v>1800</v>
      </c>
      <c r="G442" s="1337" t="s">
        <v>496</v>
      </c>
      <c r="H442" s="1325" t="n">
        <v>8</v>
      </c>
      <c r="I442" s="1327" t="s">
        <v>517</v>
      </c>
      <c r="J442" s="1338" t="n">
        <v>150</v>
      </c>
      <c r="K442" s="1209" t="n">
        <v>400</v>
      </c>
      <c r="L442" s="1209" t="n">
        <v>1800</v>
      </c>
      <c r="M442" s="1210" t="n">
        <v>28.7592279747579</v>
      </c>
      <c r="N442" s="1211" t="n">
        <v>1980.12</v>
      </c>
      <c r="O442" s="1212" t="n">
        <v>46374.1874420513</v>
      </c>
      <c r="P442" s="1342" t="n">
        <v>55186.9795366313</v>
      </c>
      <c r="Q442" s="1213" t="n">
        <v>24892.44959916</v>
      </c>
      <c r="R442" s="1343" t="n">
        <v>71266.6370412113</v>
      </c>
      <c r="S442" s="1344" t="n">
        <v>80079.4291357913</v>
      </c>
    </row>
    <row r="443" s="1179" customFormat="true" ht="16.5" hidden="false" customHeight="false" outlineLevel="0" collapsed="false">
      <c r="A443" s="1336" t="s">
        <v>529</v>
      </c>
      <c r="B443" s="1337" t="n">
        <f aca="false">J443</f>
        <v>150</v>
      </c>
      <c r="C443" s="1337" t="s">
        <v>496</v>
      </c>
      <c r="D443" s="1337" t="n">
        <f aca="false">K443</f>
        <v>400</v>
      </c>
      <c r="E443" s="1337" t="s">
        <v>496</v>
      </c>
      <c r="F443" s="1357" t="n">
        <f aca="false">L443</f>
        <v>1850</v>
      </c>
      <c r="G443" s="1337" t="s">
        <v>496</v>
      </c>
      <c r="H443" s="1325" t="n">
        <v>8</v>
      </c>
      <c r="I443" s="1327" t="s">
        <v>517</v>
      </c>
      <c r="J443" s="1338" t="n">
        <v>150</v>
      </c>
      <c r="K443" s="1209" t="n">
        <v>400</v>
      </c>
      <c r="L443" s="1209" t="n">
        <v>1850</v>
      </c>
      <c r="M443" s="1210" t="n">
        <v>29.5293013940147</v>
      </c>
      <c r="N443" s="1211" t="n">
        <v>2048.4</v>
      </c>
      <c r="O443" s="1212" t="n">
        <v>47476.7600227988</v>
      </c>
      <c r="P443" s="1342" t="n">
        <v>56508.7544410611</v>
      </c>
      <c r="Q443" s="1213" t="n">
        <v>25670.9296133438</v>
      </c>
      <c r="R443" s="1343" t="n">
        <v>73147.6896361425</v>
      </c>
      <c r="S443" s="1344" t="n">
        <v>82179.6840544049</v>
      </c>
    </row>
    <row r="444" s="1179" customFormat="true" ht="16.5" hidden="false" customHeight="false" outlineLevel="0" collapsed="false">
      <c r="A444" s="1336" t="s">
        <v>529</v>
      </c>
      <c r="B444" s="1337" t="n">
        <f aca="false">J444</f>
        <v>150</v>
      </c>
      <c r="C444" s="1337" t="s">
        <v>496</v>
      </c>
      <c r="D444" s="1337" t="n">
        <f aca="false">K444</f>
        <v>400</v>
      </c>
      <c r="E444" s="1337" t="s">
        <v>496</v>
      </c>
      <c r="F444" s="1357" t="n">
        <f aca="false">L444</f>
        <v>1900</v>
      </c>
      <c r="G444" s="1337" t="s">
        <v>496</v>
      </c>
      <c r="H444" s="1325" t="n">
        <v>8</v>
      </c>
      <c r="I444" s="1327" t="s">
        <v>517</v>
      </c>
      <c r="J444" s="1338" t="n">
        <v>150</v>
      </c>
      <c r="K444" s="1209" t="n">
        <v>400</v>
      </c>
      <c r="L444" s="1209" t="n">
        <v>1900</v>
      </c>
      <c r="M444" s="1210" t="n">
        <v>30.2823348132716</v>
      </c>
      <c r="N444" s="1211" t="n">
        <v>2116.68</v>
      </c>
      <c r="O444" s="1212" t="n">
        <v>48579.3294545363</v>
      </c>
      <c r="P444" s="1342" t="n">
        <v>57830.5294767</v>
      </c>
      <c r="Q444" s="1213" t="n">
        <v>26233.9125077363</v>
      </c>
      <c r="R444" s="1343" t="n">
        <v>74813.2419622725</v>
      </c>
      <c r="S444" s="1344" t="n">
        <v>84064.4419844363</v>
      </c>
    </row>
    <row r="445" s="1179" customFormat="true" ht="16.5" hidden="false" customHeight="false" outlineLevel="0" collapsed="false">
      <c r="A445" s="1336" t="s">
        <v>529</v>
      </c>
      <c r="B445" s="1337" t="n">
        <f aca="false">J445</f>
        <v>150</v>
      </c>
      <c r="C445" s="1337" t="s">
        <v>496</v>
      </c>
      <c r="D445" s="1337" t="n">
        <f aca="false">K445</f>
        <v>400</v>
      </c>
      <c r="E445" s="1337" t="s">
        <v>496</v>
      </c>
      <c r="F445" s="1357" t="n">
        <f aca="false">L445</f>
        <v>1950</v>
      </c>
      <c r="G445" s="1337" t="s">
        <v>496</v>
      </c>
      <c r="H445" s="1325" t="n">
        <v>8</v>
      </c>
      <c r="I445" s="1327" t="s">
        <v>517</v>
      </c>
      <c r="J445" s="1338" t="n">
        <v>150</v>
      </c>
      <c r="K445" s="1209" t="n">
        <v>400</v>
      </c>
      <c r="L445" s="1209" t="n">
        <v>1950</v>
      </c>
      <c r="M445" s="1210" t="n">
        <v>31.1923682325284</v>
      </c>
      <c r="N445" s="1211" t="n">
        <v>2184.96</v>
      </c>
      <c r="O445" s="1212" t="n">
        <v>49826.2102732575</v>
      </c>
      <c r="P445" s="1342" t="n">
        <v>59297.0075574413</v>
      </c>
      <c r="Q445" s="1213" t="n">
        <v>26796.8955333375</v>
      </c>
      <c r="R445" s="1343" t="n">
        <v>76623.105806595</v>
      </c>
      <c r="S445" s="1344" t="n">
        <v>86093.9030907788</v>
      </c>
    </row>
    <row r="446" s="1179" customFormat="true" ht="16.5" hidden="false" customHeight="false" outlineLevel="0" collapsed="false">
      <c r="A446" s="1336" t="s">
        <v>529</v>
      </c>
      <c r="B446" s="1337" t="n">
        <f aca="false">J446</f>
        <v>150</v>
      </c>
      <c r="C446" s="1337" t="s">
        <v>496</v>
      </c>
      <c r="D446" s="1337" t="n">
        <f aca="false">K446</f>
        <v>400</v>
      </c>
      <c r="E446" s="1337" t="s">
        <v>496</v>
      </c>
      <c r="F446" s="1357" t="n">
        <f aca="false">L446</f>
        <v>2000</v>
      </c>
      <c r="G446" s="1337" t="s">
        <v>496</v>
      </c>
      <c r="H446" s="1325" t="n">
        <v>8</v>
      </c>
      <c r="I446" s="1327" t="s">
        <v>517</v>
      </c>
      <c r="J446" s="1338" t="n">
        <v>150</v>
      </c>
      <c r="K446" s="1209" t="n">
        <v>400</v>
      </c>
      <c r="L446" s="1209" t="n">
        <v>2000</v>
      </c>
      <c r="M446" s="1210" t="n">
        <v>32.0540040517853</v>
      </c>
      <c r="N446" s="1211" t="n">
        <v>2253.24</v>
      </c>
      <c r="O446" s="1212" t="n">
        <v>51143.2966954238</v>
      </c>
      <c r="P446" s="1342" t="n">
        <v>61029.24450021</v>
      </c>
      <c r="Q446" s="1213" t="n">
        <v>27575.3754163125</v>
      </c>
      <c r="R446" s="1343" t="n">
        <v>78718.6721117363</v>
      </c>
      <c r="S446" s="1344" t="n">
        <v>88604.6199165225</v>
      </c>
    </row>
    <row r="447" s="1179" customFormat="true" ht="16.5" hidden="false" customHeight="false" outlineLevel="0" collapsed="false">
      <c r="A447" s="1336" t="s">
        <v>529</v>
      </c>
      <c r="B447" s="1337" t="n">
        <f aca="false">J447</f>
        <v>150</v>
      </c>
      <c r="C447" s="1337" t="s">
        <v>496</v>
      </c>
      <c r="D447" s="1337" t="n">
        <f aca="false">K447</f>
        <v>400</v>
      </c>
      <c r="E447" s="1337" t="s">
        <v>496</v>
      </c>
      <c r="F447" s="1357" t="n">
        <f aca="false">L447</f>
        <v>2050</v>
      </c>
      <c r="G447" s="1337" t="s">
        <v>496</v>
      </c>
      <c r="H447" s="1325" t="n">
        <v>8</v>
      </c>
      <c r="I447" s="1327" t="s">
        <v>517</v>
      </c>
      <c r="J447" s="1338" t="n">
        <v>150</v>
      </c>
      <c r="K447" s="1209" t="n">
        <v>400</v>
      </c>
      <c r="L447" s="1209" t="n">
        <v>2050</v>
      </c>
      <c r="M447" s="1210" t="n">
        <v>32.8070374710421</v>
      </c>
      <c r="N447" s="1211" t="n">
        <v>2321.52</v>
      </c>
      <c r="O447" s="1212" t="n">
        <v>52245.8621908988</v>
      </c>
      <c r="P447" s="1342" t="n">
        <v>62351.01940464</v>
      </c>
      <c r="Q447" s="1213" t="n">
        <v>28138.3584419138</v>
      </c>
      <c r="R447" s="1343" t="n">
        <v>80384.2206328125</v>
      </c>
      <c r="S447" s="1344" t="n">
        <v>90489.3778465538</v>
      </c>
    </row>
    <row r="448" s="1179" customFormat="true" ht="16.5" hidden="false" customHeight="false" outlineLevel="0" collapsed="false">
      <c r="A448" s="1324" t="s">
        <v>529</v>
      </c>
      <c r="B448" s="1325" t="n">
        <f aca="false">J448</f>
        <v>150</v>
      </c>
      <c r="C448" s="1325" t="s">
        <v>496</v>
      </c>
      <c r="D448" s="1325" t="n">
        <f aca="false">K448</f>
        <v>400</v>
      </c>
      <c r="E448" s="1325" t="s">
        <v>496</v>
      </c>
      <c r="F448" s="1357" t="n">
        <f aca="false">L448</f>
        <v>2100</v>
      </c>
      <c r="G448" s="1325" t="s">
        <v>496</v>
      </c>
      <c r="H448" s="1325" t="n">
        <v>8</v>
      </c>
      <c r="I448" s="1327" t="s">
        <v>517</v>
      </c>
      <c r="J448" s="1338" t="n">
        <v>150</v>
      </c>
      <c r="K448" s="1209" t="n">
        <v>400</v>
      </c>
      <c r="L448" s="1209" t="n">
        <v>2100</v>
      </c>
      <c r="M448" s="1210" t="n">
        <v>33.5771108902989</v>
      </c>
      <c r="N448" s="1211" t="n">
        <v>2389.8</v>
      </c>
      <c r="O448" s="1212" t="n">
        <v>53348.4251934075</v>
      </c>
      <c r="P448" s="1342" t="n">
        <v>63672.7944402788</v>
      </c>
      <c r="Q448" s="1213" t="n">
        <v>28916.8383248888</v>
      </c>
      <c r="R448" s="1343" t="n">
        <v>82265.2635182963</v>
      </c>
      <c r="S448" s="1344" t="n">
        <v>92589.6327651675</v>
      </c>
    </row>
    <row r="449" s="1179" customFormat="true" ht="16.5" hidden="false" customHeight="false" outlineLevel="0" collapsed="false">
      <c r="A449" s="1336" t="s">
        <v>529</v>
      </c>
      <c r="B449" s="1337" t="n">
        <f aca="false">J449</f>
        <v>150</v>
      </c>
      <c r="C449" s="1337" t="s">
        <v>496</v>
      </c>
      <c r="D449" s="1337" t="n">
        <f aca="false">K449</f>
        <v>400</v>
      </c>
      <c r="E449" s="1337" t="s">
        <v>496</v>
      </c>
      <c r="F449" s="1357" t="n">
        <f aca="false">L449</f>
        <v>2150</v>
      </c>
      <c r="G449" s="1337" t="s">
        <v>496</v>
      </c>
      <c r="H449" s="1325" t="n">
        <v>8</v>
      </c>
      <c r="I449" s="1327" t="s">
        <v>517</v>
      </c>
      <c r="J449" s="1338" t="n">
        <v>150</v>
      </c>
      <c r="K449" s="1209" t="n">
        <v>400</v>
      </c>
      <c r="L449" s="1209" t="n">
        <v>2150</v>
      </c>
      <c r="M449" s="1210" t="n">
        <v>34.3301443095558</v>
      </c>
      <c r="N449" s="1211" t="n">
        <v>2458.08</v>
      </c>
      <c r="O449" s="1212" t="n">
        <v>54450.98570295</v>
      </c>
      <c r="P449" s="1342" t="n">
        <v>64994.5693447088</v>
      </c>
      <c r="Q449" s="1213" t="n">
        <v>29479.82135049</v>
      </c>
      <c r="R449" s="1343" t="n">
        <v>83930.80705344</v>
      </c>
      <c r="S449" s="1344" t="n">
        <v>94474.3906951988</v>
      </c>
    </row>
    <row r="450" s="1179" customFormat="true" ht="16.5" hidden="false" customHeight="false" outlineLevel="0" collapsed="false">
      <c r="A450" s="1336" t="s">
        <v>529</v>
      </c>
      <c r="B450" s="1337" t="n">
        <f aca="false">J450</f>
        <v>150</v>
      </c>
      <c r="C450" s="1337" t="s">
        <v>496</v>
      </c>
      <c r="D450" s="1337" t="n">
        <f aca="false">K450</f>
        <v>400</v>
      </c>
      <c r="E450" s="1337" t="s">
        <v>496</v>
      </c>
      <c r="F450" s="1357" t="n">
        <f aca="false">L450</f>
        <v>2200</v>
      </c>
      <c r="G450" s="1337" t="s">
        <v>496</v>
      </c>
      <c r="H450" s="1325" t="n">
        <v>8</v>
      </c>
      <c r="I450" s="1327" t="s">
        <v>517</v>
      </c>
      <c r="J450" s="1338" t="n">
        <v>150</v>
      </c>
      <c r="K450" s="1209" t="n">
        <v>400</v>
      </c>
      <c r="L450" s="1209" t="n">
        <v>2200</v>
      </c>
      <c r="M450" s="1210" t="n">
        <v>35.1002177288126</v>
      </c>
      <c r="N450" s="1211" t="n">
        <v>2526.36</v>
      </c>
      <c r="O450" s="1212" t="n">
        <v>55553.5439819438</v>
      </c>
      <c r="P450" s="1342" t="n">
        <v>66316.3442491388</v>
      </c>
      <c r="Q450" s="1213" t="n">
        <v>30258.301233465</v>
      </c>
      <c r="R450" s="1343" t="n">
        <v>85811.8452154088</v>
      </c>
      <c r="S450" s="1344" t="n">
        <v>96574.6454826038</v>
      </c>
    </row>
    <row r="451" s="1179" customFormat="true" ht="16.5" hidden="false" customHeight="false" outlineLevel="0" collapsed="false">
      <c r="A451" s="1336" t="s">
        <v>529</v>
      </c>
      <c r="B451" s="1337" t="n">
        <f aca="false">J451</f>
        <v>150</v>
      </c>
      <c r="C451" s="1337" t="s">
        <v>496</v>
      </c>
      <c r="D451" s="1337" t="n">
        <f aca="false">K451</f>
        <v>400</v>
      </c>
      <c r="E451" s="1337" t="s">
        <v>496</v>
      </c>
      <c r="F451" s="1357" t="n">
        <f aca="false">L451</f>
        <v>2250</v>
      </c>
      <c r="G451" s="1337" t="s">
        <v>496</v>
      </c>
      <c r="H451" s="1325" t="n">
        <v>8</v>
      </c>
      <c r="I451" s="1327" t="s">
        <v>517</v>
      </c>
      <c r="J451" s="1338" t="n">
        <v>150</v>
      </c>
      <c r="K451" s="1209" t="n">
        <v>400</v>
      </c>
      <c r="L451" s="1209" t="n">
        <v>2250</v>
      </c>
      <c r="M451" s="1210" t="n">
        <v>35.8532511480695</v>
      </c>
      <c r="N451" s="1211" t="n">
        <v>2594.64</v>
      </c>
      <c r="O451" s="1212" t="n">
        <v>56656.1001615975</v>
      </c>
      <c r="P451" s="1342" t="n">
        <v>67638.1192847775</v>
      </c>
      <c r="Q451" s="1213" t="n">
        <v>30821.2842590661</v>
      </c>
      <c r="R451" s="1343" t="n">
        <v>87477.3844206636</v>
      </c>
      <c r="S451" s="1344" t="n">
        <v>98459.4035438436</v>
      </c>
    </row>
    <row r="452" s="1179" customFormat="true" ht="16.5" hidden="false" customHeight="false" outlineLevel="0" collapsed="false">
      <c r="A452" s="1336" t="s">
        <v>529</v>
      </c>
      <c r="B452" s="1337" t="n">
        <f aca="false">J452</f>
        <v>150</v>
      </c>
      <c r="C452" s="1337" t="s">
        <v>496</v>
      </c>
      <c r="D452" s="1337" t="n">
        <f aca="false">K452</f>
        <v>400</v>
      </c>
      <c r="E452" s="1337" t="s">
        <v>496</v>
      </c>
      <c r="F452" s="1357" t="n">
        <f aca="false">L452</f>
        <v>2300</v>
      </c>
      <c r="G452" s="1337" t="s">
        <v>496</v>
      </c>
      <c r="H452" s="1325" t="n">
        <v>8</v>
      </c>
      <c r="I452" s="1327" t="s">
        <v>517</v>
      </c>
      <c r="J452" s="1338" t="n">
        <v>150</v>
      </c>
      <c r="K452" s="1209" t="n">
        <v>400</v>
      </c>
      <c r="L452" s="1209" t="n">
        <v>2300</v>
      </c>
      <c r="M452" s="1210" t="n">
        <v>36.6062845673263</v>
      </c>
      <c r="N452" s="1211" t="n">
        <v>2662.92</v>
      </c>
      <c r="O452" s="1212" t="n">
        <v>57758.6542419113</v>
      </c>
      <c r="P452" s="1342" t="n">
        <v>68959.8941892075</v>
      </c>
      <c r="Q452" s="1213" t="n">
        <v>31384.2671534588</v>
      </c>
      <c r="R452" s="1343" t="n">
        <v>89142.92139537</v>
      </c>
      <c r="S452" s="1344" t="n">
        <v>100344.161342666</v>
      </c>
    </row>
    <row r="453" s="1179" customFormat="true" ht="16.5" hidden="false" customHeight="false" outlineLevel="0" collapsed="false">
      <c r="A453" s="1336" t="s">
        <v>529</v>
      </c>
      <c r="B453" s="1337" t="n">
        <f aca="false">J453</f>
        <v>150</v>
      </c>
      <c r="C453" s="1337" t="s">
        <v>496</v>
      </c>
      <c r="D453" s="1337" t="n">
        <f aca="false">K453</f>
        <v>400</v>
      </c>
      <c r="E453" s="1337" t="s">
        <v>496</v>
      </c>
      <c r="F453" s="1357" t="n">
        <f aca="false">L453</f>
        <v>2350</v>
      </c>
      <c r="G453" s="1337" t="s">
        <v>496</v>
      </c>
      <c r="H453" s="1325" t="n">
        <v>8</v>
      </c>
      <c r="I453" s="1327" t="s">
        <v>517</v>
      </c>
      <c r="J453" s="1338" t="n">
        <v>150</v>
      </c>
      <c r="K453" s="1209" t="n">
        <v>400</v>
      </c>
      <c r="L453" s="1209" t="n">
        <v>2350</v>
      </c>
      <c r="M453" s="1210" t="n">
        <v>37.3763579865832</v>
      </c>
      <c r="N453" s="1211" t="n">
        <v>2731.2</v>
      </c>
      <c r="O453" s="1212" t="n">
        <v>58861.2063540938</v>
      </c>
      <c r="P453" s="1342" t="n">
        <v>70281.6690936375</v>
      </c>
      <c r="Q453" s="1213" t="n">
        <v>32162.7471676425</v>
      </c>
      <c r="R453" s="1343" t="n">
        <v>91023.9535217363</v>
      </c>
      <c r="S453" s="1344" t="n">
        <v>102444.41626128</v>
      </c>
    </row>
    <row r="454" s="1179" customFormat="true" ht="16.5" hidden="false" customHeight="false" outlineLevel="0" collapsed="false">
      <c r="A454" s="1336" t="s">
        <v>529</v>
      </c>
      <c r="B454" s="1337" t="n">
        <f aca="false">J454</f>
        <v>150</v>
      </c>
      <c r="C454" s="1337" t="s">
        <v>496</v>
      </c>
      <c r="D454" s="1337" t="n">
        <f aca="false">K454</f>
        <v>400</v>
      </c>
      <c r="E454" s="1337" t="s">
        <v>496</v>
      </c>
      <c r="F454" s="1357" t="n">
        <f aca="false">L454</f>
        <v>2400</v>
      </c>
      <c r="G454" s="1337" t="s">
        <v>496</v>
      </c>
      <c r="H454" s="1325" t="n">
        <v>8</v>
      </c>
      <c r="I454" s="1327" t="s">
        <v>517</v>
      </c>
      <c r="J454" s="1338" t="n">
        <v>150</v>
      </c>
      <c r="K454" s="1209" t="n">
        <v>400</v>
      </c>
      <c r="L454" s="1209" t="n">
        <v>2400</v>
      </c>
      <c r="M454" s="1210" t="n">
        <v>38.12939140584</v>
      </c>
      <c r="N454" s="1211" t="n">
        <v>2799.48</v>
      </c>
      <c r="O454" s="1212" t="n">
        <v>59963.7567605625</v>
      </c>
      <c r="P454" s="1342" t="n">
        <v>71603.4441292763</v>
      </c>
      <c r="Q454" s="1213" t="n">
        <v>32725.7301932438</v>
      </c>
      <c r="R454" s="1343" t="n">
        <v>92689.4869538063</v>
      </c>
      <c r="S454" s="1344" t="n">
        <v>104329.17432252</v>
      </c>
    </row>
    <row r="455" s="1179" customFormat="true" ht="16.5" hidden="false" customHeight="false" outlineLevel="0" collapsed="false">
      <c r="A455" s="1336" t="s">
        <v>529</v>
      </c>
      <c r="B455" s="1337" t="n">
        <f aca="false">J455</f>
        <v>150</v>
      </c>
      <c r="C455" s="1337" t="s">
        <v>496</v>
      </c>
      <c r="D455" s="1337" t="n">
        <f aca="false">K455</f>
        <v>400</v>
      </c>
      <c r="E455" s="1337" t="s">
        <v>496</v>
      </c>
      <c r="F455" s="1357" t="n">
        <f aca="false">L455</f>
        <v>2450</v>
      </c>
      <c r="G455" s="1337" t="s">
        <v>496</v>
      </c>
      <c r="H455" s="1325" t="n">
        <v>8</v>
      </c>
      <c r="I455" s="1327" t="s">
        <v>517</v>
      </c>
      <c r="J455" s="1338" t="n">
        <v>150</v>
      </c>
      <c r="K455" s="1209" t="n">
        <v>400</v>
      </c>
      <c r="L455" s="1209" t="n">
        <v>2450</v>
      </c>
      <c r="M455" s="1210" t="n">
        <v>39.1267450173968</v>
      </c>
      <c r="N455" s="1211" t="n">
        <v>2867.76</v>
      </c>
      <c r="O455" s="1212" t="n">
        <v>61856.2609927763</v>
      </c>
      <c r="P455" s="1342" t="n">
        <v>73695.4592695988</v>
      </c>
      <c r="Q455" s="1213" t="n">
        <v>33504.2100762188</v>
      </c>
      <c r="R455" s="1343" t="n">
        <v>95360.471068995</v>
      </c>
      <c r="S455" s="1344" t="n">
        <v>107199.669345818</v>
      </c>
    </row>
    <row r="456" s="1179" customFormat="true" ht="16.5" hidden="false" customHeight="false" outlineLevel="0" collapsed="false">
      <c r="A456" s="1336" t="s">
        <v>529</v>
      </c>
      <c r="B456" s="1337" t="n">
        <f aca="false">J456</f>
        <v>150</v>
      </c>
      <c r="C456" s="1337" t="s">
        <v>496</v>
      </c>
      <c r="D456" s="1337" t="n">
        <f aca="false">K456</f>
        <v>400</v>
      </c>
      <c r="E456" s="1337" t="s">
        <v>496</v>
      </c>
      <c r="F456" s="1357" t="n">
        <f aca="false">L456</f>
        <v>2500</v>
      </c>
      <c r="G456" s="1337" t="s">
        <v>496</v>
      </c>
      <c r="H456" s="1325" t="n">
        <v>8</v>
      </c>
      <c r="I456" s="1327" t="s">
        <v>517</v>
      </c>
      <c r="J456" s="1338" t="n">
        <v>150</v>
      </c>
      <c r="K456" s="1209" t="n">
        <v>400</v>
      </c>
      <c r="L456" s="1209" t="n">
        <v>2500</v>
      </c>
      <c r="M456" s="1210" t="n">
        <v>39.8797784366537</v>
      </c>
      <c r="N456" s="1211" t="n">
        <v>2936.04</v>
      </c>
      <c r="O456" s="1212" t="n">
        <v>62958.8152042988</v>
      </c>
      <c r="P456" s="1342" t="n">
        <v>75017.2341740288</v>
      </c>
      <c r="Q456" s="1213" t="n">
        <v>34067.19310182</v>
      </c>
      <c r="R456" s="1343" t="n">
        <v>97026.0083061188</v>
      </c>
      <c r="S456" s="1344" t="n">
        <v>109084.427275849</v>
      </c>
    </row>
    <row r="457" s="1179" customFormat="true" ht="16.5" hidden="false" customHeight="false" outlineLevel="0" collapsed="false">
      <c r="A457" s="1336" t="s">
        <v>529</v>
      </c>
      <c r="B457" s="1337" t="n">
        <f aca="false">J457</f>
        <v>150</v>
      </c>
      <c r="C457" s="1337" t="s">
        <v>496</v>
      </c>
      <c r="D457" s="1337" t="n">
        <f aca="false">K457</f>
        <v>400</v>
      </c>
      <c r="E457" s="1337" t="s">
        <v>496</v>
      </c>
      <c r="F457" s="1357" t="n">
        <f aca="false">L457</f>
        <v>2550</v>
      </c>
      <c r="G457" s="1337" t="s">
        <v>496</v>
      </c>
      <c r="H457" s="1325" t="n">
        <v>8</v>
      </c>
      <c r="I457" s="1327" t="s">
        <v>517</v>
      </c>
      <c r="J457" s="1338" t="n">
        <v>150</v>
      </c>
      <c r="K457" s="1209" t="n">
        <v>400</v>
      </c>
      <c r="L457" s="1209" t="n">
        <v>2550</v>
      </c>
      <c r="M457" s="1210" t="n">
        <v>40.6498518559105</v>
      </c>
      <c r="N457" s="1211" t="n">
        <v>3004.32</v>
      </c>
      <c r="O457" s="1212" t="n">
        <v>64061.3677101075</v>
      </c>
      <c r="P457" s="1342" t="n">
        <v>76339.0092096675</v>
      </c>
      <c r="Q457" s="1213" t="n">
        <v>34845.672984795</v>
      </c>
      <c r="R457" s="1343" t="n">
        <v>98907.0406949025</v>
      </c>
      <c r="S457" s="1344" t="n">
        <v>111184.682194463</v>
      </c>
    </row>
    <row r="458" s="1179" customFormat="true" ht="16.5" hidden="false" customHeight="false" outlineLevel="0" collapsed="false">
      <c r="A458" s="1324" t="s">
        <v>529</v>
      </c>
      <c r="B458" s="1325" t="n">
        <f aca="false">J458</f>
        <v>150</v>
      </c>
      <c r="C458" s="1325" t="s">
        <v>496</v>
      </c>
      <c r="D458" s="1325" t="n">
        <f aca="false">K458</f>
        <v>400</v>
      </c>
      <c r="E458" s="1325" t="s">
        <v>496</v>
      </c>
      <c r="F458" s="1357" t="n">
        <f aca="false">L458</f>
        <v>2600</v>
      </c>
      <c r="G458" s="1325" t="s">
        <v>496</v>
      </c>
      <c r="H458" s="1325" t="n">
        <v>8</v>
      </c>
      <c r="I458" s="1327" t="s">
        <v>517</v>
      </c>
      <c r="J458" s="1338" t="n">
        <v>150</v>
      </c>
      <c r="K458" s="1209" t="n">
        <v>400</v>
      </c>
      <c r="L458" s="1209" t="n">
        <v>2600</v>
      </c>
      <c r="M458" s="1210" t="n">
        <v>41.4028852751674</v>
      </c>
      <c r="N458" s="1211" t="n">
        <v>3072.6</v>
      </c>
      <c r="O458" s="1212" t="n">
        <v>65163.9185102025</v>
      </c>
      <c r="P458" s="1342" t="n">
        <v>77660.7841140975</v>
      </c>
      <c r="Q458" s="1213" t="n">
        <v>35408.6560103963</v>
      </c>
      <c r="R458" s="1343" t="n">
        <v>100572.574520599</v>
      </c>
      <c r="S458" s="1344" t="n">
        <v>113069.440124494</v>
      </c>
    </row>
    <row r="459" s="1179" customFormat="true" ht="16.5" hidden="false" customHeight="false" outlineLevel="0" collapsed="false">
      <c r="A459" s="1336" t="s">
        <v>529</v>
      </c>
      <c r="B459" s="1337" t="n">
        <f aca="false">J459</f>
        <v>150</v>
      </c>
      <c r="C459" s="1337" t="s">
        <v>496</v>
      </c>
      <c r="D459" s="1337" t="n">
        <f aca="false">K459</f>
        <v>400</v>
      </c>
      <c r="E459" s="1337" t="s">
        <v>496</v>
      </c>
      <c r="F459" s="1357" t="n">
        <f aca="false">L459</f>
        <v>2650</v>
      </c>
      <c r="G459" s="1337" t="s">
        <v>496</v>
      </c>
      <c r="H459" s="1325" t="n">
        <v>8</v>
      </c>
      <c r="I459" s="1327" t="s">
        <v>517</v>
      </c>
      <c r="J459" s="1338" t="n">
        <v>150</v>
      </c>
      <c r="K459" s="1209" t="n">
        <v>400</v>
      </c>
      <c r="L459" s="1209" t="n">
        <v>2650</v>
      </c>
      <c r="M459" s="1210" t="n">
        <v>42.1729586944242</v>
      </c>
      <c r="N459" s="1211" t="n">
        <v>3140.88</v>
      </c>
      <c r="O459" s="1212" t="n">
        <v>66266.4677357925</v>
      </c>
      <c r="P459" s="1342" t="n">
        <v>78982.5590185275</v>
      </c>
      <c r="Q459" s="1213" t="n">
        <v>36187.1358933713</v>
      </c>
      <c r="R459" s="1343" t="n">
        <v>102453.603629164</v>
      </c>
      <c r="S459" s="1344" t="n">
        <v>115169.694911899</v>
      </c>
    </row>
    <row r="460" customFormat="false" ht="16.5" hidden="false" customHeight="false" outlineLevel="0" collapsed="false">
      <c r="A460" s="1336" t="s">
        <v>529</v>
      </c>
      <c r="B460" s="1337" t="n">
        <f aca="false">J460</f>
        <v>150</v>
      </c>
      <c r="C460" s="1337" t="s">
        <v>496</v>
      </c>
      <c r="D460" s="1337" t="n">
        <f aca="false">K460</f>
        <v>400</v>
      </c>
      <c r="E460" s="1337" t="s">
        <v>496</v>
      </c>
      <c r="F460" s="1357" t="n">
        <f aca="false">L460</f>
        <v>2700</v>
      </c>
      <c r="G460" s="1337" t="s">
        <v>496</v>
      </c>
      <c r="H460" s="1325" t="n">
        <v>8</v>
      </c>
      <c r="I460" s="1327" t="s">
        <v>517</v>
      </c>
      <c r="J460" s="1338" t="n">
        <v>150</v>
      </c>
      <c r="K460" s="1209" t="n">
        <v>400</v>
      </c>
      <c r="L460" s="1209" t="n">
        <v>2700</v>
      </c>
      <c r="M460" s="1210" t="n">
        <v>43.0829921136811</v>
      </c>
      <c r="N460" s="1211" t="n">
        <v>3209.16</v>
      </c>
      <c r="O460" s="1212" t="n">
        <v>67513.321131885</v>
      </c>
      <c r="P460" s="1342" t="n">
        <v>80449.0372304775</v>
      </c>
      <c r="Q460" s="1213" t="n">
        <v>36750.1189189725</v>
      </c>
      <c r="R460" s="1343" t="n">
        <v>104263.440050858</v>
      </c>
      <c r="S460" s="1344" t="n">
        <v>117199.15614945</v>
      </c>
    </row>
    <row r="461" customFormat="false" ht="16.5" hidden="false" customHeight="false" outlineLevel="0" collapsed="false">
      <c r="A461" s="1336" t="s">
        <v>529</v>
      </c>
      <c r="B461" s="1337" t="n">
        <f aca="false">J461</f>
        <v>150</v>
      </c>
      <c r="C461" s="1337" t="s">
        <v>496</v>
      </c>
      <c r="D461" s="1337" t="n">
        <f aca="false">K461</f>
        <v>400</v>
      </c>
      <c r="E461" s="1337" t="s">
        <v>496</v>
      </c>
      <c r="F461" s="1357" t="n">
        <f aca="false">L461</f>
        <v>2750</v>
      </c>
      <c r="G461" s="1337" t="s">
        <v>496</v>
      </c>
      <c r="H461" s="1325" t="n">
        <v>8</v>
      </c>
      <c r="I461" s="1327" t="s">
        <v>517</v>
      </c>
      <c r="J461" s="1338" t="n">
        <v>150</v>
      </c>
      <c r="K461" s="1209" t="n">
        <v>400</v>
      </c>
      <c r="L461" s="1209" t="n">
        <v>2750</v>
      </c>
      <c r="M461" s="1210" t="n">
        <v>43.8360255329379</v>
      </c>
      <c r="N461" s="1211" t="n">
        <v>3277.44</v>
      </c>
      <c r="O461" s="1212" t="n">
        <v>68615.86668363</v>
      </c>
      <c r="P461" s="1342" t="n">
        <v>81770.8121349075</v>
      </c>
      <c r="Q461" s="1213" t="n">
        <v>37313.101813365</v>
      </c>
      <c r="R461" s="1343" t="n">
        <v>105928.968496995</v>
      </c>
      <c r="S461" s="1344" t="n">
        <v>119083.913948273</v>
      </c>
    </row>
    <row r="462" customFormat="false" ht="16.5" hidden="false" customHeight="false" outlineLevel="0" collapsed="false">
      <c r="A462" s="1336" t="s">
        <v>529</v>
      </c>
      <c r="B462" s="1337" t="n">
        <f aca="false">J462</f>
        <v>150</v>
      </c>
      <c r="C462" s="1337" t="s">
        <v>496</v>
      </c>
      <c r="D462" s="1337" t="n">
        <f aca="false">K462</f>
        <v>400</v>
      </c>
      <c r="E462" s="1337" t="s">
        <v>496</v>
      </c>
      <c r="F462" s="1357" t="n">
        <f aca="false">L462</f>
        <v>2800</v>
      </c>
      <c r="G462" s="1337" t="s">
        <v>496</v>
      </c>
      <c r="H462" s="1325" t="n">
        <v>8</v>
      </c>
      <c r="I462" s="1327" t="s">
        <v>517</v>
      </c>
      <c r="J462" s="1338" t="n">
        <v>150</v>
      </c>
      <c r="K462" s="1209" t="n">
        <v>400</v>
      </c>
      <c r="L462" s="1209" t="n">
        <v>2800</v>
      </c>
      <c r="M462" s="1210" t="n">
        <v>44.6060989521947</v>
      </c>
      <c r="N462" s="1211" t="n">
        <v>3345.72</v>
      </c>
      <c r="O462" s="1212" t="n">
        <v>69718.4109232875</v>
      </c>
      <c r="P462" s="1342" t="n">
        <v>83092.5870393375</v>
      </c>
      <c r="Q462" s="1213" t="n">
        <v>38091.5818275488</v>
      </c>
      <c r="R462" s="1343" t="n">
        <v>107809.992750836</v>
      </c>
      <c r="S462" s="1344" t="n">
        <v>121184.168866886</v>
      </c>
    </row>
    <row r="463" customFormat="false" ht="16.5" hidden="false" customHeight="false" outlineLevel="0" collapsed="false">
      <c r="A463" s="1336" t="s">
        <v>529</v>
      </c>
      <c r="B463" s="1337" t="n">
        <f aca="false">J463</f>
        <v>150</v>
      </c>
      <c r="C463" s="1337" t="s">
        <v>496</v>
      </c>
      <c r="D463" s="1337" t="n">
        <f aca="false">K463</f>
        <v>400</v>
      </c>
      <c r="E463" s="1337" t="s">
        <v>496</v>
      </c>
      <c r="F463" s="1357" t="n">
        <f aca="false">L463</f>
        <v>2850</v>
      </c>
      <c r="G463" s="1337" t="s">
        <v>496</v>
      </c>
      <c r="H463" s="1325" t="n">
        <v>8</v>
      </c>
      <c r="I463" s="1327" t="s">
        <v>517</v>
      </c>
      <c r="J463" s="1338" t="n">
        <v>150</v>
      </c>
      <c r="K463" s="1209" t="n">
        <v>400</v>
      </c>
      <c r="L463" s="1209" t="n">
        <v>2850</v>
      </c>
      <c r="M463" s="1210" t="n">
        <v>45.3591323714516</v>
      </c>
      <c r="N463" s="1211" t="n">
        <v>3414</v>
      </c>
      <c r="O463" s="1212" t="n">
        <v>70820.9538508575</v>
      </c>
      <c r="P463" s="1342" t="n">
        <v>84414.3620749763</v>
      </c>
      <c r="Q463" s="1213" t="n">
        <v>38654.5647219413</v>
      </c>
      <c r="R463" s="1343" t="n">
        <v>109475.518572799</v>
      </c>
      <c r="S463" s="1344" t="n">
        <v>123068.926796918</v>
      </c>
    </row>
    <row r="464" customFormat="false" ht="16.5" hidden="false" customHeight="false" outlineLevel="0" collapsed="false">
      <c r="A464" s="1336" t="s">
        <v>529</v>
      </c>
      <c r="B464" s="1337" t="n">
        <f aca="false">J464</f>
        <v>150</v>
      </c>
      <c r="C464" s="1337" t="s">
        <v>496</v>
      </c>
      <c r="D464" s="1337" t="n">
        <f aca="false">K464</f>
        <v>400</v>
      </c>
      <c r="E464" s="1337" t="s">
        <v>496</v>
      </c>
      <c r="F464" s="1357" t="n">
        <f aca="false">L464</f>
        <v>2900</v>
      </c>
      <c r="G464" s="1337" t="s">
        <v>496</v>
      </c>
      <c r="H464" s="1325" t="n">
        <v>8</v>
      </c>
      <c r="I464" s="1327" t="s">
        <v>517</v>
      </c>
      <c r="J464" s="1338" t="n">
        <v>150</v>
      </c>
      <c r="K464" s="1209" t="n">
        <v>400</v>
      </c>
      <c r="L464" s="1209" t="n">
        <v>2900</v>
      </c>
      <c r="M464" s="1210" t="n">
        <v>46.1292057907084</v>
      </c>
      <c r="N464" s="1211" t="n">
        <v>3482.28</v>
      </c>
      <c r="O464" s="1212" t="n">
        <v>71923.49546634</v>
      </c>
      <c r="P464" s="1342" t="n">
        <v>85736.1369794063</v>
      </c>
      <c r="Q464" s="1213" t="n">
        <v>39433.044736125</v>
      </c>
      <c r="R464" s="1343" t="n">
        <v>111356.540202465</v>
      </c>
      <c r="S464" s="1344" t="n">
        <v>125169.181715531</v>
      </c>
    </row>
    <row r="465" customFormat="false" ht="16.5" hidden="false" customHeight="false" outlineLevel="0" collapsed="false">
      <c r="A465" s="1336" t="s">
        <v>529</v>
      </c>
      <c r="B465" s="1337" t="n">
        <f aca="false">J465</f>
        <v>150</v>
      </c>
      <c r="C465" s="1337" t="s">
        <v>496</v>
      </c>
      <c r="D465" s="1337" t="n">
        <f aca="false">K465</f>
        <v>400</v>
      </c>
      <c r="E465" s="1337" t="s">
        <v>496</v>
      </c>
      <c r="F465" s="1361" t="n">
        <f aca="false">L465</f>
        <v>2950</v>
      </c>
      <c r="G465" s="1337" t="s">
        <v>496</v>
      </c>
      <c r="H465" s="1337" t="n">
        <v>8</v>
      </c>
      <c r="I465" s="1362" t="s">
        <v>517</v>
      </c>
      <c r="J465" s="1338" t="n">
        <v>150</v>
      </c>
      <c r="K465" s="1209" t="n">
        <v>400</v>
      </c>
      <c r="L465" s="1209" t="n">
        <v>2950</v>
      </c>
      <c r="M465" s="1210" t="n">
        <v>46.8822392099653</v>
      </c>
      <c r="N465" s="1211" t="n">
        <v>3550.56</v>
      </c>
      <c r="O465" s="1212" t="n">
        <v>73026.0360321525</v>
      </c>
      <c r="P465" s="1342" t="n">
        <v>87057.9118838363</v>
      </c>
      <c r="Q465" s="1213" t="n">
        <v>39996.0276305175</v>
      </c>
      <c r="R465" s="1343" t="n">
        <v>113022.06366267</v>
      </c>
      <c r="S465" s="1344" t="n">
        <v>127053.939514354</v>
      </c>
    </row>
    <row r="466" customFormat="false" ht="16.5" hidden="false" customHeight="false" outlineLevel="0" collapsed="false">
      <c r="A466" s="1324" t="s">
        <v>529</v>
      </c>
      <c r="B466" s="1325" t="n">
        <f aca="false">J466</f>
        <v>150</v>
      </c>
      <c r="C466" s="1325" t="s">
        <v>496</v>
      </c>
      <c r="D466" s="1325" t="n">
        <f aca="false">K466</f>
        <v>400</v>
      </c>
      <c r="E466" s="1325" t="s">
        <v>496</v>
      </c>
      <c r="F466" s="1357" t="n">
        <f aca="false">L466</f>
        <v>3000</v>
      </c>
      <c r="G466" s="1325" t="s">
        <v>496</v>
      </c>
      <c r="H466" s="1325" t="n">
        <v>8</v>
      </c>
      <c r="I466" s="1327" t="s">
        <v>517</v>
      </c>
      <c r="J466" s="1356" t="n">
        <v>150</v>
      </c>
      <c r="K466" s="1232" t="n">
        <v>400</v>
      </c>
      <c r="L466" s="1232" t="n">
        <v>3000</v>
      </c>
      <c r="M466" s="1233" t="n">
        <v>47.6523126292221</v>
      </c>
      <c r="N466" s="1234" t="n">
        <v>3618.84</v>
      </c>
      <c r="O466" s="1235" t="n">
        <v>75253.1476377375</v>
      </c>
      <c r="P466" s="1353" t="n">
        <v>88379.6867882663</v>
      </c>
      <c r="Q466" s="1236" t="n">
        <v>40774.5076447013</v>
      </c>
      <c r="R466" s="1354" t="n">
        <v>116027.655282439</v>
      </c>
      <c r="S466" s="1355" t="n">
        <v>129154.194432968</v>
      </c>
    </row>
    <row r="467" customFormat="false" ht="15.75" hidden="false" customHeight="false" outlineLevel="0" collapsed="false">
      <c r="M467" s="179"/>
      <c r="P467" s="179"/>
      <c r="R467" s="179"/>
      <c r="S467" s="179"/>
    </row>
    <row r="468" customFormat="false" ht="15.75" hidden="false" customHeight="false" outlineLevel="0" collapsed="false">
      <c r="M468" s="179"/>
      <c r="P468" s="179"/>
      <c r="R468" s="179"/>
      <c r="S468" s="179"/>
    </row>
    <row r="469" customFormat="false" ht="15.75" hidden="false" customHeight="false" outlineLevel="0" collapsed="false">
      <c r="M469" s="179"/>
      <c r="P469" s="179"/>
      <c r="R469" s="179"/>
      <c r="S469" s="179"/>
    </row>
    <row r="470" customFormat="false" ht="15.75" hidden="false" customHeight="false" outlineLevel="0" collapsed="false">
      <c r="M470" s="179"/>
      <c r="P470" s="179"/>
      <c r="R470" s="179"/>
      <c r="S470" s="179"/>
    </row>
    <row r="471" customFormat="false" ht="15.75" hidden="false" customHeight="false" outlineLevel="0" collapsed="false">
      <c r="M471" s="179"/>
      <c r="P471" s="179"/>
      <c r="R471" s="179"/>
      <c r="S471" s="179"/>
    </row>
    <row r="472" customFormat="false" ht="15.75" hidden="false" customHeight="false" outlineLevel="0" collapsed="false">
      <c r="M472" s="179"/>
      <c r="P472" s="179"/>
      <c r="R472" s="179"/>
      <c r="S472" s="179"/>
    </row>
    <row r="473" customFormat="false" ht="15.75" hidden="false" customHeight="false" outlineLevel="0" collapsed="false">
      <c r="M473" s="179"/>
      <c r="P473" s="179"/>
      <c r="R473" s="179"/>
      <c r="S473" s="179"/>
    </row>
    <row r="474" customFormat="false" ht="15.75" hidden="false" customHeight="false" outlineLevel="0" collapsed="false">
      <c r="M474" s="179"/>
      <c r="P474" s="179"/>
      <c r="R474" s="179"/>
      <c r="S474" s="179"/>
    </row>
    <row r="475" customFormat="false" ht="15.75" hidden="false" customHeight="false" outlineLevel="0" collapsed="false">
      <c r="M475" s="179"/>
      <c r="P475" s="179"/>
      <c r="R475" s="179"/>
      <c r="S475" s="179"/>
    </row>
    <row r="476" customFormat="false" ht="15.75" hidden="false" customHeight="false" outlineLevel="0" collapsed="false">
      <c r="M476" s="179"/>
      <c r="P476" s="179"/>
      <c r="R476" s="179"/>
      <c r="S476" s="179"/>
    </row>
    <row r="477" customFormat="false" ht="15.75" hidden="false" customHeight="false" outlineLevel="0" collapsed="false">
      <c r="M477" s="179"/>
      <c r="P477" s="179"/>
      <c r="R477" s="179"/>
      <c r="S477" s="179"/>
    </row>
    <row r="478" customFormat="false" ht="15.75" hidden="false" customHeight="false" outlineLevel="0" collapsed="false">
      <c r="M478" s="179"/>
      <c r="P478" s="179"/>
      <c r="R478" s="179"/>
      <c r="S478" s="179"/>
    </row>
    <row r="479" customFormat="false" ht="15.75" hidden="false" customHeight="false" outlineLevel="0" collapsed="false">
      <c r="M479" s="179"/>
      <c r="P479" s="179"/>
      <c r="R479" s="179"/>
      <c r="S479" s="179"/>
    </row>
    <row r="480" customFormat="false" ht="15.75" hidden="false" customHeight="false" outlineLevel="0" collapsed="false">
      <c r="M480" s="179"/>
      <c r="P480" s="179"/>
      <c r="R480" s="179"/>
      <c r="S480" s="179"/>
    </row>
    <row r="481" customFormat="false" ht="15.75" hidden="false" customHeight="false" outlineLevel="0" collapsed="false">
      <c r="M481" s="179"/>
      <c r="P481" s="179"/>
      <c r="R481" s="179"/>
      <c r="S481" s="179"/>
    </row>
    <row r="482" customFormat="false" ht="15.75" hidden="false" customHeight="false" outlineLevel="0" collapsed="false">
      <c r="M482" s="179"/>
      <c r="P482" s="179"/>
      <c r="R482" s="179"/>
      <c r="S482" s="179"/>
    </row>
    <row r="483" customFormat="false" ht="15.75" hidden="false" customHeight="false" outlineLevel="0" collapsed="false">
      <c r="M483" s="179"/>
      <c r="P483" s="179"/>
      <c r="R483" s="179"/>
      <c r="S483" s="179"/>
    </row>
    <row r="484" customFormat="false" ht="15.75" hidden="false" customHeight="false" outlineLevel="0" collapsed="false">
      <c r="M484" s="179"/>
      <c r="P484" s="179"/>
      <c r="R484" s="179"/>
      <c r="S484" s="179"/>
    </row>
    <row r="485" customFormat="false" ht="15.75" hidden="false" customHeight="false" outlineLevel="0" collapsed="false">
      <c r="M485" s="179"/>
      <c r="P485" s="179"/>
      <c r="R485" s="179"/>
      <c r="S485" s="179"/>
    </row>
    <row r="486" customFormat="false" ht="15.75" hidden="false" customHeight="false" outlineLevel="0" collapsed="false">
      <c r="M486" s="179"/>
      <c r="P486" s="179"/>
      <c r="R486" s="179"/>
      <c r="S486" s="179"/>
    </row>
    <row r="487" customFormat="false" ht="15.75" hidden="false" customHeight="false" outlineLevel="0" collapsed="false">
      <c r="M487" s="179"/>
      <c r="P487" s="179"/>
      <c r="R487" s="179"/>
      <c r="S487" s="179"/>
    </row>
    <row r="488" customFormat="false" ht="15.75" hidden="false" customHeight="false" outlineLevel="0" collapsed="false">
      <c r="M488" s="179"/>
      <c r="P488" s="179"/>
      <c r="R488" s="179"/>
      <c r="S488" s="179"/>
    </row>
    <row r="489" customFormat="false" ht="15.75" hidden="false" customHeight="false" outlineLevel="0" collapsed="false">
      <c r="M489" s="179"/>
      <c r="P489" s="179"/>
      <c r="R489" s="179"/>
      <c r="S489" s="179"/>
    </row>
    <row r="490" customFormat="false" ht="15.75" hidden="false" customHeight="false" outlineLevel="0" collapsed="false">
      <c r="M490" s="179"/>
      <c r="P490" s="179"/>
      <c r="R490" s="179"/>
      <c r="S490" s="179"/>
    </row>
    <row r="491" customFormat="false" ht="15.75" hidden="false" customHeight="false" outlineLevel="0" collapsed="false">
      <c r="M491" s="179"/>
      <c r="P491" s="179"/>
      <c r="R491" s="179"/>
      <c r="S491" s="179"/>
    </row>
    <row r="492" customFormat="false" ht="15.75" hidden="false" customHeight="false" outlineLevel="0" collapsed="false">
      <c r="M492" s="179"/>
      <c r="P492" s="179"/>
      <c r="R492" s="179"/>
      <c r="S492" s="179"/>
    </row>
    <row r="493" customFormat="false" ht="15.75" hidden="false" customHeight="false" outlineLevel="0" collapsed="false">
      <c r="M493" s="179"/>
      <c r="P493" s="179"/>
      <c r="R493" s="179"/>
      <c r="S493" s="179"/>
    </row>
    <row r="494" customFormat="false" ht="15.75" hidden="false" customHeight="false" outlineLevel="0" collapsed="false">
      <c r="M494" s="179"/>
      <c r="P494" s="179"/>
      <c r="R494" s="179"/>
      <c r="S494" s="179"/>
    </row>
    <row r="495" customFormat="false" ht="15.75" hidden="false" customHeight="false" outlineLevel="0" collapsed="false">
      <c r="M495" s="179"/>
      <c r="P495" s="179"/>
      <c r="R495" s="179"/>
      <c r="S495" s="179"/>
    </row>
    <row r="496" customFormat="false" ht="15.75" hidden="false" customHeight="false" outlineLevel="0" collapsed="false">
      <c r="M496" s="179"/>
      <c r="P496" s="179"/>
      <c r="R496" s="179"/>
      <c r="S496" s="179"/>
    </row>
    <row r="497" customFormat="false" ht="15.75" hidden="false" customHeight="false" outlineLevel="0" collapsed="false">
      <c r="M497" s="179"/>
      <c r="P497" s="179"/>
      <c r="R497" s="179"/>
      <c r="S497" s="179"/>
    </row>
    <row r="498" customFormat="false" ht="15.75" hidden="false" customHeight="false" outlineLevel="0" collapsed="false">
      <c r="M498" s="179"/>
      <c r="P498" s="179"/>
      <c r="R498" s="179"/>
      <c r="S498" s="179"/>
    </row>
    <row r="499" customFormat="false" ht="15.75" hidden="false" customHeight="false" outlineLevel="0" collapsed="false">
      <c r="M499" s="179"/>
      <c r="P499" s="179"/>
      <c r="R499" s="179"/>
      <c r="S499" s="179"/>
    </row>
    <row r="500" customFormat="false" ht="15.75" hidden="false" customHeight="false" outlineLevel="0" collapsed="false">
      <c r="M500" s="179"/>
      <c r="P500" s="179"/>
      <c r="R500" s="179"/>
      <c r="S500" s="179"/>
    </row>
    <row r="501" customFormat="false" ht="15.75" hidden="false" customHeight="false" outlineLevel="0" collapsed="false">
      <c r="M501" s="179"/>
      <c r="P501" s="179"/>
      <c r="R501" s="179"/>
      <c r="S501" s="179"/>
    </row>
    <row r="502" customFormat="false" ht="15.75" hidden="false" customHeight="false" outlineLevel="0" collapsed="false">
      <c r="M502" s="179"/>
      <c r="P502" s="179"/>
      <c r="R502" s="179"/>
      <c r="S502" s="179"/>
    </row>
    <row r="503" customFormat="false" ht="15.75" hidden="false" customHeight="false" outlineLevel="0" collapsed="false">
      <c r="M503" s="179"/>
      <c r="P503" s="179"/>
      <c r="R503" s="179"/>
      <c r="S503" s="179"/>
    </row>
    <row r="504" customFormat="false" ht="15.75" hidden="false" customHeight="false" outlineLevel="0" collapsed="false">
      <c r="M504" s="179"/>
      <c r="P504" s="179"/>
      <c r="R504" s="179"/>
      <c r="S504" s="179"/>
    </row>
    <row r="505" customFormat="false" ht="15.75" hidden="false" customHeight="false" outlineLevel="0" collapsed="false">
      <c r="M505" s="179"/>
      <c r="P505" s="179"/>
      <c r="R505" s="179"/>
      <c r="S505" s="179"/>
    </row>
    <row r="506" customFormat="false" ht="15.75" hidden="false" customHeight="false" outlineLevel="0" collapsed="false">
      <c r="M506" s="179"/>
      <c r="P506" s="179"/>
      <c r="R506" s="179"/>
      <c r="S506" s="179"/>
    </row>
    <row r="507" customFormat="false" ht="15.75" hidden="false" customHeight="false" outlineLevel="0" collapsed="false">
      <c r="M507" s="179"/>
      <c r="P507" s="179"/>
      <c r="R507" s="179"/>
      <c r="S507" s="179"/>
    </row>
    <row r="508" customFormat="false" ht="15.75" hidden="false" customHeight="false" outlineLevel="0" collapsed="false">
      <c r="M508" s="179"/>
      <c r="P508" s="179"/>
      <c r="R508" s="179"/>
      <c r="S508" s="179"/>
    </row>
    <row r="509" customFormat="false" ht="15.75" hidden="false" customHeight="false" outlineLevel="0" collapsed="false">
      <c r="M509" s="179"/>
      <c r="P509" s="179"/>
      <c r="R509" s="179"/>
      <c r="S509" s="179"/>
    </row>
    <row r="510" customFormat="false" ht="15.75" hidden="false" customHeight="false" outlineLevel="0" collapsed="false">
      <c r="M510" s="179"/>
      <c r="P510" s="179"/>
      <c r="R510" s="179"/>
      <c r="S510" s="179"/>
    </row>
    <row r="511" customFormat="false" ht="15.75" hidden="false" customHeight="false" outlineLevel="0" collapsed="false">
      <c r="M511" s="179"/>
      <c r="P511" s="179"/>
      <c r="R511" s="179"/>
      <c r="S511" s="179"/>
    </row>
    <row r="512" customFormat="false" ht="15.75" hidden="false" customHeight="false" outlineLevel="0" collapsed="false">
      <c r="M512" s="179"/>
      <c r="P512" s="179"/>
      <c r="R512" s="179"/>
      <c r="S512" s="179"/>
    </row>
    <row r="513" customFormat="false" ht="15.75" hidden="false" customHeight="false" outlineLevel="0" collapsed="false">
      <c r="M513" s="179"/>
      <c r="P513" s="179"/>
      <c r="R513" s="179"/>
      <c r="S513" s="179"/>
    </row>
    <row r="514" customFormat="false" ht="15.75" hidden="false" customHeight="false" outlineLevel="0" collapsed="false">
      <c r="M514" s="179"/>
      <c r="P514" s="179"/>
      <c r="R514" s="179"/>
      <c r="S514" s="179"/>
    </row>
    <row r="515" customFormat="false" ht="15.75" hidden="false" customHeight="false" outlineLevel="0" collapsed="false">
      <c r="M515" s="179"/>
      <c r="P515" s="179"/>
      <c r="R515" s="179"/>
      <c r="S515" s="179"/>
    </row>
    <row r="516" customFormat="false" ht="15.75" hidden="false" customHeight="false" outlineLevel="0" collapsed="false">
      <c r="M516" s="179"/>
      <c r="P516" s="179"/>
      <c r="R516" s="179"/>
      <c r="S516" s="179"/>
    </row>
    <row r="517" customFormat="false" ht="15.75" hidden="false" customHeight="false" outlineLevel="0" collapsed="false">
      <c r="M517" s="179"/>
      <c r="P517" s="179"/>
      <c r="R517" s="179"/>
      <c r="S517" s="179"/>
    </row>
    <row r="518" customFormat="false" ht="15.75" hidden="false" customHeight="false" outlineLevel="0" collapsed="false">
      <c r="M518" s="179"/>
      <c r="P518" s="179"/>
      <c r="R518" s="179"/>
      <c r="S518" s="179"/>
    </row>
    <row r="519" customFormat="false" ht="15.75" hidden="false" customHeight="false" outlineLevel="0" collapsed="false">
      <c r="M519" s="179"/>
      <c r="P519" s="179"/>
      <c r="R519" s="179"/>
      <c r="S519" s="179"/>
    </row>
    <row r="520" customFormat="false" ht="15.75" hidden="false" customHeight="false" outlineLevel="0" collapsed="false">
      <c r="M520" s="179"/>
      <c r="P520" s="179"/>
      <c r="R520" s="179"/>
      <c r="S520" s="179"/>
    </row>
    <row r="521" customFormat="false" ht="15.75" hidden="false" customHeight="false" outlineLevel="0" collapsed="false">
      <c r="M521" s="179"/>
      <c r="P521" s="179"/>
      <c r="R521" s="179"/>
      <c r="S521" s="179"/>
    </row>
    <row r="522" customFormat="false" ht="15.75" hidden="false" customHeight="false" outlineLevel="0" collapsed="false">
      <c r="M522" s="179"/>
      <c r="P522" s="179"/>
      <c r="R522" s="179"/>
      <c r="S522" s="179"/>
    </row>
    <row r="523" customFormat="false" ht="15.75" hidden="false" customHeight="false" outlineLevel="0" collapsed="false">
      <c r="M523" s="179"/>
      <c r="P523" s="179"/>
      <c r="R523" s="179"/>
      <c r="S523" s="179"/>
    </row>
    <row r="524" customFormat="false" ht="15.75" hidden="false" customHeight="false" outlineLevel="0" collapsed="false">
      <c r="M524" s="179"/>
      <c r="P524" s="179"/>
      <c r="R524" s="179"/>
      <c r="S524" s="179"/>
    </row>
    <row r="525" customFormat="false" ht="15.75" hidden="false" customHeight="false" outlineLevel="0" collapsed="false">
      <c r="M525" s="179"/>
      <c r="P525" s="179"/>
      <c r="R525" s="179"/>
      <c r="S525" s="179"/>
    </row>
    <row r="526" customFormat="false" ht="15.75" hidden="false" customHeight="false" outlineLevel="0" collapsed="false">
      <c r="M526" s="179"/>
      <c r="P526" s="179"/>
      <c r="R526" s="179"/>
      <c r="S526" s="179"/>
    </row>
    <row r="527" customFormat="false" ht="15.75" hidden="false" customHeight="false" outlineLevel="0" collapsed="false">
      <c r="M527" s="179"/>
      <c r="P527" s="179"/>
      <c r="R527" s="179"/>
      <c r="S527" s="179"/>
    </row>
    <row r="528" customFormat="false" ht="15.75" hidden="false" customHeight="false" outlineLevel="0" collapsed="false">
      <c r="M528" s="179"/>
      <c r="P528" s="179"/>
      <c r="R528" s="179"/>
      <c r="S528" s="179"/>
    </row>
    <row r="529" customFormat="false" ht="15.75" hidden="false" customHeight="false" outlineLevel="0" collapsed="false">
      <c r="M529" s="179"/>
      <c r="P529" s="179"/>
      <c r="R529" s="179"/>
      <c r="S529" s="179"/>
    </row>
    <row r="530" customFormat="false" ht="15.75" hidden="false" customHeight="false" outlineLevel="0" collapsed="false">
      <c r="M530" s="179"/>
      <c r="P530" s="179"/>
      <c r="R530" s="179"/>
      <c r="S530" s="179"/>
    </row>
    <row r="531" customFormat="false" ht="15.75" hidden="false" customHeight="false" outlineLevel="0" collapsed="false">
      <c r="M531" s="179"/>
      <c r="P531" s="179"/>
      <c r="R531" s="179"/>
      <c r="S531" s="179"/>
    </row>
    <row r="532" customFormat="false" ht="15.75" hidden="false" customHeight="false" outlineLevel="0" collapsed="false">
      <c r="M532" s="179"/>
      <c r="P532" s="179"/>
      <c r="R532" s="179"/>
      <c r="S532" s="179"/>
    </row>
    <row r="533" customFormat="false" ht="15.75" hidden="false" customHeight="false" outlineLevel="0" collapsed="false">
      <c r="M533" s="179"/>
      <c r="P533" s="179"/>
      <c r="R533" s="179"/>
      <c r="S533" s="179"/>
    </row>
    <row r="534" customFormat="false" ht="15.75" hidden="false" customHeight="false" outlineLevel="0" collapsed="false">
      <c r="M534" s="179"/>
      <c r="P534" s="179"/>
      <c r="R534" s="179"/>
      <c r="S534" s="179"/>
    </row>
    <row r="535" customFormat="false" ht="15.75" hidden="false" customHeight="false" outlineLevel="0" collapsed="false">
      <c r="M535" s="179"/>
      <c r="P535" s="179"/>
      <c r="R535" s="179"/>
      <c r="S535" s="179"/>
    </row>
    <row r="536" customFormat="false" ht="15.75" hidden="false" customHeight="false" outlineLevel="0" collapsed="false">
      <c r="M536" s="179"/>
      <c r="P536" s="179"/>
      <c r="R536" s="179"/>
      <c r="S536" s="179"/>
    </row>
    <row r="537" customFormat="false" ht="15.75" hidden="false" customHeight="false" outlineLevel="0" collapsed="false">
      <c r="M537" s="179"/>
      <c r="P537" s="179"/>
      <c r="R537" s="179"/>
      <c r="S537" s="179"/>
    </row>
    <row r="538" customFormat="false" ht="15.75" hidden="false" customHeight="false" outlineLevel="0" collapsed="false">
      <c r="M538" s="179"/>
      <c r="P538" s="179"/>
      <c r="R538" s="179"/>
      <c r="S538" s="179"/>
    </row>
    <row r="539" customFormat="false" ht="15.75" hidden="false" customHeight="false" outlineLevel="0" collapsed="false">
      <c r="M539" s="179"/>
      <c r="P539" s="179"/>
      <c r="R539" s="179"/>
      <c r="S539" s="179"/>
    </row>
    <row r="540" customFormat="false" ht="15.75" hidden="false" customHeight="false" outlineLevel="0" collapsed="false">
      <c r="M540" s="179"/>
      <c r="P540" s="179"/>
      <c r="R540" s="179"/>
      <c r="S540" s="179"/>
    </row>
    <row r="541" customFormat="false" ht="15.75" hidden="false" customHeight="false" outlineLevel="0" collapsed="false">
      <c r="M541" s="179"/>
      <c r="P541" s="179"/>
      <c r="R541" s="179"/>
      <c r="S541" s="179"/>
    </row>
    <row r="542" customFormat="false" ht="15.75" hidden="false" customHeight="false" outlineLevel="0" collapsed="false">
      <c r="M542" s="179"/>
      <c r="P542" s="179"/>
      <c r="R542" s="179"/>
      <c r="S542" s="179"/>
    </row>
    <row r="543" customFormat="false" ht="15.75" hidden="false" customHeight="false" outlineLevel="0" collapsed="false">
      <c r="M543" s="179"/>
      <c r="P543" s="179"/>
      <c r="R543" s="179"/>
      <c r="S543" s="179"/>
    </row>
    <row r="544" customFormat="false" ht="15.75" hidden="false" customHeight="false" outlineLevel="0" collapsed="false">
      <c r="M544" s="179"/>
      <c r="P544" s="179"/>
      <c r="R544" s="179"/>
      <c r="S544" s="179"/>
    </row>
    <row r="545" customFormat="false" ht="15.75" hidden="false" customHeight="false" outlineLevel="0" collapsed="false">
      <c r="M545" s="179"/>
      <c r="P545" s="179"/>
      <c r="R545" s="179"/>
      <c r="S545" s="179"/>
    </row>
    <row r="546" customFormat="false" ht="15.75" hidden="false" customHeight="false" outlineLevel="0" collapsed="false">
      <c r="M546" s="179"/>
      <c r="P546" s="179"/>
      <c r="R546" s="179"/>
      <c r="S546" s="179"/>
    </row>
    <row r="547" customFormat="false" ht="15.75" hidden="false" customHeight="false" outlineLevel="0" collapsed="false">
      <c r="M547" s="179"/>
      <c r="P547" s="179"/>
      <c r="R547" s="179"/>
      <c r="S547" s="179"/>
    </row>
    <row r="548" customFormat="false" ht="15.75" hidden="false" customHeight="false" outlineLevel="0" collapsed="false">
      <c r="M548" s="179"/>
      <c r="P548" s="179"/>
      <c r="R548" s="179"/>
      <c r="S548" s="179"/>
    </row>
    <row r="549" customFormat="false" ht="15.75" hidden="false" customHeight="false" outlineLevel="0" collapsed="false">
      <c r="M549" s="179"/>
      <c r="P549" s="179"/>
      <c r="R549" s="179"/>
      <c r="S549" s="179"/>
    </row>
    <row r="550" customFormat="false" ht="15.75" hidden="false" customHeight="false" outlineLevel="0" collapsed="false">
      <c r="M550" s="179"/>
      <c r="P550" s="179"/>
      <c r="R550" s="179"/>
      <c r="S550" s="179"/>
    </row>
    <row r="551" customFormat="false" ht="15.75" hidden="false" customHeight="false" outlineLevel="0" collapsed="false">
      <c r="M551" s="179"/>
      <c r="P551" s="179"/>
      <c r="R551" s="179"/>
      <c r="S551" s="179"/>
    </row>
    <row r="552" customFormat="false" ht="15.75" hidden="false" customHeight="false" outlineLevel="0" collapsed="false">
      <c r="M552" s="179"/>
      <c r="P552" s="179"/>
      <c r="R552" s="179"/>
      <c r="S552" s="179"/>
    </row>
    <row r="553" customFormat="false" ht="15.75" hidden="false" customHeight="false" outlineLevel="0" collapsed="false">
      <c r="M553" s="179"/>
      <c r="P553" s="179"/>
      <c r="R553" s="179"/>
      <c r="S553" s="179"/>
    </row>
    <row r="554" customFormat="false" ht="15.75" hidden="false" customHeight="false" outlineLevel="0" collapsed="false">
      <c r="M554" s="179"/>
      <c r="P554" s="179"/>
      <c r="R554" s="179"/>
      <c r="S554" s="179"/>
    </row>
    <row r="555" customFormat="false" ht="15.75" hidden="false" customHeight="false" outlineLevel="0" collapsed="false">
      <c r="M555" s="179"/>
      <c r="P555" s="179"/>
      <c r="R555" s="179"/>
      <c r="S555" s="179"/>
    </row>
    <row r="556" customFormat="false" ht="15.75" hidden="false" customHeight="false" outlineLevel="0" collapsed="false">
      <c r="M556" s="179"/>
      <c r="P556" s="179"/>
      <c r="R556" s="179"/>
      <c r="S556" s="179"/>
    </row>
    <row r="557" customFormat="false" ht="15.75" hidden="false" customHeight="false" outlineLevel="0" collapsed="false">
      <c r="M557" s="179"/>
      <c r="P557" s="179"/>
      <c r="R557" s="179"/>
      <c r="S557" s="179"/>
    </row>
    <row r="558" customFormat="false" ht="15.75" hidden="false" customHeight="false" outlineLevel="0" collapsed="false">
      <c r="M558" s="179"/>
      <c r="P558" s="179"/>
      <c r="R558" s="179"/>
      <c r="S558" s="179"/>
    </row>
    <row r="559" customFormat="false" ht="15.75" hidden="false" customHeight="false" outlineLevel="0" collapsed="false">
      <c r="M559" s="179"/>
      <c r="P559" s="179"/>
      <c r="R559" s="179"/>
      <c r="S559" s="179"/>
    </row>
    <row r="560" customFormat="false" ht="15.75" hidden="false" customHeight="false" outlineLevel="0" collapsed="false">
      <c r="M560" s="179"/>
      <c r="P560" s="179"/>
      <c r="R560" s="179"/>
      <c r="S560" s="179"/>
    </row>
    <row r="561" customFormat="false" ht="15.75" hidden="false" customHeight="false" outlineLevel="0" collapsed="false">
      <c r="M561" s="179"/>
      <c r="P561" s="179"/>
      <c r="R561" s="179"/>
      <c r="S561" s="179"/>
    </row>
    <row r="562" customFormat="false" ht="15.75" hidden="false" customHeight="false" outlineLevel="0" collapsed="false">
      <c r="M562" s="179"/>
      <c r="P562" s="179"/>
      <c r="R562" s="179"/>
      <c r="S562" s="179"/>
    </row>
    <row r="563" customFormat="false" ht="15.75" hidden="false" customHeight="false" outlineLevel="0" collapsed="false">
      <c r="M563" s="179"/>
      <c r="P563" s="179"/>
      <c r="R563" s="179"/>
      <c r="S563" s="179"/>
    </row>
    <row r="564" customFormat="false" ht="15.75" hidden="false" customHeight="false" outlineLevel="0" collapsed="false">
      <c r="M564" s="179"/>
      <c r="P564" s="179"/>
      <c r="R564" s="179"/>
      <c r="S564" s="179"/>
    </row>
    <row r="565" customFormat="false" ht="15.75" hidden="false" customHeight="false" outlineLevel="0" collapsed="false">
      <c r="M565" s="179"/>
      <c r="P565" s="179"/>
      <c r="R565" s="179"/>
      <c r="S565" s="179"/>
    </row>
    <row r="566" customFormat="false" ht="15.75" hidden="false" customHeight="false" outlineLevel="0" collapsed="false">
      <c r="M566" s="179"/>
      <c r="P566" s="179"/>
      <c r="R566" s="179"/>
      <c r="S566" s="179"/>
    </row>
    <row r="567" customFormat="false" ht="15.75" hidden="false" customHeight="false" outlineLevel="0" collapsed="false">
      <c r="M567" s="179"/>
      <c r="P567" s="179"/>
      <c r="R567" s="179"/>
      <c r="S567" s="179"/>
    </row>
    <row r="568" customFormat="false" ht="15.75" hidden="false" customHeight="false" outlineLevel="0" collapsed="false">
      <c r="M568" s="179"/>
      <c r="P568" s="179"/>
      <c r="R568" s="179"/>
      <c r="S568" s="179"/>
    </row>
  </sheetData>
  <mergeCells count="28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9:S59"/>
    <mergeCell ref="A60:S60"/>
    <mergeCell ref="A110:S110"/>
    <mergeCell ref="A111:S111"/>
    <mergeCell ref="A161:S161"/>
    <mergeCell ref="A162:S162"/>
    <mergeCell ref="A212:S212"/>
    <mergeCell ref="A213:S213"/>
    <mergeCell ref="A263:S263"/>
    <mergeCell ref="A264:S264"/>
    <mergeCell ref="A314:S314"/>
    <mergeCell ref="A315:S315"/>
    <mergeCell ref="A365:S365"/>
    <mergeCell ref="A366:S366"/>
    <mergeCell ref="A416:S416"/>
    <mergeCell ref="A417:S417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6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S20" activeCellId="0" sqref="S20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512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true" outlineLevel="0" collapsed="false">
      <c r="A8" s="1364" t="s">
        <v>514</v>
      </c>
      <c r="B8" s="1364"/>
      <c r="C8" s="1364"/>
      <c r="D8" s="1364"/>
      <c r="E8" s="1364"/>
      <c r="F8" s="1364"/>
      <c r="G8" s="1364"/>
      <c r="H8" s="1364"/>
      <c r="I8" s="1364"/>
      <c r="J8" s="1364"/>
      <c r="K8" s="1364"/>
      <c r="L8" s="1364"/>
      <c r="M8" s="1364"/>
      <c r="N8" s="1364"/>
      <c r="O8" s="1364"/>
      <c r="P8" s="1364"/>
      <c r="Q8" s="1364"/>
      <c r="R8" s="1364"/>
      <c r="S8" s="1364"/>
    </row>
    <row r="9" customFormat="false" ht="16.5" hidden="false" customHeight="false" outlineLevel="0" collapsed="false">
      <c r="A9" s="1324" t="s">
        <v>529</v>
      </c>
      <c r="B9" s="1325" t="n">
        <f aca="false">J9</f>
        <v>200</v>
      </c>
      <c r="C9" s="1325" t="s">
        <v>496</v>
      </c>
      <c r="D9" s="1325" t="n">
        <f aca="false">K9</f>
        <v>260</v>
      </c>
      <c r="E9" s="1325" t="s">
        <v>496</v>
      </c>
      <c r="F9" s="1357" t="n">
        <f aca="false">L9</f>
        <v>600</v>
      </c>
      <c r="G9" s="1325" t="s">
        <v>496</v>
      </c>
      <c r="H9" s="1325" t="n">
        <v>4</v>
      </c>
      <c r="I9" s="1327" t="s">
        <v>515</v>
      </c>
      <c r="J9" s="1328" t="n">
        <v>200</v>
      </c>
      <c r="K9" s="1259" t="n">
        <v>260</v>
      </c>
      <c r="L9" s="1259" t="n">
        <v>600</v>
      </c>
      <c r="M9" s="1360" t="n">
        <v>8.43789010056053</v>
      </c>
      <c r="N9" s="1261" t="n">
        <v>259.762284994678</v>
      </c>
      <c r="O9" s="1240" t="n">
        <v>13110.99340662</v>
      </c>
      <c r="P9" s="1365" t="n">
        <v>15843.4406627091</v>
      </c>
      <c r="Q9" s="1333" t="n">
        <v>7043.02367612625</v>
      </c>
      <c r="R9" s="1366" t="n">
        <v>20154.0170827463</v>
      </c>
      <c r="S9" s="1335" t="n">
        <v>22886.4643388353</v>
      </c>
    </row>
    <row r="10" customFormat="false" ht="16.5" hidden="false" customHeight="false" outlineLevel="0" collapsed="false">
      <c r="A10" s="1336" t="s">
        <v>529</v>
      </c>
      <c r="B10" s="1337" t="n">
        <f aca="false">J10</f>
        <v>200</v>
      </c>
      <c r="C10" s="1337" t="s">
        <v>496</v>
      </c>
      <c r="D10" s="1337" t="n">
        <f aca="false">K10</f>
        <v>260</v>
      </c>
      <c r="E10" s="1337" t="s">
        <v>496</v>
      </c>
      <c r="F10" s="1357" t="n">
        <f aca="false">L10</f>
        <v>650</v>
      </c>
      <c r="G10" s="1337" t="s">
        <v>496</v>
      </c>
      <c r="H10" s="1325" t="n">
        <v>4</v>
      </c>
      <c r="I10" s="1327" t="s">
        <v>515</v>
      </c>
      <c r="J10" s="1338" t="n">
        <v>200</v>
      </c>
      <c r="K10" s="1209" t="n">
        <v>260</v>
      </c>
      <c r="L10" s="1209" t="n">
        <v>650</v>
      </c>
      <c r="M10" s="1210" t="n">
        <v>9.02644417042579</v>
      </c>
      <c r="N10" s="1211" t="n">
        <v>311.714741993614</v>
      </c>
      <c r="O10" s="1212" t="n">
        <v>13779.5446307138</v>
      </c>
      <c r="P10" s="1367" t="n">
        <v>16684.030902942</v>
      </c>
      <c r="Q10" s="1300" t="n">
        <v>7446.3980802075</v>
      </c>
      <c r="R10" s="1301" t="n">
        <v>21225.9427109213</v>
      </c>
      <c r="S10" s="1344" t="n">
        <v>24130.4289831495</v>
      </c>
    </row>
    <row r="11" customFormat="false" ht="16.5" hidden="false" customHeight="false" outlineLevel="0" collapsed="false">
      <c r="A11" s="1336" t="s">
        <v>529</v>
      </c>
      <c r="B11" s="1337" t="n">
        <f aca="false">J11</f>
        <v>200</v>
      </c>
      <c r="C11" s="1337" t="s">
        <v>496</v>
      </c>
      <c r="D11" s="1337" t="n">
        <f aca="false">K11</f>
        <v>260</v>
      </c>
      <c r="E11" s="1337" t="s">
        <v>496</v>
      </c>
      <c r="F11" s="1357" t="n">
        <f aca="false">L11</f>
        <v>700</v>
      </c>
      <c r="G11" s="1337" t="s">
        <v>496</v>
      </c>
      <c r="H11" s="1325" t="n">
        <v>4</v>
      </c>
      <c r="I11" s="1327" t="s">
        <v>515</v>
      </c>
      <c r="J11" s="1338" t="n">
        <v>200</v>
      </c>
      <c r="K11" s="1209" t="n">
        <v>260</v>
      </c>
      <c r="L11" s="1209" t="n">
        <v>700</v>
      </c>
      <c r="M11" s="1210" t="n">
        <v>9.63203824029105</v>
      </c>
      <c r="N11" s="1211" t="n">
        <v>363.667198992549</v>
      </c>
      <c r="O11" s="1212" t="n">
        <v>14448.0959860163</v>
      </c>
      <c r="P11" s="1367" t="n">
        <v>17524.6211431747</v>
      </c>
      <c r="Q11" s="1300" t="n">
        <v>8065.26947287125</v>
      </c>
      <c r="R11" s="1301" t="n">
        <v>22513.3654588875</v>
      </c>
      <c r="S11" s="1344" t="n">
        <v>25589.8906160459</v>
      </c>
    </row>
    <row r="12" customFormat="false" ht="16.5" hidden="false" customHeight="false" outlineLevel="0" collapsed="false">
      <c r="A12" s="1336" t="s">
        <v>529</v>
      </c>
      <c r="B12" s="1337" t="n">
        <f aca="false">J12</f>
        <v>200</v>
      </c>
      <c r="C12" s="1337" t="s">
        <v>496</v>
      </c>
      <c r="D12" s="1337" t="n">
        <f aca="false">K12</f>
        <v>260</v>
      </c>
      <c r="E12" s="1337" t="s">
        <v>496</v>
      </c>
      <c r="F12" s="1357" t="n">
        <f aca="false">L12</f>
        <v>750</v>
      </c>
      <c r="G12" s="1337" t="s">
        <v>496</v>
      </c>
      <c r="H12" s="1325" t="n">
        <v>4</v>
      </c>
      <c r="I12" s="1327" t="s">
        <v>515</v>
      </c>
      <c r="J12" s="1338" t="n">
        <v>200</v>
      </c>
      <c r="K12" s="1209" t="n">
        <v>260</v>
      </c>
      <c r="L12" s="1209" t="n">
        <v>750</v>
      </c>
      <c r="M12" s="1210" t="n">
        <v>10.2205923101563</v>
      </c>
      <c r="N12" s="1211" t="n">
        <v>415.619655991485</v>
      </c>
      <c r="O12" s="1212" t="n">
        <v>15116.64721011</v>
      </c>
      <c r="P12" s="1367" t="n">
        <v>18365.2113834074</v>
      </c>
      <c r="Q12" s="1300" t="n">
        <v>8468.6438769525</v>
      </c>
      <c r="R12" s="1301" t="n">
        <v>23585.2910870625</v>
      </c>
      <c r="S12" s="1344" t="n">
        <v>26833.8552603599</v>
      </c>
    </row>
    <row r="13" customFormat="false" ht="16.5" hidden="false" customHeight="false" outlineLevel="0" collapsed="false">
      <c r="A13" s="1336" t="s">
        <v>529</v>
      </c>
      <c r="B13" s="1337" t="n">
        <f aca="false">J13</f>
        <v>200</v>
      </c>
      <c r="C13" s="1337" t="s">
        <v>496</v>
      </c>
      <c r="D13" s="1337" t="n">
        <f aca="false">K13</f>
        <v>260</v>
      </c>
      <c r="E13" s="1337" t="s">
        <v>496</v>
      </c>
      <c r="F13" s="1357" t="n">
        <f aca="false">L13</f>
        <v>800</v>
      </c>
      <c r="G13" s="1337" t="s">
        <v>496</v>
      </c>
      <c r="H13" s="1325" t="n">
        <v>4</v>
      </c>
      <c r="I13" s="1327" t="s">
        <v>515</v>
      </c>
      <c r="J13" s="1338" t="n">
        <v>200</v>
      </c>
      <c r="K13" s="1209" t="n">
        <v>260</v>
      </c>
      <c r="L13" s="1209" t="n">
        <v>800</v>
      </c>
      <c r="M13" s="1210" t="n">
        <v>10.8091463800216</v>
      </c>
      <c r="N13" s="1211" t="n">
        <v>467.572112990421</v>
      </c>
      <c r="O13" s="1212" t="n">
        <v>15785.1985654125</v>
      </c>
      <c r="P13" s="1367" t="n">
        <v>19205.8016236402</v>
      </c>
      <c r="Q13" s="1300" t="n">
        <v>8872.01828103375</v>
      </c>
      <c r="R13" s="1301" t="n">
        <v>24657.2168464463</v>
      </c>
      <c r="S13" s="1344" t="n">
        <v>28077.8199046739</v>
      </c>
    </row>
    <row r="14" customFormat="false" ht="16.5" hidden="false" customHeight="false" outlineLevel="0" collapsed="false">
      <c r="A14" s="1336" t="s">
        <v>529</v>
      </c>
      <c r="B14" s="1337" t="n">
        <f aca="false">J14</f>
        <v>200</v>
      </c>
      <c r="C14" s="1337" t="s">
        <v>496</v>
      </c>
      <c r="D14" s="1337" t="n">
        <f aca="false">K14</f>
        <v>260</v>
      </c>
      <c r="E14" s="1337" t="s">
        <v>496</v>
      </c>
      <c r="F14" s="1357" t="n">
        <f aca="false">L14</f>
        <v>850</v>
      </c>
      <c r="G14" s="1337" t="s">
        <v>496</v>
      </c>
      <c r="H14" s="1325" t="n">
        <v>4</v>
      </c>
      <c r="I14" s="1327" t="s">
        <v>515</v>
      </c>
      <c r="J14" s="1338" t="n">
        <v>200</v>
      </c>
      <c r="K14" s="1209" t="n">
        <v>260</v>
      </c>
      <c r="L14" s="1209" t="n">
        <v>850</v>
      </c>
      <c r="M14" s="1210" t="n">
        <v>11.4147404498868</v>
      </c>
      <c r="N14" s="1211" t="n">
        <v>519.524569989356</v>
      </c>
      <c r="O14" s="1212" t="n">
        <v>16453.7497895063</v>
      </c>
      <c r="P14" s="1367" t="n">
        <v>20046.391863873</v>
      </c>
      <c r="Q14" s="1300" t="n">
        <v>9490.8896736975</v>
      </c>
      <c r="R14" s="1301" t="n">
        <v>25944.6394632038</v>
      </c>
      <c r="S14" s="1344" t="n">
        <v>29537.2815375705</v>
      </c>
    </row>
    <row r="15" customFormat="false" ht="16.5" hidden="false" customHeight="false" outlineLevel="0" collapsed="false">
      <c r="A15" s="1336" t="s">
        <v>529</v>
      </c>
      <c r="B15" s="1337" t="n">
        <f aca="false">J15</f>
        <v>200</v>
      </c>
      <c r="C15" s="1337" t="s">
        <v>496</v>
      </c>
      <c r="D15" s="1337" t="n">
        <f aca="false">K15</f>
        <v>260</v>
      </c>
      <c r="E15" s="1337" t="s">
        <v>496</v>
      </c>
      <c r="F15" s="1357" t="n">
        <f aca="false">L15</f>
        <v>900</v>
      </c>
      <c r="G15" s="1337" t="s">
        <v>496</v>
      </c>
      <c r="H15" s="1325" t="n">
        <v>4</v>
      </c>
      <c r="I15" s="1327" t="s">
        <v>515</v>
      </c>
      <c r="J15" s="1338" t="n">
        <v>200</v>
      </c>
      <c r="K15" s="1209" t="n">
        <v>260</v>
      </c>
      <c r="L15" s="1209" t="n">
        <v>900</v>
      </c>
      <c r="M15" s="1210" t="n">
        <v>12.0032945197521</v>
      </c>
      <c r="N15" s="1211" t="n">
        <v>571.477026988292</v>
      </c>
      <c r="O15" s="1212" t="n">
        <v>17122.3011448088</v>
      </c>
      <c r="P15" s="1367" t="n">
        <v>20886.9821041057</v>
      </c>
      <c r="Q15" s="1300" t="n">
        <v>9894.26407777875</v>
      </c>
      <c r="R15" s="1301" t="n">
        <v>27016.5652225875</v>
      </c>
      <c r="S15" s="1344" t="n">
        <v>30781.2461818845</v>
      </c>
    </row>
    <row r="16" customFormat="false" ht="16.5" hidden="false" customHeight="false" outlineLevel="0" collapsed="false">
      <c r="A16" s="1336" t="s">
        <v>529</v>
      </c>
      <c r="B16" s="1337" t="n">
        <f aca="false">J16</f>
        <v>200</v>
      </c>
      <c r="C16" s="1337" t="s">
        <v>496</v>
      </c>
      <c r="D16" s="1337" t="n">
        <f aca="false">K16</f>
        <v>260</v>
      </c>
      <c r="E16" s="1337" t="s">
        <v>496</v>
      </c>
      <c r="F16" s="1357" t="n">
        <f aca="false">L16</f>
        <v>950</v>
      </c>
      <c r="G16" s="1337" t="s">
        <v>496</v>
      </c>
      <c r="H16" s="1325" t="n">
        <v>4</v>
      </c>
      <c r="I16" s="1327" t="s">
        <v>515</v>
      </c>
      <c r="J16" s="1338" t="n">
        <v>200</v>
      </c>
      <c r="K16" s="1209" t="n">
        <v>260</v>
      </c>
      <c r="L16" s="1209" t="n">
        <v>950</v>
      </c>
      <c r="M16" s="1210" t="n">
        <v>12.6088885896174</v>
      </c>
      <c r="N16" s="1211" t="n">
        <v>623.429483987227</v>
      </c>
      <c r="O16" s="1212" t="n">
        <v>17790.8523689025</v>
      </c>
      <c r="P16" s="1367" t="n">
        <v>21727.5723443385</v>
      </c>
      <c r="Q16" s="1300" t="n">
        <v>10513.1354704425</v>
      </c>
      <c r="R16" s="1301" t="n">
        <v>28303.987839345</v>
      </c>
      <c r="S16" s="1344" t="n">
        <v>32240.707814781</v>
      </c>
    </row>
    <row r="17" customFormat="false" ht="16.5" hidden="false" customHeight="false" outlineLevel="0" collapsed="false">
      <c r="A17" s="1336" t="s">
        <v>529</v>
      </c>
      <c r="B17" s="1337" t="n">
        <f aca="false">J17</f>
        <v>200</v>
      </c>
      <c r="C17" s="1337" t="s">
        <v>496</v>
      </c>
      <c r="D17" s="1337" t="n">
        <f aca="false">K17</f>
        <v>260</v>
      </c>
      <c r="E17" s="1337" t="s">
        <v>496</v>
      </c>
      <c r="F17" s="1357" t="n">
        <f aca="false">L17</f>
        <v>1000</v>
      </c>
      <c r="G17" s="1337" t="s">
        <v>496</v>
      </c>
      <c r="H17" s="1325" t="n">
        <v>4</v>
      </c>
      <c r="I17" s="1327" t="s">
        <v>515</v>
      </c>
      <c r="J17" s="1338" t="n">
        <v>200</v>
      </c>
      <c r="K17" s="1209" t="n">
        <v>260</v>
      </c>
      <c r="L17" s="1209" t="n">
        <v>1000</v>
      </c>
      <c r="M17" s="1210" t="n">
        <v>13.1974426594826</v>
      </c>
      <c r="N17" s="1211" t="n">
        <v>675.381940986163</v>
      </c>
      <c r="O17" s="1212" t="n">
        <v>18459.403724205</v>
      </c>
      <c r="P17" s="1367" t="n">
        <v>22568.1625845712</v>
      </c>
      <c r="Q17" s="1300" t="n">
        <v>10916.5098745238</v>
      </c>
      <c r="R17" s="1301" t="n">
        <v>29375.9135987288</v>
      </c>
      <c r="S17" s="1344" t="n">
        <v>33484.672459095</v>
      </c>
    </row>
    <row r="18" customFormat="false" ht="16.5" hidden="false" customHeight="false" outlineLevel="0" collapsed="false">
      <c r="A18" s="1336" t="s">
        <v>529</v>
      </c>
      <c r="B18" s="1337" t="n">
        <f aca="false">J18</f>
        <v>200</v>
      </c>
      <c r="C18" s="1337" t="s">
        <v>496</v>
      </c>
      <c r="D18" s="1337" t="n">
        <f aca="false">K18</f>
        <v>260</v>
      </c>
      <c r="E18" s="1337" t="s">
        <v>496</v>
      </c>
      <c r="F18" s="1357" t="n">
        <f aca="false">L18</f>
        <v>1050</v>
      </c>
      <c r="G18" s="1337" t="s">
        <v>496</v>
      </c>
      <c r="H18" s="1325" t="n">
        <v>4</v>
      </c>
      <c r="I18" s="1327" t="s">
        <v>515</v>
      </c>
      <c r="J18" s="1338" t="n">
        <v>200</v>
      </c>
      <c r="K18" s="1209" t="n">
        <v>260</v>
      </c>
      <c r="L18" s="1209" t="n">
        <v>1050</v>
      </c>
      <c r="M18" s="1210" t="n">
        <v>13.8030367293479</v>
      </c>
      <c r="N18" s="1211" t="n">
        <v>727.334397985099</v>
      </c>
      <c r="O18" s="1212" t="n">
        <v>19127.9549482988</v>
      </c>
      <c r="P18" s="1367" t="n">
        <v>23408.7528248041</v>
      </c>
      <c r="Q18" s="1300" t="n">
        <v>11535.3811359788</v>
      </c>
      <c r="R18" s="1301" t="n">
        <v>30663.3360842775</v>
      </c>
      <c r="S18" s="1344" t="n">
        <v>34944.1339607828</v>
      </c>
    </row>
    <row r="19" customFormat="false" ht="16.5" hidden="false" customHeight="false" outlineLevel="0" collapsed="false">
      <c r="A19" s="1324" t="s">
        <v>529</v>
      </c>
      <c r="B19" s="1325" t="n">
        <f aca="false">J19</f>
        <v>200</v>
      </c>
      <c r="C19" s="1325" t="s">
        <v>496</v>
      </c>
      <c r="D19" s="1325" t="n">
        <f aca="false">K19</f>
        <v>260</v>
      </c>
      <c r="E19" s="1325" t="s">
        <v>496</v>
      </c>
      <c r="F19" s="1357" t="n">
        <f aca="false">L19</f>
        <v>1100</v>
      </c>
      <c r="G19" s="1325" t="s">
        <v>496</v>
      </c>
      <c r="H19" s="1325" t="n">
        <v>4</v>
      </c>
      <c r="I19" s="1327" t="s">
        <v>515</v>
      </c>
      <c r="J19" s="1338" t="n">
        <v>200</v>
      </c>
      <c r="K19" s="1209" t="n">
        <v>260</v>
      </c>
      <c r="L19" s="1209" t="n">
        <v>1100</v>
      </c>
      <c r="M19" s="1210" t="n">
        <v>14.3915907992132</v>
      </c>
      <c r="N19" s="1211" t="n">
        <v>779.286854984034</v>
      </c>
      <c r="O19" s="1212" t="n">
        <v>19796.5063036013</v>
      </c>
      <c r="P19" s="1367" t="n">
        <v>24249.3430650368</v>
      </c>
      <c r="Q19" s="1300" t="n">
        <v>11938.75554006</v>
      </c>
      <c r="R19" s="1301" t="n">
        <v>31735.2618436613</v>
      </c>
      <c r="S19" s="1344" t="n">
        <v>36188.0986050968</v>
      </c>
    </row>
    <row r="20" customFormat="false" ht="16.5" hidden="false" customHeight="false" outlineLevel="0" collapsed="false">
      <c r="A20" s="1336" t="s">
        <v>529</v>
      </c>
      <c r="B20" s="1337" t="n">
        <f aca="false">J20</f>
        <v>200</v>
      </c>
      <c r="C20" s="1337" t="s">
        <v>496</v>
      </c>
      <c r="D20" s="1337" t="n">
        <f aca="false">K20</f>
        <v>260</v>
      </c>
      <c r="E20" s="1337" t="s">
        <v>496</v>
      </c>
      <c r="F20" s="1357" t="n">
        <f aca="false">L20</f>
        <v>1150</v>
      </c>
      <c r="G20" s="1337" t="s">
        <v>496</v>
      </c>
      <c r="H20" s="1325" t="n">
        <v>4</v>
      </c>
      <c r="I20" s="1327" t="s">
        <v>515</v>
      </c>
      <c r="J20" s="1338" t="n">
        <v>200</v>
      </c>
      <c r="K20" s="1209" t="n">
        <v>260</v>
      </c>
      <c r="L20" s="1209" t="n">
        <v>1150</v>
      </c>
      <c r="M20" s="1210" t="n">
        <v>14.9801448690784</v>
      </c>
      <c r="N20" s="1211" t="n">
        <v>831.23931198297</v>
      </c>
      <c r="O20" s="1212" t="n">
        <v>20465.0576589038</v>
      </c>
      <c r="P20" s="1367" t="n">
        <v>25089.9333052695</v>
      </c>
      <c r="Q20" s="1300" t="n">
        <v>12342.1299441413</v>
      </c>
      <c r="R20" s="1301" t="n">
        <v>32807.187603045</v>
      </c>
      <c r="S20" s="1344" t="n">
        <v>37432.0632494108</v>
      </c>
    </row>
    <row r="21" customFormat="false" ht="16.5" hidden="false" customHeight="false" outlineLevel="0" collapsed="false">
      <c r="A21" s="1336" t="s">
        <v>529</v>
      </c>
      <c r="B21" s="1337" t="n">
        <f aca="false">J21</f>
        <v>200</v>
      </c>
      <c r="C21" s="1337" t="s">
        <v>496</v>
      </c>
      <c r="D21" s="1337" t="n">
        <f aca="false">K21</f>
        <v>260</v>
      </c>
      <c r="E21" s="1337" t="s">
        <v>496</v>
      </c>
      <c r="F21" s="1357" t="n">
        <f aca="false">L21</f>
        <v>1200</v>
      </c>
      <c r="G21" s="1337" t="s">
        <v>496</v>
      </c>
      <c r="H21" s="1325" t="n">
        <v>4</v>
      </c>
      <c r="I21" s="1327" t="s">
        <v>515</v>
      </c>
      <c r="J21" s="1338" t="n">
        <v>200</v>
      </c>
      <c r="K21" s="1209" t="n">
        <v>260</v>
      </c>
      <c r="L21" s="1209" t="n">
        <v>1200</v>
      </c>
      <c r="M21" s="1210" t="n">
        <v>15.6642389389437</v>
      </c>
      <c r="N21" s="1211" t="n">
        <v>883.191768981905</v>
      </c>
      <c r="O21" s="1212" t="n">
        <v>21205.7158324388</v>
      </c>
      <c r="P21" s="1367" t="n">
        <v>26003.0706649697</v>
      </c>
      <c r="Q21" s="1300" t="n">
        <v>12961.001336805</v>
      </c>
      <c r="R21" s="1301" t="n">
        <v>34166.7171692438</v>
      </c>
      <c r="S21" s="1344" t="n">
        <v>38964.0720017747</v>
      </c>
    </row>
    <row r="22" customFormat="false" ht="16.5" hidden="false" customHeight="false" outlineLevel="0" collapsed="false">
      <c r="A22" s="1336" t="s">
        <v>529</v>
      </c>
      <c r="B22" s="1337" t="n">
        <f aca="false">J22</f>
        <v>200</v>
      </c>
      <c r="C22" s="1337" t="s">
        <v>496</v>
      </c>
      <c r="D22" s="1337" t="n">
        <f aca="false">K22</f>
        <v>260</v>
      </c>
      <c r="E22" s="1337" t="s">
        <v>496</v>
      </c>
      <c r="F22" s="1357" t="n">
        <f aca="false">L22</f>
        <v>1250</v>
      </c>
      <c r="G22" s="1337" t="s">
        <v>496</v>
      </c>
      <c r="H22" s="1325" t="n">
        <v>4</v>
      </c>
      <c r="I22" s="1327" t="s">
        <v>515</v>
      </c>
      <c r="J22" s="1338" t="n">
        <v>200</v>
      </c>
      <c r="K22" s="1209" t="n">
        <v>260</v>
      </c>
      <c r="L22" s="1209" t="n">
        <v>1250</v>
      </c>
      <c r="M22" s="1210" t="n">
        <v>16.2527930088089</v>
      </c>
      <c r="N22" s="1211" t="n">
        <v>935.144225980841</v>
      </c>
      <c r="O22" s="1212" t="n">
        <v>21874.2670565325</v>
      </c>
      <c r="P22" s="1367" t="n">
        <v>26843.6609052024</v>
      </c>
      <c r="Q22" s="1300" t="n">
        <v>13364.3757408863</v>
      </c>
      <c r="R22" s="1301" t="n">
        <v>35238.6427974188</v>
      </c>
      <c r="S22" s="1344" t="n">
        <v>40208.0366460887</v>
      </c>
    </row>
    <row r="23" customFormat="false" ht="16.5" hidden="false" customHeight="false" outlineLevel="0" collapsed="false">
      <c r="A23" s="1336" t="s">
        <v>529</v>
      </c>
      <c r="B23" s="1337" t="n">
        <f aca="false">J23</f>
        <v>200</v>
      </c>
      <c r="C23" s="1337" t="s">
        <v>496</v>
      </c>
      <c r="D23" s="1337" t="n">
        <f aca="false">K23</f>
        <v>260</v>
      </c>
      <c r="E23" s="1337" t="s">
        <v>496</v>
      </c>
      <c r="F23" s="1357" t="n">
        <f aca="false">L23</f>
        <v>1300</v>
      </c>
      <c r="G23" s="1337" t="s">
        <v>496</v>
      </c>
      <c r="H23" s="1325" t="n">
        <v>4</v>
      </c>
      <c r="I23" s="1327" t="s">
        <v>515</v>
      </c>
      <c r="J23" s="1338" t="n">
        <v>200</v>
      </c>
      <c r="K23" s="1209" t="n">
        <v>260</v>
      </c>
      <c r="L23" s="1209" t="n">
        <v>1300</v>
      </c>
      <c r="M23" s="1210" t="n">
        <v>16.8583870786742</v>
      </c>
      <c r="N23" s="1211" t="n">
        <v>987.096682979776</v>
      </c>
      <c r="O23" s="1212" t="n">
        <v>22542.818411835</v>
      </c>
      <c r="P23" s="1367" t="n">
        <v>27684.2511454353</v>
      </c>
      <c r="Q23" s="1300" t="n">
        <v>13983.24713355</v>
      </c>
      <c r="R23" s="1301" t="n">
        <v>36526.065545385</v>
      </c>
      <c r="S23" s="1344" t="n">
        <v>41667.4982789853</v>
      </c>
    </row>
    <row r="24" customFormat="false" ht="16.5" hidden="false" customHeight="false" outlineLevel="0" collapsed="false">
      <c r="A24" s="1336" t="s">
        <v>529</v>
      </c>
      <c r="B24" s="1337" t="n">
        <f aca="false">J24</f>
        <v>200</v>
      </c>
      <c r="C24" s="1337" t="s">
        <v>496</v>
      </c>
      <c r="D24" s="1337" t="n">
        <f aca="false">K24</f>
        <v>260</v>
      </c>
      <c r="E24" s="1337" t="s">
        <v>496</v>
      </c>
      <c r="F24" s="1357" t="n">
        <f aca="false">L24</f>
        <v>1350</v>
      </c>
      <c r="G24" s="1337" t="s">
        <v>496</v>
      </c>
      <c r="H24" s="1325" t="n">
        <v>4</v>
      </c>
      <c r="I24" s="1327" t="s">
        <v>515</v>
      </c>
      <c r="J24" s="1338" t="n">
        <v>200</v>
      </c>
      <c r="K24" s="1209" t="n">
        <v>260</v>
      </c>
      <c r="L24" s="1209" t="n">
        <v>1350</v>
      </c>
      <c r="M24" s="1210" t="n">
        <v>17.4469411485395</v>
      </c>
      <c r="N24" s="1211" t="n">
        <v>1039.04913997871</v>
      </c>
      <c r="O24" s="1212" t="n">
        <v>23211.3696359288</v>
      </c>
      <c r="P24" s="1367" t="n">
        <v>28524.841385668</v>
      </c>
      <c r="Q24" s="1300" t="n">
        <v>14386.6215376313</v>
      </c>
      <c r="R24" s="1301" t="n">
        <v>37597.99117356</v>
      </c>
      <c r="S24" s="1344" t="n">
        <v>42911.4629232993</v>
      </c>
    </row>
    <row r="25" customFormat="false" ht="16.5" hidden="false" customHeight="false" outlineLevel="0" collapsed="false">
      <c r="A25" s="1336" t="s">
        <v>529</v>
      </c>
      <c r="B25" s="1337" t="n">
        <f aca="false">J25</f>
        <v>200</v>
      </c>
      <c r="C25" s="1337" t="s">
        <v>496</v>
      </c>
      <c r="D25" s="1337" t="n">
        <f aca="false">K25</f>
        <v>260</v>
      </c>
      <c r="E25" s="1337" t="s">
        <v>496</v>
      </c>
      <c r="F25" s="1357" t="n">
        <f aca="false">L25</f>
        <v>1400</v>
      </c>
      <c r="G25" s="1337" t="s">
        <v>496</v>
      </c>
      <c r="H25" s="1325" t="n">
        <v>4</v>
      </c>
      <c r="I25" s="1327" t="s">
        <v>515</v>
      </c>
      <c r="J25" s="1338" t="n">
        <v>200</v>
      </c>
      <c r="K25" s="1209" t="n">
        <v>260</v>
      </c>
      <c r="L25" s="1209" t="n">
        <v>1400</v>
      </c>
      <c r="M25" s="1210" t="n">
        <v>18.0525352184047</v>
      </c>
      <c r="N25" s="1211" t="n">
        <v>1091.00159697765</v>
      </c>
      <c r="O25" s="1212" t="n">
        <v>23879.9209912313</v>
      </c>
      <c r="P25" s="1367" t="n">
        <v>29365.4316259008</v>
      </c>
      <c r="Q25" s="1300" t="n">
        <v>15005.492930295</v>
      </c>
      <c r="R25" s="1301" t="n">
        <v>38885.4139215263</v>
      </c>
      <c r="S25" s="1344" t="n">
        <v>44370.9245561958</v>
      </c>
    </row>
    <row r="26" customFormat="false" ht="16.5" hidden="false" customHeight="false" outlineLevel="0" collapsed="false">
      <c r="A26" s="1336" t="s">
        <v>529</v>
      </c>
      <c r="B26" s="1337" t="n">
        <f aca="false">J26</f>
        <v>200</v>
      </c>
      <c r="C26" s="1337" t="s">
        <v>496</v>
      </c>
      <c r="D26" s="1337" t="n">
        <f aca="false">K26</f>
        <v>260</v>
      </c>
      <c r="E26" s="1337" t="s">
        <v>496</v>
      </c>
      <c r="F26" s="1357" t="n">
        <f aca="false">L26</f>
        <v>1450</v>
      </c>
      <c r="G26" s="1337" t="s">
        <v>496</v>
      </c>
      <c r="H26" s="1325" t="n">
        <v>4</v>
      </c>
      <c r="I26" s="1327" t="s">
        <v>515</v>
      </c>
      <c r="J26" s="1338" t="n">
        <v>200</v>
      </c>
      <c r="K26" s="1209" t="n">
        <v>260</v>
      </c>
      <c r="L26" s="1209" t="n">
        <v>1450</v>
      </c>
      <c r="M26" s="1210" t="n">
        <v>18.64108928827</v>
      </c>
      <c r="N26" s="1211" t="n">
        <v>1142.95405397658</v>
      </c>
      <c r="O26" s="1212" t="n">
        <v>24548.4723465338</v>
      </c>
      <c r="P26" s="1367" t="n">
        <v>30206.0218661335</v>
      </c>
      <c r="Q26" s="1300" t="n">
        <v>15408.8673343763</v>
      </c>
      <c r="R26" s="1301" t="n">
        <v>39957.33968091</v>
      </c>
      <c r="S26" s="1344" t="n">
        <v>45614.8892005098</v>
      </c>
    </row>
    <row r="27" customFormat="false" ht="16.5" hidden="false" customHeight="false" outlineLevel="0" collapsed="false">
      <c r="A27" s="1336" t="s">
        <v>529</v>
      </c>
      <c r="B27" s="1337" t="n">
        <f aca="false">J27</f>
        <v>200</v>
      </c>
      <c r="C27" s="1337" t="s">
        <v>496</v>
      </c>
      <c r="D27" s="1337" t="n">
        <f aca="false">K27</f>
        <v>260</v>
      </c>
      <c r="E27" s="1337" t="s">
        <v>496</v>
      </c>
      <c r="F27" s="1357" t="n">
        <f aca="false">L27</f>
        <v>1500</v>
      </c>
      <c r="G27" s="1337" t="s">
        <v>496</v>
      </c>
      <c r="H27" s="1325" t="n">
        <v>4</v>
      </c>
      <c r="I27" s="1327" t="s">
        <v>515</v>
      </c>
      <c r="J27" s="1338" t="n">
        <v>200</v>
      </c>
      <c r="K27" s="1209" t="n">
        <v>260</v>
      </c>
      <c r="L27" s="1209" t="n">
        <v>1500</v>
      </c>
      <c r="M27" s="1210" t="n">
        <v>19.4125942100953</v>
      </c>
      <c r="N27" s="1211" t="n">
        <v>1194.90651097552</v>
      </c>
      <c r="O27" s="1212" t="n">
        <v>25788.3669553612</v>
      </c>
      <c r="P27" s="1367" t="n">
        <v>31583.3405768143</v>
      </c>
      <c r="Q27" s="1300" t="n">
        <v>16027.73872704</v>
      </c>
      <c r="R27" s="1301" t="n">
        <v>41816.1056824013</v>
      </c>
      <c r="S27" s="1344" t="n">
        <v>47611.0793038543</v>
      </c>
    </row>
    <row r="28" customFormat="false" ht="16.5" hidden="false" customHeight="false" outlineLevel="0" collapsed="false">
      <c r="A28" s="1336" t="s">
        <v>529</v>
      </c>
      <c r="B28" s="1337" t="n">
        <f aca="false">J28</f>
        <v>200</v>
      </c>
      <c r="C28" s="1337" t="s">
        <v>496</v>
      </c>
      <c r="D28" s="1337" t="n">
        <f aca="false">K28</f>
        <v>260</v>
      </c>
      <c r="E28" s="1337" t="s">
        <v>496</v>
      </c>
      <c r="F28" s="1357" t="n">
        <f aca="false">L28</f>
        <v>1550</v>
      </c>
      <c r="G28" s="1337" t="s">
        <v>496</v>
      </c>
      <c r="H28" s="1325" t="n">
        <v>4</v>
      </c>
      <c r="I28" s="1327" t="s">
        <v>515</v>
      </c>
      <c r="J28" s="1338" t="n">
        <v>200</v>
      </c>
      <c r="K28" s="1209" t="n">
        <v>260</v>
      </c>
      <c r="L28" s="1209" t="n">
        <v>1550</v>
      </c>
      <c r="M28" s="1210" t="n">
        <v>20.0011482799605</v>
      </c>
      <c r="N28" s="1211" t="n">
        <v>1246.85896797445</v>
      </c>
      <c r="O28" s="1212" t="n">
        <v>26456.9183106638</v>
      </c>
      <c r="P28" s="1367" t="n">
        <v>32423.9308170471</v>
      </c>
      <c r="Q28" s="1300" t="n">
        <v>16431.1131311213</v>
      </c>
      <c r="R28" s="1301" t="n">
        <v>42888.031441785</v>
      </c>
      <c r="S28" s="1344" t="n">
        <v>48855.0439481683</v>
      </c>
    </row>
    <row r="29" customFormat="false" ht="16.5" hidden="false" customHeight="false" outlineLevel="0" collapsed="false">
      <c r="A29" s="1324" t="s">
        <v>529</v>
      </c>
      <c r="B29" s="1325" t="n">
        <f aca="false">J29</f>
        <v>200</v>
      </c>
      <c r="C29" s="1325" t="s">
        <v>496</v>
      </c>
      <c r="D29" s="1325" t="n">
        <f aca="false">K29</f>
        <v>260</v>
      </c>
      <c r="E29" s="1325" t="s">
        <v>496</v>
      </c>
      <c r="F29" s="1357" t="n">
        <f aca="false">L29</f>
        <v>1600</v>
      </c>
      <c r="G29" s="1325" t="s">
        <v>496</v>
      </c>
      <c r="H29" s="1325" t="n">
        <v>4</v>
      </c>
      <c r="I29" s="1327" t="s">
        <v>515</v>
      </c>
      <c r="J29" s="1338" t="n">
        <v>200</v>
      </c>
      <c r="K29" s="1209" t="n">
        <v>260</v>
      </c>
      <c r="L29" s="1209" t="n">
        <v>1600</v>
      </c>
      <c r="M29" s="1210" t="n">
        <v>20.5897023498258</v>
      </c>
      <c r="N29" s="1211" t="n">
        <v>1298.81142497339</v>
      </c>
      <c r="O29" s="1212" t="n">
        <v>27125.4695347575</v>
      </c>
      <c r="P29" s="1367" t="n">
        <v>33264.5210572798</v>
      </c>
      <c r="Q29" s="1300" t="n">
        <v>16834.4875352025</v>
      </c>
      <c r="R29" s="1301" t="n">
        <v>43959.95706996</v>
      </c>
      <c r="S29" s="1344" t="n">
        <v>50099.0085924823</v>
      </c>
    </row>
    <row r="30" customFormat="false" ht="16.5" hidden="false" customHeight="false" outlineLevel="0" collapsed="false">
      <c r="A30" s="1336" t="s">
        <v>529</v>
      </c>
      <c r="B30" s="1337" t="n">
        <f aca="false">J30</f>
        <v>200</v>
      </c>
      <c r="C30" s="1337" t="s">
        <v>496</v>
      </c>
      <c r="D30" s="1337" t="n">
        <f aca="false">K30</f>
        <v>260</v>
      </c>
      <c r="E30" s="1337" t="s">
        <v>496</v>
      </c>
      <c r="F30" s="1357" t="n">
        <f aca="false">L30</f>
        <v>1650</v>
      </c>
      <c r="G30" s="1337" t="s">
        <v>496</v>
      </c>
      <c r="H30" s="1325" t="n">
        <v>4</v>
      </c>
      <c r="I30" s="1327" t="s">
        <v>515</v>
      </c>
      <c r="J30" s="1338" t="n">
        <v>200</v>
      </c>
      <c r="K30" s="1209" t="n">
        <v>260</v>
      </c>
      <c r="L30" s="1209" t="n">
        <v>1650</v>
      </c>
      <c r="M30" s="1210" t="n">
        <v>21.1952964196911</v>
      </c>
      <c r="N30" s="1211" t="n">
        <v>1350.76388197233</v>
      </c>
      <c r="O30" s="1212" t="n">
        <v>27794.02089006</v>
      </c>
      <c r="P30" s="1367" t="n">
        <v>34105.1112975127</v>
      </c>
      <c r="Q30" s="1300" t="n">
        <v>17453.3587966575</v>
      </c>
      <c r="R30" s="1301" t="n">
        <v>45247.3796867175</v>
      </c>
      <c r="S30" s="1344" t="n">
        <v>51558.4700941702</v>
      </c>
    </row>
    <row r="31" customFormat="false" ht="16.5" hidden="false" customHeight="false" outlineLevel="0" collapsed="false">
      <c r="A31" s="1336" t="s">
        <v>529</v>
      </c>
      <c r="B31" s="1337" t="n">
        <f aca="false">J31</f>
        <v>200</v>
      </c>
      <c r="C31" s="1337" t="s">
        <v>496</v>
      </c>
      <c r="D31" s="1337" t="n">
        <f aca="false">K31</f>
        <v>260</v>
      </c>
      <c r="E31" s="1337" t="s">
        <v>496</v>
      </c>
      <c r="F31" s="1357" t="n">
        <f aca="false">L31</f>
        <v>1700</v>
      </c>
      <c r="G31" s="1337" t="s">
        <v>496</v>
      </c>
      <c r="H31" s="1325" t="n">
        <v>4</v>
      </c>
      <c r="I31" s="1327" t="s">
        <v>515</v>
      </c>
      <c r="J31" s="1338" t="n">
        <v>200</v>
      </c>
      <c r="K31" s="1209" t="n">
        <v>260</v>
      </c>
      <c r="L31" s="1209" t="n">
        <v>1700</v>
      </c>
      <c r="M31" s="1210" t="n">
        <v>21.7838504895563</v>
      </c>
      <c r="N31" s="1211" t="n">
        <v>1402.71633897126</v>
      </c>
      <c r="O31" s="1212" t="n">
        <v>28462.5721141538</v>
      </c>
      <c r="P31" s="1367" t="n">
        <v>34945.7015377454</v>
      </c>
      <c r="Q31" s="1300" t="n">
        <v>17856.7332007388</v>
      </c>
      <c r="R31" s="1301" t="n">
        <v>46319.3053148925</v>
      </c>
      <c r="S31" s="1344" t="n">
        <v>52802.4347384841</v>
      </c>
    </row>
    <row r="32" customFormat="false" ht="16.5" hidden="false" customHeight="false" outlineLevel="0" collapsed="false">
      <c r="A32" s="1336" t="s">
        <v>529</v>
      </c>
      <c r="B32" s="1337" t="n">
        <f aca="false">J32</f>
        <v>200</v>
      </c>
      <c r="C32" s="1337" t="s">
        <v>496</v>
      </c>
      <c r="D32" s="1337" t="n">
        <f aca="false">K32</f>
        <v>260</v>
      </c>
      <c r="E32" s="1337" t="s">
        <v>496</v>
      </c>
      <c r="F32" s="1357" t="n">
        <f aca="false">L32</f>
        <v>1750</v>
      </c>
      <c r="G32" s="1337" t="s">
        <v>496</v>
      </c>
      <c r="H32" s="1325" t="n">
        <v>4</v>
      </c>
      <c r="I32" s="1327" t="s">
        <v>515</v>
      </c>
      <c r="J32" s="1338" t="n">
        <v>200</v>
      </c>
      <c r="K32" s="1209" t="n">
        <v>260</v>
      </c>
      <c r="L32" s="1209" t="n">
        <v>1750</v>
      </c>
      <c r="M32" s="1210" t="n">
        <v>22.3894445594216</v>
      </c>
      <c r="N32" s="1211" t="n">
        <v>1454.6687959702</v>
      </c>
      <c r="O32" s="1212" t="n">
        <v>29131.1234694563</v>
      </c>
      <c r="P32" s="1367" t="n">
        <v>35786.2917779781</v>
      </c>
      <c r="Q32" s="1300" t="n">
        <v>18475.6045934025</v>
      </c>
      <c r="R32" s="1301" t="n">
        <v>47606.7280628588</v>
      </c>
      <c r="S32" s="1344" t="n">
        <v>54261.8963713806</v>
      </c>
    </row>
    <row r="33" customFormat="false" ht="16.5" hidden="false" customHeight="false" outlineLevel="0" collapsed="false">
      <c r="A33" s="1336" t="s">
        <v>529</v>
      </c>
      <c r="B33" s="1337" t="n">
        <f aca="false">J33</f>
        <v>200</v>
      </c>
      <c r="C33" s="1337" t="s">
        <v>496</v>
      </c>
      <c r="D33" s="1337" t="n">
        <f aca="false">K33</f>
        <v>260</v>
      </c>
      <c r="E33" s="1337" t="s">
        <v>496</v>
      </c>
      <c r="F33" s="1357" t="n">
        <f aca="false">L33</f>
        <v>1800</v>
      </c>
      <c r="G33" s="1337" t="s">
        <v>496</v>
      </c>
      <c r="H33" s="1325" t="n">
        <v>4</v>
      </c>
      <c r="I33" s="1327" t="s">
        <v>515</v>
      </c>
      <c r="J33" s="1338" t="n">
        <v>200</v>
      </c>
      <c r="K33" s="1209" t="n">
        <v>260</v>
      </c>
      <c r="L33" s="1209" t="n">
        <v>1800</v>
      </c>
      <c r="M33" s="1210" t="n">
        <v>22.9779986292868</v>
      </c>
      <c r="N33" s="1211" t="n">
        <v>1506.62125296913</v>
      </c>
      <c r="O33" s="1212" t="n">
        <v>29799.67469355</v>
      </c>
      <c r="P33" s="1367" t="n">
        <v>36626.882018211</v>
      </c>
      <c r="Q33" s="1300" t="n">
        <v>18878.9789974838</v>
      </c>
      <c r="R33" s="1301" t="n">
        <v>48678.6536910338</v>
      </c>
      <c r="S33" s="1344" t="n">
        <v>55505.8610156947</v>
      </c>
    </row>
    <row r="34" customFormat="false" ht="16.5" hidden="false" customHeight="false" outlineLevel="0" collapsed="false">
      <c r="A34" s="1336" t="s">
        <v>529</v>
      </c>
      <c r="B34" s="1337" t="n">
        <f aca="false">J34</f>
        <v>200</v>
      </c>
      <c r="C34" s="1337" t="s">
        <v>496</v>
      </c>
      <c r="D34" s="1337" t="n">
        <f aca="false">K34</f>
        <v>260</v>
      </c>
      <c r="E34" s="1337" t="s">
        <v>496</v>
      </c>
      <c r="F34" s="1357" t="n">
        <f aca="false">L34</f>
        <v>1850</v>
      </c>
      <c r="G34" s="1337" t="s">
        <v>496</v>
      </c>
      <c r="H34" s="1325" t="n">
        <v>4</v>
      </c>
      <c r="I34" s="1327" t="s">
        <v>515</v>
      </c>
      <c r="J34" s="1338" t="n">
        <v>200</v>
      </c>
      <c r="K34" s="1209" t="n">
        <v>260</v>
      </c>
      <c r="L34" s="1209" t="n">
        <v>1850</v>
      </c>
      <c r="M34" s="1210" t="n">
        <v>23.5835926991521</v>
      </c>
      <c r="N34" s="1211" t="n">
        <v>1558.57370996807</v>
      </c>
      <c r="O34" s="1212" t="n">
        <v>30468.2260488525</v>
      </c>
      <c r="P34" s="1367" t="n">
        <v>37467.4722584437</v>
      </c>
      <c r="Q34" s="1300" t="n">
        <v>19497.8503901475</v>
      </c>
      <c r="R34" s="1301" t="n">
        <v>49966.076439</v>
      </c>
      <c r="S34" s="1344" t="n">
        <v>56965.3226485912</v>
      </c>
    </row>
    <row r="35" customFormat="false" ht="16.5" hidden="false" customHeight="false" outlineLevel="0" collapsed="false">
      <c r="A35" s="1336" t="s">
        <v>529</v>
      </c>
      <c r="B35" s="1337" t="n">
        <f aca="false">J35</f>
        <v>200</v>
      </c>
      <c r="C35" s="1337" t="s">
        <v>496</v>
      </c>
      <c r="D35" s="1337" t="n">
        <f aca="false">K35</f>
        <v>260</v>
      </c>
      <c r="E35" s="1337" t="s">
        <v>496</v>
      </c>
      <c r="F35" s="1357" t="n">
        <f aca="false">L35</f>
        <v>1900</v>
      </c>
      <c r="G35" s="1337" t="s">
        <v>496</v>
      </c>
      <c r="H35" s="1325" t="n">
        <v>4</v>
      </c>
      <c r="I35" s="1327" t="s">
        <v>515</v>
      </c>
      <c r="J35" s="1338" t="n">
        <v>200</v>
      </c>
      <c r="K35" s="1209" t="n">
        <v>260</v>
      </c>
      <c r="L35" s="1209" t="n">
        <v>1900</v>
      </c>
      <c r="M35" s="1210" t="n">
        <v>24.1721467690174</v>
      </c>
      <c r="N35" s="1211" t="n">
        <v>1610.526166967</v>
      </c>
      <c r="O35" s="1212" t="n">
        <v>31136.7772729463</v>
      </c>
      <c r="P35" s="1367" t="n">
        <v>38308.0624986764</v>
      </c>
      <c r="Q35" s="1300" t="n">
        <v>19901.2247942288</v>
      </c>
      <c r="R35" s="1301" t="n">
        <v>51038.002067175</v>
      </c>
      <c r="S35" s="1344" t="n">
        <v>58209.2872929052</v>
      </c>
    </row>
    <row r="36" customFormat="false" ht="16.5" hidden="false" customHeight="false" outlineLevel="0" collapsed="false">
      <c r="A36" s="1336" t="s">
        <v>529</v>
      </c>
      <c r="B36" s="1337" t="n">
        <f aca="false">J36</f>
        <v>200</v>
      </c>
      <c r="C36" s="1337" t="s">
        <v>496</v>
      </c>
      <c r="D36" s="1337" t="n">
        <f aca="false">K36</f>
        <v>260</v>
      </c>
      <c r="E36" s="1337" t="s">
        <v>496</v>
      </c>
      <c r="F36" s="1357" t="n">
        <f aca="false">L36</f>
        <v>1950</v>
      </c>
      <c r="G36" s="1337" t="s">
        <v>496</v>
      </c>
      <c r="H36" s="1325" t="n">
        <v>4</v>
      </c>
      <c r="I36" s="1327" t="s">
        <v>515</v>
      </c>
      <c r="J36" s="1338" t="n">
        <v>200</v>
      </c>
      <c r="K36" s="1209" t="n">
        <v>260</v>
      </c>
      <c r="L36" s="1209" t="n">
        <v>1950</v>
      </c>
      <c r="M36" s="1210" t="n">
        <v>24.8392008388826</v>
      </c>
      <c r="N36" s="1211" t="n">
        <v>1662.47862396594</v>
      </c>
      <c r="O36" s="1212" t="n">
        <v>31877.43557769</v>
      </c>
      <c r="P36" s="1367" t="n">
        <v>39221.1998583766</v>
      </c>
      <c r="Q36" s="1300" t="n">
        <v>20304.59919831</v>
      </c>
      <c r="R36" s="1301" t="n">
        <v>52182.034776</v>
      </c>
      <c r="S36" s="1344" t="n">
        <v>59525.7990566866</v>
      </c>
    </row>
    <row r="37" customFormat="false" ht="16.5" hidden="false" customHeight="false" outlineLevel="0" collapsed="false">
      <c r="A37" s="1336" t="s">
        <v>529</v>
      </c>
      <c r="B37" s="1337" t="n">
        <f aca="false">J37</f>
        <v>200</v>
      </c>
      <c r="C37" s="1337" t="s">
        <v>496</v>
      </c>
      <c r="D37" s="1337" t="n">
        <f aca="false">K37</f>
        <v>260</v>
      </c>
      <c r="E37" s="1337" t="s">
        <v>496</v>
      </c>
      <c r="F37" s="1357" t="n">
        <f aca="false">L37</f>
        <v>2000</v>
      </c>
      <c r="G37" s="1337" t="s">
        <v>496</v>
      </c>
      <c r="H37" s="1325" t="n">
        <v>4</v>
      </c>
      <c r="I37" s="1327" t="s">
        <v>515</v>
      </c>
      <c r="J37" s="1338" t="n">
        <v>200</v>
      </c>
      <c r="K37" s="1209" t="n">
        <v>260</v>
      </c>
      <c r="L37" s="1209" t="n">
        <v>2000</v>
      </c>
      <c r="M37" s="1210" t="n">
        <v>25.5363573087479</v>
      </c>
      <c r="N37" s="1211" t="n">
        <v>1714.43108096487</v>
      </c>
      <c r="O37" s="1212" t="n">
        <v>32761.4475767513</v>
      </c>
      <c r="P37" s="1367" t="n">
        <v>40354.0151059797</v>
      </c>
      <c r="Q37" s="1300" t="n">
        <v>20923.4705909738</v>
      </c>
      <c r="R37" s="1301" t="n">
        <v>53684.918167725</v>
      </c>
      <c r="S37" s="1344" t="n">
        <v>61277.4856969534</v>
      </c>
    </row>
    <row r="38" customFormat="false" ht="16.5" hidden="false" customHeight="false" outlineLevel="0" collapsed="false">
      <c r="A38" s="1336" t="s">
        <v>529</v>
      </c>
      <c r="B38" s="1337" t="n">
        <f aca="false">J38</f>
        <v>200</v>
      </c>
      <c r="C38" s="1337" t="s">
        <v>496</v>
      </c>
      <c r="D38" s="1337" t="n">
        <f aca="false">K38</f>
        <v>260</v>
      </c>
      <c r="E38" s="1337" t="s">
        <v>496</v>
      </c>
      <c r="F38" s="1357" t="n">
        <f aca="false">L38</f>
        <v>2050</v>
      </c>
      <c r="G38" s="1337" t="s">
        <v>496</v>
      </c>
      <c r="H38" s="1325" t="n">
        <v>4</v>
      </c>
      <c r="I38" s="1327" t="s">
        <v>515</v>
      </c>
      <c r="J38" s="1338" t="n">
        <v>200</v>
      </c>
      <c r="K38" s="1209" t="n">
        <v>260</v>
      </c>
      <c r="L38" s="1209" t="n">
        <v>2050</v>
      </c>
      <c r="M38" s="1210" t="n">
        <v>26.1249113786132</v>
      </c>
      <c r="N38" s="1211" t="n">
        <v>1766.38353796381</v>
      </c>
      <c r="O38" s="1212" t="n">
        <v>33429.9989320538</v>
      </c>
      <c r="P38" s="1367" t="n">
        <v>41194.6053462124</v>
      </c>
      <c r="Q38" s="1300" t="n">
        <v>21326.844995055</v>
      </c>
      <c r="R38" s="1301" t="n">
        <v>54756.8439271088</v>
      </c>
      <c r="S38" s="1344" t="n">
        <v>62521.4503412674</v>
      </c>
    </row>
    <row r="39" customFormat="false" ht="16.5" hidden="false" customHeight="false" outlineLevel="0" collapsed="false">
      <c r="A39" s="1324" t="s">
        <v>529</v>
      </c>
      <c r="B39" s="1325" t="n">
        <f aca="false">J39</f>
        <v>200</v>
      </c>
      <c r="C39" s="1325" t="s">
        <v>496</v>
      </c>
      <c r="D39" s="1325" t="n">
        <f aca="false">K39</f>
        <v>260</v>
      </c>
      <c r="E39" s="1325" t="s">
        <v>496</v>
      </c>
      <c r="F39" s="1357" t="n">
        <f aca="false">L39</f>
        <v>2100</v>
      </c>
      <c r="G39" s="1325" t="s">
        <v>496</v>
      </c>
      <c r="H39" s="1325" t="n">
        <v>4</v>
      </c>
      <c r="I39" s="1327" t="s">
        <v>515</v>
      </c>
      <c r="J39" s="1338" t="n">
        <v>200</v>
      </c>
      <c r="K39" s="1209" t="n">
        <v>260</v>
      </c>
      <c r="L39" s="1209" t="n">
        <v>2100</v>
      </c>
      <c r="M39" s="1210" t="n">
        <v>26.7305054484784</v>
      </c>
      <c r="N39" s="1211" t="n">
        <v>1818.33599496275</v>
      </c>
      <c r="O39" s="1212" t="n">
        <v>34098.5501561475</v>
      </c>
      <c r="P39" s="1367" t="n">
        <v>42035.1955864451</v>
      </c>
      <c r="Q39" s="1300" t="n">
        <v>21945.7163877188</v>
      </c>
      <c r="R39" s="1301" t="n">
        <v>56044.2665438663</v>
      </c>
      <c r="S39" s="1344" t="n">
        <v>63980.9119741639</v>
      </c>
    </row>
    <row r="40" customFormat="false" ht="16.5" hidden="false" customHeight="false" outlineLevel="0" collapsed="false">
      <c r="A40" s="1336" t="s">
        <v>529</v>
      </c>
      <c r="B40" s="1337" t="n">
        <f aca="false">J40</f>
        <v>200</v>
      </c>
      <c r="C40" s="1337" t="s">
        <v>496</v>
      </c>
      <c r="D40" s="1337" t="n">
        <f aca="false">K40</f>
        <v>260</v>
      </c>
      <c r="E40" s="1337" t="s">
        <v>496</v>
      </c>
      <c r="F40" s="1357" t="n">
        <f aca="false">L40</f>
        <v>2150</v>
      </c>
      <c r="G40" s="1337" t="s">
        <v>496</v>
      </c>
      <c r="H40" s="1325" t="n">
        <v>4</v>
      </c>
      <c r="I40" s="1327" t="s">
        <v>515</v>
      </c>
      <c r="J40" s="1338" t="n">
        <v>200</v>
      </c>
      <c r="K40" s="1209" t="n">
        <v>260</v>
      </c>
      <c r="L40" s="1209" t="n">
        <v>2150</v>
      </c>
      <c r="M40" s="1210" t="n">
        <v>27.3190595183437</v>
      </c>
      <c r="N40" s="1211" t="n">
        <v>1870.28845196168</v>
      </c>
      <c r="O40" s="1212" t="n">
        <v>34767.10151145</v>
      </c>
      <c r="P40" s="1367" t="n">
        <v>42875.785826678</v>
      </c>
      <c r="Q40" s="1300" t="n">
        <v>22349.0907918</v>
      </c>
      <c r="R40" s="1301" t="n">
        <v>57116.19230325</v>
      </c>
      <c r="S40" s="1344" t="n">
        <v>65224.876618478</v>
      </c>
    </row>
    <row r="41" customFormat="false" ht="16.5" hidden="false" customHeight="false" outlineLevel="0" collapsed="false">
      <c r="A41" s="1336" t="s">
        <v>529</v>
      </c>
      <c r="B41" s="1337" t="n">
        <f aca="false">J41</f>
        <v>200</v>
      </c>
      <c r="C41" s="1337" t="s">
        <v>496</v>
      </c>
      <c r="D41" s="1337" t="n">
        <f aca="false">K41</f>
        <v>260</v>
      </c>
      <c r="E41" s="1337" t="s">
        <v>496</v>
      </c>
      <c r="F41" s="1357" t="n">
        <f aca="false">L41</f>
        <v>2200</v>
      </c>
      <c r="G41" s="1337" t="s">
        <v>496</v>
      </c>
      <c r="H41" s="1325" t="n">
        <v>4</v>
      </c>
      <c r="I41" s="1327" t="s">
        <v>515</v>
      </c>
      <c r="J41" s="1338" t="n">
        <v>200</v>
      </c>
      <c r="K41" s="1209" t="n">
        <v>260</v>
      </c>
      <c r="L41" s="1209" t="n">
        <v>2200</v>
      </c>
      <c r="M41" s="1210" t="n">
        <v>27.9246535882089</v>
      </c>
      <c r="N41" s="1211" t="n">
        <v>1922.24090896062</v>
      </c>
      <c r="O41" s="1212" t="n">
        <v>35435.6527355438</v>
      </c>
      <c r="P41" s="1367" t="n">
        <v>43716.3760669107</v>
      </c>
      <c r="Q41" s="1300" t="n">
        <v>22967.9621844638</v>
      </c>
      <c r="R41" s="1301" t="n">
        <v>58403.6149200075</v>
      </c>
      <c r="S41" s="1344" t="n">
        <v>66684.3382513745</v>
      </c>
    </row>
    <row r="42" customFormat="false" ht="16.5" hidden="false" customHeight="false" outlineLevel="0" collapsed="false">
      <c r="A42" s="1336" t="s">
        <v>529</v>
      </c>
      <c r="B42" s="1337" t="n">
        <f aca="false">J42</f>
        <v>200</v>
      </c>
      <c r="C42" s="1337" t="s">
        <v>496</v>
      </c>
      <c r="D42" s="1337" t="n">
        <f aca="false">K42</f>
        <v>260</v>
      </c>
      <c r="E42" s="1337" t="s">
        <v>496</v>
      </c>
      <c r="F42" s="1357" t="n">
        <f aca="false">L42</f>
        <v>2250</v>
      </c>
      <c r="G42" s="1337" t="s">
        <v>496</v>
      </c>
      <c r="H42" s="1325" t="n">
        <v>4</v>
      </c>
      <c r="I42" s="1327" t="s">
        <v>515</v>
      </c>
      <c r="J42" s="1338" t="n">
        <v>200</v>
      </c>
      <c r="K42" s="1209" t="n">
        <v>260</v>
      </c>
      <c r="L42" s="1209" t="n">
        <v>2250</v>
      </c>
      <c r="M42" s="1210" t="n">
        <v>28.5132076580742</v>
      </c>
      <c r="N42" s="1211" t="n">
        <v>1974.19336595955</v>
      </c>
      <c r="O42" s="1212" t="n">
        <v>36104.2040908463</v>
      </c>
      <c r="P42" s="1367" t="n">
        <v>44556.9663071435</v>
      </c>
      <c r="Q42" s="1300" t="n">
        <v>23371.3364573363</v>
      </c>
      <c r="R42" s="1301" t="n">
        <v>59475.5405481825</v>
      </c>
      <c r="S42" s="1344" t="n">
        <v>67928.3027644797</v>
      </c>
    </row>
    <row r="43" customFormat="false" ht="16.5" hidden="false" customHeight="false" outlineLevel="0" collapsed="false">
      <c r="A43" s="1336" t="s">
        <v>529</v>
      </c>
      <c r="B43" s="1337" t="n">
        <f aca="false">J43</f>
        <v>200</v>
      </c>
      <c r="C43" s="1337" t="s">
        <v>496</v>
      </c>
      <c r="D43" s="1337" t="n">
        <f aca="false">K43</f>
        <v>260</v>
      </c>
      <c r="E43" s="1337" t="s">
        <v>496</v>
      </c>
      <c r="F43" s="1357" t="n">
        <f aca="false">L43</f>
        <v>2300</v>
      </c>
      <c r="G43" s="1337" t="s">
        <v>496</v>
      </c>
      <c r="H43" s="1325" t="n">
        <v>4</v>
      </c>
      <c r="I43" s="1327" t="s">
        <v>515</v>
      </c>
      <c r="J43" s="1338" t="n">
        <v>200</v>
      </c>
      <c r="K43" s="1209" t="n">
        <v>260</v>
      </c>
      <c r="L43" s="1209" t="n">
        <v>2300</v>
      </c>
      <c r="M43" s="1210" t="n">
        <v>29.1017617279395</v>
      </c>
      <c r="N43" s="1211" t="n">
        <v>2026.14582295849</v>
      </c>
      <c r="O43" s="1212" t="n">
        <v>36772.75531494</v>
      </c>
      <c r="P43" s="1367" t="n">
        <v>45397.5565473762</v>
      </c>
      <c r="Q43" s="1300" t="n">
        <v>23774.7108614175</v>
      </c>
      <c r="R43" s="1301" t="n">
        <v>60547.4661763575</v>
      </c>
      <c r="S43" s="1344" t="n">
        <v>69172.2674087937</v>
      </c>
    </row>
    <row r="44" customFormat="false" ht="16.5" hidden="false" customHeight="false" outlineLevel="0" collapsed="false">
      <c r="A44" s="1336" t="s">
        <v>529</v>
      </c>
      <c r="B44" s="1337" t="n">
        <f aca="false">J44</f>
        <v>200</v>
      </c>
      <c r="C44" s="1337" t="s">
        <v>496</v>
      </c>
      <c r="D44" s="1337" t="n">
        <f aca="false">K44</f>
        <v>260</v>
      </c>
      <c r="E44" s="1337" t="s">
        <v>496</v>
      </c>
      <c r="F44" s="1357" t="n">
        <f aca="false">L44</f>
        <v>2350</v>
      </c>
      <c r="G44" s="1337" t="s">
        <v>496</v>
      </c>
      <c r="H44" s="1325" t="n">
        <v>4</v>
      </c>
      <c r="I44" s="1327" t="s">
        <v>515</v>
      </c>
      <c r="J44" s="1338" t="n">
        <v>200</v>
      </c>
      <c r="K44" s="1209" t="n">
        <v>260</v>
      </c>
      <c r="L44" s="1209" t="n">
        <v>2350</v>
      </c>
      <c r="M44" s="1210" t="n">
        <v>29.7073557978047</v>
      </c>
      <c r="N44" s="1211" t="n">
        <v>2078.09827995742</v>
      </c>
      <c r="O44" s="1212" t="n">
        <v>37441.3066702425</v>
      </c>
      <c r="P44" s="1367" t="n">
        <v>46238.1467876091</v>
      </c>
      <c r="Q44" s="1300" t="n">
        <v>24393.5822540813</v>
      </c>
      <c r="R44" s="1301" t="n">
        <v>61834.8889243238</v>
      </c>
      <c r="S44" s="1344" t="n">
        <v>70631.7290416903</v>
      </c>
    </row>
    <row r="45" customFormat="false" ht="16.5" hidden="false" customHeight="false" outlineLevel="0" collapsed="false">
      <c r="A45" s="1336" t="s">
        <v>529</v>
      </c>
      <c r="B45" s="1337" t="n">
        <f aca="false">J45</f>
        <v>200</v>
      </c>
      <c r="C45" s="1337" t="s">
        <v>496</v>
      </c>
      <c r="D45" s="1337" t="n">
        <f aca="false">K45</f>
        <v>260</v>
      </c>
      <c r="E45" s="1337" t="s">
        <v>496</v>
      </c>
      <c r="F45" s="1357" t="n">
        <f aca="false">L45</f>
        <v>2400</v>
      </c>
      <c r="G45" s="1337" t="s">
        <v>496</v>
      </c>
      <c r="H45" s="1325" t="n">
        <v>4</v>
      </c>
      <c r="I45" s="1327" t="s">
        <v>515</v>
      </c>
      <c r="J45" s="1338" t="n">
        <v>200</v>
      </c>
      <c r="K45" s="1209" t="n">
        <v>260</v>
      </c>
      <c r="L45" s="1209" t="n">
        <v>2400</v>
      </c>
      <c r="M45" s="1210" t="n">
        <v>30.29590986767</v>
      </c>
      <c r="N45" s="1211" t="n">
        <v>2130.05073695636</v>
      </c>
      <c r="O45" s="1212" t="n">
        <v>38109.8578943363</v>
      </c>
      <c r="P45" s="1367" t="n">
        <v>47078.7370278418</v>
      </c>
      <c r="Q45" s="1300" t="n">
        <v>24796.9566581625</v>
      </c>
      <c r="R45" s="1301" t="n">
        <v>62906.8145524988</v>
      </c>
      <c r="S45" s="1344" t="n">
        <v>71875.6936860043</v>
      </c>
    </row>
    <row r="46" customFormat="false" ht="16.5" hidden="false" customHeight="false" outlineLevel="0" collapsed="false">
      <c r="A46" s="1336" t="s">
        <v>529</v>
      </c>
      <c r="B46" s="1337" t="n">
        <f aca="false">J46</f>
        <v>200</v>
      </c>
      <c r="C46" s="1337" t="s">
        <v>496</v>
      </c>
      <c r="D46" s="1337" t="n">
        <f aca="false">K46</f>
        <v>260</v>
      </c>
      <c r="E46" s="1337" t="s">
        <v>496</v>
      </c>
      <c r="F46" s="1357" t="n">
        <f aca="false">L46</f>
        <v>2450</v>
      </c>
      <c r="G46" s="1337" t="s">
        <v>496</v>
      </c>
      <c r="H46" s="1325" t="n">
        <v>4</v>
      </c>
      <c r="I46" s="1327" t="s">
        <v>515</v>
      </c>
      <c r="J46" s="1338" t="n">
        <v>200</v>
      </c>
      <c r="K46" s="1209" t="n">
        <v>260</v>
      </c>
      <c r="L46" s="1209" t="n">
        <v>2450</v>
      </c>
      <c r="M46" s="1210" t="n">
        <v>31.0674147894953</v>
      </c>
      <c r="N46" s="1211" t="n">
        <v>2182.0031939553</v>
      </c>
      <c r="O46" s="1212" t="n">
        <v>39349.7526343725</v>
      </c>
      <c r="P46" s="1367" t="n">
        <v>48456.0557385225</v>
      </c>
      <c r="Q46" s="1300" t="n">
        <v>25415.8280508263</v>
      </c>
      <c r="R46" s="1301" t="n">
        <v>64765.5806851988</v>
      </c>
      <c r="S46" s="1344" t="n">
        <v>73871.8837893487</v>
      </c>
    </row>
    <row r="47" customFormat="false" ht="16.5" hidden="false" customHeight="false" outlineLevel="0" collapsed="false">
      <c r="A47" s="1336" t="s">
        <v>529</v>
      </c>
      <c r="B47" s="1337" t="n">
        <f aca="false">J47</f>
        <v>200</v>
      </c>
      <c r="C47" s="1337" t="s">
        <v>496</v>
      </c>
      <c r="D47" s="1337" t="n">
        <f aca="false">K47</f>
        <v>260</v>
      </c>
      <c r="E47" s="1337" t="s">
        <v>496</v>
      </c>
      <c r="F47" s="1357" t="n">
        <f aca="false">L47</f>
        <v>2500</v>
      </c>
      <c r="G47" s="1337" t="s">
        <v>496</v>
      </c>
      <c r="H47" s="1325" t="n">
        <v>4</v>
      </c>
      <c r="I47" s="1327" t="s">
        <v>515</v>
      </c>
      <c r="J47" s="1338" t="n">
        <v>200</v>
      </c>
      <c r="K47" s="1209" t="n">
        <v>260</v>
      </c>
      <c r="L47" s="1209" t="n">
        <v>2500</v>
      </c>
      <c r="M47" s="1210" t="n">
        <v>31.6559688593605</v>
      </c>
      <c r="N47" s="1211" t="n">
        <v>2233.95565095423</v>
      </c>
      <c r="O47" s="1212" t="n">
        <v>40018.303989675</v>
      </c>
      <c r="P47" s="1367" t="n">
        <v>49296.6459787553</v>
      </c>
      <c r="Q47" s="1300" t="n">
        <v>25819.2024549075</v>
      </c>
      <c r="R47" s="1301" t="n">
        <v>65837.5064445825</v>
      </c>
      <c r="S47" s="1344" t="n">
        <v>75115.8484336628</v>
      </c>
    </row>
    <row r="48" customFormat="false" ht="16.5" hidden="false" customHeight="false" outlineLevel="0" collapsed="false">
      <c r="A48" s="1336" t="s">
        <v>529</v>
      </c>
      <c r="B48" s="1337" t="n">
        <f aca="false">J48</f>
        <v>200</v>
      </c>
      <c r="C48" s="1337" t="s">
        <v>496</v>
      </c>
      <c r="D48" s="1337" t="n">
        <f aca="false">K48</f>
        <v>260</v>
      </c>
      <c r="E48" s="1337" t="s">
        <v>496</v>
      </c>
      <c r="F48" s="1357" t="n">
        <f aca="false">L48</f>
        <v>2550</v>
      </c>
      <c r="G48" s="1337" t="s">
        <v>496</v>
      </c>
      <c r="H48" s="1325" t="n">
        <v>4</v>
      </c>
      <c r="I48" s="1327" t="s">
        <v>515</v>
      </c>
      <c r="J48" s="1338" t="n">
        <v>200</v>
      </c>
      <c r="K48" s="1209" t="n">
        <v>260</v>
      </c>
      <c r="L48" s="1209" t="n">
        <v>2550</v>
      </c>
      <c r="M48" s="1210" t="n">
        <v>32.2615629292258</v>
      </c>
      <c r="N48" s="1211" t="n">
        <v>2285.90810795317</v>
      </c>
      <c r="O48" s="1212" t="n">
        <v>40686.8552137688</v>
      </c>
      <c r="P48" s="1367" t="n">
        <v>50137.2362189881</v>
      </c>
      <c r="Q48" s="1300" t="n">
        <v>26438.0738475713</v>
      </c>
      <c r="R48" s="1301" t="n">
        <v>67124.92906134</v>
      </c>
      <c r="S48" s="1344" t="n">
        <v>76575.3100665593</v>
      </c>
    </row>
    <row r="49" customFormat="false" ht="16.5" hidden="false" customHeight="false" outlineLevel="0" collapsed="false">
      <c r="A49" s="1324" t="s">
        <v>529</v>
      </c>
      <c r="B49" s="1325" t="n">
        <f aca="false">J49</f>
        <v>200</v>
      </c>
      <c r="C49" s="1325" t="s">
        <v>496</v>
      </c>
      <c r="D49" s="1325" t="n">
        <f aca="false">K49</f>
        <v>260</v>
      </c>
      <c r="E49" s="1325" t="s">
        <v>496</v>
      </c>
      <c r="F49" s="1357" t="n">
        <f aca="false">L49</f>
        <v>2600</v>
      </c>
      <c r="G49" s="1325" t="s">
        <v>496</v>
      </c>
      <c r="H49" s="1325" t="n">
        <v>4</v>
      </c>
      <c r="I49" s="1327" t="s">
        <v>515</v>
      </c>
      <c r="J49" s="1338" t="n">
        <v>200</v>
      </c>
      <c r="K49" s="1209" t="n">
        <v>260</v>
      </c>
      <c r="L49" s="1209" t="n">
        <v>2600</v>
      </c>
      <c r="M49" s="1210" t="n">
        <v>32.8501169990911</v>
      </c>
      <c r="N49" s="1211" t="n">
        <v>2337.8605649521</v>
      </c>
      <c r="O49" s="1212" t="n">
        <v>41355.4065690713</v>
      </c>
      <c r="P49" s="1367" t="n">
        <v>50977.8264592209</v>
      </c>
      <c r="Q49" s="1300" t="n">
        <v>26841.4482516525</v>
      </c>
      <c r="R49" s="1301" t="n">
        <v>68196.8548207238</v>
      </c>
      <c r="S49" s="1344" t="n">
        <v>77819.2747108734</v>
      </c>
    </row>
    <row r="50" customFormat="false" ht="16.5" hidden="false" customHeight="false" outlineLevel="0" collapsed="false">
      <c r="A50" s="1336" t="s">
        <v>529</v>
      </c>
      <c r="B50" s="1337" t="n">
        <f aca="false">J50</f>
        <v>200</v>
      </c>
      <c r="C50" s="1337" t="s">
        <v>496</v>
      </c>
      <c r="D50" s="1337" t="n">
        <f aca="false">K50</f>
        <v>260</v>
      </c>
      <c r="E50" s="1337" t="s">
        <v>496</v>
      </c>
      <c r="F50" s="1357" t="n">
        <f aca="false">L50</f>
        <v>2650</v>
      </c>
      <c r="G50" s="1337" t="s">
        <v>496</v>
      </c>
      <c r="H50" s="1325" t="n">
        <v>4</v>
      </c>
      <c r="I50" s="1327" t="s">
        <v>515</v>
      </c>
      <c r="J50" s="1338" t="n">
        <v>200</v>
      </c>
      <c r="K50" s="1209" t="n">
        <v>260</v>
      </c>
      <c r="L50" s="1209" t="n">
        <v>2650</v>
      </c>
      <c r="M50" s="1210" t="n">
        <v>33.4557110689563</v>
      </c>
      <c r="N50" s="1211" t="n">
        <v>2389.81302195104</v>
      </c>
      <c r="O50" s="1212" t="n">
        <v>42023.957793165</v>
      </c>
      <c r="P50" s="1367" t="n">
        <v>51818.4166994537</v>
      </c>
      <c r="Q50" s="1300" t="n">
        <v>27460.3196443163</v>
      </c>
      <c r="R50" s="1301" t="n">
        <v>69484.2774374813</v>
      </c>
      <c r="S50" s="1344" t="n">
        <v>79278.7363437699</v>
      </c>
    </row>
    <row r="51" customFormat="false" ht="16.5" hidden="false" customHeight="false" outlineLevel="0" collapsed="false">
      <c r="A51" s="1336" t="s">
        <v>529</v>
      </c>
      <c r="B51" s="1337" t="n">
        <f aca="false">J51</f>
        <v>200</v>
      </c>
      <c r="C51" s="1337" t="s">
        <v>496</v>
      </c>
      <c r="D51" s="1337" t="n">
        <f aca="false">K51</f>
        <v>260</v>
      </c>
      <c r="E51" s="1337" t="s">
        <v>496</v>
      </c>
      <c r="F51" s="1357" t="n">
        <f aca="false">L51</f>
        <v>2700</v>
      </c>
      <c r="G51" s="1337" t="s">
        <v>496</v>
      </c>
      <c r="H51" s="1325" t="n">
        <v>4</v>
      </c>
      <c r="I51" s="1327" t="s">
        <v>515</v>
      </c>
      <c r="J51" s="1338" t="n">
        <v>200</v>
      </c>
      <c r="K51" s="1209" t="n">
        <v>260</v>
      </c>
      <c r="L51" s="1209" t="n">
        <v>2700</v>
      </c>
      <c r="M51" s="1210" t="n">
        <v>34.1227651388216</v>
      </c>
      <c r="N51" s="1211" t="n">
        <v>2441.76547894997</v>
      </c>
      <c r="O51" s="1212" t="n">
        <v>42764.6159667</v>
      </c>
      <c r="P51" s="1367" t="n">
        <v>52731.5540591537</v>
      </c>
      <c r="Q51" s="1300" t="n">
        <v>27863.6940483975</v>
      </c>
      <c r="R51" s="1301" t="n">
        <v>70628.3100150975</v>
      </c>
      <c r="S51" s="1344" t="n">
        <v>80595.2481075512</v>
      </c>
    </row>
    <row r="52" customFormat="false" ht="16.5" hidden="false" customHeight="false" outlineLevel="0" collapsed="false">
      <c r="A52" s="1336" t="s">
        <v>529</v>
      </c>
      <c r="B52" s="1337" t="n">
        <f aca="false">J52</f>
        <v>200</v>
      </c>
      <c r="C52" s="1337" t="s">
        <v>496</v>
      </c>
      <c r="D52" s="1337" t="n">
        <f aca="false">K52</f>
        <v>260</v>
      </c>
      <c r="E52" s="1337" t="s">
        <v>496</v>
      </c>
      <c r="F52" s="1357" t="n">
        <f aca="false">L52</f>
        <v>2750</v>
      </c>
      <c r="G52" s="1337" t="s">
        <v>496</v>
      </c>
      <c r="H52" s="1325" t="n">
        <v>4</v>
      </c>
      <c r="I52" s="1327" t="s">
        <v>515</v>
      </c>
      <c r="J52" s="1338" t="n">
        <v>200</v>
      </c>
      <c r="K52" s="1209" t="n">
        <v>260</v>
      </c>
      <c r="L52" s="1209" t="n">
        <v>2750</v>
      </c>
      <c r="M52" s="1210" t="n">
        <v>34.7113192086868</v>
      </c>
      <c r="N52" s="1211" t="n">
        <v>2493.71793594891</v>
      </c>
      <c r="O52" s="1212" t="n">
        <v>43433.1673220025</v>
      </c>
      <c r="P52" s="1367" t="n">
        <v>53572.1442993866</v>
      </c>
      <c r="Q52" s="1300" t="n">
        <v>28267.0684524788</v>
      </c>
      <c r="R52" s="1301" t="n">
        <v>71700.2357744813</v>
      </c>
      <c r="S52" s="1344" t="n">
        <v>81839.2127518653</v>
      </c>
    </row>
    <row r="53" customFormat="false" ht="16.5" hidden="false" customHeight="false" outlineLevel="0" collapsed="false">
      <c r="A53" s="1336" t="s">
        <v>529</v>
      </c>
      <c r="B53" s="1337" t="n">
        <f aca="false">J53</f>
        <v>200</v>
      </c>
      <c r="C53" s="1337" t="s">
        <v>496</v>
      </c>
      <c r="D53" s="1337" t="n">
        <f aca="false">K53</f>
        <v>260</v>
      </c>
      <c r="E53" s="1337" t="s">
        <v>496</v>
      </c>
      <c r="F53" s="1357" t="n">
        <f aca="false">L53</f>
        <v>2800</v>
      </c>
      <c r="G53" s="1337" t="s">
        <v>496</v>
      </c>
      <c r="H53" s="1325" t="n">
        <v>4</v>
      </c>
      <c r="I53" s="1327" t="s">
        <v>515</v>
      </c>
      <c r="J53" s="1338" t="n">
        <v>200</v>
      </c>
      <c r="K53" s="1209" t="n">
        <v>260</v>
      </c>
      <c r="L53" s="1209" t="n">
        <v>2800</v>
      </c>
      <c r="M53" s="1210" t="n">
        <v>35.3169132785521</v>
      </c>
      <c r="N53" s="1211" t="n">
        <v>2545.67039294784</v>
      </c>
      <c r="O53" s="1212" t="n">
        <v>44101.718677305</v>
      </c>
      <c r="P53" s="1367" t="n">
        <v>54412.7345396193</v>
      </c>
      <c r="Q53" s="1300" t="n">
        <v>28885.9397139338</v>
      </c>
      <c r="R53" s="1301" t="n">
        <v>72987.6583912388</v>
      </c>
      <c r="S53" s="1344" t="n">
        <v>83298.6742535531</v>
      </c>
    </row>
    <row r="54" customFormat="false" ht="16.5" hidden="false" customHeight="false" outlineLevel="0" collapsed="false">
      <c r="A54" s="1336" t="s">
        <v>529</v>
      </c>
      <c r="B54" s="1337" t="n">
        <f aca="false">J54</f>
        <v>200</v>
      </c>
      <c r="C54" s="1337" t="s">
        <v>496</v>
      </c>
      <c r="D54" s="1337" t="n">
        <f aca="false">K54</f>
        <v>260</v>
      </c>
      <c r="E54" s="1337" t="s">
        <v>496</v>
      </c>
      <c r="F54" s="1357" t="n">
        <f aca="false">L54</f>
        <v>2850</v>
      </c>
      <c r="G54" s="1337" t="s">
        <v>496</v>
      </c>
      <c r="H54" s="1325" t="n">
        <v>4</v>
      </c>
      <c r="I54" s="1327" t="s">
        <v>515</v>
      </c>
      <c r="J54" s="1338" t="n">
        <v>200</v>
      </c>
      <c r="K54" s="1209" t="n">
        <v>260</v>
      </c>
      <c r="L54" s="1209" t="n">
        <v>2850</v>
      </c>
      <c r="M54" s="1210" t="n">
        <v>35.9054673484174</v>
      </c>
      <c r="N54" s="1211" t="n">
        <v>2597.62284994678</v>
      </c>
      <c r="O54" s="1212" t="n">
        <v>44770.2699013988</v>
      </c>
      <c r="P54" s="1367" t="n">
        <v>55253.324779852</v>
      </c>
      <c r="Q54" s="1300" t="n">
        <v>29289.314118015</v>
      </c>
      <c r="R54" s="1301" t="n">
        <v>74059.5840194138</v>
      </c>
      <c r="S54" s="1344" t="n">
        <v>84542.638897867</v>
      </c>
    </row>
    <row r="55" customFormat="false" ht="16.5" hidden="false" customHeight="false" outlineLevel="0" collapsed="false">
      <c r="A55" s="1336" t="s">
        <v>529</v>
      </c>
      <c r="B55" s="1337" t="n">
        <f aca="false">J55</f>
        <v>200</v>
      </c>
      <c r="C55" s="1337" t="s">
        <v>496</v>
      </c>
      <c r="D55" s="1337" t="n">
        <f aca="false">K55</f>
        <v>260</v>
      </c>
      <c r="E55" s="1337" t="s">
        <v>496</v>
      </c>
      <c r="F55" s="1357" t="n">
        <f aca="false">L55</f>
        <v>2900</v>
      </c>
      <c r="G55" s="1337" t="s">
        <v>496</v>
      </c>
      <c r="H55" s="1325" t="n">
        <v>4</v>
      </c>
      <c r="I55" s="1327" t="s">
        <v>515</v>
      </c>
      <c r="J55" s="1338" t="n">
        <v>200</v>
      </c>
      <c r="K55" s="1209" t="n">
        <v>260</v>
      </c>
      <c r="L55" s="1209" t="n">
        <v>2900</v>
      </c>
      <c r="M55" s="1210" t="n">
        <v>36.5110614182826</v>
      </c>
      <c r="N55" s="1211" t="n">
        <v>2649.57530694572</v>
      </c>
      <c r="O55" s="1212" t="n">
        <v>45438.8212567013</v>
      </c>
      <c r="P55" s="1367" t="n">
        <v>56093.9150200848</v>
      </c>
      <c r="Q55" s="1300" t="n">
        <v>29908.1855106788</v>
      </c>
      <c r="R55" s="1301" t="n">
        <v>75347.00676738</v>
      </c>
      <c r="S55" s="1344" t="n">
        <v>86002.1005307635</v>
      </c>
    </row>
    <row r="56" customFormat="false" ht="16.5" hidden="false" customHeight="false" outlineLevel="0" collapsed="false">
      <c r="A56" s="1336" t="s">
        <v>529</v>
      </c>
      <c r="B56" s="1337" t="n">
        <f aca="false">J56</f>
        <v>200</v>
      </c>
      <c r="C56" s="1337" t="s">
        <v>496</v>
      </c>
      <c r="D56" s="1337" t="n">
        <f aca="false">K56</f>
        <v>260</v>
      </c>
      <c r="E56" s="1337" t="s">
        <v>496</v>
      </c>
      <c r="F56" s="1357" t="n">
        <f aca="false">L56</f>
        <v>2950</v>
      </c>
      <c r="G56" s="1337" t="s">
        <v>496</v>
      </c>
      <c r="H56" s="1325" t="n">
        <v>4</v>
      </c>
      <c r="I56" s="1327" t="s">
        <v>515</v>
      </c>
      <c r="J56" s="1338" t="n">
        <v>200</v>
      </c>
      <c r="K56" s="1209" t="n">
        <v>260</v>
      </c>
      <c r="L56" s="1209" t="n">
        <v>2950</v>
      </c>
      <c r="M56" s="1210" t="n">
        <v>37.0996154881479</v>
      </c>
      <c r="N56" s="1211" t="n">
        <v>2701.52776394465</v>
      </c>
      <c r="O56" s="1212" t="n">
        <v>46107.372480795</v>
      </c>
      <c r="P56" s="1367" t="n">
        <v>56934.5052603176</v>
      </c>
      <c r="Q56" s="1300" t="n">
        <v>30311.55991476</v>
      </c>
      <c r="R56" s="1301" t="n">
        <v>76418.932395555</v>
      </c>
      <c r="S56" s="1344" t="n">
        <v>87246.0651750776</v>
      </c>
    </row>
    <row r="57" customFormat="false" ht="16.5" hidden="false" customHeight="false" outlineLevel="0" collapsed="false">
      <c r="A57" s="1345" t="s">
        <v>529</v>
      </c>
      <c r="B57" s="1346" t="n">
        <f aca="false">J57</f>
        <v>200</v>
      </c>
      <c r="C57" s="1346" t="s">
        <v>496</v>
      </c>
      <c r="D57" s="1346" t="n">
        <f aca="false">K57</f>
        <v>260</v>
      </c>
      <c r="E57" s="1346" t="s">
        <v>496</v>
      </c>
      <c r="F57" s="1358" t="n">
        <f aca="false">L57</f>
        <v>3000</v>
      </c>
      <c r="G57" s="1346" t="s">
        <v>496</v>
      </c>
      <c r="H57" s="1348" t="n">
        <v>4</v>
      </c>
      <c r="I57" s="1349" t="s">
        <v>515</v>
      </c>
      <c r="J57" s="1368" t="n">
        <v>200</v>
      </c>
      <c r="K57" s="1220" t="n">
        <v>260</v>
      </c>
      <c r="L57" s="1220" t="n">
        <v>3000</v>
      </c>
      <c r="M57" s="1221" t="n">
        <v>37.7052095580132</v>
      </c>
      <c r="N57" s="1222" t="n">
        <v>2753.48022094359</v>
      </c>
      <c r="O57" s="1223" t="n">
        <v>47874.20169204</v>
      </c>
      <c r="P57" s="1369" t="n">
        <v>57775.0955005504</v>
      </c>
      <c r="Q57" s="1303" t="n">
        <v>30930.4313074238</v>
      </c>
      <c r="R57" s="1304" t="n">
        <v>78804.6329994638</v>
      </c>
      <c r="S57" s="1370" t="n">
        <v>88705.5268079741</v>
      </c>
    </row>
    <row r="58" customFormat="false" ht="22.5" hidden="false" customHeight="true" outlineLevel="0" collapsed="false">
      <c r="A58" s="1201" t="s">
        <v>498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364" t="s">
        <v>514</v>
      </c>
      <c r="B59" s="1364"/>
      <c r="C59" s="1364"/>
      <c r="D59" s="1364"/>
      <c r="E59" s="1364"/>
      <c r="F59" s="1364"/>
      <c r="G59" s="1364"/>
      <c r="H59" s="1364"/>
      <c r="I59" s="1364"/>
      <c r="J59" s="1364"/>
      <c r="K59" s="1364"/>
      <c r="L59" s="1364"/>
      <c r="M59" s="1364"/>
      <c r="N59" s="1364"/>
      <c r="O59" s="1364"/>
      <c r="P59" s="1364"/>
      <c r="Q59" s="1364"/>
      <c r="R59" s="1364"/>
      <c r="S59" s="1364"/>
    </row>
    <row r="60" customFormat="false" ht="16.5" hidden="false" customHeight="false" outlineLevel="0" collapsed="false">
      <c r="A60" s="1324" t="s">
        <v>529</v>
      </c>
      <c r="B60" s="1325" t="n">
        <f aca="false">J60</f>
        <v>200</v>
      </c>
      <c r="C60" s="1325" t="s">
        <v>496</v>
      </c>
      <c r="D60" s="1325" t="n">
        <f aca="false">K60</f>
        <v>300</v>
      </c>
      <c r="E60" s="1325" t="s">
        <v>496</v>
      </c>
      <c r="F60" s="1357" t="n">
        <f aca="false">L60</f>
        <v>600</v>
      </c>
      <c r="G60" s="1325" t="s">
        <v>496</v>
      </c>
      <c r="H60" s="1325" t="n">
        <v>4</v>
      </c>
      <c r="I60" s="1327" t="s">
        <v>515</v>
      </c>
      <c r="J60" s="1371" t="n">
        <v>200</v>
      </c>
      <c r="K60" s="1226" t="n">
        <v>300</v>
      </c>
      <c r="L60" s="1226" t="n">
        <v>600</v>
      </c>
      <c r="M60" s="1227" t="n">
        <v>8.64883735307454</v>
      </c>
      <c r="N60" s="1228" t="n">
        <v>278.186876379339</v>
      </c>
      <c r="O60" s="1229" t="n">
        <v>13766.5430244675</v>
      </c>
      <c r="P60" s="1372" t="n">
        <v>16794.0471024716</v>
      </c>
      <c r="Q60" s="1297" t="n">
        <v>7666.69940838</v>
      </c>
      <c r="R60" s="1298" t="n">
        <v>21433.2424328475</v>
      </c>
      <c r="S60" s="1373" t="n">
        <v>24460.7465108516</v>
      </c>
    </row>
    <row r="61" customFormat="false" ht="16.5" hidden="false" customHeight="false" outlineLevel="0" collapsed="false">
      <c r="A61" s="1336" t="s">
        <v>529</v>
      </c>
      <c r="B61" s="1337" t="n">
        <f aca="false">J61</f>
        <v>200</v>
      </c>
      <c r="C61" s="1337" t="s">
        <v>496</v>
      </c>
      <c r="D61" s="1337" t="n">
        <f aca="false">K61</f>
        <v>300</v>
      </c>
      <c r="E61" s="1337" t="s">
        <v>496</v>
      </c>
      <c r="F61" s="1357" t="n">
        <f aca="false">L61</f>
        <v>650</v>
      </c>
      <c r="G61" s="1337" t="s">
        <v>496</v>
      </c>
      <c r="H61" s="1325" t="n">
        <v>4</v>
      </c>
      <c r="I61" s="1327" t="s">
        <v>515</v>
      </c>
      <c r="J61" s="1338" t="n">
        <v>200</v>
      </c>
      <c r="K61" s="1209" t="n">
        <v>300</v>
      </c>
      <c r="L61" s="1209" t="n">
        <v>650</v>
      </c>
      <c r="M61" s="1210" t="n">
        <v>9.25210527468643</v>
      </c>
      <c r="N61" s="1211" t="n">
        <v>333.824251655207</v>
      </c>
      <c r="O61" s="1212" t="n">
        <v>14468.5219081725</v>
      </c>
      <c r="P61" s="1367" t="n">
        <v>17685.0727571185</v>
      </c>
      <c r="Q61" s="1300" t="n">
        <v>8115.67620077625</v>
      </c>
      <c r="R61" s="1301" t="n">
        <v>22584.1981089488</v>
      </c>
      <c r="S61" s="1344" t="n">
        <v>25800.7489578947</v>
      </c>
    </row>
    <row r="62" customFormat="false" ht="16.5" hidden="false" customHeight="false" outlineLevel="0" collapsed="false">
      <c r="A62" s="1336" t="s">
        <v>529</v>
      </c>
      <c r="B62" s="1337" t="n">
        <f aca="false">J62</f>
        <v>200</v>
      </c>
      <c r="C62" s="1337" t="s">
        <v>496</v>
      </c>
      <c r="D62" s="1337" t="n">
        <f aca="false">K62</f>
        <v>300</v>
      </c>
      <c r="E62" s="1337" t="s">
        <v>496</v>
      </c>
      <c r="F62" s="1357" t="n">
        <f aca="false">L62</f>
        <v>700</v>
      </c>
      <c r="G62" s="1337" t="s">
        <v>496</v>
      </c>
      <c r="H62" s="1325" t="n">
        <v>4</v>
      </c>
      <c r="I62" s="1327" t="s">
        <v>515</v>
      </c>
      <c r="J62" s="1338" t="n">
        <v>200</v>
      </c>
      <c r="K62" s="1209" t="n">
        <v>300</v>
      </c>
      <c r="L62" s="1209" t="n">
        <v>700</v>
      </c>
      <c r="M62" s="1210" t="n">
        <v>9.87283919629833</v>
      </c>
      <c r="N62" s="1211" t="n">
        <v>389.461626931075</v>
      </c>
      <c r="O62" s="1212" t="n">
        <v>15170.5007918775</v>
      </c>
      <c r="P62" s="1367" t="n">
        <v>18576.0984117652</v>
      </c>
      <c r="Q62" s="1300" t="n">
        <v>8780.15011296375</v>
      </c>
      <c r="R62" s="1301" t="n">
        <v>23950.6509048413</v>
      </c>
      <c r="S62" s="1344" t="n">
        <v>27356.2485247289</v>
      </c>
    </row>
    <row r="63" customFormat="false" ht="16.5" hidden="false" customHeight="false" outlineLevel="0" collapsed="false">
      <c r="A63" s="1336" t="s">
        <v>529</v>
      </c>
      <c r="B63" s="1337" t="n">
        <f aca="false">J63</f>
        <v>200</v>
      </c>
      <c r="C63" s="1337" t="s">
        <v>496</v>
      </c>
      <c r="D63" s="1337" t="n">
        <f aca="false">K63</f>
        <v>300</v>
      </c>
      <c r="E63" s="1337" t="s">
        <v>496</v>
      </c>
      <c r="F63" s="1357" t="n">
        <f aca="false">L63</f>
        <v>750</v>
      </c>
      <c r="G63" s="1337" t="s">
        <v>496</v>
      </c>
      <c r="H63" s="1325" t="n">
        <v>4</v>
      </c>
      <c r="I63" s="1327" t="s">
        <v>515</v>
      </c>
      <c r="J63" s="1338" t="n">
        <v>200</v>
      </c>
      <c r="K63" s="1209" t="n">
        <v>300</v>
      </c>
      <c r="L63" s="1209" t="n">
        <v>750</v>
      </c>
      <c r="M63" s="1210" t="n">
        <v>10.4761071179102</v>
      </c>
      <c r="N63" s="1211" t="n">
        <v>445.099002206943</v>
      </c>
      <c r="O63" s="1212" t="n">
        <v>15872.4795443738</v>
      </c>
      <c r="P63" s="1367" t="n">
        <v>19467.1240664119</v>
      </c>
      <c r="Q63" s="1300" t="n">
        <v>9229.12690536</v>
      </c>
      <c r="R63" s="1301" t="n">
        <v>25101.6064497338</v>
      </c>
      <c r="S63" s="1344" t="n">
        <v>28696.2509717719</v>
      </c>
    </row>
    <row r="64" customFormat="false" ht="16.5" hidden="false" customHeight="false" outlineLevel="0" collapsed="false">
      <c r="A64" s="1336" t="s">
        <v>529</v>
      </c>
      <c r="B64" s="1337" t="n">
        <f aca="false">J64</f>
        <v>200</v>
      </c>
      <c r="C64" s="1337" t="s">
        <v>496</v>
      </c>
      <c r="D64" s="1337" t="n">
        <f aca="false">K64</f>
        <v>300</v>
      </c>
      <c r="E64" s="1337" t="s">
        <v>496</v>
      </c>
      <c r="F64" s="1357" t="n">
        <f aca="false">L64</f>
        <v>800</v>
      </c>
      <c r="G64" s="1337" t="s">
        <v>496</v>
      </c>
      <c r="H64" s="1325" t="n">
        <v>4</v>
      </c>
      <c r="I64" s="1327" t="s">
        <v>515</v>
      </c>
      <c r="J64" s="1338" t="n">
        <v>200</v>
      </c>
      <c r="K64" s="1209" t="n">
        <v>300</v>
      </c>
      <c r="L64" s="1209" t="n">
        <v>800</v>
      </c>
      <c r="M64" s="1210" t="n">
        <v>11.0793750395221</v>
      </c>
      <c r="N64" s="1211" t="n">
        <v>500.73637748281</v>
      </c>
      <c r="O64" s="1212" t="n">
        <v>16574.4584280788</v>
      </c>
      <c r="P64" s="1367" t="n">
        <v>20358.1497210586</v>
      </c>
      <c r="Q64" s="1300" t="n">
        <v>9678.10369775625</v>
      </c>
      <c r="R64" s="1301" t="n">
        <v>26252.562125835</v>
      </c>
      <c r="S64" s="1344" t="n">
        <v>30036.2534188148</v>
      </c>
    </row>
    <row r="65" customFormat="false" ht="16.5" hidden="false" customHeight="false" outlineLevel="0" collapsed="false">
      <c r="A65" s="1336" t="s">
        <v>529</v>
      </c>
      <c r="B65" s="1337" t="n">
        <f aca="false">J65</f>
        <v>200</v>
      </c>
      <c r="C65" s="1337" t="s">
        <v>496</v>
      </c>
      <c r="D65" s="1337" t="n">
        <f aca="false">K65</f>
        <v>300</v>
      </c>
      <c r="E65" s="1337" t="s">
        <v>496</v>
      </c>
      <c r="F65" s="1357" t="n">
        <f aca="false">L65</f>
        <v>850</v>
      </c>
      <c r="G65" s="1337" t="s">
        <v>496</v>
      </c>
      <c r="H65" s="1325" t="n">
        <v>4</v>
      </c>
      <c r="I65" s="1327" t="s">
        <v>515</v>
      </c>
      <c r="J65" s="1338" t="n">
        <v>200</v>
      </c>
      <c r="K65" s="1209" t="n">
        <v>300</v>
      </c>
      <c r="L65" s="1209" t="n">
        <v>850</v>
      </c>
      <c r="M65" s="1210" t="n">
        <v>11.700108961134</v>
      </c>
      <c r="N65" s="1211" t="n">
        <v>556.373752758678</v>
      </c>
      <c r="O65" s="1212" t="n">
        <v>17276.4373117838</v>
      </c>
      <c r="P65" s="1367" t="n">
        <v>21249.1753757053</v>
      </c>
      <c r="Q65" s="1300" t="n">
        <v>10342.5776099438</v>
      </c>
      <c r="R65" s="1301" t="n">
        <v>27619.0149217275</v>
      </c>
      <c r="S65" s="1344" t="n">
        <v>31591.752985649</v>
      </c>
    </row>
    <row r="66" customFormat="false" ht="16.5" hidden="false" customHeight="false" outlineLevel="0" collapsed="false">
      <c r="A66" s="1336" t="s">
        <v>529</v>
      </c>
      <c r="B66" s="1337" t="n">
        <f aca="false">J66</f>
        <v>200</v>
      </c>
      <c r="C66" s="1337" t="s">
        <v>496</v>
      </c>
      <c r="D66" s="1337" t="n">
        <f aca="false">K66</f>
        <v>300</v>
      </c>
      <c r="E66" s="1337" t="s">
        <v>496</v>
      </c>
      <c r="F66" s="1357" t="n">
        <f aca="false">L66</f>
        <v>900</v>
      </c>
      <c r="G66" s="1337" t="s">
        <v>496</v>
      </c>
      <c r="H66" s="1325" t="n">
        <v>4</v>
      </c>
      <c r="I66" s="1327" t="s">
        <v>515</v>
      </c>
      <c r="J66" s="1338" t="n">
        <v>200</v>
      </c>
      <c r="K66" s="1209" t="n">
        <v>300</v>
      </c>
      <c r="L66" s="1209" t="n">
        <v>900</v>
      </c>
      <c r="M66" s="1210" t="n">
        <v>12.3033768827459</v>
      </c>
      <c r="N66" s="1211" t="n">
        <v>612.011128034546</v>
      </c>
      <c r="O66" s="1212" t="n">
        <v>17978.4161954888</v>
      </c>
      <c r="P66" s="1367" t="n">
        <v>22140.2010303521</v>
      </c>
      <c r="Q66" s="1300" t="n">
        <v>10791.55440234</v>
      </c>
      <c r="R66" s="1301" t="n">
        <v>28769.9705978288</v>
      </c>
      <c r="S66" s="1344" t="n">
        <v>32931.7554326921</v>
      </c>
    </row>
    <row r="67" customFormat="false" ht="16.5" hidden="false" customHeight="false" outlineLevel="0" collapsed="false">
      <c r="A67" s="1336" t="s">
        <v>529</v>
      </c>
      <c r="B67" s="1337" t="n">
        <f aca="false">J67</f>
        <v>200</v>
      </c>
      <c r="C67" s="1337" t="s">
        <v>496</v>
      </c>
      <c r="D67" s="1337" t="n">
        <f aca="false">K67</f>
        <v>300</v>
      </c>
      <c r="E67" s="1337" t="s">
        <v>496</v>
      </c>
      <c r="F67" s="1357" t="n">
        <f aca="false">L67</f>
        <v>950</v>
      </c>
      <c r="G67" s="1337" t="s">
        <v>496</v>
      </c>
      <c r="H67" s="1325" t="n">
        <v>4</v>
      </c>
      <c r="I67" s="1327" t="s">
        <v>515</v>
      </c>
      <c r="J67" s="1338" t="n">
        <v>200</v>
      </c>
      <c r="K67" s="1209" t="n">
        <v>300</v>
      </c>
      <c r="L67" s="1209" t="n">
        <v>950</v>
      </c>
      <c r="M67" s="1210" t="n">
        <v>12.9241108043578</v>
      </c>
      <c r="N67" s="1211" t="n">
        <v>667.648503310414</v>
      </c>
      <c r="O67" s="1212" t="n">
        <v>18680.3950791938</v>
      </c>
      <c r="P67" s="1367" t="n">
        <v>23031.2266849988</v>
      </c>
      <c r="Q67" s="1300" t="n">
        <v>11456.0281833188</v>
      </c>
      <c r="R67" s="1301" t="n">
        <v>30136.4232625125</v>
      </c>
      <c r="S67" s="1344" t="n">
        <v>34487.2548683176</v>
      </c>
    </row>
    <row r="68" customFormat="false" ht="16.5" hidden="false" customHeight="false" outlineLevel="0" collapsed="false">
      <c r="A68" s="1336" t="s">
        <v>529</v>
      </c>
      <c r="B68" s="1337" t="n">
        <f aca="false">J68</f>
        <v>200</v>
      </c>
      <c r="C68" s="1337" t="s">
        <v>496</v>
      </c>
      <c r="D68" s="1337" t="n">
        <f aca="false">K68</f>
        <v>300</v>
      </c>
      <c r="E68" s="1337" t="s">
        <v>496</v>
      </c>
      <c r="F68" s="1357" t="n">
        <f aca="false">L68</f>
        <v>1000</v>
      </c>
      <c r="G68" s="1337" t="s">
        <v>496</v>
      </c>
      <c r="H68" s="1325" t="n">
        <v>4</v>
      </c>
      <c r="I68" s="1327" t="s">
        <v>515</v>
      </c>
      <c r="J68" s="1338" t="n">
        <v>200</v>
      </c>
      <c r="K68" s="1209" t="n">
        <v>300</v>
      </c>
      <c r="L68" s="1209" t="n">
        <v>1000</v>
      </c>
      <c r="M68" s="1210" t="n">
        <v>13.5273787259697</v>
      </c>
      <c r="N68" s="1211" t="n">
        <v>723.285878586282</v>
      </c>
      <c r="O68" s="1212" t="n">
        <v>19382.3739628988</v>
      </c>
      <c r="P68" s="1367" t="n">
        <v>23922.2523396455</v>
      </c>
      <c r="Q68" s="1300" t="n">
        <v>11905.0051069238</v>
      </c>
      <c r="R68" s="1301" t="n">
        <v>31287.3790698225</v>
      </c>
      <c r="S68" s="1344" t="n">
        <v>35827.2574465693</v>
      </c>
    </row>
    <row r="69" customFormat="false" ht="16.5" hidden="false" customHeight="false" outlineLevel="0" collapsed="false">
      <c r="A69" s="1336" t="s">
        <v>529</v>
      </c>
      <c r="B69" s="1337" t="n">
        <f aca="false">J69</f>
        <v>200</v>
      </c>
      <c r="C69" s="1337" t="s">
        <v>496</v>
      </c>
      <c r="D69" s="1337" t="n">
        <f aca="false">K69</f>
        <v>300</v>
      </c>
      <c r="E69" s="1337" t="s">
        <v>496</v>
      </c>
      <c r="F69" s="1357" t="n">
        <f aca="false">L69</f>
        <v>1050</v>
      </c>
      <c r="G69" s="1337" t="s">
        <v>496</v>
      </c>
      <c r="H69" s="1325" t="n">
        <v>4</v>
      </c>
      <c r="I69" s="1327" t="s">
        <v>515</v>
      </c>
      <c r="J69" s="1338" t="n">
        <v>200</v>
      </c>
      <c r="K69" s="1209" t="n">
        <v>300</v>
      </c>
      <c r="L69" s="1209" t="n">
        <v>1050</v>
      </c>
      <c r="M69" s="1210" t="n">
        <v>14.1481126475816</v>
      </c>
      <c r="N69" s="1211" t="n">
        <v>778.923253862149</v>
      </c>
      <c r="O69" s="1212" t="n">
        <v>20084.352715395</v>
      </c>
      <c r="P69" s="1367" t="n">
        <v>24813.2779942922</v>
      </c>
      <c r="Q69" s="1300" t="n">
        <v>12569.4788879025</v>
      </c>
      <c r="R69" s="1301" t="n">
        <v>32653.8316032975</v>
      </c>
      <c r="S69" s="1344" t="n">
        <v>37382.7568821947</v>
      </c>
    </row>
    <row r="70" customFormat="false" ht="16.5" hidden="false" customHeight="false" outlineLevel="0" collapsed="false">
      <c r="A70" s="1324" t="s">
        <v>529</v>
      </c>
      <c r="B70" s="1325" t="n">
        <f aca="false">J70</f>
        <v>200</v>
      </c>
      <c r="C70" s="1325" t="s">
        <v>496</v>
      </c>
      <c r="D70" s="1325" t="n">
        <f aca="false">K70</f>
        <v>300</v>
      </c>
      <c r="E70" s="1325" t="s">
        <v>496</v>
      </c>
      <c r="F70" s="1357" t="n">
        <f aca="false">L70</f>
        <v>1100</v>
      </c>
      <c r="G70" s="1325" t="s">
        <v>496</v>
      </c>
      <c r="H70" s="1325" t="n">
        <v>4</v>
      </c>
      <c r="I70" s="1327" t="s">
        <v>515</v>
      </c>
      <c r="J70" s="1338" t="n">
        <v>200</v>
      </c>
      <c r="K70" s="1209" t="n">
        <v>300</v>
      </c>
      <c r="L70" s="1209" t="n">
        <v>1100</v>
      </c>
      <c r="M70" s="1210" t="n">
        <v>14.7513805691935</v>
      </c>
      <c r="N70" s="1211" t="n">
        <v>834.560629138017</v>
      </c>
      <c r="O70" s="1212" t="n">
        <v>20786.3315991</v>
      </c>
      <c r="P70" s="1367" t="n">
        <v>25704.3036489391</v>
      </c>
      <c r="Q70" s="1300" t="n">
        <v>13018.4558115075</v>
      </c>
      <c r="R70" s="1301" t="n">
        <v>33804.7874106075</v>
      </c>
      <c r="S70" s="1344" t="n">
        <v>38722.7594604466</v>
      </c>
    </row>
    <row r="71" customFormat="false" ht="16.5" hidden="false" customHeight="false" outlineLevel="0" collapsed="false">
      <c r="A71" s="1336" t="s">
        <v>529</v>
      </c>
      <c r="B71" s="1337" t="n">
        <f aca="false">J71</f>
        <v>200</v>
      </c>
      <c r="C71" s="1337" t="s">
        <v>496</v>
      </c>
      <c r="D71" s="1337" t="n">
        <f aca="false">K71</f>
        <v>300</v>
      </c>
      <c r="E71" s="1337" t="s">
        <v>496</v>
      </c>
      <c r="F71" s="1357" t="n">
        <f aca="false">L71</f>
        <v>1150</v>
      </c>
      <c r="G71" s="1337" t="s">
        <v>496</v>
      </c>
      <c r="H71" s="1325" t="n">
        <v>4</v>
      </c>
      <c r="I71" s="1327" t="s">
        <v>515</v>
      </c>
      <c r="J71" s="1338" t="n">
        <v>200</v>
      </c>
      <c r="K71" s="1209" t="n">
        <v>300</v>
      </c>
      <c r="L71" s="1209" t="n">
        <v>1150</v>
      </c>
      <c r="M71" s="1210" t="n">
        <v>15.3546484908054</v>
      </c>
      <c r="N71" s="1211" t="n">
        <v>890.198004413885</v>
      </c>
      <c r="O71" s="1212" t="n">
        <v>21488.310482805</v>
      </c>
      <c r="P71" s="1367" t="n">
        <v>26595.3293035858</v>
      </c>
      <c r="Q71" s="1300" t="n">
        <v>13467.4326039038</v>
      </c>
      <c r="R71" s="1301" t="n">
        <v>34955.7430867088</v>
      </c>
      <c r="S71" s="1344" t="n">
        <v>40062.7619074895</v>
      </c>
    </row>
    <row r="72" customFormat="false" ht="16.5" hidden="false" customHeight="false" outlineLevel="0" collapsed="false">
      <c r="A72" s="1336" t="s">
        <v>529</v>
      </c>
      <c r="B72" s="1337" t="n">
        <f aca="false">J72</f>
        <v>200</v>
      </c>
      <c r="C72" s="1337" t="s">
        <v>496</v>
      </c>
      <c r="D72" s="1337" t="n">
        <f aca="false">K72</f>
        <v>300</v>
      </c>
      <c r="E72" s="1337" t="s">
        <v>496</v>
      </c>
      <c r="F72" s="1357" t="n">
        <f aca="false">L72</f>
        <v>1200</v>
      </c>
      <c r="G72" s="1337" t="s">
        <v>496</v>
      </c>
      <c r="H72" s="1325" t="n">
        <v>4</v>
      </c>
      <c r="I72" s="1327" t="s">
        <v>515</v>
      </c>
      <c r="J72" s="1338" t="n">
        <v>200</v>
      </c>
      <c r="K72" s="1209" t="n">
        <v>300</v>
      </c>
      <c r="L72" s="1209" t="n">
        <v>1200</v>
      </c>
      <c r="M72" s="1210" t="n">
        <v>16.0558449124173</v>
      </c>
      <c r="N72" s="1211" t="n">
        <v>945.835379689753</v>
      </c>
      <c r="O72" s="1212" t="n">
        <v>22266.001538775</v>
      </c>
      <c r="P72" s="1367" t="n">
        <v>27563.2549048679</v>
      </c>
      <c r="Q72" s="1300" t="n">
        <v>14131.9063848825</v>
      </c>
      <c r="R72" s="1301" t="n">
        <v>36397.9079236575</v>
      </c>
      <c r="S72" s="1344" t="n">
        <v>41695.1612897504</v>
      </c>
    </row>
    <row r="73" customFormat="false" ht="16.5" hidden="false" customHeight="false" outlineLevel="0" collapsed="false">
      <c r="A73" s="1336" t="s">
        <v>529</v>
      </c>
      <c r="B73" s="1337" t="n">
        <f aca="false">J73</f>
        <v>200</v>
      </c>
      <c r="C73" s="1337" t="s">
        <v>496</v>
      </c>
      <c r="D73" s="1337" t="n">
        <f aca="false">K73</f>
        <v>300</v>
      </c>
      <c r="E73" s="1337" t="s">
        <v>496</v>
      </c>
      <c r="F73" s="1357" t="n">
        <f aca="false">L73</f>
        <v>1250</v>
      </c>
      <c r="G73" s="1337" t="s">
        <v>496</v>
      </c>
      <c r="H73" s="1325" t="n">
        <v>4</v>
      </c>
      <c r="I73" s="1327" t="s">
        <v>515</v>
      </c>
      <c r="J73" s="1338" t="n">
        <v>200</v>
      </c>
      <c r="K73" s="1209" t="n">
        <v>300</v>
      </c>
      <c r="L73" s="1209" t="n">
        <v>1250</v>
      </c>
      <c r="M73" s="1210" t="n">
        <v>16.6591128340292</v>
      </c>
      <c r="N73" s="1211" t="n">
        <v>1001.47275496562</v>
      </c>
      <c r="O73" s="1212" t="n">
        <v>22967.98042248</v>
      </c>
      <c r="P73" s="1367" t="n">
        <v>28454.2805595147</v>
      </c>
      <c r="Q73" s="1300" t="n">
        <v>14580.8833084875</v>
      </c>
      <c r="R73" s="1301" t="n">
        <v>37548.8637309675</v>
      </c>
      <c r="S73" s="1344" t="n">
        <v>43035.1638680022</v>
      </c>
    </row>
    <row r="74" customFormat="false" ht="16.5" hidden="false" customHeight="false" outlineLevel="0" collapsed="false">
      <c r="A74" s="1336" t="s">
        <v>529</v>
      </c>
      <c r="B74" s="1337" t="n">
        <f aca="false">J74</f>
        <v>200</v>
      </c>
      <c r="C74" s="1337" t="s">
        <v>496</v>
      </c>
      <c r="D74" s="1337" t="n">
        <f aca="false">K74</f>
        <v>300</v>
      </c>
      <c r="E74" s="1337" t="s">
        <v>496</v>
      </c>
      <c r="F74" s="1357" t="n">
        <f aca="false">L74</f>
        <v>1300</v>
      </c>
      <c r="G74" s="1337" t="s">
        <v>496</v>
      </c>
      <c r="H74" s="1325" t="n">
        <v>4</v>
      </c>
      <c r="I74" s="1327" t="s">
        <v>515</v>
      </c>
      <c r="J74" s="1338" t="n">
        <v>200</v>
      </c>
      <c r="K74" s="1209" t="n">
        <v>300</v>
      </c>
      <c r="L74" s="1209" t="n">
        <v>1300</v>
      </c>
      <c r="M74" s="1210" t="n">
        <v>17.2798467556411</v>
      </c>
      <c r="N74" s="1211" t="n">
        <v>1057.11013024149</v>
      </c>
      <c r="O74" s="1212" t="n">
        <v>23669.959306185</v>
      </c>
      <c r="P74" s="1367" t="n">
        <v>29345.3062141614</v>
      </c>
      <c r="Q74" s="1300" t="n">
        <v>15245.3570894663</v>
      </c>
      <c r="R74" s="1301" t="n">
        <v>38915.3163956513</v>
      </c>
      <c r="S74" s="1344" t="n">
        <v>44590.6633036277</v>
      </c>
    </row>
    <row r="75" customFormat="false" ht="16.5" hidden="false" customHeight="false" outlineLevel="0" collapsed="false">
      <c r="A75" s="1336" t="s">
        <v>529</v>
      </c>
      <c r="B75" s="1337" t="n">
        <f aca="false">J75</f>
        <v>200</v>
      </c>
      <c r="C75" s="1337" t="s">
        <v>496</v>
      </c>
      <c r="D75" s="1337" t="n">
        <f aca="false">K75</f>
        <v>300</v>
      </c>
      <c r="E75" s="1337" t="s">
        <v>496</v>
      </c>
      <c r="F75" s="1357" t="n">
        <f aca="false">L75</f>
        <v>1350</v>
      </c>
      <c r="G75" s="1337" t="s">
        <v>496</v>
      </c>
      <c r="H75" s="1325" t="n">
        <v>4</v>
      </c>
      <c r="I75" s="1327" t="s">
        <v>515</v>
      </c>
      <c r="J75" s="1338" t="n">
        <v>200</v>
      </c>
      <c r="K75" s="1209" t="n">
        <v>300</v>
      </c>
      <c r="L75" s="1209" t="n">
        <v>1350</v>
      </c>
      <c r="M75" s="1210" t="n">
        <v>17.883114677253</v>
      </c>
      <c r="N75" s="1211" t="n">
        <v>1112.74750551736</v>
      </c>
      <c r="O75" s="1212" t="n">
        <v>24371.93818989</v>
      </c>
      <c r="P75" s="1367" t="n">
        <v>30236.3318688081</v>
      </c>
      <c r="Q75" s="1300" t="n">
        <v>15694.3338818625</v>
      </c>
      <c r="R75" s="1301" t="n">
        <v>40066.2720717525</v>
      </c>
      <c r="S75" s="1344" t="n">
        <v>45930.6657506706</v>
      </c>
    </row>
    <row r="76" customFormat="false" ht="16.5" hidden="false" customHeight="false" outlineLevel="0" collapsed="false">
      <c r="A76" s="1336" t="s">
        <v>529</v>
      </c>
      <c r="B76" s="1337" t="n">
        <f aca="false">J76</f>
        <v>200</v>
      </c>
      <c r="C76" s="1337" t="s">
        <v>496</v>
      </c>
      <c r="D76" s="1337" t="n">
        <f aca="false">K76</f>
        <v>300</v>
      </c>
      <c r="E76" s="1337" t="s">
        <v>496</v>
      </c>
      <c r="F76" s="1357" t="n">
        <f aca="false">L76</f>
        <v>1400</v>
      </c>
      <c r="G76" s="1337" t="s">
        <v>496</v>
      </c>
      <c r="H76" s="1325" t="n">
        <v>4</v>
      </c>
      <c r="I76" s="1327" t="s">
        <v>515</v>
      </c>
      <c r="J76" s="1338" t="n">
        <v>200</v>
      </c>
      <c r="K76" s="1209" t="n">
        <v>300</v>
      </c>
      <c r="L76" s="1209" t="n">
        <v>1400</v>
      </c>
      <c r="M76" s="1210" t="n">
        <v>18.5038485988649</v>
      </c>
      <c r="N76" s="1211" t="n">
        <v>1168.38488079322</v>
      </c>
      <c r="O76" s="1212" t="n">
        <v>25073.917073595</v>
      </c>
      <c r="P76" s="1367" t="n">
        <v>31127.3575234548</v>
      </c>
      <c r="Q76" s="1300" t="n">
        <v>16358.80779405</v>
      </c>
      <c r="R76" s="1301" t="n">
        <v>41432.724867645</v>
      </c>
      <c r="S76" s="1344" t="n">
        <v>47486.1653175048</v>
      </c>
    </row>
    <row r="77" customFormat="false" ht="16.5" hidden="false" customHeight="false" outlineLevel="0" collapsed="false">
      <c r="A77" s="1336" t="s">
        <v>529</v>
      </c>
      <c r="B77" s="1337" t="n">
        <f aca="false">J77</f>
        <v>200</v>
      </c>
      <c r="C77" s="1337" t="s">
        <v>496</v>
      </c>
      <c r="D77" s="1337" t="n">
        <f aca="false">K77</f>
        <v>300</v>
      </c>
      <c r="E77" s="1337" t="s">
        <v>496</v>
      </c>
      <c r="F77" s="1357" t="n">
        <f aca="false">L77</f>
        <v>1450</v>
      </c>
      <c r="G77" s="1337" t="s">
        <v>496</v>
      </c>
      <c r="H77" s="1325" t="n">
        <v>4</v>
      </c>
      <c r="I77" s="1327" t="s">
        <v>515</v>
      </c>
      <c r="J77" s="1338" t="n">
        <v>200</v>
      </c>
      <c r="K77" s="1209" t="n">
        <v>300</v>
      </c>
      <c r="L77" s="1209" t="n">
        <v>1450</v>
      </c>
      <c r="M77" s="1210" t="n">
        <v>19.1071165204768</v>
      </c>
      <c r="N77" s="1211" t="n">
        <v>1224.02225606909</v>
      </c>
      <c r="O77" s="1212" t="n">
        <v>25775.8959573</v>
      </c>
      <c r="P77" s="1367" t="n">
        <v>32018.3831781015</v>
      </c>
      <c r="Q77" s="1300" t="n">
        <v>16807.7845864461</v>
      </c>
      <c r="R77" s="1301" t="n">
        <v>42583.6805437461</v>
      </c>
      <c r="S77" s="1344" t="n">
        <v>48826.1677645476</v>
      </c>
    </row>
    <row r="78" customFormat="false" ht="16.5" hidden="false" customHeight="false" outlineLevel="0" collapsed="false">
      <c r="A78" s="1336" t="s">
        <v>529</v>
      </c>
      <c r="B78" s="1337" t="n">
        <f aca="false">J78</f>
        <v>200</v>
      </c>
      <c r="C78" s="1337" t="s">
        <v>496</v>
      </c>
      <c r="D78" s="1337" t="n">
        <f aca="false">K78</f>
        <v>300</v>
      </c>
      <c r="E78" s="1337" t="s">
        <v>496</v>
      </c>
      <c r="F78" s="1357" t="n">
        <f aca="false">L78</f>
        <v>1500</v>
      </c>
      <c r="G78" s="1337" t="s">
        <v>496</v>
      </c>
      <c r="H78" s="1325" t="n">
        <v>4</v>
      </c>
      <c r="I78" s="1327" t="s">
        <v>515</v>
      </c>
      <c r="J78" s="1338" t="n">
        <v>200</v>
      </c>
      <c r="K78" s="1209" t="n">
        <v>300</v>
      </c>
      <c r="L78" s="1209" t="n">
        <v>1500</v>
      </c>
      <c r="M78" s="1210" t="n">
        <v>19.8979090653476</v>
      </c>
      <c r="N78" s="1211" t="n">
        <v>1279.65963134496</v>
      </c>
      <c r="O78" s="1212" t="n">
        <v>27077.7852572063</v>
      </c>
      <c r="P78" s="1367" t="n">
        <v>33478.3410114232</v>
      </c>
      <c r="Q78" s="1300" t="n">
        <v>17472.2584986338</v>
      </c>
      <c r="R78" s="1301" t="n">
        <v>44550.04375584</v>
      </c>
      <c r="S78" s="1344" t="n">
        <v>50950.5995100569</v>
      </c>
    </row>
    <row r="79" customFormat="false" ht="16.5" hidden="false" customHeight="false" outlineLevel="0" collapsed="false">
      <c r="A79" s="1336" t="s">
        <v>529</v>
      </c>
      <c r="B79" s="1337" t="n">
        <f aca="false">J79</f>
        <v>200</v>
      </c>
      <c r="C79" s="1337" t="s">
        <v>496</v>
      </c>
      <c r="D79" s="1337" t="n">
        <f aca="false">K79</f>
        <v>300</v>
      </c>
      <c r="E79" s="1337" t="s">
        <v>496</v>
      </c>
      <c r="F79" s="1357" t="n">
        <f aca="false">L79</f>
        <v>1550</v>
      </c>
      <c r="G79" s="1337" t="s">
        <v>496</v>
      </c>
      <c r="H79" s="1325" t="n">
        <v>4</v>
      </c>
      <c r="I79" s="1327" t="s">
        <v>515</v>
      </c>
      <c r="J79" s="1338" t="n">
        <v>200</v>
      </c>
      <c r="K79" s="1209" t="n">
        <v>300</v>
      </c>
      <c r="L79" s="1209" t="n">
        <v>1550</v>
      </c>
      <c r="M79" s="1210" t="n">
        <v>20.5011769869595</v>
      </c>
      <c r="N79" s="1211" t="n">
        <v>1335.29700662083</v>
      </c>
      <c r="O79" s="1212" t="n">
        <v>27779.7641409113</v>
      </c>
      <c r="P79" s="1367" t="n">
        <v>34369.3666660699</v>
      </c>
      <c r="Q79" s="1300" t="n">
        <v>17921.23529103</v>
      </c>
      <c r="R79" s="1301" t="n">
        <v>45700.9994319413</v>
      </c>
      <c r="S79" s="1344" t="n">
        <v>52290.6019570999</v>
      </c>
    </row>
    <row r="80" customFormat="false" ht="16.5" hidden="false" customHeight="false" outlineLevel="0" collapsed="false">
      <c r="A80" s="1324" t="s">
        <v>529</v>
      </c>
      <c r="B80" s="1325" t="n">
        <f aca="false">J80</f>
        <v>200</v>
      </c>
      <c r="C80" s="1325" t="s">
        <v>496</v>
      </c>
      <c r="D80" s="1325" t="n">
        <f aca="false">K80</f>
        <v>300</v>
      </c>
      <c r="E80" s="1325" t="s">
        <v>496</v>
      </c>
      <c r="F80" s="1357" t="n">
        <f aca="false">L80</f>
        <v>1600</v>
      </c>
      <c r="G80" s="1325" t="s">
        <v>496</v>
      </c>
      <c r="H80" s="1325" t="n">
        <v>4</v>
      </c>
      <c r="I80" s="1327" t="s">
        <v>515</v>
      </c>
      <c r="J80" s="1338" t="n">
        <v>200</v>
      </c>
      <c r="K80" s="1209" t="n">
        <v>300</v>
      </c>
      <c r="L80" s="1209" t="n">
        <v>1600</v>
      </c>
      <c r="M80" s="1210" t="n">
        <v>21.1044449085714</v>
      </c>
      <c r="N80" s="1211" t="n">
        <v>1390.9343818967</v>
      </c>
      <c r="O80" s="1212" t="n">
        <v>28481.7430246163</v>
      </c>
      <c r="P80" s="1367" t="n">
        <v>35260.3923207167</v>
      </c>
      <c r="Q80" s="1300" t="n">
        <v>18370.2120834263</v>
      </c>
      <c r="R80" s="1301" t="n">
        <v>46851.9551080425</v>
      </c>
      <c r="S80" s="1344" t="n">
        <v>53630.6044041429</v>
      </c>
    </row>
    <row r="81" customFormat="false" ht="16.5" hidden="false" customHeight="false" outlineLevel="0" collapsed="false">
      <c r="A81" s="1336" t="s">
        <v>529</v>
      </c>
      <c r="B81" s="1337" t="n">
        <f aca="false">J81</f>
        <v>200</v>
      </c>
      <c r="C81" s="1337" t="s">
        <v>496</v>
      </c>
      <c r="D81" s="1337" t="n">
        <f aca="false">K81</f>
        <v>300</v>
      </c>
      <c r="E81" s="1337" t="s">
        <v>496</v>
      </c>
      <c r="F81" s="1357" t="n">
        <f aca="false">L81</f>
        <v>1650</v>
      </c>
      <c r="G81" s="1337" t="s">
        <v>496</v>
      </c>
      <c r="H81" s="1325" t="n">
        <v>4</v>
      </c>
      <c r="I81" s="1327" t="s">
        <v>515</v>
      </c>
      <c r="J81" s="1338" t="n">
        <v>200</v>
      </c>
      <c r="K81" s="1209" t="n">
        <v>300</v>
      </c>
      <c r="L81" s="1209" t="n">
        <v>1650</v>
      </c>
      <c r="M81" s="1210" t="n">
        <v>21.7251788301833</v>
      </c>
      <c r="N81" s="1211" t="n">
        <v>1446.57175717256</v>
      </c>
      <c r="O81" s="1212" t="n">
        <v>29183.7219083211</v>
      </c>
      <c r="P81" s="1367" t="n">
        <v>36151.4179753634</v>
      </c>
      <c r="Q81" s="1300" t="n">
        <v>19034.6859956138</v>
      </c>
      <c r="R81" s="1301" t="n">
        <v>48218.4079039349</v>
      </c>
      <c r="S81" s="1344" t="n">
        <v>55186.1039709771</v>
      </c>
    </row>
    <row r="82" customFormat="false" ht="16.5" hidden="false" customHeight="false" outlineLevel="0" collapsed="false">
      <c r="A82" s="1336" t="s">
        <v>529</v>
      </c>
      <c r="B82" s="1337" t="n">
        <f aca="false">J82</f>
        <v>200</v>
      </c>
      <c r="C82" s="1337" t="s">
        <v>496</v>
      </c>
      <c r="D82" s="1337" t="n">
        <f aca="false">K82</f>
        <v>300</v>
      </c>
      <c r="E82" s="1337" t="s">
        <v>496</v>
      </c>
      <c r="F82" s="1357" t="n">
        <f aca="false">L82</f>
        <v>1700</v>
      </c>
      <c r="G82" s="1337" t="s">
        <v>496</v>
      </c>
      <c r="H82" s="1325" t="n">
        <v>4</v>
      </c>
      <c r="I82" s="1327" t="s">
        <v>515</v>
      </c>
      <c r="J82" s="1338" t="n">
        <v>200</v>
      </c>
      <c r="K82" s="1209" t="n">
        <v>300</v>
      </c>
      <c r="L82" s="1209" t="n">
        <v>1700</v>
      </c>
      <c r="M82" s="1210" t="n">
        <v>22.3284467517952</v>
      </c>
      <c r="N82" s="1211" t="n">
        <v>1502.20913244843</v>
      </c>
      <c r="O82" s="1212" t="n">
        <v>29885.7007920263</v>
      </c>
      <c r="P82" s="1367" t="n">
        <v>37042.4436300101</v>
      </c>
      <c r="Q82" s="1300" t="n">
        <v>19483.66278801</v>
      </c>
      <c r="R82" s="1301" t="n">
        <v>49369.3635800363</v>
      </c>
      <c r="S82" s="1344" t="n">
        <v>56526.1064180201</v>
      </c>
    </row>
    <row r="83" customFormat="false" ht="16.5" hidden="false" customHeight="false" outlineLevel="0" collapsed="false">
      <c r="A83" s="1336" t="s">
        <v>529</v>
      </c>
      <c r="B83" s="1337" t="n">
        <f aca="false">J83</f>
        <v>200</v>
      </c>
      <c r="C83" s="1337" t="s">
        <v>496</v>
      </c>
      <c r="D83" s="1337" t="n">
        <f aca="false">K83</f>
        <v>300</v>
      </c>
      <c r="E83" s="1337" t="s">
        <v>496</v>
      </c>
      <c r="F83" s="1357" t="n">
        <f aca="false">L83</f>
        <v>1750</v>
      </c>
      <c r="G83" s="1337" t="s">
        <v>496</v>
      </c>
      <c r="H83" s="1325" t="n">
        <v>4</v>
      </c>
      <c r="I83" s="1327" t="s">
        <v>515</v>
      </c>
      <c r="J83" s="1338" t="n">
        <v>200</v>
      </c>
      <c r="K83" s="1209" t="n">
        <v>300</v>
      </c>
      <c r="L83" s="1209" t="n">
        <v>1750</v>
      </c>
      <c r="M83" s="1210" t="n">
        <v>22.9491806734071</v>
      </c>
      <c r="N83" s="1211" t="n">
        <v>1557.8465077243</v>
      </c>
      <c r="O83" s="1212" t="n">
        <v>30587.6796757313</v>
      </c>
      <c r="P83" s="1367" t="n">
        <v>37933.4692846568</v>
      </c>
      <c r="Q83" s="1300" t="n">
        <v>20148.1367001975</v>
      </c>
      <c r="R83" s="1301" t="n">
        <v>50735.8163759288</v>
      </c>
      <c r="S83" s="1344" t="n">
        <v>58081.6059848543</v>
      </c>
    </row>
    <row r="84" customFormat="false" ht="16.5" hidden="false" customHeight="false" outlineLevel="0" collapsed="false">
      <c r="A84" s="1336" t="s">
        <v>529</v>
      </c>
      <c r="B84" s="1337" t="n">
        <f aca="false">J84</f>
        <v>200</v>
      </c>
      <c r="C84" s="1337" t="s">
        <v>496</v>
      </c>
      <c r="D84" s="1337" t="n">
        <f aca="false">K84</f>
        <v>300</v>
      </c>
      <c r="E84" s="1337" t="s">
        <v>496</v>
      </c>
      <c r="F84" s="1357" t="n">
        <f aca="false">L84</f>
        <v>1800</v>
      </c>
      <c r="G84" s="1337" t="s">
        <v>496</v>
      </c>
      <c r="H84" s="1325" t="n">
        <v>4</v>
      </c>
      <c r="I84" s="1327" t="s">
        <v>515</v>
      </c>
      <c r="J84" s="1338" t="n">
        <v>200</v>
      </c>
      <c r="K84" s="1209" t="n">
        <v>300</v>
      </c>
      <c r="L84" s="1209" t="n">
        <v>1800</v>
      </c>
      <c r="M84" s="1210" t="n">
        <v>23.552448595019</v>
      </c>
      <c r="N84" s="1211" t="n">
        <v>1613.48388300017</v>
      </c>
      <c r="O84" s="1212" t="n">
        <v>31289.6584282275</v>
      </c>
      <c r="P84" s="1367" t="n">
        <v>38824.4949393035</v>
      </c>
      <c r="Q84" s="1300" t="n">
        <v>20597.1134925938</v>
      </c>
      <c r="R84" s="1301" t="n">
        <v>51886.7719208213</v>
      </c>
      <c r="S84" s="1344" t="n">
        <v>59421.6084318973</v>
      </c>
    </row>
    <row r="85" customFormat="false" ht="16.5" hidden="false" customHeight="false" outlineLevel="0" collapsed="false">
      <c r="A85" s="1336" t="s">
        <v>529</v>
      </c>
      <c r="B85" s="1337" t="n">
        <f aca="false">J85</f>
        <v>200</v>
      </c>
      <c r="C85" s="1337" t="s">
        <v>496</v>
      </c>
      <c r="D85" s="1337" t="n">
        <f aca="false">K85</f>
        <v>300</v>
      </c>
      <c r="E85" s="1337" t="s">
        <v>496</v>
      </c>
      <c r="F85" s="1357" t="n">
        <f aca="false">L85</f>
        <v>1850</v>
      </c>
      <c r="G85" s="1337" t="s">
        <v>496</v>
      </c>
      <c r="H85" s="1325" t="n">
        <v>4</v>
      </c>
      <c r="I85" s="1327" t="s">
        <v>515</v>
      </c>
      <c r="J85" s="1338" t="n">
        <v>200</v>
      </c>
      <c r="K85" s="1209" t="n">
        <v>300</v>
      </c>
      <c r="L85" s="1209" t="n">
        <v>1850</v>
      </c>
      <c r="M85" s="1210" t="n">
        <v>24.1731825166309</v>
      </c>
      <c r="N85" s="1211" t="n">
        <v>1669.12125827603</v>
      </c>
      <c r="O85" s="1212" t="n">
        <v>31991.6373119325</v>
      </c>
      <c r="P85" s="1367" t="n">
        <v>39715.5205939503</v>
      </c>
      <c r="Q85" s="1300" t="n">
        <v>21261.5872735725</v>
      </c>
      <c r="R85" s="1301" t="n">
        <v>53253.224585505</v>
      </c>
      <c r="S85" s="1344" t="n">
        <v>60977.1078675229</v>
      </c>
    </row>
    <row r="86" customFormat="false" ht="16.5" hidden="false" customHeight="false" outlineLevel="0" collapsed="false">
      <c r="A86" s="1336" t="s">
        <v>529</v>
      </c>
      <c r="B86" s="1337" t="n">
        <f aca="false">J86</f>
        <v>200</v>
      </c>
      <c r="C86" s="1337" t="s">
        <v>496</v>
      </c>
      <c r="D86" s="1337" t="n">
        <f aca="false">K86</f>
        <v>300</v>
      </c>
      <c r="E86" s="1337" t="s">
        <v>496</v>
      </c>
      <c r="F86" s="1357" t="n">
        <f aca="false">L86</f>
        <v>1900</v>
      </c>
      <c r="G86" s="1337" t="s">
        <v>496</v>
      </c>
      <c r="H86" s="1325" t="n">
        <v>4</v>
      </c>
      <c r="I86" s="1327" t="s">
        <v>515</v>
      </c>
      <c r="J86" s="1338" t="n">
        <v>200</v>
      </c>
      <c r="K86" s="1209" t="n">
        <v>300</v>
      </c>
      <c r="L86" s="1209" t="n">
        <v>1900</v>
      </c>
      <c r="M86" s="1210" t="n">
        <v>24.7764504382428</v>
      </c>
      <c r="N86" s="1211" t="n">
        <v>1724.7586335519</v>
      </c>
      <c r="O86" s="1212" t="n">
        <v>32693.6161956375</v>
      </c>
      <c r="P86" s="1367" t="n">
        <v>40606.5462485971</v>
      </c>
      <c r="Q86" s="1300" t="n">
        <v>21710.5641971775</v>
      </c>
      <c r="R86" s="1301" t="n">
        <v>54404.180392815</v>
      </c>
      <c r="S86" s="1344" t="n">
        <v>62317.1104457746</v>
      </c>
    </row>
    <row r="87" customFormat="false" ht="16.5" hidden="false" customHeight="false" outlineLevel="0" collapsed="false">
      <c r="A87" s="1336" t="s">
        <v>529</v>
      </c>
      <c r="B87" s="1337" t="n">
        <f aca="false">J87</f>
        <v>200</v>
      </c>
      <c r="C87" s="1337" t="s">
        <v>496</v>
      </c>
      <c r="D87" s="1337" t="n">
        <f aca="false">K87</f>
        <v>300</v>
      </c>
      <c r="E87" s="1337" t="s">
        <v>496</v>
      </c>
      <c r="F87" s="1357" t="n">
        <f aca="false">L87</f>
        <v>1950</v>
      </c>
      <c r="G87" s="1337" t="s">
        <v>496</v>
      </c>
      <c r="H87" s="1325" t="n">
        <v>4</v>
      </c>
      <c r="I87" s="1327" t="s">
        <v>515</v>
      </c>
      <c r="J87" s="1338" t="n">
        <v>200</v>
      </c>
      <c r="K87" s="1209" t="n">
        <v>300</v>
      </c>
      <c r="L87" s="1209" t="n">
        <v>1950</v>
      </c>
      <c r="M87" s="1210" t="n">
        <v>25.4601808598547</v>
      </c>
      <c r="N87" s="1211" t="n">
        <v>1780.39600882777</v>
      </c>
      <c r="O87" s="1212" t="n">
        <v>33471.3072516075</v>
      </c>
      <c r="P87" s="1367" t="n">
        <v>41574.4718498793</v>
      </c>
      <c r="Q87" s="1300" t="n">
        <v>22159.5409895738</v>
      </c>
      <c r="R87" s="1301" t="n">
        <v>55630.8482411813</v>
      </c>
      <c r="S87" s="1344" t="n">
        <v>63734.012839453</v>
      </c>
    </row>
    <row r="88" customFormat="false" ht="16.5" hidden="false" customHeight="false" outlineLevel="0" collapsed="false">
      <c r="A88" s="1336" t="s">
        <v>529</v>
      </c>
      <c r="B88" s="1337" t="n">
        <f aca="false">J88</f>
        <v>200</v>
      </c>
      <c r="C88" s="1337" t="s">
        <v>496</v>
      </c>
      <c r="D88" s="1337" t="n">
        <f aca="false">K88</f>
        <v>300</v>
      </c>
      <c r="E88" s="1337" t="s">
        <v>496</v>
      </c>
      <c r="F88" s="1357" t="n">
        <f aca="false">L88</f>
        <v>2000</v>
      </c>
      <c r="G88" s="1337" t="s">
        <v>496</v>
      </c>
      <c r="H88" s="1325" t="n">
        <v>4</v>
      </c>
      <c r="I88" s="1327" t="s">
        <v>515</v>
      </c>
      <c r="J88" s="1338" t="n">
        <v>200</v>
      </c>
      <c r="K88" s="1209" t="n">
        <v>300</v>
      </c>
      <c r="L88" s="1209" t="n">
        <v>2000</v>
      </c>
      <c r="M88" s="1210" t="n">
        <v>26.1747662414666</v>
      </c>
      <c r="N88" s="1211" t="n">
        <v>1836.03338410364</v>
      </c>
      <c r="O88" s="1212" t="n">
        <v>34399.5199359075</v>
      </c>
      <c r="P88" s="1367" t="n">
        <v>42775.2560123384</v>
      </c>
      <c r="Q88" s="1300" t="n">
        <v>22824.0147705525</v>
      </c>
      <c r="R88" s="1301" t="n">
        <v>57223.53470646</v>
      </c>
      <c r="S88" s="1344" t="n">
        <v>65599.2707828909</v>
      </c>
    </row>
    <row r="89" customFormat="false" ht="16.5" hidden="false" customHeight="false" outlineLevel="0" collapsed="false">
      <c r="A89" s="1336" t="s">
        <v>529</v>
      </c>
      <c r="B89" s="1337" t="n">
        <f aca="false">J89</f>
        <v>200</v>
      </c>
      <c r="C89" s="1337" t="s">
        <v>496</v>
      </c>
      <c r="D89" s="1337" t="n">
        <f aca="false">K89</f>
        <v>300</v>
      </c>
      <c r="E89" s="1337" t="s">
        <v>496</v>
      </c>
      <c r="F89" s="1357" t="n">
        <f aca="false">L89</f>
        <v>2050</v>
      </c>
      <c r="G89" s="1337" t="s">
        <v>496</v>
      </c>
      <c r="H89" s="1325" t="n">
        <v>4</v>
      </c>
      <c r="I89" s="1327" t="s">
        <v>515</v>
      </c>
      <c r="J89" s="1338" t="n">
        <v>200</v>
      </c>
      <c r="K89" s="1209" t="n">
        <v>300</v>
      </c>
      <c r="L89" s="1209" t="n">
        <v>2050</v>
      </c>
      <c r="M89" s="1210" t="n">
        <v>26.7780341630785</v>
      </c>
      <c r="N89" s="1211" t="n">
        <v>1891.67075937951</v>
      </c>
      <c r="O89" s="1212" t="n">
        <v>35101.4988196125</v>
      </c>
      <c r="P89" s="1367" t="n">
        <v>43666.2816669852</v>
      </c>
      <c r="Q89" s="1300" t="n">
        <v>23272.9916941575</v>
      </c>
      <c r="R89" s="1301" t="n">
        <v>58374.49051377</v>
      </c>
      <c r="S89" s="1344" t="n">
        <v>66939.2733611427</v>
      </c>
    </row>
    <row r="90" customFormat="false" ht="16.5" hidden="false" customHeight="false" outlineLevel="0" collapsed="false">
      <c r="A90" s="1324" t="s">
        <v>529</v>
      </c>
      <c r="B90" s="1325" t="n">
        <f aca="false">J90</f>
        <v>200</v>
      </c>
      <c r="C90" s="1325" t="s">
        <v>496</v>
      </c>
      <c r="D90" s="1325" t="n">
        <f aca="false">K90</f>
        <v>300</v>
      </c>
      <c r="E90" s="1325" t="s">
        <v>496</v>
      </c>
      <c r="F90" s="1357" t="n">
        <f aca="false">L90</f>
        <v>2100</v>
      </c>
      <c r="G90" s="1325" t="s">
        <v>496</v>
      </c>
      <c r="H90" s="1325" t="n">
        <v>4</v>
      </c>
      <c r="I90" s="1327" t="s">
        <v>515</v>
      </c>
      <c r="J90" s="1338" t="n">
        <v>200</v>
      </c>
      <c r="K90" s="1209" t="n">
        <v>300</v>
      </c>
      <c r="L90" s="1209" t="n">
        <v>2100</v>
      </c>
      <c r="M90" s="1210" t="n">
        <v>27.3987680846904</v>
      </c>
      <c r="N90" s="1211" t="n">
        <v>1947.30813465537</v>
      </c>
      <c r="O90" s="1212" t="n">
        <v>35803.4777033175</v>
      </c>
      <c r="P90" s="1367" t="n">
        <v>44557.3073216319</v>
      </c>
      <c r="Q90" s="1300" t="n">
        <v>23937.4654751363</v>
      </c>
      <c r="R90" s="1301" t="n">
        <v>59740.9431784538</v>
      </c>
      <c r="S90" s="1344" t="n">
        <v>68494.7727967682</v>
      </c>
    </row>
    <row r="91" customFormat="false" ht="16.5" hidden="false" customHeight="false" outlineLevel="0" collapsed="false">
      <c r="A91" s="1336" t="s">
        <v>529</v>
      </c>
      <c r="B91" s="1337" t="n">
        <f aca="false">J91</f>
        <v>200</v>
      </c>
      <c r="C91" s="1337" t="s">
        <v>496</v>
      </c>
      <c r="D91" s="1337" t="n">
        <f aca="false">K91</f>
        <v>300</v>
      </c>
      <c r="E91" s="1337" t="s">
        <v>496</v>
      </c>
      <c r="F91" s="1357" t="n">
        <f aca="false">L91</f>
        <v>2150</v>
      </c>
      <c r="G91" s="1337" t="s">
        <v>496</v>
      </c>
      <c r="H91" s="1325" t="n">
        <v>4</v>
      </c>
      <c r="I91" s="1327" t="s">
        <v>515</v>
      </c>
      <c r="J91" s="1338" t="n">
        <v>200</v>
      </c>
      <c r="K91" s="1209" t="n">
        <v>300</v>
      </c>
      <c r="L91" s="1209" t="n">
        <v>2150</v>
      </c>
      <c r="M91" s="1210" t="n">
        <v>28.0020360063023</v>
      </c>
      <c r="N91" s="1211" t="n">
        <v>2002.94550993124</v>
      </c>
      <c r="O91" s="1212" t="n">
        <v>36505.4565870225</v>
      </c>
      <c r="P91" s="1367" t="n">
        <v>45448.3329762786</v>
      </c>
      <c r="Q91" s="1300" t="n">
        <v>24386.4423987413</v>
      </c>
      <c r="R91" s="1301" t="n">
        <v>60891.8989857638</v>
      </c>
      <c r="S91" s="1344" t="n">
        <v>69834.7753750199</v>
      </c>
    </row>
    <row r="92" customFormat="false" ht="16.5" hidden="false" customHeight="false" outlineLevel="0" collapsed="false">
      <c r="A92" s="1336" t="s">
        <v>529</v>
      </c>
      <c r="B92" s="1337" t="n">
        <f aca="false">J92</f>
        <v>200</v>
      </c>
      <c r="C92" s="1337" t="s">
        <v>496</v>
      </c>
      <c r="D92" s="1337" t="n">
        <f aca="false">K92</f>
        <v>300</v>
      </c>
      <c r="E92" s="1337" t="s">
        <v>496</v>
      </c>
      <c r="F92" s="1357" t="n">
        <f aca="false">L92</f>
        <v>2200</v>
      </c>
      <c r="G92" s="1337" t="s">
        <v>496</v>
      </c>
      <c r="H92" s="1325" t="n">
        <v>4</v>
      </c>
      <c r="I92" s="1327" t="s">
        <v>515</v>
      </c>
      <c r="J92" s="1338" t="n">
        <v>200</v>
      </c>
      <c r="K92" s="1209" t="n">
        <v>300</v>
      </c>
      <c r="L92" s="1209" t="n">
        <v>2200</v>
      </c>
      <c r="M92" s="1210" t="n">
        <v>28.6227699279142</v>
      </c>
      <c r="N92" s="1211" t="n">
        <v>2058.58288520711</v>
      </c>
      <c r="O92" s="1212" t="n">
        <v>37207.4354707275</v>
      </c>
      <c r="P92" s="1367" t="n">
        <v>46339.3586309253</v>
      </c>
      <c r="Q92" s="1300" t="n">
        <v>25050.91617972</v>
      </c>
      <c r="R92" s="1301" t="n">
        <v>62258.3516504475</v>
      </c>
      <c r="S92" s="1344" t="n">
        <v>71390.2748106453</v>
      </c>
    </row>
    <row r="93" customFormat="false" ht="16.5" hidden="false" customHeight="false" outlineLevel="0" collapsed="false">
      <c r="A93" s="1336" t="s">
        <v>529</v>
      </c>
      <c r="B93" s="1337" t="n">
        <f aca="false">J93</f>
        <v>200</v>
      </c>
      <c r="C93" s="1337" t="s">
        <v>496</v>
      </c>
      <c r="D93" s="1337" t="n">
        <f aca="false">K93</f>
        <v>300</v>
      </c>
      <c r="E93" s="1337" t="s">
        <v>496</v>
      </c>
      <c r="F93" s="1357" t="n">
        <f aca="false">L93</f>
        <v>2250</v>
      </c>
      <c r="G93" s="1337" t="s">
        <v>496</v>
      </c>
      <c r="H93" s="1325" t="n">
        <v>4</v>
      </c>
      <c r="I93" s="1327" t="s">
        <v>515</v>
      </c>
      <c r="J93" s="1338" t="n">
        <v>200</v>
      </c>
      <c r="K93" s="1209" t="n">
        <v>300</v>
      </c>
      <c r="L93" s="1209" t="n">
        <v>2250</v>
      </c>
      <c r="M93" s="1210" t="n">
        <v>29.2260378495261</v>
      </c>
      <c r="N93" s="1211" t="n">
        <v>2114.22026048298</v>
      </c>
      <c r="O93" s="1212" t="n">
        <v>37909.4142232238</v>
      </c>
      <c r="P93" s="1367" t="n">
        <v>47230.384285572</v>
      </c>
      <c r="Q93" s="1300" t="n">
        <v>25499.8929721163</v>
      </c>
      <c r="R93" s="1301" t="n">
        <v>63409.30719534</v>
      </c>
      <c r="S93" s="1344" t="n">
        <v>72730.2772576883</v>
      </c>
    </row>
    <row r="94" customFormat="false" ht="16.5" hidden="false" customHeight="false" outlineLevel="0" collapsed="false">
      <c r="A94" s="1336" t="s">
        <v>529</v>
      </c>
      <c r="B94" s="1337" t="n">
        <f aca="false">J94</f>
        <v>200</v>
      </c>
      <c r="C94" s="1337" t="s">
        <v>496</v>
      </c>
      <c r="D94" s="1337" t="n">
        <f aca="false">K94</f>
        <v>300</v>
      </c>
      <c r="E94" s="1337" t="s">
        <v>496</v>
      </c>
      <c r="F94" s="1357" t="n">
        <f aca="false">L94</f>
        <v>2300</v>
      </c>
      <c r="G94" s="1337" t="s">
        <v>496</v>
      </c>
      <c r="H94" s="1325" t="n">
        <v>4</v>
      </c>
      <c r="I94" s="1327" t="s">
        <v>515</v>
      </c>
      <c r="J94" s="1338" t="n">
        <v>200</v>
      </c>
      <c r="K94" s="1209" t="n">
        <v>300</v>
      </c>
      <c r="L94" s="1209" t="n">
        <v>2300</v>
      </c>
      <c r="M94" s="1210" t="n">
        <v>29.829305771138</v>
      </c>
      <c r="N94" s="1211" t="n">
        <v>2169.85763575884</v>
      </c>
      <c r="O94" s="1212" t="n">
        <v>38611.3931069288</v>
      </c>
      <c r="P94" s="1367" t="n">
        <v>48121.4099402189</v>
      </c>
      <c r="Q94" s="1300" t="n">
        <v>25948.8698957213</v>
      </c>
      <c r="R94" s="1301" t="n">
        <v>64560.26300265</v>
      </c>
      <c r="S94" s="1344" t="n">
        <v>74070.2798359401</v>
      </c>
    </row>
    <row r="95" customFormat="false" ht="16.5" hidden="false" customHeight="false" outlineLevel="0" collapsed="false">
      <c r="A95" s="1336" t="s">
        <v>529</v>
      </c>
      <c r="B95" s="1337" t="n">
        <f aca="false">J95</f>
        <v>200</v>
      </c>
      <c r="C95" s="1337" t="s">
        <v>496</v>
      </c>
      <c r="D95" s="1337" t="n">
        <f aca="false">K95</f>
        <v>300</v>
      </c>
      <c r="E95" s="1337" t="s">
        <v>496</v>
      </c>
      <c r="F95" s="1357" t="n">
        <f aca="false">L95</f>
        <v>2350</v>
      </c>
      <c r="G95" s="1337" t="s">
        <v>496</v>
      </c>
      <c r="H95" s="1325" t="n">
        <v>4</v>
      </c>
      <c r="I95" s="1327" t="s">
        <v>515</v>
      </c>
      <c r="J95" s="1338" t="n">
        <v>200</v>
      </c>
      <c r="K95" s="1209" t="n">
        <v>300</v>
      </c>
      <c r="L95" s="1209" t="n">
        <v>2350</v>
      </c>
      <c r="M95" s="1210" t="n">
        <v>30.4500396927499</v>
      </c>
      <c r="N95" s="1211" t="n">
        <v>2225.49501103471</v>
      </c>
      <c r="O95" s="1212" t="n">
        <v>39313.3719906338</v>
      </c>
      <c r="P95" s="1367" t="n">
        <v>49012.4355948656</v>
      </c>
      <c r="Q95" s="1300" t="n">
        <v>26613.3436767</v>
      </c>
      <c r="R95" s="1301" t="n">
        <v>65926.7156673338</v>
      </c>
      <c r="S95" s="1344" t="n">
        <v>75625.7792715656</v>
      </c>
    </row>
    <row r="96" customFormat="false" ht="16.5" hidden="false" customHeight="false" outlineLevel="0" collapsed="false">
      <c r="A96" s="1336" t="s">
        <v>529</v>
      </c>
      <c r="B96" s="1337" t="n">
        <f aca="false">J96</f>
        <v>200</v>
      </c>
      <c r="C96" s="1337" t="s">
        <v>496</v>
      </c>
      <c r="D96" s="1337" t="n">
        <f aca="false">K96</f>
        <v>300</v>
      </c>
      <c r="E96" s="1337" t="s">
        <v>496</v>
      </c>
      <c r="F96" s="1357" t="n">
        <f aca="false">L96</f>
        <v>2400</v>
      </c>
      <c r="G96" s="1337" t="s">
        <v>496</v>
      </c>
      <c r="H96" s="1325" t="n">
        <v>4</v>
      </c>
      <c r="I96" s="1327" t="s">
        <v>515</v>
      </c>
      <c r="J96" s="1338" t="n">
        <v>200</v>
      </c>
      <c r="K96" s="1209" t="n">
        <v>300</v>
      </c>
      <c r="L96" s="1209" t="n">
        <v>2400</v>
      </c>
      <c r="M96" s="1210" t="n">
        <v>31.0533076143617</v>
      </c>
      <c r="N96" s="1211" t="n">
        <v>2281.13238631058</v>
      </c>
      <c r="O96" s="1212" t="n">
        <v>40015.3508743388</v>
      </c>
      <c r="P96" s="1367" t="n">
        <v>49903.4612495123</v>
      </c>
      <c r="Q96" s="1300" t="n">
        <v>27062.3204690963</v>
      </c>
      <c r="R96" s="1301" t="n">
        <v>67077.671343435</v>
      </c>
      <c r="S96" s="1344" t="n">
        <v>76965.7817186085</v>
      </c>
    </row>
    <row r="97" customFormat="false" ht="16.5" hidden="false" customHeight="false" outlineLevel="0" collapsed="false">
      <c r="A97" s="1336" t="s">
        <v>529</v>
      </c>
      <c r="B97" s="1337" t="n">
        <f aca="false">J97</f>
        <v>200</v>
      </c>
      <c r="C97" s="1337" t="s">
        <v>496</v>
      </c>
      <c r="D97" s="1337" t="n">
        <f aca="false">K97</f>
        <v>300</v>
      </c>
      <c r="E97" s="1337" t="s">
        <v>496</v>
      </c>
      <c r="F97" s="1357" t="n">
        <f aca="false">L97</f>
        <v>2450</v>
      </c>
      <c r="G97" s="1337" t="s">
        <v>496</v>
      </c>
      <c r="H97" s="1325" t="n">
        <v>4</v>
      </c>
      <c r="I97" s="1327" t="s">
        <v>515</v>
      </c>
      <c r="J97" s="1338" t="n">
        <v>200</v>
      </c>
      <c r="K97" s="1209" t="n">
        <v>300</v>
      </c>
      <c r="L97" s="1209" t="n">
        <v>2450</v>
      </c>
      <c r="M97" s="1210" t="n">
        <v>31.8441001592326</v>
      </c>
      <c r="N97" s="1211" t="n">
        <v>2336.76976158645</v>
      </c>
      <c r="O97" s="1212" t="n">
        <v>41317.2403054538</v>
      </c>
      <c r="P97" s="1367" t="n">
        <v>51363.4190828339</v>
      </c>
      <c r="Q97" s="1300" t="n">
        <v>27726.7943812838</v>
      </c>
      <c r="R97" s="1301" t="n">
        <v>69044.0346867375</v>
      </c>
      <c r="S97" s="1344" t="n">
        <v>79090.2134641177</v>
      </c>
    </row>
    <row r="98" customFormat="false" ht="16.5" hidden="false" customHeight="false" outlineLevel="0" collapsed="false">
      <c r="A98" s="1336" t="s">
        <v>529</v>
      </c>
      <c r="B98" s="1337" t="n">
        <f aca="false">J98</f>
        <v>200</v>
      </c>
      <c r="C98" s="1337" t="s">
        <v>496</v>
      </c>
      <c r="D98" s="1337" t="n">
        <f aca="false">K98</f>
        <v>300</v>
      </c>
      <c r="E98" s="1337" t="s">
        <v>496</v>
      </c>
      <c r="F98" s="1357" t="n">
        <f aca="false">L98</f>
        <v>2500</v>
      </c>
      <c r="G98" s="1337" t="s">
        <v>496</v>
      </c>
      <c r="H98" s="1325" t="n">
        <v>4</v>
      </c>
      <c r="I98" s="1327" t="s">
        <v>515</v>
      </c>
      <c r="J98" s="1338" t="n">
        <v>200</v>
      </c>
      <c r="K98" s="1209" t="n">
        <v>300</v>
      </c>
      <c r="L98" s="1209" t="n">
        <v>2500</v>
      </c>
      <c r="M98" s="1210" t="n">
        <v>32.4473680808445</v>
      </c>
      <c r="N98" s="1211" t="n">
        <v>2392.40713686232</v>
      </c>
      <c r="O98" s="1212" t="n">
        <v>42019.2191891588</v>
      </c>
      <c r="P98" s="1367" t="n">
        <v>52254.4447374806</v>
      </c>
      <c r="Q98" s="1300" t="n">
        <v>28175.77117368</v>
      </c>
      <c r="R98" s="1301" t="n">
        <v>70194.9903628388</v>
      </c>
      <c r="S98" s="1344" t="n">
        <v>80430.2159111606</v>
      </c>
    </row>
    <row r="99" customFormat="false" ht="16.5" hidden="false" customHeight="false" outlineLevel="0" collapsed="false">
      <c r="A99" s="1336" t="s">
        <v>529</v>
      </c>
      <c r="B99" s="1337" t="n">
        <f aca="false">J99</f>
        <v>200</v>
      </c>
      <c r="C99" s="1337" t="s">
        <v>496</v>
      </c>
      <c r="D99" s="1337" t="n">
        <f aca="false">K99</f>
        <v>300</v>
      </c>
      <c r="E99" s="1337" t="s">
        <v>496</v>
      </c>
      <c r="F99" s="1357" t="n">
        <f aca="false">L99</f>
        <v>2550</v>
      </c>
      <c r="G99" s="1337" t="s">
        <v>496</v>
      </c>
      <c r="H99" s="1325" t="n">
        <v>4</v>
      </c>
      <c r="I99" s="1327" t="s">
        <v>515</v>
      </c>
      <c r="J99" s="1338" t="n">
        <v>200</v>
      </c>
      <c r="K99" s="1209" t="n">
        <v>300</v>
      </c>
      <c r="L99" s="1209" t="n">
        <v>2550</v>
      </c>
      <c r="M99" s="1210" t="n">
        <v>33.0681020024564</v>
      </c>
      <c r="N99" s="1211" t="n">
        <v>2448.04451213818</v>
      </c>
      <c r="O99" s="1212" t="n">
        <v>42721.197941655</v>
      </c>
      <c r="P99" s="1367" t="n">
        <v>53145.4703921273</v>
      </c>
      <c r="Q99" s="1300" t="n">
        <v>28840.2450858675</v>
      </c>
      <c r="R99" s="1301" t="n">
        <v>71561.4430275225</v>
      </c>
      <c r="S99" s="1344" t="n">
        <v>81985.7154779948</v>
      </c>
    </row>
    <row r="100" customFormat="false" ht="16.5" hidden="false" customHeight="false" outlineLevel="0" collapsed="false">
      <c r="A100" s="1324" t="s">
        <v>529</v>
      </c>
      <c r="B100" s="1325" t="n">
        <f aca="false">J100</f>
        <v>200</v>
      </c>
      <c r="C100" s="1325" t="s">
        <v>496</v>
      </c>
      <c r="D100" s="1325" t="n">
        <f aca="false">K100</f>
        <v>300</v>
      </c>
      <c r="E100" s="1325" t="s">
        <v>496</v>
      </c>
      <c r="F100" s="1357" t="n">
        <f aca="false">L100</f>
        <v>2600</v>
      </c>
      <c r="G100" s="1325" t="s">
        <v>496</v>
      </c>
      <c r="H100" s="1325" t="n">
        <v>4</v>
      </c>
      <c r="I100" s="1327" t="s">
        <v>515</v>
      </c>
      <c r="J100" s="1338" t="n">
        <v>200</v>
      </c>
      <c r="K100" s="1209" t="n">
        <v>300</v>
      </c>
      <c r="L100" s="1209" t="n">
        <v>2600</v>
      </c>
      <c r="M100" s="1210" t="n">
        <v>33.6713699240683</v>
      </c>
      <c r="N100" s="1211" t="n">
        <v>2503.68188741405</v>
      </c>
      <c r="O100" s="1212" t="n">
        <v>43423.17682536</v>
      </c>
      <c r="P100" s="1367" t="n">
        <v>54036.4960467742</v>
      </c>
      <c r="Q100" s="1300" t="n">
        <v>29289.2218782638</v>
      </c>
      <c r="R100" s="1301" t="n">
        <v>72712.3987036238</v>
      </c>
      <c r="S100" s="1344" t="n">
        <v>83325.7179250379</v>
      </c>
    </row>
    <row r="101" customFormat="false" ht="16.5" hidden="false" customHeight="false" outlineLevel="0" collapsed="false">
      <c r="A101" s="1336" t="s">
        <v>529</v>
      </c>
      <c r="B101" s="1337" t="n">
        <f aca="false">J101</f>
        <v>200</v>
      </c>
      <c r="C101" s="1337" t="s">
        <v>496</v>
      </c>
      <c r="D101" s="1337" t="n">
        <f aca="false">K101</f>
        <v>300</v>
      </c>
      <c r="E101" s="1337" t="s">
        <v>496</v>
      </c>
      <c r="F101" s="1357" t="n">
        <f aca="false">L101</f>
        <v>2650</v>
      </c>
      <c r="G101" s="1337" t="s">
        <v>496</v>
      </c>
      <c r="H101" s="1325" t="n">
        <v>4</v>
      </c>
      <c r="I101" s="1327" t="s">
        <v>515</v>
      </c>
      <c r="J101" s="1338" t="n">
        <v>200</v>
      </c>
      <c r="K101" s="1209" t="n">
        <v>300</v>
      </c>
      <c r="L101" s="1209" t="n">
        <v>2650</v>
      </c>
      <c r="M101" s="1210" t="n">
        <v>34.2921038456802</v>
      </c>
      <c r="N101" s="1211" t="n">
        <v>2559.31926268992</v>
      </c>
      <c r="O101" s="1212" t="n">
        <v>44125.155709065</v>
      </c>
      <c r="P101" s="1367" t="n">
        <v>54927.5217014209</v>
      </c>
      <c r="Q101" s="1300" t="n">
        <v>29953.6956592425</v>
      </c>
      <c r="R101" s="1301" t="n">
        <v>74078.8513683075</v>
      </c>
      <c r="S101" s="1344" t="n">
        <v>84881.2173606634</v>
      </c>
    </row>
    <row r="102" customFormat="false" ht="16.5" hidden="false" customHeight="false" outlineLevel="0" collapsed="false">
      <c r="A102" s="1336" t="s">
        <v>529</v>
      </c>
      <c r="B102" s="1337" t="n">
        <f aca="false">J102</f>
        <v>200</v>
      </c>
      <c r="C102" s="1337" t="s">
        <v>496</v>
      </c>
      <c r="D102" s="1337" t="n">
        <f aca="false">K102</f>
        <v>300</v>
      </c>
      <c r="E102" s="1337" t="s">
        <v>496</v>
      </c>
      <c r="F102" s="1357" t="n">
        <f aca="false">L102</f>
        <v>2700</v>
      </c>
      <c r="G102" s="1337" t="s">
        <v>496</v>
      </c>
      <c r="H102" s="1325" t="n">
        <v>4</v>
      </c>
      <c r="I102" s="1327" t="s">
        <v>515</v>
      </c>
      <c r="J102" s="1338" t="n">
        <v>200</v>
      </c>
      <c r="K102" s="1209" t="n">
        <v>300</v>
      </c>
      <c r="L102" s="1209" t="n">
        <v>2700</v>
      </c>
      <c r="M102" s="1210" t="n">
        <v>34.9758342672921</v>
      </c>
      <c r="N102" s="1211" t="n">
        <v>2614.95663796579</v>
      </c>
      <c r="O102" s="1212" t="n">
        <v>44902.846765035</v>
      </c>
      <c r="P102" s="1367" t="n">
        <v>55895.4473027029</v>
      </c>
      <c r="Q102" s="1300" t="n">
        <v>30402.6725828475</v>
      </c>
      <c r="R102" s="1301" t="n">
        <v>75305.5193478825</v>
      </c>
      <c r="S102" s="1344" t="n">
        <v>86298.1198855504</v>
      </c>
    </row>
    <row r="103" customFormat="false" ht="16.5" hidden="false" customHeight="false" outlineLevel="0" collapsed="false">
      <c r="A103" s="1336" t="s">
        <v>529</v>
      </c>
      <c r="B103" s="1337" t="n">
        <f aca="false">J103</f>
        <v>200</v>
      </c>
      <c r="C103" s="1337" t="s">
        <v>496</v>
      </c>
      <c r="D103" s="1337" t="n">
        <f aca="false">K103</f>
        <v>300</v>
      </c>
      <c r="E103" s="1337" t="s">
        <v>496</v>
      </c>
      <c r="F103" s="1357" t="n">
        <f aca="false">L103</f>
        <v>2750</v>
      </c>
      <c r="G103" s="1337" t="s">
        <v>496</v>
      </c>
      <c r="H103" s="1325" t="n">
        <v>4</v>
      </c>
      <c r="I103" s="1327" t="s">
        <v>515</v>
      </c>
      <c r="J103" s="1338" t="n">
        <v>200</v>
      </c>
      <c r="K103" s="1209" t="n">
        <v>300</v>
      </c>
      <c r="L103" s="1209" t="n">
        <v>2750</v>
      </c>
      <c r="M103" s="1210" t="n">
        <v>35.579102188904</v>
      </c>
      <c r="N103" s="1211" t="n">
        <v>2670.59401324165</v>
      </c>
      <c r="O103" s="1212" t="n">
        <v>45604.82564874</v>
      </c>
      <c r="P103" s="1367" t="n">
        <v>56786.4729573498</v>
      </c>
      <c r="Q103" s="1300" t="n">
        <v>30851.6493752438</v>
      </c>
      <c r="R103" s="1301" t="n">
        <v>76456.4750239838</v>
      </c>
      <c r="S103" s="1344" t="n">
        <v>87638.1223325935</v>
      </c>
    </row>
    <row r="104" customFormat="false" ht="16.5" hidden="false" customHeight="false" outlineLevel="0" collapsed="false">
      <c r="A104" s="1336" t="s">
        <v>529</v>
      </c>
      <c r="B104" s="1337" t="n">
        <f aca="false">J104</f>
        <v>200</v>
      </c>
      <c r="C104" s="1337" t="s">
        <v>496</v>
      </c>
      <c r="D104" s="1337" t="n">
        <f aca="false">K104</f>
        <v>300</v>
      </c>
      <c r="E104" s="1337" t="s">
        <v>496</v>
      </c>
      <c r="F104" s="1357" t="n">
        <f aca="false">L104</f>
        <v>2800</v>
      </c>
      <c r="G104" s="1337" t="s">
        <v>496</v>
      </c>
      <c r="H104" s="1325" t="n">
        <v>4</v>
      </c>
      <c r="I104" s="1327" t="s">
        <v>515</v>
      </c>
      <c r="J104" s="1338" t="n">
        <v>200</v>
      </c>
      <c r="K104" s="1209" t="n">
        <v>300</v>
      </c>
      <c r="L104" s="1209" t="n">
        <v>2800</v>
      </c>
      <c r="M104" s="1210" t="n">
        <v>36.1998361105159</v>
      </c>
      <c r="N104" s="1211" t="n">
        <v>2726.23138851752</v>
      </c>
      <c r="O104" s="1212" t="n">
        <v>46306.804532445</v>
      </c>
      <c r="P104" s="1367" t="n">
        <v>57677.4986119965</v>
      </c>
      <c r="Q104" s="1300" t="n">
        <v>31516.1231562225</v>
      </c>
      <c r="R104" s="1301" t="n">
        <v>77822.9276886675</v>
      </c>
      <c r="S104" s="1344" t="n">
        <v>89193.621768219</v>
      </c>
    </row>
    <row r="105" customFormat="false" ht="16.5" hidden="false" customHeight="false" outlineLevel="0" collapsed="false">
      <c r="A105" s="1336" t="s">
        <v>529</v>
      </c>
      <c r="B105" s="1337" t="n">
        <f aca="false">J105</f>
        <v>200</v>
      </c>
      <c r="C105" s="1337" t="s">
        <v>496</v>
      </c>
      <c r="D105" s="1337" t="n">
        <f aca="false">K105</f>
        <v>300</v>
      </c>
      <c r="E105" s="1337" t="s">
        <v>496</v>
      </c>
      <c r="F105" s="1357" t="n">
        <f aca="false">L105</f>
        <v>2850</v>
      </c>
      <c r="G105" s="1337" t="s">
        <v>496</v>
      </c>
      <c r="H105" s="1325" t="n">
        <v>4</v>
      </c>
      <c r="I105" s="1327" t="s">
        <v>515</v>
      </c>
      <c r="J105" s="1338" t="n">
        <v>200</v>
      </c>
      <c r="K105" s="1209" t="n">
        <v>300</v>
      </c>
      <c r="L105" s="1209" t="n">
        <v>2850</v>
      </c>
      <c r="M105" s="1210" t="n">
        <v>36.8031040321278</v>
      </c>
      <c r="N105" s="1211" t="n">
        <v>2781.86876379339</v>
      </c>
      <c r="O105" s="1212" t="n">
        <v>47008.78341615</v>
      </c>
      <c r="P105" s="1367" t="n">
        <v>58568.5242666432</v>
      </c>
      <c r="Q105" s="1300" t="n">
        <v>31965.1000798275</v>
      </c>
      <c r="R105" s="1301" t="n">
        <v>78973.8834959775</v>
      </c>
      <c r="S105" s="1344" t="n">
        <v>90533.6243464707</v>
      </c>
    </row>
    <row r="106" customFormat="false" ht="16.5" hidden="false" customHeight="false" outlineLevel="0" collapsed="false">
      <c r="A106" s="1336" t="s">
        <v>529</v>
      </c>
      <c r="B106" s="1337" t="n">
        <f aca="false">J106</f>
        <v>200</v>
      </c>
      <c r="C106" s="1337" t="s">
        <v>496</v>
      </c>
      <c r="D106" s="1337" t="n">
        <f aca="false">K106</f>
        <v>300</v>
      </c>
      <c r="E106" s="1337" t="s">
        <v>496</v>
      </c>
      <c r="F106" s="1357" t="n">
        <f aca="false">L106</f>
        <v>2900</v>
      </c>
      <c r="G106" s="1337" t="s">
        <v>496</v>
      </c>
      <c r="H106" s="1325" t="n">
        <v>4</v>
      </c>
      <c r="I106" s="1327" t="s">
        <v>515</v>
      </c>
      <c r="J106" s="1338" t="n">
        <v>200</v>
      </c>
      <c r="K106" s="1209" t="n">
        <v>300</v>
      </c>
      <c r="L106" s="1209" t="n">
        <v>2900</v>
      </c>
      <c r="M106" s="1210" t="n">
        <v>37.4238379537397</v>
      </c>
      <c r="N106" s="1211" t="n">
        <v>2837.50613906926</v>
      </c>
      <c r="O106" s="1212" t="n">
        <v>47710.762299855</v>
      </c>
      <c r="P106" s="1367" t="n">
        <v>59459.5499212899</v>
      </c>
      <c r="Q106" s="1300" t="n">
        <v>32629.5738608063</v>
      </c>
      <c r="R106" s="1301" t="n">
        <v>80340.3361606613</v>
      </c>
      <c r="S106" s="1344" t="n">
        <v>92089.1237820961</v>
      </c>
    </row>
    <row r="107" customFormat="false" ht="16.5" hidden="false" customHeight="false" outlineLevel="0" collapsed="false">
      <c r="A107" s="1336" t="s">
        <v>529</v>
      </c>
      <c r="B107" s="1337" t="n">
        <f aca="false">J107</f>
        <v>200</v>
      </c>
      <c r="C107" s="1337" t="s">
        <v>496</v>
      </c>
      <c r="D107" s="1337" t="n">
        <f aca="false">K107</f>
        <v>300</v>
      </c>
      <c r="E107" s="1337" t="s">
        <v>496</v>
      </c>
      <c r="F107" s="1357" t="n">
        <f aca="false">L107</f>
        <v>2950</v>
      </c>
      <c r="G107" s="1337" t="s">
        <v>496</v>
      </c>
      <c r="H107" s="1325" t="n">
        <v>4</v>
      </c>
      <c r="I107" s="1327" t="s">
        <v>515</v>
      </c>
      <c r="J107" s="1338" t="n">
        <v>200</v>
      </c>
      <c r="K107" s="1209" t="n">
        <v>300</v>
      </c>
      <c r="L107" s="1209" t="n">
        <v>2950</v>
      </c>
      <c r="M107" s="1210" t="n">
        <v>38.0271058753516</v>
      </c>
      <c r="N107" s="1211" t="n">
        <v>2893.14351434513</v>
      </c>
      <c r="O107" s="1212" t="n">
        <v>48412.74118356</v>
      </c>
      <c r="P107" s="1367" t="n">
        <v>60350.5755759367</v>
      </c>
      <c r="Q107" s="1300" t="n">
        <v>33078.5507844113</v>
      </c>
      <c r="R107" s="1301" t="n">
        <v>81491.2919679713</v>
      </c>
      <c r="S107" s="1344" t="n">
        <v>93429.126360348</v>
      </c>
    </row>
    <row r="108" customFormat="false" ht="16.5" hidden="false" customHeight="false" outlineLevel="0" collapsed="false">
      <c r="A108" s="1345" t="s">
        <v>529</v>
      </c>
      <c r="B108" s="1346" t="n">
        <f aca="false">J108</f>
        <v>200</v>
      </c>
      <c r="C108" s="1346" t="s">
        <v>496</v>
      </c>
      <c r="D108" s="1346" t="n">
        <f aca="false">K108</f>
        <v>300</v>
      </c>
      <c r="E108" s="1346" t="s">
        <v>496</v>
      </c>
      <c r="F108" s="1358" t="n">
        <f aca="false">L108</f>
        <v>3000</v>
      </c>
      <c r="G108" s="1346" t="s">
        <v>496</v>
      </c>
      <c r="H108" s="1348" t="n">
        <v>4</v>
      </c>
      <c r="I108" s="1349" t="s">
        <v>515</v>
      </c>
      <c r="J108" s="1368" t="n">
        <v>200</v>
      </c>
      <c r="K108" s="1220" t="n">
        <v>300</v>
      </c>
      <c r="L108" s="1220" t="n">
        <v>3000</v>
      </c>
      <c r="M108" s="1221" t="n">
        <v>37.7052095580132</v>
      </c>
      <c r="N108" s="1222" t="n">
        <v>2948.78088962099</v>
      </c>
      <c r="O108" s="1223" t="n">
        <v>50267.9118028838</v>
      </c>
      <c r="P108" s="1369" t="n">
        <v>61241.6012305834</v>
      </c>
      <c r="Q108" s="1303" t="n">
        <v>33743.02456539</v>
      </c>
      <c r="R108" s="1304" t="n">
        <v>84010.9363682738</v>
      </c>
      <c r="S108" s="1370" t="n">
        <v>94984.6257959734</v>
      </c>
    </row>
    <row r="109" customFormat="false" ht="22.5" hidden="false" customHeight="true" outlineLevel="0" collapsed="false">
      <c r="A109" s="1201" t="s">
        <v>504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516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24" t="s">
        <v>529</v>
      </c>
      <c r="B111" s="1325" t="n">
        <f aca="false">J111</f>
        <v>200</v>
      </c>
      <c r="C111" s="1325" t="s">
        <v>496</v>
      </c>
      <c r="D111" s="1325" t="n">
        <f aca="false">K111</f>
        <v>360</v>
      </c>
      <c r="E111" s="1325" t="s">
        <v>496</v>
      </c>
      <c r="F111" s="1357" t="n">
        <f aca="false">L111</f>
        <v>600</v>
      </c>
      <c r="G111" s="1325" t="s">
        <v>496</v>
      </c>
      <c r="H111" s="1325" t="n">
        <v>8</v>
      </c>
      <c r="I111" s="1327" t="s">
        <v>517</v>
      </c>
      <c r="J111" s="1371" t="n">
        <v>200</v>
      </c>
      <c r="K111" s="1226" t="n">
        <v>360</v>
      </c>
      <c r="L111" s="1226" t="n">
        <v>600</v>
      </c>
      <c r="M111" s="1252" t="n">
        <v>11.1241649733442</v>
      </c>
      <c r="N111" s="1228" t="n">
        <v>468.455992221026</v>
      </c>
      <c r="O111" s="1229" t="n">
        <v>18518.7642684188</v>
      </c>
      <c r="P111" s="1374" t="n">
        <v>21958.10656119</v>
      </c>
      <c r="Q111" s="1297" t="n">
        <v>8602.21294115625</v>
      </c>
      <c r="R111" s="1298" t="n">
        <v>27120.977209575</v>
      </c>
      <c r="S111" s="1373" t="n">
        <v>30560.3195023463</v>
      </c>
    </row>
    <row r="112" customFormat="false" ht="16.5" hidden="false" customHeight="false" outlineLevel="0" collapsed="false">
      <c r="A112" s="1336" t="s">
        <v>529</v>
      </c>
      <c r="B112" s="1337" t="n">
        <f aca="false">J112</f>
        <v>200</v>
      </c>
      <c r="C112" s="1337" t="s">
        <v>496</v>
      </c>
      <c r="D112" s="1337" t="n">
        <f aca="false">K112</f>
        <v>360</v>
      </c>
      <c r="E112" s="1337" t="s">
        <v>496</v>
      </c>
      <c r="F112" s="1357" t="n">
        <f aca="false">L112</f>
        <v>650</v>
      </c>
      <c r="G112" s="1337" t="s">
        <v>496</v>
      </c>
      <c r="H112" s="1325" t="n">
        <v>8</v>
      </c>
      <c r="I112" s="1327" t="s">
        <v>517</v>
      </c>
      <c r="J112" s="1338" t="n">
        <v>200</v>
      </c>
      <c r="K112" s="1209" t="n">
        <v>360</v>
      </c>
      <c r="L112" s="1209" t="n">
        <v>650</v>
      </c>
      <c r="M112" s="1250" t="n">
        <v>11.9320733677063</v>
      </c>
      <c r="N112" s="1211" t="n">
        <v>562.147190665231</v>
      </c>
      <c r="O112" s="1212" t="n">
        <v>19619.693197155</v>
      </c>
      <c r="P112" s="1342" t="n">
        <v>23269.9166858925</v>
      </c>
      <c r="Q112" s="1300" t="n">
        <v>9119.59344723375</v>
      </c>
      <c r="R112" s="1301" t="n">
        <v>28739.2866443888</v>
      </c>
      <c r="S112" s="1344" t="n">
        <v>32389.5101331263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200</v>
      </c>
      <c r="C113" s="1337" t="s">
        <v>496</v>
      </c>
      <c r="D113" s="1337" t="n">
        <f aca="false">K113</f>
        <v>360</v>
      </c>
      <c r="E113" s="1337" t="s">
        <v>496</v>
      </c>
      <c r="F113" s="1357" t="n">
        <f aca="false">L113</f>
        <v>700</v>
      </c>
      <c r="G113" s="1337" t="s">
        <v>496</v>
      </c>
      <c r="H113" s="1325" t="n">
        <v>8</v>
      </c>
      <c r="I113" s="1327" t="s">
        <v>517</v>
      </c>
      <c r="J113" s="1338" t="n">
        <v>200</v>
      </c>
      <c r="K113" s="1209" t="n">
        <v>360</v>
      </c>
      <c r="L113" s="1209" t="n">
        <v>700</v>
      </c>
      <c r="M113" s="1250" t="n">
        <v>12.7570217620684</v>
      </c>
      <c r="N113" s="1211" t="n">
        <v>655.838389109437</v>
      </c>
      <c r="O113" s="1212" t="n">
        <v>20720.6221258913</v>
      </c>
      <c r="P113" s="1342" t="n">
        <v>24581.726810595</v>
      </c>
      <c r="Q113" s="1300" t="n">
        <v>9852.47094189375</v>
      </c>
      <c r="R113" s="1301" t="n">
        <v>30573.093067785</v>
      </c>
      <c r="S113" s="1344" t="n">
        <v>34434.1977524888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200</v>
      </c>
      <c r="C114" s="1337" t="s">
        <v>496</v>
      </c>
      <c r="D114" s="1337" t="n">
        <f aca="false">K114</f>
        <v>360</v>
      </c>
      <c r="E114" s="1337" t="s">
        <v>496</v>
      </c>
      <c r="F114" s="1357" t="n">
        <f aca="false">L114</f>
        <v>750</v>
      </c>
      <c r="G114" s="1337" t="s">
        <v>496</v>
      </c>
      <c r="H114" s="1325" t="n">
        <v>8</v>
      </c>
      <c r="I114" s="1327" t="s">
        <v>517</v>
      </c>
      <c r="J114" s="1338" t="n">
        <v>200</v>
      </c>
      <c r="K114" s="1209" t="n">
        <v>360</v>
      </c>
      <c r="L114" s="1209" t="n">
        <v>750</v>
      </c>
      <c r="M114" s="1250" t="n">
        <v>13.5649301564305</v>
      </c>
      <c r="N114" s="1211" t="n">
        <v>749.529587553642</v>
      </c>
      <c r="O114" s="1212" t="n">
        <v>21821.5510546275</v>
      </c>
      <c r="P114" s="1342" t="n">
        <v>25893.5369352975</v>
      </c>
      <c r="Q114" s="1300" t="n">
        <v>10369.8514479713</v>
      </c>
      <c r="R114" s="1301" t="n">
        <v>32191.4025025988</v>
      </c>
      <c r="S114" s="1344" t="n">
        <v>36263.3883832688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200</v>
      </c>
      <c r="C115" s="1337" t="s">
        <v>496</v>
      </c>
      <c r="D115" s="1337" t="n">
        <f aca="false">K115</f>
        <v>360</v>
      </c>
      <c r="E115" s="1337" t="s">
        <v>496</v>
      </c>
      <c r="F115" s="1357" t="n">
        <f aca="false">L115</f>
        <v>800</v>
      </c>
      <c r="G115" s="1337" t="s">
        <v>496</v>
      </c>
      <c r="H115" s="1325" t="n">
        <v>8</v>
      </c>
      <c r="I115" s="1327" t="s">
        <v>517</v>
      </c>
      <c r="J115" s="1338" t="n">
        <v>200</v>
      </c>
      <c r="K115" s="1209" t="n">
        <v>360</v>
      </c>
      <c r="L115" s="1209" t="n">
        <v>800</v>
      </c>
      <c r="M115" s="1250" t="n">
        <v>14.3728385507926</v>
      </c>
      <c r="N115" s="1211" t="n">
        <v>843.220785997847</v>
      </c>
      <c r="O115" s="1212" t="n">
        <v>22922.4799833638</v>
      </c>
      <c r="P115" s="1342" t="n">
        <v>27205.34706</v>
      </c>
      <c r="Q115" s="1300" t="n">
        <v>10887.2319540488</v>
      </c>
      <c r="R115" s="1301" t="n">
        <v>33809.7119374125</v>
      </c>
      <c r="S115" s="1344" t="n">
        <v>38092.5790140488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200</v>
      </c>
      <c r="C116" s="1337" t="s">
        <v>496</v>
      </c>
      <c r="D116" s="1337" t="n">
        <f aca="false">K116</f>
        <v>360</v>
      </c>
      <c r="E116" s="1337" t="s">
        <v>496</v>
      </c>
      <c r="F116" s="1357" t="n">
        <f aca="false">L116</f>
        <v>850</v>
      </c>
      <c r="G116" s="1337" t="s">
        <v>496</v>
      </c>
      <c r="H116" s="1325" t="n">
        <v>8</v>
      </c>
      <c r="I116" s="1327" t="s">
        <v>517</v>
      </c>
      <c r="J116" s="1338" t="n">
        <v>200</v>
      </c>
      <c r="K116" s="1209" t="n">
        <v>360</v>
      </c>
      <c r="L116" s="1209" t="n">
        <v>850</v>
      </c>
      <c r="M116" s="1250" t="n">
        <v>15.1977869451547</v>
      </c>
      <c r="N116" s="1211" t="n">
        <v>936.911984442052</v>
      </c>
      <c r="O116" s="1212" t="n">
        <v>24023.4087808913</v>
      </c>
      <c r="P116" s="1342" t="n">
        <v>28517.1571847025</v>
      </c>
      <c r="Q116" s="1300" t="n">
        <v>11620.1094487088</v>
      </c>
      <c r="R116" s="1301" t="n">
        <v>35643.5182296</v>
      </c>
      <c r="S116" s="1344" t="n">
        <v>40137.2666334113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200</v>
      </c>
      <c r="C117" s="1337" t="s">
        <v>496</v>
      </c>
      <c r="D117" s="1337" t="n">
        <f aca="false">K117</f>
        <v>360</v>
      </c>
      <c r="E117" s="1337" t="s">
        <v>496</v>
      </c>
      <c r="F117" s="1357" t="n">
        <f aca="false">L117</f>
        <v>900</v>
      </c>
      <c r="G117" s="1337" t="s">
        <v>496</v>
      </c>
      <c r="H117" s="1325" t="n">
        <v>8</v>
      </c>
      <c r="I117" s="1327" t="s">
        <v>517</v>
      </c>
      <c r="J117" s="1338" t="n">
        <v>200</v>
      </c>
      <c r="K117" s="1209" t="n">
        <v>360</v>
      </c>
      <c r="L117" s="1209" t="n">
        <v>900</v>
      </c>
      <c r="M117" s="1250" t="n">
        <v>16.0056953395168</v>
      </c>
      <c r="N117" s="1211" t="n">
        <v>1030.60318288626</v>
      </c>
      <c r="O117" s="1212" t="n">
        <v>25124.3377096275</v>
      </c>
      <c r="P117" s="1342" t="n">
        <v>29828.967309405</v>
      </c>
      <c r="Q117" s="1300" t="n">
        <v>12137.4899547863</v>
      </c>
      <c r="R117" s="1301" t="n">
        <v>37261.8276644138</v>
      </c>
      <c r="S117" s="1344" t="n">
        <v>41966.4572641913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200</v>
      </c>
      <c r="C118" s="1337" t="s">
        <v>496</v>
      </c>
      <c r="D118" s="1337" t="n">
        <f aca="false">K118</f>
        <v>360</v>
      </c>
      <c r="E118" s="1337" t="s">
        <v>496</v>
      </c>
      <c r="F118" s="1357" t="n">
        <f aca="false">L118</f>
        <v>950</v>
      </c>
      <c r="G118" s="1337" t="s">
        <v>496</v>
      </c>
      <c r="H118" s="1325" t="n">
        <v>8</v>
      </c>
      <c r="I118" s="1327" t="s">
        <v>517</v>
      </c>
      <c r="J118" s="1338" t="n">
        <v>200</v>
      </c>
      <c r="K118" s="1209" t="n">
        <v>360</v>
      </c>
      <c r="L118" s="1209" t="n">
        <v>950</v>
      </c>
      <c r="M118" s="1250" t="n">
        <v>16.8306437338789</v>
      </c>
      <c r="N118" s="1211" t="n">
        <v>1124.29438133046</v>
      </c>
      <c r="O118" s="1212" t="n">
        <v>26225.2666383638</v>
      </c>
      <c r="P118" s="1342" t="n">
        <v>31140.7773028988</v>
      </c>
      <c r="Q118" s="1300" t="n">
        <v>12870.3674494463</v>
      </c>
      <c r="R118" s="1301" t="n">
        <v>39095.63408781</v>
      </c>
      <c r="S118" s="1344" t="n">
        <v>44011.144752345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200</v>
      </c>
      <c r="C119" s="1337" t="s">
        <v>496</v>
      </c>
      <c r="D119" s="1337" t="n">
        <f aca="false">K119</f>
        <v>360</v>
      </c>
      <c r="E119" s="1337" t="s">
        <v>496</v>
      </c>
      <c r="F119" s="1357" t="n">
        <f aca="false">L119</f>
        <v>1000</v>
      </c>
      <c r="G119" s="1337" t="s">
        <v>496</v>
      </c>
      <c r="H119" s="1325" t="n">
        <v>8</v>
      </c>
      <c r="I119" s="1327" t="s">
        <v>517</v>
      </c>
      <c r="J119" s="1338" t="n">
        <v>200</v>
      </c>
      <c r="K119" s="1209" t="n">
        <v>360</v>
      </c>
      <c r="L119" s="1209" t="n">
        <v>1000</v>
      </c>
      <c r="M119" s="1250" t="n">
        <v>17.6385521282411</v>
      </c>
      <c r="N119" s="1211" t="n">
        <v>1217.98557977467</v>
      </c>
      <c r="O119" s="1212" t="n">
        <v>27326.1955671</v>
      </c>
      <c r="P119" s="1342" t="n">
        <v>32452.5874276013</v>
      </c>
      <c r="Q119" s="1300" t="n">
        <v>13387.7479555238</v>
      </c>
      <c r="R119" s="1301" t="n">
        <v>40713.9435226238</v>
      </c>
      <c r="S119" s="1344" t="n">
        <v>45840.335383125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200</v>
      </c>
      <c r="C120" s="1337" t="s">
        <v>496</v>
      </c>
      <c r="D120" s="1337" t="n">
        <f aca="false">K120</f>
        <v>360</v>
      </c>
      <c r="E120" s="1337" t="s">
        <v>496</v>
      </c>
      <c r="F120" s="1357" t="n">
        <f aca="false">L120</f>
        <v>1050</v>
      </c>
      <c r="G120" s="1337" t="s">
        <v>496</v>
      </c>
      <c r="H120" s="1325" t="n">
        <v>8</v>
      </c>
      <c r="I120" s="1327" t="s">
        <v>517</v>
      </c>
      <c r="J120" s="1338" t="n">
        <v>200</v>
      </c>
      <c r="K120" s="1209" t="n">
        <v>360</v>
      </c>
      <c r="L120" s="1209" t="n">
        <v>1050</v>
      </c>
      <c r="M120" s="1250" t="n">
        <v>18.4635005226032</v>
      </c>
      <c r="N120" s="1211" t="n">
        <v>1311.67677821887</v>
      </c>
      <c r="O120" s="1212" t="n">
        <v>28427.1244958363</v>
      </c>
      <c r="P120" s="1342" t="n">
        <v>33764.3975523038</v>
      </c>
      <c r="Q120" s="1300" t="n">
        <v>14120.6254501838</v>
      </c>
      <c r="R120" s="1301" t="n">
        <v>42547.74994602</v>
      </c>
      <c r="S120" s="1344" t="n">
        <v>47885.0230024875</v>
      </c>
    </row>
    <row r="121" customFormat="false" ht="16.5" hidden="false" customHeight="false" outlineLevel="0" collapsed="false">
      <c r="A121" s="1324" t="s">
        <v>529</v>
      </c>
      <c r="B121" s="1325" t="n">
        <f aca="false">J121</f>
        <v>200</v>
      </c>
      <c r="C121" s="1325" t="s">
        <v>496</v>
      </c>
      <c r="D121" s="1325" t="n">
        <f aca="false">K121</f>
        <v>360</v>
      </c>
      <c r="E121" s="1325" t="s">
        <v>496</v>
      </c>
      <c r="F121" s="1357" t="n">
        <f aca="false">L121</f>
        <v>1100</v>
      </c>
      <c r="G121" s="1325" t="s">
        <v>496</v>
      </c>
      <c r="H121" s="1325" t="n">
        <v>8</v>
      </c>
      <c r="I121" s="1327" t="s">
        <v>517</v>
      </c>
      <c r="J121" s="1338" t="n">
        <v>200</v>
      </c>
      <c r="K121" s="1209" t="n">
        <v>360</v>
      </c>
      <c r="L121" s="1209" t="n">
        <v>1100</v>
      </c>
      <c r="M121" s="1250" t="n">
        <v>19.2714089169653</v>
      </c>
      <c r="N121" s="1211" t="n">
        <v>1405.36797666308</v>
      </c>
      <c r="O121" s="1212" t="n">
        <v>29528.0532933638</v>
      </c>
      <c r="P121" s="1342" t="n">
        <v>35076.2076770063</v>
      </c>
      <c r="Q121" s="1300" t="n">
        <v>14638.0059562613</v>
      </c>
      <c r="R121" s="1301" t="n">
        <v>44166.059249625</v>
      </c>
      <c r="S121" s="1344" t="n">
        <v>49714.2136332675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200</v>
      </c>
      <c r="C122" s="1337" t="s">
        <v>496</v>
      </c>
      <c r="D122" s="1337" t="n">
        <f aca="false">K122</f>
        <v>360</v>
      </c>
      <c r="E122" s="1337" t="s">
        <v>496</v>
      </c>
      <c r="F122" s="1357" t="n">
        <f aca="false">L122</f>
        <v>1150</v>
      </c>
      <c r="G122" s="1337" t="s">
        <v>496</v>
      </c>
      <c r="H122" s="1325" t="n">
        <v>8</v>
      </c>
      <c r="I122" s="1327" t="s">
        <v>517</v>
      </c>
      <c r="J122" s="1338" t="n">
        <v>200</v>
      </c>
      <c r="K122" s="1209" t="n">
        <v>360</v>
      </c>
      <c r="L122" s="1209" t="n">
        <v>1150</v>
      </c>
      <c r="M122" s="1250" t="n">
        <v>20.0793173113274</v>
      </c>
      <c r="N122" s="1211" t="n">
        <v>1499.05917510728</v>
      </c>
      <c r="O122" s="1212" t="n">
        <v>30628.9822221</v>
      </c>
      <c r="P122" s="1342" t="n">
        <v>36388.0178017088</v>
      </c>
      <c r="Q122" s="1300" t="n">
        <v>15155.3864623388</v>
      </c>
      <c r="R122" s="1301" t="n">
        <v>45784.3686844388</v>
      </c>
      <c r="S122" s="1344" t="n">
        <v>51543.4042640475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200</v>
      </c>
      <c r="C123" s="1337" t="s">
        <v>496</v>
      </c>
      <c r="D123" s="1337" t="n">
        <f aca="false">K123</f>
        <v>360</v>
      </c>
      <c r="E123" s="1337" t="s">
        <v>496</v>
      </c>
      <c r="F123" s="1357" t="n">
        <f aca="false">L123</f>
        <v>1200</v>
      </c>
      <c r="G123" s="1337" t="s">
        <v>496</v>
      </c>
      <c r="H123" s="1325" t="n">
        <v>8</v>
      </c>
      <c r="I123" s="1327" t="s">
        <v>517</v>
      </c>
      <c r="J123" s="1338" t="n">
        <v>200</v>
      </c>
      <c r="K123" s="1209" t="n">
        <v>360</v>
      </c>
      <c r="L123" s="1209" t="n">
        <v>1200</v>
      </c>
      <c r="M123" s="1250" t="n">
        <v>21.0612657056895</v>
      </c>
      <c r="N123" s="1211" t="n">
        <v>1592.75037355149</v>
      </c>
      <c r="O123" s="1212" t="n">
        <v>31874.12491851</v>
      </c>
      <c r="P123" s="1342" t="n">
        <v>37844.9221047975</v>
      </c>
      <c r="Q123" s="1300" t="n">
        <v>15888.2640882075</v>
      </c>
      <c r="R123" s="1301" t="n">
        <v>47762.3890067175</v>
      </c>
      <c r="S123" s="1344" t="n">
        <v>53733.186193005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200</v>
      </c>
      <c r="C124" s="1337" t="s">
        <v>496</v>
      </c>
      <c r="D124" s="1337" t="n">
        <f aca="false">K124</f>
        <v>360</v>
      </c>
      <c r="E124" s="1337" t="s">
        <v>496</v>
      </c>
      <c r="F124" s="1357" t="n">
        <f aca="false">L124</f>
        <v>1250</v>
      </c>
      <c r="G124" s="1337" t="s">
        <v>496</v>
      </c>
      <c r="H124" s="1325" t="n">
        <v>8</v>
      </c>
      <c r="I124" s="1327" t="s">
        <v>517</v>
      </c>
      <c r="J124" s="1338" t="n">
        <v>200</v>
      </c>
      <c r="K124" s="1209" t="n">
        <v>360</v>
      </c>
      <c r="L124" s="1209" t="n">
        <v>1250</v>
      </c>
      <c r="M124" s="1250" t="n">
        <v>21.8691741000516</v>
      </c>
      <c r="N124" s="1211" t="n">
        <v>1686.44157199569</v>
      </c>
      <c r="O124" s="1212" t="n">
        <v>32975.0538472463</v>
      </c>
      <c r="P124" s="1342" t="n">
        <v>39156.7322295</v>
      </c>
      <c r="Q124" s="1300" t="n">
        <v>16405.644594285</v>
      </c>
      <c r="R124" s="1301" t="n">
        <v>49380.6984415313</v>
      </c>
      <c r="S124" s="1344" t="n">
        <v>55562.376823785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200</v>
      </c>
      <c r="C125" s="1337" t="s">
        <v>496</v>
      </c>
      <c r="D125" s="1337" t="n">
        <f aca="false">K125</f>
        <v>360</v>
      </c>
      <c r="E125" s="1337" t="s">
        <v>496</v>
      </c>
      <c r="F125" s="1357" t="n">
        <f aca="false">L125</f>
        <v>1300</v>
      </c>
      <c r="G125" s="1337" t="s">
        <v>496</v>
      </c>
      <c r="H125" s="1325" t="n">
        <v>8</v>
      </c>
      <c r="I125" s="1327" t="s">
        <v>517</v>
      </c>
      <c r="J125" s="1338" t="n">
        <v>200</v>
      </c>
      <c r="K125" s="1209" t="n">
        <v>360</v>
      </c>
      <c r="L125" s="1209" t="n">
        <v>1300</v>
      </c>
      <c r="M125" s="1250" t="n">
        <v>22.6941224944137</v>
      </c>
      <c r="N125" s="1211" t="n">
        <v>1780.1327704399</v>
      </c>
      <c r="O125" s="1212" t="n">
        <v>34075.9827759825</v>
      </c>
      <c r="P125" s="1342" t="n">
        <v>40468.5423542025</v>
      </c>
      <c r="Q125" s="1300" t="n">
        <v>17138.522088945</v>
      </c>
      <c r="R125" s="1301" t="n">
        <v>51214.5048649275</v>
      </c>
      <c r="S125" s="1344" t="n">
        <v>57607.0644431475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200</v>
      </c>
      <c r="C126" s="1337" t="s">
        <v>496</v>
      </c>
      <c r="D126" s="1337" t="n">
        <f aca="false">K126</f>
        <v>360</v>
      </c>
      <c r="E126" s="1337" t="s">
        <v>496</v>
      </c>
      <c r="F126" s="1357" t="n">
        <f aca="false">L126</f>
        <v>1350</v>
      </c>
      <c r="G126" s="1337" t="s">
        <v>496</v>
      </c>
      <c r="H126" s="1325" t="n">
        <v>8</v>
      </c>
      <c r="I126" s="1327" t="s">
        <v>517</v>
      </c>
      <c r="J126" s="1338" t="n">
        <v>200</v>
      </c>
      <c r="K126" s="1209" t="n">
        <v>360</v>
      </c>
      <c r="L126" s="1209" t="n">
        <v>1350</v>
      </c>
      <c r="M126" s="1250" t="n">
        <v>23.5020308887758</v>
      </c>
      <c r="N126" s="1211" t="n">
        <v>1873.8239688841</v>
      </c>
      <c r="O126" s="1212" t="n">
        <v>35176.9117047188</v>
      </c>
      <c r="P126" s="1342" t="n">
        <v>41780.352478905</v>
      </c>
      <c r="Q126" s="1300" t="n">
        <v>17655.9025950225</v>
      </c>
      <c r="R126" s="1301" t="n">
        <v>52832.8142997413</v>
      </c>
      <c r="S126" s="1344" t="n">
        <v>59436.2550739275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200</v>
      </c>
      <c r="C127" s="1337" t="s">
        <v>496</v>
      </c>
      <c r="D127" s="1337" t="n">
        <f aca="false">K127</f>
        <v>360</v>
      </c>
      <c r="E127" s="1337" t="s">
        <v>496</v>
      </c>
      <c r="F127" s="1357" t="n">
        <f aca="false">L127</f>
        <v>1400</v>
      </c>
      <c r="G127" s="1337" t="s">
        <v>496</v>
      </c>
      <c r="H127" s="1325" t="n">
        <v>8</v>
      </c>
      <c r="I127" s="1327" t="s">
        <v>517</v>
      </c>
      <c r="J127" s="1338" t="n">
        <v>200</v>
      </c>
      <c r="K127" s="1209" t="n">
        <v>360</v>
      </c>
      <c r="L127" s="1209" t="n">
        <v>1400</v>
      </c>
      <c r="M127" s="1250" t="n">
        <v>24.3269792831379</v>
      </c>
      <c r="N127" s="1211" t="n">
        <v>1967.51516732831</v>
      </c>
      <c r="O127" s="1212" t="n">
        <v>36277.840633455</v>
      </c>
      <c r="P127" s="1342" t="n">
        <v>43092.1626036075</v>
      </c>
      <c r="Q127" s="1300" t="n">
        <v>18388.7800896825</v>
      </c>
      <c r="R127" s="1301" t="n">
        <v>54666.6207231375</v>
      </c>
      <c r="S127" s="1344" t="n">
        <v>61480.94269329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200</v>
      </c>
      <c r="C128" s="1337" t="s">
        <v>496</v>
      </c>
      <c r="D128" s="1337" t="n">
        <f aca="false">K128</f>
        <v>360</v>
      </c>
      <c r="E128" s="1337" t="s">
        <v>496</v>
      </c>
      <c r="F128" s="1357" t="n">
        <f aca="false">L128</f>
        <v>1450</v>
      </c>
      <c r="G128" s="1337" t="s">
        <v>496</v>
      </c>
      <c r="H128" s="1325" t="n">
        <v>8</v>
      </c>
      <c r="I128" s="1327" t="s">
        <v>517</v>
      </c>
      <c r="J128" s="1338" t="n">
        <v>200</v>
      </c>
      <c r="K128" s="1209" t="n">
        <v>360</v>
      </c>
      <c r="L128" s="1209" t="n">
        <v>1450</v>
      </c>
      <c r="M128" s="1250" t="n">
        <v>25.1348876775</v>
      </c>
      <c r="N128" s="1211" t="n">
        <v>2061.20636577252</v>
      </c>
      <c r="O128" s="1212" t="n">
        <v>37378.7694309825</v>
      </c>
      <c r="P128" s="1342" t="n">
        <v>44403.97272831</v>
      </c>
      <c r="Q128" s="1300" t="n">
        <v>18906.16059576</v>
      </c>
      <c r="R128" s="1301" t="n">
        <v>56284.9300267425</v>
      </c>
      <c r="S128" s="1344" t="n">
        <v>63310.13332407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200</v>
      </c>
      <c r="C129" s="1337" t="s">
        <v>496</v>
      </c>
      <c r="D129" s="1337" t="n">
        <f aca="false">K129</f>
        <v>360</v>
      </c>
      <c r="E129" s="1337" t="s">
        <v>496</v>
      </c>
      <c r="F129" s="1357" t="n">
        <f aca="false">L129</f>
        <v>1500</v>
      </c>
      <c r="G129" s="1337" t="s">
        <v>496</v>
      </c>
      <c r="H129" s="1325" t="n">
        <v>8</v>
      </c>
      <c r="I129" s="1327" t="s">
        <v>517</v>
      </c>
      <c r="J129" s="1338" t="n">
        <v>200</v>
      </c>
      <c r="K129" s="1209" t="n">
        <v>360</v>
      </c>
      <c r="L129" s="1209" t="n">
        <v>1500</v>
      </c>
      <c r="M129" s="1250" t="n">
        <v>26.1954573658221</v>
      </c>
      <c r="N129" s="1211" t="n">
        <v>2154.89756421672</v>
      </c>
      <c r="O129" s="1212" t="n">
        <v>39182.9407836863</v>
      </c>
      <c r="P129" s="1342" t="n">
        <v>46406.0945234588</v>
      </c>
      <c r="Q129" s="1300" t="n">
        <v>19639.03809042</v>
      </c>
      <c r="R129" s="1301" t="n">
        <v>58821.9788741063</v>
      </c>
      <c r="S129" s="1344" t="n">
        <v>66045.1326138788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200</v>
      </c>
      <c r="C130" s="1337" t="s">
        <v>496</v>
      </c>
      <c r="D130" s="1337" t="n">
        <f aca="false">K130</f>
        <v>360</v>
      </c>
      <c r="E130" s="1337" t="s">
        <v>496</v>
      </c>
      <c r="F130" s="1357" t="n">
        <f aca="false">L130</f>
        <v>1550</v>
      </c>
      <c r="G130" s="1337" t="s">
        <v>496</v>
      </c>
      <c r="H130" s="1325" t="n">
        <v>8</v>
      </c>
      <c r="I130" s="1327" t="s">
        <v>517</v>
      </c>
      <c r="J130" s="1338" t="n">
        <v>200</v>
      </c>
      <c r="K130" s="1209" t="n">
        <v>360</v>
      </c>
      <c r="L130" s="1209" t="n">
        <v>1550</v>
      </c>
      <c r="M130" s="1250" t="n">
        <v>27.0033657601842</v>
      </c>
      <c r="N130" s="1211" t="n">
        <v>2248.58876266093</v>
      </c>
      <c r="O130" s="1212" t="n">
        <v>40283.8697124225</v>
      </c>
      <c r="P130" s="1342" t="n">
        <v>47717.9046481613</v>
      </c>
      <c r="Q130" s="1300" t="n">
        <v>20156.4185964975</v>
      </c>
      <c r="R130" s="1301" t="n">
        <v>60440.28830892</v>
      </c>
      <c r="S130" s="1344" t="n">
        <v>67874.3232446588</v>
      </c>
    </row>
    <row r="131" customFormat="false" ht="16.5" hidden="false" customHeight="false" outlineLevel="0" collapsed="false">
      <c r="A131" s="1324" t="s">
        <v>529</v>
      </c>
      <c r="B131" s="1325" t="n">
        <f aca="false">J131</f>
        <v>200</v>
      </c>
      <c r="C131" s="1325" t="s">
        <v>496</v>
      </c>
      <c r="D131" s="1325" t="n">
        <f aca="false">K131</f>
        <v>360</v>
      </c>
      <c r="E131" s="1325" t="s">
        <v>496</v>
      </c>
      <c r="F131" s="1357" t="n">
        <f aca="false">L131</f>
        <v>1600</v>
      </c>
      <c r="G131" s="1325" t="s">
        <v>496</v>
      </c>
      <c r="H131" s="1325" t="n">
        <v>8</v>
      </c>
      <c r="I131" s="1327" t="s">
        <v>517</v>
      </c>
      <c r="J131" s="1338" t="n">
        <v>200</v>
      </c>
      <c r="K131" s="1209" t="n">
        <v>360</v>
      </c>
      <c r="L131" s="1209" t="n">
        <v>1600</v>
      </c>
      <c r="M131" s="1250" t="n">
        <v>27.8112741545463</v>
      </c>
      <c r="N131" s="1211" t="n">
        <v>2342.27996110513</v>
      </c>
      <c r="O131" s="1212" t="n">
        <v>41384.79850995</v>
      </c>
      <c r="P131" s="1342" t="n">
        <v>49029.7147728638</v>
      </c>
      <c r="Q131" s="1300" t="n">
        <v>20673.799102575</v>
      </c>
      <c r="R131" s="1301" t="n">
        <v>62058.597612525</v>
      </c>
      <c r="S131" s="1344" t="n">
        <v>69703.5138754388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200</v>
      </c>
      <c r="C132" s="1337" t="s">
        <v>496</v>
      </c>
      <c r="D132" s="1337" t="n">
        <f aca="false">K132</f>
        <v>360</v>
      </c>
      <c r="E132" s="1337" t="s">
        <v>496</v>
      </c>
      <c r="F132" s="1357" t="n">
        <f aca="false">L132</f>
        <v>1650</v>
      </c>
      <c r="G132" s="1337" t="s">
        <v>496</v>
      </c>
      <c r="H132" s="1325" t="n">
        <v>8</v>
      </c>
      <c r="I132" s="1327" t="s">
        <v>517</v>
      </c>
      <c r="J132" s="1338" t="n">
        <v>200</v>
      </c>
      <c r="K132" s="1209" t="n">
        <v>360</v>
      </c>
      <c r="L132" s="1209" t="n">
        <v>1650</v>
      </c>
      <c r="M132" s="1250" t="n">
        <v>28.6362225489084</v>
      </c>
      <c r="N132" s="1211" t="n">
        <v>2435.97115954934</v>
      </c>
      <c r="O132" s="1212" t="n">
        <v>42485.7274386863</v>
      </c>
      <c r="P132" s="1342" t="n">
        <v>50341.5248975663</v>
      </c>
      <c r="Q132" s="1300" t="n">
        <v>21406.676597235</v>
      </c>
      <c r="R132" s="1301" t="n">
        <v>63892.4040359213</v>
      </c>
      <c r="S132" s="1344" t="n">
        <v>71748.2014948013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200</v>
      </c>
      <c r="C133" s="1337" t="s">
        <v>496</v>
      </c>
      <c r="D133" s="1337" t="n">
        <f aca="false">K133</f>
        <v>360</v>
      </c>
      <c r="E133" s="1337" t="s">
        <v>496</v>
      </c>
      <c r="F133" s="1357" t="n">
        <f aca="false">L133</f>
        <v>1700</v>
      </c>
      <c r="G133" s="1337" t="s">
        <v>496</v>
      </c>
      <c r="H133" s="1325" t="n">
        <v>8</v>
      </c>
      <c r="I133" s="1327" t="s">
        <v>517</v>
      </c>
      <c r="J133" s="1338" t="n">
        <v>200</v>
      </c>
      <c r="K133" s="1209" t="n">
        <v>360</v>
      </c>
      <c r="L133" s="1209" t="n">
        <v>1700</v>
      </c>
      <c r="M133" s="1250" t="n">
        <v>29.4441309432705</v>
      </c>
      <c r="N133" s="1211" t="n">
        <v>2529.66235799354</v>
      </c>
      <c r="O133" s="1212" t="n">
        <v>43586.6563674225</v>
      </c>
      <c r="P133" s="1342" t="n">
        <v>51653.3350222688</v>
      </c>
      <c r="Q133" s="1300" t="n">
        <v>21924.0571033125</v>
      </c>
      <c r="R133" s="1301" t="n">
        <v>65510.713470735</v>
      </c>
      <c r="S133" s="1344" t="n">
        <v>73577.3921255813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200</v>
      </c>
      <c r="C134" s="1337" t="s">
        <v>496</v>
      </c>
      <c r="D134" s="1337" t="n">
        <f aca="false">K134</f>
        <v>360</v>
      </c>
      <c r="E134" s="1337" t="s">
        <v>496</v>
      </c>
      <c r="F134" s="1357" t="n">
        <f aca="false">L134</f>
        <v>1750</v>
      </c>
      <c r="G134" s="1337" t="s">
        <v>496</v>
      </c>
      <c r="H134" s="1325" t="n">
        <v>8</v>
      </c>
      <c r="I134" s="1327" t="s">
        <v>517</v>
      </c>
      <c r="J134" s="1338" t="n">
        <v>200</v>
      </c>
      <c r="K134" s="1209" t="n">
        <v>360</v>
      </c>
      <c r="L134" s="1209" t="n">
        <v>1750</v>
      </c>
      <c r="M134" s="1250" t="n">
        <v>30.2690793376326</v>
      </c>
      <c r="N134" s="1211" t="n">
        <v>2623.35355643775</v>
      </c>
      <c r="O134" s="1212" t="n">
        <v>44687.5852961588</v>
      </c>
      <c r="P134" s="1342" t="n">
        <v>52965.1451469713</v>
      </c>
      <c r="Q134" s="1300" t="n">
        <v>22656.9345979725</v>
      </c>
      <c r="R134" s="1301" t="n">
        <v>67344.5198941313</v>
      </c>
      <c r="S134" s="1344" t="n">
        <v>75622.0797449438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200</v>
      </c>
      <c r="C135" s="1337" t="s">
        <v>496</v>
      </c>
      <c r="D135" s="1337" t="n">
        <f aca="false">K135</f>
        <v>360</v>
      </c>
      <c r="E135" s="1337" t="s">
        <v>496</v>
      </c>
      <c r="F135" s="1357" t="n">
        <f aca="false">L135</f>
        <v>1800</v>
      </c>
      <c r="G135" s="1337" t="s">
        <v>496</v>
      </c>
      <c r="H135" s="1325" t="n">
        <v>8</v>
      </c>
      <c r="I135" s="1327" t="s">
        <v>517</v>
      </c>
      <c r="J135" s="1338" t="n">
        <v>200</v>
      </c>
      <c r="K135" s="1209" t="n">
        <v>360</v>
      </c>
      <c r="L135" s="1209" t="n">
        <v>1800</v>
      </c>
      <c r="M135" s="1250" t="n">
        <v>31.0769877319947</v>
      </c>
      <c r="N135" s="1211" t="n">
        <v>2717.04475488195</v>
      </c>
      <c r="O135" s="1212" t="n">
        <v>45788.514224895</v>
      </c>
      <c r="P135" s="1342" t="n">
        <v>54276.955140465</v>
      </c>
      <c r="Q135" s="1300" t="n">
        <v>23174.31510405</v>
      </c>
      <c r="R135" s="1301" t="n">
        <v>68962.829328945</v>
      </c>
      <c r="S135" s="1344" t="n">
        <v>77451.270244515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200</v>
      </c>
      <c r="C136" s="1337" t="s">
        <v>496</v>
      </c>
      <c r="D136" s="1337" t="n">
        <f aca="false">K136</f>
        <v>360</v>
      </c>
      <c r="E136" s="1337" t="s">
        <v>496</v>
      </c>
      <c r="F136" s="1357" t="n">
        <f aca="false">L136</f>
        <v>1850</v>
      </c>
      <c r="G136" s="1337" t="s">
        <v>496</v>
      </c>
      <c r="H136" s="1325" t="n">
        <v>8</v>
      </c>
      <c r="I136" s="1327" t="s">
        <v>517</v>
      </c>
      <c r="J136" s="1338" t="n">
        <v>200</v>
      </c>
      <c r="K136" s="1209" t="n">
        <v>360</v>
      </c>
      <c r="L136" s="1209" t="n">
        <v>1850</v>
      </c>
      <c r="M136" s="1250" t="n">
        <v>31.9019361263568</v>
      </c>
      <c r="N136" s="1211" t="n">
        <v>2810.73595332616</v>
      </c>
      <c r="O136" s="1212" t="n">
        <v>46889.4430224225</v>
      </c>
      <c r="P136" s="1342" t="n">
        <v>55588.7652651675</v>
      </c>
      <c r="Q136" s="1300" t="n">
        <v>23907.1927299188</v>
      </c>
      <c r="R136" s="1301" t="n">
        <v>70796.6357523413</v>
      </c>
      <c r="S136" s="1344" t="n">
        <v>79495.9579950863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200</v>
      </c>
      <c r="C137" s="1337" t="s">
        <v>496</v>
      </c>
      <c r="D137" s="1337" t="n">
        <f aca="false">K137</f>
        <v>360</v>
      </c>
      <c r="E137" s="1337" t="s">
        <v>496</v>
      </c>
      <c r="F137" s="1357" t="n">
        <f aca="false">L137</f>
        <v>1900</v>
      </c>
      <c r="G137" s="1337" t="s">
        <v>496</v>
      </c>
      <c r="H137" s="1325" t="n">
        <v>8</v>
      </c>
      <c r="I137" s="1327" t="s">
        <v>517</v>
      </c>
      <c r="J137" s="1338" t="n">
        <v>200</v>
      </c>
      <c r="K137" s="1209" t="n">
        <v>360</v>
      </c>
      <c r="L137" s="1209" t="n">
        <v>1900</v>
      </c>
      <c r="M137" s="1250" t="n">
        <v>32.7098445207189</v>
      </c>
      <c r="N137" s="1211" t="n">
        <v>2904.42715177036</v>
      </c>
      <c r="O137" s="1212" t="n">
        <v>47990.3719511588</v>
      </c>
      <c r="P137" s="1342" t="n">
        <v>56900.57538987</v>
      </c>
      <c r="Q137" s="1300" t="n">
        <v>24424.5732359963</v>
      </c>
      <c r="R137" s="1301" t="n">
        <v>72414.945187155</v>
      </c>
      <c r="S137" s="1344" t="n">
        <v>81325.1486258663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200</v>
      </c>
      <c r="C138" s="1337" t="s">
        <v>496</v>
      </c>
      <c r="D138" s="1337" t="n">
        <f aca="false">K138</f>
        <v>360</v>
      </c>
      <c r="E138" s="1337" t="s">
        <v>496</v>
      </c>
      <c r="F138" s="1357" t="n">
        <f aca="false">L138</f>
        <v>1950</v>
      </c>
      <c r="G138" s="1337" t="s">
        <v>496</v>
      </c>
      <c r="H138" s="1325" t="n">
        <v>8</v>
      </c>
      <c r="I138" s="1327" t="s">
        <v>517</v>
      </c>
      <c r="J138" s="1338" t="n">
        <v>200</v>
      </c>
      <c r="K138" s="1209" t="n">
        <v>360</v>
      </c>
      <c r="L138" s="1209" t="n">
        <v>1950</v>
      </c>
      <c r="M138" s="1250" t="n">
        <v>33.6747529150811</v>
      </c>
      <c r="N138" s="1211" t="n">
        <v>2998.11835021457</v>
      </c>
      <c r="O138" s="1212" t="n">
        <v>49235.5146475688</v>
      </c>
      <c r="P138" s="1342" t="n">
        <v>58357.4798241675</v>
      </c>
      <c r="Q138" s="1300" t="n">
        <v>24941.9537420738</v>
      </c>
      <c r="R138" s="1301" t="n">
        <v>74177.4683896425</v>
      </c>
      <c r="S138" s="1344" t="n">
        <v>83299.4335662413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200</v>
      </c>
      <c r="C139" s="1337" t="s">
        <v>496</v>
      </c>
      <c r="D139" s="1337" t="n">
        <f aca="false">K139</f>
        <v>360</v>
      </c>
      <c r="E139" s="1337" t="s">
        <v>496</v>
      </c>
      <c r="F139" s="1357" t="n">
        <f aca="false">L139</f>
        <v>2000</v>
      </c>
      <c r="G139" s="1337" t="s">
        <v>496</v>
      </c>
      <c r="H139" s="1325" t="n">
        <v>8</v>
      </c>
      <c r="I139" s="1327" t="s">
        <v>517</v>
      </c>
      <c r="J139" s="1338" t="n">
        <v>200</v>
      </c>
      <c r="K139" s="1209" t="n">
        <v>360</v>
      </c>
      <c r="L139" s="1209" t="n">
        <v>2000</v>
      </c>
      <c r="M139" s="1250" t="n">
        <v>34.5912637094432</v>
      </c>
      <c r="N139" s="1211" t="n">
        <v>3091.80954865877</v>
      </c>
      <c r="O139" s="1212" t="n">
        <v>50551.9043512725</v>
      </c>
      <c r="P139" s="1342" t="n">
        <v>59961.51492786</v>
      </c>
      <c r="Q139" s="1300" t="n">
        <v>25674.8312367338</v>
      </c>
      <c r="R139" s="1301" t="n">
        <v>76226.7355880063</v>
      </c>
      <c r="S139" s="1344" t="n">
        <v>85636.3461645938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200</v>
      </c>
      <c r="C140" s="1337" t="s">
        <v>496</v>
      </c>
      <c r="D140" s="1337" t="n">
        <f aca="false">K140</f>
        <v>360</v>
      </c>
      <c r="E140" s="1337" t="s">
        <v>496</v>
      </c>
      <c r="F140" s="1357" t="n">
        <f aca="false">L140</f>
        <v>2050</v>
      </c>
      <c r="G140" s="1337" t="s">
        <v>496</v>
      </c>
      <c r="H140" s="1325" t="n">
        <v>8</v>
      </c>
      <c r="I140" s="1327" t="s">
        <v>517</v>
      </c>
      <c r="J140" s="1338" t="n">
        <v>200</v>
      </c>
      <c r="K140" s="1209" t="n">
        <v>360</v>
      </c>
      <c r="L140" s="1209" t="n">
        <v>2050</v>
      </c>
      <c r="M140" s="1250" t="n">
        <v>35.3991721038053</v>
      </c>
      <c r="N140" s="1211" t="n">
        <v>3185.50074710298</v>
      </c>
      <c r="O140" s="1212" t="n">
        <v>51652.8332800088</v>
      </c>
      <c r="P140" s="1342" t="n">
        <v>61273.3250525625</v>
      </c>
      <c r="Q140" s="1300" t="n">
        <v>26192.2117428113</v>
      </c>
      <c r="R140" s="1301" t="n">
        <v>77845.04502282</v>
      </c>
      <c r="S140" s="1344" t="n">
        <v>87465.5367953738</v>
      </c>
    </row>
    <row r="141" customFormat="false" ht="16.5" hidden="false" customHeight="false" outlineLevel="0" collapsed="false">
      <c r="A141" s="1324" t="s">
        <v>529</v>
      </c>
      <c r="B141" s="1325" t="n">
        <f aca="false">J141</f>
        <v>200</v>
      </c>
      <c r="C141" s="1325" t="s">
        <v>496</v>
      </c>
      <c r="D141" s="1325" t="n">
        <f aca="false">K141</f>
        <v>360</v>
      </c>
      <c r="E141" s="1325" t="s">
        <v>496</v>
      </c>
      <c r="F141" s="1357" t="n">
        <f aca="false">L141</f>
        <v>2100</v>
      </c>
      <c r="G141" s="1325" t="s">
        <v>496</v>
      </c>
      <c r="H141" s="1325" t="n">
        <v>8</v>
      </c>
      <c r="I141" s="1327" t="s">
        <v>517</v>
      </c>
      <c r="J141" s="1338" t="n">
        <v>200</v>
      </c>
      <c r="K141" s="1209" t="n">
        <v>360</v>
      </c>
      <c r="L141" s="1209" t="n">
        <v>2100</v>
      </c>
      <c r="M141" s="1250" t="n">
        <v>36.2241204981674</v>
      </c>
      <c r="N141" s="1211" t="n">
        <v>3279.19194554718</v>
      </c>
      <c r="O141" s="1212" t="n">
        <v>52753.762208745</v>
      </c>
      <c r="P141" s="1342" t="n">
        <v>62585.135177265</v>
      </c>
      <c r="Q141" s="1300" t="n">
        <v>26925.0892374713</v>
      </c>
      <c r="R141" s="1301" t="n">
        <v>79678.8514462163</v>
      </c>
      <c r="S141" s="1344" t="n">
        <v>89510.2244147363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200</v>
      </c>
      <c r="C142" s="1337" t="s">
        <v>496</v>
      </c>
      <c r="D142" s="1337" t="n">
        <f aca="false">K142</f>
        <v>360</v>
      </c>
      <c r="E142" s="1337" t="s">
        <v>496</v>
      </c>
      <c r="F142" s="1357" t="n">
        <f aca="false">L142</f>
        <v>2150</v>
      </c>
      <c r="G142" s="1337" t="s">
        <v>496</v>
      </c>
      <c r="H142" s="1325" t="n">
        <v>8</v>
      </c>
      <c r="I142" s="1327" t="s">
        <v>517</v>
      </c>
      <c r="J142" s="1338" t="n">
        <v>200</v>
      </c>
      <c r="K142" s="1209" t="n">
        <v>360</v>
      </c>
      <c r="L142" s="1209" t="n">
        <v>2150</v>
      </c>
      <c r="M142" s="1250" t="n">
        <v>37.0320288925295</v>
      </c>
      <c r="N142" s="1211" t="n">
        <v>3372.88314399139</v>
      </c>
      <c r="O142" s="1212" t="n">
        <v>53854.6910062725</v>
      </c>
      <c r="P142" s="1342" t="n">
        <v>63896.9451707588</v>
      </c>
      <c r="Q142" s="1300" t="n">
        <v>27442.4697435488</v>
      </c>
      <c r="R142" s="1301" t="n">
        <v>81297.1607498213</v>
      </c>
      <c r="S142" s="1344" t="n">
        <v>91339.4149143075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200</v>
      </c>
      <c r="C143" s="1337" t="s">
        <v>496</v>
      </c>
      <c r="D143" s="1337" t="n">
        <f aca="false">K143</f>
        <v>360</v>
      </c>
      <c r="E143" s="1337" t="s">
        <v>496</v>
      </c>
      <c r="F143" s="1357" t="n">
        <f aca="false">L143</f>
        <v>2200</v>
      </c>
      <c r="G143" s="1337" t="s">
        <v>496</v>
      </c>
      <c r="H143" s="1325" t="n">
        <v>8</v>
      </c>
      <c r="I143" s="1327" t="s">
        <v>517</v>
      </c>
      <c r="J143" s="1338" t="n">
        <v>200</v>
      </c>
      <c r="K143" s="1209" t="n">
        <v>360</v>
      </c>
      <c r="L143" s="1209" t="n">
        <v>2200</v>
      </c>
      <c r="M143" s="1250" t="n">
        <v>37.8569772868916</v>
      </c>
      <c r="N143" s="1211" t="n">
        <v>3466.57434243559</v>
      </c>
      <c r="O143" s="1212" t="n">
        <v>54955.6199350088</v>
      </c>
      <c r="P143" s="1342" t="n">
        <v>65208.7552954613</v>
      </c>
      <c r="Q143" s="1300" t="n">
        <v>28175.3472382088</v>
      </c>
      <c r="R143" s="1301" t="n">
        <v>83130.9671732175</v>
      </c>
      <c r="S143" s="1344" t="n">
        <v>93384.10253367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200</v>
      </c>
      <c r="C144" s="1337" t="s">
        <v>496</v>
      </c>
      <c r="D144" s="1337" t="n">
        <f aca="false">K144</f>
        <v>360</v>
      </c>
      <c r="E144" s="1337" t="s">
        <v>496</v>
      </c>
      <c r="F144" s="1357" t="n">
        <f aca="false">L144</f>
        <v>2250</v>
      </c>
      <c r="G144" s="1337" t="s">
        <v>496</v>
      </c>
      <c r="H144" s="1325" t="n">
        <v>8</v>
      </c>
      <c r="I144" s="1327" t="s">
        <v>517</v>
      </c>
      <c r="J144" s="1338" t="n">
        <v>200</v>
      </c>
      <c r="K144" s="1209" t="n">
        <v>360</v>
      </c>
      <c r="L144" s="1209" t="n">
        <v>2250</v>
      </c>
      <c r="M144" s="1250" t="n">
        <v>38.6648856812537</v>
      </c>
      <c r="N144" s="1211" t="n">
        <v>3560.2655408798</v>
      </c>
      <c r="O144" s="1212" t="n">
        <v>56056.548863745</v>
      </c>
      <c r="P144" s="1342" t="n">
        <v>66520.5654201638</v>
      </c>
      <c r="Q144" s="1300" t="n">
        <v>28692.7277442863</v>
      </c>
      <c r="R144" s="1301" t="n">
        <v>84749.2766080313</v>
      </c>
      <c r="S144" s="1344" t="n">
        <v>95213.29316445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200</v>
      </c>
      <c r="C145" s="1337" t="s">
        <v>496</v>
      </c>
      <c r="D145" s="1337" t="n">
        <f aca="false">K145</f>
        <v>360</v>
      </c>
      <c r="E145" s="1337" t="s">
        <v>496</v>
      </c>
      <c r="F145" s="1357" t="n">
        <f aca="false">L145</f>
        <v>2300</v>
      </c>
      <c r="G145" s="1337" t="s">
        <v>496</v>
      </c>
      <c r="H145" s="1325" t="n">
        <v>8</v>
      </c>
      <c r="I145" s="1327" t="s">
        <v>517</v>
      </c>
      <c r="J145" s="1338" t="n">
        <v>200</v>
      </c>
      <c r="K145" s="1209" t="n">
        <v>360</v>
      </c>
      <c r="L145" s="1209" t="n">
        <v>2300</v>
      </c>
      <c r="M145" s="1250" t="n">
        <v>39.4727940756158</v>
      </c>
      <c r="N145" s="1211" t="n">
        <v>3653.956739324</v>
      </c>
      <c r="O145" s="1212" t="n">
        <v>57157.4777924813</v>
      </c>
      <c r="P145" s="1342" t="n">
        <v>67832.3755448663</v>
      </c>
      <c r="Q145" s="1300" t="n">
        <v>29210.1082503638</v>
      </c>
      <c r="R145" s="1301" t="n">
        <v>86367.586042845</v>
      </c>
      <c r="S145" s="1344" t="n">
        <v>97042.48379523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200</v>
      </c>
      <c r="C146" s="1337" t="s">
        <v>496</v>
      </c>
      <c r="D146" s="1337" t="n">
        <f aca="false">K146</f>
        <v>360</v>
      </c>
      <c r="E146" s="1337" t="s">
        <v>496</v>
      </c>
      <c r="F146" s="1357" t="n">
        <f aca="false">L146</f>
        <v>2350</v>
      </c>
      <c r="G146" s="1337" t="s">
        <v>496</v>
      </c>
      <c r="H146" s="1325" t="n">
        <v>8</v>
      </c>
      <c r="I146" s="1327" t="s">
        <v>517</v>
      </c>
      <c r="J146" s="1338" t="n">
        <v>200</v>
      </c>
      <c r="K146" s="1209" t="n">
        <v>360</v>
      </c>
      <c r="L146" s="1209" t="n">
        <v>2350</v>
      </c>
      <c r="M146" s="1250" t="n">
        <v>40.2977424699779</v>
      </c>
      <c r="N146" s="1211" t="n">
        <v>3747.64793776821</v>
      </c>
      <c r="O146" s="1212" t="n">
        <v>58258.4067212175</v>
      </c>
      <c r="P146" s="1342" t="n">
        <v>69144.1856695688</v>
      </c>
      <c r="Q146" s="1300" t="n">
        <v>29942.9857450238</v>
      </c>
      <c r="R146" s="1301" t="n">
        <v>88201.3924662413</v>
      </c>
      <c r="S146" s="1344" t="n">
        <v>99087.1714145925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200</v>
      </c>
      <c r="C147" s="1337" t="s">
        <v>496</v>
      </c>
      <c r="D147" s="1337" t="n">
        <f aca="false">K147</f>
        <v>360</v>
      </c>
      <c r="E147" s="1337" t="s">
        <v>496</v>
      </c>
      <c r="F147" s="1357" t="n">
        <f aca="false">L147</f>
        <v>2400</v>
      </c>
      <c r="G147" s="1337" t="s">
        <v>496</v>
      </c>
      <c r="H147" s="1325" t="n">
        <v>8</v>
      </c>
      <c r="I147" s="1327" t="s">
        <v>517</v>
      </c>
      <c r="J147" s="1338" t="n">
        <v>200</v>
      </c>
      <c r="K147" s="1209" t="n">
        <v>360</v>
      </c>
      <c r="L147" s="1209" t="n">
        <v>2400</v>
      </c>
      <c r="M147" s="1250" t="n">
        <v>41.10565086434</v>
      </c>
      <c r="N147" s="1211" t="n">
        <v>3841.33913621241</v>
      </c>
      <c r="O147" s="1212" t="n">
        <v>59359.335518745</v>
      </c>
      <c r="P147" s="1342" t="n">
        <v>70455.9957942713</v>
      </c>
      <c r="Q147" s="1300" t="n">
        <v>30460.3662511013</v>
      </c>
      <c r="R147" s="1301" t="n">
        <v>89819.7017698463</v>
      </c>
      <c r="S147" s="1344" t="n">
        <v>100916.362045373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200</v>
      </c>
      <c r="C148" s="1337" t="s">
        <v>496</v>
      </c>
      <c r="D148" s="1337" t="n">
        <f aca="false">K148</f>
        <v>360</v>
      </c>
      <c r="E148" s="1337" t="s">
        <v>496</v>
      </c>
      <c r="F148" s="1357" t="n">
        <f aca="false">L148</f>
        <v>2450</v>
      </c>
      <c r="G148" s="1337" t="s">
        <v>496</v>
      </c>
      <c r="H148" s="1325" t="n">
        <v>8</v>
      </c>
      <c r="I148" s="1327" t="s">
        <v>517</v>
      </c>
      <c r="J148" s="1338" t="n">
        <v>200</v>
      </c>
      <c r="K148" s="1209" t="n">
        <v>360</v>
      </c>
      <c r="L148" s="1209" t="n">
        <v>2450</v>
      </c>
      <c r="M148" s="1250" t="n">
        <v>42.1662205526621</v>
      </c>
      <c r="N148" s="1211" t="n">
        <v>3935.03033465662</v>
      </c>
      <c r="O148" s="1212" t="n">
        <v>61163.5068714488</v>
      </c>
      <c r="P148" s="1342" t="n">
        <v>72458.11758942</v>
      </c>
      <c r="Q148" s="1300" t="n">
        <v>31193.2437457613</v>
      </c>
      <c r="R148" s="1301" t="n">
        <v>92356.75061721</v>
      </c>
      <c r="S148" s="1344" t="n">
        <v>103651.361335181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200</v>
      </c>
      <c r="C149" s="1337" t="s">
        <v>496</v>
      </c>
      <c r="D149" s="1337" t="n">
        <f aca="false">K149</f>
        <v>360</v>
      </c>
      <c r="E149" s="1337" t="s">
        <v>496</v>
      </c>
      <c r="F149" s="1357" t="n">
        <f aca="false">L149</f>
        <v>2500</v>
      </c>
      <c r="G149" s="1337" t="s">
        <v>496</v>
      </c>
      <c r="H149" s="1325" t="n">
        <v>8</v>
      </c>
      <c r="I149" s="1327" t="s">
        <v>517</v>
      </c>
      <c r="J149" s="1338" t="n">
        <v>200</v>
      </c>
      <c r="K149" s="1209" t="n">
        <v>360</v>
      </c>
      <c r="L149" s="1209" t="n">
        <v>2500</v>
      </c>
      <c r="M149" s="1250" t="n">
        <v>42.9741289470242</v>
      </c>
      <c r="N149" s="1211" t="n">
        <v>4028.72153310083</v>
      </c>
      <c r="O149" s="1212" t="n">
        <v>62264.435800185</v>
      </c>
      <c r="P149" s="1342" t="n">
        <v>73769.9277141225</v>
      </c>
      <c r="Q149" s="1300" t="n">
        <v>31710.6242518388</v>
      </c>
      <c r="R149" s="1301" t="n">
        <v>93975.0600520238</v>
      </c>
      <c r="S149" s="1344" t="n">
        <v>105480.551965961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200</v>
      </c>
      <c r="C150" s="1337" t="s">
        <v>496</v>
      </c>
      <c r="D150" s="1337" t="n">
        <f aca="false">K150</f>
        <v>360</v>
      </c>
      <c r="E150" s="1337" t="s">
        <v>496</v>
      </c>
      <c r="F150" s="1357" t="n">
        <f aca="false">L150</f>
        <v>2550</v>
      </c>
      <c r="G150" s="1337" t="s">
        <v>496</v>
      </c>
      <c r="H150" s="1325" t="n">
        <v>8</v>
      </c>
      <c r="I150" s="1327" t="s">
        <v>517</v>
      </c>
      <c r="J150" s="1338" t="n">
        <v>200</v>
      </c>
      <c r="K150" s="1209" t="n">
        <v>360</v>
      </c>
      <c r="L150" s="1209" t="n">
        <v>2550</v>
      </c>
      <c r="M150" s="1250" t="n">
        <v>43.7990773413863</v>
      </c>
      <c r="N150" s="1211" t="n">
        <v>4122.41273154503</v>
      </c>
      <c r="O150" s="1212" t="n">
        <v>63365.3645977125</v>
      </c>
      <c r="P150" s="1342" t="n">
        <v>75081.737838825</v>
      </c>
      <c r="Q150" s="1300" t="n">
        <v>32443.5018777075</v>
      </c>
      <c r="R150" s="1301" t="n">
        <v>95808.86647542</v>
      </c>
      <c r="S150" s="1344" t="n">
        <v>107525.239716533</v>
      </c>
    </row>
    <row r="151" customFormat="false" ht="16.5" hidden="false" customHeight="false" outlineLevel="0" collapsed="false">
      <c r="A151" s="1324" t="s">
        <v>529</v>
      </c>
      <c r="B151" s="1325" t="n">
        <f aca="false">J151</f>
        <v>200</v>
      </c>
      <c r="C151" s="1325" t="s">
        <v>496</v>
      </c>
      <c r="D151" s="1325" t="n">
        <f aca="false">K151</f>
        <v>360</v>
      </c>
      <c r="E151" s="1325" t="s">
        <v>496</v>
      </c>
      <c r="F151" s="1357" t="n">
        <f aca="false">L151</f>
        <v>2600</v>
      </c>
      <c r="G151" s="1325" t="s">
        <v>496</v>
      </c>
      <c r="H151" s="1325" t="n">
        <v>8</v>
      </c>
      <c r="I151" s="1327" t="s">
        <v>517</v>
      </c>
      <c r="J151" s="1338" t="n">
        <v>200</v>
      </c>
      <c r="K151" s="1209" t="n">
        <v>360</v>
      </c>
      <c r="L151" s="1209" t="n">
        <v>2600</v>
      </c>
      <c r="M151" s="1250" t="n">
        <v>44.6069857357484</v>
      </c>
      <c r="N151" s="1211" t="n">
        <v>4216.10392998924</v>
      </c>
      <c r="O151" s="1212" t="n">
        <v>64466.2935264488</v>
      </c>
      <c r="P151" s="1342" t="n">
        <v>76393.5479635275</v>
      </c>
      <c r="Q151" s="1300" t="n">
        <v>32960.882383785</v>
      </c>
      <c r="R151" s="1301" t="n">
        <v>97427.1759102338</v>
      </c>
      <c r="S151" s="1344" t="n">
        <v>109354.430347313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200</v>
      </c>
      <c r="C152" s="1337" t="s">
        <v>496</v>
      </c>
      <c r="D152" s="1337" t="n">
        <f aca="false">K152</f>
        <v>360</v>
      </c>
      <c r="E152" s="1337" t="s">
        <v>496</v>
      </c>
      <c r="F152" s="1357" t="n">
        <f aca="false">L152</f>
        <v>2650</v>
      </c>
      <c r="G152" s="1337" t="s">
        <v>496</v>
      </c>
      <c r="H152" s="1325" t="n">
        <v>8</v>
      </c>
      <c r="I152" s="1327" t="s">
        <v>517</v>
      </c>
      <c r="J152" s="1338" t="n">
        <v>200</v>
      </c>
      <c r="K152" s="1209" t="n">
        <v>360</v>
      </c>
      <c r="L152" s="1209" t="n">
        <v>2650</v>
      </c>
      <c r="M152" s="1250" t="n">
        <v>45.4319341301105</v>
      </c>
      <c r="N152" s="1211" t="n">
        <v>4309.79512843344</v>
      </c>
      <c r="O152" s="1212" t="n">
        <v>65567.222455185</v>
      </c>
      <c r="P152" s="1342" t="n">
        <v>77705.35808823</v>
      </c>
      <c r="Q152" s="1300" t="n">
        <v>33693.759878445</v>
      </c>
      <c r="R152" s="1301" t="n">
        <v>99260.98233363</v>
      </c>
      <c r="S152" s="1344" t="n">
        <v>111399.117966675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200</v>
      </c>
      <c r="C153" s="1337" t="s">
        <v>496</v>
      </c>
      <c r="D153" s="1337" t="n">
        <f aca="false">K153</f>
        <v>360</v>
      </c>
      <c r="E153" s="1337" t="s">
        <v>496</v>
      </c>
      <c r="F153" s="1357" t="n">
        <f aca="false">L153</f>
        <v>2700</v>
      </c>
      <c r="G153" s="1337" t="s">
        <v>496</v>
      </c>
      <c r="H153" s="1325" t="n">
        <v>8</v>
      </c>
      <c r="I153" s="1327" t="s">
        <v>517</v>
      </c>
      <c r="J153" s="1338" t="n">
        <v>200</v>
      </c>
      <c r="K153" s="1209" t="n">
        <v>360</v>
      </c>
      <c r="L153" s="1209" t="n">
        <v>2700</v>
      </c>
      <c r="M153" s="1250" t="n">
        <v>46.3968425244726</v>
      </c>
      <c r="N153" s="1211" t="n">
        <v>4403.48632687765</v>
      </c>
      <c r="O153" s="1212" t="n">
        <v>66812.365151595</v>
      </c>
      <c r="P153" s="1342" t="n">
        <v>79162.2623913188</v>
      </c>
      <c r="Q153" s="1300" t="n">
        <v>34211.1403845225</v>
      </c>
      <c r="R153" s="1301" t="n">
        <v>101023.505536118</v>
      </c>
      <c r="S153" s="1344" t="n">
        <v>113373.402775841</v>
      </c>
    </row>
    <row r="154" customFormat="false" ht="15.75" hidden="false" customHeight="false" outlineLevel="0" collapsed="false">
      <c r="A154" s="1345" t="s">
        <v>529</v>
      </c>
      <c r="B154" s="1346" t="n">
        <f aca="false">J154</f>
        <v>200</v>
      </c>
      <c r="C154" s="1346" t="s">
        <v>496</v>
      </c>
      <c r="D154" s="1346" t="n">
        <f aca="false">K154</f>
        <v>360</v>
      </c>
      <c r="E154" s="1346" t="s">
        <v>496</v>
      </c>
      <c r="F154" s="1358" t="n">
        <f aca="false">L154</f>
        <v>2750</v>
      </c>
      <c r="G154" s="1346" t="s">
        <v>496</v>
      </c>
      <c r="H154" s="1348" t="n">
        <v>8</v>
      </c>
      <c r="I154" s="1349" t="s">
        <v>517</v>
      </c>
      <c r="J154" s="1368" t="n">
        <v>200</v>
      </c>
      <c r="K154" s="1220" t="n">
        <v>360</v>
      </c>
      <c r="L154" s="1220" t="n">
        <v>2750</v>
      </c>
      <c r="M154" s="1251" t="n">
        <v>47.2047509188347</v>
      </c>
      <c r="N154" s="1222" t="n">
        <v>4497.17752532185</v>
      </c>
      <c r="O154" s="1223" t="n">
        <v>67913.2940803313</v>
      </c>
      <c r="P154" s="1375" t="n">
        <v>80474.0725160213</v>
      </c>
      <c r="Q154" s="1303" t="n">
        <v>34728.5208906</v>
      </c>
      <c r="R154" s="1304" t="n">
        <v>102641.814970931</v>
      </c>
      <c r="S154" s="1370" t="n">
        <v>115202.593406621</v>
      </c>
    </row>
    <row r="155" customFormat="false" ht="16.5" hidden="false" customHeight="false" outlineLevel="0" collapsed="false">
      <c r="A155" s="1376" t="s">
        <v>529</v>
      </c>
      <c r="B155" s="1377" t="n">
        <f aca="false">J155</f>
        <v>200</v>
      </c>
      <c r="C155" s="1377" t="s">
        <v>496</v>
      </c>
      <c r="D155" s="1377" t="n">
        <f aca="false">K155</f>
        <v>360</v>
      </c>
      <c r="E155" s="1377" t="s">
        <v>496</v>
      </c>
      <c r="F155" s="1378" t="n">
        <f aca="false">L155</f>
        <v>2800</v>
      </c>
      <c r="G155" s="1377" t="s">
        <v>496</v>
      </c>
      <c r="H155" s="1377" t="n">
        <v>8</v>
      </c>
      <c r="I155" s="1379" t="s">
        <v>517</v>
      </c>
      <c r="J155" s="1338" t="n">
        <v>200</v>
      </c>
      <c r="K155" s="1209" t="n">
        <v>360</v>
      </c>
      <c r="L155" s="1209" t="n">
        <v>2800</v>
      </c>
      <c r="M155" s="1250" t="n">
        <v>48.0296993131968</v>
      </c>
      <c r="N155" s="1211" t="n">
        <v>4590.86872376606</v>
      </c>
      <c r="O155" s="1212" t="n">
        <v>69014.2230090675</v>
      </c>
      <c r="P155" s="1342" t="n">
        <v>81785.8826407238</v>
      </c>
      <c r="Q155" s="1300" t="n">
        <v>35461.39838526</v>
      </c>
      <c r="R155" s="1301" t="n">
        <v>104475.621394328</v>
      </c>
      <c r="S155" s="1344" t="n">
        <v>117247.281025984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200</v>
      </c>
      <c r="C156" s="1337" t="s">
        <v>496</v>
      </c>
      <c r="D156" s="1337" t="n">
        <f aca="false">K156</f>
        <v>360</v>
      </c>
      <c r="E156" s="1337" t="s">
        <v>496</v>
      </c>
      <c r="F156" s="1357" t="n">
        <f aca="false">L156</f>
        <v>2850</v>
      </c>
      <c r="G156" s="1337" t="s">
        <v>496</v>
      </c>
      <c r="H156" s="1325" t="n">
        <v>8</v>
      </c>
      <c r="I156" s="1327" t="s">
        <v>517</v>
      </c>
      <c r="J156" s="1338" t="n">
        <v>200</v>
      </c>
      <c r="K156" s="1209" t="n">
        <v>360</v>
      </c>
      <c r="L156" s="1209" t="n">
        <v>2850</v>
      </c>
      <c r="M156" s="1250" t="n">
        <v>48.8376077075589</v>
      </c>
      <c r="N156" s="1211" t="n">
        <v>4684.55992221026</v>
      </c>
      <c r="O156" s="1212" t="n">
        <v>70115.151806595</v>
      </c>
      <c r="P156" s="1342" t="n">
        <v>83097.6927654263</v>
      </c>
      <c r="Q156" s="1300" t="n">
        <v>35978.7788913375</v>
      </c>
      <c r="R156" s="1301" t="n">
        <v>106093.930697933</v>
      </c>
      <c r="S156" s="1344" t="n">
        <v>119076.471656764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200</v>
      </c>
      <c r="C157" s="1337" t="s">
        <v>496</v>
      </c>
      <c r="D157" s="1337" t="n">
        <f aca="false">K157</f>
        <v>360</v>
      </c>
      <c r="E157" s="1337" t="s">
        <v>496</v>
      </c>
      <c r="F157" s="1357" t="n">
        <f aca="false">L157</f>
        <v>2900</v>
      </c>
      <c r="G157" s="1337" t="s">
        <v>496</v>
      </c>
      <c r="H157" s="1325" t="n">
        <v>8</v>
      </c>
      <c r="I157" s="1327" t="s">
        <v>517</v>
      </c>
      <c r="J157" s="1338" t="n">
        <v>200</v>
      </c>
      <c r="K157" s="1209" t="n">
        <v>360</v>
      </c>
      <c r="L157" s="1209" t="n">
        <v>2900</v>
      </c>
      <c r="M157" s="1250" t="n">
        <v>49.6625561019211</v>
      </c>
      <c r="N157" s="1211" t="n">
        <v>4778.25112065447</v>
      </c>
      <c r="O157" s="1212" t="n">
        <v>71216.0807353313</v>
      </c>
      <c r="P157" s="1342" t="n">
        <v>84409.5028901288</v>
      </c>
      <c r="Q157" s="1300" t="n">
        <v>36711.6563859975</v>
      </c>
      <c r="R157" s="1301" t="n">
        <v>107927.737121329</v>
      </c>
      <c r="S157" s="1344" t="n">
        <v>121121.159276126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200</v>
      </c>
      <c r="C158" s="1337" t="s">
        <v>496</v>
      </c>
      <c r="D158" s="1337" t="n">
        <f aca="false">K158</f>
        <v>360</v>
      </c>
      <c r="E158" s="1337" t="s">
        <v>496</v>
      </c>
      <c r="F158" s="1357" t="n">
        <f aca="false">L158</f>
        <v>2950</v>
      </c>
      <c r="G158" s="1337" t="s">
        <v>496</v>
      </c>
      <c r="H158" s="1325" t="n">
        <v>8</v>
      </c>
      <c r="I158" s="1327" t="s">
        <v>517</v>
      </c>
      <c r="J158" s="1338" t="n">
        <v>200</v>
      </c>
      <c r="K158" s="1209" t="n">
        <v>360</v>
      </c>
      <c r="L158" s="1209" t="n">
        <v>2950</v>
      </c>
      <c r="M158" s="1250" t="n">
        <v>50.4704644962832</v>
      </c>
      <c r="N158" s="1211" t="n">
        <v>4871.94231909867</v>
      </c>
      <c r="O158" s="1212" t="n">
        <v>72317.0096640675</v>
      </c>
      <c r="P158" s="1342" t="n">
        <v>85721.3130148313</v>
      </c>
      <c r="Q158" s="1300" t="n">
        <v>37229.036892075</v>
      </c>
      <c r="R158" s="1301" t="n">
        <v>109546.046556143</v>
      </c>
      <c r="S158" s="1344" t="n">
        <v>122950.349906906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200</v>
      </c>
      <c r="C159" s="1337" t="s">
        <v>496</v>
      </c>
      <c r="D159" s="1337" t="n">
        <f aca="false">K159</f>
        <v>360</v>
      </c>
      <c r="E159" s="1337" t="s">
        <v>496</v>
      </c>
      <c r="F159" s="1357" t="n">
        <f aca="false">L159</f>
        <v>3000</v>
      </c>
      <c r="G159" s="1337" t="s">
        <v>496</v>
      </c>
      <c r="H159" s="1325" t="n">
        <v>8</v>
      </c>
      <c r="I159" s="1327" t="s">
        <v>517</v>
      </c>
      <c r="J159" s="1356" t="n">
        <v>200</v>
      </c>
      <c r="K159" s="1232" t="n">
        <v>360</v>
      </c>
      <c r="L159" s="1232" t="n">
        <v>3000</v>
      </c>
      <c r="M159" s="1380" t="n">
        <v>51.2954128906453</v>
      </c>
      <c r="N159" s="1234" t="n">
        <v>4965.63351754288</v>
      </c>
      <c r="O159" s="1235" t="n">
        <v>74516.2164487463</v>
      </c>
      <c r="P159" s="1353" t="n">
        <v>87033.123008325</v>
      </c>
      <c r="Q159" s="1306" t="n">
        <v>37961.914386735</v>
      </c>
      <c r="R159" s="1307" t="n">
        <v>112478.130835481</v>
      </c>
      <c r="S159" s="1355" t="n">
        <v>124995.03739506</v>
      </c>
    </row>
    <row r="160" customFormat="false" ht="15.75" hidden="false" customHeight="false" outlineLevel="0" collapsed="false">
      <c r="M160" s="1381"/>
      <c r="P160" s="179"/>
      <c r="Q160" s="1242"/>
      <c r="S160" s="179"/>
    </row>
    <row r="161" customFormat="false" ht="15.75" hidden="false" customHeight="false" outlineLevel="0" collapsed="false">
      <c r="A161" s="0"/>
      <c r="B161" s="0"/>
      <c r="C161" s="0"/>
      <c r="D161" s="0"/>
      <c r="E161" s="0"/>
      <c r="F161" s="0"/>
      <c r="G161" s="0"/>
      <c r="H161" s="0"/>
      <c r="I161" s="0"/>
      <c r="J161" s="0"/>
      <c r="K161" s="0"/>
      <c r="L161" s="0"/>
      <c r="M161" s="1381"/>
      <c r="N161" s="0"/>
      <c r="O161" s="0"/>
      <c r="P161" s="179"/>
      <c r="Q161" s="1242"/>
      <c r="R161" s="0"/>
      <c r="S161" s="179"/>
    </row>
    <row r="162" customFormat="false" ht="15.75" hidden="false" customHeight="false" outlineLevel="0" collapsed="false">
      <c r="A162" s="0"/>
      <c r="B162" s="0"/>
      <c r="C162" s="0"/>
      <c r="D162" s="0"/>
      <c r="E162" s="0"/>
      <c r="F162" s="0"/>
      <c r="G162" s="0"/>
      <c r="H162" s="0"/>
      <c r="I162" s="0"/>
      <c r="J162" s="0"/>
      <c r="K162" s="0"/>
      <c r="L162" s="0"/>
      <c r="M162" s="1381"/>
      <c r="N162" s="0"/>
      <c r="O162" s="0"/>
      <c r="P162" s="179"/>
      <c r="Q162" s="1242"/>
      <c r="R162" s="0"/>
      <c r="S162" s="179"/>
    </row>
    <row r="163" customFormat="false" ht="15.75" hidden="false" customHeight="false" outlineLevel="0" collapsed="false">
      <c r="A163" s="0"/>
      <c r="B163" s="0"/>
      <c r="C163" s="0"/>
      <c r="D163" s="0"/>
      <c r="E163" s="0"/>
      <c r="F163" s="0"/>
      <c r="G163" s="0"/>
      <c r="H163" s="0"/>
      <c r="I163" s="0"/>
      <c r="J163" s="0"/>
      <c r="K163" s="0"/>
      <c r="L163" s="0"/>
      <c r="M163" s="1381"/>
      <c r="N163" s="0"/>
      <c r="O163" s="0"/>
      <c r="P163" s="179"/>
      <c r="Q163" s="1242"/>
      <c r="R163" s="0"/>
      <c r="S163" s="179"/>
    </row>
    <row r="164" customFormat="false" ht="15.75" hidden="false" customHeight="false" outlineLevel="0" collapsed="false">
      <c r="A164" s="0"/>
      <c r="B164" s="0"/>
      <c r="C164" s="0"/>
      <c r="D164" s="0"/>
      <c r="E164" s="0"/>
      <c r="F164" s="0"/>
      <c r="G164" s="0"/>
      <c r="H164" s="0"/>
      <c r="I164" s="0"/>
      <c r="J164" s="0"/>
      <c r="K164" s="0"/>
      <c r="L164" s="0"/>
      <c r="M164" s="1381"/>
      <c r="N164" s="0"/>
      <c r="O164" s="0"/>
      <c r="P164" s="179"/>
      <c r="Q164" s="1242"/>
      <c r="R164" s="0"/>
      <c r="S164" s="179"/>
    </row>
    <row r="165" customFormat="false" ht="15.75" hidden="false" customHeight="false" outlineLevel="0" collapsed="false">
      <c r="A165" s="0"/>
      <c r="B165" s="0"/>
      <c r="C165" s="0"/>
      <c r="D165" s="0"/>
      <c r="E165" s="0"/>
      <c r="F165" s="0"/>
      <c r="G165" s="0"/>
      <c r="H165" s="0"/>
      <c r="I165" s="0"/>
      <c r="J165" s="0"/>
      <c r="K165" s="0"/>
      <c r="L165" s="0"/>
      <c r="M165" s="1381"/>
      <c r="N165" s="0"/>
      <c r="O165" s="0"/>
      <c r="P165" s="179"/>
      <c r="Q165" s="1242"/>
      <c r="R165" s="0"/>
      <c r="S165" s="179"/>
    </row>
    <row r="166" customFormat="false" ht="15.75" hidden="false" customHeight="false" outlineLevel="0" collapsed="false">
      <c r="A166" s="0"/>
      <c r="B166" s="0"/>
      <c r="C166" s="0"/>
      <c r="D166" s="0"/>
      <c r="E166" s="0"/>
      <c r="F166" s="0"/>
      <c r="G166" s="0"/>
      <c r="H166" s="0"/>
      <c r="I166" s="0"/>
      <c r="J166" s="0"/>
      <c r="K166" s="0"/>
      <c r="L166" s="0"/>
      <c r="M166" s="1381"/>
      <c r="N166" s="0"/>
      <c r="O166" s="0"/>
      <c r="P166" s="179"/>
      <c r="Q166" s="1242"/>
      <c r="R166" s="0"/>
      <c r="S166" s="179"/>
    </row>
    <row r="167" customFormat="false" ht="15.75" hidden="false" customHeight="false" outlineLevel="0" collapsed="false">
      <c r="A167" s="0"/>
      <c r="B167" s="0"/>
      <c r="C167" s="0"/>
      <c r="D167" s="0"/>
      <c r="E167" s="0"/>
      <c r="F167" s="0"/>
      <c r="G167" s="0"/>
      <c r="H167" s="0"/>
      <c r="I167" s="0"/>
      <c r="J167" s="0"/>
      <c r="K167" s="0"/>
      <c r="L167" s="0"/>
      <c r="M167" s="1381"/>
      <c r="N167" s="0"/>
      <c r="O167" s="0"/>
      <c r="P167" s="179"/>
      <c r="Q167" s="1242"/>
      <c r="R167" s="0"/>
      <c r="S167" s="179"/>
    </row>
    <row r="168" customFormat="false" ht="15.75" hidden="false" customHeight="false" outlineLevel="0" collapsed="false">
      <c r="A168" s="0"/>
      <c r="B168" s="0"/>
      <c r="C168" s="0"/>
      <c r="D168" s="0"/>
      <c r="E168" s="0"/>
      <c r="F168" s="0"/>
      <c r="G168" s="0"/>
      <c r="H168" s="0"/>
      <c r="I168" s="0"/>
      <c r="J168" s="0"/>
      <c r="K168" s="0"/>
      <c r="L168" s="0"/>
      <c r="M168" s="1381"/>
      <c r="N168" s="0"/>
      <c r="O168" s="0"/>
      <c r="P168" s="179"/>
      <c r="Q168" s="1242"/>
      <c r="R168" s="0"/>
      <c r="S168" s="179"/>
    </row>
    <row r="169" customFormat="false" ht="15.75" hidden="false" customHeight="false" outlineLevel="0" collapsed="false">
      <c r="A169" s="0"/>
      <c r="B169" s="0"/>
      <c r="C169" s="0"/>
      <c r="D169" s="0"/>
      <c r="E169" s="0"/>
      <c r="F169" s="0"/>
      <c r="G169" s="0"/>
      <c r="H169" s="0"/>
      <c r="I169" s="0"/>
      <c r="J169" s="0"/>
      <c r="K169" s="0"/>
      <c r="L169" s="0"/>
      <c r="M169" s="1381"/>
      <c r="N169" s="0"/>
      <c r="O169" s="0"/>
      <c r="P169" s="179"/>
      <c r="Q169" s="1242"/>
      <c r="R169" s="0"/>
      <c r="S169" s="179"/>
    </row>
    <row r="170" customFormat="false" ht="15.75" hidden="false" customHeight="false" outlineLevel="0" collapsed="false">
      <c r="A170" s="0"/>
      <c r="B170" s="0"/>
      <c r="C170" s="0"/>
      <c r="D170" s="0"/>
      <c r="E170" s="0"/>
      <c r="F170" s="0"/>
      <c r="G170" s="0"/>
      <c r="H170" s="0"/>
      <c r="I170" s="0"/>
      <c r="J170" s="0"/>
      <c r="K170" s="0"/>
      <c r="L170" s="0"/>
      <c r="M170" s="1381"/>
      <c r="N170" s="0"/>
      <c r="O170" s="0"/>
      <c r="P170" s="179"/>
      <c r="Q170" s="1242"/>
      <c r="R170" s="0"/>
      <c r="S170" s="179"/>
    </row>
    <row r="171" customFormat="false" ht="15.75" hidden="false" customHeight="false" outlineLevel="0" collapsed="false">
      <c r="A171" s="0"/>
      <c r="B171" s="0"/>
      <c r="C171" s="0"/>
      <c r="D171" s="0"/>
      <c r="E171" s="0"/>
      <c r="F171" s="0"/>
      <c r="G171" s="0"/>
      <c r="H171" s="0"/>
      <c r="I171" s="0"/>
      <c r="J171" s="0"/>
      <c r="K171" s="0"/>
      <c r="L171" s="0"/>
      <c r="M171" s="1381"/>
      <c r="N171" s="0"/>
      <c r="O171" s="0"/>
      <c r="P171" s="179"/>
      <c r="Q171" s="1242"/>
      <c r="R171" s="0"/>
      <c r="S171" s="179"/>
    </row>
    <row r="172" customFormat="false" ht="15.75" hidden="false" customHeight="false" outlineLevel="0" collapsed="false">
      <c r="A172" s="0"/>
      <c r="B172" s="0"/>
      <c r="C172" s="0"/>
      <c r="D172" s="0"/>
      <c r="E172" s="0"/>
      <c r="F172" s="0"/>
      <c r="G172" s="0"/>
      <c r="H172" s="0"/>
      <c r="I172" s="0"/>
      <c r="J172" s="0"/>
      <c r="K172" s="0"/>
      <c r="L172" s="0"/>
      <c r="M172" s="1381"/>
      <c r="N172" s="0"/>
      <c r="O172" s="0"/>
      <c r="P172" s="179"/>
      <c r="Q172" s="1242"/>
      <c r="R172" s="0"/>
      <c r="S172" s="179"/>
    </row>
    <row r="173" customFormat="false" ht="15.75" hidden="false" customHeight="false" outlineLevel="0" collapsed="false">
      <c r="A173" s="0"/>
      <c r="B173" s="0"/>
      <c r="C173" s="0"/>
      <c r="D173" s="0"/>
      <c r="E173" s="0"/>
      <c r="F173" s="0"/>
      <c r="G173" s="0"/>
      <c r="H173" s="0"/>
      <c r="I173" s="0"/>
      <c r="J173" s="0"/>
      <c r="K173" s="0"/>
      <c r="L173" s="0"/>
      <c r="M173" s="1381"/>
      <c r="N173" s="0"/>
      <c r="O173" s="0"/>
      <c r="P173" s="179"/>
      <c r="Q173" s="1242"/>
      <c r="R173" s="0"/>
      <c r="S173" s="179"/>
    </row>
    <row r="174" customFormat="false" ht="15.75" hidden="false" customHeight="false" outlineLevel="0" collapsed="false">
      <c r="A174" s="0"/>
      <c r="B174" s="0"/>
      <c r="C174" s="0"/>
      <c r="D174" s="0"/>
      <c r="E174" s="0"/>
      <c r="F174" s="0"/>
      <c r="G174" s="0"/>
      <c r="H174" s="0"/>
      <c r="I174" s="0"/>
      <c r="J174" s="0"/>
      <c r="K174" s="0"/>
      <c r="L174" s="0"/>
      <c r="M174" s="1381"/>
      <c r="N174" s="0"/>
      <c r="O174" s="0"/>
      <c r="P174" s="179"/>
      <c r="Q174" s="1242"/>
      <c r="R174" s="0"/>
      <c r="S174" s="179"/>
    </row>
    <row r="175" customFormat="false" ht="15.75" hidden="false" customHeight="false" outlineLevel="0" collapsed="false">
      <c r="A175" s="0"/>
      <c r="B175" s="0"/>
      <c r="C175" s="0"/>
      <c r="D175" s="0"/>
      <c r="E175" s="0"/>
      <c r="F175" s="0"/>
      <c r="G175" s="0"/>
      <c r="H175" s="0"/>
      <c r="I175" s="0"/>
      <c r="J175" s="0"/>
      <c r="K175" s="0"/>
      <c r="L175" s="0"/>
      <c r="M175" s="1381"/>
      <c r="N175" s="0"/>
      <c r="O175" s="0"/>
      <c r="P175" s="179"/>
      <c r="Q175" s="1242"/>
      <c r="R175" s="0"/>
      <c r="S175" s="179"/>
    </row>
    <row r="176" customFormat="false" ht="15.75" hidden="false" customHeight="false" outlineLevel="0" collapsed="false">
      <c r="A176" s="0"/>
      <c r="B176" s="0"/>
      <c r="C176" s="0"/>
      <c r="D176" s="0"/>
      <c r="E176" s="0"/>
      <c r="F176" s="0"/>
      <c r="G176" s="0"/>
      <c r="H176" s="0"/>
      <c r="I176" s="0"/>
      <c r="J176" s="0"/>
      <c r="K176" s="0"/>
      <c r="L176" s="0"/>
      <c r="M176" s="1381"/>
      <c r="N176" s="0"/>
      <c r="O176" s="0"/>
      <c r="P176" s="179"/>
      <c r="Q176" s="1242"/>
      <c r="R176" s="0"/>
      <c r="S176" s="179"/>
    </row>
    <row r="177" customFormat="false" ht="15.75" hidden="false" customHeight="false" outlineLevel="0" collapsed="false">
      <c r="A177" s="0"/>
      <c r="B177" s="0"/>
      <c r="C177" s="0"/>
      <c r="D177" s="0"/>
      <c r="E177" s="0"/>
      <c r="F177" s="0"/>
      <c r="G177" s="0"/>
      <c r="H177" s="0"/>
      <c r="I177" s="0"/>
      <c r="J177" s="0"/>
      <c r="K177" s="0"/>
      <c r="L177" s="0"/>
      <c r="M177" s="1381"/>
      <c r="N177" s="0"/>
      <c r="O177" s="0"/>
      <c r="P177" s="179"/>
      <c r="Q177" s="1242"/>
      <c r="R177" s="0"/>
      <c r="S177" s="179"/>
    </row>
    <row r="178" customFormat="false" ht="15.75" hidden="false" customHeight="false" outlineLevel="0" collapsed="false">
      <c r="A178" s="0"/>
      <c r="B178" s="0"/>
      <c r="C178" s="0"/>
      <c r="D178" s="0"/>
      <c r="E178" s="0"/>
      <c r="F178" s="0"/>
      <c r="G178" s="0"/>
      <c r="H178" s="0"/>
      <c r="I178" s="0"/>
      <c r="J178" s="0"/>
      <c r="K178" s="0"/>
      <c r="L178" s="0"/>
      <c r="M178" s="1381"/>
      <c r="N178" s="0"/>
      <c r="O178" s="0"/>
      <c r="P178" s="179"/>
      <c r="Q178" s="1242"/>
      <c r="R178" s="0"/>
      <c r="S178" s="179"/>
    </row>
    <row r="179" customFormat="false" ht="15.75" hidden="false" customHeight="false" outlineLevel="0" collapsed="false">
      <c r="A179" s="0"/>
      <c r="B179" s="0"/>
      <c r="C179" s="0"/>
      <c r="D179" s="0"/>
      <c r="E179" s="0"/>
      <c r="F179" s="0"/>
      <c r="G179" s="0"/>
      <c r="H179" s="0"/>
      <c r="I179" s="0"/>
      <c r="J179" s="0"/>
      <c r="K179" s="0"/>
      <c r="L179" s="0"/>
      <c r="M179" s="1381"/>
      <c r="N179" s="0"/>
      <c r="O179" s="0"/>
      <c r="P179" s="179"/>
      <c r="Q179" s="1242"/>
      <c r="R179" s="0"/>
      <c r="S179" s="179"/>
    </row>
    <row r="180" customFormat="false" ht="15.75" hidden="false" customHeight="false" outlineLevel="0" collapsed="false">
      <c r="A180" s="0"/>
      <c r="B180" s="0"/>
      <c r="C180" s="0"/>
      <c r="D180" s="0"/>
      <c r="E180" s="0"/>
      <c r="F180" s="0"/>
      <c r="G180" s="0"/>
      <c r="H180" s="0"/>
      <c r="I180" s="0"/>
      <c r="J180" s="0"/>
      <c r="K180" s="0"/>
      <c r="L180" s="0"/>
      <c r="M180" s="1381"/>
      <c r="N180" s="0"/>
      <c r="O180" s="0"/>
      <c r="P180" s="179"/>
      <c r="Q180" s="1242"/>
      <c r="R180" s="0"/>
      <c r="S180" s="179"/>
    </row>
    <row r="181" customFormat="false" ht="15.75" hidden="false" customHeight="false" outlineLevel="0" collapsed="false">
      <c r="A181" s="0"/>
      <c r="B181" s="0"/>
      <c r="C181" s="0"/>
      <c r="D181" s="0"/>
      <c r="E181" s="0"/>
      <c r="F181" s="0"/>
      <c r="G181" s="0"/>
      <c r="H181" s="0"/>
      <c r="I181" s="0"/>
      <c r="J181" s="0"/>
      <c r="K181" s="0"/>
      <c r="L181" s="0"/>
      <c r="M181" s="1381"/>
      <c r="N181" s="0"/>
      <c r="O181" s="0"/>
      <c r="P181" s="179"/>
      <c r="Q181" s="1242"/>
      <c r="R181" s="0"/>
      <c r="S181" s="179"/>
    </row>
    <row r="182" customFormat="false" ht="15.75" hidden="false" customHeight="false" outlineLevel="0" collapsed="false">
      <c r="A182" s="0"/>
      <c r="B182" s="0"/>
      <c r="C182" s="0"/>
      <c r="D182" s="0"/>
      <c r="E182" s="0"/>
      <c r="F182" s="0"/>
      <c r="G182" s="0"/>
      <c r="H182" s="0"/>
      <c r="I182" s="0"/>
      <c r="J182" s="0"/>
      <c r="K182" s="0"/>
      <c r="L182" s="0"/>
      <c r="M182" s="1381"/>
      <c r="N182" s="0"/>
      <c r="O182" s="0"/>
      <c r="P182" s="179"/>
      <c r="Q182" s="1242"/>
      <c r="R182" s="0"/>
      <c r="S182" s="179"/>
    </row>
    <row r="183" customFormat="false" ht="15.75" hidden="false" customHeight="false" outlineLevel="0" collapsed="false">
      <c r="A183" s="0"/>
      <c r="B183" s="0"/>
      <c r="C183" s="0"/>
      <c r="D183" s="0"/>
      <c r="E183" s="0"/>
      <c r="F183" s="0"/>
      <c r="G183" s="0"/>
      <c r="H183" s="0"/>
      <c r="I183" s="0"/>
      <c r="J183" s="0"/>
      <c r="K183" s="0"/>
      <c r="L183" s="0"/>
      <c r="M183" s="1381"/>
      <c r="N183" s="0"/>
      <c r="O183" s="0"/>
      <c r="P183" s="179"/>
      <c r="Q183" s="1242"/>
      <c r="R183" s="0"/>
      <c r="S183" s="179"/>
    </row>
    <row r="184" customFormat="false" ht="15.75" hidden="false" customHeight="false" outlineLevel="0" collapsed="false">
      <c r="A184" s="0"/>
      <c r="B184" s="0"/>
      <c r="C184" s="0"/>
      <c r="D184" s="0"/>
      <c r="E184" s="0"/>
      <c r="F184" s="0"/>
      <c r="G184" s="0"/>
      <c r="H184" s="0"/>
      <c r="I184" s="0"/>
      <c r="J184" s="0"/>
      <c r="K184" s="0"/>
      <c r="L184" s="0"/>
      <c r="M184" s="1381"/>
      <c r="N184" s="0"/>
      <c r="O184" s="0"/>
      <c r="P184" s="179"/>
      <c r="Q184" s="1242"/>
      <c r="R184" s="0"/>
      <c r="S184" s="179"/>
    </row>
    <row r="185" customFormat="false" ht="15.75" hidden="false" customHeight="false" outlineLevel="0" collapsed="false">
      <c r="A185" s="0"/>
      <c r="B185" s="0"/>
      <c r="C185" s="0"/>
      <c r="D185" s="0"/>
      <c r="E185" s="0"/>
      <c r="F185" s="0"/>
      <c r="G185" s="0"/>
      <c r="H185" s="0"/>
      <c r="I185" s="0"/>
      <c r="J185" s="0"/>
      <c r="K185" s="0"/>
      <c r="L185" s="0"/>
      <c r="M185" s="1381"/>
      <c r="N185" s="0"/>
      <c r="O185" s="0"/>
      <c r="P185" s="179"/>
      <c r="Q185" s="1242"/>
      <c r="R185" s="0"/>
      <c r="S185" s="179"/>
    </row>
    <row r="186" customFormat="false" ht="15.75" hidden="false" customHeight="false" outlineLevel="0" collapsed="false">
      <c r="M186" s="1381"/>
      <c r="P186" s="179"/>
      <c r="S186" s="179"/>
    </row>
    <row r="187" customFormat="false" ht="15.75" hidden="false" customHeight="false" outlineLevel="0" collapsed="false">
      <c r="M187" s="1381"/>
      <c r="P187" s="179"/>
      <c r="S187" s="179"/>
    </row>
    <row r="188" customFormat="false" ht="15.75" hidden="false" customHeight="false" outlineLevel="0" collapsed="false">
      <c r="M188" s="1381"/>
      <c r="P188" s="179"/>
      <c r="S188" s="179"/>
    </row>
    <row r="189" customFormat="false" ht="15.75" hidden="false" customHeight="false" outlineLevel="0" collapsed="false">
      <c r="M189" s="1381"/>
      <c r="P189" s="179"/>
      <c r="S189" s="179"/>
    </row>
    <row r="190" customFormat="false" ht="15.75" hidden="false" customHeight="false" outlineLevel="0" collapsed="false">
      <c r="M190" s="1381"/>
      <c r="P190" s="179"/>
      <c r="S190" s="179"/>
    </row>
    <row r="191" customFormat="false" ht="15.75" hidden="false" customHeight="false" outlineLevel="0" collapsed="false">
      <c r="M191" s="1381"/>
      <c r="P191" s="179"/>
      <c r="S191" s="179"/>
    </row>
    <row r="192" customFormat="false" ht="15.75" hidden="false" customHeight="false" outlineLevel="0" collapsed="false">
      <c r="M192" s="1381"/>
      <c r="P192" s="179"/>
      <c r="S192" s="179"/>
    </row>
    <row r="193" customFormat="false" ht="15.75" hidden="false" customHeight="false" outlineLevel="0" collapsed="false">
      <c r="M193" s="1381"/>
      <c r="P193" s="179"/>
      <c r="S193" s="179"/>
    </row>
    <row r="194" customFormat="false" ht="15.75" hidden="false" customHeight="false" outlineLevel="0" collapsed="false">
      <c r="M194" s="1381"/>
      <c r="P194" s="179"/>
      <c r="S194" s="179"/>
    </row>
    <row r="195" customFormat="false" ht="15.75" hidden="false" customHeight="false" outlineLevel="0" collapsed="false">
      <c r="M195" s="1381"/>
      <c r="P195" s="179"/>
      <c r="S195" s="179"/>
    </row>
    <row r="196" customFormat="false" ht="15.75" hidden="false" customHeight="false" outlineLevel="0" collapsed="false">
      <c r="M196" s="1381"/>
      <c r="P196" s="179"/>
      <c r="S196" s="179"/>
    </row>
    <row r="197" customFormat="false" ht="15.75" hidden="false" customHeight="false" outlineLevel="0" collapsed="false">
      <c r="M197" s="1381"/>
      <c r="P197" s="179"/>
      <c r="S197" s="179"/>
    </row>
    <row r="198" customFormat="false" ht="15.75" hidden="false" customHeight="false" outlineLevel="0" collapsed="false">
      <c r="M198" s="1381"/>
      <c r="P198" s="179"/>
      <c r="S198" s="179"/>
    </row>
    <row r="199" customFormat="false" ht="15.75" hidden="false" customHeight="false" outlineLevel="0" collapsed="false">
      <c r="M199" s="1381"/>
      <c r="P199" s="179"/>
      <c r="S199" s="179"/>
    </row>
    <row r="200" customFormat="false" ht="15.75" hidden="false" customHeight="false" outlineLevel="0" collapsed="false">
      <c r="M200" s="1381"/>
      <c r="P200" s="179"/>
      <c r="S200" s="179"/>
    </row>
    <row r="201" customFormat="false" ht="15.75" hidden="false" customHeight="false" outlineLevel="0" collapsed="false">
      <c r="M201" s="1381"/>
      <c r="P201" s="179"/>
      <c r="S201" s="179"/>
    </row>
    <row r="202" customFormat="false" ht="15.75" hidden="false" customHeight="false" outlineLevel="0" collapsed="false">
      <c r="M202" s="1381"/>
      <c r="P202" s="179"/>
      <c r="S202" s="179"/>
    </row>
    <row r="203" customFormat="false" ht="15.75" hidden="false" customHeight="false" outlineLevel="0" collapsed="false">
      <c r="M203" s="1381"/>
      <c r="P203" s="179"/>
      <c r="S203" s="179"/>
    </row>
    <row r="204" customFormat="false" ht="15.75" hidden="false" customHeight="false" outlineLevel="0" collapsed="false">
      <c r="M204" s="1381"/>
      <c r="P204" s="179"/>
      <c r="S204" s="179"/>
    </row>
    <row r="205" customFormat="false" ht="15.75" hidden="false" customHeight="false" outlineLevel="0" collapsed="false">
      <c r="M205" s="1381"/>
      <c r="P205" s="179"/>
      <c r="S205" s="179"/>
    </row>
    <row r="206" customFormat="false" ht="15.75" hidden="false" customHeight="false" outlineLevel="0" collapsed="false">
      <c r="M206" s="1381"/>
      <c r="P206" s="179"/>
      <c r="S206" s="179"/>
    </row>
    <row r="207" customFormat="false" ht="15.75" hidden="false" customHeight="false" outlineLevel="0" collapsed="false">
      <c r="M207" s="1381"/>
      <c r="P207" s="179"/>
      <c r="S207" s="179"/>
    </row>
    <row r="208" customFormat="false" ht="15.75" hidden="false" customHeight="false" outlineLevel="0" collapsed="false">
      <c r="M208" s="1381"/>
      <c r="P208" s="179"/>
      <c r="S208" s="179"/>
    </row>
    <row r="209" customFormat="false" ht="15.75" hidden="false" customHeight="false" outlineLevel="0" collapsed="false">
      <c r="M209" s="1381"/>
      <c r="P209" s="179"/>
      <c r="S209" s="179"/>
    </row>
    <row r="210" customFormat="false" ht="15.75" hidden="false" customHeight="false" outlineLevel="0" collapsed="false">
      <c r="M210" s="1381"/>
      <c r="P210" s="179"/>
      <c r="S210" s="179"/>
    </row>
    <row r="211" customFormat="false" ht="15.75" hidden="false" customHeight="false" outlineLevel="0" collapsed="false">
      <c r="M211" s="1381"/>
      <c r="P211" s="179"/>
      <c r="S211" s="179"/>
    </row>
    <row r="212" customFormat="false" ht="15.75" hidden="false" customHeight="false" outlineLevel="0" collapsed="false">
      <c r="M212" s="1381"/>
      <c r="P212" s="179"/>
      <c r="S212" s="179"/>
    </row>
    <row r="213" customFormat="false" ht="15.75" hidden="false" customHeight="false" outlineLevel="0" collapsed="false">
      <c r="M213" s="1381"/>
      <c r="P213" s="179"/>
      <c r="S213" s="179"/>
    </row>
    <row r="214" customFormat="false" ht="15.75" hidden="false" customHeight="false" outlineLevel="0" collapsed="false">
      <c r="M214" s="1381"/>
      <c r="P214" s="179"/>
      <c r="S214" s="179"/>
    </row>
    <row r="215" customFormat="false" ht="15.75" hidden="false" customHeight="false" outlineLevel="0" collapsed="false">
      <c r="M215" s="1381"/>
      <c r="P215" s="179"/>
      <c r="S215" s="179"/>
    </row>
    <row r="216" customFormat="false" ht="15.75" hidden="false" customHeight="false" outlineLevel="0" collapsed="false">
      <c r="M216" s="1381"/>
      <c r="P216" s="179"/>
      <c r="S216" s="179"/>
    </row>
    <row r="217" customFormat="false" ht="15.75" hidden="false" customHeight="false" outlineLevel="0" collapsed="false">
      <c r="M217" s="1381"/>
      <c r="P217" s="179"/>
      <c r="S217" s="179"/>
    </row>
    <row r="218" customFormat="false" ht="15.75" hidden="false" customHeight="false" outlineLevel="0" collapsed="false">
      <c r="M218" s="1381"/>
      <c r="P218" s="179"/>
      <c r="S218" s="179"/>
    </row>
    <row r="219" customFormat="false" ht="15.75" hidden="false" customHeight="false" outlineLevel="0" collapsed="false">
      <c r="M219" s="1381"/>
      <c r="P219" s="179"/>
      <c r="S219" s="179"/>
    </row>
    <row r="220" customFormat="false" ht="15.75" hidden="false" customHeight="false" outlineLevel="0" collapsed="false">
      <c r="M220" s="1381"/>
      <c r="P220" s="179"/>
      <c r="S220" s="179"/>
    </row>
    <row r="221" customFormat="false" ht="15.75" hidden="false" customHeight="false" outlineLevel="0" collapsed="false">
      <c r="M221" s="1381"/>
      <c r="P221" s="179"/>
      <c r="S221" s="179"/>
    </row>
    <row r="222" customFormat="false" ht="15.75" hidden="false" customHeight="false" outlineLevel="0" collapsed="false">
      <c r="M222" s="1381"/>
      <c r="P222" s="179"/>
      <c r="S222" s="179"/>
    </row>
    <row r="223" customFormat="false" ht="15.75" hidden="false" customHeight="false" outlineLevel="0" collapsed="false">
      <c r="M223" s="1381"/>
      <c r="P223" s="179"/>
      <c r="S223" s="179"/>
    </row>
    <row r="224" customFormat="false" ht="15.75" hidden="false" customHeight="false" outlineLevel="0" collapsed="false">
      <c r="M224" s="1381"/>
      <c r="P224" s="179"/>
      <c r="S224" s="179"/>
    </row>
    <row r="225" customFormat="false" ht="15.75" hidden="false" customHeight="false" outlineLevel="0" collapsed="false">
      <c r="M225" s="1381"/>
      <c r="P225" s="179"/>
      <c r="S225" s="179"/>
    </row>
    <row r="226" customFormat="false" ht="15.75" hidden="false" customHeight="false" outlineLevel="0" collapsed="false">
      <c r="M226" s="1381"/>
      <c r="P226" s="179"/>
      <c r="S226" s="179"/>
    </row>
    <row r="227" customFormat="false" ht="15.75" hidden="false" customHeight="false" outlineLevel="0" collapsed="false">
      <c r="M227" s="1381"/>
      <c r="P227" s="179"/>
      <c r="S227" s="179"/>
    </row>
    <row r="228" customFormat="false" ht="15.75" hidden="false" customHeight="false" outlineLevel="0" collapsed="false">
      <c r="M228" s="1381"/>
      <c r="P228" s="179"/>
      <c r="S228" s="179"/>
    </row>
    <row r="229" customFormat="false" ht="15.75" hidden="false" customHeight="false" outlineLevel="0" collapsed="false">
      <c r="M229" s="1381"/>
      <c r="P229" s="179"/>
      <c r="S229" s="179"/>
    </row>
    <row r="230" customFormat="false" ht="15.75" hidden="false" customHeight="false" outlineLevel="0" collapsed="false">
      <c r="M230" s="1381"/>
      <c r="P230" s="179"/>
      <c r="S230" s="179"/>
    </row>
    <row r="231" customFormat="false" ht="15.75" hidden="false" customHeight="false" outlineLevel="0" collapsed="false">
      <c r="M231" s="1381"/>
      <c r="P231" s="179"/>
      <c r="S231" s="179"/>
    </row>
    <row r="232" customFormat="false" ht="15.75" hidden="false" customHeight="false" outlineLevel="0" collapsed="false">
      <c r="M232" s="1381"/>
      <c r="P232" s="179"/>
      <c r="S232" s="179"/>
    </row>
    <row r="233" customFormat="false" ht="15.75" hidden="false" customHeight="false" outlineLevel="0" collapsed="false">
      <c r="M233" s="1381"/>
      <c r="P233" s="179"/>
      <c r="S233" s="179"/>
    </row>
    <row r="234" customFormat="false" ht="15.75" hidden="false" customHeight="false" outlineLevel="0" collapsed="false">
      <c r="M234" s="1381"/>
      <c r="P234" s="179"/>
      <c r="S234" s="179"/>
    </row>
    <row r="235" customFormat="false" ht="15.75" hidden="false" customHeight="false" outlineLevel="0" collapsed="false">
      <c r="M235" s="1381"/>
      <c r="P235" s="179"/>
      <c r="S235" s="179"/>
    </row>
    <row r="236" customFormat="false" ht="15.75" hidden="false" customHeight="false" outlineLevel="0" collapsed="false">
      <c r="M236" s="1381"/>
      <c r="P236" s="179"/>
      <c r="S236" s="179"/>
    </row>
    <row r="237" customFormat="false" ht="15.75" hidden="false" customHeight="false" outlineLevel="0" collapsed="false">
      <c r="M237" s="1381"/>
      <c r="P237" s="179"/>
      <c r="S237" s="179"/>
    </row>
    <row r="238" customFormat="false" ht="15.75" hidden="false" customHeight="false" outlineLevel="0" collapsed="false">
      <c r="M238" s="1381"/>
      <c r="P238" s="179"/>
      <c r="S238" s="179"/>
    </row>
    <row r="239" customFormat="false" ht="15.75" hidden="false" customHeight="false" outlineLevel="0" collapsed="false">
      <c r="M239" s="1381"/>
      <c r="P239" s="179"/>
      <c r="S239" s="179"/>
    </row>
    <row r="240" customFormat="false" ht="15.75" hidden="false" customHeight="false" outlineLevel="0" collapsed="false">
      <c r="M240" s="1381"/>
      <c r="P240" s="179"/>
      <c r="S240" s="179"/>
    </row>
    <row r="241" customFormat="false" ht="15.75" hidden="false" customHeight="false" outlineLevel="0" collapsed="false">
      <c r="M241" s="1381"/>
      <c r="P241" s="179"/>
      <c r="S241" s="179"/>
    </row>
    <row r="242" customFormat="false" ht="15.75" hidden="false" customHeight="false" outlineLevel="0" collapsed="false">
      <c r="M242" s="1381"/>
      <c r="P242" s="179"/>
      <c r="S242" s="179"/>
    </row>
    <row r="243" customFormat="false" ht="15.75" hidden="false" customHeight="false" outlineLevel="0" collapsed="false">
      <c r="M243" s="1381"/>
      <c r="P243" s="179"/>
      <c r="S243" s="179"/>
    </row>
    <row r="244" customFormat="false" ht="15.75" hidden="false" customHeight="false" outlineLevel="0" collapsed="false">
      <c r="M244" s="1381"/>
      <c r="P244" s="179"/>
      <c r="S244" s="179"/>
    </row>
    <row r="245" customFormat="false" ht="15.75" hidden="false" customHeight="false" outlineLevel="0" collapsed="false">
      <c r="M245" s="1381"/>
      <c r="P245" s="179"/>
      <c r="S245" s="179"/>
    </row>
    <row r="246" customFormat="false" ht="15.75" hidden="false" customHeight="false" outlineLevel="0" collapsed="false">
      <c r="M246" s="1381"/>
      <c r="P246" s="179"/>
      <c r="S246" s="179"/>
    </row>
    <row r="247" customFormat="false" ht="15.75" hidden="false" customHeight="false" outlineLevel="0" collapsed="false">
      <c r="M247" s="1381"/>
      <c r="P247" s="179"/>
      <c r="S247" s="179"/>
    </row>
    <row r="248" customFormat="false" ht="15.75" hidden="false" customHeight="false" outlineLevel="0" collapsed="false">
      <c r="M248" s="1381"/>
      <c r="P248" s="179"/>
      <c r="S248" s="179"/>
    </row>
    <row r="249" customFormat="false" ht="15.75" hidden="false" customHeight="false" outlineLevel="0" collapsed="false">
      <c r="M249" s="1381"/>
      <c r="P249" s="179"/>
      <c r="S249" s="179"/>
    </row>
    <row r="250" customFormat="false" ht="15.75" hidden="false" customHeight="false" outlineLevel="0" collapsed="false">
      <c r="M250" s="1381"/>
      <c r="P250" s="179"/>
      <c r="S250" s="179"/>
    </row>
    <row r="251" customFormat="false" ht="15.75" hidden="false" customHeight="false" outlineLevel="0" collapsed="false">
      <c r="M251" s="1381"/>
      <c r="P251" s="179"/>
      <c r="S251" s="179"/>
    </row>
    <row r="252" customFormat="false" ht="15.75" hidden="false" customHeight="false" outlineLevel="0" collapsed="false">
      <c r="M252" s="1381"/>
      <c r="P252" s="179"/>
      <c r="S252" s="179"/>
    </row>
    <row r="253" customFormat="false" ht="15.75" hidden="false" customHeight="false" outlineLevel="0" collapsed="false">
      <c r="M253" s="1381"/>
      <c r="P253" s="179"/>
      <c r="S253" s="179"/>
    </row>
    <row r="254" customFormat="false" ht="15.75" hidden="false" customHeight="false" outlineLevel="0" collapsed="false">
      <c r="M254" s="1381"/>
      <c r="P254" s="179"/>
      <c r="S254" s="179"/>
    </row>
    <row r="255" customFormat="false" ht="15.75" hidden="false" customHeight="false" outlineLevel="0" collapsed="false">
      <c r="M255" s="1381"/>
      <c r="P255" s="179"/>
      <c r="S255" s="179"/>
    </row>
    <row r="256" customFormat="false" ht="15.75" hidden="false" customHeight="false" outlineLevel="0" collapsed="false">
      <c r="M256" s="1381"/>
      <c r="P256" s="179"/>
      <c r="S256" s="179"/>
    </row>
    <row r="257" customFormat="false" ht="15.75" hidden="false" customHeight="false" outlineLevel="0" collapsed="false">
      <c r="M257" s="1381"/>
      <c r="P257" s="179"/>
      <c r="S257" s="179"/>
    </row>
    <row r="258" customFormat="false" ht="15.75" hidden="false" customHeight="false" outlineLevel="0" collapsed="false">
      <c r="M258" s="1381"/>
      <c r="P258" s="179"/>
      <c r="S258" s="179"/>
    </row>
    <row r="259" customFormat="false" ht="15.75" hidden="false" customHeight="false" outlineLevel="0" collapsed="false">
      <c r="M259" s="1381"/>
      <c r="P259" s="179"/>
      <c r="S259" s="179"/>
    </row>
    <row r="260" customFormat="false" ht="15.75" hidden="false" customHeight="false" outlineLevel="0" collapsed="false">
      <c r="M260" s="1381"/>
      <c r="P260" s="179"/>
      <c r="S260" s="179"/>
    </row>
    <row r="261" customFormat="false" ht="15.75" hidden="false" customHeight="false" outlineLevel="0" collapsed="false">
      <c r="M261" s="1381"/>
      <c r="P261" s="179"/>
      <c r="S261" s="179"/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M275" s="1381"/>
      <c r="P275" s="179"/>
      <c r="S275" s="179"/>
    </row>
    <row r="276" customFormat="false" ht="15.75" hidden="false" customHeight="false" outlineLevel="0" collapsed="false">
      <c r="M276" s="1381"/>
      <c r="P276" s="179"/>
      <c r="S276" s="179"/>
    </row>
    <row r="277" customFormat="false" ht="15.75" hidden="false" customHeight="false" outlineLevel="0" collapsed="false">
      <c r="M277" s="1381"/>
      <c r="P277" s="179"/>
      <c r="S277" s="179"/>
    </row>
    <row r="278" customFormat="false" ht="15.75" hidden="false" customHeight="false" outlineLevel="0" collapsed="false">
      <c r="M278" s="1381"/>
      <c r="P278" s="179"/>
      <c r="S278" s="179"/>
    </row>
    <row r="279" customFormat="false" ht="15.75" hidden="false" customHeight="false" outlineLevel="0" collapsed="false">
      <c r="M279" s="1381"/>
      <c r="P279" s="179"/>
      <c r="S279" s="179"/>
    </row>
    <row r="280" customFormat="false" ht="15.75" hidden="false" customHeight="false" outlineLevel="0" collapsed="false">
      <c r="M280" s="1381"/>
      <c r="P280" s="179"/>
      <c r="S280" s="179"/>
    </row>
    <row r="281" customFormat="false" ht="15.75" hidden="false" customHeight="false" outlineLevel="0" collapsed="false">
      <c r="M281" s="1381"/>
      <c r="P281" s="179"/>
      <c r="S281" s="179"/>
    </row>
    <row r="282" customFormat="false" ht="15.75" hidden="false" customHeight="false" outlineLevel="0" collapsed="false">
      <c r="M282" s="1381"/>
      <c r="P282" s="179"/>
      <c r="S282" s="179"/>
    </row>
    <row r="283" customFormat="false" ht="15.75" hidden="false" customHeight="false" outlineLevel="0" collapsed="false">
      <c r="M283" s="1381"/>
      <c r="P283" s="179"/>
      <c r="S283" s="179"/>
    </row>
    <row r="284" customFormat="false" ht="15.75" hidden="false" customHeight="false" outlineLevel="0" collapsed="false">
      <c r="M284" s="1381"/>
      <c r="P284" s="179"/>
      <c r="S284" s="179"/>
    </row>
    <row r="285" customFormat="false" ht="15.75" hidden="false" customHeight="false" outlineLevel="0" collapsed="false">
      <c r="M285" s="1381"/>
      <c r="P285" s="179"/>
      <c r="S285" s="179"/>
    </row>
    <row r="286" customFormat="false" ht="15.75" hidden="false" customHeight="false" outlineLevel="0" collapsed="false">
      <c r="M286" s="1381"/>
      <c r="P286" s="179"/>
      <c r="S286" s="179"/>
    </row>
    <row r="287" customFormat="false" ht="15.75" hidden="false" customHeight="false" outlineLevel="0" collapsed="false">
      <c r="M287" s="1381"/>
      <c r="P287" s="179"/>
      <c r="S287" s="179"/>
    </row>
    <row r="288" customFormat="false" ht="15.75" hidden="false" customHeight="false" outlineLevel="0" collapsed="false">
      <c r="M288" s="1381"/>
      <c r="P288" s="179"/>
      <c r="S288" s="179"/>
    </row>
    <row r="289" customFormat="false" ht="15.75" hidden="false" customHeight="false" outlineLevel="0" collapsed="false">
      <c r="M289" s="1381"/>
      <c r="P289" s="179"/>
      <c r="S289" s="179"/>
    </row>
    <row r="290" customFormat="false" ht="15.75" hidden="false" customHeight="false" outlineLevel="0" collapsed="false">
      <c r="M290" s="1381"/>
      <c r="P290" s="179"/>
      <c r="S290" s="179"/>
    </row>
    <row r="291" customFormat="false" ht="15.75" hidden="false" customHeight="false" outlineLevel="0" collapsed="false">
      <c r="M291" s="1381"/>
      <c r="P291" s="179"/>
      <c r="S291" s="179"/>
    </row>
    <row r="292" customFormat="false" ht="15.75" hidden="false" customHeight="false" outlineLevel="0" collapsed="false">
      <c r="M292" s="1381"/>
      <c r="P292" s="179"/>
      <c r="S292" s="179"/>
    </row>
    <row r="293" customFormat="false" ht="15.75" hidden="false" customHeight="false" outlineLevel="0" collapsed="false">
      <c r="M293" s="1381"/>
      <c r="P293" s="179"/>
      <c r="S293" s="179"/>
    </row>
    <row r="294" customFormat="false" ht="15.75" hidden="false" customHeight="false" outlineLevel="0" collapsed="false">
      <c r="M294" s="1381"/>
      <c r="P294" s="179"/>
      <c r="S294" s="179"/>
    </row>
    <row r="295" customFormat="false" ht="15.75" hidden="false" customHeight="false" outlineLevel="0" collapsed="false">
      <c r="M295" s="1381"/>
      <c r="P295" s="179"/>
      <c r="S295" s="179"/>
    </row>
    <row r="296" customFormat="false" ht="15.75" hidden="false" customHeight="false" outlineLevel="0" collapsed="false">
      <c r="M296" s="1381"/>
      <c r="P296" s="179"/>
      <c r="S296" s="179"/>
    </row>
    <row r="297" customFormat="false" ht="15.75" hidden="false" customHeight="false" outlineLevel="0" collapsed="false">
      <c r="M297" s="1381"/>
      <c r="P297" s="179"/>
      <c r="S297" s="179"/>
    </row>
    <row r="298" customFormat="false" ht="15.75" hidden="false" customHeight="false" outlineLevel="0" collapsed="false">
      <c r="M298" s="1381"/>
      <c r="P298" s="179"/>
      <c r="S298" s="179"/>
    </row>
    <row r="299" customFormat="false" ht="15.75" hidden="false" customHeight="false" outlineLevel="0" collapsed="false">
      <c r="M299" s="1381"/>
      <c r="P299" s="179"/>
      <c r="S299" s="179"/>
    </row>
    <row r="300" customFormat="false" ht="15.75" hidden="false" customHeight="false" outlineLevel="0" collapsed="false">
      <c r="M300" s="1381"/>
      <c r="P300" s="179"/>
      <c r="S300" s="179"/>
    </row>
    <row r="301" customFormat="false" ht="15.75" hidden="false" customHeight="false" outlineLevel="0" collapsed="false">
      <c r="M301" s="1381"/>
      <c r="P301" s="179"/>
      <c r="S301" s="179"/>
    </row>
    <row r="302" customFormat="false" ht="15.75" hidden="false" customHeight="false" outlineLevel="0" collapsed="false">
      <c r="M302" s="1381"/>
      <c r="P302" s="179"/>
      <c r="S302" s="179"/>
    </row>
    <row r="303" customFormat="false" ht="15.75" hidden="false" customHeight="false" outlineLevel="0" collapsed="false">
      <c r="M303" s="1381"/>
      <c r="P303" s="179"/>
      <c r="S303" s="179"/>
    </row>
    <row r="304" customFormat="false" ht="15.75" hidden="false" customHeight="false" outlineLevel="0" collapsed="false">
      <c r="M304" s="1381"/>
      <c r="P304" s="179"/>
      <c r="S304" s="179"/>
    </row>
    <row r="305" customFormat="false" ht="15.75" hidden="false" customHeight="false" outlineLevel="0" collapsed="false">
      <c r="M305" s="1381"/>
      <c r="P305" s="179"/>
      <c r="S305" s="179"/>
    </row>
    <row r="306" customFormat="false" ht="15.75" hidden="false" customHeight="false" outlineLevel="0" collapsed="false">
      <c r="M306" s="1381"/>
      <c r="P306" s="179"/>
      <c r="S306" s="179"/>
    </row>
    <row r="307" customFormat="false" ht="15.75" hidden="false" customHeight="false" outlineLevel="0" collapsed="false">
      <c r="M307" s="1381"/>
      <c r="P307" s="179"/>
      <c r="S307" s="179"/>
    </row>
    <row r="308" customFormat="false" ht="15.75" hidden="false" customHeight="false" outlineLevel="0" collapsed="false">
      <c r="M308" s="1381"/>
      <c r="P308" s="179"/>
      <c r="S308" s="179"/>
    </row>
    <row r="309" customFormat="false" ht="15.75" hidden="false" customHeight="false" outlineLevel="0" collapsed="false">
      <c r="M309" s="1381"/>
      <c r="P309" s="179"/>
      <c r="S309" s="179"/>
    </row>
    <row r="310" customFormat="false" ht="15.75" hidden="false" customHeight="false" outlineLevel="0" collapsed="false">
      <c r="M310" s="1381"/>
      <c r="P310" s="179"/>
      <c r="S310" s="179"/>
    </row>
    <row r="311" customFormat="false" ht="15.75" hidden="false" customHeight="false" outlineLevel="0" collapsed="false">
      <c r="M311" s="1381"/>
      <c r="P311" s="179"/>
      <c r="S311" s="179"/>
    </row>
    <row r="312" customFormat="false" ht="15.75" hidden="false" customHeight="false" outlineLevel="0" collapsed="false">
      <c r="M312" s="1381"/>
      <c r="P312" s="179"/>
      <c r="S312" s="179"/>
    </row>
    <row r="313" customFormat="false" ht="15.75" hidden="false" customHeight="false" outlineLevel="0" collapsed="false">
      <c r="M313" s="1381"/>
      <c r="P313" s="179"/>
      <c r="S313" s="179"/>
    </row>
    <row r="314" customFormat="false" ht="15.75" hidden="false" customHeight="false" outlineLevel="0" collapsed="false">
      <c r="M314" s="1381"/>
      <c r="P314" s="179"/>
      <c r="S314" s="179"/>
    </row>
    <row r="315" customFormat="false" ht="15.75" hidden="false" customHeight="false" outlineLevel="0" collapsed="false">
      <c r="M315" s="1381"/>
      <c r="P315" s="179"/>
      <c r="S315" s="179"/>
    </row>
    <row r="316" customFormat="false" ht="15.75" hidden="false" customHeight="false" outlineLevel="0" collapsed="false">
      <c r="M316" s="1381"/>
      <c r="P316" s="179"/>
      <c r="S316" s="179"/>
    </row>
    <row r="317" customFormat="false" ht="15.75" hidden="false" customHeight="false" outlineLevel="0" collapsed="false">
      <c r="M317" s="1381"/>
      <c r="P317" s="179"/>
      <c r="S317" s="179"/>
    </row>
    <row r="318" customFormat="false" ht="15.75" hidden="false" customHeight="false" outlineLevel="0" collapsed="false">
      <c r="M318" s="1381"/>
      <c r="P318" s="179"/>
      <c r="S318" s="179"/>
    </row>
    <row r="319" customFormat="false" ht="15.75" hidden="false" customHeight="false" outlineLevel="0" collapsed="false">
      <c r="M319" s="1381"/>
      <c r="P319" s="179"/>
      <c r="S319" s="179"/>
    </row>
    <row r="320" customFormat="false" ht="15.75" hidden="false" customHeight="false" outlineLevel="0" collapsed="false">
      <c r="M320" s="1381"/>
      <c r="P320" s="179"/>
      <c r="S320" s="179"/>
    </row>
    <row r="321" customFormat="false" ht="15.75" hidden="false" customHeight="false" outlineLevel="0" collapsed="false">
      <c r="M321" s="1381"/>
      <c r="P321" s="179"/>
      <c r="S321" s="179"/>
    </row>
    <row r="322" customFormat="false" ht="15.75" hidden="false" customHeight="false" outlineLevel="0" collapsed="false">
      <c r="M322" s="1381"/>
      <c r="P322" s="179"/>
      <c r="S322" s="179"/>
    </row>
    <row r="323" customFormat="false" ht="15.75" hidden="false" customHeight="false" outlineLevel="0" collapsed="false">
      <c r="M323" s="1381"/>
      <c r="P323" s="179"/>
      <c r="S323" s="179"/>
    </row>
    <row r="324" customFormat="false" ht="15.75" hidden="false" customHeight="false" outlineLevel="0" collapsed="false">
      <c r="M324" s="1381"/>
      <c r="P324" s="179"/>
      <c r="S324" s="179"/>
    </row>
    <row r="325" customFormat="false" ht="15.75" hidden="false" customHeight="false" outlineLevel="0" collapsed="false">
      <c r="M325" s="1381"/>
      <c r="P325" s="179"/>
      <c r="S325" s="179"/>
    </row>
    <row r="326" customFormat="false" ht="15.75" hidden="false" customHeight="false" outlineLevel="0" collapsed="false">
      <c r="M326" s="1381"/>
      <c r="P326" s="179"/>
      <c r="S326" s="179"/>
    </row>
    <row r="327" customFormat="false" ht="15.75" hidden="false" customHeight="false" outlineLevel="0" collapsed="false">
      <c r="M327" s="1381"/>
      <c r="P327" s="179"/>
      <c r="S327" s="179"/>
    </row>
    <row r="328" customFormat="false" ht="15.75" hidden="false" customHeight="false" outlineLevel="0" collapsed="false">
      <c r="M328" s="1381"/>
      <c r="P328" s="179"/>
      <c r="S328" s="179"/>
    </row>
    <row r="329" customFormat="false" ht="15.75" hidden="false" customHeight="false" outlineLevel="0" collapsed="false">
      <c r="M329" s="1381"/>
      <c r="P329" s="179"/>
      <c r="S329" s="179"/>
    </row>
    <row r="330" customFormat="false" ht="15.75" hidden="false" customHeight="false" outlineLevel="0" collapsed="false">
      <c r="M330" s="1381"/>
      <c r="P330" s="179"/>
      <c r="S330" s="179"/>
    </row>
    <row r="331" customFormat="false" ht="15.75" hidden="false" customHeight="false" outlineLevel="0" collapsed="false">
      <c r="M331" s="1381"/>
      <c r="P331" s="179"/>
      <c r="S331" s="179"/>
    </row>
    <row r="332" customFormat="false" ht="15.75" hidden="false" customHeight="false" outlineLevel="0" collapsed="false">
      <c r="M332" s="1381"/>
      <c r="P332" s="179"/>
      <c r="S332" s="179"/>
    </row>
    <row r="333" customFormat="false" ht="15.75" hidden="false" customHeight="false" outlineLevel="0" collapsed="false">
      <c r="M333" s="1381"/>
      <c r="P333" s="179"/>
      <c r="S333" s="179"/>
    </row>
    <row r="334" customFormat="false" ht="15.75" hidden="false" customHeight="false" outlineLevel="0" collapsed="false">
      <c r="M334" s="1381"/>
      <c r="P334" s="179"/>
      <c r="S334" s="179"/>
    </row>
    <row r="335" customFormat="false" ht="15.75" hidden="false" customHeight="false" outlineLevel="0" collapsed="false">
      <c r="M335" s="1381"/>
      <c r="P335" s="179"/>
      <c r="S335" s="179"/>
    </row>
    <row r="336" customFormat="false" ht="15.75" hidden="false" customHeight="false" outlineLevel="0" collapsed="false">
      <c r="M336" s="1381"/>
      <c r="P336" s="179"/>
      <c r="S336" s="179"/>
    </row>
    <row r="337" customFormat="false" ht="15.75" hidden="false" customHeight="false" outlineLevel="0" collapsed="false">
      <c r="M337" s="1381"/>
      <c r="P337" s="179"/>
      <c r="S337" s="179"/>
    </row>
    <row r="338" customFormat="false" ht="15.75" hidden="false" customHeight="false" outlineLevel="0" collapsed="false">
      <c r="M338" s="1381"/>
      <c r="P338" s="179"/>
      <c r="S338" s="179"/>
    </row>
    <row r="339" customFormat="false" ht="15.75" hidden="false" customHeight="false" outlineLevel="0" collapsed="false">
      <c r="M339" s="1381"/>
      <c r="P339" s="179"/>
      <c r="S339" s="179"/>
    </row>
    <row r="340" customFormat="false" ht="15.75" hidden="false" customHeight="false" outlineLevel="0" collapsed="false">
      <c r="M340" s="1381"/>
      <c r="P340" s="179"/>
      <c r="S340" s="179"/>
    </row>
    <row r="341" customFormat="false" ht="15.75" hidden="false" customHeight="false" outlineLevel="0" collapsed="false">
      <c r="M341" s="1381"/>
      <c r="P341" s="179"/>
      <c r="S341" s="179"/>
    </row>
    <row r="342" customFormat="false" ht="15.75" hidden="false" customHeight="false" outlineLevel="0" collapsed="false">
      <c r="M342" s="1381"/>
      <c r="P342" s="179"/>
      <c r="S342" s="179"/>
    </row>
    <row r="343" customFormat="false" ht="15.75" hidden="false" customHeight="false" outlineLevel="0" collapsed="false">
      <c r="M343" s="1381"/>
      <c r="P343" s="179"/>
      <c r="S343" s="179"/>
    </row>
    <row r="344" customFormat="false" ht="15.75" hidden="false" customHeight="false" outlineLevel="0" collapsed="false">
      <c r="M344" s="1381"/>
      <c r="P344" s="179"/>
      <c r="S344" s="179"/>
    </row>
    <row r="345" customFormat="false" ht="15.75" hidden="false" customHeight="false" outlineLevel="0" collapsed="false">
      <c r="M345" s="1381"/>
      <c r="P345" s="179"/>
      <c r="S345" s="179"/>
    </row>
    <row r="346" customFormat="false" ht="15.75" hidden="false" customHeight="false" outlineLevel="0" collapsed="false">
      <c r="M346" s="1381"/>
      <c r="P346" s="179"/>
      <c r="S346" s="179"/>
    </row>
    <row r="347" customFormat="false" ht="15.75" hidden="false" customHeight="false" outlineLevel="0" collapsed="false">
      <c r="M347" s="1381"/>
      <c r="P347" s="179"/>
      <c r="S347" s="179"/>
    </row>
    <row r="348" customFormat="false" ht="15.75" hidden="false" customHeight="false" outlineLevel="0" collapsed="false">
      <c r="M348" s="1381"/>
      <c r="P348" s="179"/>
      <c r="S348" s="179"/>
    </row>
    <row r="349" customFormat="false" ht="15.75" hidden="false" customHeight="false" outlineLevel="0" collapsed="false">
      <c r="M349" s="1381"/>
      <c r="P349" s="179"/>
      <c r="S349" s="179"/>
    </row>
    <row r="350" customFormat="false" ht="15.75" hidden="false" customHeight="false" outlineLevel="0" collapsed="false">
      <c r="M350" s="1381"/>
      <c r="P350" s="179"/>
      <c r="S350" s="179"/>
    </row>
    <row r="351" customFormat="false" ht="15.75" hidden="false" customHeight="false" outlineLevel="0" collapsed="false">
      <c r="M351" s="1381"/>
      <c r="P351" s="179"/>
      <c r="S351" s="179"/>
    </row>
    <row r="352" customFormat="false" ht="15.75" hidden="false" customHeight="false" outlineLevel="0" collapsed="false">
      <c r="M352" s="1381"/>
      <c r="P352" s="179"/>
      <c r="S352" s="179"/>
    </row>
    <row r="353" customFormat="false" ht="15.75" hidden="false" customHeight="false" outlineLevel="0" collapsed="false">
      <c r="M353" s="1381"/>
      <c r="P353" s="179"/>
      <c r="S353" s="179"/>
    </row>
    <row r="354" customFormat="false" ht="15.75" hidden="false" customHeight="false" outlineLevel="0" collapsed="false">
      <c r="M354" s="1381"/>
      <c r="P354" s="179"/>
      <c r="S354" s="179"/>
    </row>
    <row r="355" customFormat="false" ht="15.75" hidden="false" customHeight="false" outlineLevel="0" collapsed="false">
      <c r="M355" s="1381"/>
      <c r="P355" s="179"/>
      <c r="S355" s="179"/>
    </row>
    <row r="356" customFormat="false" ht="15.75" hidden="false" customHeight="false" outlineLevel="0" collapsed="false">
      <c r="M356" s="1381"/>
      <c r="P356" s="179"/>
      <c r="S356" s="179"/>
    </row>
    <row r="357" customFormat="false" ht="15.75" hidden="false" customHeight="false" outlineLevel="0" collapsed="false">
      <c r="M357" s="1381"/>
      <c r="P357" s="179"/>
      <c r="S357" s="179"/>
    </row>
    <row r="358" customFormat="false" ht="15.75" hidden="false" customHeight="false" outlineLevel="0" collapsed="false">
      <c r="M358" s="1381"/>
      <c r="P358" s="179"/>
      <c r="S358" s="179"/>
    </row>
    <row r="359" customFormat="false" ht="15.75" hidden="false" customHeight="false" outlineLevel="0" collapsed="false">
      <c r="M359" s="1381"/>
      <c r="P359" s="179"/>
      <c r="S359" s="179"/>
    </row>
    <row r="360" customFormat="false" ht="15.75" hidden="false" customHeight="false" outlineLevel="0" collapsed="false">
      <c r="M360" s="1381"/>
      <c r="P360" s="179"/>
      <c r="S360" s="179"/>
    </row>
    <row r="361" customFormat="false" ht="15.75" hidden="false" customHeight="false" outlineLevel="0" collapsed="false">
      <c r="M361" s="1381"/>
      <c r="P361" s="179"/>
      <c r="S361" s="179"/>
    </row>
    <row r="362" customFormat="false" ht="15.75" hidden="false" customHeight="false" outlineLevel="0" collapsed="false">
      <c r="M362" s="1381"/>
      <c r="P362" s="179"/>
      <c r="S362" s="179"/>
    </row>
    <row r="363" customFormat="false" ht="15.75" hidden="false" customHeight="false" outlineLevel="0" collapsed="false">
      <c r="M363" s="1381"/>
      <c r="P363" s="179"/>
      <c r="S363" s="179"/>
    </row>
    <row r="364" customFormat="false" ht="15.75" hidden="false" customHeight="false" outlineLevel="0" collapsed="false">
      <c r="M364" s="1381"/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  <row r="377" customFormat="false" ht="15.75" hidden="false" customHeight="false" outlineLevel="0" collapsed="false">
      <c r="P377" s="179"/>
      <c r="S377" s="179"/>
    </row>
    <row r="378" customFormat="false" ht="15.75" hidden="false" customHeight="false" outlineLevel="0" collapsed="false">
      <c r="P378" s="179"/>
      <c r="S378" s="179"/>
    </row>
    <row r="379" customFormat="false" ht="15.75" hidden="false" customHeight="false" outlineLevel="0" collapsed="false">
      <c r="P379" s="179"/>
      <c r="S379" s="179"/>
    </row>
    <row r="380" customFormat="false" ht="15.75" hidden="false" customHeight="false" outlineLevel="0" collapsed="false">
      <c r="P380" s="179"/>
      <c r="S380" s="179"/>
    </row>
    <row r="381" customFormat="false" ht="15.75" hidden="false" customHeight="false" outlineLevel="0" collapsed="false">
      <c r="P381" s="179"/>
      <c r="S381" s="179"/>
    </row>
    <row r="382" customFormat="false" ht="15.75" hidden="false" customHeight="false" outlineLevel="0" collapsed="false">
      <c r="P382" s="179"/>
      <c r="S382" s="179"/>
    </row>
    <row r="383" customFormat="false" ht="15.75" hidden="false" customHeight="false" outlineLevel="0" collapsed="false">
      <c r="P383" s="179"/>
      <c r="S383" s="179"/>
    </row>
    <row r="384" customFormat="false" ht="15.75" hidden="false" customHeight="false" outlineLevel="0" collapsed="false">
      <c r="P384" s="179"/>
      <c r="S384" s="179"/>
    </row>
    <row r="385" customFormat="false" ht="15.75" hidden="false" customHeight="false" outlineLevel="0" collapsed="false">
      <c r="P385" s="179"/>
      <c r="S385" s="179"/>
    </row>
    <row r="386" customFormat="false" ht="15.75" hidden="false" customHeight="false" outlineLevel="0" collapsed="false">
      <c r="P386" s="179"/>
      <c r="S386" s="179"/>
    </row>
    <row r="387" customFormat="false" ht="15.75" hidden="false" customHeight="false" outlineLevel="0" collapsed="false">
      <c r="P387" s="179"/>
      <c r="S387" s="179"/>
    </row>
    <row r="388" customFormat="false" ht="15.75" hidden="false" customHeight="false" outlineLevel="0" collapsed="false">
      <c r="P388" s="179"/>
      <c r="S388" s="179"/>
    </row>
    <row r="389" customFormat="false" ht="15.75" hidden="false" customHeight="false" outlineLevel="0" collapsed="false">
      <c r="P389" s="179"/>
      <c r="S389" s="179"/>
    </row>
    <row r="390" customFormat="false" ht="15.75" hidden="false" customHeight="false" outlineLevel="0" collapsed="false">
      <c r="P390" s="179"/>
      <c r="S390" s="179"/>
    </row>
    <row r="391" customFormat="false" ht="15.75" hidden="false" customHeight="false" outlineLevel="0" collapsed="false">
      <c r="P391" s="179"/>
      <c r="S391" s="179"/>
    </row>
    <row r="392" customFormat="false" ht="15.75" hidden="false" customHeight="false" outlineLevel="0" collapsed="false">
      <c r="P392" s="179"/>
      <c r="S392" s="179"/>
    </row>
    <row r="393" customFormat="false" ht="15.75" hidden="false" customHeight="false" outlineLevel="0" collapsed="false">
      <c r="P393" s="179"/>
      <c r="S393" s="179"/>
    </row>
    <row r="394" customFormat="false" ht="15.75" hidden="false" customHeight="false" outlineLevel="0" collapsed="false">
      <c r="P394" s="179"/>
      <c r="S394" s="179"/>
    </row>
    <row r="395" customFormat="false" ht="15.75" hidden="false" customHeight="false" outlineLevel="0" collapsed="false">
      <c r="P395" s="179"/>
      <c r="S395" s="179"/>
    </row>
    <row r="396" customFormat="false" ht="15.75" hidden="false" customHeight="false" outlineLevel="0" collapsed="false">
      <c r="P396" s="179"/>
      <c r="S396" s="179"/>
    </row>
    <row r="397" customFormat="false" ht="15.75" hidden="false" customHeight="false" outlineLevel="0" collapsed="false">
      <c r="P397" s="179"/>
      <c r="S397" s="179"/>
    </row>
    <row r="398" customFormat="false" ht="15.75" hidden="false" customHeight="false" outlineLevel="0" collapsed="false">
      <c r="P398" s="179"/>
      <c r="S398" s="179"/>
    </row>
    <row r="399" customFormat="false" ht="15.75" hidden="false" customHeight="false" outlineLevel="0" collapsed="false">
      <c r="P399" s="179"/>
      <c r="S399" s="179"/>
    </row>
    <row r="400" customFormat="false" ht="15.75" hidden="false" customHeight="false" outlineLevel="0" collapsed="false">
      <c r="P400" s="179"/>
      <c r="S400" s="179"/>
    </row>
    <row r="401" customFormat="false" ht="15.75" hidden="false" customHeight="false" outlineLevel="0" collapsed="false">
      <c r="P401" s="179"/>
      <c r="S401" s="179"/>
    </row>
    <row r="402" customFormat="false" ht="15.75" hidden="false" customHeight="false" outlineLevel="0" collapsed="false">
      <c r="P402" s="179"/>
      <c r="S402" s="179"/>
    </row>
    <row r="403" customFormat="false" ht="15.75" hidden="false" customHeight="false" outlineLevel="0" collapsed="false">
      <c r="P403" s="179"/>
      <c r="S403" s="179"/>
    </row>
    <row r="404" customFormat="false" ht="15.75" hidden="false" customHeight="false" outlineLevel="0" collapsed="false">
      <c r="P404" s="179"/>
      <c r="S404" s="179"/>
    </row>
    <row r="405" customFormat="false" ht="15.75" hidden="false" customHeight="false" outlineLevel="0" collapsed="false">
      <c r="P405" s="179"/>
      <c r="S405" s="179"/>
    </row>
    <row r="406" customFormat="false" ht="15.75" hidden="false" customHeight="false" outlineLevel="0" collapsed="false">
      <c r="P406" s="179"/>
      <c r="S406" s="179"/>
    </row>
    <row r="407" customFormat="false" ht="15.75" hidden="false" customHeight="false" outlineLevel="0" collapsed="false">
      <c r="P407" s="179"/>
      <c r="S407" s="179"/>
    </row>
    <row r="408" customFormat="false" ht="15.75" hidden="false" customHeight="false" outlineLevel="0" collapsed="false">
      <c r="P408" s="179"/>
      <c r="S408" s="179"/>
    </row>
    <row r="409" customFormat="false" ht="15.75" hidden="false" customHeight="false" outlineLevel="0" collapsed="false">
      <c r="P409" s="179"/>
      <c r="S409" s="179"/>
    </row>
    <row r="410" customFormat="false" ht="15.75" hidden="false" customHeight="false" outlineLevel="0" collapsed="false">
      <c r="P410" s="179"/>
      <c r="S410" s="179"/>
    </row>
    <row r="411" customFormat="false" ht="15.75" hidden="false" customHeight="false" outlineLevel="0" collapsed="false">
      <c r="P411" s="179"/>
      <c r="S411" s="179"/>
    </row>
    <row r="412" customFormat="false" ht="15.75" hidden="false" customHeight="false" outlineLevel="0" collapsed="false">
      <c r="P412" s="179"/>
      <c r="S412" s="179"/>
    </row>
    <row r="413" customFormat="false" ht="15.75" hidden="false" customHeight="false" outlineLevel="0" collapsed="false">
      <c r="P413" s="179"/>
      <c r="S413" s="179"/>
    </row>
    <row r="414" customFormat="false" ht="15.75" hidden="false" customHeight="false" outlineLevel="0" collapsed="false">
      <c r="P414" s="179"/>
      <c r="S414" s="179"/>
    </row>
    <row r="415" customFormat="false" ht="15.75" hidden="false" customHeight="false" outlineLevel="0" collapsed="false">
      <c r="P415" s="179"/>
      <c r="S415" s="179"/>
    </row>
    <row r="416" customFormat="false" ht="15.75" hidden="false" customHeight="false" outlineLevel="0" collapsed="false">
      <c r="P416" s="179"/>
      <c r="S416" s="179"/>
    </row>
    <row r="417" customFormat="false" ht="15.75" hidden="false" customHeight="false" outlineLevel="0" collapsed="false">
      <c r="P417" s="179"/>
      <c r="S417" s="179"/>
    </row>
    <row r="418" customFormat="false" ht="15.75" hidden="false" customHeight="false" outlineLevel="0" collapsed="false">
      <c r="P418" s="179"/>
      <c r="S418" s="179"/>
    </row>
    <row r="419" customFormat="false" ht="15.75" hidden="false" customHeight="false" outlineLevel="0" collapsed="false">
      <c r="P419" s="179"/>
      <c r="S419" s="179"/>
    </row>
    <row r="420" customFormat="false" ht="15.75" hidden="false" customHeight="false" outlineLevel="0" collapsed="false">
      <c r="P420" s="179"/>
      <c r="S420" s="179"/>
    </row>
    <row r="421" customFormat="false" ht="15.75" hidden="false" customHeight="false" outlineLevel="0" collapsed="false">
      <c r="P421" s="179"/>
      <c r="S421" s="179"/>
    </row>
    <row r="422" customFormat="false" ht="15.75" hidden="false" customHeight="false" outlineLevel="0" collapsed="false">
      <c r="P422" s="179"/>
      <c r="S422" s="179"/>
    </row>
    <row r="423" customFormat="false" ht="15.75" hidden="false" customHeight="false" outlineLevel="0" collapsed="false">
      <c r="P423" s="179"/>
      <c r="S423" s="179"/>
    </row>
    <row r="424" customFormat="false" ht="15.75" hidden="false" customHeight="false" outlineLevel="0" collapsed="false">
      <c r="P424" s="179"/>
      <c r="S424" s="179"/>
    </row>
    <row r="425" customFormat="false" ht="15.75" hidden="false" customHeight="false" outlineLevel="0" collapsed="false">
      <c r="P425" s="179"/>
      <c r="S425" s="179"/>
    </row>
    <row r="426" customFormat="false" ht="15.75" hidden="false" customHeight="false" outlineLevel="0" collapsed="false">
      <c r="P426" s="179"/>
      <c r="S426" s="179"/>
    </row>
    <row r="427" customFormat="false" ht="15.75" hidden="false" customHeight="false" outlineLevel="0" collapsed="false">
      <c r="P427" s="179"/>
      <c r="S427" s="179"/>
    </row>
    <row r="428" customFormat="false" ht="15.75" hidden="false" customHeight="false" outlineLevel="0" collapsed="false">
      <c r="P428" s="179"/>
      <c r="S428" s="179"/>
    </row>
    <row r="429" customFormat="false" ht="15.75" hidden="false" customHeight="false" outlineLevel="0" collapsed="false">
      <c r="P429" s="179"/>
      <c r="S429" s="179"/>
    </row>
    <row r="430" customFormat="false" ht="15.75" hidden="false" customHeight="false" outlineLevel="0" collapsed="false">
      <c r="P430" s="179"/>
      <c r="S430" s="179"/>
    </row>
    <row r="431" customFormat="false" ht="15.75" hidden="false" customHeight="false" outlineLevel="0" collapsed="false">
      <c r="P431" s="179"/>
      <c r="S431" s="179"/>
    </row>
    <row r="432" customFormat="false" ht="15.75" hidden="false" customHeight="false" outlineLevel="0" collapsed="false">
      <c r="P432" s="179"/>
      <c r="S432" s="179"/>
    </row>
    <row r="433" customFormat="false" ht="15.75" hidden="false" customHeight="false" outlineLevel="0" collapsed="false">
      <c r="P433" s="179"/>
      <c r="S433" s="179"/>
    </row>
    <row r="434" customFormat="false" ht="15.75" hidden="false" customHeight="false" outlineLevel="0" collapsed="false">
      <c r="P434" s="179"/>
      <c r="S434" s="179"/>
    </row>
    <row r="435" customFormat="false" ht="15.75" hidden="false" customHeight="false" outlineLevel="0" collapsed="false">
      <c r="P435" s="179"/>
      <c r="S435" s="179"/>
    </row>
    <row r="436" customFormat="false" ht="15.75" hidden="false" customHeight="false" outlineLevel="0" collapsed="false">
      <c r="P436" s="179"/>
      <c r="S436" s="179"/>
    </row>
    <row r="437" customFormat="false" ht="15.75" hidden="false" customHeight="false" outlineLevel="0" collapsed="false">
      <c r="P437" s="179"/>
      <c r="S437" s="179"/>
    </row>
    <row r="438" customFormat="false" ht="15.75" hidden="false" customHeight="false" outlineLevel="0" collapsed="false">
      <c r="P438" s="179"/>
      <c r="S438" s="179"/>
    </row>
    <row r="439" customFormat="false" ht="15.75" hidden="false" customHeight="false" outlineLevel="0" collapsed="false">
      <c r="P439" s="179"/>
      <c r="S439" s="179"/>
    </row>
    <row r="440" customFormat="false" ht="15.75" hidden="false" customHeight="false" outlineLevel="0" collapsed="false">
      <c r="P440" s="179"/>
      <c r="S440" s="179"/>
    </row>
    <row r="441" customFormat="false" ht="15.75" hidden="false" customHeight="false" outlineLevel="0" collapsed="false">
      <c r="P441" s="179"/>
      <c r="S441" s="179"/>
    </row>
    <row r="442" customFormat="false" ht="15.75" hidden="false" customHeight="false" outlineLevel="0" collapsed="false">
      <c r="P442" s="179"/>
      <c r="S442" s="179"/>
    </row>
    <row r="443" customFormat="false" ht="15.75" hidden="false" customHeight="false" outlineLevel="0" collapsed="false">
      <c r="P443" s="179"/>
      <c r="S443" s="179"/>
    </row>
    <row r="444" customFormat="false" ht="15.75" hidden="false" customHeight="false" outlineLevel="0" collapsed="false">
      <c r="P444" s="179"/>
      <c r="S444" s="179"/>
    </row>
    <row r="445" customFormat="false" ht="15.75" hidden="false" customHeight="false" outlineLevel="0" collapsed="false">
      <c r="P445" s="179"/>
      <c r="S445" s="179"/>
    </row>
    <row r="446" customFormat="false" ht="15.75" hidden="false" customHeight="false" outlineLevel="0" collapsed="false">
      <c r="P446" s="179"/>
      <c r="S446" s="179"/>
    </row>
    <row r="447" customFormat="false" ht="15.75" hidden="false" customHeight="false" outlineLevel="0" collapsed="false">
      <c r="P447" s="179"/>
      <c r="S447" s="179"/>
    </row>
    <row r="448" customFormat="false" ht="15.75" hidden="false" customHeight="false" outlineLevel="0" collapsed="false">
      <c r="P448" s="179"/>
      <c r="S448" s="179"/>
    </row>
    <row r="449" customFormat="false" ht="15.75" hidden="false" customHeight="false" outlineLevel="0" collapsed="false">
      <c r="P449" s="179"/>
      <c r="S449" s="179"/>
    </row>
    <row r="450" customFormat="false" ht="15.75" hidden="false" customHeight="false" outlineLevel="0" collapsed="false">
      <c r="P450" s="179"/>
      <c r="S450" s="179"/>
    </row>
    <row r="451" customFormat="false" ht="15.75" hidden="false" customHeight="false" outlineLevel="0" collapsed="false">
      <c r="P451" s="179"/>
      <c r="S451" s="179"/>
    </row>
    <row r="452" customFormat="false" ht="15.75" hidden="false" customHeight="false" outlineLevel="0" collapsed="false">
      <c r="P452" s="179"/>
      <c r="S452" s="179"/>
    </row>
    <row r="453" customFormat="false" ht="15.75" hidden="false" customHeight="false" outlineLevel="0" collapsed="false">
      <c r="P453" s="179"/>
      <c r="S453" s="179"/>
    </row>
    <row r="454" customFormat="false" ht="15.75" hidden="false" customHeight="false" outlineLevel="0" collapsed="false">
      <c r="P454" s="179"/>
      <c r="S454" s="179"/>
    </row>
    <row r="455" customFormat="false" ht="15.75" hidden="false" customHeight="false" outlineLevel="0" collapsed="false">
      <c r="P455" s="179"/>
      <c r="S455" s="179"/>
    </row>
    <row r="456" customFormat="false" ht="15.75" hidden="false" customHeight="false" outlineLevel="0" collapsed="false">
      <c r="P456" s="179"/>
      <c r="S456" s="179"/>
    </row>
    <row r="457" customFormat="false" ht="15.75" hidden="false" customHeight="false" outlineLevel="0" collapsed="false">
      <c r="P457" s="179"/>
      <c r="S457" s="179"/>
    </row>
    <row r="458" customFormat="false" ht="15.75" hidden="false" customHeight="false" outlineLevel="0" collapsed="false">
      <c r="P458" s="179"/>
      <c r="S458" s="179"/>
    </row>
    <row r="459" customFormat="false" ht="15.75" hidden="false" customHeight="false" outlineLevel="0" collapsed="false">
      <c r="P459" s="179"/>
      <c r="S459" s="179"/>
    </row>
    <row r="460" customFormat="false" ht="15.75" hidden="false" customHeight="false" outlineLevel="0" collapsed="false">
      <c r="P460" s="179"/>
      <c r="S460" s="179"/>
    </row>
    <row r="461" customFormat="false" ht="15.75" hidden="false" customHeight="false" outlineLevel="0" collapsed="false">
      <c r="P461" s="179"/>
      <c r="S461" s="179"/>
    </row>
    <row r="462" customFormat="false" ht="15.75" hidden="false" customHeight="false" outlineLevel="0" collapsed="false">
      <c r="P462" s="179"/>
      <c r="S462" s="179"/>
    </row>
    <row r="463" customFormat="false" ht="15.75" hidden="false" customHeight="false" outlineLevel="0" collapsed="false">
      <c r="P463" s="179"/>
      <c r="S463" s="179"/>
    </row>
    <row r="464" customFormat="false" ht="15.75" hidden="false" customHeight="false" outlineLevel="0" collapsed="false">
      <c r="P464" s="179"/>
      <c r="S464" s="179"/>
    </row>
    <row r="465" customFormat="false" ht="15.75" hidden="false" customHeight="false" outlineLevel="0" collapsed="false">
      <c r="P465" s="179"/>
      <c r="S465" s="179"/>
    </row>
    <row r="466" customFormat="false" ht="15.75" hidden="false" customHeight="false" outlineLevel="0" collapsed="false">
      <c r="P466" s="179"/>
      <c r="S466" s="179"/>
    </row>
  </sheetData>
  <mergeCells count="15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6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P113" activeCellId="0" sqref="P113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512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false" outlineLevel="0" collapsed="false">
      <c r="A8" s="1202" t="s">
        <v>514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false" outlineLevel="0" collapsed="false">
      <c r="A9" s="1324" t="s">
        <v>529</v>
      </c>
      <c r="B9" s="1325" t="n">
        <f aca="false">J9</f>
        <v>300</v>
      </c>
      <c r="C9" s="1325" t="s">
        <v>496</v>
      </c>
      <c r="D9" s="1325" t="n">
        <f aca="false">K9</f>
        <v>260</v>
      </c>
      <c r="E9" s="1325" t="s">
        <v>496</v>
      </c>
      <c r="F9" s="1357" t="n">
        <f aca="false">L9</f>
        <v>600</v>
      </c>
      <c r="G9" s="1325" t="s">
        <v>496</v>
      </c>
      <c r="H9" s="1325" t="n">
        <v>4</v>
      </c>
      <c r="I9" s="1327" t="s">
        <v>515</v>
      </c>
      <c r="J9" s="1328" t="n">
        <v>300</v>
      </c>
      <c r="K9" s="1259" t="n">
        <v>260</v>
      </c>
      <c r="L9" s="1259" t="n">
        <v>600</v>
      </c>
      <c r="M9" s="1360" t="n">
        <v>10.0166821005605</v>
      </c>
      <c r="N9" s="1261" t="n">
        <v>298.554762337929</v>
      </c>
      <c r="O9" s="1240" t="n">
        <v>13315.5143896388</v>
      </c>
      <c r="P9" s="1365" t="n">
        <v>16049.2102964214</v>
      </c>
      <c r="Q9" s="1333" t="n">
        <v>7043.02367612625</v>
      </c>
      <c r="R9" s="1366" t="n">
        <v>20358.538065765</v>
      </c>
      <c r="S9" s="1335" t="n">
        <v>23092.2339725476</v>
      </c>
    </row>
    <row r="10" customFormat="false" ht="16.5" hidden="false" customHeight="false" outlineLevel="0" collapsed="false">
      <c r="A10" s="1336" t="s">
        <v>529</v>
      </c>
      <c r="B10" s="1337" t="n">
        <f aca="false">J10</f>
        <v>300</v>
      </c>
      <c r="C10" s="1337" t="s">
        <v>496</v>
      </c>
      <c r="D10" s="1337" t="n">
        <f aca="false">K10</f>
        <v>260</v>
      </c>
      <c r="E10" s="1337" t="s">
        <v>496</v>
      </c>
      <c r="F10" s="1357" t="n">
        <f aca="false">L10</f>
        <v>650</v>
      </c>
      <c r="G10" s="1337" t="s">
        <v>496</v>
      </c>
      <c r="H10" s="1325" t="n">
        <v>4</v>
      </c>
      <c r="I10" s="1327" t="s">
        <v>515</v>
      </c>
      <c r="J10" s="1338" t="n">
        <v>300</v>
      </c>
      <c r="K10" s="1209" t="n">
        <v>260</v>
      </c>
      <c r="L10" s="1209" t="n">
        <v>650</v>
      </c>
      <c r="M10" s="1210" t="n">
        <v>10.6994361704258</v>
      </c>
      <c r="N10" s="1211" t="n">
        <v>358.265714805514</v>
      </c>
      <c r="O10" s="1212" t="n">
        <v>14001.1091055225</v>
      </c>
      <c r="P10" s="1367" t="n">
        <v>16906.9480061303</v>
      </c>
      <c r="Q10" s="1300" t="n">
        <v>7446.3980802075</v>
      </c>
      <c r="R10" s="1301" t="n">
        <v>21447.50718573</v>
      </c>
      <c r="S10" s="1344" t="n">
        <v>24353.3460863378</v>
      </c>
    </row>
    <row r="11" customFormat="false" ht="16.5" hidden="false" customHeight="false" outlineLevel="0" collapsed="false">
      <c r="A11" s="1336" t="s">
        <v>529</v>
      </c>
      <c r="B11" s="1337" t="n">
        <f aca="false">J11</f>
        <v>300</v>
      </c>
      <c r="C11" s="1337" t="s">
        <v>496</v>
      </c>
      <c r="D11" s="1337" t="n">
        <f aca="false">K11</f>
        <v>260</v>
      </c>
      <c r="E11" s="1337" t="s">
        <v>496</v>
      </c>
      <c r="F11" s="1357" t="n">
        <f aca="false">L11</f>
        <v>700</v>
      </c>
      <c r="G11" s="1337" t="s">
        <v>496</v>
      </c>
      <c r="H11" s="1325" t="n">
        <v>4</v>
      </c>
      <c r="I11" s="1327" t="s">
        <v>515</v>
      </c>
      <c r="J11" s="1338" t="n">
        <v>300</v>
      </c>
      <c r="K11" s="1209" t="n">
        <v>260</v>
      </c>
      <c r="L11" s="1209" t="n">
        <v>700</v>
      </c>
      <c r="M11" s="1210" t="n">
        <v>11.3992302402911</v>
      </c>
      <c r="N11" s="1211" t="n">
        <v>417.9766672731</v>
      </c>
      <c r="O11" s="1212" t="n">
        <v>14686.7038214063</v>
      </c>
      <c r="P11" s="1367" t="n">
        <v>17764.685715839</v>
      </c>
      <c r="Q11" s="1300" t="n">
        <v>8065.26947287125</v>
      </c>
      <c r="R11" s="1301" t="n">
        <v>22751.9732942775</v>
      </c>
      <c r="S11" s="1344" t="n">
        <v>25829.9551887103</v>
      </c>
    </row>
    <row r="12" customFormat="false" ht="16.5" hidden="false" customHeight="false" outlineLevel="0" collapsed="false">
      <c r="A12" s="1336" t="s">
        <v>529</v>
      </c>
      <c r="B12" s="1337" t="n">
        <f aca="false">J12</f>
        <v>300</v>
      </c>
      <c r="C12" s="1337" t="s">
        <v>496</v>
      </c>
      <c r="D12" s="1337" t="n">
        <f aca="false">K12</f>
        <v>260</v>
      </c>
      <c r="E12" s="1337" t="s">
        <v>496</v>
      </c>
      <c r="F12" s="1357" t="n">
        <f aca="false">L12</f>
        <v>750</v>
      </c>
      <c r="G12" s="1337" t="s">
        <v>496</v>
      </c>
      <c r="H12" s="1325" t="n">
        <v>4</v>
      </c>
      <c r="I12" s="1327" t="s">
        <v>515</v>
      </c>
      <c r="J12" s="1338" t="n">
        <v>300</v>
      </c>
      <c r="K12" s="1209" t="n">
        <v>260</v>
      </c>
      <c r="L12" s="1209" t="n">
        <v>750</v>
      </c>
      <c r="M12" s="1210" t="n">
        <v>12.0819843101563</v>
      </c>
      <c r="N12" s="1211" t="n">
        <v>477.687619740686</v>
      </c>
      <c r="O12" s="1212" t="n">
        <v>15372.29853729</v>
      </c>
      <c r="P12" s="1367" t="n">
        <v>18622.4234255478</v>
      </c>
      <c r="Q12" s="1300" t="n">
        <v>8468.6438769525</v>
      </c>
      <c r="R12" s="1301" t="n">
        <v>23840.9424142425</v>
      </c>
      <c r="S12" s="1344" t="n">
        <v>27091.0673025003</v>
      </c>
    </row>
    <row r="13" customFormat="false" ht="16.5" hidden="false" customHeight="false" outlineLevel="0" collapsed="false">
      <c r="A13" s="1336" t="s">
        <v>529</v>
      </c>
      <c r="B13" s="1337" t="n">
        <f aca="false">J13</f>
        <v>300</v>
      </c>
      <c r="C13" s="1337" t="s">
        <v>496</v>
      </c>
      <c r="D13" s="1337" t="n">
        <f aca="false">K13</f>
        <v>260</v>
      </c>
      <c r="E13" s="1337" t="s">
        <v>496</v>
      </c>
      <c r="F13" s="1357" t="n">
        <f aca="false">L13</f>
        <v>800</v>
      </c>
      <c r="G13" s="1337" t="s">
        <v>496</v>
      </c>
      <c r="H13" s="1325" t="n">
        <v>4</v>
      </c>
      <c r="I13" s="1327" t="s">
        <v>515</v>
      </c>
      <c r="J13" s="1338" t="n">
        <v>300</v>
      </c>
      <c r="K13" s="1209" t="n">
        <v>260</v>
      </c>
      <c r="L13" s="1209" t="n">
        <v>800</v>
      </c>
      <c r="M13" s="1210" t="n">
        <v>12.7647383800216</v>
      </c>
      <c r="N13" s="1211" t="n">
        <v>537.398572208272</v>
      </c>
      <c r="O13" s="1212" t="n">
        <v>16057.8932531738</v>
      </c>
      <c r="P13" s="1367" t="n">
        <v>19480.1611352566</v>
      </c>
      <c r="Q13" s="1300" t="n">
        <v>8872.01828103375</v>
      </c>
      <c r="R13" s="1301" t="n">
        <v>24929.9115342075</v>
      </c>
      <c r="S13" s="1344" t="n">
        <v>28352.1794162903</v>
      </c>
    </row>
    <row r="14" customFormat="false" ht="16.5" hidden="false" customHeight="false" outlineLevel="0" collapsed="false">
      <c r="A14" s="1336" t="s">
        <v>529</v>
      </c>
      <c r="B14" s="1337" t="n">
        <f aca="false">J14</f>
        <v>300</v>
      </c>
      <c r="C14" s="1337" t="s">
        <v>496</v>
      </c>
      <c r="D14" s="1337" t="n">
        <f aca="false">K14</f>
        <v>260</v>
      </c>
      <c r="E14" s="1337" t="s">
        <v>496</v>
      </c>
      <c r="F14" s="1357" t="n">
        <f aca="false">L14</f>
        <v>850</v>
      </c>
      <c r="G14" s="1337" t="s">
        <v>496</v>
      </c>
      <c r="H14" s="1325" t="n">
        <v>4</v>
      </c>
      <c r="I14" s="1327" t="s">
        <v>515</v>
      </c>
      <c r="J14" s="1338" t="n">
        <v>300</v>
      </c>
      <c r="K14" s="1209" t="n">
        <v>260</v>
      </c>
      <c r="L14" s="1209" t="n">
        <v>850</v>
      </c>
      <c r="M14" s="1210" t="n">
        <v>13.4645324498868</v>
      </c>
      <c r="N14" s="1211" t="n">
        <v>597.109524675857</v>
      </c>
      <c r="O14" s="1212" t="n">
        <v>16743.4879690575</v>
      </c>
      <c r="P14" s="1367" t="n">
        <v>20337.8988449654</v>
      </c>
      <c r="Q14" s="1300" t="n">
        <v>9490.8896736975</v>
      </c>
      <c r="R14" s="1301" t="n">
        <v>26234.377642755</v>
      </c>
      <c r="S14" s="1344" t="n">
        <v>29828.7885186629</v>
      </c>
    </row>
    <row r="15" customFormat="false" ht="16.5" hidden="false" customHeight="false" outlineLevel="0" collapsed="false">
      <c r="A15" s="1336" t="s">
        <v>529</v>
      </c>
      <c r="B15" s="1337" t="n">
        <f aca="false">J15</f>
        <v>300</v>
      </c>
      <c r="C15" s="1337" t="s">
        <v>496</v>
      </c>
      <c r="D15" s="1337" t="n">
        <f aca="false">K15</f>
        <v>260</v>
      </c>
      <c r="E15" s="1337" t="s">
        <v>496</v>
      </c>
      <c r="F15" s="1357" t="n">
        <f aca="false">L15</f>
        <v>900</v>
      </c>
      <c r="G15" s="1337" t="s">
        <v>496</v>
      </c>
      <c r="H15" s="1325" t="n">
        <v>4</v>
      </c>
      <c r="I15" s="1327" t="s">
        <v>515</v>
      </c>
      <c r="J15" s="1338" t="n">
        <v>300</v>
      </c>
      <c r="K15" s="1209" t="n">
        <v>260</v>
      </c>
      <c r="L15" s="1209" t="n">
        <v>900</v>
      </c>
      <c r="M15" s="1210" t="n">
        <v>14.1472865197521</v>
      </c>
      <c r="N15" s="1211" t="n">
        <v>656.820477143443</v>
      </c>
      <c r="O15" s="1212" t="n">
        <v>17429.0826849413</v>
      </c>
      <c r="P15" s="1367" t="n">
        <v>21195.6365546742</v>
      </c>
      <c r="Q15" s="1300" t="n">
        <v>9894.26407777875</v>
      </c>
      <c r="R15" s="1301" t="n">
        <v>27323.34676272</v>
      </c>
      <c r="S15" s="1344" t="n">
        <v>31089.9006324529</v>
      </c>
    </row>
    <row r="16" customFormat="false" ht="16.5" hidden="false" customHeight="false" outlineLevel="0" collapsed="false">
      <c r="A16" s="1336" t="s">
        <v>529</v>
      </c>
      <c r="B16" s="1337" t="n">
        <f aca="false">J16</f>
        <v>300</v>
      </c>
      <c r="C16" s="1337" t="s">
        <v>496</v>
      </c>
      <c r="D16" s="1337" t="n">
        <f aca="false">K16</f>
        <v>260</v>
      </c>
      <c r="E16" s="1337" t="s">
        <v>496</v>
      </c>
      <c r="F16" s="1357" t="n">
        <f aca="false">L16</f>
        <v>950</v>
      </c>
      <c r="G16" s="1337" t="s">
        <v>496</v>
      </c>
      <c r="H16" s="1325" t="n">
        <v>4</v>
      </c>
      <c r="I16" s="1327" t="s">
        <v>515</v>
      </c>
      <c r="J16" s="1338" t="n">
        <v>300</v>
      </c>
      <c r="K16" s="1209" t="n">
        <v>260</v>
      </c>
      <c r="L16" s="1209" t="n">
        <v>950</v>
      </c>
      <c r="M16" s="1210" t="n">
        <v>14.8470805896174</v>
      </c>
      <c r="N16" s="1211" t="n">
        <v>716.531429611029</v>
      </c>
      <c r="O16" s="1212" t="n">
        <v>18114.677400825</v>
      </c>
      <c r="P16" s="1367" t="n">
        <v>22053.374264383</v>
      </c>
      <c r="Q16" s="1300" t="n">
        <v>10513.1354704425</v>
      </c>
      <c r="R16" s="1301" t="n">
        <v>28627.8128712675</v>
      </c>
      <c r="S16" s="1344" t="n">
        <v>32566.5097348255</v>
      </c>
    </row>
    <row r="17" customFormat="false" ht="16.5" hidden="false" customHeight="false" outlineLevel="0" collapsed="false">
      <c r="A17" s="1336" t="s">
        <v>529</v>
      </c>
      <c r="B17" s="1337" t="n">
        <f aca="false">J17</f>
        <v>300</v>
      </c>
      <c r="C17" s="1337" t="s">
        <v>496</v>
      </c>
      <c r="D17" s="1337" t="n">
        <f aca="false">K17</f>
        <v>260</v>
      </c>
      <c r="E17" s="1337" t="s">
        <v>496</v>
      </c>
      <c r="F17" s="1357" t="n">
        <f aca="false">L17</f>
        <v>1000</v>
      </c>
      <c r="G17" s="1337" t="s">
        <v>496</v>
      </c>
      <c r="H17" s="1325" t="n">
        <v>4</v>
      </c>
      <c r="I17" s="1327" t="s">
        <v>515</v>
      </c>
      <c r="J17" s="1338" t="n">
        <v>300</v>
      </c>
      <c r="K17" s="1209" t="n">
        <v>260</v>
      </c>
      <c r="L17" s="1209" t="n">
        <v>1000</v>
      </c>
      <c r="M17" s="1210" t="n">
        <v>15.5298346594826</v>
      </c>
      <c r="N17" s="1211" t="n">
        <v>776.242382078615</v>
      </c>
      <c r="O17" s="1212" t="n">
        <v>18800.2721167088</v>
      </c>
      <c r="P17" s="1367" t="n">
        <v>22911.1119740917</v>
      </c>
      <c r="Q17" s="1300" t="n">
        <v>10916.5098745238</v>
      </c>
      <c r="R17" s="1301" t="n">
        <v>29716.7819912325</v>
      </c>
      <c r="S17" s="1344" t="n">
        <v>33827.6218486155</v>
      </c>
    </row>
    <row r="18" customFormat="false" ht="16.5" hidden="false" customHeight="false" outlineLevel="0" collapsed="false">
      <c r="A18" s="1336" t="s">
        <v>529</v>
      </c>
      <c r="B18" s="1337" t="n">
        <f aca="false">J18</f>
        <v>300</v>
      </c>
      <c r="C18" s="1337" t="s">
        <v>496</v>
      </c>
      <c r="D18" s="1337" t="n">
        <f aca="false">K18</f>
        <v>260</v>
      </c>
      <c r="E18" s="1337" t="s">
        <v>496</v>
      </c>
      <c r="F18" s="1357" t="n">
        <f aca="false">L18</f>
        <v>1050</v>
      </c>
      <c r="G18" s="1337" t="s">
        <v>496</v>
      </c>
      <c r="H18" s="1325" t="n">
        <v>4</v>
      </c>
      <c r="I18" s="1327" t="s">
        <v>515</v>
      </c>
      <c r="J18" s="1338" t="n">
        <v>300</v>
      </c>
      <c r="K18" s="1209" t="n">
        <v>260</v>
      </c>
      <c r="L18" s="1209" t="n">
        <v>1050</v>
      </c>
      <c r="M18" s="1210" t="n">
        <v>16.2296287293479</v>
      </c>
      <c r="N18" s="1211" t="n">
        <v>835.9533345462</v>
      </c>
      <c r="O18" s="1212" t="n">
        <v>19485.8668325925</v>
      </c>
      <c r="P18" s="1367" t="n">
        <v>23768.8496838006</v>
      </c>
      <c r="Q18" s="1300" t="n">
        <v>11535.3811359788</v>
      </c>
      <c r="R18" s="1301" t="n">
        <v>31021.2479685713</v>
      </c>
      <c r="S18" s="1344" t="n">
        <v>35304.2308197793</v>
      </c>
    </row>
    <row r="19" customFormat="false" ht="16.5" hidden="false" customHeight="false" outlineLevel="0" collapsed="false">
      <c r="A19" s="1324" t="s">
        <v>529</v>
      </c>
      <c r="B19" s="1325" t="n">
        <f aca="false">J19</f>
        <v>300</v>
      </c>
      <c r="C19" s="1325" t="s">
        <v>496</v>
      </c>
      <c r="D19" s="1325" t="n">
        <f aca="false">K19</f>
        <v>260</v>
      </c>
      <c r="E19" s="1325" t="s">
        <v>496</v>
      </c>
      <c r="F19" s="1357" t="n">
        <f aca="false">L19</f>
        <v>1100</v>
      </c>
      <c r="G19" s="1325" t="s">
        <v>496</v>
      </c>
      <c r="H19" s="1325" t="n">
        <v>4</v>
      </c>
      <c r="I19" s="1327" t="s">
        <v>515</v>
      </c>
      <c r="J19" s="1338" t="n">
        <v>300</v>
      </c>
      <c r="K19" s="1209" t="n">
        <v>260</v>
      </c>
      <c r="L19" s="1209" t="n">
        <v>1100</v>
      </c>
      <c r="M19" s="1210" t="n">
        <v>16.9123827992132</v>
      </c>
      <c r="N19" s="1211" t="n">
        <v>895.664287013786</v>
      </c>
      <c r="O19" s="1212" t="n">
        <v>20171.4615484763</v>
      </c>
      <c r="P19" s="1367" t="n">
        <v>24626.5873935094</v>
      </c>
      <c r="Q19" s="1300" t="n">
        <v>11938.75554006</v>
      </c>
      <c r="R19" s="1301" t="n">
        <v>32110.2170885363</v>
      </c>
      <c r="S19" s="1344" t="n">
        <v>36565.3429335694</v>
      </c>
    </row>
    <row r="20" customFormat="false" ht="16.5" hidden="false" customHeight="false" outlineLevel="0" collapsed="false">
      <c r="A20" s="1336" t="s">
        <v>529</v>
      </c>
      <c r="B20" s="1337" t="n">
        <f aca="false">J20</f>
        <v>300</v>
      </c>
      <c r="C20" s="1337" t="s">
        <v>496</v>
      </c>
      <c r="D20" s="1337" t="n">
        <f aca="false">K20</f>
        <v>260</v>
      </c>
      <c r="E20" s="1337" t="s">
        <v>496</v>
      </c>
      <c r="F20" s="1357" t="n">
        <f aca="false">L20</f>
        <v>1150</v>
      </c>
      <c r="G20" s="1337" t="s">
        <v>496</v>
      </c>
      <c r="H20" s="1325" t="n">
        <v>4</v>
      </c>
      <c r="I20" s="1327" t="s">
        <v>515</v>
      </c>
      <c r="J20" s="1338" t="n">
        <v>300</v>
      </c>
      <c r="K20" s="1209" t="n">
        <v>260</v>
      </c>
      <c r="L20" s="1209" t="n">
        <v>1150</v>
      </c>
      <c r="M20" s="1210" t="n">
        <v>17.5951368690784</v>
      </c>
      <c r="N20" s="1211" t="n">
        <v>955.375239481372</v>
      </c>
      <c r="O20" s="1212" t="n">
        <v>20857.05626436</v>
      </c>
      <c r="P20" s="1367" t="n">
        <v>25484.3251032181</v>
      </c>
      <c r="Q20" s="1300" t="n">
        <v>12342.1299441413</v>
      </c>
      <c r="R20" s="1301" t="n">
        <v>33199.1862085013</v>
      </c>
      <c r="S20" s="1344" t="n">
        <v>37826.4550473594</v>
      </c>
    </row>
    <row r="21" customFormat="false" ht="16.5" hidden="false" customHeight="false" outlineLevel="0" collapsed="false">
      <c r="A21" s="1336" t="s">
        <v>529</v>
      </c>
      <c r="B21" s="1337" t="n">
        <f aca="false">J21</f>
        <v>300</v>
      </c>
      <c r="C21" s="1337" t="s">
        <v>496</v>
      </c>
      <c r="D21" s="1337" t="n">
        <f aca="false">K21</f>
        <v>260</v>
      </c>
      <c r="E21" s="1337" t="s">
        <v>496</v>
      </c>
      <c r="F21" s="1357" t="n">
        <f aca="false">L21</f>
        <v>1200</v>
      </c>
      <c r="G21" s="1337" t="s">
        <v>496</v>
      </c>
      <c r="H21" s="1325" t="n">
        <v>4</v>
      </c>
      <c r="I21" s="1327" t="s">
        <v>515</v>
      </c>
      <c r="J21" s="1338" t="n">
        <v>300</v>
      </c>
      <c r="K21" s="1209" t="n">
        <v>260</v>
      </c>
      <c r="L21" s="1209" t="n">
        <v>1200</v>
      </c>
      <c r="M21" s="1210" t="n">
        <v>18.3734309389437</v>
      </c>
      <c r="N21" s="1211" t="n">
        <v>1015.08619194896</v>
      </c>
      <c r="O21" s="1212" t="n">
        <v>21614.757929685</v>
      </c>
      <c r="P21" s="1367" t="n">
        <v>26414.6099323943</v>
      </c>
      <c r="Q21" s="1300" t="n">
        <v>12961.001336805</v>
      </c>
      <c r="R21" s="1301" t="n">
        <v>34575.75926649</v>
      </c>
      <c r="S21" s="1344" t="n">
        <v>39375.6112691993</v>
      </c>
    </row>
    <row r="22" customFormat="false" ht="16.5" hidden="false" customHeight="false" outlineLevel="0" collapsed="false">
      <c r="A22" s="1336" t="s">
        <v>529</v>
      </c>
      <c r="B22" s="1337" t="n">
        <f aca="false">J22</f>
        <v>300</v>
      </c>
      <c r="C22" s="1337" t="s">
        <v>496</v>
      </c>
      <c r="D22" s="1337" t="n">
        <f aca="false">K22</f>
        <v>260</v>
      </c>
      <c r="E22" s="1337" t="s">
        <v>496</v>
      </c>
      <c r="F22" s="1357" t="n">
        <f aca="false">L22</f>
        <v>1250</v>
      </c>
      <c r="G22" s="1337" t="s">
        <v>496</v>
      </c>
      <c r="H22" s="1325" t="n">
        <v>4</v>
      </c>
      <c r="I22" s="1327" t="s">
        <v>515</v>
      </c>
      <c r="J22" s="1338" t="n">
        <v>300</v>
      </c>
      <c r="K22" s="1209" t="n">
        <v>260</v>
      </c>
      <c r="L22" s="1209" t="n">
        <v>1250</v>
      </c>
      <c r="M22" s="1210" t="n">
        <v>19.0561850088089</v>
      </c>
      <c r="N22" s="1211" t="n">
        <v>1074.79714441654</v>
      </c>
      <c r="O22" s="1212" t="n">
        <v>22300.3526455688</v>
      </c>
      <c r="P22" s="1367" t="n">
        <v>27272.3476421031</v>
      </c>
      <c r="Q22" s="1300" t="n">
        <v>13364.3757408863</v>
      </c>
      <c r="R22" s="1301" t="n">
        <v>35664.728386455</v>
      </c>
      <c r="S22" s="1344" t="n">
        <v>40636.7233829893</v>
      </c>
    </row>
    <row r="23" customFormat="false" ht="16.5" hidden="false" customHeight="false" outlineLevel="0" collapsed="false">
      <c r="A23" s="1336" t="s">
        <v>529</v>
      </c>
      <c r="B23" s="1337" t="n">
        <f aca="false">J23</f>
        <v>300</v>
      </c>
      <c r="C23" s="1337" t="s">
        <v>496</v>
      </c>
      <c r="D23" s="1337" t="n">
        <f aca="false">K23</f>
        <v>260</v>
      </c>
      <c r="E23" s="1337" t="s">
        <v>496</v>
      </c>
      <c r="F23" s="1357" t="n">
        <f aca="false">L23</f>
        <v>1300</v>
      </c>
      <c r="G23" s="1337" t="s">
        <v>496</v>
      </c>
      <c r="H23" s="1325" t="n">
        <v>4</v>
      </c>
      <c r="I23" s="1327" t="s">
        <v>515</v>
      </c>
      <c r="J23" s="1338" t="n">
        <v>300</v>
      </c>
      <c r="K23" s="1209" t="n">
        <v>260</v>
      </c>
      <c r="L23" s="1209" t="n">
        <v>1300</v>
      </c>
      <c r="M23" s="1210" t="n">
        <v>19.7559790786742</v>
      </c>
      <c r="N23" s="1211" t="n">
        <v>1134.50809688413</v>
      </c>
      <c r="O23" s="1212" t="n">
        <v>22985.9473614525</v>
      </c>
      <c r="P23" s="1367" t="n">
        <v>28130.085351812</v>
      </c>
      <c r="Q23" s="1300" t="n">
        <v>13983.24713355</v>
      </c>
      <c r="R23" s="1301" t="n">
        <v>36969.1944950025</v>
      </c>
      <c r="S23" s="1344" t="n">
        <v>42113.332485362</v>
      </c>
    </row>
    <row r="24" customFormat="false" ht="16.5" hidden="false" customHeight="false" outlineLevel="0" collapsed="false">
      <c r="A24" s="1336" t="s">
        <v>529</v>
      </c>
      <c r="B24" s="1337" t="n">
        <f aca="false">J24</f>
        <v>300</v>
      </c>
      <c r="C24" s="1337" t="s">
        <v>496</v>
      </c>
      <c r="D24" s="1337" t="n">
        <f aca="false">K24</f>
        <v>260</v>
      </c>
      <c r="E24" s="1337" t="s">
        <v>496</v>
      </c>
      <c r="F24" s="1357" t="n">
        <f aca="false">L24</f>
        <v>1350</v>
      </c>
      <c r="G24" s="1337" t="s">
        <v>496</v>
      </c>
      <c r="H24" s="1325" t="n">
        <v>4</v>
      </c>
      <c r="I24" s="1327" t="s">
        <v>515</v>
      </c>
      <c r="J24" s="1338" t="n">
        <v>300</v>
      </c>
      <c r="K24" s="1209" t="n">
        <v>260</v>
      </c>
      <c r="L24" s="1209" t="n">
        <v>1350</v>
      </c>
      <c r="M24" s="1210" t="n">
        <v>20.4387331485395</v>
      </c>
      <c r="N24" s="1211" t="n">
        <v>1194.21904935171</v>
      </c>
      <c r="O24" s="1212" t="n">
        <v>23671.5420773363</v>
      </c>
      <c r="P24" s="1367" t="n">
        <v>28987.8230615207</v>
      </c>
      <c r="Q24" s="1300" t="n">
        <v>14386.6215376313</v>
      </c>
      <c r="R24" s="1301" t="n">
        <v>38058.1636149675</v>
      </c>
      <c r="S24" s="1344" t="n">
        <v>43374.444599152</v>
      </c>
    </row>
    <row r="25" customFormat="false" ht="16.5" hidden="false" customHeight="false" outlineLevel="0" collapsed="false">
      <c r="A25" s="1336" t="s">
        <v>529</v>
      </c>
      <c r="B25" s="1337" t="n">
        <f aca="false">J25</f>
        <v>300</v>
      </c>
      <c r="C25" s="1337" t="s">
        <v>496</v>
      </c>
      <c r="D25" s="1337" t="n">
        <f aca="false">K25</f>
        <v>260</v>
      </c>
      <c r="E25" s="1337" t="s">
        <v>496</v>
      </c>
      <c r="F25" s="1357" t="n">
        <f aca="false">L25</f>
        <v>1400</v>
      </c>
      <c r="G25" s="1337" t="s">
        <v>496</v>
      </c>
      <c r="H25" s="1325" t="n">
        <v>4</v>
      </c>
      <c r="I25" s="1327" t="s">
        <v>515</v>
      </c>
      <c r="J25" s="1338" t="n">
        <v>300</v>
      </c>
      <c r="K25" s="1209" t="n">
        <v>260</v>
      </c>
      <c r="L25" s="1209" t="n">
        <v>1400</v>
      </c>
      <c r="M25" s="1210" t="n">
        <v>21.1385272184047</v>
      </c>
      <c r="N25" s="1211" t="n">
        <v>1253.9300018193</v>
      </c>
      <c r="O25" s="1212" t="n">
        <v>24357.13679322</v>
      </c>
      <c r="P25" s="1367" t="n">
        <v>29845.5607712295</v>
      </c>
      <c r="Q25" s="1300" t="n">
        <v>15005.492930295</v>
      </c>
      <c r="R25" s="1301" t="n">
        <v>39362.629723515</v>
      </c>
      <c r="S25" s="1344" t="n">
        <v>44851.0537015245</v>
      </c>
    </row>
    <row r="26" customFormat="false" ht="16.5" hidden="false" customHeight="false" outlineLevel="0" collapsed="false">
      <c r="A26" s="1336" t="s">
        <v>529</v>
      </c>
      <c r="B26" s="1337" t="n">
        <f aca="false">J26</f>
        <v>300</v>
      </c>
      <c r="C26" s="1337" t="s">
        <v>496</v>
      </c>
      <c r="D26" s="1337" t="n">
        <f aca="false">K26</f>
        <v>260</v>
      </c>
      <c r="E26" s="1337" t="s">
        <v>496</v>
      </c>
      <c r="F26" s="1357" t="n">
        <f aca="false">L26</f>
        <v>1450</v>
      </c>
      <c r="G26" s="1337" t="s">
        <v>496</v>
      </c>
      <c r="H26" s="1325" t="n">
        <v>4</v>
      </c>
      <c r="I26" s="1327" t="s">
        <v>515</v>
      </c>
      <c r="J26" s="1338" t="n">
        <v>300</v>
      </c>
      <c r="K26" s="1209" t="n">
        <v>260</v>
      </c>
      <c r="L26" s="1209" t="n">
        <v>1450</v>
      </c>
      <c r="M26" s="1210" t="n">
        <v>21.82128128827</v>
      </c>
      <c r="N26" s="1211" t="n">
        <v>1313.64095428689</v>
      </c>
      <c r="O26" s="1212" t="n">
        <v>25042.7315091038</v>
      </c>
      <c r="P26" s="1367" t="n">
        <v>30703.2984809384</v>
      </c>
      <c r="Q26" s="1300" t="n">
        <v>15408.8673343763</v>
      </c>
      <c r="R26" s="1301" t="n">
        <v>40451.59884348</v>
      </c>
      <c r="S26" s="1344" t="n">
        <v>46112.1658153146</v>
      </c>
    </row>
    <row r="27" customFormat="false" ht="16.5" hidden="false" customHeight="false" outlineLevel="0" collapsed="false">
      <c r="A27" s="1336" t="s">
        <v>529</v>
      </c>
      <c r="B27" s="1337" t="n">
        <f aca="false">J27</f>
        <v>300</v>
      </c>
      <c r="C27" s="1337" t="s">
        <v>496</v>
      </c>
      <c r="D27" s="1337" t="n">
        <f aca="false">K27</f>
        <v>260</v>
      </c>
      <c r="E27" s="1337" t="s">
        <v>496</v>
      </c>
      <c r="F27" s="1357" t="n">
        <f aca="false">L27</f>
        <v>1500</v>
      </c>
      <c r="G27" s="1337" t="s">
        <v>496</v>
      </c>
      <c r="H27" s="1325" t="n">
        <v>4</v>
      </c>
      <c r="I27" s="1327" t="s">
        <v>515</v>
      </c>
      <c r="J27" s="1338" t="n">
        <v>300</v>
      </c>
      <c r="K27" s="1209" t="n">
        <v>260</v>
      </c>
      <c r="L27" s="1209" t="n">
        <v>1500</v>
      </c>
      <c r="M27" s="1210" t="n">
        <v>22.6869862100953</v>
      </c>
      <c r="N27" s="1211" t="n">
        <v>1373.35190675447</v>
      </c>
      <c r="O27" s="1212" t="n">
        <v>26299.6696097213</v>
      </c>
      <c r="P27" s="1367" t="n">
        <v>32097.7646610951</v>
      </c>
      <c r="Q27" s="1300" t="n">
        <v>16027.73872704</v>
      </c>
      <c r="R27" s="1301" t="n">
        <v>42327.4083367613</v>
      </c>
      <c r="S27" s="1344" t="n">
        <v>48125.5033881351</v>
      </c>
    </row>
    <row r="28" customFormat="false" ht="16.5" hidden="false" customHeight="false" outlineLevel="0" collapsed="false">
      <c r="A28" s="1336" t="s">
        <v>529</v>
      </c>
      <c r="B28" s="1337" t="n">
        <f aca="false">J28</f>
        <v>300</v>
      </c>
      <c r="C28" s="1337" t="s">
        <v>496</v>
      </c>
      <c r="D28" s="1337" t="n">
        <f aca="false">K28</f>
        <v>260</v>
      </c>
      <c r="E28" s="1337" t="s">
        <v>496</v>
      </c>
      <c r="F28" s="1357" t="n">
        <f aca="false">L28</f>
        <v>1550</v>
      </c>
      <c r="G28" s="1337" t="s">
        <v>496</v>
      </c>
      <c r="H28" s="1325" t="n">
        <v>4</v>
      </c>
      <c r="I28" s="1327" t="s">
        <v>515</v>
      </c>
      <c r="J28" s="1338" t="n">
        <v>300</v>
      </c>
      <c r="K28" s="1209" t="n">
        <v>260</v>
      </c>
      <c r="L28" s="1209" t="n">
        <v>1550</v>
      </c>
      <c r="M28" s="1210" t="n">
        <v>23.3697402799605</v>
      </c>
      <c r="N28" s="1211" t="n">
        <v>1433.06285922206</v>
      </c>
      <c r="O28" s="1212" t="n">
        <v>26985.264325605</v>
      </c>
      <c r="P28" s="1367" t="n">
        <v>32955.5023708038</v>
      </c>
      <c r="Q28" s="1300" t="n">
        <v>16431.1131311213</v>
      </c>
      <c r="R28" s="1301" t="n">
        <v>43416.3774567263</v>
      </c>
      <c r="S28" s="1344" t="n">
        <v>49386.6155019251</v>
      </c>
    </row>
    <row r="29" customFormat="false" ht="16.5" hidden="false" customHeight="false" outlineLevel="0" collapsed="false">
      <c r="A29" s="1324" t="s">
        <v>529</v>
      </c>
      <c r="B29" s="1325" t="n">
        <f aca="false">J29</f>
        <v>300</v>
      </c>
      <c r="C29" s="1325" t="s">
        <v>496</v>
      </c>
      <c r="D29" s="1325" t="n">
        <f aca="false">K29</f>
        <v>260</v>
      </c>
      <c r="E29" s="1325" t="s">
        <v>496</v>
      </c>
      <c r="F29" s="1357" t="n">
        <f aca="false">L29</f>
        <v>1600</v>
      </c>
      <c r="G29" s="1325" t="s">
        <v>496</v>
      </c>
      <c r="H29" s="1325" t="n">
        <v>4</v>
      </c>
      <c r="I29" s="1327" t="s">
        <v>515</v>
      </c>
      <c r="J29" s="1338" t="n">
        <v>300</v>
      </c>
      <c r="K29" s="1209" t="n">
        <v>260</v>
      </c>
      <c r="L29" s="1209" t="n">
        <v>1600</v>
      </c>
      <c r="M29" s="1210" t="n">
        <v>24.0524943498258</v>
      </c>
      <c r="N29" s="1211" t="n">
        <v>1492.77381168964</v>
      </c>
      <c r="O29" s="1212" t="n">
        <v>27670.8590414888</v>
      </c>
      <c r="P29" s="1367" t="n">
        <v>33813.2400805126</v>
      </c>
      <c r="Q29" s="1300" t="n">
        <v>16834.4875352025</v>
      </c>
      <c r="R29" s="1301" t="n">
        <v>44505.3465766913</v>
      </c>
      <c r="S29" s="1344" t="n">
        <v>50647.7276157151</v>
      </c>
    </row>
    <row r="30" customFormat="false" ht="16.5" hidden="false" customHeight="false" outlineLevel="0" collapsed="false">
      <c r="A30" s="1336" t="s">
        <v>529</v>
      </c>
      <c r="B30" s="1337" t="n">
        <f aca="false">J30</f>
        <v>300</v>
      </c>
      <c r="C30" s="1337" t="s">
        <v>496</v>
      </c>
      <c r="D30" s="1337" t="n">
        <f aca="false">K30</f>
        <v>260</v>
      </c>
      <c r="E30" s="1337" t="s">
        <v>496</v>
      </c>
      <c r="F30" s="1357" t="n">
        <f aca="false">L30</f>
        <v>1650</v>
      </c>
      <c r="G30" s="1337" t="s">
        <v>496</v>
      </c>
      <c r="H30" s="1325" t="n">
        <v>4</v>
      </c>
      <c r="I30" s="1327" t="s">
        <v>515</v>
      </c>
      <c r="J30" s="1338" t="n">
        <v>300</v>
      </c>
      <c r="K30" s="1209" t="n">
        <v>260</v>
      </c>
      <c r="L30" s="1209" t="n">
        <v>1650</v>
      </c>
      <c r="M30" s="1210" t="n">
        <v>24.7522884196911</v>
      </c>
      <c r="N30" s="1211" t="n">
        <v>1552.48476415723</v>
      </c>
      <c r="O30" s="1212" t="n">
        <v>28356.4537573725</v>
      </c>
      <c r="P30" s="1367" t="n">
        <v>34670.9777902215</v>
      </c>
      <c r="Q30" s="1300" t="n">
        <v>17453.3587966575</v>
      </c>
      <c r="R30" s="1301" t="n">
        <v>45809.81255403</v>
      </c>
      <c r="S30" s="1344" t="n">
        <v>52124.336586879</v>
      </c>
    </row>
    <row r="31" customFormat="false" ht="16.5" hidden="false" customHeight="false" outlineLevel="0" collapsed="false">
      <c r="A31" s="1336" t="s">
        <v>529</v>
      </c>
      <c r="B31" s="1337" t="n">
        <f aca="false">J31</f>
        <v>300</v>
      </c>
      <c r="C31" s="1337" t="s">
        <v>496</v>
      </c>
      <c r="D31" s="1337" t="n">
        <f aca="false">K31</f>
        <v>260</v>
      </c>
      <c r="E31" s="1337" t="s">
        <v>496</v>
      </c>
      <c r="F31" s="1357" t="n">
        <f aca="false">L31</f>
        <v>1700</v>
      </c>
      <c r="G31" s="1337" t="s">
        <v>496</v>
      </c>
      <c r="H31" s="1325" t="n">
        <v>4</v>
      </c>
      <c r="I31" s="1327" t="s">
        <v>515</v>
      </c>
      <c r="J31" s="1338" t="n">
        <v>300</v>
      </c>
      <c r="K31" s="1209" t="n">
        <v>260</v>
      </c>
      <c r="L31" s="1209" t="n">
        <v>1700</v>
      </c>
      <c r="M31" s="1210" t="n">
        <v>25.4350424895563</v>
      </c>
      <c r="N31" s="1211" t="n">
        <v>1612.19571662481</v>
      </c>
      <c r="O31" s="1212" t="n">
        <v>29042.0484732563</v>
      </c>
      <c r="P31" s="1367" t="n">
        <v>35528.7154999302</v>
      </c>
      <c r="Q31" s="1300" t="n">
        <v>17856.7332007388</v>
      </c>
      <c r="R31" s="1301" t="n">
        <v>46898.781673995</v>
      </c>
      <c r="S31" s="1344" t="n">
        <v>53385.448700669</v>
      </c>
    </row>
    <row r="32" customFormat="false" ht="16.5" hidden="false" customHeight="false" outlineLevel="0" collapsed="false">
      <c r="A32" s="1336" t="s">
        <v>529</v>
      </c>
      <c r="B32" s="1337" t="n">
        <f aca="false">J32</f>
        <v>300</v>
      </c>
      <c r="C32" s="1337" t="s">
        <v>496</v>
      </c>
      <c r="D32" s="1337" t="n">
        <f aca="false">K32</f>
        <v>260</v>
      </c>
      <c r="E32" s="1337" t="s">
        <v>496</v>
      </c>
      <c r="F32" s="1357" t="n">
        <f aca="false">L32</f>
        <v>1750</v>
      </c>
      <c r="G32" s="1337" t="s">
        <v>496</v>
      </c>
      <c r="H32" s="1325" t="n">
        <v>4</v>
      </c>
      <c r="I32" s="1327" t="s">
        <v>515</v>
      </c>
      <c r="J32" s="1338" t="n">
        <v>300</v>
      </c>
      <c r="K32" s="1209" t="n">
        <v>260</v>
      </c>
      <c r="L32" s="1209" t="n">
        <v>1750</v>
      </c>
      <c r="M32" s="1210" t="n">
        <v>26.1348365594216</v>
      </c>
      <c r="N32" s="1211" t="n">
        <v>1671.9066690924</v>
      </c>
      <c r="O32" s="1212" t="n">
        <v>29727.64318914</v>
      </c>
      <c r="P32" s="1367" t="n">
        <v>36386.453209639</v>
      </c>
      <c r="Q32" s="1300" t="n">
        <v>18475.6045934025</v>
      </c>
      <c r="R32" s="1301" t="n">
        <v>48203.2477825425</v>
      </c>
      <c r="S32" s="1344" t="n">
        <v>54862.0578030415</v>
      </c>
    </row>
    <row r="33" customFormat="false" ht="16.5" hidden="false" customHeight="false" outlineLevel="0" collapsed="false">
      <c r="A33" s="1336" t="s">
        <v>529</v>
      </c>
      <c r="B33" s="1337" t="n">
        <f aca="false">J33</f>
        <v>300</v>
      </c>
      <c r="C33" s="1337" t="s">
        <v>496</v>
      </c>
      <c r="D33" s="1337" t="n">
        <f aca="false">K33</f>
        <v>260</v>
      </c>
      <c r="E33" s="1337" t="s">
        <v>496</v>
      </c>
      <c r="F33" s="1357" t="n">
        <f aca="false">L33</f>
        <v>1800</v>
      </c>
      <c r="G33" s="1337" t="s">
        <v>496</v>
      </c>
      <c r="H33" s="1325" t="n">
        <v>4</v>
      </c>
      <c r="I33" s="1327" t="s">
        <v>515</v>
      </c>
      <c r="J33" s="1338" t="n">
        <v>300</v>
      </c>
      <c r="K33" s="1209" t="n">
        <v>260</v>
      </c>
      <c r="L33" s="1209" t="n">
        <v>1800</v>
      </c>
      <c r="M33" s="1210" t="n">
        <v>26.8175906292868</v>
      </c>
      <c r="N33" s="1211" t="n">
        <v>1731.61762155999</v>
      </c>
      <c r="O33" s="1212" t="n">
        <v>30413.2379050238</v>
      </c>
      <c r="P33" s="1367" t="n">
        <v>37244.1909193479</v>
      </c>
      <c r="Q33" s="1300" t="n">
        <v>18878.9789974838</v>
      </c>
      <c r="R33" s="1301" t="n">
        <v>49292.2169025075</v>
      </c>
      <c r="S33" s="1344" t="n">
        <v>56123.1699168316</v>
      </c>
    </row>
    <row r="34" customFormat="false" ht="16.5" hidden="false" customHeight="false" outlineLevel="0" collapsed="false">
      <c r="A34" s="1336" t="s">
        <v>529</v>
      </c>
      <c r="B34" s="1337" t="n">
        <f aca="false">J34</f>
        <v>300</v>
      </c>
      <c r="C34" s="1337" t="s">
        <v>496</v>
      </c>
      <c r="D34" s="1337" t="n">
        <f aca="false">K34</f>
        <v>260</v>
      </c>
      <c r="E34" s="1337" t="s">
        <v>496</v>
      </c>
      <c r="F34" s="1357" t="n">
        <f aca="false">L34</f>
        <v>1850</v>
      </c>
      <c r="G34" s="1337" t="s">
        <v>496</v>
      </c>
      <c r="H34" s="1325" t="n">
        <v>4</v>
      </c>
      <c r="I34" s="1327" t="s">
        <v>515</v>
      </c>
      <c r="J34" s="1338" t="n">
        <v>300</v>
      </c>
      <c r="K34" s="1209" t="n">
        <v>260</v>
      </c>
      <c r="L34" s="1209" t="n">
        <v>1850</v>
      </c>
      <c r="M34" s="1210" t="n">
        <v>27.5173846991521</v>
      </c>
      <c r="N34" s="1211" t="n">
        <v>1791.32857402757</v>
      </c>
      <c r="O34" s="1212" t="n">
        <v>31098.8326209075</v>
      </c>
      <c r="P34" s="1367" t="n">
        <v>38101.9286290566</v>
      </c>
      <c r="Q34" s="1300" t="n">
        <v>19497.8503901475</v>
      </c>
      <c r="R34" s="1301" t="n">
        <v>50596.683011055</v>
      </c>
      <c r="S34" s="1344" t="n">
        <v>57599.7790192041</v>
      </c>
    </row>
    <row r="35" customFormat="false" ht="16.5" hidden="false" customHeight="false" outlineLevel="0" collapsed="false">
      <c r="A35" s="1336" t="s">
        <v>529</v>
      </c>
      <c r="B35" s="1337" t="n">
        <f aca="false">J35</f>
        <v>300</v>
      </c>
      <c r="C35" s="1337" t="s">
        <v>496</v>
      </c>
      <c r="D35" s="1337" t="n">
        <f aca="false">K35</f>
        <v>260</v>
      </c>
      <c r="E35" s="1337" t="s">
        <v>496</v>
      </c>
      <c r="F35" s="1357" t="n">
        <f aca="false">L35</f>
        <v>1900</v>
      </c>
      <c r="G35" s="1337" t="s">
        <v>496</v>
      </c>
      <c r="H35" s="1325" t="n">
        <v>4</v>
      </c>
      <c r="I35" s="1327" t="s">
        <v>515</v>
      </c>
      <c r="J35" s="1338" t="n">
        <v>300</v>
      </c>
      <c r="K35" s="1209" t="n">
        <v>260</v>
      </c>
      <c r="L35" s="1209" t="n">
        <v>1900</v>
      </c>
      <c r="M35" s="1210" t="n">
        <v>28.2001387690174</v>
      </c>
      <c r="N35" s="1211" t="n">
        <v>1851.03952649516</v>
      </c>
      <c r="O35" s="1212" t="n">
        <v>31784.4272055825</v>
      </c>
      <c r="P35" s="1367" t="n">
        <v>38959.6663387654</v>
      </c>
      <c r="Q35" s="1300" t="n">
        <v>19901.2247942288</v>
      </c>
      <c r="R35" s="1301" t="n">
        <v>51685.6519998113</v>
      </c>
      <c r="S35" s="1344" t="n">
        <v>58860.8911329941</v>
      </c>
    </row>
    <row r="36" customFormat="false" ht="16.5" hidden="false" customHeight="false" outlineLevel="0" collapsed="false">
      <c r="A36" s="1336" t="s">
        <v>529</v>
      </c>
      <c r="B36" s="1337" t="n">
        <f aca="false">J36</f>
        <v>300</v>
      </c>
      <c r="C36" s="1337" t="s">
        <v>496</v>
      </c>
      <c r="D36" s="1337" t="n">
        <f aca="false">K36</f>
        <v>260</v>
      </c>
      <c r="E36" s="1337" t="s">
        <v>496</v>
      </c>
      <c r="F36" s="1357" t="n">
        <f aca="false">L36</f>
        <v>1950</v>
      </c>
      <c r="G36" s="1337" t="s">
        <v>496</v>
      </c>
      <c r="H36" s="1325" t="n">
        <v>4</v>
      </c>
      <c r="I36" s="1327" t="s">
        <v>515</v>
      </c>
      <c r="J36" s="1338" t="n">
        <v>300</v>
      </c>
      <c r="K36" s="1209" t="n">
        <v>260</v>
      </c>
      <c r="L36" s="1209" t="n">
        <v>1950</v>
      </c>
      <c r="M36" s="1210" t="n">
        <v>28.9613928388826</v>
      </c>
      <c r="N36" s="1211" t="n">
        <v>1910.75047896274</v>
      </c>
      <c r="O36" s="1212" t="n">
        <v>32542.1288709075</v>
      </c>
      <c r="P36" s="1367" t="n">
        <v>39889.9511679416</v>
      </c>
      <c r="Q36" s="1300" t="n">
        <v>20304.59919831</v>
      </c>
      <c r="R36" s="1301" t="n">
        <v>52846.7280692175</v>
      </c>
      <c r="S36" s="1344" t="n">
        <v>60194.5503662516</v>
      </c>
    </row>
    <row r="37" customFormat="false" ht="16.5" hidden="false" customHeight="false" outlineLevel="0" collapsed="false">
      <c r="A37" s="1336" t="s">
        <v>529</v>
      </c>
      <c r="B37" s="1337" t="n">
        <f aca="false">J37</f>
        <v>300</v>
      </c>
      <c r="C37" s="1337" t="s">
        <v>496</v>
      </c>
      <c r="D37" s="1337" t="n">
        <f aca="false">K37</f>
        <v>260</v>
      </c>
      <c r="E37" s="1337" t="s">
        <v>496</v>
      </c>
      <c r="F37" s="1357" t="n">
        <f aca="false">L37</f>
        <v>2000</v>
      </c>
      <c r="G37" s="1337" t="s">
        <v>496</v>
      </c>
      <c r="H37" s="1325" t="n">
        <v>4</v>
      </c>
      <c r="I37" s="1327" t="s">
        <v>515</v>
      </c>
      <c r="J37" s="1338" t="n">
        <v>300</v>
      </c>
      <c r="K37" s="1209" t="n">
        <v>260</v>
      </c>
      <c r="L37" s="1209" t="n">
        <v>2000</v>
      </c>
      <c r="M37" s="1210" t="n">
        <v>29.7527493087479</v>
      </c>
      <c r="N37" s="1211" t="n">
        <v>1970.46143143033</v>
      </c>
      <c r="O37" s="1212" t="n">
        <v>33443.1843617588</v>
      </c>
      <c r="P37" s="1367" t="n">
        <v>41039.9138850207</v>
      </c>
      <c r="Q37" s="1300" t="n">
        <v>20923.4705909738</v>
      </c>
      <c r="R37" s="1301" t="n">
        <v>54366.6549527325</v>
      </c>
      <c r="S37" s="1344" t="n">
        <v>61963.3844759944</v>
      </c>
    </row>
    <row r="38" customFormat="false" ht="16.5" hidden="false" customHeight="false" outlineLevel="0" collapsed="false">
      <c r="A38" s="1336" t="s">
        <v>529</v>
      </c>
      <c r="B38" s="1337" t="n">
        <f aca="false">J38</f>
        <v>300</v>
      </c>
      <c r="C38" s="1337" t="s">
        <v>496</v>
      </c>
      <c r="D38" s="1337" t="n">
        <f aca="false">K38</f>
        <v>260</v>
      </c>
      <c r="E38" s="1337" t="s">
        <v>496</v>
      </c>
      <c r="F38" s="1357" t="n">
        <f aca="false">L38</f>
        <v>2050</v>
      </c>
      <c r="G38" s="1337" t="s">
        <v>496</v>
      </c>
      <c r="H38" s="1325" t="n">
        <v>4</v>
      </c>
      <c r="I38" s="1327" t="s">
        <v>515</v>
      </c>
      <c r="J38" s="1338" t="n">
        <v>300</v>
      </c>
      <c r="K38" s="1209" t="n">
        <v>260</v>
      </c>
      <c r="L38" s="1209" t="n">
        <v>2050</v>
      </c>
      <c r="M38" s="1210" t="n">
        <v>30.4355033786132</v>
      </c>
      <c r="N38" s="1211" t="n">
        <v>2030.17238389791</v>
      </c>
      <c r="O38" s="1212" t="n">
        <v>34128.7790776425</v>
      </c>
      <c r="P38" s="1367" t="n">
        <v>41897.6515947294</v>
      </c>
      <c r="Q38" s="1300" t="n">
        <v>21326.844995055</v>
      </c>
      <c r="R38" s="1301" t="n">
        <v>55455.6240726975</v>
      </c>
      <c r="S38" s="1344" t="n">
        <v>63224.4965897844</v>
      </c>
    </row>
    <row r="39" customFormat="false" ht="16.5" hidden="false" customHeight="false" outlineLevel="0" collapsed="false">
      <c r="A39" s="1324" t="s">
        <v>529</v>
      </c>
      <c r="B39" s="1325" t="n">
        <f aca="false">J39</f>
        <v>300</v>
      </c>
      <c r="C39" s="1325" t="s">
        <v>496</v>
      </c>
      <c r="D39" s="1325" t="n">
        <f aca="false">K39</f>
        <v>260</v>
      </c>
      <c r="E39" s="1325" t="s">
        <v>496</v>
      </c>
      <c r="F39" s="1357" t="n">
        <f aca="false">L39</f>
        <v>2100</v>
      </c>
      <c r="G39" s="1325" t="s">
        <v>496</v>
      </c>
      <c r="H39" s="1325" t="n">
        <v>4</v>
      </c>
      <c r="I39" s="1327" t="s">
        <v>515</v>
      </c>
      <c r="J39" s="1338" t="n">
        <v>300</v>
      </c>
      <c r="K39" s="1209" t="n">
        <v>260</v>
      </c>
      <c r="L39" s="1209" t="n">
        <v>2100</v>
      </c>
      <c r="M39" s="1210" t="n">
        <v>31.1352974484784</v>
      </c>
      <c r="N39" s="1211" t="n">
        <v>2089.8833363655</v>
      </c>
      <c r="O39" s="1212" t="n">
        <v>34814.3737935263</v>
      </c>
      <c r="P39" s="1367" t="n">
        <v>42755.3893044382</v>
      </c>
      <c r="Q39" s="1300" t="n">
        <v>21945.7163877188</v>
      </c>
      <c r="R39" s="1301" t="n">
        <v>56760.090181245</v>
      </c>
      <c r="S39" s="1344" t="n">
        <v>64701.1056921569</v>
      </c>
    </row>
    <row r="40" customFormat="false" ht="16.5" hidden="false" customHeight="false" outlineLevel="0" collapsed="false">
      <c r="A40" s="1336" t="s">
        <v>529</v>
      </c>
      <c r="B40" s="1337" t="n">
        <f aca="false">J40</f>
        <v>300</v>
      </c>
      <c r="C40" s="1337" t="s">
        <v>496</v>
      </c>
      <c r="D40" s="1337" t="n">
        <f aca="false">K40</f>
        <v>260</v>
      </c>
      <c r="E40" s="1337" t="s">
        <v>496</v>
      </c>
      <c r="F40" s="1357" t="n">
        <f aca="false">L40</f>
        <v>2150</v>
      </c>
      <c r="G40" s="1337" t="s">
        <v>496</v>
      </c>
      <c r="H40" s="1325" t="n">
        <v>4</v>
      </c>
      <c r="I40" s="1327" t="s">
        <v>515</v>
      </c>
      <c r="J40" s="1338" t="n">
        <v>300</v>
      </c>
      <c r="K40" s="1209" t="n">
        <v>260</v>
      </c>
      <c r="L40" s="1209" t="n">
        <v>2150</v>
      </c>
      <c r="M40" s="1210" t="n">
        <v>31.8180515183437</v>
      </c>
      <c r="N40" s="1211" t="n">
        <v>2149.59428883309</v>
      </c>
      <c r="O40" s="1212" t="n">
        <v>35499.96850941</v>
      </c>
      <c r="P40" s="1367" t="n">
        <v>43613.1270141471</v>
      </c>
      <c r="Q40" s="1300" t="n">
        <v>22349.0907918</v>
      </c>
      <c r="R40" s="1301" t="n">
        <v>57849.05930121</v>
      </c>
      <c r="S40" s="1344" t="n">
        <v>65962.2178059471</v>
      </c>
    </row>
    <row r="41" customFormat="false" ht="16.5" hidden="false" customHeight="false" outlineLevel="0" collapsed="false">
      <c r="A41" s="1336" t="s">
        <v>529</v>
      </c>
      <c r="B41" s="1337" t="n">
        <f aca="false">J41</f>
        <v>300</v>
      </c>
      <c r="C41" s="1337" t="s">
        <v>496</v>
      </c>
      <c r="D41" s="1337" t="n">
        <f aca="false">K41</f>
        <v>260</v>
      </c>
      <c r="E41" s="1337" t="s">
        <v>496</v>
      </c>
      <c r="F41" s="1357" t="n">
        <f aca="false">L41</f>
        <v>2200</v>
      </c>
      <c r="G41" s="1337" t="s">
        <v>496</v>
      </c>
      <c r="H41" s="1325" t="n">
        <v>4</v>
      </c>
      <c r="I41" s="1327" t="s">
        <v>515</v>
      </c>
      <c r="J41" s="1338" t="n">
        <v>300</v>
      </c>
      <c r="K41" s="1209" t="n">
        <v>260</v>
      </c>
      <c r="L41" s="1209" t="n">
        <v>2200</v>
      </c>
      <c r="M41" s="1210" t="n">
        <v>32.517845588209</v>
      </c>
      <c r="N41" s="1211" t="n">
        <v>2209.30524130067</v>
      </c>
      <c r="O41" s="1212" t="n">
        <v>36185.5632252938</v>
      </c>
      <c r="P41" s="1367" t="n">
        <v>44470.8647238558</v>
      </c>
      <c r="Q41" s="1300" t="n">
        <v>22967.9621844638</v>
      </c>
      <c r="R41" s="1301" t="n">
        <v>59153.5254097575</v>
      </c>
      <c r="S41" s="1344" t="n">
        <v>67438.8269083196</v>
      </c>
    </row>
    <row r="42" customFormat="false" ht="16.5" hidden="false" customHeight="false" outlineLevel="0" collapsed="false">
      <c r="A42" s="1336" t="s">
        <v>529</v>
      </c>
      <c r="B42" s="1337" t="n">
        <f aca="false">J42</f>
        <v>300</v>
      </c>
      <c r="C42" s="1337" t="s">
        <v>496</v>
      </c>
      <c r="D42" s="1337" t="n">
        <f aca="false">K42</f>
        <v>260</v>
      </c>
      <c r="E42" s="1337" t="s">
        <v>496</v>
      </c>
      <c r="F42" s="1357" t="n">
        <f aca="false">L42</f>
        <v>2250</v>
      </c>
      <c r="G42" s="1337" t="s">
        <v>496</v>
      </c>
      <c r="H42" s="1325" t="n">
        <v>4</v>
      </c>
      <c r="I42" s="1327" t="s">
        <v>515</v>
      </c>
      <c r="J42" s="1338" t="n">
        <v>300</v>
      </c>
      <c r="K42" s="1209" t="n">
        <v>260</v>
      </c>
      <c r="L42" s="1209" t="n">
        <v>2250</v>
      </c>
      <c r="M42" s="1210" t="n">
        <v>33.2005996580742</v>
      </c>
      <c r="N42" s="1211" t="n">
        <v>2269.01619376826</v>
      </c>
      <c r="O42" s="1212" t="n">
        <v>36871.1579411775</v>
      </c>
      <c r="P42" s="1367" t="n">
        <v>45328.6024335646</v>
      </c>
      <c r="Q42" s="1300" t="n">
        <v>23371.3364573363</v>
      </c>
      <c r="R42" s="1301" t="n">
        <v>60242.4943985138</v>
      </c>
      <c r="S42" s="1344" t="n">
        <v>68699.9388909008</v>
      </c>
    </row>
    <row r="43" customFormat="false" ht="16.5" hidden="false" customHeight="false" outlineLevel="0" collapsed="false">
      <c r="A43" s="1336" t="s">
        <v>529</v>
      </c>
      <c r="B43" s="1337" t="n">
        <f aca="false">J43</f>
        <v>300</v>
      </c>
      <c r="C43" s="1337" t="s">
        <v>496</v>
      </c>
      <c r="D43" s="1337" t="n">
        <f aca="false">K43</f>
        <v>260</v>
      </c>
      <c r="E43" s="1337" t="s">
        <v>496</v>
      </c>
      <c r="F43" s="1357" t="n">
        <f aca="false">L43</f>
        <v>2300</v>
      </c>
      <c r="G43" s="1337" t="s">
        <v>496</v>
      </c>
      <c r="H43" s="1325" t="n">
        <v>4</v>
      </c>
      <c r="I43" s="1327" t="s">
        <v>515</v>
      </c>
      <c r="J43" s="1338" t="n">
        <v>300</v>
      </c>
      <c r="K43" s="1209" t="n">
        <v>260</v>
      </c>
      <c r="L43" s="1209" t="n">
        <v>2300</v>
      </c>
      <c r="M43" s="1210" t="n">
        <v>33.8833537279395</v>
      </c>
      <c r="N43" s="1211" t="n">
        <v>2328.72714623584</v>
      </c>
      <c r="O43" s="1212" t="n">
        <v>37556.7526570613</v>
      </c>
      <c r="P43" s="1367" t="n">
        <v>46186.3401432735</v>
      </c>
      <c r="Q43" s="1300" t="n">
        <v>23774.7108614175</v>
      </c>
      <c r="R43" s="1301" t="n">
        <v>61331.4635184788</v>
      </c>
      <c r="S43" s="1344" t="n">
        <v>69961.051004691</v>
      </c>
    </row>
    <row r="44" customFormat="false" ht="16.5" hidden="false" customHeight="false" outlineLevel="0" collapsed="false">
      <c r="A44" s="1336" t="s">
        <v>529</v>
      </c>
      <c r="B44" s="1337" t="n">
        <f aca="false">J44</f>
        <v>300</v>
      </c>
      <c r="C44" s="1337" t="s">
        <v>496</v>
      </c>
      <c r="D44" s="1337" t="n">
        <f aca="false">K44</f>
        <v>260</v>
      </c>
      <c r="E44" s="1337" t="s">
        <v>496</v>
      </c>
      <c r="F44" s="1357" t="n">
        <f aca="false">L44</f>
        <v>2350</v>
      </c>
      <c r="G44" s="1337" t="s">
        <v>496</v>
      </c>
      <c r="H44" s="1325" t="n">
        <v>4</v>
      </c>
      <c r="I44" s="1327" t="s">
        <v>515</v>
      </c>
      <c r="J44" s="1338" t="n">
        <v>300</v>
      </c>
      <c r="K44" s="1209" t="n">
        <v>260</v>
      </c>
      <c r="L44" s="1209" t="n">
        <v>2350</v>
      </c>
      <c r="M44" s="1210" t="n">
        <v>34.5831477978047</v>
      </c>
      <c r="N44" s="1211" t="n">
        <v>2388.43809870343</v>
      </c>
      <c r="O44" s="1212" t="n">
        <v>38242.347372945</v>
      </c>
      <c r="P44" s="1367" t="n">
        <v>47044.0778529822</v>
      </c>
      <c r="Q44" s="1300" t="n">
        <v>24393.5822540813</v>
      </c>
      <c r="R44" s="1301" t="n">
        <v>62635.9296270263</v>
      </c>
      <c r="S44" s="1344" t="n">
        <v>71437.6601070635</v>
      </c>
    </row>
    <row r="45" customFormat="false" ht="16.5" hidden="false" customHeight="false" outlineLevel="0" collapsed="false">
      <c r="A45" s="1336" t="s">
        <v>529</v>
      </c>
      <c r="B45" s="1337" t="n">
        <f aca="false">J45</f>
        <v>300</v>
      </c>
      <c r="C45" s="1337" t="s">
        <v>496</v>
      </c>
      <c r="D45" s="1337" t="n">
        <f aca="false">K45</f>
        <v>260</v>
      </c>
      <c r="E45" s="1337" t="s">
        <v>496</v>
      </c>
      <c r="F45" s="1357" t="n">
        <f aca="false">L45</f>
        <v>2400</v>
      </c>
      <c r="G45" s="1337" t="s">
        <v>496</v>
      </c>
      <c r="H45" s="1325" t="n">
        <v>4</v>
      </c>
      <c r="I45" s="1327" t="s">
        <v>515</v>
      </c>
      <c r="J45" s="1338" t="n">
        <v>300</v>
      </c>
      <c r="K45" s="1209" t="n">
        <v>260</v>
      </c>
      <c r="L45" s="1209" t="n">
        <v>2400</v>
      </c>
      <c r="M45" s="1210" t="n">
        <v>35.26590186767</v>
      </c>
      <c r="N45" s="1211" t="n">
        <v>2448.14905117101</v>
      </c>
      <c r="O45" s="1212" t="n">
        <v>38927.9420888288</v>
      </c>
      <c r="P45" s="1367" t="n">
        <v>47901.815562691</v>
      </c>
      <c r="Q45" s="1300" t="n">
        <v>24796.9566581625</v>
      </c>
      <c r="R45" s="1301" t="n">
        <v>63724.8987469913</v>
      </c>
      <c r="S45" s="1344" t="n">
        <v>72698.7722208535</v>
      </c>
    </row>
    <row r="46" customFormat="false" ht="16.5" hidden="false" customHeight="false" outlineLevel="0" collapsed="false">
      <c r="A46" s="1336" t="s">
        <v>529</v>
      </c>
      <c r="B46" s="1337" t="n">
        <f aca="false">J46</f>
        <v>300</v>
      </c>
      <c r="C46" s="1337" t="s">
        <v>496</v>
      </c>
      <c r="D46" s="1337" t="n">
        <f aca="false">K46</f>
        <v>260</v>
      </c>
      <c r="E46" s="1337" t="s">
        <v>496</v>
      </c>
      <c r="F46" s="1357" t="n">
        <f aca="false">L46</f>
        <v>2450</v>
      </c>
      <c r="G46" s="1337" t="s">
        <v>496</v>
      </c>
      <c r="H46" s="1325" t="n">
        <v>4</v>
      </c>
      <c r="I46" s="1327" t="s">
        <v>515</v>
      </c>
      <c r="J46" s="1338" t="n">
        <v>300</v>
      </c>
      <c r="K46" s="1209" t="n">
        <v>260</v>
      </c>
      <c r="L46" s="1209" t="n">
        <v>2450</v>
      </c>
      <c r="M46" s="1210" t="n">
        <v>36.1316067894953</v>
      </c>
      <c r="N46" s="1211" t="n">
        <v>2507.8600036386</v>
      </c>
      <c r="O46" s="1212" t="n">
        <v>40184.8801894463</v>
      </c>
      <c r="P46" s="1367" t="n">
        <v>49296.2817428478</v>
      </c>
      <c r="Q46" s="1300" t="n">
        <v>25415.8280508263</v>
      </c>
      <c r="R46" s="1301" t="n">
        <v>65600.7082402725</v>
      </c>
      <c r="S46" s="1344" t="n">
        <v>74712.1097936741</v>
      </c>
    </row>
    <row r="47" customFormat="false" ht="16.5" hidden="false" customHeight="false" outlineLevel="0" collapsed="false">
      <c r="A47" s="1336" t="s">
        <v>529</v>
      </c>
      <c r="B47" s="1337" t="n">
        <f aca="false">J47</f>
        <v>300</v>
      </c>
      <c r="C47" s="1337" t="s">
        <v>496</v>
      </c>
      <c r="D47" s="1337" t="n">
        <f aca="false">K47</f>
        <v>260</v>
      </c>
      <c r="E47" s="1337" t="s">
        <v>496</v>
      </c>
      <c r="F47" s="1357" t="n">
        <f aca="false">L47</f>
        <v>2500</v>
      </c>
      <c r="G47" s="1337" t="s">
        <v>496</v>
      </c>
      <c r="H47" s="1325" t="n">
        <v>4</v>
      </c>
      <c r="I47" s="1327" t="s">
        <v>515</v>
      </c>
      <c r="J47" s="1338" t="n">
        <v>300</v>
      </c>
      <c r="K47" s="1209" t="n">
        <v>260</v>
      </c>
      <c r="L47" s="1209" t="n">
        <v>2500</v>
      </c>
      <c r="M47" s="1210" t="n">
        <v>36.8143608593605</v>
      </c>
      <c r="N47" s="1211" t="n">
        <v>2567.57095610619</v>
      </c>
      <c r="O47" s="1212" t="n">
        <v>40870.47490533</v>
      </c>
      <c r="P47" s="1367" t="n">
        <v>50154.0194525566</v>
      </c>
      <c r="Q47" s="1300" t="n">
        <v>25819.2024549075</v>
      </c>
      <c r="R47" s="1301" t="n">
        <v>66689.6773602375</v>
      </c>
      <c r="S47" s="1344" t="n">
        <v>75973.2219074641</v>
      </c>
    </row>
    <row r="48" customFormat="false" ht="16.5" hidden="false" customHeight="false" outlineLevel="0" collapsed="false">
      <c r="A48" s="1336" t="s">
        <v>529</v>
      </c>
      <c r="B48" s="1337" t="n">
        <f aca="false">J48</f>
        <v>300</v>
      </c>
      <c r="C48" s="1337" t="s">
        <v>496</v>
      </c>
      <c r="D48" s="1337" t="n">
        <f aca="false">K48</f>
        <v>260</v>
      </c>
      <c r="E48" s="1337" t="s">
        <v>496</v>
      </c>
      <c r="F48" s="1357" t="n">
        <f aca="false">L48</f>
        <v>2550</v>
      </c>
      <c r="G48" s="1337" t="s">
        <v>496</v>
      </c>
      <c r="H48" s="1325" t="n">
        <v>4</v>
      </c>
      <c r="I48" s="1327" t="s">
        <v>515</v>
      </c>
      <c r="J48" s="1338" t="n">
        <v>300</v>
      </c>
      <c r="K48" s="1209" t="n">
        <v>260</v>
      </c>
      <c r="L48" s="1209" t="n">
        <v>2550</v>
      </c>
      <c r="M48" s="1210" t="n">
        <v>37.5141549292258</v>
      </c>
      <c r="N48" s="1211" t="n">
        <v>2627.28190857377</v>
      </c>
      <c r="O48" s="1212" t="n">
        <v>41556.0696212138</v>
      </c>
      <c r="P48" s="1367" t="n">
        <v>51011.7571622653</v>
      </c>
      <c r="Q48" s="1300" t="n">
        <v>26438.0738475713</v>
      </c>
      <c r="R48" s="1301" t="n">
        <v>67994.143468785</v>
      </c>
      <c r="S48" s="1344" t="n">
        <v>77449.8310098366</v>
      </c>
    </row>
    <row r="49" customFormat="false" ht="16.5" hidden="false" customHeight="false" outlineLevel="0" collapsed="false">
      <c r="A49" s="1324" t="s">
        <v>529</v>
      </c>
      <c r="B49" s="1325" t="n">
        <f aca="false">J49</f>
        <v>300</v>
      </c>
      <c r="C49" s="1325" t="s">
        <v>496</v>
      </c>
      <c r="D49" s="1325" t="n">
        <f aca="false">K49</f>
        <v>260</v>
      </c>
      <c r="E49" s="1325" t="s">
        <v>496</v>
      </c>
      <c r="F49" s="1357" t="n">
        <f aca="false">L49</f>
        <v>2600</v>
      </c>
      <c r="G49" s="1325" t="s">
        <v>496</v>
      </c>
      <c r="H49" s="1325" t="n">
        <v>4</v>
      </c>
      <c r="I49" s="1327" t="s">
        <v>515</v>
      </c>
      <c r="J49" s="1338" t="n">
        <v>300</v>
      </c>
      <c r="K49" s="1209" t="n">
        <v>260</v>
      </c>
      <c r="L49" s="1209" t="n">
        <v>2600</v>
      </c>
      <c r="M49" s="1210" t="n">
        <v>38.1969089990911</v>
      </c>
      <c r="N49" s="1211" t="n">
        <v>2686.99286104136</v>
      </c>
      <c r="O49" s="1212" t="n">
        <v>42241.6643370975</v>
      </c>
      <c r="P49" s="1367" t="n">
        <v>51869.4948719741</v>
      </c>
      <c r="Q49" s="1300" t="n">
        <v>26841.4482516525</v>
      </c>
      <c r="R49" s="1301" t="n">
        <v>69083.11258875</v>
      </c>
      <c r="S49" s="1344" t="n">
        <v>78710.9431236266</v>
      </c>
    </row>
    <row r="50" customFormat="false" ht="16.5" hidden="false" customHeight="false" outlineLevel="0" collapsed="false">
      <c r="A50" s="1336" t="s">
        <v>529</v>
      </c>
      <c r="B50" s="1337" t="n">
        <f aca="false">J50</f>
        <v>300</v>
      </c>
      <c r="C50" s="1337" t="s">
        <v>496</v>
      </c>
      <c r="D50" s="1337" t="n">
        <f aca="false">K50</f>
        <v>260</v>
      </c>
      <c r="E50" s="1337" t="s">
        <v>496</v>
      </c>
      <c r="F50" s="1357" t="n">
        <f aca="false">L50</f>
        <v>2650</v>
      </c>
      <c r="G50" s="1337" t="s">
        <v>496</v>
      </c>
      <c r="H50" s="1325" t="n">
        <v>4</v>
      </c>
      <c r="I50" s="1327" t="s">
        <v>515</v>
      </c>
      <c r="J50" s="1338" t="n">
        <v>300</v>
      </c>
      <c r="K50" s="1209" t="n">
        <v>260</v>
      </c>
      <c r="L50" s="1209" t="n">
        <v>2650</v>
      </c>
      <c r="M50" s="1210" t="n">
        <v>38.8967030689563</v>
      </c>
      <c r="N50" s="1211" t="n">
        <v>2746.70381350894</v>
      </c>
      <c r="O50" s="1212" t="n">
        <v>42927.2590529813</v>
      </c>
      <c r="P50" s="1367" t="n">
        <v>52727.232581683</v>
      </c>
      <c r="Q50" s="1300" t="n">
        <v>27460.3196443163</v>
      </c>
      <c r="R50" s="1301" t="n">
        <v>70387.5786972975</v>
      </c>
      <c r="S50" s="1344" t="n">
        <v>80187.5522259993</v>
      </c>
    </row>
    <row r="51" customFormat="false" ht="16.5" hidden="false" customHeight="false" outlineLevel="0" collapsed="false">
      <c r="A51" s="1336" t="s">
        <v>529</v>
      </c>
      <c r="B51" s="1337" t="n">
        <f aca="false">J51</f>
        <v>300</v>
      </c>
      <c r="C51" s="1337" t="s">
        <v>496</v>
      </c>
      <c r="D51" s="1337" t="n">
        <f aca="false">K51</f>
        <v>260</v>
      </c>
      <c r="E51" s="1337" t="s">
        <v>496</v>
      </c>
      <c r="F51" s="1357" t="n">
        <f aca="false">L51</f>
        <v>2700</v>
      </c>
      <c r="G51" s="1337" t="s">
        <v>496</v>
      </c>
      <c r="H51" s="1325" t="n">
        <v>4</v>
      </c>
      <c r="I51" s="1327" t="s">
        <v>515</v>
      </c>
      <c r="J51" s="1338" t="n">
        <v>300</v>
      </c>
      <c r="K51" s="1209" t="n">
        <v>260</v>
      </c>
      <c r="L51" s="1209" t="n">
        <v>2700</v>
      </c>
      <c r="M51" s="1210" t="n">
        <v>39.6579571388216</v>
      </c>
      <c r="N51" s="1211" t="n">
        <v>2806.41476597653</v>
      </c>
      <c r="O51" s="1212" t="n">
        <v>43684.9607183063</v>
      </c>
      <c r="P51" s="1367" t="n">
        <v>53657.5174108591</v>
      </c>
      <c r="Q51" s="1300" t="n">
        <v>27863.6940483975</v>
      </c>
      <c r="R51" s="1301" t="n">
        <v>71548.6547667038</v>
      </c>
      <c r="S51" s="1344" t="n">
        <v>81521.2114592566</v>
      </c>
    </row>
    <row r="52" customFormat="false" ht="16.5" hidden="false" customHeight="false" outlineLevel="0" collapsed="false">
      <c r="A52" s="1336" t="s">
        <v>529</v>
      </c>
      <c r="B52" s="1337" t="n">
        <f aca="false">J52</f>
        <v>300</v>
      </c>
      <c r="C52" s="1337" t="s">
        <v>496</v>
      </c>
      <c r="D52" s="1337" t="n">
        <f aca="false">K52</f>
        <v>260</v>
      </c>
      <c r="E52" s="1337" t="s">
        <v>496</v>
      </c>
      <c r="F52" s="1357" t="n">
        <f aca="false">L52</f>
        <v>2750</v>
      </c>
      <c r="G52" s="1337" t="s">
        <v>496</v>
      </c>
      <c r="H52" s="1325" t="n">
        <v>4</v>
      </c>
      <c r="I52" s="1327" t="s">
        <v>515</v>
      </c>
      <c r="J52" s="1338" t="n">
        <v>300</v>
      </c>
      <c r="K52" s="1209" t="n">
        <v>260</v>
      </c>
      <c r="L52" s="1209" t="n">
        <v>2750</v>
      </c>
      <c r="M52" s="1210" t="n">
        <v>40.3407112086868</v>
      </c>
      <c r="N52" s="1211" t="n">
        <v>2866.12571844412</v>
      </c>
      <c r="O52" s="1212" t="n">
        <v>44370.55543419</v>
      </c>
      <c r="P52" s="1367" t="n">
        <v>54515.2551205679</v>
      </c>
      <c r="Q52" s="1300" t="n">
        <v>28267.0684524788</v>
      </c>
      <c r="R52" s="1301" t="n">
        <v>72637.6238866688</v>
      </c>
      <c r="S52" s="1344" t="n">
        <v>82782.3235730467</v>
      </c>
    </row>
    <row r="53" customFormat="false" ht="16.5" hidden="false" customHeight="false" outlineLevel="0" collapsed="false">
      <c r="A53" s="1336" t="s">
        <v>529</v>
      </c>
      <c r="B53" s="1337" t="n">
        <f aca="false">J53</f>
        <v>300</v>
      </c>
      <c r="C53" s="1337" t="s">
        <v>496</v>
      </c>
      <c r="D53" s="1337" t="n">
        <f aca="false">K53</f>
        <v>260</v>
      </c>
      <c r="E53" s="1337" t="s">
        <v>496</v>
      </c>
      <c r="F53" s="1357" t="n">
        <f aca="false">L53</f>
        <v>2800</v>
      </c>
      <c r="G53" s="1337" t="s">
        <v>496</v>
      </c>
      <c r="H53" s="1325" t="n">
        <v>4</v>
      </c>
      <c r="I53" s="1327" t="s">
        <v>515</v>
      </c>
      <c r="J53" s="1338" t="n">
        <v>300</v>
      </c>
      <c r="K53" s="1209" t="n">
        <v>260</v>
      </c>
      <c r="L53" s="1209" t="n">
        <v>2800</v>
      </c>
      <c r="M53" s="1210" t="n">
        <v>41.0405052785521</v>
      </c>
      <c r="N53" s="1211" t="n">
        <v>2925.8366709117</v>
      </c>
      <c r="O53" s="1212" t="n">
        <v>45056.1501500738</v>
      </c>
      <c r="P53" s="1367" t="n">
        <v>55372.9928302767</v>
      </c>
      <c r="Q53" s="1300" t="n">
        <v>28885.9397139338</v>
      </c>
      <c r="R53" s="1301" t="n">
        <v>73942.0898640075</v>
      </c>
      <c r="S53" s="1344" t="n">
        <v>84258.9325442105</v>
      </c>
    </row>
    <row r="54" customFormat="false" ht="16.5" hidden="false" customHeight="false" outlineLevel="0" collapsed="false">
      <c r="A54" s="1336" t="s">
        <v>529</v>
      </c>
      <c r="B54" s="1337" t="n">
        <f aca="false">J54</f>
        <v>300</v>
      </c>
      <c r="C54" s="1337" t="s">
        <v>496</v>
      </c>
      <c r="D54" s="1337" t="n">
        <f aca="false">K54</f>
        <v>260</v>
      </c>
      <c r="E54" s="1337" t="s">
        <v>496</v>
      </c>
      <c r="F54" s="1357" t="n">
        <f aca="false">L54</f>
        <v>2850</v>
      </c>
      <c r="G54" s="1337" t="s">
        <v>496</v>
      </c>
      <c r="H54" s="1325" t="n">
        <v>4</v>
      </c>
      <c r="I54" s="1327" t="s">
        <v>515</v>
      </c>
      <c r="J54" s="1338" t="n">
        <v>300</v>
      </c>
      <c r="K54" s="1209" t="n">
        <v>260</v>
      </c>
      <c r="L54" s="1209" t="n">
        <v>2850</v>
      </c>
      <c r="M54" s="1210" t="n">
        <v>41.7232593484174</v>
      </c>
      <c r="N54" s="1211" t="n">
        <v>2985.54762337929</v>
      </c>
      <c r="O54" s="1212" t="n">
        <v>45741.7448659575</v>
      </c>
      <c r="P54" s="1367" t="n">
        <v>56230.7305399855</v>
      </c>
      <c r="Q54" s="1300" t="n">
        <v>29289.314118015</v>
      </c>
      <c r="R54" s="1301" t="n">
        <v>75031.0589839725</v>
      </c>
      <c r="S54" s="1344" t="n">
        <v>85520.0446580005</v>
      </c>
    </row>
    <row r="55" customFormat="false" ht="16.5" hidden="false" customHeight="false" outlineLevel="0" collapsed="false">
      <c r="A55" s="1336" t="s">
        <v>529</v>
      </c>
      <c r="B55" s="1337" t="n">
        <f aca="false">J55</f>
        <v>300</v>
      </c>
      <c r="C55" s="1337" t="s">
        <v>496</v>
      </c>
      <c r="D55" s="1337" t="n">
        <f aca="false">K55</f>
        <v>260</v>
      </c>
      <c r="E55" s="1337" t="s">
        <v>496</v>
      </c>
      <c r="F55" s="1357" t="n">
        <f aca="false">L55</f>
        <v>2900</v>
      </c>
      <c r="G55" s="1337" t="s">
        <v>496</v>
      </c>
      <c r="H55" s="1325" t="n">
        <v>4</v>
      </c>
      <c r="I55" s="1327" t="s">
        <v>515</v>
      </c>
      <c r="J55" s="1338" t="n">
        <v>300</v>
      </c>
      <c r="K55" s="1209" t="n">
        <v>260</v>
      </c>
      <c r="L55" s="1209" t="n">
        <v>2900</v>
      </c>
      <c r="M55" s="1210" t="n">
        <v>42.4230534182826</v>
      </c>
      <c r="N55" s="1211" t="n">
        <v>3045.25857584687</v>
      </c>
      <c r="O55" s="1212" t="n">
        <v>46427.3395818413</v>
      </c>
      <c r="P55" s="1367" t="n">
        <v>57088.4682496942</v>
      </c>
      <c r="Q55" s="1300" t="n">
        <v>29908.1855106788</v>
      </c>
      <c r="R55" s="1301" t="n">
        <v>76335.52509252</v>
      </c>
      <c r="S55" s="1344" t="n">
        <v>86996.653760373</v>
      </c>
    </row>
    <row r="56" customFormat="false" ht="16.5" hidden="false" customHeight="false" outlineLevel="0" collapsed="false">
      <c r="A56" s="1336" t="s">
        <v>529</v>
      </c>
      <c r="B56" s="1337" t="n">
        <f aca="false">J56</f>
        <v>300</v>
      </c>
      <c r="C56" s="1337" t="s">
        <v>496</v>
      </c>
      <c r="D56" s="1337" t="n">
        <f aca="false">K56</f>
        <v>260</v>
      </c>
      <c r="E56" s="1337" t="s">
        <v>496</v>
      </c>
      <c r="F56" s="1357" t="n">
        <f aca="false">L56</f>
        <v>2950</v>
      </c>
      <c r="G56" s="1337" t="s">
        <v>496</v>
      </c>
      <c r="H56" s="1325" t="n">
        <v>4</v>
      </c>
      <c r="I56" s="1327" t="s">
        <v>515</v>
      </c>
      <c r="J56" s="1338" t="n">
        <v>300</v>
      </c>
      <c r="K56" s="1209" t="n">
        <v>260</v>
      </c>
      <c r="L56" s="1209" t="n">
        <v>2950</v>
      </c>
      <c r="M56" s="1210" t="n">
        <v>43.1058074881479</v>
      </c>
      <c r="N56" s="1211" t="n">
        <v>3104.96952831446</v>
      </c>
      <c r="O56" s="1212" t="n">
        <v>47112.934297725</v>
      </c>
      <c r="P56" s="1367" t="n">
        <v>57946.2059594031</v>
      </c>
      <c r="Q56" s="1300" t="n">
        <v>30311.55991476</v>
      </c>
      <c r="R56" s="1301" t="n">
        <v>77424.494212485</v>
      </c>
      <c r="S56" s="1344" t="n">
        <v>88257.7658741631</v>
      </c>
    </row>
    <row r="57" customFormat="false" ht="16.5" hidden="false" customHeight="false" outlineLevel="0" collapsed="false">
      <c r="A57" s="1345" t="s">
        <v>529</v>
      </c>
      <c r="B57" s="1346" t="n">
        <f aca="false">J57</f>
        <v>300</v>
      </c>
      <c r="C57" s="1346" t="s">
        <v>496</v>
      </c>
      <c r="D57" s="1346" t="n">
        <f aca="false">K57</f>
        <v>260</v>
      </c>
      <c r="E57" s="1346" t="s">
        <v>496</v>
      </c>
      <c r="F57" s="1358" t="n">
        <f aca="false">L57</f>
        <v>3000</v>
      </c>
      <c r="G57" s="1346" t="s">
        <v>496</v>
      </c>
      <c r="H57" s="1348" t="n">
        <v>4</v>
      </c>
      <c r="I57" s="1349" t="s">
        <v>515</v>
      </c>
      <c r="J57" s="1368" t="n">
        <v>300</v>
      </c>
      <c r="K57" s="1220" t="n">
        <v>260</v>
      </c>
      <c r="L57" s="1220" t="n">
        <v>3000</v>
      </c>
      <c r="M57" s="1221" t="n">
        <v>43.8056015580132</v>
      </c>
      <c r="N57" s="1222" t="n">
        <v>3164.68048078204</v>
      </c>
      <c r="O57" s="1223" t="n">
        <v>48896.8068695513</v>
      </c>
      <c r="P57" s="1369" t="n">
        <v>58803.9436691119</v>
      </c>
      <c r="Q57" s="1303" t="n">
        <v>30930.4313074238</v>
      </c>
      <c r="R57" s="1304" t="n">
        <v>79827.238176975</v>
      </c>
      <c r="S57" s="1370" t="n">
        <v>89734.3749765356</v>
      </c>
    </row>
    <row r="58" customFormat="false" ht="22.5" hidden="false" customHeight="true" outlineLevel="0" collapsed="false">
      <c r="A58" s="1201" t="s">
        <v>512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false" outlineLevel="0" collapsed="false">
      <c r="A59" s="1202" t="s">
        <v>514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24" t="s">
        <v>529</v>
      </c>
      <c r="B60" s="1325" t="n">
        <f aca="false">J60</f>
        <v>300</v>
      </c>
      <c r="C60" s="1325" t="s">
        <v>496</v>
      </c>
      <c r="D60" s="1325" t="n">
        <f aca="false">K60</f>
        <v>300</v>
      </c>
      <c r="E60" s="1325" t="s">
        <v>496</v>
      </c>
      <c r="F60" s="1357" t="n">
        <f aca="false">L60</f>
        <v>600</v>
      </c>
      <c r="G60" s="1325" t="s">
        <v>496</v>
      </c>
      <c r="H60" s="1325" t="n">
        <v>4</v>
      </c>
      <c r="I60" s="1327" t="s">
        <v>515</v>
      </c>
      <c r="J60" s="1371" t="n">
        <v>300</v>
      </c>
      <c r="K60" s="1226" t="n">
        <v>300</v>
      </c>
      <c r="L60" s="1226" t="n">
        <v>600</v>
      </c>
      <c r="M60" s="1227" t="n">
        <v>10.2670991530745</v>
      </c>
      <c r="N60" s="1228" t="n">
        <v>319.687324732369</v>
      </c>
      <c r="O60" s="1229" t="n">
        <v>13981.2901550438</v>
      </c>
      <c r="P60" s="1372" t="n">
        <v>17012.1629142067</v>
      </c>
      <c r="Q60" s="1297" t="n">
        <v>7666.69940838</v>
      </c>
      <c r="R60" s="1298" t="n">
        <v>21647.9895634238</v>
      </c>
      <c r="S60" s="1373" t="n">
        <v>24678.8623225867</v>
      </c>
    </row>
    <row r="61" customFormat="false" ht="16.5" hidden="false" customHeight="false" outlineLevel="0" collapsed="false">
      <c r="A61" s="1336" t="s">
        <v>529</v>
      </c>
      <c r="B61" s="1337" t="n">
        <f aca="false">J61</f>
        <v>300</v>
      </c>
      <c r="C61" s="1337" t="s">
        <v>496</v>
      </c>
      <c r="D61" s="1337" t="n">
        <f aca="false">K61</f>
        <v>300</v>
      </c>
      <c r="E61" s="1337" t="s">
        <v>496</v>
      </c>
      <c r="F61" s="1357" t="n">
        <f aca="false">L61</f>
        <v>650</v>
      </c>
      <c r="G61" s="1337" t="s">
        <v>496</v>
      </c>
      <c r="H61" s="1325" t="n">
        <v>4</v>
      </c>
      <c r="I61" s="1327" t="s">
        <v>515</v>
      </c>
      <c r="J61" s="1338" t="n">
        <v>300</v>
      </c>
      <c r="K61" s="1209" t="n">
        <v>300</v>
      </c>
      <c r="L61" s="1209" t="n">
        <v>650</v>
      </c>
      <c r="M61" s="1210" t="n">
        <v>10.9669220746864</v>
      </c>
      <c r="N61" s="1211" t="n">
        <v>383.624789678842</v>
      </c>
      <c r="O61" s="1212" t="n">
        <v>14701.1646001613</v>
      </c>
      <c r="P61" s="1367" t="n">
        <v>17921.3648864981</v>
      </c>
      <c r="Q61" s="1300" t="n">
        <v>8115.67620077625</v>
      </c>
      <c r="R61" s="1301" t="n">
        <v>22816.8408009375</v>
      </c>
      <c r="S61" s="1344" t="n">
        <v>26037.0410872743</v>
      </c>
    </row>
    <row r="62" customFormat="false" ht="16.5" hidden="false" customHeight="false" outlineLevel="0" collapsed="false">
      <c r="A62" s="1336" t="s">
        <v>529</v>
      </c>
      <c r="B62" s="1337" t="n">
        <f aca="false">J62</f>
        <v>300</v>
      </c>
      <c r="C62" s="1337" t="s">
        <v>496</v>
      </c>
      <c r="D62" s="1337" t="n">
        <f aca="false">K62</f>
        <v>300</v>
      </c>
      <c r="E62" s="1337" t="s">
        <v>496</v>
      </c>
      <c r="F62" s="1357" t="n">
        <f aca="false">L62</f>
        <v>700</v>
      </c>
      <c r="G62" s="1337" t="s">
        <v>496</v>
      </c>
      <c r="H62" s="1325" t="n">
        <v>4</v>
      </c>
      <c r="I62" s="1327" t="s">
        <v>515</v>
      </c>
      <c r="J62" s="1338" t="n">
        <v>300</v>
      </c>
      <c r="K62" s="1209" t="n">
        <v>300</v>
      </c>
      <c r="L62" s="1209" t="n">
        <v>700</v>
      </c>
      <c r="M62" s="1210" t="n">
        <v>11.6842109962983</v>
      </c>
      <c r="N62" s="1211" t="n">
        <v>447.562254625316</v>
      </c>
      <c r="O62" s="1212" t="n">
        <v>15421.0390452788</v>
      </c>
      <c r="P62" s="1367" t="n">
        <v>18830.5668587894</v>
      </c>
      <c r="Q62" s="1300" t="n">
        <v>8780.15011296375</v>
      </c>
      <c r="R62" s="1301" t="n">
        <v>24201.1891582425</v>
      </c>
      <c r="S62" s="1344" t="n">
        <v>27610.7169717531</v>
      </c>
    </row>
    <row r="63" customFormat="false" ht="16.5" hidden="false" customHeight="false" outlineLevel="0" collapsed="false">
      <c r="A63" s="1336" t="s">
        <v>529</v>
      </c>
      <c r="B63" s="1337" t="n">
        <f aca="false">J63</f>
        <v>300</v>
      </c>
      <c r="C63" s="1337" t="s">
        <v>496</v>
      </c>
      <c r="D63" s="1337" t="n">
        <f aca="false">K63</f>
        <v>300</v>
      </c>
      <c r="E63" s="1337" t="s">
        <v>496</v>
      </c>
      <c r="F63" s="1357" t="n">
        <f aca="false">L63</f>
        <v>750</v>
      </c>
      <c r="G63" s="1337" t="s">
        <v>496</v>
      </c>
      <c r="H63" s="1325" t="n">
        <v>4</v>
      </c>
      <c r="I63" s="1327" t="s">
        <v>515</v>
      </c>
      <c r="J63" s="1338" t="n">
        <v>300</v>
      </c>
      <c r="K63" s="1209" t="n">
        <v>300</v>
      </c>
      <c r="L63" s="1209" t="n">
        <v>750</v>
      </c>
      <c r="M63" s="1210" t="n">
        <v>12.3840339179102</v>
      </c>
      <c r="N63" s="1211" t="n">
        <v>511.49971957179</v>
      </c>
      <c r="O63" s="1212" t="n">
        <v>16140.9134903963</v>
      </c>
      <c r="P63" s="1367" t="n">
        <v>19739.7688310807</v>
      </c>
      <c r="Q63" s="1300" t="n">
        <v>9229.12690536</v>
      </c>
      <c r="R63" s="1301" t="n">
        <v>25370.0403957563</v>
      </c>
      <c r="S63" s="1344" t="n">
        <v>28968.8957364407</v>
      </c>
    </row>
    <row r="64" customFormat="false" ht="16.5" hidden="false" customHeight="false" outlineLevel="0" collapsed="false">
      <c r="A64" s="1336" t="s">
        <v>529</v>
      </c>
      <c r="B64" s="1337" t="n">
        <f aca="false">J64</f>
        <v>300</v>
      </c>
      <c r="C64" s="1337" t="s">
        <v>496</v>
      </c>
      <c r="D64" s="1337" t="n">
        <f aca="false">K64</f>
        <v>300</v>
      </c>
      <c r="E64" s="1337" t="s">
        <v>496</v>
      </c>
      <c r="F64" s="1357" t="n">
        <f aca="false">L64</f>
        <v>800</v>
      </c>
      <c r="G64" s="1337" t="s">
        <v>496</v>
      </c>
      <c r="H64" s="1325" t="n">
        <v>4</v>
      </c>
      <c r="I64" s="1327" t="s">
        <v>515</v>
      </c>
      <c r="J64" s="1338" t="n">
        <v>300</v>
      </c>
      <c r="K64" s="1209" t="n">
        <v>300</v>
      </c>
      <c r="L64" s="1209" t="n">
        <v>800</v>
      </c>
      <c r="M64" s="1210" t="n">
        <v>13.0838568395221</v>
      </c>
      <c r="N64" s="1211" t="n">
        <v>575.437184518263</v>
      </c>
      <c r="O64" s="1212" t="n">
        <v>16860.7879355138</v>
      </c>
      <c r="P64" s="1367" t="n">
        <v>20648.970803372</v>
      </c>
      <c r="Q64" s="1300" t="n">
        <v>9678.10369775625</v>
      </c>
      <c r="R64" s="1301" t="n">
        <v>26538.89163327</v>
      </c>
      <c r="S64" s="1344" t="n">
        <v>30327.0745011282</v>
      </c>
    </row>
    <row r="65" customFormat="false" ht="16.5" hidden="false" customHeight="false" outlineLevel="0" collapsed="false">
      <c r="A65" s="1336" t="s">
        <v>529</v>
      </c>
      <c r="B65" s="1337" t="n">
        <f aca="false">J65</f>
        <v>300</v>
      </c>
      <c r="C65" s="1337" t="s">
        <v>496</v>
      </c>
      <c r="D65" s="1337" t="n">
        <f aca="false">K65</f>
        <v>300</v>
      </c>
      <c r="E65" s="1337" t="s">
        <v>496</v>
      </c>
      <c r="F65" s="1357" t="n">
        <f aca="false">L65</f>
        <v>850</v>
      </c>
      <c r="G65" s="1337" t="s">
        <v>496</v>
      </c>
      <c r="H65" s="1325" t="n">
        <v>4</v>
      </c>
      <c r="I65" s="1327" t="s">
        <v>515</v>
      </c>
      <c r="J65" s="1338" t="n">
        <v>300</v>
      </c>
      <c r="K65" s="1209" t="n">
        <v>300</v>
      </c>
      <c r="L65" s="1209" t="n">
        <v>850</v>
      </c>
      <c r="M65" s="1210" t="n">
        <v>13.801145761134</v>
      </c>
      <c r="N65" s="1211" t="n">
        <v>639.374649464737</v>
      </c>
      <c r="O65" s="1212" t="n">
        <v>17580.6623806313</v>
      </c>
      <c r="P65" s="1367" t="n">
        <v>21558.1727756633</v>
      </c>
      <c r="Q65" s="1300" t="n">
        <v>10342.5776099438</v>
      </c>
      <c r="R65" s="1301" t="n">
        <v>27923.239990575</v>
      </c>
      <c r="S65" s="1344" t="n">
        <v>31900.750385607</v>
      </c>
    </row>
    <row r="66" customFormat="false" ht="16.5" hidden="false" customHeight="false" outlineLevel="0" collapsed="false">
      <c r="A66" s="1336" t="s">
        <v>529</v>
      </c>
      <c r="B66" s="1337" t="n">
        <f aca="false">J66</f>
        <v>300</v>
      </c>
      <c r="C66" s="1337" t="s">
        <v>496</v>
      </c>
      <c r="D66" s="1337" t="n">
        <f aca="false">K66</f>
        <v>300</v>
      </c>
      <c r="E66" s="1337" t="s">
        <v>496</v>
      </c>
      <c r="F66" s="1357" t="n">
        <f aca="false">L66</f>
        <v>900</v>
      </c>
      <c r="G66" s="1337" t="s">
        <v>496</v>
      </c>
      <c r="H66" s="1325" t="n">
        <v>4</v>
      </c>
      <c r="I66" s="1327" t="s">
        <v>515</v>
      </c>
      <c r="J66" s="1338" t="n">
        <v>300</v>
      </c>
      <c r="K66" s="1209" t="n">
        <v>300</v>
      </c>
      <c r="L66" s="1209" t="n">
        <v>900</v>
      </c>
      <c r="M66" s="1210" t="n">
        <v>14.5009686827459</v>
      </c>
      <c r="N66" s="1211" t="n">
        <v>703.312114411211</v>
      </c>
      <c r="O66" s="1212" t="n">
        <v>18300.5368257488</v>
      </c>
      <c r="P66" s="1367" t="n">
        <v>22467.3747479547</v>
      </c>
      <c r="Q66" s="1300" t="n">
        <v>10791.55440234</v>
      </c>
      <c r="R66" s="1301" t="n">
        <v>29092.0912280888</v>
      </c>
      <c r="S66" s="1344" t="n">
        <v>33258.9291502947</v>
      </c>
    </row>
    <row r="67" customFormat="false" ht="16.5" hidden="false" customHeight="false" outlineLevel="0" collapsed="false">
      <c r="A67" s="1336" t="s">
        <v>529</v>
      </c>
      <c r="B67" s="1337" t="n">
        <f aca="false">J67</f>
        <v>300</v>
      </c>
      <c r="C67" s="1337" t="s">
        <v>496</v>
      </c>
      <c r="D67" s="1337" t="n">
        <f aca="false">K67</f>
        <v>300</v>
      </c>
      <c r="E67" s="1337" t="s">
        <v>496</v>
      </c>
      <c r="F67" s="1357" t="n">
        <f aca="false">L67</f>
        <v>950</v>
      </c>
      <c r="G67" s="1337" t="s">
        <v>496</v>
      </c>
      <c r="H67" s="1325" t="n">
        <v>4</v>
      </c>
      <c r="I67" s="1327" t="s">
        <v>515</v>
      </c>
      <c r="J67" s="1338" t="n">
        <v>300</v>
      </c>
      <c r="K67" s="1209" t="n">
        <v>300</v>
      </c>
      <c r="L67" s="1209" t="n">
        <v>950</v>
      </c>
      <c r="M67" s="1210" t="n">
        <v>15.2182576043578</v>
      </c>
      <c r="N67" s="1211" t="n">
        <v>767.249579357685</v>
      </c>
      <c r="O67" s="1212" t="n">
        <v>19020.4112708663</v>
      </c>
      <c r="P67" s="1367" t="n">
        <v>23376.576720246</v>
      </c>
      <c r="Q67" s="1300" t="n">
        <v>11456.0281833188</v>
      </c>
      <c r="R67" s="1301" t="n">
        <v>30476.439454185</v>
      </c>
      <c r="S67" s="1344" t="n">
        <v>34832.6049035647</v>
      </c>
    </row>
    <row r="68" customFormat="false" ht="16.5" hidden="false" customHeight="false" outlineLevel="0" collapsed="false">
      <c r="A68" s="1336" t="s">
        <v>529</v>
      </c>
      <c r="B68" s="1337" t="n">
        <f aca="false">J68</f>
        <v>300</v>
      </c>
      <c r="C68" s="1337" t="s">
        <v>496</v>
      </c>
      <c r="D68" s="1337" t="n">
        <f aca="false">K68</f>
        <v>300</v>
      </c>
      <c r="E68" s="1337" t="s">
        <v>496</v>
      </c>
      <c r="F68" s="1357" t="n">
        <f aca="false">L68</f>
        <v>1000</v>
      </c>
      <c r="G68" s="1337" t="s">
        <v>496</v>
      </c>
      <c r="H68" s="1325" t="n">
        <v>4</v>
      </c>
      <c r="I68" s="1327" t="s">
        <v>515</v>
      </c>
      <c r="J68" s="1338" t="n">
        <v>300</v>
      </c>
      <c r="K68" s="1209" t="n">
        <v>300</v>
      </c>
      <c r="L68" s="1209" t="n">
        <v>1000</v>
      </c>
      <c r="M68" s="1210" t="n">
        <v>15.9180805259697</v>
      </c>
      <c r="N68" s="1211" t="n">
        <v>831.187044304158</v>
      </c>
      <c r="O68" s="1212" t="n">
        <v>19740.2857159838</v>
      </c>
      <c r="P68" s="1367" t="n">
        <v>24285.7786925373</v>
      </c>
      <c r="Q68" s="1300" t="n">
        <v>11905.0051069238</v>
      </c>
      <c r="R68" s="1301" t="n">
        <v>31645.2908229075</v>
      </c>
      <c r="S68" s="1344" t="n">
        <v>36190.783799461</v>
      </c>
    </row>
    <row r="69" customFormat="false" ht="16.5" hidden="false" customHeight="false" outlineLevel="0" collapsed="false">
      <c r="A69" s="1336" t="s">
        <v>529</v>
      </c>
      <c r="B69" s="1337" t="n">
        <f aca="false">J69</f>
        <v>300</v>
      </c>
      <c r="C69" s="1337" t="s">
        <v>496</v>
      </c>
      <c r="D69" s="1337" t="n">
        <f aca="false">K69</f>
        <v>300</v>
      </c>
      <c r="E69" s="1337" t="s">
        <v>496</v>
      </c>
      <c r="F69" s="1357" t="n">
        <f aca="false">L69</f>
        <v>1050</v>
      </c>
      <c r="G69" s="1337" t="s">
        <v>496</v>
      </c>
      <c r="H69" s="1325" t="n">
        <v>4</v>
      </c>
      <c r="I69" s="1327" t="s">
        <v>515</v>
      </c>
      <c r="J69" s="1338" t="n">
        <v>300</v>
      </c>
      <c r="K69" s="1209" t="n">
        <v>300</v>
      </c>
      <c r="L69" s="1209" t="n">
        <v>1050</v>
      </c>
      <c r="M69" s="1210" t="n">
        <v>16.6353694475816</v>
      </c>
      <c r="N69" s="1211" t="n">
        <v>895.124509250632</v>
      </c>
      <c r="O69" s="1212" t="n">
        <v>20460.1601611013</v>
      </c>
      <c r="P69" s="1367" t="n">
        <v>25194.9806648286</v>
      </c>
      <c r="Q69" s="1300" t="n">
        <v>12569.4788879025</v>
      </c>
      <c r="R69" s="1301" t="n">
        <v>33029.6390490038</v>
      </c>
      <c r="S69" s="1344" t="n">
        <v>37764.4595527311</v>
      </c>
    </row>
    <row r="70" customFormat="false" ht="16.5" hidden="false" customHeight="false" outlineLevel="0" collapsed="false">
      <c r="A70" s="1324" t="s">
        <v>529</v>
      </c>
      <c r="B70" s="1325" t="n">
        <f aca="false">J70</f>
        <v>300</v>
      </c>
      <c r="C70" s="1325" t="s">
        <v>496</v>
      </c>
      <c r="D70" s="1325" t="n">
        <f aca="false">K70</f>
        <v>300</v>
      </c>
      <c r="E70" s="1325" t="s">
        <v>496</v>
      </c>
      <c r="F70" s="1357" t="n">
        <f aca="false">L70</f>
        <v>1100</v>
      </c>
      <c r="G70" s="1325" t="s">
        <v>496</v>
      </c>
      <c r="H70" s="1325" t="n">
        <v>4</v>
      </c>
      <c r="I70" s="1327" t="s">
        <v>515</v>
      </c>
      <c r="J70" s="1338" t="n">
        <v>300</v>
      </c>
      <c r="K70" s="1209" t="n">
        <v>300</v>
      </c>
      <c r="L70" s="1209" t="n">
        <v>1100</v>
      </c>
      <c r="M70" s="1210" t="n">
        <v>17.3351923691935</v>
      </c>
      <c r="N70" s="1211" t="n">
        <v>959.061974197106</v>
      </c>
      <c r="O70" s="1212" t="n">
        <v>21180.0346062188</v>
      </c>
      <c r="P70" s="1367" t="n">
        <v>26104.1826371199</v>
      </c>
      <c r="Q70" s="1300" t="n">
        <v>13018.4558115075</v>
      </c>
      <c r="R70" s="1301" t="n">
        <v>34198.4904177263</v>
      </c>
      <c r="S70" s="1344" t="n">
        <v>39122.6384486274</v>
      </c>
    </row>
    <row r="71" customFormat="false" ht="16.5" hidden="false" customHeight="false" outlineLevel="0" collapsed="false">
      <c r="A71" s="1336" t="s">
        <v>529</v>
      </c>
      <c r="B71" s="1337" t="n">
        <f aca="false">J71</f>
        <v>300</v>
      </c>
      <c r="C71" s="1337" t="s">
        <v>496</v>
      </c>
      <c r="D71" s="1337" t="n">
        <f aca="false">K71</f>
        <v>300</v>
      </c>
      <c r="E71" s="1337" t="s">
        <v>496</v>
      </c>
      <c r="F71" s="1357" t="n">
        <f aca="false">L71</f>
        <v>1150</v>
      </c>
      <c r="G71" s="1337" t="s">
        <v>496</v>
      </c>
      <c r="H71" s="1325" t="n">
        <v>4</v>
      </c>
      <c r="I71" s="1327" t="s">
        <v>515</v>
      </c>
      <c r="J71" s="1338" t="n">
        <v>300</v>
      </c>
      <c r="K71" s="1209" t="n">
        <v>300</v>
      </c>
      <c r="L71" s="1209" t="n">
        <v>1150</v>
      </c>
      <c r="M71" s="1210" t="n">
        <v>18.0350152908054</v>
      </c>
      <c r="N71" s="1211" t="n">
        <v>1022.99943914358</v>
      </c>
      <c r="O71" s="1212" t="n">
        <v>21899.9090513363</v>
      </c>
      <c r="P71" s="1367" t="n">
        <v>27013.3846094113</v>
      </c>
      <c r="Q71" s="1300" t="n">
        <v>13467.4326039038</v>
      </c>
      <c r="R71" s="1301" t="n">
        <v>35367.34165524</v>
      </c>
      <c r="S71" s="1344" t="n">
        <v>40480.817213315</v>
      </c>
    </row>
    <row r="72" customFormat="false" ht="16.5" hidden="false" customHeight="false" outlineLevel="0" collapsed="false">
      <c r="A72" s="1336" t="s">
        <v>529</v>
      </c>
      <c r="B72" s="1337" t="n">
        <f aca="false">J72</f>
        <v>300</v>
      </c>
      <c r="C72" s="1337" t="s">
        <v>496</v>
      </c>
      <c r="D72" s="1337" t="n">
        <f aca="false">K72</f>
        <v>300</v>
      </c>
      <c r="E72" s="1337" t="s">
        <v>496</v>
      </c>
      <c r="F72" s="1357" t="n">
        <f aca="false">L72</f>
        <v>1200</v>
      </c>
      <c r="G72" s="1337" t="s">
        <v>496</v>
      </c>
      <c r="H72" s="1325" t="n">
        <v>4</v>
      </c>
      <c r="I72" s="1327" t="s">
        <v>515</v>
      </c>
      <c r="J72" s="1338" t="n">
        <v>300</v>
      </c>
      <c r="K72" s="1209" t="n">
        <v>300</v>
      </c>
      <c r="L72" s="1209" t="n">
        <v>1200</v>
      </c>
      <c r="M72" s="1210" t="n">
        <v>18.8327667124173</v>
      </c>
      <c r="N72" s="1211" t="n">
        <v>1086.93690409005</v>
      </c>
      <c r="O72" s="1212" t="n">
        <v>22695.4957999275</v>
      </c>
      <c r="P72" s="1367" t="n">
        <v>27999.4865283379</v>
      </c>
      <c r="Q72" s="1300" t="n">
        <v>14131.9063848825</v>
      </c>
      <c r="R72" s="1301" t="n">
        <v>36827.40218481</v>
      </c>
      <c r="S72" s="1344" t="n">
        <v>42131.3929132204</v>
      </c>
    </row>
    <row r="73" customFormat="false" ht="16.5" hidden="false" customHeight="false" outlineLevel="0" collapsed="false">
      <c r="A73" s="1336" t="s">
        <v>529</v>
      </c>
      <c r="B73" s="1337" t="n">
        <f aca="false">J73</f>
        <v>300</v>
      </c>
      <c r="C73" s="1337" t="s">
        <v>496</v>
      </c>
      <c r="D73" s="1337" t="n">
        <f aca="false">K73</f>
        <v>300</v>
      </c>
      <c r="E73" s="1337" t="s">
        <v>496</v>
      </c>
      <c r="F73" s="1357" t="n">
        <f aca="false">L73</f>
        <v>1250</v>
      </c>
      <c r="G73" s="1337" t="s">
        <v>496</v>
      </c>
      <c r="H73" s="1325" t="n">
        <v>4</v>
      </c>
      <c r="I73" s="1327" t="s">
        <v>515</v>
      </c>
      <c r="J73" s="1338" t="n">
        <v>300</v>
      </c>
      <c r="K73" s="1209" t="n">
        <v>300</v>
      </c>
      <c r="L73" s="1209" t="n">
        <v>1250</v>
      </c>
      <c r="M73" s="1210" t="n">
        <v>19.5325896340292</v>
      </c>
      <c r="N73" s="1211" t="n">
        <v>1150.87436903653</v>
      </c>
      <c r="O73" s="1212" t="n">
        <v>23415.370245045</v>
      </c>
      <c r="P73" s="1367" t="n">
        <v>28908.6885006294</v>
      </c>
      <c r="Q73" s="1300" t="n">
        <v>14580.8833084875</v>
      </c>
      <c r="R73" s="1301" t="n">
        <v>37996.2535535325</v>
      </c>
      <c r="S73" s="1344" t="n">
        <v>43489.5718091169</v>
      </c>
    </row>
    <row r="74" customFormat="false" ht="16.5" hidden="false" customHeight="false" outlineLevel="0" collapsed="false">
      <c r="A74" s="1336" t="s">
        <v>529</v>
      </c>
      <c r="B74" s="1337" t="n">
        <f aca="false">J74</f>
        <v>300</v>
      </c>
      <c r="C74" s="1337" t="s">
        <v>496</v>
      </c>
      <c r="D74" s="1337" t="n">
        <f aca="false">K74</f>
        <v>300</v>
      </c>
      <c r="E74" s="1337" t="s">
        <v>496</v>
      </c>
      <c r="F74" s="1357" t="n">
        <f aca="false">L74</f>
        <v>1300</v>
      </c>
      <c r="G74" s="1337" t="s">
        <v>496</v>
      </c>
      <c r="H74" s="1325" t="n">
        <v>4</v>
      </c>
      <c r="I74" s="1327" t="s">
        <v>515</v>
      </c>
      <c r="J74" s="1338" t="n">
        <v>300</v>
      </c>
      <c r="K74" s="1209" t="n">
        <v>300</v>
      </c>
      <c r="L74" s="1209" t="n">
        <v>1300</v>
      </c>
      <c r="M74" s="1210" t="n">
        <v>20.2498785556411</v>
      </c>
      <c r="N74" s="1211" t="n">
        <v>1214.811833983</v>
      </c>
      <c r="O74" s="1212" t="n">
        <v>24135.2446901625</v>
      </c>
      <c r="P74" s="1367" t="n">
        <v>29817.8904729206</v>
      </c>
      <c r="Q74" s="1300" t="n">
        <v>15245.3570894663</v>
      </c>
      <c r="R74" s="1301" t="n">
        <v>39380.6017796288</v>
      </c>
      <c r="S74" s="1344" t="n">
        <v>45063.2475623869</v>
      </c>
    </row>
    <row r="75" customFormat="false" ht="16.5" hidden="false" customHeight="false" outlineLevel="0" collapsed="false">
      <c r="A75" s="1336" t="s">
        <v>529</v>
      </c>
      <c r="B75" s="1337" t="n">
        <f aca="false">J75</f>
        <v>300</v>
      </c>
      <c r="C75" s="1337" t="s">
        <v>496</v>
      </c>
      <c r="D75" s="1337" t="n">
        <f aca="false">K75</f>
        <v>300</v>
      </c>
      <c r="E75" s="1337" t="s">
        <v>496</v>
      </c>
      <c r="F75" s="1357" t="n">
        <f aca="false">L75</f>
        <v>1350</v>
      </c>
      <c r="G75" s="1337" t="s">
        <v>496</v>
      </c>
      <c r="H75" s="1325" t="n">
        <v>4</v>
      </c>
      <c r="I75" s="1327" t="s">
        <v>515</v>
      </c>
      <c r="J75" s="1338" t="n">
        <v>300</v>
      </c>
      <c r="K75" s="1209" t="n">
        <v>300</v>
      </c>
      <c r="L75" s="1209" t="n">
        <v>1350</v>
      </c>
      <c r="M75" s="1210" t="n">
        <v>20.949701477253</v>
      </c>
      <c r="N75" s="1211" t="n">
        <v>1278.74929892947</v>
      </c>
      <c r="O75" s="1212" t="n">
        <v>24855.11913528</v>
      </c>
      <c r="P75" s="1367" t="n">
        <v>30727.0924452119</v>
      </c>
      <c r="Q75" s="1300" t="n">
        <v>15694.3338818625</v>
      </c>
      <c r="R75" s="1301" t="n">
        <v>40549.4530171425</v>
      </c>
      <c r="S75" s="1344" t="n">
        <v>46421.4263270744</v>
      </c>
    </row>
    <row r="76" customFormat="false" ht="16.5" hidden="false" customHeight="false" outlineLevel="0" collapsed="false">
      <c r="A76" s="1336" t="s">
        <v>529</v>
      </c>
      <c r="B76" s="1337" t="n">
        <f aca="false">J76</f>
        <v>300</v>
      </c>
      <c r="C76" s="1337" t="s">
        <v>496</v>
      </c>
      <c r="D76" s="1337" t="n">
        <f aca="false">K76</f>
        <v>300</v>
      </c>
      <c r="E76" s="1337" t="s">
        <v>496</v>
      </c>
      <c r="F76" s="1357" t="n">
        <f aca="false">L76</f>
        <v>1400</v>
      </c>
      <c r="G76" s="1337" t="s">
        <v>496</v>
      </c>
      <c r="H76" s="1325" t="n">
        <v>4</v>
      </c>
      <c r="I76" s="1327" t="s">
        <v>515</v>
      </c>
      <c r="J76" s="1338" t="n">
        <v>300</v>
      </c>
      <c r="K76" s="1209" t="n">
        <v>300</v>
      </c>
      <c r="L76" s="1209" t="n">
        <v>1400</v>
      </c>
      <c r="M76" s="1210" t="n">
        <v>21.6669903988649</v>
      </c>
      <c r="N76" s="1211" t="n">
        <v>1342.68676387595</v>
      </c>
      <c r="O76" s="1212" t="n">
        <v>25574.9935803975</v>
      </c>
      <c r="P76" s="1367" t="n">
        <v>31636.2944175032</v>
      </c>
      <c r="Q76" s="1300" t="n">
        <v>16358.80779405</v>
      </c>
      <c r="R76" s="1301" t="n">
        <v>41933.8013744475</v>
      </c>
      <c r="S76" s="1344" t="n">
        <v>47995.1022115532</v>
      </c>
    </row>
    <row r="77" customFormat="false" ht="16.5" hidden="false" customHeight="false" outlineLevel="0" collapsed="false">
      <c r="A77" s="1336" t="s">
        <v>529</v>
      </c>
      <c r="B77" s="1337" t="n">
        <f aca="false">J77</f>
        <v>300</v>
      </c>
      <c r="C77" s="1337" t="s">
        <v>496</v>
      </c>
      <c r="D77" s="1337" t="n">
        <f aca="false">K77</f>
        <v>300</v>
      </c>
      <c r="E77" s="1337" t="s">
        <v>496</v>
      </c>
      <c r="F77" s="1357" t="n">
        <f aca="false">L77</f>
        <v>1450</v>
      </c>
      <c r="G77" s="1337" t="s">
        <v>496</v>
      </c>
      <c r="H77" s="1325" t="n">
        <v>4</v>
      </c>
      <c r="I77" s="1327" t="s">
        <v>515</v>
      </c>
      <c r="J77" s="1338" t="n">
        <v>300</v>
      </c>
      <c r="K77" s="1209" t="n">
        <v>300</v>
      </c>
      <c r="L77" s="1209" t="n">
        <v>1450</v>
      </c>
      <c r="M77" s="1210" t="n">
        <v>22.3668133204767</v>
      </c>
      <c r="N77" s="1211" t="n">
        <v>1406.62422882242</v>
      </c>
      <c r="O77" s="1212" t="n">
        <v>26294.868025515</v>
      </c>
      <c r="P77" s="1367" t="n">
        <v>32545.4963897947</v>
      </c>
      <c r="Q77" s="1300" t="n">
        <v>16807.7845864461</v>
      </c>
      <c r="R77" s="1301" t="n">
        <v>43102.6526119611</v>
      </c>
      <c r="S77" s="1344" t="n">
        <v>49353.2809762408</v>
      </c>
    </row>
    <row r="78" customFormat="false" ht="16.5" hidden="false" customHeight="false" outlineLevel="0" collapsed="false">
      <c r="A78" s="1336" t="s">
        <v>529</v>
      </c>
      <c r="B78" s="1337" t="n">
        <f aca="false">J78</f>
        <v>300</v>
      </c>
      <c r="C78" s="1337" t="s">
        <v>496</v>
      </c>
      <c r="D78" s="1337" t="n">
        <f aca="false">K78</f>
        <v>300</v>
      </c>
      <c r="E78" s="1337" t="s">
        <v>496</v>
      </c>
      <c r="F78" s="1357" t="n">
        <f aca="false">L78</f>
        <v>1500</v>
      </c>
      <c r="G78" s="1337" t="s">
        <v>496</v>
      </c>
      <c r="H78" s="1325" t="n">
        <v>4</v>
      </c>
      <c r="I78" s="1327" t="s">
        <v>515</v>
      </c>
      <c r="J78" s="1338" t="n">
        <v>300</v>
      </c>
      <c r="K78" s="1209" t="n">
        <v>300</v>
      </c>
      <c r="L78" s="1209" t="n">
        <v>1500</v>
      </c>
      <c r="M78" s="1210" t="n">
        <v>23.2541608653476</v>
      </c>
      <c r="N78" s="1211" t="n">
        <v>1470.5616937689</v>
      </c>
      <c r="O78" s="1212" t="n">
        <v>27614.6530180425</v>
      </c>
      <c r="P78" s="1367" t="n">
        <v>34023.6305407607</v>
      </c>
      <c r="Q78" s="1300" t="n">
        <v>17472.2584986338</v>
      </c>
      <c r="R78" s="1301" t="n">
        <v>45086.9115166763</v>
      </c>
      <c r="S78" s="1344" t="n">
        <v>51495.8890393945</v>
      </c>
    </row>
    <row r="79" customFormat="false" ht="16.5" hidden="false" customHeight="false" outlineLevel="0" collapsed="false">
      <c r="A79" s="1336" t="s">
        <v>529</v>
      </c>
      <c r="B79" s="1337" t="n">
        <f aca="false">J79</f>
        <v>300</v>
      </c>
      <c r="C79" s="1337" t="s">
        <v>496</v>
      </c>
      <c r="D79" s="1337" t="n">
        <f aca="false">K79</f>
        <v>300</v>
      </c>
      <c r="E79" s="1337" t="s">
        <v>496</v>
      </c>
      <c r="F79" s="1357" t="n">
        <f aca="false">L79</f>
        <v>1550</v>
      </c>
      <c r="G79" s="1337" t="s">
        <v>496</v>
      </c>
      <c r="H79" s="1325" t="n">
        <v>4</v>
      </c>
      <c r="I79" s="1327" t="s">
        <v>515</v>
      </c>
      <c r="J79" s="1338" t="n">
        <v>300</v>
      </c>
      <c r="K79" s="1209" t="n">
        <v>300</v>
      </c>
      <c r="L79" s="1209" t="n">
        <v>1550</v>
      </c>
      <c r="M79" s="1210" t="n">
        <v>23.9539837869595</v>
      </c>
      <c r="N79" s="1211" t="n">
        <v>1534.49915871537</v>
      </c>
      <c r="O79" s="1212" t="n">
        <v>28334.52746316</v>
      </c>
      <c r="P79" s="1367" t="n">
        <v>34932.832513052</v>
      </c>
      <c r="Q79" s="1300" t="n">
        <v>17921.23529103</v>
      </c>
      <c r="R79" s="1301" t="n">
        <v>46255.76275419</v>
      </c>
      <c r="S79" s="1344" t="n">
        <v>52854.067804082</v>
      </c>
    </row>
    <row r="80" customFormat="false" ht="16.5" hidden="false" customHeight="false" outlineLevel="0" collapsed="false">
      <c r="A80" s="1324" t="s">
        <v>529</v>
      </c>
      <c r="B80" s="1325" t="n">
        <f aca="false">J80</f>
        <v>300</v>
      </c>
      <c r="C80" s="1325" t="s">
        <v>496</v>
      </c>
      <c r="D80" s="1325" t="n">
        <f aca="false">K80</f>
        <v>300</v>
      </c>
      <c r="E80" s="1325" t="s">
        <v>496</v>
      </c>
      <c r="F80" s="1357" t="n">
        <f aca="false">L80</f>
        <v>1600</v>
      </c>
      <c r="G80" s="1325" t="s">
        <v>496</v>
      </c>
      <c r="H80" s="1325" t="n">
        <v>4</v>
      </c>
      <c r="I80" s="1327" t="s">
        <v>515</v>
      </c>
      <c r="J80" s="1338" t="n">
        <v>300</v>
      </c>
      <c r="K80" s="1209" t="n">
        <v>300</v>
      </c>
      <c r="L80" s="1209" t="n">
        <v>1600</v>
      </c>
      <c r="M80" s="1210" t="n">
        <v>24.6538067085714</v>
      </c>
      <c r="N80" s="1211" t="n">
        <v>1598.43662366184</v>
      </c>
      <c r="O80" s="1212" t="n">
        <v>29054.4019082775</v>
      </c>
      <c r="P80" s="1367" t="n">
        <v>35842.0344853435</v>
      </c>
      <c r="Q80" s="1300" t="n">
        <v>18370.2120834263</v>
      </c>
      <c r="R80" s="1301" t="n">
        <v>47424.6139917038</v>
      </c>
      <c r="S80" s="1344" t="n">
        <v>54212.2465687697</v>
      </c>
    </row>
    <row r="81" customFormat="false" ht="16.5" hidden="false" customHeight="false" outlineLevel="0" collapsed="false">
      <c r="A81" s="1336" t="s">
        <v>529</v>
      </c>
      <c r="B81" s="1337" t="n">
        <f aca="false">J81</f>
        <v>300</v>
      </c>
      <c r="C81" s="1337" t="s">
        <v>496</v>
      </c>
      <c r="D81" s="1337" t="n">
        <f aca="false">K81</f>
        <v>300</v>
      </c>
      <c r="E81" s="1337" t="s">
        <v>496</v>
      </c>
      <c r="F81" s="1357" t="n">
        <f aca="false">L81</f>
        <v>1650</v>
      </c>
      <c r="G81" s="1337" t="s">
        <v>496</v>
      </c>
      <c r="H81" s="1325" t="n">
        <v>4</v>
      </c>
      <c r="I81" s="1327" t="s">
        <v>515</v>
      </c>
      <c r="J81" s="1338" t="n">
        <v>300</v>
      </c>
      <c r="K81" s="1209" t="n">
        <v>300</v>
      </c>
      <c r="L81" s="1209" t="n">
        <v>1650</v>
      </c>
      <c r="M81" s="1210" t="n">
        <v>25.3710956301833</v>
      </c>
      <c r="N81" s="1211" t="n">
        <v>1662.37408860832</v>
      </c>
      <c r="O81" s="1212" t="n">
        <v>29774.276353395</v>
      </c>
      <c r="P81" s="1367" t="n">
        <v>36751.2364576348</v>
      </c>
      <c r="Q81" s="1300" t="n">
        <v>19034.6859956138</v>
      </c>
      <c r="R81" s="1301" t="n">
        <v>48808.9623490088</v>
      </c>
      <c r="S81" s="1344" t="n">
        <v>55785.9224532485</v>
      </c>
    </row>
    <row r="82" customFormat="false" ht="16.5" hidden="false" customHeight="false" outlineLevel="0" collapsed="false">
      <c r="A82" s="1336" t="s">
        <v>529</v>
      </c>
      <c r="B82" s="1337" t="n">
        <f aca="false">J82</f>
        <v>300</v>
      </c>
      <c r="C82" s="1337" t="s">
        <v>496</v>
      </c>
      <c r="D82" s="1337" t="n">
        <f aca="false">K82</f>
        <v>300</v>
      </c>
      <c r="E82" s="1337" t="s">
        <v>496</v>
      </c>
      <c r="F82" s="1357" t="n">
        <f aca="false">L82</f>
        <v>1700</v>
      </c>
      <c r="G82" s="1337" t="s">
        <v>496</v>
      </c>
      <c r="H82" s="1325" t="n">
        <v>4</v>
      </c>
      <c r="I82" s="1327" t="s">
        <v>515</v>
      </c>
      <c r="J82" s="1338" t="n">
        <v>300</v>
      </c>
      <c r="K82" s="1209" t="n">
        <v>300</v>
      </c>
      <c r="L82" s="1209" t="n">
        <v>1700</v>
      </c>
      <c r="M82" s="1210" t="n">
        <v>26.0709185517952</v>
      </c>
      <c r="N82" s="1211" t="n">
        <v>1726.31155355479</v>
      </c>
      <c r="O82" s="1212" t="n">
        <v>30494.1507985125</v>
      </c>
      <c r="P82" s="1367" t="n">
        <v>37660.438429926</v>
      </c>
      <c r="Q82" s="1300" t="n">
        <v>19483.66278801</v>
      </c>
      <c r="R82" s="1301" t="n">
        <v>49977.8135865225</v>
      </c>
      <c r="S82" s="1344" t="n">
        <v>57144.101217936</v>
      </c>
    </row>
    <row r="83" customFormat="false" ht="16.5" hidden="false" customHeight="false" outlineLevel="0" collapsed="false">
      <c r="A83" s="1336" t="s">
        <v>529</v>
      </c>
      <c r="B83" s="1337" t="n">
        <f aca="false">J83</f>
        <v>300</v>
      </c>
      <c r="C83" s="1337" t="s">
        <v>496</v>
      </c>
      <c r="D83" s="1337" t="n">
        <f aca="false">K83</f>
        <v>300</v>
      </c>
      <c r="E83" s="1337" t="s">
        <v>496</v>
      </c>
      <c r="F83" s="1357" t="n">
        <f aca="false">L83</f>
        <v>1750</v>
      </c>
      <c r="G83" s="1337" t="s">
        <v>496</v>
      </c>
      <c r="H83" s="1325" t="n">
        <v>4</v>
      </c>
      <c r="I83" s="1327" t="s">
        <v>515</v>
      </c>
      <c r="J83" s="1338" t="n">
        <v>300</v>
      </c>
      <c r="K83" s="1209" t="n">
        <v>300</v>
      </c>
      <c r="L83" s="1209" t="n">
        <v>1750</v>
      </c>
      <c r="M83" s="1210" t="n">
        <v>26.7882074734071</v>
      </c>
      <c r="N83" s="1211" t="n">
        <v>1790.24901850126</v>
      </c>
      <c r="O83" s="1212" t="n">
        <v>31214.02524363</v>
      </c>
      <c r="P83" s="1367" t="n">
        <v>38569.6404022173</v>
      </c>
      <c r="Q83" s="1300" t="n">
        <v>20148.1367001975</v>
      </c>
      <c r="R83" s="1301" t="n">
        <v>51362.1619438275</v>
      </c>
      <c r="S83" s="1344" t="n">
        <v>58717.7771024148</v>
      </c>
    </row>
    <row r="84" customFormat="false" ht="16.5" hidden="false" customHeight="false" outlineLevel="0" collapsed="false">
      <c r="A84" s="1336" t="s">
        <v>529</v>
      </c>
      <c r="B84" s="1337" t="n">
        <f aca="false">J84</f>
        <v>300</v>
      </c>
      <c r="C84" s="1337" t="s">
        <v>496</v>
      </c>
      <c r="D84" s="1337" t="n">
        <f aca="false">K84</f>
        <v>300</v>
      </c>
      <c r="E84" s="1337" t="s">
        <v>496</v>
      </c>
      <c r="F84" s="1357" t="n">
        <f aca="false">L84</f>
        <v>1800</v>
      </c>
      <c r="G84" s="1337" t="s">
        <v>496</v>
      </c>
      <c r="H84" s="1325" t="n">
        <v>4</v>
      </c>
      <c r="I84" s="1327" t="s">
        <v>515</v>
      </c>
      <c r="J84" s="1338" t="n">
        <v>300</v>
      </c>
      <c r="K84" s="1209" t="n">
        <v>300</v>
      </c>
      <c r="L84" s="1209" t="n">
        <v>1800</v>
      </c>
      <c r="M84" s="1210" t="n">
        <v>27.488030395019</v>
      </c>
      <c r="N84" s="1211" t="n">
        <v>1854.18648344774</v>
      </c>
      <c r="O84" s="1212" t="n">
        <v>31933.8996887475</v>
      </c>
      <c r="P84" s="1367" t="n">
        <v>39478.8423745086</v>
      </c>
      <c r="Q84" s="1300" t="n">
        <v>20597.1134925938</v>
      </c>
      <c r="R84" s="1301" t="n">
        <v>52531.0131813413</v>
      </c>
      <c r="S84" s="1344" t="n">
        <v>60075.9558671024</v>
      </c>
    </row>
    <row r="85" customFormat="false" ht="16.5" hidden="false" customHeight="false" outlineLevel="0" collapsed="false">
      <c r="A85" s="1336" t="s">
        <v>529</v>
      </c>
      <c r="B85" s="1337" t="n">
        <f aca="false">J85</f>
        <v>300</v>
      </c>
      <c r="C85" s="1337" t="s">
        <v>496</v>
      </c>
      <c r="D85" s="1337" t="n">
        <f aca="false">K85</f>
        <v>300</v>
      </c>
      <c r="E85" s="1337" t="s">
        <v>496</v>
      </c>
      <c r="F85" s="1357" t="n">
        <f aca="false">L85</f>
        <v>1850</v>
      </c>
      <c r="G85" s="1337" t="s">
        <v>496</v>
      </c>
      <c r="H85" s="1325" t="n">
        <v>4</v>
      </c>
      <c r="I85" s="1327" t="s">
        <v>515</v>
      </c>
      <c r="J85" s="1338" t="n">
        <v>300</v>
      </c>
      <c r="K85" s="1209" t="n">
        <v>300</v>
      </c>
      <c r="L85" s="1209" t="n">
        <v>1850</v>
      </c>
      <c r="M85" s="1210" t="n">
        <v>28.2053193166309</v>
      </c>
      <c r="N85" s="1211" t="n">
        <v>1918.12394839421</v>
      </c>
      <c r="O85" s="1212" t="n">
        <v>32653.774133865</v>
      </c>
      <c r="P85" s="1367" t="n">
        <v>40388.0443468001</v>
      </c>
      <c r="Q85" s="1300" t="n">
        <v>21261.5872735725</v>
      </c>
      <c r="R85" s="1301" t="n">
        <v>53915.3614074375</v>
      </c>
      <c r="S85" s="1344" t="n">
        <v>61649.6316203726</v>
      </c>
    </row>
    <row r="86" customFormat="false" ht="16.5" hidden="false" customHeight="false" outlineLevel="0" collapsed="false">
      <c r="A86" s="1336" t="s">
        <v>529</v>
      </c>
      <c r="B86" s="1337" t="n">
        <f aca="false">J86</f>
        <v>300</v>
      </c>
      <c r="C86" s="1337" t="s">
        <v>496</v>
      </c>
      <c r="D86" s="1337" t="n">
        <f aca="false">K86</f>
        <v>300</v>
      </c>
      <c r="E86" s="1337" t="s">
        <v>496</v>
      </c>
      <c r="F86" s="1357" t="n">
        <f aca="false">L86</f>
        <v>1900</v>
      </c>
      <c r="G86" s="1337" t="s">
        <v>496</v>
      </c>
      <c r="H86" s="1325" t="n">
        <v>4</v>
      </c>
      <c r="I86" s="1327" t="s">
        <v>515</v>
      </c>
      <c r="J86" s="1338" t="n">
        <v>300</v>
      </c>
      <c r="K86" s="1209" t="n">
        <v>300</v>
      </c>
      <c r="L86" s="1209" t="n">
        <v>1900</v>
      </c>
      <c r="M86" s="1210" t="n">
        <v>28.9051422382428</v>
      </c>
      <c r="N86" s="1211" t="n">
        <v>1982.06141334069</v>
      </c>
      <c r="O86" s="1212" t="n">
        <v>33373.6485789825</v>
      </c>
      <c r="P86" s="1367" t="n">
        <v>41297.2463190914</v>
      </c>
      <c r="Q86" s="1300" t="n">
        <v>21710.5641971775</v>
      </c>
      <c r="R86" s="1301" t="n">
        <v>55084.21277616</v>
      </c>
      <c r="S86" s="1344" t="n">
        <v>63007.8105162689</v>
      </c>
    </row>
    <row r="87" customFormat="false" ht="16.5" hidden="false" customHeight="false" outlineLevel="0" collapsed="false">
      <c r="A87" s="1336" t="s">
        <v>529</v>
      </c>
      <c r="B87" s="1337" t="n">
        <f aca="false">J87</f>
        <v>300</v>
      </c>
      <c r="C87" s="1337" t="s">
        <v>496</v>
      </c>
      <c r="D87" s="1337" t="n">
        <f aca="false">K87</f>
        <v>300</v>
      </c>
      <c r="E87" s="1337" t="s">
        <v>496</v>
      </c>
      <c r="F87" s="1357" t="n">
        <f aca="false">L87</f>
        <v>1950</v>
      </c>
      <c r="G87" s="1337" t="s">
        <v>496</v>
      </c>
      <c r="H87" s="1325" t="n">
        <v>4</v>
      </c>
      <c r="I87" s="1327" t="s">
        <v>515</v>
      </c>
      <c r="J87" s="1338" t="n">
        <v>300</v>
      </c>
      <c r="K87" s="1209" t="n">
        <v>300</v>
      </c>
      <c r="L87" s="1209" t="n">
        <v>1950</v>
      </c>
      <c r="M87" s="1210" t="n">
        <v>29.6854276598547</v>
      </c>
      <c r="N87" s="1211" t="n">
        <v>2045.99887828716</v>
      </c>
      <c r="O87" s="1212" t="n">
        <v>34169.2353275738</v>
      </c>
      <c r="P87" s="1367" t="n">
        <v>42283.3482380181</v>
      </c>
      <c r="Q87" s="1300" t="n">
        <v>22159.5409895738</v>
      </c>
      <c r="R87" s="1301" t="n">
        <v>56328.7763171475</v>
      </c>
      <c r="S87" s="1344" t="n">
        <v>64442.8892275919</v>
      </c>
    </row>
    <row r="88" customFormat="false" ht="16.5" hidden="false" customHeight="false" outlineLevel="0" collapsed="false">
      <c r="A88" s="1336" t="s">
        <v>529</v>
      </c>
      <c r="B88" s="1337" t="n">
        <f aca="false">J88</f>
        <v>300</v>
      </c>
      <c r="C88" s="1337" t="s">
        <v>496</v>
      </c>
      <c r="D88" s="1337" t="n">
        <f aca="false">K88</f>
        <v>300</v>
      </c>
      <c r="E88" s="1337" t="s">
        <v>496</v>
      </c>
      <c r="F88" s="1357" t="n">
        <f aca="false">L88</f>
        <v>2000</v>
      </c>
      <c r="G88" s="1337" t="s">
        <v>496</v>
      </c>
      <c r="H88" s="1325" t="n">
        <v>4</v>
      </c>
      <c r="I88" s="1327" t="s">
        <v>515</v>
      </c>
      <c r="J88" s="1338" t="n">
        <v>300</v>
      </c>
      <c r="K88" s="1209" t="n">
        <v>300</v>
      </c>
      <c r="L88" s="1209" t="n">
        <v>2000</v>
      </c>
      <c r="M88" s="1210" t="n">
        <v>30.4965680414666</v>
      </c>
      <c r="N88" s="1211" t="n">
        <v>2109.93634323363</v>
      </c>
      <c r="O88" s="1212" t="n">
        <v>35115.3435732863</v>
      </c>
      <c r="P88" s="1367" t="n">
        <v>43502.3087181218</v>
      </c>
      <c r="Q88" s="1300" t="n">
        <v>22824.0147705525</v>
      </c>
      <c r="R88" s="1301" t="n">
        <v>57939.3583438388</v>
      </c>
      <c r="S88" s="1344" t="n">
        <v>66326.3234886743</v>
      </c>
    </row>
    <row r="89" customFormat="false" ht="16.5" hidden="false" customHeight="false" outlineLevel="0" collapsed="false">
      <c r="A89" s="1336" t="s">
        <v>529</v>
      </c>
      <c r="B89" s="1337" t="n">
        <f aca="false">J89</f>
        <v>300</v>
      </c>
      <c r="C89" s="1337" t="s">
        <v>496</v>
      </c>
      <c r="D89" s="1337" t="n">
        <f aca="false">K89</f>
        <v>300</v>
      </c>
      <c r="E89" s="1337" t="s">
        <v>496</v>
      </c>
      <c r="F89" s="1357" t="n">
        <f aca="false">L89</f>
        <v>2050</v>
      </c>
      <c r="G89" s="1337" t="s">
        <v>496</v>
      </c>
      <c r="H89" s="1325" t="n">
        <v>4</v>
      </c>
      <c r="I89" s="1327" t="s">
        <v>515</v>
      </c>
      <c r="J89" s="1338" t="n">
        <v>300</v>
      </c>
      <c r="K89" s="1209" t="n">
        <v>300</v>
      </c>
      <c r="L89" s="1209" t="n">
        <v>2050</v>
      </c>
      <c r="M89" s="1210" t="n">
        <v>31.1963909630785</v>
      </c>
      <c r="N89" s="1211" t="n">
        <v>2173.87380818011</v>
      </c>
      <c r="O89" s="1212" t="n">
        <v>35835.2180184038</v>
      </c>
      <c r="P89" s="1367" t="n">
        <v>44411.5106904133</v>
      </c>
      <c r="Q89" s="1300" t="n">
        <v>23272.9916941575</v>
      </c>
      <c r="R89" s="1301" t="n">
        <v>59108.2097125613</v>
      </c>
      <c r="S89" s="1344" t="n">
        <v>67684.5023845708</v>
      </c>
    </row>
    <row r="90" customFormat="false" ht="16.5" hidden="false" customHeight="false" outlineLevel="0" collapsed="false">
      <c r="A90" s="1324" t="s">
        <v>529</v>
      </c>
      <c r="B90" s="1325" t="n">
        <f aca="false">J90</f>
        <v>300</v>
      </c>
      <c r="C90" s="1325" t="s">
        <v>496</v>
      </c>
      <c r="D90" s="1325" t="n">
        <f aca="false">K90</f>
        <v>300</v>
      </c>
      <c r="E90" s="1325" t="s">
        <v>496</v>
      </c>
      <c r="F90" s="1357" t="n">
        <f aca="false">L90</f>
        <v>2100</v>
      </c>
      <c r="G90" s="1325" t="s">
        <v>496</v>
      </c>
      <c r="H90" s="1325" t="n">
        <v>4</v>
      </c>
      <c r="I90" s="1327" t="s">
        <v>515</v>
      </c>
      <c r="J90" s="1338" t="n">
        <v>300</v>
      </c>
      <c r="K90" s="1209" t="n">
        <v>300</v>
      </c>
      <c r="L90" s="1209" t="n">
        <v>2100</v>
      </c>
      <c r="M90" s="1210" t="n">
        <v>31.9136798846904</v>
      </c>
      <c r="N90" s="1211" t="n">
        <v>2237.81127312658</v>
      </c>
      <c r="O90" s="1212" t="n">
        <v>36555.0924635213</v>
      </c>
      <c r="P90" s="1367" t="n">
        <v>45320.7126627046</v>
      </c>
      <c r="Q90" s="1300" t="n">
        <v>23937.4654751363</v>
      </c>
      <c r="R90" s="1301" t="n">
        <v>60492.5579386575</v>
      </c>
      <c r="S90" s="1344" t="n">
        <v>69258.1781378408</v>
      </c>
    </row>
    <row r="91" customFormat="false" ht="16.5" hidden="false" customHeight="false" outlineLevel="0" collapsed="false">
      <c r="A91" s="1336" t="s">
        <v>529</v>
      </c>
      <c r="B91" s="1337" t="n">
        <f aca="false">J91</f>
        <v>300</v>
      </c>
      <c r="C91" s="1337" t="s">
        <v>496</v>
      </c>
      <c r="D91" s="1337" t="n">
        <f aca="false">K91</f>
        <v>300</v>
      </c>
      <c r="E91" s="1337" t="s">
        <v>496</v>
      </c>
      <c r="F91" s="1357" t="n">
        <f aca="false">L91</f>
        <v>2150</v>
      </c>
      <c r="G91" s="1337" t="s">
        <v>496</v>
      </c>
      <c r="H91" s="1325" t="n">
        <v>4</v>
      </c>
      <c r="I91" s="1327" t="s">
        <v>515</v>
      </c>
      <c r="J91" s="1338" t="n">
        <v>300</v>
      </c>
      <c r="K91" s="1209" t="n">
        <v>300</v>
      </c>
      <c r="L91" s="1209" t="n">
        <v>2150</v>
      </c>
      <c r="M91" s="1210" t="n">
        <v>32.6135028063023</v>
      </c>
      <c r="N91" s="1211" t="n">
        <v>2301.74873807305</v>
      </c>
      <c r="O91" s="1212" t="n">
        <v>37274.9669086388</v>
      </c>
      <c r="P91" s="1367" t="n">
        <v>46229.9146349958</v>
      </c>
      <c r="Q91" s="1300" t="n">
        <v>24386.4423987413</v>
      </c>
      <c r="R91" s="1301" t="n">
        <v>61661.40930738</v>
      </c>
      <c r="S91" s="1344" t="n">
        <v>70616.3570337371</v>
      </c>
    </row>
    <row r="92" customFormat="false" ht="16.5" hidden="false" customHeight="false" outlineLevel="0" collapsed="false">
      <c r="A92" s="1336" t="s">
        <v>529</v>
      </c>
      <c r="B92" s="1337" t="n">
        <f aca="false">J92</f>
        <v>300</v>
      </c>
      <c r="C92" s="1337" t="s">
        <v>496</v>
      </c>
      <c r="D92" s="1337" t="n">
        <f aca="false">K92</f>
        <v>300</v>
      </c>
      <c r="E92" s="1337" t="s">
        <v>496</v>
      </c>
      <c r="F92" s="1357" t="n">
        <f aca="false">L92</f>
        <v>2200</v>
      </c>
      <c r="G92" s="1337" t="s">
        <v>496</v>
      </c>
      <c r="H92" s="1325" t="n">
        <v>4</v>
      </c>
      <c r="I92" s="1327" t="s">
        <v>515</v>
      </c>
      <c r="J92" s="1338" t="n">
        <v>300</v>
      </c>
      <c r="K92" s="1209" t="n">
        <v>300</v>
      </c>
      <c r="L92" s="1209" t="n">
        <v>2200</v>
      </c>
      <c r="M92" s="1210" t="n">
        <v>33.3307917279142</v>
      </c>
      <c r="N92" s="1211" t="n">
        <v>2365.68620301953</v>
      </c>
      <c r="O92" s="1212" t="n">
        <v>37994.8413537563</v>
      </c>
      <c r="P92" s="1367" t="n">
        <v>47139.1166072871</v>
      </c>
      <c r="Q92" s="1300" t="n">
        <v>25050.91617972</v>
      </c>
      <c r="R92" s="1301" t="n">
        <v>63045.7575334763</v>
      </c>
      <c r="S92" s="1344" t="n">
        <v>72190.0327870071</v>
      </c>
    </row>
    <row r="93" customFormat="false" ht="16.5" hidden="false" customHeight="false" outlineLevel="0" collapsed="false">
      <c r="A93" s="1336" t="s">
        <v>529</v>
      </c>
      <c r="B93" s="1337" t="n">
        <f aca="false">J93</f>
        <v>300</v>
      </c>
      <c r="C93" s="1337" t="s">
        <v>496</v>
      </c>
      <c r="D93" s="1337" t="n">
        <f aca="false">K93</f>
        <v>300</v>
      </c>
      <c r="E93" s="1337" t="s">
        <v>496</v>
      </c>
      <c r="F93" s="1357" t="n">
        <f aca="false">L93</f>
        <v>2250</v>
      </c>
      <c r="G93" s="1337" t="s">
        <v>496</v>
      </c>
      <c r="H93" s="1325" t="n">
        <v>4</v>
      </c>
      <c r="I93" s="1327" t="s">
        <v>515</v>
      </c>
      <c r="J93" s="1338" t="n">
        <v>300</v>
      </c>
      <c r="K93" s="1209" t="n">
        <v>300</v>
      </c>
      <c r="L93" s="1209" t="n">
        <v>2250</v>
      </c>
      <c r="M93" s="1210" t="n">
        <v>34.0306146495261</v>
      </c>
      <c r="N93" s="1211" t="n">
        <v>2429.623667966</v>
      </c>
      <c r="O93" s="1212" t="n">
        <v>38714.7157988738</v>
      </c>
      <c r="P93" s="1367" t="n">
        <v>48048.3185795784</v>
      </c>
      <c r="Q93" s="1300" t="n">
        <v>25499.8929721163</v>
      </c>
      <c r="R93" s="1301" t="n">
        <v>64214.60877099</v>
      </c>
      <c r="S93" s="1344" t="n">
        <v>73548.2115516947</v>
      </c>
    </row>
    <row r="94" customFormat="false" ht="16.5" hidden="false" customHeight="false" outlineLevel="0" collapsed="false">
      <c r="A94" s="1336" t="s">
        <v>529</v>
      </c>
      <c r="B94" s="1337" t="n">
        <f aca="false">J94</f>
        <v>300</v>
      </c>
      <c r="C94" s="1337" t="s">
        <v>496</v>
      </c>
      <c r="D94" s="1337" t="n">
        <f aca="false">K94</f>
        <v>300</v>
      </c>
      <c r="E94" s="1337" t="s">
        <v>496</v>
      </c>
      <c r="F94" s="1357" t="n">
        <f aca="false">L94</f>
        <v>2300</v>
      </c>
      <c r="G94" s="1337" t="s">
        <v>496</v>
      </c>
      <c r="H94" s="1325" t="n">
        <v>4</v>
      </c>
      <c r="I94" s="1327" t="s">
        <v>515</v>
      </c>
      <c r="J94" s="1338" t="n">
        <v>300</v>
      </c>
      <c r="K94" s="1209" t="n">
        <v>300</v>
      </c>
      <c r="L94" s="1209" t="n">
        <v>2300</v>
      </c>
      <c r="M94" s="1210" t="n">
        <v>34.730437571138</v>
      </c>
      <c r="N94" s="1211" t="n">
        <v>2493.56113291247</v>
      </c>
      <c r="O94" s="1212" t="n">
        <v>39434.5902439913</v>
      </c>
      <c r="P94" s="1367" t="n">
        <v>48957.5205518698</v>
      </c>
      <c r="Q94" s="1300" t="n">
        <v>25948.8698957213</v>
      </c>
      <c r="R94" s="1301" t="n">
        <v>65383.4601397125</v>
      </c>
      <c r="S94" s="1344" t="n">
        <v>74906.3904475911</v>
      </c>
    </row>
    <row r="95" customFormat="false" ht="16.5" hidden="false" customHeight="false" outlineLevel="0" collapsed="false">
      <c r="A95" s="1336" t="s">
        <v>529</v>
      </c>
      <c r="B95" s="1337" t="n">
        <f aca="false">J95</f>
        <v>300</v>
      </c>
      <c r="C95" s="1337" t="s">
        <v>496</v>
      </c>
      <c r="D95" s="1337" t="n">
        <f aca="false">K95</f>
        <v>300</v>
      </c>
      <c r="E95" s="1337" t="s">
        <v>496</v>
      </c>
      <c r="F95" s="1357" t="n">
        <f aca="false">L95</f>
        <v>2350</v>
      </c>
      <c r="G95" s="1337" t="s">
        <v>496</v>
      </c>
      <c r="H95" s="1325" t="n">
        <v>4</v>
      </c>
      <c r="I95" s="1327" t="s">
        <v>515</v>
      </c>
      <c r="J95" s="1338" t="n">
        <v>300</v>
      </c>
      <c r="K95" s="1209" t="n">
        <v>300</v>
      </c>
      <c r="L95" s="1209" t="n">
        <v>2350</v>
      </c>
      <c r="M95" s="1210" t="n">
        <v>35.4477264927499</v>
      </c>
      <c r="N95" s="1211" t="n">
        <v>2557.49859785895</v>
      </c>
      <c r="O95" s="1212" t="n">
        <v>40154.4646891088</v>
      </c>
      <c r="P95" s="1367" t="n">
        <v>49866.7225241611</v>
      </c>
      <c r="Q95" s="1300" t="n">
        <v>26613.3436767</v>
      </c>
      <c r="R95" s="1301" t="n">
        <v>66767.8083658088</v>
      </c>
      <c r="S95" s="1344" t="n">
        <v>76480.0662008611</v>
      </c>
    </row>
    <row r="96" customFormat="false" ht="16.5" hidden="false" customHeight="false" outlineLevel="0" collapsed="false">
      <c r="A96" s="1336" t="s">
        <v>529</v>
      </c>
      <c r="B96" s="1337" t="n">
        <f aca="false">J96</f>
        <v>300</v>
      </c>
      <c r="C96" s="1337" t="s">
        <v>496</v>
      </c>
      <c r="D96" s="1337" t="n">
        <f aca="false">K96</f>
        <v>300</v>
      </c>
      <c r="E96" s="1337" t="s">
        <v>496</v>
      </c>
      <c r="F96" s="1357" t="n">
        <f aca="false">L96</f>
        <v>2400</v>
      </c>
      <c r="G96" s="1337" t="s">
        <v>496</v>
      </c>
      <c r="H96" s="1325" t="n">
        <v>4</v>
      </c>
      <c r="I96" s="1327" t="s">
        <v>515</v>
      </c>
      <c r="J96" s="1338" t="n">
        <v>300</v>
      </c>
      <c r="K96" s="1209" t="n">
        <v>300</v>
      </c>
      <c r="L96" s="1209" t="n">
        <v>2400</v>
      </c>
      <c r="M96" s="1210" t="n">
        <v>36.1475494143617</v>
      </c>
      <c r="N96" s="1211" t="n">
        <v>2621.43606280542</v>
      </c>
      <c r="O96" s="1212" t="n">
        <v>40874.3391342263</v>
      </c>
      <c r="P96" s="1367" t="n">
        <v>50775.9244964524</v>
      </c>
      <c r="Q96" s="1300" t="n">
        <v>27062.3204690963</v>
      </c>
      <c r="R96" s="1301" t="n">
        <v>67936.6596033225</v>
      </c>
      <c r="S96" s="1344" t="n">
        <v>77838.2449655487</v>
      </c>
    </row>
    <row r="97" customFormat="false" ht="16.5" hidden="false" customHeight="false" outlineLevel="0" collapsed="false">
      <c r="A97" s="1336" t="s">
        <v>529</v>
      </c>
      <c r="B97" s="1337" t="n">
        <f aca="false">J97</f>
        <v>300</v>
      </c>
      <c r="C97" s="1337" t="s">
        <v>496</v>
      </c>
      <c r="D97" s="1337" t="n">
        <f aca="false">K97</f>
        <v>300</v>
      </c>
      <c r="E97" s="1337" t="s">
        <v>496</v>
      </c>
      <c r="F97" s="1357" t="n">
        <f aca="false">L97</f>
        <v>2450</v>
      </c>
      <c r="G97" s="1337" t="s">
        <v>496</v>
      </c>
      <c r="H97" s="1325" t="n">
        <v>4</v>
      </c>
      <c r="I97" s="1327" t="s">
        <v>515</v>
      </c>
      <c r="J97" s="1338" t="n">
        <v>300</v>
      </c>
      <c r="K97" s="1209" t="n">
        <v>300</v>
      </c>
      <c r="L97" s="1209" t="n">
        <v>2450</v>
      </c>
      <c r="M97" s="1210" t="n">
        <v>37.0348969592326</v>
      </c>
      <c r="N97" s="1211" t="n">
        <v>2685.3735277519</v>
      </c>
      <c r="O97" s="1212" t="n">
        <v>42194.1242579625</v>
      </c>
      <c r="P97" s="1367" t="n">
        <v>52254.0586474187</v>
      </c>
      <c r="Q97" s="1300" t="n">
        <v>27726.7943812838</v>
      </c>
      <c r="R97" s="1301" t="n">
        <v>69920.9186392463</v>
      </c>
      <c r="S97" s="1344" t="n">
        <v>79980.8530287024</v>
      </c>
    </row>
    <row r="98" customFormat="false" ht="16.5" hidden="false" customHeight="false" outlineLevel="0" collapsed="false">
      <c r="A98" s="1336" t="s">
        <v>529</v>
      </c>
      <c r="B98" s="1337" t="n">
        <f aca="false">J98</f>
        <v>300</v>
      </c>
      <c r="C98" s="1337" t="s">
        <v>496</v>
      </c>
      <c r="D98" s="1337" t="n">
        <f aca="false">K98</f>
        <v>300</v>
      </c>
      <c r="E98" s="1337" t="s">
        <v>496</v>
      </c>
      <c r="F98" s="1357" t="n">
        <f aca="false">L98</f>
        <v>2500</v>
      </c>
      <c r="G98" s="1337" t="s">
        <v>496</v>
      </c>
      <c r="H98" s="1325" t="n">
        <v>4</v>
      </c>
      <c r="I98" s="1327" t="s">
        <v>515</v>
      </c>
      <c r="J98" s="1338" t="n">
        <v>300</v>
      </c>
      <c r="K98" s="1209" t="n">
        <v>300</v>
      </c>
      <c r="L98" s="1209" t="n">
        <v>2500</v>
      </c>
      <c r="M98" s="1210" t="n">
        <v>37.7347198808445</v>
      </c>
      <c r="N98" s="1211" t="n">
        <v>2749.31099269837</v>
      </c>
      <c r="O98" s="1212" t="n">
        <v>42913.99870308</v>
      </c>
      <c r="P98" s="1367" t="n">
        <v>53163.26061971</v>
      </c>
      <c r="Q98" s="1300" t="n">
        <v>28175.77117368</v>
      </c>
      <c r="R98" s="1301" t="n">
        <v>71089.76987676</v>
      </c>
      <c r="S98" s="1344" t="n">
        <v>81339.03179339</v>
      </c>
    </row>
    <row r="99" customFormat="false" ht="16.5" hidden="false" customHeight="false" outlineLevel="0" collapsed="false">
      <c r="A99" s="1336" t="s">
        <v>529</v>
      </c>
      <c r="B99" s="1337" t="n">
        <f aca="false">J99</f>
        <v>300</v>
      </c>
      <c r="C99" s="1337" t="s">
        <v>496</v>
      </c>
      <c r="D99" s="1337" t="n">
        <f aca="false">K99</f>
        <v>300</v>
      </c>
      <c r="E99" s="1337" t="s">
        <v>496</v>
      </c>
      <c r="F99" s="1357" t="n">
        <f aca="false">L99</f>
        <v>2550</v>
      </c>
      <c r="G99" s="1337" t="s">
        <v>496</v>
      </c>
      <c r="H99" s="1325" t="n">
        <v>4</v>
      </c>
      <c r="I99" s="1327" t="s">
        <v>515</v>
      </c>
      <c r="J99" s="1338" t="n">
        <v>300</v>
      </c>
      <c r="K99" s="1209" t="n">
        <v>300</v>
      </c>
      <c r="L99" s="1209" t="n">
        <v>2550</v>
      </c>
      <c r="M99" s="1210" t="n">
        <v>38.4520088024564</v>
      </c>
      <c r="N99" s="1211" t="n">
        <v>2813.24845764484</v>
      </c>
      <c r="O99" s="1212" t="n">
        <v>43633.8731481975</v>
      </c>
      <c r="P99" s="1367" t="n">
        <v>54072.4625920012</v>
      </c>
      <c r="Q99" s="1300" t="n">
        <v>28840.2450858675</v>
      </c>
      <c r="R99" s="1301" t="n">
        <v>72474.118234065</v>
      </c>
      <c r="S99" s="1344" t="n">
        <v>82912.7076778688</v>
      </c>
    </row>
    <row r="100" customFormat="false" ht="16.5" hidden="false" customHeight="false" outlineLevel="0" collapsed="false">
      <c r="A100" s="1324" t="s">
        <v>529</v>
      </c>
      <c r="B100" s="1325" t="n">
        <f aca="false">J100</f>
        <v>300</v>
      </c>
      <c r="C100" s="1325" t="s">
        <v>496</v>
      </c>
      <c r="D100" s="1325" t="n">
        <f aca="false">K100</f>
        <v>300</v>
      </c>
      <c r="E100" s="1325" t="s">
        <v>496</v>
      </c>
      <c r="F100" s="1357" t="n">
        <f aca="false">L100</f>
        <v>2600</v>
      </c>
      <c r="G100" s="1325" t="s">
        <v>496</v>
      </c>
      <c r="H100" s="1325" t="n">
        <v>4</v>
      </c>
      <c r="I100" s="1327" t="s">
        <v>515</v>
      </c>
      <c r="J100" s="1338" t="n">
        <v>300</v>
      </c>
      <c r="K100" s="1209" t="n">
        <v>300</v>
      </c>
      <c r="L100" s="1209" t="n">
        <v>2600</v>
      </c>
      <c r="M100" s="1210" t="n">
        <v>39.1518317240683</v>
      </c>
      <c r="N100" s="1211" t="n">
        <v>2877.18592259132</v>
      </c>
      <c r="O100" s="1212" t="n">
        <v>44353.747593315</v>
      </c>
      <c r="P100" s="1367" t="n">
        <v>54981.6645642927</v>
      </c>
      <c r="Q100" s="1300" t="n">
        <v>29289.2218782638</v>
      </c>
      <c r="R100" s="1301" t="n">
        <v>73642.9694715788</v>
      </c>
      <c r="S100" s="1344" t="n">
        <v>84270.8864425564</v>
      </c>
    </row>
    <row r="101" customFormat="false" ht="16.5" hidden="false" customHeight="false" outlineLevel="0" collapsed="false">
      <c r="A101" s="1336" t="s">
        <v>529</v>
      </c>
      <c r="B101" s="1337" t="n">
        <f aca="false">J101</f>
        <v>300</v>
      </c>
      <c r="C101" s="1337" t="s">
        <v>496</v>
      </c>
      <c r="D101" s="1337" t="n">
        <f aca="false">K101</f>
        <v>300</v>
      </c>
      <c r="E101" s="1337" t="s">
        <v>496</v>
      </c>
      <c r="F101" s="1357" t="n">
        <f aca="false">L101</f>
        <v>2650</v>
      </c>
      <c r="G101" s="1337" t="s">
        <v>496</v>
      </c>
      <c r="H101" s="1325" t="n">
        <v>4</v>
      </c>
      <c r="I101" s="1327" t="s">
        <v>515</v>
      </c>
      <c r="J101" s="1338" t="n">
        <v>300</v>
      </c>
      <c r="K101" s="1209" t="n">
        <v>300</v>
      </c>
      <c r="L101" s="1209" t="n">
        <v>2650</v>
      </c>
      <c r="M101" s="1210" t="n">
        <v>39.8691206456802</v>
      </c>
      <c r="N101" s="1211" t="n">
        <v>2941.12338753779</v>
      </c>
      <c r="O101" s="1212" t="n">
        <v>45073.6220384325</v>
      </c>
      <c r="P101" s="1367" t="n">
        <v>55890.866536584</v>
      </c>
      <c r="Q101" s="1300" t="n">
        <v>29953.6956592425</v>
      </c>
      <c r="R101" s="1301" t="n">
        <v>75027.317697675</v>
      </c>
      <c r="S101" s="1344" t="n">
        <v>85844.5621958265</v>
      </c>
    </row>
    <row r="102" customFormat="false" ht="16.5" hidden="false" customHeight="false" outlineLevel="0" collapsed="false">
      <c r="A102" s="1336" t="s">
        <v>529</v>
      </c>
      <c r="B102" s="1337" t="n">
        <f aca="false">J102</f>
        <v>300</v>
      </c>
      <c r="C102" s="1337" t="s">
        <v>496</v>
      </c>
      <c r="D102" s="1337" t="n">
        <f aca="false">K102</f>
        <v>300</v>
      </c>
      <c r="E102" s="1337" t="s">
        <v>496</v>
      </c>
      <c r="F102" s="1357" t="n">
        <f aca="false">L102</f>
        <v>2700</v>
      </c>
      <c r="G102" s="1337" t="s">
        <v>496</v>
      </c>
      <c r="H102" s="1325" t="n">
        <v>4</v>
      </c>
      <c r="I102" s="1327" t="s">
        <v>515</v>
      </c>
      <c r="J102" s="1338" t="n">
        <v>300</v>
      </c>
      <c r="K102" s="1209" t="n">
        <v>300</v>
      </c>
      <c r="L102" s="1209" t="n">
        <v>2700</v>
      </c>
      <c r="M102" s="1210" t="n">
        <v>40.6494060672921</v>
      </c>
      <c r="N102" s="1211" t="n">
        <v>3005.06085248426</v>
      </c>
      <c r="O102" s="1212" t="n">
        <v>45869.208655815</v>
      </c>
      <c r="P102" s="1367" t="n">
        <v>56876.9684555106</v>
      </c>
      <c r="Q102" s="1300" t="n">
        <v>30402.6725828475</v>
      </c>
      <c r="R102" s="1301" t="n">
        <v>76271.8812386625</v>
      </c>
      <c r="S102" s="1344" t="n">
        <v>87279.6410383581</v>
      </c>
    </row>
    <row r="103" customFormat="false" ht="16.5" hidden="false" customHeight="false" outlineLevel="0" collapsed="false">
      <c r="A103" s="1336" t="s">
        <v>529</v>
      </c>
      <c r="B103" s="1337" t="n">
        <f aca="false">J103</f>
        <v>300</v>
      </c>
      <c r="C103" s="1337" t="s">
        <v>496</v>
      </c>
      <c r="D103" s="1337" t="n">
        <f aca="false">K103</f>
        <v>300</v>
      </c>
      <c r="E103" s="1337" t="s">
        <v>496</v>
      </c>
      <c r="F103" s="1357" t="n">
        <f aca="false">L103</f>
        <v>2750</v>
      </c>
      <c r="G103" s="1337" t="s">
        <v>496</v>
      </c>
      <c r="H103" s="1325" t="n">
        <v>4</v>
      </c>
      <c r="I103" s="1327" t="s">
        <v>515</v>
      </c>
      <c r="J103" s="1338" t="n">
        <v>300</v>
      </c>
      <c r="K103" s="1209" t="n">
        <v>300</v>
      </c>
      <c r="L103" s="1209" t="n">
        <v>2750</v>
      </c>
      <c r="M103" s="1210" t="n">
        <v>41.349228988904</v>
      </c>
      <c r="N103" s="1211" t="n">
        <v>3068.99831743074</v>
      </c>
      <c r="O103" s="1212" t="n">
        <v>46589.0831009325</v>
      </c>
      <c r="P103" s="1367" t="n">
        <v>57786.170427802</v>
      </c>
      <c r="Q103" s="1300" t="n">
        <v>30851.6493752438</v>
      </c>
      <c r="R103" s="1301" t="n">
        <v>77440.7324761763</v>
      </c>
      <c r="S103" s="1344" t="n">
        <v>88637.8198030458</v>
      </c>
    </row>
    <row r="104" customFormat="false" ht="16.5" hidden="false" customHeight="false" outlineLevel="0" collapsed="false">
      <c r="A104" s="1336" t="s">
        <v>529</v>
      </c>
      <c r="B104" s="1337" t="n">
        <f aca="false">J104</f>
        <v>300</v>
      </c>
      <c r="C104" s="1337" t="s">
        <v>496</v>
      </c>
      <c r="D104" s="1337" t="n">
        <f aca="false">K104</f>
        <v>300</v>
      </c>
      <c r="E104" s="1337" t="s">
        <v>496</v>
      </c>
      <c r="F104" s="1357" t="n">
        <f aca="false">L104</f>
        <v>2800</v>
      </c>
      <c r="G104" s="1337" t="s">
        <v>496</v>
      </c>
      <c r="H104" s="1325" t="n">
        <v>4</v>
      </c>
      <c r="I104" s="1327" t="s">
        <v>515</v>
      </c>
      <c r="J104" s="1338" t="n">
        <v>300</v>
      </c>
      <c r="K104" s="1209" t="n">
        <v>300</v>
      </c>
      <c r="L104" s="1209" t="n">
        <v>2800</v>
      </c>
      <c r="M104" s="1210" t="n">
        <v>42.0665179105159</v>
      </c>
      <c r="N104" s="1211" t="n">
        <v>3132.93578237721</v>
      </c>
      <c r="O104" s="1212" t="n">
        <v>47308.95754605</v>
      </c>
      <c r="P104" s="1367" t="n">
        <v>58695.3724000933</v>
      </c>
      <c r="Q104" s="1300" t="n">
        <v>31516.1231562225</v>
      </c>
      <c r="R104" s="1301" t="n">
        <v>78825.0807022725</v>
      </c>
      <c r="S104" s="1344" t="n">
        <v>90211.4955563158</v>
      </c>
    </row>
    <row r="105" customFormat="false" ht="16.5" hidden="false" customHeight="false" outlineLevel="0" collapsed="false">
      <c r="A105" s="1336" t="s">
        <v>529</v>
      </c>
      <c r="B105" s="1337" t="n">
        <f aca="false">J105</f>
        <v>300</v>
      </c>
      <c r="C105" s="1337" t="s">
        <v>496</v>
      </c>
      <c r="D105" s="1337" t="n">
        <f aca="false">K105</f>
        <v>300</v>
      </c>
      <c r="E105" s="1337" t="s">
        <v>496</v>
      </c>
      <c r="F105" s="1357" t="n">
        <f aca="false">L105</f>
        <v>2850</v>
      </c>
      <c r="G105" s="1337" t="s">
        <v>496</v>
      </c>
      <c r="H105" s="1325" t="n">
        <v>4</v>
      </c>
      <c r="I105" s="1327" t="s">
        <v>515</v>
      </c>
      <c r="J105" s="1338" t="n">
        <v>300</v>
      </c>
      <c r="K105" s="1209" t="n">
        <v>300</v>
      </c>
      <c r="L105" s="1209" t="n">
        <v>2850</v>
      </c>
      <c r="M105" s="1210" t="n">
        <v>42.7663408321278</v>
      </c>
      <c r="N105" s="1211" t="n">
        <v>3196.87324732369</v>
      </c>
      <c r="O105" s="1212" t="n">
        <v>48028.8319911675</v>
      </c>
      <c r="P105" s="1367" t="n">
        <v>59604.5743723846</v>
      </c>
      <c r="Q105" s="1300" t="n">
        <v>31965.1000798275</v>
      </c>
      <c r="R105" s="1301" t="n">
        <v>79993.932070995</v>
      </c>
      <c r="S105" s="1344" t="n">
        <v>91569.6744522121</v>
      </c>
    </row>
    <row r="106" customFormat="false" ht="16.5" hidden="false" customHeight="false" outlineLevel="0" collapsed="false">
      <c r="A106" s="1336" t="s">
        <v>529</v>
      </c>
      <c r="B106" s="1337" t="n">
        <f aca="false">J106</f>
        <v>300</v>
      </c>
      <c r="C106" s="1337" t="s">
        <v>496</v>
      </c>
      <c r="D106" s="1337" t="n">
        <f aca="false">K106</f>
        <v>300</v>
      </c>
      <c r="E106" s="1337" t="s">
        <v>496</v>
      </c>
      <c r="F106" s="1357" t="n">
        <f aca="false">L106</f>
        <v>2900</v>
      </c>
      <c r="G106" s="1337" t="s">
        <v>496</v>
      </c>
      <c r="H106" s="1325" t="n">
        <v>4</v>
      </c>
      <c r="I106" s="1327" t="s">
        <v>515</v>
      </c>
      <c r="J106" s="1338" t="n">
        <v>300</v>
      </c>
      <c r="K106" s="1209" t="n">
        <v>300</v>
      </c>
      <c r="L106" s="1209" t="n">
        <v>2900</v>
      </c>
      <c r="M106" s="1210" t="n">
        <v>43.4836297537397</v>
      </c>
      <c r="N106" s="1211" t="n">
        <v>3260.81071227016</v>
      </c>
      <c r="O106" s="1212" t="n">
        <v>48748.7065674938</v>
      </c>
      <c r="P106" s="1367" t="n">
        <v>60513.7763446759</v>
      </c>
      <c r="Q106" s="1300" t="n">
        <v>32629.5738608063</v>
      </c>
      <c r="R106" s="1301" t="n">
        <v>81378.2804283</v>
      </c>
      <c r="S106" s="1344" t="n">
        <v>93143.3502054822</v>
      </c>
    </row>
    <row r="107" customFormat="false" ht="16.5" hidden="false" customHeight="false" outlineLevel="0" collapsed="false">
      <c r="A107" s="1336" t="s">
        <v>529</v>
      </c>
      <c r="B107" s="1337" t="n">
        <f aca="false">J107</f>
        <v>300</v>
      </c>
      <c r="C107" s="1337" t="s">
        <v>496</v>
      </c>
      <c r="D107" s="1337" t="n">
        <f aca="false">K107</f>
        <v>300</v>
      </c>
      <c r="E107" s="1337" t="s">
        <v>496</v>
      </c>
      <c r="F107" s="1357" t="n">
        <f aca="false">L107</f>
        <v>2950</v>
      </c>
      <c r="G107" s="1337" t="s">
        <v>496</v>
      </c>
      <c r="H107" s="1325" t="n">
        <v>4</v>
      </c>
      <c r="I107" s="1327" t="s">
        <v>515</v>
      </c>
      <c r="J107" s="1338" t="n">
        <v>300</v>
      </c>
      <c r="K107" s="1209" t="n">
        <v>300</v>
      </c>
      <c r="L107" s="1209" t="n">
        <v>2950</v>
      </c>
      <c r="M107" s="1210" t="n">
        <v>44.1834526753516</v>
      </c>
      <c r="N107" s="1211" t="n">
        <v>3324.74817721663</v>
      </c>
      <c r="O107" s="1212" t="n">
        <v>49468.5810126113</v>
      </c>
      <c r="P107" s="1367" t="n">
        <v>61422.9783169672</v>
      </c>
      <c r="Q107" s="1300" t="n">
        <v>33078.5507844113</v>
      </c>
      <c r="R107" s="1301" t="n">
        <v>82547.1317970225</v>
      </c>
      <c r="S107" s="1344" t="n">
        <v>94501.5291013785</v>
      </c>
    </row>
    <row r="108" customFormat="false" ht="16.5" hidden="false" customHeight="false" outlineLevel="0" collapsed="false">
      <c r="A108" s="1345" t="s">
        <v>529</v>
      </c>
      <c r="B108" s="1346" t="n">
        <f aca="false">J108</f>
        <v>300</v>
      </c>
      <c r="C108" s="1346" t="s">
        <v>496</v>
      </c>
      <c r="D108" s="1346" t="n">
        <f aca="false">K108</f>
        <v>300</v>
      </c>
      <c r="E108" s="1346" t="s">
        <v>496</v>
      </c>
      <c r="F108" s="1358" t="n">
        <f aca="false">L108</f>
        <v>3000</v>
      </c>
      <c r="G108" s="1346" t="s">
        <v>496</v>
      </c>
      <c r="H108" s="1348" t="n">
        <v>4</v>
      </c>
      <c r="I108" s="1349" t="s">
        <v>515</v>
      </c>
      <c r="J108" s="1368" t="n">
        <v>300</v>
      </c>
      <c r="K108" s="1220" t="n">
        <v>300</v>
      </c>
      <c r="L108" s="1220" t="n">
        <v>3000</v>
      </c>
      <c r="M108" s="1221" t="n">
        <v>43.8056015580132</v>
      </c>
      <c r="N108" s="1222" t="n">
        <v>3388.68564216311</v>
      </c>
      <c r="O108" s="1223" t="n">
        <v>51341.6471933475</v>
      </c>
      <c r="P108" s="1369" t="n">
        <v>62332.1802892586</v>
      </c>
      <c r="Q108" s="1303" t="n">
        <v>33743.02456539</v>
      </c>
      <c r="R108" s="1304" t="n">
        <v>85084.6717587375</v>
      </c>
      <c r="S108" s="1370" t="n">
        <v>96075.2048546486</v>
      </c>
    </row>
    <row r="109" customFormat="false" ht="19.5" hidden="false" customHeight="false" outlineLevel="0" collapsed="false">
      <c r="A109" s="1201" t="s">
        <v>504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516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24" t="s">
        <v>529</v>
      </c>
      <c r="B111" s="1325" t="n">
        <f aca="false">J111</f>
        <v>300</v>
      </c>
      <c r="C111" s="1325" t="s">
        <v>496</v>
      </c>
      <c r="D111" s="1325" t="n">
        <f aca="false">K111</f>
        <v>360</v>
      </c>
      <c r="E111" s="1325" t="s">
        <v>496</v>
      </c>
      <c r="F111" s="1357" t="n">
        <f aca="false">L111</f>
        <v>600</v>
      </c>
      <c r="G111" s="1325" t="s">
        <v>496</v>
      </c>
      <c r="H111" s="1325" t="n">
        <v>8</v>
      </c>
      <c r="I111" s="1327" t="s">
        <v>517</v>
      </c>
      <c r="J111" s="1371" t="n">
        <v>300</v>
      </c>
      <c r="K111" s="1226" t="n">
        <v>360</v>
      </c>
      <c r="L111" s="1226" t="n">
        <v>600</v>
      </c>
      <c r="M111" s="1227" t="n">
        <v>12.8913569733442</v>
      </c>
      <c r="N111" s="1228" t="n">
        <v>536.956632592969</v>
      </c>
      <c r="O111" s="1229" t="n">
        <v>18723.2853826463</v>
      </c>
      <c r="P111" s="1374" t="n">
        <v>22163.8762578825</v>
      </c>
      <c r="Q111" s="1297" t="n">
        <v>8602.21294115625</v>
      </c>
      <c r="R111" s="1298" t="n">
        <v>27325.4983238025</v>
      </c>
      <c r="S111" s="1373" t="n">
        <v>30766.0891990388</v>
      </c>
    </row>
    <row r="112" customFormat="false" ht="16.5" hidden="false" customHeight="false" outlineLevel="0" collapsed="false">
      <c r="A112" s="1336" t="s">
        <v>529</v>
      </c>
      <c r="B112" s="1337" t="n">
        <f aca="false">J112</f>
        <v>300</v>
      </c>
      <c r="C112" s="1337" t="s">
        <v>496</v>
      </c>
      <c r="D112" s="1337" t="n">
        <f aca="false">K112</f>
        <v>360</v>
      </c>
      <c r="E112" s="1337" t="s">
        <v>496</v>
      </c>
      <c r="F112" s="1357" t="n">
        <f aca="false">L112</f>
        <v>650</v>
      </c>
      <c r="G112" s="1337" t="s">
        <v>496</v>
      </c>
      <c r="H112" s="1325" t="n">
        <v>8</v>
      </c>
      <c r="I112" s="1327" t="s">
        <v>517</v>
      </c>
      <c r="J112" s="1338" t="n">
        <v>300</v>
      </c>
      <c r="K112" s="1209" t="n">
        <v>360</v>
      </c>
      <c r="L112" s="1209" t="n">
        <v>650</v>
      </c>
      <c r="M112" s="1210" t="n">
        <v>13.7934653677063</v>
      </c>
      <c r="N112" s="1211" t="n">
        <v>644.347959111562</v>
      </c>
      <c r="O112" s="1212" t="n">
        <v>19841.2576719638</v>
      </c>
      <c r="P112" s="1342" t="n">
        <v>23492.833791705</v>
      </c>
      <c r="Q112" s="1300" t="n">
        <v>9119.59344723375</v>
      </c>
      <c r="R112" s="1301" t="n">
        <v>28960.8511191975</v>
      </c>
      <c r="S112" s="1344" t="n">
        <v>32612.4272389388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300</v>
      </c>
      <c r="C113" s="1337" t="s">
        <v>496</v>
      </c>
      <c r="D113" s="1337" t="n">
        <f aca="false">K113</f>
        <v>360</v>
      </c>
      <c r="E113" s="1337" t="s">
        <v>496</v>
      </c>
      <c r="F113" s="1357" t="n">
        <f aca="false">L113</f>
        <v>700</v>
      </c>
      <c r="G113" s="1337" t="s">
        <v>496</v>
      </c>
      <c r="H113" s="1325" t="n">
        <v>8</v>
      </c>
      <c r="I113" s="1327" t="s">
        <v>517</v>
      </c>
      <c r="J113" s="1338" t="n">
        <v>300</v>
      </c>
      <c r="K113" s="1209" t="n">
        <v>360</v>
      </c>
      <c r="L113" s="1209" t="n">
        <v>700</v>
      </c>
      <c r="M113" s="1210" t="n">
        <v>14.7126137620684</v>
      </c>
      <c r="N113" s="1211" t="n">
        <v>751.739285630156</v>
      </c>
      <c r="O113" s="1212" t="n">
        <v>20959.2299612813</v>
      </c>
      <c r="P113" s="1342" t="n">
        <v>24821.7913255275</v>
      </c>
      <c r="Q113" s="1300" t="n">
        <v>9852.47094189375</v>
      </c>
      <c r="R113" s="1301" t="n">
        <v>30811.700903175</v>
      </c>
      <c r="S113" s="1344" t="n">
        <v>34674.2622674213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300</v>
      </c>
      <c r="C114" s="1337" t="s">
        <v>496</v>
      </c>
      <c r="D114" s="1337" t="n">
        <f aca="false">K114</f>
        <v>360</v>
      </c>
      <c r="E114" s="1337" t="s">
        <v>496</v>
      </c>
      <c r="F114" s="1357" t="n">
        <f aca="false">L114</f>
        <v>750</v>
      </c>
      <c r="G114" s="1337" t="s">
        <v>496</v>
      </c>
      <c r="H114" s="1325" t="n">
        <v>8</v>
      </c>
      <c r="I114" s="1327" t="s">
        <v>517</v>
      </c>
      <c r="J114" s="1338" t="n">
        <v>300</v>
      </c>
      <c r="K114" s="1209" t="n">
        <v>360</v>
      </c>
      <c r="L114" s="1209" t="n">
        <v>750</v>
      </c>
      <c r="M114" s="1210" t="n">
        <v>15.6147221564305</v>
      </c>
      <c r="N114" s="1211" t="n">
        <v>859.13061214875</v>
      </c>
      <c r="O114" s="1212" t="n">
        <v>22077.2023818075</v>
      </c>
      <c r="P114" s="1342" t="n">
        <v>26150.7489905588</v>
      </c>
      <c r="Q114" s="1300" t="n">
        <v>10369.8514479713</v>
      </c>
      <c r="R114" s="1301" t="n">
        <v>32447.0538297788</v>
      </c>
      <c r="S114" s="1344" t="n">
        <v>36520.60043853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300</v>
      </c>
      <c r="C115" s="1337" t="s">
        <v>496</v>
      </c>
      <c r="D115" s="1337" t="n">
        <f aca="false">K115</f>
        <v>360</v>
      </c>
      <c r="E115" s="1337" t="s">
        <v>496</v>
      </c>
      <c r="F115" s="1357" t="n">
        <f aca="false">L115</f>
        <v>800</v>
      </c>
      <c r="G115" s="1337" t="s">
        <v>496</v>
      </c>
      <c r="H115" s="1325" t="n">
        <v>8</v>
      </c>
      <c r="I115" s="1327" t="s">
        <v>517</v>
      </c>
      <c r="J115" s="1338" t="n">
        <v>300</v>
      </c>
      <c r="K115" s="1209" t="n">
        <v>360</v>
      </c>
      <c r="L115" s="1209" t="n">
        <v>800</v>
      </c>
      <c r="M115" s="1210" t="n">
        <v>16.5168305507926</v>
      </c>
      <c r="N115" s="1211" t="n">
        <v>966.521938667344</v>
      </c>
      <c r="O115" s="1212" t="n">
        <v>23195.174671125</v>
      </c>
      <c r="P115" s="1342" t="n">
        <v>27479.7065243813</v>
      </c>
      <c r="Q115" s="1300" t="n">
        <v>10887.2319540488</v>
      </c>
      <c r="R115" s="1301" t="n">
        <v>34082.4066251738</v>
      </c>
      <c r="S115" s="1344" t="n">
        <v>38366.93847843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300</v>
      </c>
      <c r="C116" s="1337" t="s">
        <v>496</v>
      </c>
      <c r="D116" s="1337" t="n">
        <f aca="false">K116</f>
        <v>360</v>
      </c>
      <c r="E116" s="1337" t="s">
        <v>496</v>
      </c>
      <c r="F116" s="1357" t="n">
        <f aca="false">L116</f>
        <v>850</v>
      </c>
      <c r="G116" s="1337" t="s">
        <v>496</v>
      </c>
      <c r="H116" s="1325" t="n">
        <v>8</v>
      </c>
      <c r="I116" s="1327" t="s">
        <v>517</v>
      </c>
      <c r="J116" s="1338" t="n">
        <v>300</v>
      </c>
      <c r="K116" s="1209" t="n">
        <v>360</v>
      </c>
      <c r="L116" s="1209" t="n">
        <v>850</v>
      </c>
      <c r="M116" s="1210" t="n">
        <v>17.4359789451547</v>
      </c>
      <c r="N116" s="1211" t="n">
        <v>1073.91326518594</v>
      </c>
      <c r="O116" s="1212" t="n">
        <v>24313.1469604425</v>
      </c>
      <c r="P116" s="1342" t="n">
        <v>28808.6640582038</v>
      </c>
      <c r="Q116" s="1300" t="n">
        <v>11620.1094487088</v>
      </c>
      <c r="R116" s="1301" t="n">
        <v>35933.2564091513</v>
      </c>
      <c r="S116" s="1344" t="n">
        <v>40428.7735069125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300</v>
      </c>
      <c r="C117" s="1337" t="s">
        <v>496</v>
      </c>
      <c r="D117" s="1337" t="n">
        <f aca="false">K117</f>
        <v>360</v>
      </c>
      <c r="E117" s="1337" t="s">
        <v>496</v>
      </c>
      <c r="F117" s="1357" t="n">
        <f aca="false">L117</f>
        <v>900</v>
      </c>
      <c r="G117" s="1337" t="s">
        <v>496</v>
      </c>
      <c r="H117" s="1325" t="n">
        <v>8</v>
      </c>
      <c r="I117" s="1327" t="s">
        <v>517</v>
      </c>
      <c r="J117" s="1338" t="n">
        <v>300</v>
      </c>
      <c r="K117" s="1209" t="n">
        <v>360</v>
      </c>
      <c r="L117" s="1209" t="n">
        <v>900</v>
      </c>
      <c r="M117" s="1210" t="n">
        <v>18.3380873395168</v>
      </c>
      <c r="N117" s="1211" t="n">
        <v>1181.30459170453</v>
      </c>
      <c r="O117" s="1212" t="n">
        <v>25431.11924976</v>
      </c>
      <c r="P117" s="1342" t="n">
        <v>30137.621723235</v>
      </c>
      <c r="Q117" s="1300" t="n">
        <v>12137.4899547863</v>
      </c>
      <c r="R117" s="1301" t="n">
        <v>37568.6092045463</v>
      </c>
      <c r="S117" s="1344" t="n">
        <v>42275.1116780213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300</v>
      </c>
      <c r="C118" s="1337" t="s">
        <v>496</v>
      </c>
      <c r="D118" s="1337" t="n">
        <f aca="false">K118</f>
        <v>360</v>
      </c>
      <c r="E118" s="1337" t="s">
        <v>496</v>
      </c>
      <c r="F118" s="1357" t="n">
        <f aca="false">L118</f>
        <v>950</v>
      </c>
      <c r="G118" s="1337" t="s">
        <v>496</v>
      </c>
      <c r="H118" s="1325" t="n">
        <v>8</v>
      </c>
      <c r="I118" s="1327" t="s">
        <v>517</v>
      </c>
      <c r="J118" s="1338" t="n">
        <v>300</v>
      </c>
      <c r="K118" s="1209" t="n">
        <v>360</v>
      </c>
      <c r="L118" s="1209" t="n">
        <v>950</v>
      </c>
      <c r="M118" s="1210" t="n">
        <v>19.2572357338789</v>
      </c>
      <c r="N118" s="1211" t="n">
        <v>1288.69591822312</v>
      </c>
      <c r="O118" s="1212" t="n">
        <v>26549.0916702863</v>
      </c>
      <c r="P118" s="1342" t="n">
        <v>31466.5792570575</v>
      </c>
      <c r="Q118" s="1300" t="n">
        <v>12870.3674494463</v>
      </c>
      <c r="R118" s="1301" t="n">
        <v>39419.4591197325</v>
      </c>
      <c r="S118" s="1344" t="n">
        <v>44336.9467065038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300</v>
      </c>
      <c r="C119" s="1337" t="s">
        <v>496</v>
      </c>
      <c r="D119" s="1337" t="n">
        <f aca="false">K119</f>
        <v>360</v>
      </c>
      <c r="E119" s="1337" t="s">
        <v>496</v>
      </c>
      <c r="F119" s="1357" t="n">
        <f aca="false">L119</f>
        <v>1000</v>
      </c>
      <c r="G119" s="1337" t="s">
        <v>496</v>
      </c>
      <c r="H119" s="1325" t="n">
        <v>8</v>
      </c>
      <c r="I119" s="1327" t="s">
        <v>517</v>
      </c>
      <c r="J119" s="1338" t="n">
        <v>300</v>
      </c>
      <c r="K119" s="1209" t="n">
        <v>360</v>
      </c>
      <c r="L119" s="1209" t="n">
        <v>1000</v>
      </c>
      <c r="M119" s="1210" t="n">
        <v>20.1593441282411</v>
      </c>
      <c r="N119" s="1211" t="n">
        <v>1396.08724474172</v>
      </c>
      <c r="O119" s="1212" t="n">
        <v>27667.0639596038</v>
      </c>
      <c r="P119" s="1342" t="n">
        <v>32795.5369220888</v>
      </c>
      <c r="Q119" s="1300" t="n">
        <v>13387.7479555238</v>
      </c>
      <c r="R119" s="1301" t="n">
        <v>41054.8119151275</v>
      </c>
      <c r="S119" s="1344" t="n">
        <v>46183.2848776125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300</v>
      </c>
      <c r="C120" s="1337" t="s">
        <v>496</v>
      </c>
      <c r="D120" s="1337" t="n">
        <f aca="false">K120</f>
        <v>360</v>
      </c>
      <c r="E120" s="1337" t="s">
        <v>496</v>
      </c>
      <c r="F120" s="1357" t="n">
        <f aca="false">L120</f>
        <v>1050</v>
      </c>
      <c r="G120" s="1337" t="s">
        <v>496</v>
      </c>
      <c r="H120" s="1325" t="n">
        <v>8</v>
      </c>
      <c r="I120" s="1327" t="s">
        <v>517</v>
      </c>
      <c r="J120" s="1338" t="n">
        <v>300</v>
      </c>
      <c r="K120" s="1209" t="n">
        <v>360</v>
      </c>
      <c r="L120" s="1209" t="n">
        <v>1050</v>
      </c>
      <c r="M120" s="1210" t="n">
        <v>21.0784925226032</v>
      </c>
      <c r="N120" s="1211" t="n">
        <v>1503.47857126031</v>
      </c>
      <c r="O120" s="1212" t="n">
        <v>28785.0362489213</v>
      </c>
      <c r="P120" s="1342" t="n">
        <v>34124.4944559113</v>
      </c>
      <c r="Q120" s="1300" t="n">
        <v>14120.6254501838</v>
      </c>
      <c r="R120" s="1301" t="n">
        <v>42905.661699105</v>
      </c>
      <c r="S120" s="1344" t="n">
        <v>48245.119906095</v>
      </c>
    </row>
    <row r="121" customFormat="false" ht="16.5" hidden="false" customHeight="false" outlineLevel="0" collapsed="false">
      <c r="A121" s="1324" t="s">
        <v>529</v>
      </c>
      <c r="B121" s="1325" t="n">
        <f aca="false">J121</f>
        <v>300</v>
      </c>
      <c r="C121" s="1325" t="s">
        <v>496</v>
      </c>
      <c r="D121" s="1325" t="n">
        <f aca="false">K121</f>
        <v>360</v>
      </c>
      <c r="E121" s="1325" t="s">
        <v>496</v>
      </c>
      <c r="F121" s="1357" t="n">
        <f aca="false">L121</f>
        <v>1100</v>
      </c>
      <c r="G121" s="1325" t="s">
        <v>496</v>
      </c>
      <c r="H121" s="1325" t="n">
        <v>8</v>
      </c>
      <c r="I121" s="1327" t="s">
        <v>517</v>
      </c>
      <c r="J121" s="1338" t="n">
        <v>300</v>
      </c>
      <c r="K121" s="1209" t="n">
        <v>360</v>
      </c>
      <c r="L121" s="1209" t="n">
        <v>1100</v>
      </c>
      <c r="M121" s="1210" t="n">
        <v>21.9806009169653</v>
      </c>
      <c r="N121" s="1211" t="n">
        <v>1610.86989777891</v>
      </c>
      <c r="O121" s="1212" t="n">
        <v>29903.0085382388</v>
      </c>
      <c r="P121" s="1342" t="n">
        <v>35453.4519897338</v>
      </c>
      <c r="Q121" s="1300" t="n">
        <v>14638.0059562613</v>
      </c>
      <c r="R121" s="1301" t="n">
        <v>44541.0144945</v>
      </c>
      <c r="S121" s="1344" t="n">
        <v>50091.457945995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300</v>
      </c>
      <c r="C122" s="1337" t="s">
        <v>496</v>
      </c>
      <c r="D122" s="1337" t="n">
        <f aca="false">K122</f>
        <v>360</v>
      </c>
      <c r="E122" s="1337" t="s">
        <v>496</v>
      </c>
      <c r="F122" s="1357" t="n">
        <f aca="false">L122</f>
        <v>1150</v>
      </c>
      <c r="G122" s="1337" t="s">
        <v>496</v>
      </c>
      <c r="H122" s="1325" t="n">
        <v>8</v>
      </c>
      <c r="I122" s="1327" t="s">
        <v>517</v>
      </c>
      <c r="J122" s="1338" t="n">
        <v>300</v>
      </c>
      <c r="K122" s="1209" t="n">
        <v>360</v>
      </c>
      <c r="L122" s="1209" t="n">
        <v>1150</v>
      </c>
      <c r="M122" s="1210" t="n">
        <v>22.8827093113274</v>
      </c>
      <c r="N122" s="1211" t="n">
        <v>1718.2612242975</v>
      </c>
      <c r="O122" s="1212" t="n">
        <v>31020.980958765</v>
      </c>
      <c r="P122" s="1342" t="n">
        <v>36782.409654765</v>
      </c>
      <c r="Q122" s="1300" t="n">
        <v>15155.3864623388</v>
      </c>
      <c r="R122" s="1301" t="n">
        <v>46176.3674211038</v>
      </c>
      <c r="S122" s="1344" t="n">
        <v>51937.7961171038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300</v>
      </c>
      <c r="C123" s="1337" t="s">
        <v>496</v>
      </c>
      <c r="D123" s="1337" t="n">
        <f aca="false">K123</f>
        <v>360</v>
      </c>
      <c r="E123" s="1337" t="s">
        <v>496</v>
      </c>
      <c r="F123" s="1357" t="n">
        <f aca="false">L123</f>
        <v>1200</v>
      </c>
      <c r="G123" s="1337" t="s">
        <v>496</v>
      </c>
      <c r="H123" s="1325" t="n">
        <v>8</v>
      </c>
      <c r="I123" s="1327" t="s">
        <v>517</v>
      </c>
      <c r="J123" s="1338" t="n">
        <v>300</v>
      </c>
      <c r="K123" s="1209" t="n">
        <v>360</v>
      </c>
      <c r="L123" s="1209" t="n">
        <v>1200</v>
      </c>
      <c r="M123" s="1210" t="n">
        <v>23.9588577056895</v>
      </c>
      <c r="N123" s="1211" t="n">
        <v>1825.65255081609</v>
      </c>
      <c r="O123" s="1212" t="n">
        <v>32283.1670157563</v>
      </c>
      <c r="P123" s="1342" t="n">
        <v>38256.4613669738</v>
      </c>
      <c r="Q123" s="1300" t="n">
        <v>15888.2640882075</v>
      </c>
      <c r="R123" s="1301" t="n">
        <v>48171.4311039638</v>
      </c>
      <c r="S123" s="1344" t="n">
        <v>54144.7254551813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300</v>
      </c>
      <c r="C124" s="1337" t="s">
        <v>496</v>
      </c>
      <c r="D124" s="1337" t="n">
        <f aca="false">K124</f>
        <v>360</v>
      </c>
      <c r="E124" s="1337" t="s">
        <v>496</v>
      </c>
      <c r="F124" s="1357" t="n">
        <f aca="false">L124</f>
        <v>1250</v>
      </c>
      <c r="G124" s="1337" t="s">
        <v>496</v>
      </c>
      <c r="H124" s="1325" t="n">
        <v>8</v>
      </c>
      <c r="I124" s="1327" t="s">
        <v>517</v>
      </c>
      <c r="J124" s="1338" t="n">
        <v>300</v>
      </c>
      <c r="K124" s="1209" t="n">
        <v>360</v>
      </c>
      <c r="L124" s="1209" t="n">
        <v>1250</v>
      </c>
      <c r="M124" s="1210" t="n">
        <v>24.8609661000516</v>
      </c>
      <c r="N124" s="1211" t="n">
        <v>1933.04387733469</v>
      </c>
      <c r="O124" s="1212" t="n">
        <v>33401.1393050738</v>
      </c>
      <c r="P124" s="1342" t="n">
        <v>39585.419032005</v>
      </c>
      <c r="Q124" s="1300" t="n">
        <v>16405.644594285</v>
      </c>
      <c r="R124" s="1301" t="n">
        <v>49806.7838993588</v>
      </c>
      <c r="S124" s="1344" t="n">
        <v>55991.06362629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300</v>
      </c>
      <c r="C125" s="1337" t="s">
        <v>496</v>
      </c>
      <c r="D125" s="1337" t="n">
        <f aca="false">K125</f>
        <v>360</v>
      </c>
      <c r="E125" s="1337" t="s">
        <v>496</v>
      </c>
      <c r="F125" s="1357" t="n">
        <f aca="false">L125</f>
        <v>1300</v>
      </c>
      <c r="G125" s="1337" t="s">
        <v>496</v>
      </c>
      <c r="H125" s="1325" t="n">
        <v>8</v>
      </c>
      <c r="I125" s="1327" t="s">
        <v>517</v>
      </c>
      <c r="J125" s="1338" t="n">
        <v>300</v>
      </c>
      <c r="K125" s="1209" t="n">
        <v>360</v>
      </c>
      <c r="L125" s="1209" t="n">
        <v>1300</v>
      </c>
      <c r="M125" s="1210" t="n">
        <v>25.7801144944137</v>
      </c>
      <c r="N125" s="1211" t="n">
        <v>2040.43520385328</v>
      </c>
      <c r="O125" s="1212" t="n">
        <v>34519.1117256</v>
      </c>
      <c r="P125" s="1342" t="n">
        <v>40914.3765658275</v>
      </c>
      <c r="Q125" s="1300" t="n">
        <v>17138.522088945</v>
      </c>
      <c r="R125" s="1301" t="n">
        <v>51657.633814545</v>
      </c>
      <c r="S125" s="1344" t="n">
        <v>58052.8986547725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300</v>
      </c>
      <c r="C126" s="1337" t="s">
        <v>496</v>
      </c>
      <c r="D126" s="1337" t="n">
        <f aca="false">K126</f>
        <v>360</v>
      </c>
      <c r="E126" s="1337" t="s">
        <v>496</v>
      </c>
      <c r="F126" s="1357" t="n">
        <f aca="false">L126</f>
        <v>1350</v>
      </c>
      <c r="G126" s="1337" t="s">
        <v>496</v>
      </c>
      <c r="H126" s="1325" t="n">
        <v>8</v>
      </c>
      <c r="I126" s="1327" t="s">
        <v>517</v>
      </c>
      <c r="J126" s="1338" t="n">
        <v>300</v>
      </c>
      <c r="K126" s="1209" t="n">
        <v>360</v>
      </c>
      <c r="L126" s="1209" t="n">
        <v>1350</v>
      </c>
      <c r="M126" s="1210" t="n">
        <v>26.6822228887758</v>
      </c>
      <c r="N126" s="1211" t="n">
        <v>2147.82653037187</v>
      </c>
      <c r="O126" s="1212" t="n">
        <v>35637.0840149175</v>
      </c>
      <c r="P126" s="1342" t="n">
        <v>42243.33409965</v>
      </c>
      <c r="Q126" s="1300" t="n">
        <v>17655.9025950225</v>
      </c>
      <c r="R126" s="1301" t="n">
        <v>53292.98660994</v>
      </c>
      <c r="S126" s="1344" t="n">
        <v>59899.2366946725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300</v>
      </c>
      <c r="C127" s="1337" t="s">
        <v>496</v>
      </c>
      <c r="D127" s="1337" t="n">
        <f aca="false">K127</f>
        <v>360</v>
      </c>
      <c r="E127" s="1337" t="s">
        <v>496</v>
      </c>
      <c r="F127" s="1357" t="n">
        <f aca="false">L127</f>
        <v>1400</v>
      </c>
      <c r="G127" s="1337" t="s">
        <v>496</v>
      </c>
      <c r="H127" s="1325" t="n">
        <v>8</v>
      </c>
      <c r="I127" s="1327" t="s">
        <v>517</v>
      </c>
      <c r="J127" s="1338" t="n">
        <v>300</v>
      </c>
      <c r="K127" s="1209" t="n">
        <v>360</v>
      </c>
      <c r="L127" s="1209" t="n">
        <v>1400</v>
      </c>
      <c r="M127" s="1210" t="n">
        <v>27.6013712831379</v>
      </c>
      <c r="N127" s="1211" t="n">
        <v>2255.21785689047</v>
      </c>
      <c r="O127" s="1212" t="n">
        <v>36755.056304235</v>
      </c>
      <c r="P127" s="1342" t="n">
        <v>43572.2917646813</v>
      </c>
      <c r="Q127" s="1300" t="n">
        <v>18388.7800896825</v>
      </c>
      <c r="R127" s="1301" t="n">
        <v>55143.8363939175</v>
      </c>
      <c r="S127" s="1344" t="n">
        <v>61961.0718543638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300</v>
      </c>
      <c r="C128" s="1337" t="s">
        <v>496</v>
      </c>
      <c r="D128" s="1337" t="n">
        <f aca="false">K128</f>
        <v>360</v>
      </c>
      <c r="E128" s="1337" t="s">
        <v>496</v>
      </c>
      <c r="F128" s="1357" t="n">
        <f aca="false">L128</f>
        <v>1450</v>
      </c>
      <c r="G128" s="1337" t="s">
        <v>496</v>
      </c>
      <c r="H128" s="1325" t="n">
        <v>8</v>
      </c>
      <c r="I128" s="1327" t="s">
        <v>517</v>
      </c>
      <c r="J128" s="1338" t="n">
        <v>300</v>
      </c>
      <c r="K128" s="1209" t="n">
        <v>360</v>
      </c>
      <c r="L128" s="1209" t="n">
        <v>1450</v>
      </c>
      <c r="M128" s="1210" t="n">
        <v>28.5034796775</v>
      </c>
      <c r="N128" s="1211" t="n">
        <v>2362.60918340906</v>
      </c>
      <c r="O128" s="1212" t="n">
        <v>37873.0285935525</v>
      </c>
      <c r="P128" s="1342" t="n">
        <v>44901.2492985038</v>
      </c>
      <c r="Q128" s="1300" t="n">
        <v>18906.16059576</v>
      </c>
      <c r="R128" s="1301" t="n">
        <v>56779.1891893125</v>
      </c>
      <c r="S128" s="1344" t="n">
        <v>63807.4098942638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300</v>
      </c>
      <c r="C129" s="1337" t="s">
        <v>496</v>
      </c>
      <c r="D129" s="1337" t="n">
        <f aca="false">K129</f>
        <v>360</v>
      </c>
      <c r="E129" s="1337" t="s">
        <v>496</v>
      </c>
      <c r="F129" s="1357" t="n">
        <f aca="false">L129</f>
        <v>1500</v>
      </c>
      <c r="G129" s="1337" t="s">
        <v>496</v>
      </c>
      <c r="H129" s="1325" t="n">
        <v>8</v>
      </c>
      <c r="I129" s="1327" t="s">
        <v>517</v>
      </c>
      <c r="J129" s="1338" t="n">
        <v>300</v>
      </c>
      <c r="K129" s="1209" t="n">
        <v>360</v>
      </c>
      <c r="L129" s="1209" t="n">
        <v>1500</v>
      </c>
      <c r="M129" s="1210" t="n">
        <v>29.6582493658221</v>
      </c>
      <c r="N129" s="1211" t="n">
        <v>2470.00050992766</v>
      </c>
      <c r="O129" s="1212" t="n">
        <v>39694.2433068375</v>
      </c>
      <c r="P129" s="1342" t="n">
        <v>46920.5186339813</v>
      </c>
      <c r="Q129" s="1300" t="n">
        <v>19639.03809042</v>
      </c>
      <c r="R129" s="1301" t="n">
        <v>59333.2813972575</v>
      </c>
      <c r="S129" s="1344" t="n">
        <v>66559.5567244013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300</v>
      </c>
      <c r="C130" s="1337" t="s">
        <v>496</v>
      </c>
      <c r="D130" s="1337" t="n">
        <f aca="false">K130</f>
        <v>360</v>
      </c>
      <c r="E130" s="1337" t="s">
        <v>496</v>
      </c>
      <c r="F130" s="1357" t="n">
        <f aca="false">L130</f>
        <v>1550</v>
      </c>
      <c r="G130" s="1337" t="s">
        <v>496</v>
      </c>
      <c r="H130" s="1325" t="n">
        <v>8</v>
      </c>
      <c r="I130" s="1327" t="s">
        <v>517</v>
      </c>
      <c r="J130" s="1338" t="n">
        <v>300</v>
      </c>
      <c r="K130" s="1209" t="n">
        <v>360</v>
      </c>
      <c r="L130" s="1209" t="n">
        <v>1550</v>
      </c>
      <c r="M130" s="1210" t="n">
        <v>30.5603577601842</v>
      </c>
      <c r="N130" s="1211" t="n">
        <v>2577.39183644625</v>
      </c>
      <c r="O130" s="1212" t="n">
        <v>40812.215596155</v>
      </c>
      <c r="P130" s="1342" t="n">
        <v>48249.4761678038</v>
      </c>
      <c r="Q130" s="1300" t="n">
        <v>20156.4185964975</v>
      </c>
      <c r="R130" s="1301" t="n">
        <v>60968.6341926525</v>
      </c>
      <c r="S130" s="1344" t="n">
        <v>68405.8947643013</v>
      </c>
    </row>
    <row r="131" customFormat="false" ht="16.5" hidden="false" customHeight="false" outlineLevel="0" collapsed="false">
      <c r="A131" s="1324" t="s">
        <v>529</v>
      </c>
      <c r="B131" s="1325" t="n">
        <f aca="false">J131</f>
        <v>300</v>
      </c>
      <c r="C131" s="1325" t="s">
        <v>496</v>
      </c>
      <c r="D131" s="1325" t="n">
        <f aca="false">K131</f>
        <v>360</v>
      </c>
      <c r="E131" s="1325" t="s">
        <v>496</v>
      </c>
      <c r="F131" s="1357" t="n">
        <f aca="false">L131</f>
        <v>1600</v>
      </c>
      <c r="G131" s="1325" t="s">
        <v>496</v>
      </c>
      <c r="H131" s="1325" t="n">
        <v>8</v>
      </c>
      <c r="I131" s="1327" t="s">
        <v>517</v>
      </c>
      <c r="J131" s="1338" t="n">
        <v>300</v>
      </c>
      <c r="K131" s="1209" t="n">
        <v>360</v>
      </c>
      <c r="L131" s="1209" t="n">
        <v>1600</v>
      </c>
      <c r="M131" s="1210" t="n">
        <v>31.4624661545463</v>
      </c>
      <c r="N131" s="1211" t="n">
        <v>2684.78316296484</v>
      </c>
      <c r="O131" s="1212" t="n">
        <v>41930.1880166813</v>
      </c>
      <c r="P131" s="1342" t="n">
        <v>49578.433832835</v>
      </c>
      <c r="Q131" s="1300" t="n">
        <v>20673.799102575</v>
      </c>
      <c r="R131" s="1301" t="n">
        <v>62603.9871192563</v>
      </c>
      <c r="S131" s="1344" t="n">
        <v>70252.23293541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300</v>
      </c>
      <c r="C132" s="1337" t="s">
        <v>496</v>
      </c>
      <c r="D132" s="1337" t="n">
        <f aca="false">K132</f>
        <v>360</v>
      </c>
      <c r="E132" s="1337" t="s">
        <v>496</v>
      </c>
      <c r="F132" s="1357" t="n">
        <f aca="false">L132</f>
        <v>1650</v>
      </c>
      <c r="G132" s="1337" t="s">
        <v>496</v>
      </c>
      <c r="H132" s="1325" t="n">
        <v>8</v>
      </c>
      <c r="I132" s="1327" t="s">
        <v>517</v>
      </c>
      <c r="J132" s="1338" t="n">
        <v>300</v>
      </c>
      <c r="K132" s="1209" t="n">
        <v>360</v>
      </c>
      <c r="L132" s="1209" t="n">
        <v>1650</v>
      </c>
      <c r="M132" s="1210" t="n">
        <v>32.3816145489084</v>
      </c>
      <c r="N132" s="1211" t="n">
        <v>2792.17448948344</v>
      </c>
      <c r="O132" s="1212" t="n">
        <v>43048.1603059988</v>
      </c>
      <c r="P132" s="1342" t="n">
        <v>50907.3913666575</v>
      </c>
      <c r="Q132" s="1300" t="n">
        <v>21406.676597235</v>
      </c>
      <c r="R132" s="1301" t="n">
        <v>64454.8369032338</v>
      </c>
      <c r="S132" s="1344" t="n">
        <v>72314.0679638925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300</v>
      </c>
      <c r="C133" s="1337" t="s">
        <v>496</v>
      </c>
      <c r="D133" s="1337" t="n">
        <f aca="false">K133</f>
        <v>360</v>
      </c>
      <c r="E133" s="1337" t="s">
        <v>496</v>
      </c>
      <c r="F133" s="1357" t="n">
        <f aca="false">L133</f>
        <v>1700</v>
      </c>
      <c r="G133" s="1337" t="s">
        <v>496</v>
      </c>
      <c r="H133" s="1325" t="n">
        <v>8</v>
      </c>
      <c r="I133" s="1327" t="s">
        <v>517</v>
      </c>
      <c r="J133" s="1338" t="n">
        <v>300</v>
      </c>
      <c r="K133" s="1209" t="n">
        <v>360</v>
      </c>
      <c r="L133" s="1209" t="n">
        <v>1700</v>
      </c>
      <c r="M133" s="1210" t="n">
        <v>33.2837229432705</v>
      </c>
      <c r="N133" s="1211" t="n">
        <v>2899.56581600203</v>
      </c>
      <c r="O133" s="1212" t="n">
        <v>44166.1325953163</v>
      </c>
      <c r="P133" s="1342" t="n">
        <v>52236.34890048</v>
      </c>
      <c r="Q133" s="1300" t="n">
        <v>21924.0571033125</v>
      </c>
      <c r="R133" s="1301" t="n">
        <v>66090.1896986288</v>
      </c>
      <c r="S133" s="1344" t="n">
        <v>74160.4060037925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300</v>
      </c>
      <c r="C134" s="1337" t="s">
        <v>496</v>
      </c>
      <c r="D134" s="1337" t="n">
        <f aca="false">K134</f>
        <v>360</v>
      </c>
      <c r="E134" s="1337" t="s">
        <v>496</v>
      </c>
      <c r="F134" s="1357" t="n">
        <f aca="false">L134</f>
        <v>1750</v>
      </c>
      <c r="G134" s="1337" t="s">
        <v>496</v>
      </c>
      <c r="H134" s="1325" t="n">
        <v>8</v>
      </c>
      <c r="I134" s="1327" t="s">
        <v>517</v>
      </c>
      <c r="J134" s="1338" t="n">
        <v>300</v>
      </c>
      <c r="K134" s="1209" t="n">
        <v>360</v>
      </c>
      <c r="L134" s="1209" t="n">
        <v>1750</v>
      </c>
      <c r="M134" s="1210" t="n">
        <v>34.2028713376326</v>
      </c>
      <c r="N134" s="1211" t="n">
        <v>3006.95714252062</v>
      </c>
      <c r="O134" s="1212" t="n">
        <v>45284.1048846338</v>
      </c>
      <c r="P134" s="1342" t="n">
        <v>53565.3065655113</v>
      </c>
      <c r="Q134" s="1300" t="n">
        <v>22656.9345979725</v>
      </c>
      <c r="R134" s="1301" t="n">
        <v>67941.0394826063</v>
      </c>
      <c r="S134" s="1344" t="n">
        <v>76222.2411634838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300</v>
      </c>
      <c r="C135" s="1337" t="s">
        <v>496</v>
      </c>
      <c r="D135" s="1337" t="n">
        <f aca="false">K135</f>
        <v>360</v>
      </c>
      <c r="E135" s="1337" t="s">
        <v>496</v>
      </c>
      <c r="F135" s="1357" t="n">
        <f aca="false">L135</f>
        <v>1800</v>
      </c>
      <c r="G135" s="1337" t="s">
        <v>496</v>
      </c>
      <c r="H135" s="1325" t="n">
        <v>8</v>
      </c>
      <c r="I135" s="1327" t="s">
        <v>517</v>
      </c>
      <c r="J135" s="1338" t="n">
        <v>300</v>
      </c>
      <c r="K135" s="1209" t="n">
        <v>360</v>
      </c>
      <c r="L135" s="1209" t="n">
        <v>1800</v>
      </c>
      <c r="M135" s="1210" t="n">
        <v>35.1049797319947</v>
      </c>
      <c r="N135" s="1211" t="n">
        <v>3114.34846903922</v>
      </c>
      <c r="O135" s="1212" t="n">
        <v>46402.0773051599</v>
      </c>
      <c r="P135" s="1342" t="n">
        <v>54894.2640993338</v>
      </c>
      <c r="Q135" s="1300" t="n">
        <v>23174.31510405</v>
      </c>
      <c r="R135" s="1301" t="n">
        <v>69576.3924092099</v>
      </c>
      <c r="S135" s="1344" t="n">
        <v>78068.5792033838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300</v>
      </c>
      <c r="C136" s="1337" t="s">
        <v>496</v>
      </c>
      <c r="D136" s="1337" t="n">
        <f aca="false">K136</f>
        <v>360</v>
      </c>
      <c r="E136" s="1337" t="s">
        <v>496</v>
      </c>
      <c r="F136" s="1357" t="n">
        <f aca="false">L136</f>
        <v>1850</v>
      </c>
      <c r="G136" s="1337" t="s">
        <v>496</v>
      </c>
      <c r="H136" s="1325" t="n">
        <v>8</v>
      </c>
      <c r="I136" s="1327" t="s">
        <v>517</v>
      </c>
      <c r="J136" s="1338" t="n">
        <v>300</v>
      </c>
      <c r="K136" s="1209" t="n">
        <v>360</v>
      </c>
      <c r="L136" s="1209" t="n">
        <v>1850</v>
      </c>
      <c r="M136" s="1210" t="n">
        <v>36.0241281263568</v>
      </c>
      <c r="N136" s="1211" t="n">
        <v>3221.73979555781</v>
      </c>
      <c r="O136" s="1212" t="n">
        <v>47520.0495944775</v>
      </c>
      <c r="P136" s="1342" t="n">
        <v>56223.2216331563</v>
      </c>
      <c r="Q136" s="1300" t="n">
        <v>23907.1927299188</v>
      </c>
      <c r="R136" s="1301" t="n">
        <v>71427.2423243963</v>
      </c>
      <c r="S136" s="1344" t="n">
        <v>80130.414363075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300</v>
      </c>
      <c r="C137" s="1337" t="s">
        <v>496</v>
      </c>
      <c r="D137" s="1337" t="n">
        <f aca="false">K137</f>
        <v>360</v>
      </c>
      <c r="E137" s="1337" t="s">
        <v>496</v>
      </c>
      <c r="F137" s="1357" t="n">
        <f aca="false">L137</f>
        <v>1900</v>
      </c>
      <c r="G137" s="1337" t="s">
        <v>496</v>
      </c>
      <c r="H137" s="1325" t="n">
        <v>8</v>
      </c>
      <c r="I137" s="1327" t="s">
        <v>517</v>
      </c>
      <c r="J137" s="1338" t="n">
        <v>300</v>
      </c>
      <c r="K137" s="1209" t="n">
        <v>360</v>
      </c>
      <c r="L137" s="1209" t="n">
        <v>1900</v>
      </c>
      <c r="M137" s="1210" t="n">
        <v>36.9262365207189</v>
      </c>
      <c r="N137" s="1211" t="n">
        <v>3329.13112207641</v>
      </c>
      <c r="O137" s="1212" t="n">
        <v>48638.021883795</v>
      </c>
      <c r="P137" s="1342" t="n">
        <v>57552.1792981875</v>
      </c>
      <c r="Q137" s="1300" t="n">
        <v>24424.5732359963</v>
      </c>
      <c r="R137" s="1301" t="n">
        <v>73062.5951197913</v>
      </c>
      <c r="S137" s="1344" t="n">
        <v>81976.7525341838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300</v>
      </c>
      <c r="C138" s="1337" t="s">
        <v>496</v>
      </c>
      <c r="D138" s="1337" t="n">
        <f aca="false">K138</f>
        <v>360</v>
      </c>
      <c r="E138" s="1337" t="s">
        <v>496</v>
      </c>
      <c r="F138" s="1357" t="n">
        <f aca="false">L138</f>
        <v>1950</v>
      </c>
      <c r="G138" s="1337" t="s">
        <v>496</v>
      </c>
      <c r="H138" s="1325" t="n">
        <v>8</v>
      </c>
      <c r="I138" s="1327" t="s">
        <v>517</v>
      </c>
      <c r="J138" s="1338" t="n">
        <v>300</v>
      </c>
      <c r="K138" s="1209" t="n">
        <v>360</v>
      </c>
      <c r="L138" s="1209" t="n">
        <v>1950</v>
      </c>
      <c r="M138" s="1210" t="n">
        <v>37.9853449150811</v>
      </c>
      <c r="N138" s="1211" t="n">
        <v>3436.522448595</v>
      </c>
      <c r="O138" s="1212" t="n">
        <v>49900.208071995</v>
      </c>
      <c r="P138" s="1342" t="n">
        <v>59026.231141605</v>
      </c>
      <c r="Q138" s="1300" t="n">
        <v>24941.9537420738</v>
      </c>
      <c r="R138" s="1301" t="n">
        <v>74842.1618140688</v>
      </c>
      <c r="S138" s="1344" t="n">
        <v>83968.1848836788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300</v>
      </c>
      <c r="C139" s="1337" t="s">
        <v>496</v>
      </c>
      <c r="D139" s="1337" t="n">
        <f aca="false">K139</f>
        <v>360</v>
      </c>
      <c r="E139" s="1337" t="s">
        <v>496</v>
      </c>
      <c r="F139" s="1357" t="n">
        <f aca="false">L139</f>
        <v>2000</v>
      </c>
      <c r="G139" s="1337" t="s">
        <v>496</v>
      </c>
      <c r="H139" s="1325" t="n">
        <v>8</v>
      </c>
      <c r="I139" s="1327" t="s">
        <v>517</v>
      </c>
      <c r="J139" s="1338" t="n">
        <v>300</v>
      </c>
      <c r="K139" s="1209" t="n">
        <v>360</v>
      </c>
      <c r="L139" s="1209" t="n">
        <v>2000</v>
      </c>
      <c r="M139" s="1210" t="n">
        <v>38.9960557094432</v>
      </c>
      <c r="N139" s="1211" t="n">
        <v>3543.91377511359</v>
      </c>
      <c r="O139" s="1212" t="n">
        <v>51233.64113628</v>
      </c>
      <c r="P139" s="1342" t="n">
        <v>60647.4136544175</v>
      </c>
      <c r="Q139" s="1300" t="n">
        <v>25674.8312367338</v>
      </c>
      <c r="R139" s="1301" t="n">
        <v>76908.4723730138</v>
      </c>
      <c r="S139" s="1344" t="n">
        <v>86322.2448911513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300</v>
      </c>
      <c r="C140" s="1337" t="s">
        <v>496</v>
      </c>
      <c r="D140" s="1337" t="n">
        <f aca="false">K140</f>
        <v>360</v>
      </c>
      <c r="E140" s="1337" t="s">
        <v>496</v>
      </c>
      <c r="F140" s="1357" t="n">
        <f aca="false">L140</f>
        <v>2050</v>
      </c>
      <c r="G140" s="1337" t="s">
        <v>496</v>
      </c>
      <c r="H140" s="1325" t="n">
        <v>8</v>
      </c>
      <c r="I140" s="1327" t="s">
        <v>517</v>
      </c>
      <c r="J140" s="1338" t="n">
        <v>300</v>
      </c>
      <c r="K140" s="1209" t="n">
        <v>360</v>
      </c>
      <c r="L140" s="1209" t="n">
        <v>2050</v>
      </c>
      <c r="M140" s="1210" t="n">
        <v>39.8981641038053</v>
      </c>
      <c r="N140" s="1211" t="n">
        <v>3651.30510163219</v>
      </c>
      <c r="O140" s="1212" t="n">
        <v>52351.6134255975</v>
      </c>
      <c r="P140" s="1342" t="n">
        <v>61976.37118824</v>
      </c>
      <c r="Q140" s="1300" t="n">
        <v>26192.2117428113</v>
      </c>
      <c r="R140" s="1301" t="n">
        <v>78543.8251684088</v>
      </c>
      <c r="S140" s="1344" t="n">
        <v>88168.5829310513</v>
      </c>
    </row>
    <row r="141" customFormat="false" ht="16.5" hidden="false" customHeight="false" outlineLevel="0" collapsed="false">
      <c r="A141" s="1324" t="s">
        <v>529</v>
      </c>
      <c r="B141" s="1325" t="n">
        <f aca="false">J141</f>
        <v>300</v>
      </c>
      <c r="C141" s="1325" t="s">
        <v>496</v>
      </c>
      <c r="D141" s="1325" t="n">
        <f aca="false">K141</f>
        <v>360</v>
      </c>
      <c r="E141" s="1325" t="s">
        <v>496</v>
      </c>
      <c r="F141" s="1357" t="n">
        <f aca="false">L141</f>
        <v>2100</v>
      </c>
      <c r="G141" s="1325" t="s">
        <v>496</v>
      </c>
      <c r="H141" s="1325" t="n">
        <v>8</v>
      </c>
      <c r="I141" s="1327" t="s">
        <v>517</v>
      </c>
      <c r="J141" s="1338" t="n">
        <v>300</v>
      </c>
      <c r="K141" s="1209" t="n">
        <v>360</v>
      </c>
      <c r="L141" s="1209" t="n">
        <v>2100</v>
      </c>
      <c r="M141" s="1210" t="n">
        <v>40.8173124981674</v>
      </c>
      <c r="N141" s="1211" t="n">
        <v>3758.69642815078</v>
      </c>
      <c r="O141" s="1212" t="n">
        <v>53469.585714915</v>
      </c>
      <c r="P141" s="1342" t="n">
        <v>63305.3288532713</v>
      </c>
      <c r="Q141" s="1300" t="n">
        <v>26925.0892374713</v>
      </c>
      <c r="R141" s="1301" t="n">
        <v>80394.6749523863</v>
      </c>
      <c r="S141" s="1344" t="n">
        <v>90230.4180907425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300</v>
      </c>
      <c r="C142" s="1337" t="s">
        <v>496</v>
      </c>
      <c r="D142" s="1337" t="n">
        <f aca="false">K142</f>
        <v>360</v>
      </c>
      <c r="E142" s="1337" t="s">
        <v>496</v>
      </c>
      <c r="F142" s="1357" t="n">
        <f aca="false">L142</f>
        <v>2150</v>
      </c>
      <c r="G142" s="1337" t="s">
        <v>496</v>
      </c>
      <c r="H142" s="1325" t="n">
        <v>8</v>
      </c>
      <c r="I142" s="1327" t="s">
        <v>517</v>
      </c>
      <c r="J142" s="1338" t="n">
        <v>300</v>
      </c>
      <c r="K142" s="1209" t="n">
        <v>360</v>
      </c>
      <c r="L142" s="1209" t="n">
        <v>2150</v>
      </c>
      <c r="M142" s="1210" t="n">
        <v>41.7194208925295</v>
      </c>
      <c r="N142" s="1211" t="n">
        <v>3866.08775466937</v>
      </c>
      <c r="O142" s="1212" t="n">
        <v>54587.5581354413</v>
      </c>
      <c r="P142" s="1342" t="n">
        <v>64634.2863870938</v>
      </c>
      <c r="Q142" s="1300" t="n">
        <v>27442.4697435488</v>
      </c>
      <c r="R142" s="1301" t="n">
        <v>82030.02787899</v>
      </c>
      <c r="S142" s="1344" t="n">
        <v>92076.7561306425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300</v>
      </c>
      <c r="C143" s="1337" t="s">
        <v>496</v>
      </c>
      <c r="D143" s="1337" t="n">
        <f aca="false">K143</f>
        <v>360</v>
      </c>
      <c r="E143" s="1337" t="s">
        <v>496</v>
      </c>
      <c r="F143" s="1357" t="n">
        <f aca="false">L143</f>
        <v>2200</v>
      </c>
      <c r="G143" s="1337" t="s">
        <v>496</v>
      </c>
      <c r="H143" s="1325" t="n">
        <v>8</v>
      </c>
      <c r="I143" s="1327" t="s">
        <v>517</v>
      </c>
      <c r="J143" s="1338" t="n">
        <v>300</v>
      </c>
      <c r="K143" s="1209" t="n">
        <v>360</v>
      </c>
      <c r="L143" s="1209" t="n">
        <v>2200</v>
      </c>
      <c r="M143" s="1210" t="n">
        <v>42.6385692868916</v>
      </c>
      <c r="N143" s="1211" t="n">
        <v>3973.47908118797</v>
      </c>
      <c r="O143" s="1212" t="n">
        <v>55705.5304247588</v>
      </c>
      <c r="P143" s="1342" t="n">
        <v>65963.244052125</v>
      </c>
      <c r="Q143" s="1300" t="n">
        <v>28175.3472382088</v>
      </c>
      <c r="R143" s="1301" t="n">
        <v>83880.8776629675</v>
      </c>
      <c r="S143" s="1344" t="n">
        <v>94138.5912903338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300</v>
      </c>
      <c r="C144" s="1337" t="s">
        <v>496</v>
      </c>
      <c r="D144" s="1337" t="n">
        <f aca="false">K144</f>
        <v>360</v>
      </c>
      <c r="E144" s="1337" t="s">
        <v>496</v>
      </c>
      <c r="F144" s="1357" t="n">
        <f aca="false">L144</f>
        <v>2250</v>
      </c>
      <c r="G144" s="1337" t="s">
        <v>496</v>
      </c>
      <c r="H144" s="1325" t="n">
        <v>8</v>
      </c>
      <c r="I144" s="1327" t="s">
        <v>517</v>
      </c>
      <c r="J144" s="1338" t="n">
        <v>300</v>
      </c>
      <c r="K144" s="1209" t="n">
        <v>360</v>
      </c>
      <c r="L144" s="1209" t="n">
        <v>2250</v>
      </c>
      <c r="M144" s="1210" t="n">
        <v>43.5406776812537</v>
      </c>
      <c r="N144" s="1211" t="n">
        <v>4080.87040770656</v>
      </c>
      <c r="O144" s="1212" t="n">
        <v>56823.5027140763</v>
      </c>
      <c r="P144" s="1342" t="n">
        <v>67292.2015859475</v>
      </c>
      <c r="Q144" s="1300" t="n">
        <v>28692.7277442863</v>
      </c>
      <c r="R144" s="1301" t="n">
        <v>85516.2304583625</v>
      </c>
      <c r="S144" s="1344" t="n">
        <v>95984.9293302338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300</v>
      </c>
      <c r="C145" s="1337" t="s">
        <v>496</v>
      </c>
      <c r="D145" s="1337" t="n">
        <f aca="false">K145</f>
        <v>360</v>
      </c>
      <c r="E145" s="1337" t="s">
        <v>496</v>
      </c>
      <c r="F145" s="1357" t="n">
        <f aca="false">L145</f>
        <v>2300</v>
      </c>
      <c r="G145" s="1337" t="s">
        <v>496</v>
      </c>
      <c r="H145" s="1325" t="n">
        <v>8</v>
      </c>
      <c r="I145" s="1327" t="s">
        <v>517</v>
      </c>
      <c r="J145" s="1338" t="n">
        <v>300</v>
      </c>
      <c r="K145" s="1209" t="n">
        <v>360</v>
      </c>
      <c r="L145" s="1209" t="n">
        <v>2300</v>
      </c>
      <c r="M145" s="1210" t="n">
        <v>44.4427860756158</v>
      </c>
      <c r="N145" s="1211" t="n">
        <v>4188.26173422516</v>
      </c>
      <c r="O145" s="1212" t="n">
        <v>57941.4750033938</v>
      </c>
      <c r="P145" s="1342" t="n">
        <v>68621.15911977</v>
      </c>
      <c r="Q145" s="1300" t="n">
        <v>29210.1082503638</v>
      </c>
      <c r="R145" s="1301" t="n">
        <v>87151.5832537575</v>
      </c>
      <c r="S145" s="1344" t="n">
        <v>97831.2673701338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300</v>
      </c>
      <c r="C146" s="1337" t="s">
        <v>496</v>
      </c>
      <c r="D146" s="1337" t="n">
        <f aca="false">K146</f>
        <v>360</v>
      </c>
      <c r="E146" s="1337" t="s">
        <v>496</v>
      </c>
      <c r="F146" s="1357" t="n">
        <f aca="false">L146</f>
        <v>2350</v>
      </c>
      <c r="G146" s="1337" t="s">
        <v>496</v>
      </c>
      <c r="H146" s="1325" t="n">
        <v>8</v>
      </c>
      <c r="I146" s="1327" t="s">
        <v>517</v>
      </c>
      <c r="J146" s="1338" t="n">
        <v>300</v>
      </c>
      <c r="K146" s="1209" t="n">
        <v>360</v>
      </c>
      <c r="L146" s="1209" t="n">
        <v>2350</v>
      </c>
      <c r="M146" s="1210" t="n">
        <v>45.3619344699779</v>
      </c>
      <c r="N146" s="1211" t="n">
        <v>4295.65306074375</v>
      </c>
      <c r="O146" s="1212" t="n">
        <v>59059.44742392</v>
      </c>
      <c r="P146" s="1342" t="n">
        <v>69950.1167848013</v>
      </c>
      <c r="Q146" s="1300" t="n">
        <v>29942.9857450238</v>
      </c>
      <c r="R146" s="1301" t="n">
        <v>89002.4331689438</v>
      </c>
      <c r="S146" s="1344" t="n">
        <v>99893.102529825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300</v>
      </c>
      <c r="C147" s="1337" t="s">
        <v>496</v>
      </c>
      <c r="D147" s="1337" t="n">
        <f aca="false">K147</f>
        <v>360</v>
      </c>
      <c r="E147" s="1337" t="s">
        <v>496</v>
      </c>
      <c r="F147" s="1357" t="n">
        <f aca="false">L147</f>
        <v>2400</v>
      </c>
      <c r="G147" s="1337" t="s">
        <v>496</v>
      </c>
      <c r="H147" s="1325" t="n">
        <v>8</v>
      </c>
      <c r="I147" s="1327" t="s">
        <v>517</v>
      </c>
      <c r="J147" s="1338" t="n">
        <v>300</v>
      </c>
      <c r="K147" s="1209" t="n">
        <v>360</v>
      </c>
      <c r="L147" s="1209" t="n">
        <v>2400</v>
      </c>
      <c r="M147" s="1210" t="n">
        <v>46.26404286434</v>
      </c>
      <c r="N147" s="1211" t="n">
        <v>4403.04438726234</v>
      </c>
      <c r="O147" s="1212" t="n">
        <v>60177.4197132375</v>
      </c>
      <c r="P147" s="1342" t="n">
        <v>71279.0743186238</v>
      </c>
      <c r="Q147" s="1300" t="n">
        <v>30460.3662511013</v>
      </c>
      <c r="R147" s="1301" t="n">
        <v>90637.7859643388</v>
      </c>
      <c r="S147" s="1344" t="n">
        <v>101739.440569725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300</v>
      </c>
      <c r="C148" s="1337" t="s">
        <v>496</v>
      </c>
      <c r="D148" s="1337" t="n">
        <f aca="false">K148</f>
        <v>360</v>
      </c>
      <c r="E148" s="1337" t="s">
        <v>496</v>
      </c>
      <c r="F148" s="1357" t="n">
        <f aca="false">L148</f>
        <v>2450</v>
      </c>
      <c r="G148" s="1337" t="s">
        <v>496</v>
      </c>
      <c r="H148" s="1325" t="n">
        <v>8</v>
      </c>
      <c r="I148" s="1327" t="s">
        <v>517</v>
      </c>
      <c r="J148" s="1338" t="n">
        <v>300</v>
      </c>
      <c r="K148" s="1209" t="n">
        <v>360</v>
      </c>
      <c r="L148" s="1209" t="n">
        <v>2450</v>
      </c>
      <c r="M148" s="1210" t="n">
        <v>47.4188125526621</v>
      </c>
      <c r="N148" s="1211" t="n">
        <v>4510.43571378094</v>
      </c>
      <c r="O148" s="1212" t="n">
        <v>61998.6344265225</v>
      </c>
      <c r="P148" s="1342" t="n">
        <v>73298.3436541013</v>
      </c>
      <c r="Q148" s="1300" t="n">
        <v>31193.2437457613</v>
      </c>
      <c r="R148" s="1301" t="n">
        <v>93191.8781722838</v>
      </c>
      <c r="S148" s="1344" t="n">
        <v>104491.587399863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300</v>
      </c>
      <c r="C149" s="1337" t="s">
        <v>496</v>
      </c>
      <c r="D149" s="1337" t="n">
        <f aca="false">K149</f>
        <v>360</v>
      </c>
      <c r="E149" s="1337" t="s">
        <v>496</v>
      </c>
      <c r="F149" s="1357" t="n">
        <f aca="false">L149</f>
        <v>2500</v>
      </c>
      <c r="G149" s="1337" t="s">
        <v>496</v>
      </c>
      <c r="H149" s="1325" t="n">
        <v>8</v>
      </c>
      <c r="I149" s="1327" t="s">
        <v>517</v>
      </c>
      <c r="J149" s="1338" t="n">
        <v>300</v>
      </c>
      <c r="K149" s="1209" t="n">
        <v>360</v>
      </c>
      <c r="L149" s="1209" t="n">
        <v>2500</v>
      </c>
      <c r="M149" s="1210" t="n">
        <v>48.3209209470242</v>
      </c>
      <c r="N149" s="1211" t="n">
        <v>4617.82704029953</v>
      </c>
      <c r="O149" s="1212" t="n">
        <v>63116.60671584</v>
      </c>
      <c r="P149" s="1342" t="n">
        <v>74627.3011879238</v>
      </c>
      <c r="Q149" s="1300" t="n">
        <v>31710.6242518388</v>
      </c>
      <c r="R149" s="1301" t="n">
        <v>94827.2309676788</v>
      </c>
      <c r="S149" s="1344" t="n">
        <v>106337.925439763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300</v>
      </c>
      <c r="C150" s="1337" t="s">
        <v>496</v>
      </c>
      <c r="D150" s="1337" t="n">
        <f aca="false">K150</f>
        <v>360</v>
      </c>
      <c r="E150" s="1337" t="s">
        <v>496</v>
      </c>
      <c r="F150" s="1357" t="n">
        <f aca="false">L150</f>
        <v>2550</v>
      </c>
      <c r="G150" s="1337" t="s">
        <v>496</v>
      </c>
      <c r="H150" s="1325" t="n">
        <v>8</v>
      </c>
      <c r="I150" s="1327" t="s">
        <v>517</v>
      </c>
      <c r="J150" s="1338" t="n">
        <v>300</v>
      </c>
      <c r="K150" s="1209" t="n">
        <v>360</v>
      </c>
      <c r="L150" s="1209" t="n">
        <v>2550</v>
      </c>
      <c r="M150" s="1210" t="n">
        <v>49.2400693413863</v>
      </c>
      <c r="N150" s="1211" t="n">
        <v>4725.21836681813</v>
      </c>
      <c r="O150" s="1212" t="n">
        <v>64234.5790051575</v>
      </c>
      <c r="P150" s="1342" t="n">
        <v>75956.2587217463</v>
      </c>
      <c r="Q150" s="1300" t="n">
        <v>32443.5018777075</v>
      </c>
      <c r="R150" s="1301" t="n">
        <v>96678.080882865</v>
      </c>
      <c r="S150" s="1344" t="n">
        <v>108399.760599454</v>
      </c>
    </row>
    <row r="151" customFormat="false" ht="16.5" hidden="false" customHeight="false" outlineLevel="0" collapsed="false">
      <c r="A151" s="1324" t="s">
        <v>529</v>
      </c>
      <c r="B151" s="1325" t="n">
        <f aca="false">J151</f>
        <v>300</v>
      </c>
      <c r="C151" s="1325" t="s">
        <v>496</v>
      </c>
      <c r="D151" s="1325" t="n">
        <f aca="false">K151</f>
        <v>360</v>
      </c>
      <c r="E151" s="1325" t="s">
        <v>496</v>
      </c>
      <c r="F151" s="1357" t="n">
        <f aca="false">L151</f>
        <v>2600</v>
      </c>
      <c r="G151" s="1325" t="s">
        <v>496</v>
      </c>
      <c r="H151" s="1325" t="n">
        <v>8</v>
      </c>
      <c r="I151" s="1327" t="s">
        <v>517</v>
      </c>
      <c r="J151" s="1338" t="n">
        <v>300</v>
      </c>
      <c r="K151" s="1209" t="n">
        <v>360</v>
      </c>
      <c r="L151" s="1209" t="n">
        <v>2600</v>
      </c>
      <c r="M151" s="1210" t="n">
        <v>50.1421777357484</v>
      </c>
      <c r="N151" s="1211" t="n">
        <v>4832.60969333672</v>
      </c>
      <c r="O151" s="1212" t="n">
        <v>65352.551294475</v>
      </c>
      <c r="P151" s="1342" t="n">
        <v>77285.2163867775</v>
      </c>
      <c r="Q151" s="1300" t="n">
        <v>32960.882383785</v>
      </c>
      <c r="R151" s="1301" t="n">
        <v>98313.43367826</v>
      </c>
      <c r="S151" s="1344" t="n">
        <v>110246.098770563</v>
      </c>
    </row>
    <row r="152" customFormat="false" ht="15.75" hidden="false" customHeight="false" outlineLevel="0" collapsed="false">
      <c r="A152" s="1345" t="s">
        <v>529</v>
      </c>
      <c r="B152" s="1346" t="n">
        <f aca="false">J152</f>
        <v>300</v>
      </c>
      <c r="C152" s="1346" t="s">
        <v>496</v>
      </c>
      <c r="D152" s="1346" t="n">
        <f aca="false">K152</f>
        <v>360</v>
      </c>
      <c r="E152" s="1346" t="s">
        <v>496</v>
      </c>
      <c r="F152" s="1358" t="n">
        <f aca="false">L152</f>
        <v>2650</v>
      </c>
      <c r="G152" s="1346" t="s">
        <v>496</v>
      </c>
      <c r="H152" s="1348" t="n">
        <v>8</v>
      </c>
      <c r="I152" s="1349" t="s">
        <v>517</v>
      </c>
      <c r="J152" s="1368" t="n">
        <v>300</v>
      </c>
      <c r="K152" s="1220" t="n">
        <v>360</v>
      </c>
      <c r="L152" s="1220" t="n">
        <v>2650</v>
      </c>
      <c r="M152" s="1221" t="n">
        <v>51.0613261301105</v>
      </c>
      <c r="N152" s="1222" t="n">
        <v>4940.00101985531</v>
      </c>
      <c r="O152" s="1223" t="n">
        <v>66470.5237150013</v>
      </c>
      <c r="P152" s="1375" t="n">
        <v>78614.1739206</v>
      </c>
      <c r="Q152" s="1303" t="n">
        <v>33693.759878445</v>
      </c>
      <c r="R152" s="1304" t="n">
        <v>100164.283593446</v>
      </c>
      <c r="S152" s="1370" t="n">
        <v>112307.933799045</v>
      </c>
    </row>
    <row r="153" customFormat="false" ht="16.5" hidden="false" customHeight="false" outlineLevel="0" collapsed="false">
      <c r="A153" s="1376" t="s">
        <v>529</v>
      </c>
      <c r="B153" s="1377" t="n">
        <f aca="false">J153</f>
        <v>300</v>
      </c>
      <c r="C153" s="1377" t="s">
        <v>496</v>
      </c>
      <c r="D153" s="1377" t="n">
        <f aca="false">K153</f>
        <v>360</v>
      </c>
      <c r="E153" s="1377" t="s">
        <v>496</v>
      </c>
      <c r="F153" s="1378" t="n">
        <f aca="false">L153</f>
        <v>2700</v>
      </c>
      <c r="G153" s="1377" t="s">
        <v>496</v>
      </c>
      <c r="H153" s="1377" t="n">
        <v>8</v>
      </c>
      <c r="I153" s="1379" t="s">
        <v>517</v>
      </c>
      <c r="J153" s="1338" t="n">
        <v>300</v>
      </c>
      <c r="K153" s="1209" t="n">
        <v>360</v>
      </c>
      <c r="L153" s="1209" t="n">
        <v>2700</v>
      </c>
      <c r="M153" s="1210" t="n">
        <v>52.1204345244726</v>
      </c>
      <c r="N153" s="1211" t="n">
        <v>5047.39234637391</v>
      </c>
      <c r="O153" s="1212" t="n">
        <v>67732.7097719925</v>
      </c>
      <c r="P153" s="1342" t="n">
        <v>80088.2257640175</v>
      </c>
      <c r="Q153" s="1300" t="n">
        <v>34211.1403845225</v>
      </c>
      <c r="R153" s="1301" t="n">
        <v>101943.850156515</v>
      </c>
      <c r="S153" s="1344" t="n">
        <v>114299.36614854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300</v>
      </c>
      <c r="C154" s="1337" t="s">
        <v>496</v>
      </c>
      <c r="D154" s="1337" t="n">
        <f aca="false">K154</f>
        <v>360</v>
      </c>
      <c r="E154" s="1337" t="s">
        <v>496</v>
      </c>
      <c r="F154" s="1357" t="n">
        <f aca="false">L154</f>
        <v>2750</v>
      </c>
      <c r="G154" s="1337" t="s">
        <v>496</v>
      </c>
      <c r="H154" s="1325" t="n">
        <v>8</v>
      </c>
      <c r="I154" s="1327" t="s">
        <v>517</v>
      </c>
      <c r="J154" s="1338" t="n">
        <v>300</v>
      </c>
      <c r="K154" s="1209" t="n">
        <v>360</v>
      </c>
      <c r="L154" s="1209" t="n">
        <v>2750</v>
      </c>
      <c r="M154" s="1210" t="n">
        <v>53.0225429188347</v>
      </c>
      <c r="N154" s="1211" t="n">
        <v>5154.7836728925</v>
      </c>
      <c r="O154" s="1212" t="n">
        <v>68850.68206131</v>
      </c>
      <c r="P154" s="1342" t="n">
        <v>81417.18329784</v>
      </c>
      <c r="Q154" s="1300" t="n">
        <v>34728.5208906</v>
      </c>
      <c r="R154" s="1301" t="n">
        <v>103579.20295191</v>
      </c>
      <c r="S154" s="1344" t="n">
        <v>116145.70418844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300</v>
      </c>
      <c r="C155" s="1337" t="s">
        <v>496</v>
      </c>
      <c r="D155" s="1337" t="n">
        <f aca="false">K155</f>
        <v>360</v>
      </c>
      <c r="E155" s="1337" t="s">
        <v>496</v>
      </c>
      <c r="F155" s="1357" t="n">
        <f aca="false">L155</f>
        <v>2800</v>
      </c>
      <c r="G155" s="1337" t="s">
        <v>496</v>
      </c>
      <c r="H155" s="1325" t="n">
        <v>8</v>
      </c>
      <c r="I155" s="1327" t="s">
        <v>517</v>
      </c>
      <c r="J155" s="1338" t="n">
        <v>300</v>
      </c>
      <c r="K155" s="1209" t="n">
        <v>360</v>
      </c>
      <c r="L155" s="1209" t="n">
        <v>2800</v>
      </c>
      <c r="M155" s="1210" t="n">
        <v>53.9416913131968</v>
      </c>
      <c r="N155" s="1211" t="n">
        <v>5262.17499941109</v>
      </c>
      <c r="O155" s="1212" t="n">
        <v>69968.6544818363</v>
      </c>
      <c r="P155" s="1342" t="n">
        <v>82746.1409628713</v>
      </c>
      <c r="Q155" s="1300" t="n">
        <v>35461.39838526</v>
      </c>
      <c r="R155" s="1301" t="n">
        <v>105430.052867096</v>
      </c>
      <c r="S155" s="1344" t="n">
        <v>118207.539348131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300</v>
      </c>
      <c r="C156" s="1337" t="s">
        <v>496</v>
      </c>
      <c r="D156" s="1337" t="n">
        <f aca="false">K156</f>
        <v>360</v>
      </c>
      <c r="E156" s="1337" t="s">
        <v>496</v>
      </c>
      <c r="F156" s="1357" t="n">
        <f aca="false">L156</f>
        <v>2850</v>
      </c>
      <c r="G156" s="1337" t="s">
        <v>496</v>
      </c>
      <c r="H156" s="1325" t="n">
        <v>8</v>
      </c>
      <c r="I156" s="1327" t="s">
        <v>517</v>
      </c>
      <c r="J156" s="1338" t="n">
        <v>300</v>
      </c>
      <c r="K156" s="1209" t="n">
        <v>360</v>
      </c>
      <c r="L156" s="1209" t="n">
        <v>2850</v>
      </c>
      <c r="M156" s="1210" t="n">
        <v>54.843799707559</v>
      </c>
      <c r="N156" s="1211" t="n">
        <v>5369.56632592969</v>
      </c>
      <c r="O156" s="1212" t="n">
        <v>71086.6267711538</v>
      </c>
      <c r="P156" s="1342" t="n">
        <v>84075.0984966938</v>
      </c>
      <c r="Q156" s="1300" t="n">
        <v>35978.7788913375</v>
      </c>
      <c r="R156" s="1301" t="n">
        <v>107065.405662491</v>
      </c>
      <c r="S156" s="1344" t="n">
        <v>120053.877388031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300</v>
      </c>
      <c r="C157" s="1337" t="s">
        <v>496</v>
      </c>
      <c r="D157" s="1337" t="n">
        <f aca="false">K157</f>
        <v>360</v>
      </c>
      <c r="E157" s="1337" t="s">
        <v>496</v>
      </c>
      <c r="F157" s="1357" t="n">
        <f aca="false">L157</f>
        <v>2900</v>
      </c>
      <c r="G157" s="1337" t="s">
        <v>496</v>
      </c>
      <c r="H157" s="1325" t="n">
        <v>8</v>
      </c>
      <c r="I157" s="1327" t="s">
        <v>517</v>
      </c>
      <c r="J157" s="1338" t="n">
        <v>300</v>
      </c>
      <c r="K157" s="1209" t="n">
        <v>360</v>
      </c>
      <c r="L157" s="1209" t="n">
        <v>2900</v>
      </c>
      <c r="M157" s="1210" t="n">
        <v>55.7629481019211</v>
      </c>
      <c r="N157" s="1211" t="n">
        <v>5476.95765244828</v>
      </c>
      <c r="O157" s="1212" t="n">
        <v>72204.5990604713</v>
      </c>
      <c r="P157" s="1342" t="n">
        <v>85404.0560305163</v>
      </c>
      <c r="Q157" s="1300" t="n">
        <v>36711.6563859975</v>
      </c>
      <c r="R157" s="1301" t="n">
        <v>108916.255446469</v>
      </c>
      <c r="S157" s="1344" t="n">
        <v>122115.712416514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300</v>
      </c>
      <c r="C158" s="1337" t="s">
        <v>496</v>
      </c>
      <c r="D158" s="1337" t="n">
        <f aca="false">K158</f>
        <v>360</v>
      </c>
      <c r="E158" s="1337" t="s">
        <v>496</v>
      </c>
      <c r="F158" s="1357" t="n">
        <f aca="false">L158</f>
        <v>2950</v>
      </c>
      <c r="G158" s="1337" t="s">
        <v>496</v>
      </c>
      <c r="H158" s="1325" t="n">
        <v>8</v>
      </c>
      <c r="I158" s="1327" t="s">
        <v>517</v>
      </c>
      <c r="J158" s="1338" t="n">
        <v>300</v>
      </c>
      <c r="K158" s="1209" t="n">
        <v>360</v>
      </c>
      <c r="L158" s="1209" t="n">
        <v>2950</v>
      </c>
      <c r="M158" s="1210" t="n">
        <v>56.6650564962832</v>
      </c>
      <c r="N158" s="1211" t="n">
        <v>5584.34897896687</v>
      </c>
      <c r="O158" s="1212" t="n">
        <v>73322.5713497888</v>
      </c>
      <c r="P158" s="1342" t="n">
        <v>86733.0136955475</v>
      </c>
      <c r="Q158" s="1300" t="n">
        <v>37229.036892075</v>
      </c>
      <c r="R158" s="1301" t="n">
        <v>110551.608241864</v>
      </c>
      <c r="S158" s="1344" t="n">
        <v>123962.050587623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300</v>
      </c>
      <c r="C159" s="1337" t="s">
        <v>496</v>
      </c>
      <c r="D159" s="1337" t="n">
        <f aca="false">K159</f>
        <v>360</v>
      </c>
      <c r="E159" s="1337" t="s">
        <v>496</v>
      </c>
      <c r="F159" s="1357" t="n">
        <f aca="false">L159</f>
        <v>3000</v>
      </c>
      <c r="G159" s="1337" t="s">
        <v>496</v>
      </c>
      <c r="H159" s="1325" t="n">
        <v>8</v>
      </c>
      <c r="I159" s="1327" t="s">
        <v>517</v>
      </c>
      <c r="J159" s="1356" t="n">
        <v>300</v>
      </c>
      <c r="K159" s="1232" t="n">
        <v>360</v>
      </c>
      <c r="L159" s="1232" t="n">
        <v>3000</v>
      </c>
      <c r="M159" s="1233" t="n">
        <v>57.5842048906453</v>
      </c>
      <c r="N159" s="1234" t="n">
        <v>5691.74030548547</v>
      </c>
      <c r="O159" s="1235" t="n">
        <v>75538.8216262575</v>
      </c>
      <c r="P159" s="1353" t="n">
        <v>88061.97122937</v>
      </c>
      <c r="Q159" s="1306" t="n">
        <v>37961.914386735</v>
      </c>
      <c r="R159" s="1307" t="n">
        <v>113500.736012993</v>
      </c>
      <c r="S159" s="1355" t="n">
        <v>126023.885616105</v>
      </c>
    </row>
    <row r="160" customFormat="false" ht="15.75" hidden="false" customHeight="false" outlineLevel="0" collapsed="false">
      <c r="M160" s="1381"/>
      <c r="P160" s="179"/>
      <c r="S160" s="179"/>
    </row>
    <row r="161" customFormat="false" ht="15.75" hidden="false" customHeight="false" outlineLevel="0" collapsed="false">
      <c r="M161" s="1381"/>
      <c r="P161" s="179"/>
      <c r="S161" s="179"/>
    </row>
    <row r="162" customFormat="false" ht="15.75" hidden="false" customHeight="false" outlineLevel="0" collapsed="false">
      <c r="M162" s="1381"/>
      <c r="P162" s="179"/>
      <c r="S162" s="179"/>
    </row>
    <row r="163" customFormat="false" ht="15.75" hidden="false" customHeight="false" outlineLevel="0" collapsed="false">
      <c r="M163" s="1381"/>
      <c r="P163" s="179"/>
      <c r="S163" s="179"/>
    </row>
    <row r="164" customFormat="false" ht="15.75" hidden="false" customHeight="false" outlineLevel="0" collapsed="false">
      <c r="M164" s="1381"/>
      <c r="P164" s="179"/>
      <c r="S164" s="179"/>
    </row>
    <row r="165" customFormat="false" ht="15.75" hidden="false" customHeight="false" outlineLevel="0" collapsed="false">
      <c r="M165" s="1381"/>
      <c r="P165" s="179"/>
      <c r="S165" s="179"/>
    </row>
    <row r="166" customFormat="false" ht="15.75" hidden="false" customHeight="false" outlineLevel="0" collapsed="false">
      <c r="M166" s="1381"/>
      <c r="P166" s="179"/>
      <c r="S166" s="179"/>
    </row>
    <row r="167" customFormat="false" ht="15.75" hidden="false" customHeight="false" outlineLevel="0" collapsed="false">
      <c r="M167" s="1381"/>
      <c r="P167" s="179"/>
      <c r="S167" s="179"/>
    </row>
    <row r="168" customFormat="false" ht="15.75" hidden="false" customHeight="false" outlineLevel="0" collapsed="false">
      <c r="M168" s="1381"/>
      <c r="P168" s="179"/>
      <c r="S168" s="179"/>
    </row>
    <row r="169" customFormat="false" ht="15.75" hidden="false" customHeight="false" outlineLevel="0" collapsed="false">
      <c r="M169" s="1381"/>
      <c r="P169" s="179"/>
      <c r="S169" s="179"/>
    </row>
    <row r="170" customFormat="false" ht="15.75" hidden="false" customHeight="false" outlineLevel="0" collapsed="false">
      <c r="M170" s="1381"/>
      <c r="P170" s="179"/>
      <c r="S170" s="179"/>
    </row>
    <row r="171" customFormat="false" ht="15.75" hidden="false" customHeight="false" outlineLevel="0" collapsed="false">
      <c r="M171" s="1381"/>
      <c r="P171" s="179"/>
      <c r="S171" s="179"/>
    </row>
    <row r="172" customFormat="false" ht="15.75" hidden="false" customHeight="false" outlineLevel="0" collapsed="false">
      <c r="M172" s="1381"/>
      <c r="P172" s="179"/>
      <c r="S172" s="179"/>
    </row>
    <row r="173" customFormat="false" ht="15.75" hidden="false" customHeight="false" outlineLevel="0" collapsed="false">
      <c r="M173" s="1381"/>
      <c r="P173" s="179"/>
      <c r="S173" s="179"/>
    </row>
    <row r="174" customFormat="false" ht="15.75" hidden="false" customHeight="false" outlineLevel="0" collapsed="false">
      <c r="M174" s="1381"/>
      <c r="P174" s="179"/>
      <c r="S174" s="179"/>
    </row>
    <row r="175" customFormat="false" ht="15.75" hidden="false" customHeight="false" outlineLevel="0" collapsed="false">
      <c r="M175" s="1381"/>
      <c r="P175" s="179"/>
      <c r="S175" s="179"/>
    </row>
    <row r="176" customFormat="false" ht="15.75" hidden="false" customHeight="false" outlineLevel="0" collapsed="false">
      <c r="M176" s="1381"/>
      <c r="P176" s="179"/>
      <c r="S176" s="179"/>
    </row>
    <row r="177" customFormat="false" ht="15.75" hidden="false" customHeight="false" outlineLevel="0" collapsed="false">
      <c r="M177" s="1381"/>
      <c r="P177" s="179"/>
      <c r="S177" s="179"/>
    </row>
    <row r="178" customFormat="false" ht="15.75" hidden="false" customHeight="false" outlineLevel="0" collapsed="false">
      <c r="M178" s="1381"/>
      <c r="P178" s="179"/>
      <c r="S178" s="179"/>
    </row>
    <row r="179" customFormat="false" ht="15.75" hidden="false" customHeight="false" outlineLevel="0" collapsed="false">
      <c r="M179" s="1381"/>
      <c r="P179" s="179"/>
      <c r="S179" s="179"/>
    </row>
    <row r="180" customFormat="false" ht="15.75" hidden="false" customHeight="false" outlineLevel="0" collapsed="false">
      <c r="M180" s="1381"/>
      <c r="P180" s="179"/>
      <c r="S180" s="179"/>
    </row>
    <row r="181" customFormat="false" ht="15.75" hidden="false" customHeight="false" outlineLevel="0" collapsed="false">
      <c r="M181" s="1381"/>
      <c r="P181" s="179"/>
      <c r="S181" s="179"/>
    </row>
    <row r="182" customFormat="false" ht="15.75" hidden="false" customHeight="false" outlineLevel="0" collapsed="false">
      <c r="M182" s="1381"/>
      <c r="P182" s="179"/>
      <c r="S182" s="179"/>
    </row>
    <row r="183" customFormat="false" ht="15.75" hidden="false" customHeight="false" outlineLevel="0" collapsed="false">
      <c r="M183" s="1381"/>
      <c r="P183" s="179"/>
      <c r="S183" s="179"/>
    </row>
    <row r="184" customFormat="false" ht="15.75" hidden="false" customHeight="false" outlineLevel="0" collapsed="false">
      <c r="M184" s="1381"/>
      <c r="P184" s="179"/>
      <c r="S184" s="179"/>
    </row>
    <row r="185" customFormat="false" ht="15.75" hidden="false" customHeight="false" outlineLevel="0" collapsed="false">
      <c r="M185" s="1381"/>
      <c r="P185" s="179"/>
      <c r="S185" s="179"/>
    </row>
    <row r="186" customFormat="false" ht="15.75" hidden="false" customHeight="false" outlineLevel="0" collapsed="false">
      <c r="M186" s="1381"/>
      <c r="P186" s="179"/>
      <c r="S186" s="179"/>
    </row>
    <row r="187" customFormat="false" ht="15.75" hidden="false" customHeight="false" outlineLevel="0" collapsed="false">
      <c r="M187" s="1381"/>
      <c r="P187" s="179"/>
      <c r="S187" s="179"/>
    </row>
    <row r="188" customFormat="false" ht="15.75" hidden="false" customHeight="false" outlineLevel="0" collapsed="false">
      <c r="M188" s="1381"/>
      <c r="P188" s="179"/>
      <c r="S188" s="179"/>
    </row>
    <row r="189" customFormat="false" ht="15.75" hidden="false" customHeight="false" outlineLevel="0" collapsed="false">
      <c r="M189" s="1381"/>
      <c r="P189" s="179"/>
      <c r="S189" s="179"/>
    </row>
    <row r="190" customFormat="false" ht="15.75" hidden="false" customHeight="false" outlineLevel="0" collapsed="false">
      <c r="M190" s="1381"/>
      <c r="P190" s="179"/>
      <c r="S190" s="179"/>
    </row>
    <row r="191" customFormat="false" ht="15.75" hidden="false" customHeight="false" outlineLevel="0" collapsed="false">
      <c r="M191" s="1381"/>
      <c r="P191" s="179"/>
      <c r="S191" s="179"/>
    </row>
    <row r="192" customFormat="false" ht="15.75" hidden="false" customHeight="false" outlineLevel="0" collapsed="false">
      <c r="M192" s="1381"/>
      <c r="P192" s="179"/>
      <c r="S192" s="179"/>
    </row>
    <row r="193" customFormat="false" ht="15.75" hidden="false" customHeight="false" outlineLevel="0" collapsed="false">
      <c r="M193" s="1381"/>
      <c r="P193" s="179"/>
      <c r="S193" s="179"/>
    </row>
    <row r="194" customFormat="false" ht="15.75" hidden="false" customHeight="false" outlineLevel="0" collapsed="false">
      <c r="M194" s="1381"/>
      <c r="P194" s="179"/>
      <c r="S194" s="179"/>
    </row>
    <row r="195" customFormat="false" ht="15.75" hidden="false" customHeight="false" outlineLevel="0" collapsed="false">
      <c r="M195" s="1381"/>
      <c r="P195" s="179"/>
      <c r="S195" s="179"/>
    </row>
    <row r="196" customFormat="false" ht="15.75" hidden="false" customHeight="false" outlineLevel="0" collapsed="false">
      <c r="M196" s="1381"/>
      <c r="P196" s="179"/>
      <c r="S196" s="179"/>
    </row>
    <row r="197" customFormat="false" ht="15.75" hidden="false" customHeight="false" outlineLevel="0" collapsed="false">
      <c r="M197" s="1381"/>
      <c r="P197" s="179"/>
      <c r="S197" s="179"/>
    </row>
    <row r="198" customFormat="false" ht="15.75" hidden="false" customHeight="false" outlineLevel="0" collapsed="false">
      <c r="M198" s="1381"/>
      <c r="P198" s="179"/>
      <c r="S198" s="179"/>
    </row>
    <row r="199" customFormat="false" ht="15.75" hidden="false" customHeight="false" outlineLevel="0" collapsed="false">
      <c r="M199" s="1381"/>
      <c r="P199" s="179"/>
      <c r="S199" s="179"/>
    </row>
    <row r="200" customFormat="false" ht="15.75" hidden="false" customHeight="false" outlineLevel="0" collapsed="false">
      <c r="M200" s="1381"/>
      <c r="P200" s="179"/>
      <c r="S200" s="179"/>
    </row>
    <row r="201" customFormat="false" ht="15.75" hidden="false" customHeight="false" outlineLevel="0" collapsed="false">
      <c r="M201" s="1381"/>
      <c r="P201" s="179"/>
      <c r="S201" s="179"/>
    </row>
    <row r="202" customFormat="false" ht="15.75" hidden="false" customHeight="false" outlineLevel="0" collapsed="false">
      <c r="M202" s="1381"/>
      <c r="P202" s="179"/>
      <c r="S202" s="179"/>
    </row>
    <row r="203" customFormat="false" ht="15.75" hidden="false" customHeight="false" outlineLevel="0" collapsed="false">
      <c r="M203" s="1381"/>
      <c r="P203" s="179"/>
      <c r="S203" s="179"/>
    </row>
    <row r="204" customFormat="false" ht="15.75" hidden="false" customHeight="false" outlineLevel="0" collapsed="false">
      <c r="M204" s="1381"/>
      <c r="P204" s="179"/>
      <c r="S204" s="179"/>
    </row>
    <row r="205" customFormat="false" ht="15.75" hidden="false" customHeight="false" outlineLevel="0" collapsed="false">
      <c r="M205" s="1381"/>
      <c r="P205" s="179"/>
      <c r="S205" s="179"/>
    </row>
    <row r="206" customFormat="false" ht="15.75" hidden="false" customHeight="false" outlineLevel="0" collapsed="false">
      <c r="M206" s="1381"/>
      <c r="P206" s="179"/>
      <c r="S206" s="179"/>
    </row>
    <row r="207" customFormat="false" ht="15.75" hidden="false" customHeight="false" outlineLevel="0" collapsed="false">
      <c r="M207" s="1381"/>
      <c r="P207" s="179"/>
      <c r="S207" s="179"/>
    </row>
    <row r="208" customFormat="false" ht="15.75" hidden="false" customHeight="false" outlineLevel="0" collapsed="false">
      <c r="M208" s="1381"/>
      <c r="P208" s="179"/>
      <c r="S208" s="179"/>
    </row>
    <row r="209" customFormat="false" ht="15.75" hidden="false" customHeight="false" outlineLevel="0" collapsed="false">
      <c r="M209" s="1381"/>
      <c r="P209" s="179"/>
      <c r="S209" s="179"/>
    </row>
    <row r="210" customFormat="false" ht="15.75" hidden="false" customHeight="false" outlineLevel="0" collapsed="false">
      <c r="M210" s="1381"/>
      <c r="P210" s="179"/>
      <c r="S210" s="179"/>
    </row>
    <row r="211" customFormat="false" ht="15.75" hidden="false" customHeight="false" outlineLevel="0" collapsed="false">
      <c r="M211" s="1381"/>
      <c r="P211" s="179"/>
      <c r="S211" s="179"/>
    </row>
    <row r="212" customFormat="false" ht="15.75" hidden="false" customHeight="false" outlineLevel="0" collapsed="false">
      <c r="M212" s="1381"/>
      <c r="P212" s="179"/>
      <c r="S212" s="179"/>
    </row>
    <row r="213" customFormat="false" ht="15.75" hidden="false" customHeight="false" outlineLevel="0" collapsed="false">
      <c r="M213" s="1381"/>
      <c r="P213" s="179"/>
      <c r="S213" s="179"/>
    </row>
    <row r="214" customFormat="false" ht="15.75" hidden="false" customHeight="false" outlineLevel="0" collapsed="false">
      <c r="M214" s="1381"/>
      <c r="P214" s="179"/>
      <c r="S214" s="179"/>
    </row>
    <row r="215" customFormat="false" ht="15.75" hidden="false" customHeight="false" outlineLevel="0" collapsed="false">
      <c r="M215" s="1381"/>
      <c r="P215" s="179"/>
      <c r="S215" s="179"/>
    </row>
    <row r="216" customFormat="false" ht="15.75" hidden="false" customHeight="false" outlineLevel="0" collapsed="false">
      <c r="M216" s="1381"/>
      <c r="P216" s="179"/>
      <c r="S216" s="179"/>
    </row>
    <row r="217" customFormat="false" ht="15.75" hidden="false" customHeight="false" outlineLevel="0" collapsed="false">
      <c r="M217" s="1381"/>
      <c r="P217" s="179"/>
      <c r="S217" s="179"/>
    </row>
    <row r="218" customFormat="false" ht="15.75" hidden="false" customHeight="false" outlineLevel="0" collapsed="false">
      <c r="M218" s="1381"/>
      <c r="P218" s="179"/>
      <c r="S218" s="179"/>
    </row>
    <row r="219" customFormat="false" ht="15.75" hidden="false" customHeight="false" outlineLevel="0" collapsed="false">
      <c r="M219" s="1381"/>
      <c r="P219" s="179"/>
      <c r="S219" s="179"/>
    </row>
    <row r="220" customFormat="false" ht="15.75" hidden="false" customHeight="false" outlineLevel="0" collapsed="false">
      <c r="M220" s="1381"/>
      <c r="P220" s="179"/>
      <c r="S220" s="179"/>
    </row>
    <row r="221" customFormat="false" ht="15.75" hidden="false" customHeight="false" outlineLevel="0" collapsed="false">
      <c r="M221" s="1381"/>
      <c r="P221" s="179"/>
      <c r="S221" s="179"/>
    </row>
    <row r="222" customFormat="false" ht="15.75" hidden="false" customHeight="false" outlineLevel="0" collapsed="false">
      <c r="M222" s="1381"/>
      <c r="P222" s="179"/>
      <c r="S222" s="179"/>
    </row>
    <row r="223" customFormat="false" ht="15.75" hidden="false" customHeight="false" outlineLevel="0" collapsed="false">
      <c r="M223" s="1381"/>
      <c r="P223" s="179"/>
      <c r="S223" s="179"/>
    </row>
    <row r="224" customFormat="false" ht="15.75" hidden="false" customHeight="false" outlineLevel="0" collapsed="false">
      <c r="M224" s="1381"/>
      <c r="P224" s="179"/>
      <c r="S224" s="179"/>
    </row>
    <row r="225" customFormat="false" ht="15.75" hidden="false" customHeight="false" outlineLevel="0" collapsed="false">
      <c r="M225" s="1381"/>
      <c r="P225" s="179"/>
      <c r="S225" s="179"/>
    </row>
    <row r="226" customFormat="false" ht="15.75" hidden="false" customHeight="false" outlineLevel="0" collapsed="false">
      <c r="M226" s="1381"/>
      <c r="P226" s="179"/>
      <c r="S226" s="179"/>
    </row>
    <row r="227" customFormat="false" ht="15.75" hidden="false" customHeight="false" outlineLevel="0" collapsed="false">
      <c r="M227" s="1381"/>
      <c r="P227" s="179"/>
      <c r="S227" s="179"/>
    </row>
    <row r="228" customFormat="false" ht="15.75" hidden="false" customHeight="false" outlineLevel="0" collapsed="false">
      <c r="M228" s="1381"/>
      <c r="P228" s="179"/>
      <c r="S228" s="179"/>
    </row>
    <row r="229" customFormat="false" ht="15.75" hidden="false" customHeight="false" outlineLevel="0" collapsed="false">
      <c r="M229" s="1381"/>
      <c r="P229" s="179"/>
      <c r="S229" s="179"/>
    </row>
    <row r="230" customFormat="false" ht="15.75" hidden="false" customHeight="false" outlineLevel="0" collapsed="false">
      <c r="M230" s="1381"/>
      <c r="P230" s="179"/>
      <c r="S230" s="179"/>
    </row>
    <row r="231" customFormat="false" ht="15.75" hidden="false" customHeight="false" outlineLevel="0" collapsed="false">
      <c r="M231" s="1381"/>
      <c r="P231" s="179"/>
      <c r="S231" s="179"/>
    </row>
    <row r="232" customFormat="false" ht="15.75" hidden="false" customHeight="false" outlineLevel="0" collapsed="false">
      <c r="M232" s="1381"/>
      <c r="P232" s="179"/>
      <c r="S232" s="179"/>
    </row>
    <row r="233" customFormat="false" ht="15.75" hidden="false" customHeight="false" outlineLevel="0" collapsed="false">
      <c r="M233" s="1381"/>
      <c r="P233" s="179"/>
      <c r="S233" s="179"/>
    </row>
    <row r="234" customFormat="false" ht="15.75" hidden="false" customHeight="false" outlineLevel="0" collapsed="false">
      <c r="M234" s="1381"/>
      <c r="P234" s="179"/>
      <c r="S234" s="179"/>
    </row>
    <row r="235" customFormat="false" ht="15.75" hidden="false" customHeight="false" outlineLevel="0" collapsed="false">
      <c r="M235" s="1381"/>
      <c r="P235" s="179"/>
      <c r="S235" s="179"/>
    </row>
    <row r="236" customFormat="false" ht="15.75" hidden="false" customHeight="false" outlineLevel="0" collapsed="false">
      <c r="M236" s="1381"/>
      <c r="P236" s="179"/>
      <c r="S236" s="179"/>
    </row>
    <row r="237" customFormat="false" ht="15.75" hidden="false" customHeight="false" outlineLevel="0" collapsed="false">
      <c r="M237" s="1381"/>
      <c r="P237" s="179"/>
      <c r="S237" s="179"/>
    </row>
    <row r="238" customFormat="false" ht="15.75" hidden="false" customHeight="false" outlineLevel="0" collapsed="false">
      <c r="M238" s="1381"/>
      <c r="P238" s="179"/>
      <c r="S238" s="179"/>
    </row>
    <row r="239" customFormat="false" ht="15.75" hidden="false" customHeight="false" outlineLevel="0" collapsed="false">
      <c r="M239" s="1381"/>
      <c r="P239" s="179"/>
      <c r="S239" s="179"/>
    </row>
    <row r="240" customFormat="false" ht="15.75" hidden="false" customHeight="false" outlineLevel="0" collapsed="false">
      <c r="M240" s="1381"/>
      <c r="P240" s="179"/>
      <c r="S240" s="179"/>
    </row>
    <row r="241" customFormat="false" ht="15.75" hidden="false" customHeight="false" outlineLevel="0" collapsed="false">
      <c r="M241" s="1381"/>
      <c r="P241" s="179"/>
      <c r="S241" s="179"/>
    </row>
    <row r="242" customFormat="false" ht="15.75" hidden="false" customHeight="false" outlineLevel="0" collapsed="false">
      <c r="M242" s="1381"/>
      <c r="P242" s="179"/>
      <c r="S242" s="179"/>
    </row>
    <row r="243" customFormat="false" ht="15.75" hidden="false" customHeight="false" outlineLevel="0" collapsed="false">
      <c r="M243" s="1381"/>
      <c r="P243" s="179"/>
      <c r="S243" s="179"/>
    </row>
    <row r="244" customFormat="false" ht="15.75" hidden="false" customHeight="false" outlineLevel="0" collapsed="false">
      <c r="M244" s="1381"/>
      <c r="P244" s="179"/>
      <c r="S244" s="179"/>
    </row>
    <row r="245" customFormat="false" ht="15.75" hidden="false" customHeight="false" outlineLevel="0" collapsed="false">
      <c r="M245" s="1381"/>
      <c r="P245" s="179"/>
      <c r="S245" s="179"/>
    </row>
    <row r="246" customFormat="false" ht="15.75" hidden="false" customHeight="false" outlineLevel="0" collapsed="false">
      <c r="M246" s="1381"/>
      <c r="P246" s="179"/>
      <c r="S246" s="179"/>
    </row>
    <row r="247" customFormat="false" ht="15.75" hidden="false" customHeight="false" outlineLevel="0" collapsed="false">
      <c r="M247" s="1381"/>
      <c r="P247" s="179"/>
      <c r="S247" s="179"/>
    </row>
    <row r="248" customFormat="false" ht="15.75" hidden="false" customHeight="false" outlineLevel="0" collapsed="false">
      <c r="M248" s="1381"/>
      <c r="P248" s="179"/>
      <c r="S248" s="179"/>
    </row>
    <row r="249" customFormat="false" ht="15.75" hidden="false" customHeight="false" outlineLevel="0" collapsed="false">
      <c r="M249" s="1381"/>
      <c r="P249" s="179"/>
      <c r="S249" s="179"/>
    </row>
    <row r="250" customFormat="false" ht="15.75" hidden="false" customHeight="false" outlineLevel="0" collapsed="false">
      <c r="M250" s="1381"/>
      <c r="P250" s="179"/>
      <c r="S250" s="179"/>
    </row>
    <row r="251" customFormat="false" ht="15.75" hidden="false" customHeight="false" outlineLevel="0" collapsed="false">
      <c r="M251" s="1381"/>
      <c r="P251" s="179"/>
      <c r="S251" s="179"/>
    </row>
    <row r="252" customFormat="false" ht="15.75" hidden="false" customHeight="false" outlineLevel="0" collapsed="false">
      <c r="M252" s="1381"/>
      <c r="P252" s="179"/>
      <c r="S252" s="179"/>
    </row>
    <row r="253" customFormat="false" ht="15.75" hidden="false" customHeight="false" outlineLevel="0" collapsed="false">
      <c r="M253" s="1381"/>
      <c r="P253" s="179"/>
      <c r="S253" s="179"/>
    </row>
    <row r="254" customFormat="false" ht="15.75" hidden="false" customHeight="false" outlineLevel="0" collapsed="false">
      <c r="M254" s="1381"/>
      <c r="P254" s="179"/>
      <c r="S254" s="179"/>
    </row>
    <row r="255" customFormat="false" ht="15.75" hidden="false" customHeight="false" outlineLevel="0" collapsed="false">
      <c r="M255" s="1381"/>
      <c r="P255" s="179"/>
      <c r="S255" s="179"/>
    </row>
    <row r="256" customFormat="false" ht="15.75" hidden="false" customHeight="false" outlineLevel="0" collapsed="false">
      <c r="M256" s="1381"/>
      <c r="P256" s="179"/>
      <c r="S256" s="179"/>
    </row>
    <row r="257" customFormat="false" ht="15.75" hidden="false" customHeight="false" outlineLevel="0" collapsed="false">
      <c r="M257" s="1381"/>
      <c r="P257" s="179"/>
      <c r="S257" s="179"/>
    </row>
    <row r="258" customFormat="false" ht="15.75" hidden="false" customHeight="false" outlineLevel="0" collapsed="false">
      <c r="M258" s="1381"/>
      <c r="P258" s="179"/>
      <c r="S258" s="179"/>
    </row>
    <row r="259" customFormat="false" ht="15.75" hidden="false" customHeight="false" outlineLevel="0" collapsed="false">
      <c r="M259" s="1381"/>
      <c r="P259" s="179"/>
      <c r="S259" s="179"/>
    </row>
    <row r="260" customFormat="false" ht="15.75" hidden="false" customHeight="false" outlineLevel="0" collapsed="false">
      <c r="M260" s="1381"/>
      <c r="P260" s="179"/>
      <c r="S260" s="179"/>
    </row>
    <row r="261" customFormat="false" ht="15.75" hidden="false" customHeight="false" outlineLevel="0" collapsed="false">
      <c r="M261" s="1381"/>
      <c r="P261" s="179"/>
      <c r="S261" s="179"/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M275" s="1381"/>
      <c r="P275" s="179"/>
      <c r="S275" s="179"/>
    </row>
    <row r="276" customFormat="false" ht="15.75" hidden="false" customHeight="false" outlineLevel="0" collapsed="false">
      <c r="M276" s="1381"/>
      <c r="P276" s="179"/>
      <c r="S276" s="179"/>
    </row>
    <row r="277" customFormat="false" ht="15.75" hidden="false" customHeight="false" outlineLevel="0" collapsed="false">
      <c r="M277" s="1381"/>
      <c r="P277" s="179"/>
      <c r="S277" s="179"/>
    </row>
    <row r="278" customFormat="false" ht="15.75" hidden="false" customHeight="false" outlineLevel="0" collapsed="false">
      <c r="M278" s="1381"/>
      <c r="P278" s="179"/>
      <c r="S278" s="179"/>
    </row>
    <row r="279" customFormat="false" ht="15.75" hidden="false" customHeight="false" outlineLevel="0" collapsed="false">
      <c r="M279" s="1381"/>
      <c r="P279" s="179"/>
      <c r="S279" s="179"/>
    </row>
    <row r="280" customFormat="false" ht="15.75" hidden="false" customHeight="false" outlineLevel="0" collapsed="false">
      <c r="M280" s="1381"/>
      <c r="P280" s="179"/>
      <c r="S280" s="179"/>
    </row>
    <row r="281" customFormat="false" ht="15.75" hidden="false" customHeight="false" outlineLevel="0" collapsed="false">
      <c r="M281" s="1381"/>
      <c r="P281" s="179"/>
      <c r="S281" s="179"/>
    </row>
    <row r="282" customFormat="false" ht="15.75" hidden="false" customHeight="false" outlineLevel="0" collapsed="false">
      <c r="M282" s="1381"/>
      <c r="P282" s="179"/>
      <c r="S282" s="179"/>
    </row>
    <row r="283" customFormat="false" ht="15.75" hidden="false" customHeight="false" outlineLevel="0" collapsed="false">
      <c r="M283" s="1381"/>
      <c r="P283" s="179"/>
      <c r="S283" s="179"/>
    </row>
    <row r="284" customFormat="false" ht="15.75" hidden="false" customHeight="false" outlineLevel="0" collapsed="false">
      <c r="M284" s="1381"/>
      <c r="P284" s="179"/>
      <c r="S284" s="179"/>
    </row>
    <row r="285" customFormat="false" ht="15.75" hidden="false" customHeight="false" outlineLevel="0" collapsed="false">
      <c r="M285" s="1381"/>
      <c r="P285" s="179"/>
      <c r="S285" s="179"/>
    </row>
    <row r="286" customFormat="false" ht="15.75" hidden="false" customHeight="false" outlineLevel="0" collapsed="false">
      <c r="M286" s="1381"/>
      <c r="P286" s="179"/>
      <c r="S286" s="179"/>
    </row>
    <row r="287" customFormat="false" ht="15.75" hidden="false" customHeight="false" outlineLevel="0" collapsed="false">
      <c r="M287" s="1381"/>
      <c r="P287" s="179"/>
      <c r="S287" s="179"/>
    </row>
    <row r="288" customFormat="false" ht="15.75" hidden="false" customHeight="false" outlineLevel="0" collapsed="false">
      <c r="M288" s="1381"/>
      <c r="P288" s="179"/>
      <c r="S288" s="179"/>
    </row>
    <row r="289" customFormat="false" ht="15.75" hidden="false" customHeight="false" outlineLevel="0" collapsed="false">
      <c r="M289" s="1381"/>
      <c r="P289" s="179"/>
      <c r="S289" s="179"/>
    </row>
    <row r="290" customFormat="false" ht="15.75" hidden="false" customHeight="false" outlineLevel="0" collapsed="false">
      <c r="M290" s="1381"/>
      <c r="P290" s="179"/>
      <c r="S290" s="179"/>
    </row>
    <row r="291" customFormat="false" ht="15.75" hidden="false" customHeight="false" outlineLevel="0" collapsed="false">
      <c r="M291" s="1381"/>
      <c r="P291" s="179"/>
      <c r="S291" s="179"/>
    </row>
    <row r="292" customFormat="false" ht="15.75" hidden="false" customHeight="false" outlineLevel="0" collapsed="false">
      <c r="M292" s="1381"/>
      <c r="P292" s="179"/>
      <c r="S292" s="179"/>
    </row>
    <row r="293" customFormat="false" ht="15.75" hidden="false" customHeight="false" outlineLevel="0" collapsed="false">
      <c r="M293" s="1381"/>
      <c r="P293" s="179"/>
      <c r="S293" s="179"/>
    </row>
    <row r="294" customFormat="false" ht="15.75" hidden="false" customHeight="false" outlineLevel="0" collapsed="false">
      <c r="M294" s="1381"/>
      <c r="P294" s="179"/>
      <c r="S294" s="179"/>
    </row>
    <row r="295" customFormat="false" ht="15.75" hidden="false" customHeight="false" outlineLevel="0" collapsed="false">
      <c r="M295" s="1381"/>
      <c r="P295" s="179"/>
      <c r="S295" s="179"/>
    </row>
    <row r="296" customFormat="false" ht="15.75" hidden="false" customHeight="false" outlineLevel="0" collapsed="false">
      <c r="M296" s="1381"/>
      <c r="P296" s="179"/>
      <c r="S296" s="179"/>
    </row>
    <row r="297" customFormat="false" ht="15.75" hidden="false" customHeight="false" outlineLevel="0" collapsed="false">
      <c r="M297" s="1381"/>
      <c r="P297" s="179"/>
      <c r="S297" s="179"/>
    </row>
    <row r="298" customFormat="false" ht="15.75" hidden="false" customHeight="false" outlineLevel="0" collapsed="false">
      <c r="M298" s="1381"/>
      <c r="P298" s="179"/>
      <c r="S298" s="179"/>
    </row>
    <row r="299" customFormat="false" ht="15.75" hidden="false" customHeight="false" outlineLevel="0" collapsed="false">
      <c r="M299" s="1381"/>
      <c r="P299" s="179"/>
      <c r="S299" s="179"/>
    </row>
    <row r="300" customFormat="false" ht="15.75" hidden="false" customHeight="false" outlineLevel="0" collapsed="false">
      <c r="M300" s="1381"/>
      <c r="P300" s="179"/>
      <c r="S300" s="179"/>
    </row>
    <row r="301" customFormat="false" ht="15.75" hidden="false" customHeight="false" outlineLevel="0" collapsed="false">
      <c r="M301" s="1381"/>
      <c r="P301" s="179"/>
      <c r="S301" s="179"/>
    </row>
    <row r="302" customFormat="false" ht="15.75" hidden="false" customHeight="false" outlineLevel="0" collapsed="false">
      <c r="M302" s="1381"/>
      <c r="P302" s="179"/>
      <c r="S302" s="179"/>
    </row>
    <row r="303" customFormat="false" ht="15.75" hidden="false" customHeight="false" outlineLevel="0" collapsed="false">
      <c r="M303" s="1381"/>
      <c r="P303" s="179"/>
      <c r="S303" s="179"/>
    </row>
    <row r="304" customFormat="false" ht="15.75" hidden="false" customHeight="false" outlineLevel="0" collapsed="false">
      <c r="M304" s="1381"/>
      <c r="P304" s="179"/>
      <c r="S304" s="179"/>
    </row>
    <row r="305" customFormat="false" ht="15.75" hidden="false" customHeight="false" outlineLevel="0" collapsed="false">
      <c r="M305" s="1381"/>
      <c r="P305" s="179"/>
      <c r="S305" s="179"/>
    </row>
    <row r="306" customFormat="false" ht="15.75" hidden="false" customHeight="false" outlineLevel="0" collapsed="false">
      <c r="M306" s="1381"/>
      <c r="P306" s="179"/>
      <c r="S306" s="179"/>
    </row>
    <row r="307" customFormat="false" ht="15.75" hidden="false" customHeight="false" outlineLevel="0" collapsed="false">
      <c r="M307" s="1381"/>
      <c r="P307" s="179"/>
      <c r="S307" s="179"/>
    </row>
    <row r="308" customFormat="false" ht="15.75" hidden="false" customHeight="false" outlineLevel="0" collapsed="false">
      <c r="M308" s="1381"/>
      <c r="P308" s="179"/>
      <c r="S308" s="179"/>
    </row>
    <row r="309" customFormat="false" ht="15.75" hidden="false" customHeight="false" outlineLevel="0" collapsed="false">
      <c r="M309" s="1381"/>
      <c r="P309" s="179"/>
      <c r="S309" s="179"/>
    </row>
    <row r="310" customFormat="false" ht="15.75" hidden="false" customHeight="false" outlineLevel="0" collapsed="false">
      <c r="M310" s="1381"/>
      <c r="P310" s="179"/>
      <c r="S310" s="179"/>
    </row>
    <row r="311" customFormat="false" ht="15.75" hidden="false" customHeight="false" outlineLevel="0" collapsed="false">
      <c r="M311" s="1381"/>
      <c r="P311" s="179"/>
      <c r="S311" s="179"/>
    </row>
    <row r="312" customFormat="false" ht="15.75" hidden="false" customHeight="false" outlineLevel="0" collapsed="false">
      <c r="M312" s="1381"/>
      <c r="P312" s="179"/>
      <c r="S312" s="179"/>
    </row>
    <row r="313" customFormat="false" ht="15.75" hidden="false" customHeight="false" outlineLevel="0" collapsed="false">
      <c r="M313" s="1381"/>
      <c r="P313" s="179"/>
      <c r="S313" s="179"/>
    </row>
    <row r="314" customFormat="false" ht="15.75" hidden="false" customHeight="false" outlineLevel="0" collapsed="false">
      <c r="M314" s="1381"/>
      <c r="P314" s="179"/>
      <c r="S314" s="179"/>
    </row>
    <row r="315" customFormat="false" ht="15.75" hidden="false" customHeight="false" outlineLevel="0" collapsed="false">
      <c r="M315" s="1381"/>
      <c r="P315" s="179"/>
      <c r="S315" s="179"/>
    </row>
    <row r="316" customFormat="false" ht="15.75" hidden="false" customHeight="false" outlineLevel="0" collapsed="false">
      <c r="M316" s="1381"/>
      <c r="P316" s="179"/>
      <c r="S316" s="179"/>
    </row>
    <row r="317" customFormat="false" ht="15.75" hidden="false" customHeight="false" outlineLevel="0" collapsed="false">
      <c r="M317" s="1381"/>
      <c r="P317" s="179"/>
      <c r="S317" s="179"/>
    </row>
    <row r="318" customFormat="false" ht="15.75" hidden="false" customHeight="false" outlineLevel="0" collapsed="false">
      <c r="M318" s="1381"/>
      <c r="P318" s="179"/>
      <c r="S318" s="179"/>
    </row>
    <row r="319" customFormat="false" ht="15.75" hidden="false" customHeight="false" outlineLevel="0" collapsed="false">
      <c r="M319" s="1381"/>
      <c r="P319" s="179"/>
      <c r="S319" s="179"/>
    </row>
    <row r="320" customFormat="false" ht="15.75" hidden="false" customHeight="false" outlineLevel="0" collapsed="false">
      <c r="M320" s="1381"/>
      <c r="P320" s="179"/>
      <c r="S320" s="179"/>
    </row>
    <row r="321" customFormat="false" ht="15.75" hidden="false" customHeight="false" outlineLevel="0" collapsed="false">
      <c r="M321" s="1381"/>
      <c r="P321" s="179"/>
      <c r="S321" s="179"/>
    </row>
    <row r="322" customFormat="false" ht="15.75" hidden="false" customHeight="false" outlineLevel="0" collapsed="false">
      <c r="M322" s="1381"/>
      <c r="P322" s="179"/>
      <c r="S322" s="179"/>
    </row>
    <row r="323" customFormat="false" ht="15.75" hidden="false" customHeight="false" outlineLevel="0" collapsed="false">
      <c r="M323" s="1381"/>
      <c r="P323" s="179"/>
      <c r="S323" s="179"/>
    </row>
    <row r="324" customFormat="false" ht="15.75" hidden="false" customHeight="false" outlineLevel="0" collapsed="false">
      <c r="M324" s="1381"/>
      <c r="P324" s="179"/>
      <c r="S324" s="179"/>
    </row>
    <row r="325" customFormat="false" ht="15.75" hidden="false" customHeight="false" outlineLevel="0" collapsed="false">
      <c r="M325" s="1381"/>
      <c r="P325" s="179"/>
      <c r="S325" s="179"/>
    </row>
    <row r="326" customFormat="false" ht="15.75" hidden="false" customHeight="false" outlineLevel="0" collapsed="false">
      <c r="M326" s="1381"/>
      <c r="P326" s="179"/>
      <c r="S326" s="179"/>
    </row>
    <row r="327" customFormat="false" ht="15.75" hidden="false" customHeight="false" outlineLevel="0" collapsed="false">
      <c r="M327" s="1381"/>
      <c r="P327" s="179"/>
      <c r="S327" s="179"/>
    </row>
    <row r="328" customFormat="false" ht="15.75" hidden="false" customHeight="false" outlineLevel="0" collapsed="false">
      <c r="M328" s="1381"/>
      <c r="P328" s="179"/>
      <c r="S328" s="179"/>
    </row>
    <row r="329" customFormat="false" ht="15.75" hidden="false" customHeight="false" outlineLevel="0" collapsed="false">
      <c r="M329" s="1381"/>
      <c r="P329" s="179"/>
      <c r="S329" s="179"/>
    </row>
    <row r="330" customFormat="false" ht="15.75" hidden="false" customHeight="false" outlineLevel="0" collapsed="false">
      <c r="M330" s="1381"/>
      <c r="P330" s="179"/>
      <c r="S330" s="179"/>
    </row>
    <row r="331" customFormat="false" ht="15.75" hidden="false" customHeight="false" outlineLevel="0" collapsed="false">
      <c r="M331" s="1381"/>
      <c r="P331" s="179"/>
      <c r="S331" s="179"/>
    </row>
    <row r="332" customFormat="false" ht="15.75" hidden="false" customHeight="false" outlineLevel="0" collapsed="false">
      <c r="M332" s="1381"/>
      <c r="P332" s="179"/>
      <c r="S332" s="179"/>
    </row>
    <row r="333" customFormat="false" ht="15.75" hidden="false" customHeight="false" outlineLevel="0" collapsed="false">
      <c r="M333" s="1381"/>
      <c r="P333" s="179"/>
      <c r="S333" s="179"/>
    </row>
    <row r="334" customFormat="false" ht="15.75" hidden="false" customHeight="false" outlineLevel="0" collapsed="false">
      <c r="M334" s="1381"/>
      <c r="P334" s="179"/>
      <c r="S334" s="179"/>
    </row>
    <row r="335" customFormat="false" ht="15.75" hidden="false" customHeight="false" outlineLevel="0" collapsed="false">
      <c r="M335" s="1381"/>
      <c r="P335" s="179"/>
      <c r="S335" s="179"/>
    </row>
    <row r="336" customFormat="false" ht="15.75" hidden="false" customHeight="false" outlineLevel="0" collapsed="false">
      <c r="M336" s="1381"/>
      <c r="P336" s="179"/>
      <c r="S336" s="179"/>
    </row>
    <row r="337" customFormat="false" ht="15.75" hidden="false" customHeight="false" outlineLevel="0" collapsed="false">
      <c r="M337" s="1381"/>
      <c r="P337" s="179"/>
      <c r="S337" s="179"/>
    </row>
    <row r="338" customFormat="false" ht="15.75" hidden="false" customHeight="false" outlineLevel="0" collapsed="false">
      <c r="M338" s="1381"/>
      <c r="P338" s="179"/>
      <c r="S338" s="179"/>
    </row>
    <row r="339" customFormat="false" ht="15.75" hidden="false" customHeight="false" outlineLevel="0" collapsed="false">
      <c r="M339" s="1381"/>
      <c r="P339" s="179"/>
      <c r="S339" s="179"/>
    </row>
    <row r="340" customFormat="false" ht="15.75" hidden="false" customHeight="false" outlineLevel="0" collapsed="false">
      <c r="M340" s="1381"/>
      <c r="P340" s="179"/>
      <c r="S340" s="179"/>
    </row>
    <row r="341" customFormat="false" ht="15.75" hidden="false" customHeight="false" outlineLevel="0" collapsed="false">
      <c r="M341" s="1381"/>
      <c r="P341" s="179"/>
      <c r="S341" s="179"/>
    </row>
    <row r="342" customFormat="false" ht="15.75" hidden="false" customHeight="false" outlineLevel="0" collapsed="false">
      <c r="M342" s="1381"/>
      <c r="P342" s="179"/>
      <c r="S342" s="179"/>
    </row>
    <row r="343" customFormat="false" ht="15.75" hidden="false" customHeight="false" outlineLevel="0" collapsed="false">
      <c r="M343" s="1381"/>
      <c r="P343" s="179"/>
      <c r="S343" s="179"/>
    </row>
    <row r="344" customFormat="false" ht="15.75" hidden="false" customHeight="false" outlineLevel="0" collapsed="false">
      <c r="M344" s="1381"/>
      <c r="P344" s="179"/>
      <c r="S344" s="179"/>
    </row>
    <row r="345" customFormat="false" ht="15.75" hidden="false" customHeight="false" outlineLevel="0" collapsed="false">
      <c r="M345" s="1381"/>
      <c r="P345" s="179"/>
      <c r="S345" s="179"/>
    </row>
    <row r="346" customFormat="false" ht="15.75" hidden="false" customHeight="false" outlineLevel="0" collapsed="false">
      <c r="M346" s="1381"/>
      <c r="P346" s="179"/>
      <c r="S346" s="179"/>
    </row>
    <row r="347" customFormat="false" ht="15.75" hidden="false" customHeight="false" outlineLevel="0" collapsed="false">
      <c r="M347" s="1381"/>
      <c r="P347" s="179"/>
      <c r="S347" s="179"/>
    </row>
    <row r="348" customFormat="false" ht="15.75" hidden="false" customHeight="false" outlineLevel="0" collapsed="false">
      <c r="M348" s="1381"/>
      <c r="P348" s="179"/>
      <c r="S348" s="179"/>
    </row>
    <row r="349" customFormat="false" ht="15.75" hidden="false" customHeight="false" outlineLevel="0" collapsed="false">
      <c r="M349" s="1381"/>
      <c r="P349" s="179"/>
      <c r="S349" s="179"/>
    </row>
    <row r="350" customFormat="false" ht="15.75" hidden="false" customHeight="false" outlineLevel="0" collapsed="false">
      <c r="M350" s="1381"/>
      <c r="P350" s="179"/>
      <c r="S350" s="179"/>
    </row>
    <row r="351" customFormat="false" ht="15.75" hidden="false" customHeight="false" outlineLevel="0" collapsed="false">
      <c r="M351" s="1381"/>
      <c r="P351" s="179"/>
      <c r="S351" s="179"/>
    </row>
    <row r="352" customFormat="false" ht="15.75" hidden="false" customHeight="false" outlineLevel="0" collapsed="false">
      <c r="M352" s="1381"/>
      <c r="P352" s="179"/>
      <c r="S352" s="179"/>
    </row>
    <row r="353" customFormat="false" ht="15.75" hidden="false" customHeight="false" outlineLevel="0" collapsed="false">
      <c r="M353" s="1381"/>
      <c r="P353" s="179"/>
      <c r="S353" s="179"/>
    </row>
    <row r="354" customFormat="false" ht="15.75" hidden="false" customHeight="false" outlineLevel="0" collapsed="false">
      <c r="M354" s="1381"/>
      <c r="P354" s="179"/>
      <c r="S354" s="179"/>
    </row>
    <row r="355" customFormat="false" ht="15.75" hidden="false" customHeight="false" outlineLevel="0" collapsed="false">
      <c r="M355" s="1381"/>
      <c r="P355" s="179"/>
      <c r="S355" s="179"/>
    </row>
    <row r="356" customFormat="false" ht="15.75" hidden="false" customHeight="false" outlineLevel="0" collapsed="false">
      <c r="M356" s="1381"/>
      <c r="P356" s="179"/>
      <c r="S356" s="179"/>
    </row>
    <row r="357" customFormat="false" ht="15.75" hidden="false" customHeight="false" outlineLevel="0" collapsed="false">
      <c r="M357" s="1381"/>
      <c r="P357" s="179"/>
      <c r="S357" s="179"/>
    </row>
    <row r="358" customFormat="false" ht="15.75" hidden="false" customHeight="false" outlineLevel="0" collapsed="false">
      <c r="M358" s="1381"/>
      <c r="P358" s="179"/>
      <c r="S358" s="179"/>
    </row>
    <row r="359" customFormat="false" ht="15.75" hidden="false" customHeight="false" outlineLevel="0" collapsed="false">
      <c r="M359" s="1381"/>
      <c r="P359" s="179"/>
      <c r="S359" s="179"/>
    </row>
    <row r="360" customFormat="false" ht="15.75" hidden="false" customHeight="false" outlineLevel="0" collapsed="false">
      <c r="M360" s="1381"/>
      <c r="P360" s="179"/>
      <c r="S360" s="179"/>
    </row>
    <row r="361" customFormat="false" ht="15.75" hidden="false" customHeight="false" outlineLevel="0" collapsed="false">
      <c r="M361" s="1381"/>
      <c r="P361" s="179"/>
      <c r="S361" s="179"/>
    </row>
    <row r="362" customFormat="false" ht="15.75" hidden="false" customHeight="false" outlineLevel="0" collapsed="false">
      <c r="M362" s="1381"/>
      <c r="P362" s="179"/>
      <c r="S362" s="179"/>
    </row>
    <row r="363" customFormat="false" ht="15.75" hidden="false" customHeight="false" outlineLevel="0" collapsed="false">
      <c r="M363" s="1381"/>
      <c r="P363" s="179"/>
      <c r="S363" s="179"/>
    </row>
    <row r="364" customFormat="false" ht="15.75" hidden="false" customHeight="false" outlineLevel="0" collapsed="false">
      <c r="M364" s="1381"/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  <row r="377" customFormat="false" ht="15.75" hidden="false" customHeight="false" outlineLevel="0" collapsed="false">
      <c r="P377" s="179"/>
      <c r="S377" s="179"/>
    </row>
    <row r="378" customFormat="false" ht="15.75" hidden="false" customHeight="false" outlineLevel="0" collapsed="false">
      <c r="P378" s="179"/>
      <c r="S378" s="179"/>
    </row>
    <row r="379" customFormat="false" ht="15.75" hidden="false" customHeight="false" outlineLevel="0" collapsed="false">
      <c r="P379" s="179"/>
      <c r="S379" s="179"/>
    </row>
    <row r="380" customFormat="false" ht="15.75" hidden="false" customHeight="false" outlineLevel="0" collapsed="false">
      <c r="P380" s="179"/>
      <c r="S380" s="179"/>
    </row>
    <row r="381" customFormat="false" ht="15.75" hidden="false" customHeight="false" outlineLevel="0" collapsed="false">
      <c r="P381" s="179"/>
      <c r="S381" s="179"/>
    </row>
    <row r="382" customFormat="false" ht="15.75" hidden="false" customHeight="false" outlineLevel="0" collapsed="false">
      <c r="P382" s="179"/>
      <c r="S382" s="179"/>
    </row>
    <row r="383" customFormat="false" ht="15.75" hidden="false" customHeight="false" outlineLevel="0" collapsed="false">
      <c r="P383" s="179"/>
      <c r="S383" s="179"/>
    </row>
    <row r="384" customFormat="false" ht="15.75" hidden="false" customHeight="false" outlineLevel="0" collapsed="false">
      <c r="P384" s="179"/>
      <c r="S384" s="179"/>
    </row>
    <row r="385" customFormat="false" ht="15.75" hidden="false" customHeight="false" outlineLevel="0" collapsed="false">
      <c r="P385" s="179"/>
      <c r="S385" s="179"/>
    </row>
    <row r="386" customFormat="false" ht="15.75" hidden="false" customHeight="false" outlineLevel="0" collapsed="false">
      <c r="P386" s="179"/>
      <c r="S386" s="179"/>
    </row>
    <row r="387" customFormat="false" ht="15.75" hidden="false" customHeight="false" outlineLevel="0" collapsed="false">
      <c r="P387" s="179"/>
      <c r="S387" s="179"/>
    </row>
    <row r="388" customFormat="false" ht="15.75" hidden="false" customHeight="false" outlineLevel="0" collapsed="false">
      <c r="P388" s="179"/>
      <c r="S388" s="179"/>
    </row>
    <row r="389" customFormat="false" ht="15.75" hidden="false" customHeight="false" outlineLevel="0" collapsed="false">
      <c r="P389" s="179"/>
      <c r="S389" s="179"/>
    </row>
    <row r="390" customFormat="false" ht="15.75" hidden="false" customHeight="false" outlineLevel="0" collapsed="false">
      <c r="P390" s="179"/>
      <c r="S390" s="179"/>
    </row>
    <row r="391" customFormat="false" ht="15.75" hidden="false" customHeight="false" outlineLevel="0" collapsed="false">
      <c r="P391" s="179"/>
      <c r="S391" s="179"/>
    </row>
    <row r="392" customFormat="false" ht="15.75" hidden="false" customHeight="false" outlineLevel="0" collapsed="false">
      <c r="P392" s="179"/>
      <c r="S392" s="179"/>
    </row>
    <row r="393" customFormat="false" ht="15.75" hidden="false" customHeight="false" outlineLevel="0" collapsed="false">
      <c r="P393" s="179"/>
      <c r="S393" s="179"/>
    </row>
    <row r="394" customFormat="false" ht="15.75" hidden="false" customHeight="false" outlineLevel="0" collapsed="false">
      <c r="P394" s="179"/>
      <c r="S394" s="179"/>
    </row>
    <row r="395" customFormat="false" ht="15.75" hidden="false" customHeight="false" outlineLevel="0" collapsed="false">
      <c r="P395" s="179"/>
      <c r="S395" s="179"/>
    </row>
    <row r="396" customFormat="false" ht="15.75" hidden="false" customHeight="false" outlineLevel="0" collapsed="false">
      <c r="P396" s="179"/>
      <c r="S396" s="179"/>
    </row>
    <row r="397" customFormat="false" ht="15.75" hidden="false" customHeight="false" outlineLevel="0" collapsed="false">
      <c r="P397" s="179"/>
      <c r="S397" s="179"/>
    </row>
    <row r="398" customFormat="false" ht="15.75" hidden="false" customHeight="false" outlineLevel="0" collapsed="false">
      <c r="P398" s="179"/>
      <c r="S398" s="179"/>
    </row>
    <row r="399" customFormat="false" ht="15.75" hidden="false" customHeight="false" outlineLevel="0" collapsed="false">
      <c r="P399" s="179"/>
      <c r="S399" s="179"/>
    </row>
    <row r="400" customFormat="false" ht="15.75" hidden="false" customHeight="false" outlineLevel="0" collapsed="false">
      <c r="P400" s="179"/>
      <c r="S400" s="179"/>
    </row>
    <row r="401" customFormat="false" ht="15.75" hidden="false" customHeight="false" outlineLevel="0" collapsed="false">
      <c r="P401" s="179"/>
      <c r="S401" s="179"/>
    </row>
    <row r="402" customFormat="false" ht="15.75" hidden="false" customHeight="false" outlineLevel="0" collapsed="false">
      <c r="P402" s="179"/>
      <c r="S402" s="179"/>
    </row>
    <row r="403" customFormat="false" ht="15.75" hidden="false" customHeight="false" outlineLevel="0" collapsed="false">
      <c r="P403" s="179"/>
      <c r="S403" s="179"/>
    </row>
    <row r="404" customFormat="false" ht="15.75" hidden="false" customHeight="false" outlineLevel="0" collapsed="false">
      <c r="P404" s="179"/>
      <c r="S404" s="179"/>
    </row>
    <row r="405" customFormat="false" ht="15.75" hidden="false" customHeight="false" outlineLevel="0" collapsed="false">
      <c r="P405" s="179"/>
      <c r="S405" s="179"/>
    </row>
    <row r="406" customFormat="false" ht="15.75" hidden="false" customHeight="false" outlineLevel="0" collapsed="false">
      <c r="P406" s="179"/>
      <c r="S406" s="179"/>
    </row>
    <row r="407" customFormat="false" ht="15.75" hidden="false" customHeight="false" outlineLevel="0" collapsed="false">
      <c r="P407" s="179"/>
      <c r="S407" s="179"/>
    </row>
    <row r="408" customFormat="false" ht="15.75" hidden="false" customHeight="false" outlineLevel="0" collapsed="false">
      <c r="P408" s="179"/>
      <c r="S408" s="179"/>
    </row>
    <row r="409" customFormat="false" ht="15.75" hidden="false" customHeight="false" outlineLevel="0" collapsed="false">
      <c r="P409" s="179"/>
      <c r="S409" s="179"/>
    </row>
    <row r="410" customFormat="false" ht="15.75" hidden="false" customHeight="false" outlineLevel="0" collapsed="false">
      <c r="P410" s="179"/>
      <c r="S410" s="179"/>
    </row>
    <row r="411" customFormat="false" ht="15.75" hidden="false" customHeight="false" outlineLevel="0" collapsed="false">
      <c r="P411" s="179"/>
      <c r="S411" s="179"/>
    </row>
    <row r="412" customFormat="false" ht="15.75" hidden="false" customHeight="false" outlineLevel="0" collapsed="false">
      <c r="P412" s="179"/>
      <c r="S412" s="179"/>
    </row>
    <row r="413" customFormat="false" ht="15.75" hidden="false" customHeight="false" outlineLevel="0" collapsed="false">
      <c r="P413" s="179"/>
      <c r="S413" s="179"/>
    </row>
    <row r="414" customFormat="false" ht="15.75" hidden="false" customHeight="false" outlineLevel="0" collapsed="false">
      <c r="P414" s="179"/>
      <c r="S414" s="179"/>
    </row>
    <row r="415" customFormat="false" ht="15.75" hidden="false" customHeight="false" outlineLevel="0" collapsed="false">
      <c r="P415" s="179"/>
      <c r="S415" s="179"/>
    </row>
    <row r="416" customFormat="false" ht="15.75" hidden="false" customHeight="false" outlineLevel="0" collapsed="false">
      <c r="P416" s="179"/>
      <c r="S416" s="179"/>
    </row>
    <row r="417" customFormat="false" ht="15.75" hidden="false" customHeight="false" outlineLevel="0" collapsed="false">
      <c r="P417" s="179"/>
      <c r="S417" s="179"/>
    </row>
    <row r="418" customFormat="false" ht="15.75" hidden="false" customHeight="false" outlineLevel="0" collapsed="false">
      <c r="P418" s="179"/>
      <c r="S418" s="179"/>
    </row>
    <row r="419" customFormat="false" ht="15.75" hidden="false" customHeight="false" outlineLevel="0" collapsed="false">
      <c r="P419" s="179"/>
      <c r="S419" s="179"/>
    </row>
    <row r="420" customFormat="false" ht="15.75" hidden="false" customHeight="false" outlineLevel="0" collapsed="false">
      <c r="P420" s="179"/>
      <c r="S420" s="179"/>
    </row>
    <row r="421" customFormat="false" ht="15.75" hidden="false" customHeight="false" outlineLevel="0" collapsed="false">
      <c r="P421" s="179"/>
      <c r="S421" s="179"/>
    </row>
    <row r="422" customFormat="false" ht="15.75" hidden="false" customHeight="false" outlineLevel="0" collapsed="false">
      <c r="P422" s="179"/>
      <c r="S422" s="179"/>
    </row>
    <row r="423" customFormat="false" ht="15.75" hidden="false" customHeight="false" outlineLevel="0" collapsed="false">
      <c r="P423" s="179"/>
      <c r="S423" s="179"/>
    </row>
    <row r="424" customFormat="false" ht="15.75" hidden="false" customHeight="false" outlineLevel="0" collapsed="false">
      <c r="P424" s="179"/>
      <c r="S424" s="179"/>
    </row>
    <row r="425" customFormat="false" ht="15.75" hidden="false" customHeight="false" outlineLevel="0" collapsed="false">
      <c r="P425" s="179"/>
      <c r="S425" s="179"/>
    </row>
    <row r="426" customFormat="false" ht="15.75" hidden="false" customHeight="false" outlineLevel="0" collapsed="false">
      <c r="P426" s="179"/>
      <c r="S426" s="179"/>
    </row>
    <row r="427" customFormat="false" ht="15.75" hidden="false" customHeight="false" outlineLevel="0" collapsed="false">
      <c r="P427" s="179"/>
      <c r="S427" s="179"/>
    </row>
    <row r="428" customFormat="false" ht="15.75" hidden="false" customHeight="false" outlineLevel="0" collapsed="false">
      <c r="P428" s="179"/>
      <c r="S428" s="179"/>
    </row>
    <row r="429" customFormat="false" ht="15.75" hidden="false" customHeight="false" outlineLevel="0" collapsed="false">
      <c r="P429" s="179"/>
      <c r="S429" s="179"/>
    </row>
    <row r="430" customFormat="false" ht="15.75" hidden="false" customHeight="false" outlineLevel="0" collapsed="false">
      <c r="P430" s="179"/>
      <c r="S430" s="179"/>
    </row>
    <row r="431" customFormat="false" ht="15.75" hidden="false" customHeight="false" outlineLevel="0" collapsed="false">
      <c r="P431" s="179"/>
      <c r="S431" s="179"/>
    </row>
    <row r="432" customFormat="false" ht="15.75" hidden="false" customHeight="false" outlineLevel="0" collapsed="false">
      <c r="P432" s="179"/>
      <c r="S432" s="179"/>
    </row>
    <row r="433" customFormat="false" ht="15.75" hidden="false" customHeight="false" outlineLevel="0" collapsed="false">
      <c r="P433" s="179"/>
      <c r="S433" s="179"/>
    </row>
    <row r="434" customFormat="false" ht="15.75" hidden="false" customHeight="false" outlineLevel="0" collapsed="false">
      <c r="P434" s="179"/>
      <c r="S434" s="179"/>
    </row>
    <row r="435" customFormat="false" ht="15.75" hidden="false" customHeight="false" outlineLevel="0" collapsed="false">
      <c r="P435" s="179"/>
      <c r="S435" s="179"/>
    </row>
    <row r="436" customFormat="false" ht="15.75" hidden="false" customHeight="false" outlineLevel="0" collapsed="false">
      <c r="P436" s="179"/>
      <c r="S436" s="179"/>
    </row>
    <row r="437" customFormat="false" ht="15.75" hidden="false" customHeight="false" outlineLevel="0" collapsed="false">
      <c r="P437" s="179"/>
      <c r="S437" s="179"/>
    </row>
    <row r="438" customFormat="false" ht="15.75" hidden="false" customHeight="false" outlineLevel="0" collapsed="false">
      <c r="P438" s="179"/>
      <c r="S438" s="179"/>
    </row>
    <row r="439" customFormat="false" ht="15.75" hidden="false" customHeight="false" outlineLevel="0" collapsed="false">
      <c r="P439" s="179"/>
      <c r="S439" s="179"/>
    </row>
    <row r="440" customFormat="false" ht="15.75" hidden="false" customHeight="false" outlineLevel="0" collapsed="false">
      <c r="P440" s="179"/>
      <c r="S440" s="179"/>
    </row>
    <row r="441" customFormat="false" ht="15.75" hidden="false" customHeight="false" outlineLevel="0" collapsed="false">
      <c r="P441" s="179"/>
      <c r="S441" s="179"/>
    </row>
    <row r="442" customFormat="false" ht="15.75" hidden="false" customHeight="false" outlineLevel="0" collapsed="false">
      <c r="P442" s="179"/>
      <c r="S442" s="179"/>
    </row>
    <row r="443" customFormat="false" ht="15.75" hidden="false" customHeight="false" outlineLevel="0" collapsed="false">
      <c r="P443" s="179"/>
      <c r="S443" s="179"/>
    </row>
    <row r="444" customFormat="false" ht="15.75" hidden="false" customHeight="false" outlineLevel="0" collapsed="false">
      <c r="P444" s="179"/>
      <c r="S444" s="179"/>
    </row>
    <row r="445" customFormat="false" ht="15.75" hidden="false" customHeight="false" outlineLevel="0" collapsed="false">
      <c r="P445" s="179"/>
      <c r="S445" s="179"/>
    </row>
    <row r="446" customFormat="false" ht="15.75" hidden="false" customHeight="false" outlineLevel="0" collapsed="false">
      <c r="P446" s="179"/>
      <c r="S446" s="179"/>
    </row>
    <row r="447" customFormat="false" ht="15.75" hidden="false" customHeight="false" outlineLevel="0" collapsed="false">
      <c r="P447" s="179"/>
      <c r="S447" s="179"/>
    </row>
    <row r="448" customFormat="false" ht="15.75" hidden="false" customHeight="false" outlineLevel="0" collapsed="false">
      <c r="P448" s="179"/>
      <c r="S448" s="179"/>
    </row>
    <row r="449" customFormat="false" ht="15.75" hidden="false" customHeight="false" outlineLevel="0" collapsed="false">
      <c r="P449" s="179"/>
      <c r="S449" s="179"/>
    </row>
    <row r="450" customFormat="false" ht="15.75" hidden="false" customHeight="false" outlineLevel="0" collapsed="false">
      <c r="P450" s="179"/>
      <c r="S450" s="179"/>
    </row>
    <row r="451" customFormat="false" ht="15.75" hidden="false" customHeight="false" outlineLevel="0" collapsed="false">
      <c r="P451" s="179"/>
      <c r="S451" s="179"/>
    </row>
    <row r="452" customFormat="false" ht="15.75" hidden="false" customHeight="false" outlineLevel="0" collapsed="false">
      <c r="P452" s="179"/>
      <c r="S452" s="179"/>
    </row>
    <row r="453" customFormat="false" ht="15.75" hidden="false" customHeight="false" outlineLevel="0" collapsed="false">
      <c r="P453" s="179"/>
      <c r="S453" s="179"/>
    </row>
    <row r="454" customFormat="false" ht="15.75" hidden="false" customHeight="false" outlineLevel="0" collapsed="false">
      <c r="P454" s="179"/>
      <c r="S454" s="179"/>
    </row>
    <row r="455" customFormat="false" ht="15.75" hidden="false" customHeight="false" outlineLevel="0" collapsed="false">
      <c r="P455" s="179"/>
      <c r="S455" s="179"/>
    </row>
    <row r="456" customFormat="false" ht="15.75" hidden="false" customHeight="false" outlineLevel="0" collapsed="false">
      <c r="P456" s="179"/>
      <c r="S456" s="179"/>
    </row>
    <row r="457" customFormat="false" ht="15.75" hidden="false" customHeight="false" outlineLevel="0" collapsed="false">
      <c r="P457" s="179"/>
      <c r="S457" s="179"/>
    </row>
    <row r="458" customFormat="false" ht="15.75" hidden="false" customHeight="false" outlineLevel="0" collapsed="false">
      <c r="P458" s="179"/>
      <c r="S458" s="179"/>
    </row>
    <row r="459" customFormat="false" ht="15.75" hidden="false" customHeight="false" outlineLevel="0" collapsed="false">
      <c r="P459" s="179"/>
      <c r="S459" s="179"/>
    </row>
    <row r="460" customFormat="false" ht="15.75" hidden="false" customHeight="false" outlineLevel="0" collapsed="false">
      <c r="P460" s="179"/>
      <c r="S460" s="179"/>
    </row>
    <row r="461" customFormat="false" ht="15.75" hidden="false" customHeight="false" outlineLevel="0" collapsed="false">
      <c r="P461" s="179"/>
      <c r="S461" s="179"/>
    </row>
    <row r="462" customFormat="false" ht="15.75" hidden="false" customHeight="false" outlineLevel="0" collapsed="false">
      <c r="P462" s="179"/>
      <c r="S462" s="179"/>
    </row>
    <row r="463" customFormat="false" ht="15.75" hidden="false" customHeight="false" outlineLevel="0" collapsed="false">
      <c r="P463" s="179"/>
      <c r="S463" s="179"/>
    </row>
    <row r="464" customFormat="false" ht="15.75" hidden="false" customHeight="false" outlineLevel="0" collapsed="false">
      <c r="P464" s="179"/>
      <c r="S464" s="179"/>
    </row>
    <row r="465" customFormat="false" ht="15.75" hidden="false" customHeight="false" outlineLevel="0" collapsed="false">
      <c r="P465" s="179"/>
      <c r="S465" s="179"/>
    </row>
    <row r="466" customFormat="false" ht="15.75" hidden="false" customHeight="false" outlineLevel="0" collapsed="false">
      <c r="P466" s="179"/>
      <c r="S466" s="179"/>
    </row>
  </sheetData>
  <mergeCells count="15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J47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W10" activeCellId="0" sqref="W10"/>
    </sheetView>
  </sheetViews>
  <sheetFormatPr defaultRowHeight="15" zeroHeight="false" outlineLevelRow="0" outlineLevelCol="0"/>
  <cols>
    <col collapsed="false" customWidth="true" hidden="false" outlineLevel="0" max="1025" min="1" style="1" width="9.13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78"/>
      <c r="G1" s="78"/>
      <c r="H1" s="78"/>
      <c r="I1" s="78"/>
    </row>
    <row r="48" customFormat="false" ht="15" hidden="false" customHeight="false" outlineLevel="0" collapsed="false">
      <c r="J48" s="94"/>
    </row>
    <row r="49" customFormat="false" ht="15" hidden="false" customHeight="false" outlineLevel="0" collapsed="false">
      <c r="J49" s="95"/>
    </row>
    <row r="50" customFormat="false" ht="15" hidden="false" customHeight="false" outlineLevel="0" collapsed="false">
      <c r="J50" s="95"/>
    </row>
    <row r="51" customFormat="false" ht="15" hidden="false" customHeight="false" outlineLevel="0" collapsed="false">
      <c r="J51" s="95"/>
    </row>
    <row r="94" customFormat="false" ht="15" hidden="false" customHeight="false" outlineLevel="0" collapsed="false">
      <c r="J94" s="95"/>
    </row>
    <row r="178" customFormat="false" ht="15" hidden="false" customHeight="false" outlineLevel="0" collapsed="false">
      <c r="J178" s="94"/>
    </row>
    <row r="179" customFormat="false" ht="15" hidden="false" customHeight="false" outlineLevel="0" collapsed="false">
      <c r="J179" s="95"/>
    </row>
    <row r="180" customFormat="false" ht="15" hidden="false" customHeight="false" outlineLevel="0" collapsed="false">
      <c r="J180" s="95"/>
    </row>
    <row r="181" customFormat="false" ht="15" hidden="false" customHeight="false" outlineLevel="0" collapsed="false">
      <c r="J181" s="95"/>
    </row>
    <row r="224" customFormat="false" ht="15" hidden="false" customHeight="false" outlineLevel="0" collapsed="false">
      <c r="J224" s="95"/>
    </row>
    <row r="263" customFormat="false" ht="15" hidden="false" customHeight="false" outlineLevel="0" collapsed="false">
      <c r="J263" s="94"/>
    </row>
    <row r="264" customFormat="false" ht="15" hidden="false" customHeight="false" outlineLevel="0" collapsed="false">
      <c r="J264" s="95"/>
    </row>
    <row r="265" customFormat="false" ht="15" hidden="false" customHeight="false" outlineLevel="0" collapsed="false">
      <c r="J265" s="95"/>
    </row>
    <row r="266" customFormat="false" ht="15" hidden="false" customHeight="false" outlineLevel="0" collapsed="false">
      <c r="J266" s="95"/>
    </row>
    <row r="444" customFormat="false" ht="15" hidden="false" customHeight="false" outlineLevel="0" collapsed="false">
      <c r="J444" s="95"/>
    </row>
    <row r="455" customFormat="false" ht="15" hidden="false" customHeight="false" outlineLevel="0" collapsed="false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</row>
    <row r="456" customFormat="false" ht="15" hidden="false" customHeight="false" outlineLevel="0" collapsed="false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</row>
    <row r="457" customFormat="false" ht="15" hidden="false" customHeight="false" outlineLevel="0" collapsed="false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</row>
    <row r="458" customFormat="false" ht="15" hidden="false" customHeight="false" outlineLevel="0" collapsed="false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</row>
    <row r="459" customFormat="false" ht="15" hidden="false" customHeight="false" outlineLevel="0" collapsed="false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</row>
    <row r="460" customFormat="false" ht="15" hidden="false" customHeight="false" outlineLevel="0" collapsed="false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</row>
    <row r="461" customFormat="false" ht="15" hidden="false" customHeight="false" outlineLevel="0" collapsed="false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</row>
    <row r="462" customFormat="false" ht="15" hidden="false" customHeight="false" outlineLevel="0" collapsed="false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</row>
    <row r="463" customFormat="false" ht="15" hidden="false" customHeight="false" outlineLevel="0" collapsed="false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</row>
    <row r="464" customFormat="false" ht="15" hidden="false" customHeight="false" outlineLevel="0" collapsed="false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</row>
    <row r="465" customFormat="false" ht="15" hidden="false" customHeight="false" outlineLevel="0" collapsed="false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</row>
    <row r="466" customFormat="false" ht="15" hidden="false" customHeight="false" outlineLevel="0" collapsed="false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</row>
    <row r="467" customFormat="false" ht="15" hidden="false" customHeight="false" outlineLevel="0" collapsed="false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</row>
    <row r="468" customFormat="false" ht="15" hidden="false" customHeight="false" outlineLevel="0" collapsed="false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</row>
    <row r="469" customFormat="false" ht="15" hidden="false" customHeight="false" outlineLevel="0" collapsed="false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</row>
    <row r="470" customFormat="false" ht="15" hidden="false" customHeight="false" outlineLevel="0" collapsed="false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</row>
    <row r="471" customFormat="false" ht="15" hidden="false" customHeight="false" outlineLevel="0" collapsed="false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</row>
    <row r="472" customFormat="false" ht="15" hidden="false" customHeight="false" outlineLevel="0" collapsed="false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</row>
    <row r="473" customFormat="false" ht="15" hidden="false" customHeight="false" outlineLevel="0" collapsed="false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</row>
    <row r="474" customFormat="false" ht="15" hidden="false" customHeight="false" outlineLevel="0" collapsed="false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</row>
    <row r="475" customFormat="false" ht="15" hidden="false" customHeight="false" outlineLevel="0" collapsed="false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</row>
    <row r="476" customFormat="false" ht="15" hidden="false" customHeight="false" outlineLevel="0" collapsed="false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</row>
    <row r="477" customFormat="false" ht="15" hidden="false" customHeight="false" outlineLevel="0" collapsed="false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</row>
    <row r="478" customFormat="false" ht="15" hidden="false" customHeight="false" outlineLevel="0" collapsed="false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</row>
    <row r="479" customFormat="false" ht="15" hidden="false" customHeight="false" outlineLevel="0" collapsed="false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</row>
  </sheetData>
  <mergeCells count="1">
    <mergeCell ref="A1:I1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6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C85" activeCellId="0" sqref="AC85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512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false" outlineLevel="0" collapsed="false">
      <c r="A8" s="1202" t="s">
        <v>514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false" outlineLevel="0" collapsed="false">
      <c r="A9" s="1324" t="s">
        <v>529</v>
      </c>
      <c r="B9" s="1325" t="n">
        <f aca="false">J9</f>
        <v>400</v>
      </c>
      <c r="C9" s="1325" t="s">
        <v>496</v>
      </c>
      <c r="D9" s="1325" t="n">
        <f aca="false">K9</f>
        <v>260</v>
      </c>
      <c r="E9" s="1325" t="s">
        <v>496</v>
      </c>
      <c r="F9" s="1357" t="n">
        <f aca="false">L9</f>
        <v>600</v>
      </c>
      <c r="G9" s="1325" t="s">
        <v>496</v>
      </c>
      <c r="H9" s="1325" t="n">
        <v>4</v>
      </c>
      <c r="I9" s="1327" t="s">
        <v>515</v>
      </c>
      <c r="J9" s="1328" t="n">
        <v>400</v>
      </c>
      <c r="K9" s="1259" t="n">
        <v>260</v>
      </c>
      <c r="L9" s="1259" t="n">
        <v>600</v>
      </c>
      <c r="M9" s="1360" t="n">
        <v>11.5954741005605</v>
      </c>
      <c r="N9" s="1261" t="n">
        <v>348.886774080754</v>
      </c>
      <c r="O9" s="1240" t="n">
        <v>13520.0353726575</v>
      </c>
      <c r="P9" s="1365" t="n">
        <v>16254.9799301337</v>
      </c>
      <c r="Q9" s="1333" t="n">
        <v>7043.02367612625</v>
      </c>
      <c r="R9" s="1366" t="n">
        <v>20563.0590487838</v>
      </c>
      <c r="S9" s="1335" t="n">
        <v>23298.0036062599</v>
      </c>
    </row>
    <row r="10" customFormat="false" ht="16.5" hidden="false" customHeight="false" outlineLevel="0" collapsed="false">
      <c r="A10" s="1336" t="s">
        <v>529</v>
      </c>
      <c r="B10" s="1337" t="n">
        <f aca="false">J10</f>
        <v>400</v>
      </c>
      <c r="C10" s="1337" t="s">
        <v>496</v>
      </c>
      <c r="D10" s="1337" t="n">
        <f aca="false">K10</f>
        <v>260</v>
      </c>
      <c r="E10" s="1337" t="s">
        <v>496</v>
      </c>
      <c r="F10" s="1357" t="n">
        <f aca="false">L10</f>
        <v>650</v>
      </c>
      <c r="G10" s="1337" t="s">
        <v>496</v>
      </c>
      <c r="H10" s="1325" t="n">
        <v>4</v>
      </c>
      <c r="I10" s="1327" t="s">
        <v>515</v>
      </c>
      <c r="J10" s="1338" t="n">
        <v>400</v>
      </c>
      <c r="K10" s="1209" t="n">
        <v>260</v>
      </c>
      <c r="L10" s="1209" t="n">
        <v>650</v>
      </c>
      <c r="M10" s="1210" t="n">
        <v>12.3724281704258</v>
      </c>
      <c r="N10" s="1211" t="n">
        <v>418.664128896905</v>
      </c>
      <c r="O10" s="1212" t="n">
        <v>14222.6735803313</v>
      </c>
      <c r="P10" s="1367" t="n">
        <v>17129.8651093186</v>
      </c>
      <c r="Q10" s="1300" t="n">
        <v>7446.3980802075</v>
      </c>
      <c r="R10" s="1301" t="n">
        <v>21669.0716605388</v>
      </c>
      <c r="S10" s="1344" t="n">
        <v>24576.2631895261</v>
      </c>
    </row>
    <row r="11" customFormat="false" ht="16.5" hidden="false" customHeight="false" outlineLevel="0" collapsed="false">
      <c r="A11" s="1336" t="s">
        <v>529</v>
      </c>
      <c r="B11" s="1337" t="n">
        <f aca="false">J11</f>
        <v>400</v>
      </c>
      <c r="C11" s="1337" t="s">
        <v>496</v>
      </c>
      <c r="D11" s="1337" t="n">
        <f aca="false">K11</f>
        <v>260</v>
      </c>
      <c r="E11" s="1337" t="s">
        <v>496</v>
      </c>
      <c r="F11" s="1357" t="n">
        <f aca="false">L11</f>
        <v>700</v>
      </c>
      <c r="G11" s="1337" t="s">
        <v>496</v>
      </c>
      <c r="H11" s="1325" t="n">
        <v>4</v>
      </c>
      <c r="I11" s="1327" t="s">
        <v>515</v>
      </c>
      <c r="J11" s="1338" t="n">
        <v>400</v>
      </c>
      <c r="K11" s="1209" t="n">
        <v>260</v>
      </c>
      <c r="L11" s="1209" t="n">
        <v>700</v>
      </c>
      <c r="M11" s="1210" t="n">
        <v>13.1664222402911</v>
      </c>
      <c r="N11" s="1211" t="n">
        <v>488.441483713055</v>
      </c>
      <c r="O11" s="1212" t="n">
        <v>14925.3116567963</v>
      </c>
      <c r="P11" s="1367" t="n">
        <v>18004.7502885034</v>
      </c>
      <c r="Q11" s="1300" t="n">
        <v>8065.26947287125</v>
      </c>
      <c r="R11" s="1301" t="n">
        <v>22990.5811296675</v>
      </c>
      <c r="S11" s="1344" t="n">
        <v>26070.0197613746</v>
      </c>
    </row>
    <row r="12" customFormat="false" ht="16.5" hidden="false" customHeight="false" outlineLevel="0" collapsed="false">
      <c r="A12" s="1336" t="s">
        <v>529</v>
      </c>
      <c r="B12" s="1337" t="n">
        <f aca="false">J12</f>
        <v>400</v>
      </c>
      <c r="C12" s="1337" t="s">
        <v>496</v>
      </c>
      <c r="D12" s="1337" t="n">
        <f aca="false">K12</f>
        <v>260</v>
      </c>
      <c r="E12" s="1337" t="s">
        <v>496</v>
      </c>
      <c r="F12" s="1357" t="n">
        <f aca="false">L12</f>
        <v>750</v>
      </c>
      <c r="G12" s="1337" t="s">
        <v>496</v>
      </c>
      <c r="H12" s="1325" t="n">
        <v>4</v>
      </c>
      <c r="I12" s="1327" t="s">
        <v>515</v>
      </c>
      <c r="J12" s="1338" t="n">
        <v>400</v>
      </c>
      <c r="K12" s="1209" t="n">
        <v>260</v>
      </c>
      <c r="L12" s="1209" t="n">
        <v>750</v>
      </c>
      <c r="M12" s="1210" t="n">
        <v>13.9433763101563</v>
      </c>
      <c r="N12" s="1211" t="n">
        <v>558.218838529206</v>
      </c>
      <c r="O12" s="1212" t="n">
        <v>15627.94986447</v>
      </c>
      <c r="P12" s="1367" t="n">
        <v>18879.6354676882</v>
      </c>
      <c r="Q12" s="1300" t="n">
        <v>8468.6438769525</v>
      </c>
      <c r="R12" s="1301" t="n">
        <v>24096.5937414225</v>
      </c>
      <c r="S12" s="1344" t="n">
        <v>27348.2793446407</v>
      </c>
    </row>
    <row r="13" customFormat="false" ht="16.5" hidden="false" customHeight="false" outlineLevel="0" collapsed="false">
      <c r="A13" s="1336" t="s">
        <v>529</v>
      </c>
      <c r="B13" s="1337" t="n">
        <f aca="false">J13</f>
        <v>400</v>
      </c>
      <c r="C13" s="1337" t="s">
        <v>496</v>
      </c>
      <c r="D13" s="1337" t="n">
        <f aca="false">K13</f>
        <v>260</v>
      </c>
      <c r="E13" s="1337" t="s">
        <v>496</v>
      </c>
      <c r="F13" s="1357" t="n">
        <f aca="false">L13</f>
        <v>800</v>
      </c>
      <c r="G13" s="1337" t="s">
        <v>496</v>
      </c>
      <c r="H13" s="1325" t="n">
        <v>4</v>
      </c>
      <c r="I13" s="1327" t="s">
        <v>515</v>
      </c>
      <c r="J13" s="1338" t="n">
        <v>400</v>
      </c>
      <c r="K13" s="1209" t="n">
        <v>260</v>
      </c>
      <c r="L13" s="1209" t="n">
        <v>800</v>
      </c>
      <c r="M13" s="1210" t="n">
        <v>14.7203303800216</v>
      </c>
      <c r="N13" s="1211" t="n">
        <v>627.996193345357</v>
      </c>
      <c r="O13" s="1212" t="n">
        <v>16330.587940935</v>
      </c>
      <c r="P13" s="1367" t="n">
        <v>19754.520646873</v>
      </c>
      <c r="Q13" s="1300" t="n">
        <v>8872.01828103375</v>
      </c>
      <c r="R13" s="1301" t="n">
        <v>25202.6062219688</v>
      </c>
      <c r="S13" s="1344" t="n">
        <v>28626.5389279067</v>
      </c>
    </row>
    <row r="14" customFormat="false" ht="16.5" hidden="false" customHeight="false" outlineLevel="0" collapsed="false">
      <c r="A14" s="1336" t="s">
        <v>529</v>
      </c>
      <c r="B14" s="1337" t="n">
        <f aca="false">J14</f>
        <v>400</v>
      </c>
      <c r="C14" s="1337" t="s">
        <v>496</v>
      </c>
      <c r="D14" s="1337" t="n">
        <f aca="false">K14</f>
        <v>260</v>
      </c>
      <c r="E14" s="1337" t="s">
        <v>496</v>
      </c>
      <c r="F14" s="1357" t="n">
        <f aca="false">L14</f>
        <v>850</v>
      </c>
      <c r="G14" s="1337" t="s">
        <v>496</v>
      </c>
      <c r="H14" s="1325" t="n">
        <v>4</v>
      </c>
      <c r="I14" s="1327" t="s">
        <v>515</v>
      </c>
      <c r="J14" s="1338" t="n">
        <v>400</v>
      </c>
      <c r="K14" s="1209" t="n">
        <v>260</v>
      </c>
      <c r="L14" s="1209" t="n">
        <v>850</v>
      </c>
      <c r="M14" s="1210" t="n">
        <v>15.5143244498868</v>
      </c>
      <c r="N14" s="1211" t="n">
        <v>697.773548161508</v>
      </c>
      <c r="O14" s="1212" t="n">
        <v>17033.2261486088</v>
      </c>
      <c r="P14" s="1367" t="n">
        <v>20629.4058260579</v>
      </c>
      <c r="Q14" s="1300" t="n">
        <v>9490.8896736975</v>
      </c>
      <c r="R14" s="1301" t="n">
        <v>26524.1158223063</v>
      </c>
      <c r="S14" s="1344" t="n">
        <v>30120.2954997554</v>
      </c>
    </row>
    <row r="15" customFormat="false" ht="16.5" hidden="false" customHeight="false" outlineLevel="0" collapsed="false">
      <c r="A15" s="1336" t="s">
        <v>529</v>
      </c>
      <c r="B15" s="1337" t="n">
        <f aca="false">J15</f>
        <v>400</v>
      </c>
      <c r="C15" s="1337" t="s">
        <v>496</v>
      </c>
      <c r="D15" s="1337" t="n">
        <f aca="false">K15</f>
        <v>260</v>
      </c>
      <c r="E15" s="1337" t="s">
        <v>496</v>
      </c>
      <c r="F15" s="1357" t="n">
        <f aca="false">L15</f>
        <v>900</v>
      </c>
      <c r="G15" s="1337" t="s">
        <v>496</v>
      </c>
      <c r="H15" s="1325" t="n">
        <v>4</v>
      </c>
      <c r="I15" s="1327" t="s">
        <v>515</v>
      </c>
      <c r="J15" s="1338" t="n">
        <v>400</v>
      </c>
      <c r="K15" s="1209" t="n">
        <v>260</v>
      </c>
      <c r="L15" s="1209" t="n">
        <v>900</v>
      </c>
      <c r="M15" s="1210" t="n">
        <v>16.2912785197521</v>
      </c>
      <c r="N15" s="1211" t="n">
        <v>767.550902977658</v>
      </c>
      <c r="O15" s="1212" t="n">
        <v>17735.8642250738</v>
      </c>
      <c r="P15" s="1367" t="n">
        <v>21504.2910052426</v>
      </c>
      <c r="Q15" s="1300" t="n">
        <v>9894.26407777875</v>
      </c>
      <c r="R15" s="1301" t="n">
        <v>27630.1283028525</v>
      </c>
      <c r="S15" s="1344" t="n">
        <v>31398.5550830214</v>
      </c>
    </row>
    <row r="16" customFormat="false" ht="16.5" hidden="false" customHeight="false" outlineLevel="0" collapsed="false">
      <c r="A16" s="1336" t="s">
        <v>529</v>
      </c>
      <c r="B16" s="1337" t="n">
        <f aca="false">J16</f>
        <v>400</v>
      </c>
      <c r="C16" s="1337" t="s">
        <v>496</v>
      </c>
      <c r="D16" s="1337" t="n">
        <f aca="false">K16</f>
        <v>260</v>
      </c>
      <c r="E16" s="1337" t="s">
        <v>496</v>
      </c>
      <c r="F16" s="1357" t="n">
        <f aca="false">L16</f>
        <v>950</v>
      </c>
      <c r="G16" s="1337" t="s">
        <v>496</v>
      </c>
      <c r="H16" s="1325" t="n">
        <v>4</v>
      </c>
      <c r="I16" s="1327" t="s">
        <v>515</v>
      </c>
      <c r="J16" s="1338" t="n">
        <v>400</v>
      </c>
      <c r="K16" s="1209" t="n">
        <v>260</v>
      </c>
      <c r="L16" s="1209" t="n">
        <v>950</v>
      </c>
      <c r="M16" s="1210" t="n">
        <v>17.0852725896174</v>
      </c>
      <c r="N16" s="1211" t="n">
        <v>837.328257793809</v>
      </c>
      <c r="O16" s="1212" t="n">
        <v>18438.5023015388</v>
      </c>
      <c r="P16" s="1367" t="n">
        <v>22379.1761844274</v>
      </c>
      <c r="Q16" s="1300" t="n">
        <v>10513.1354704425</v>
      </c>
      <c r="R16" s="1301" t="n">
        <v>28951.6377719813</v>
      </c>
      <c r="S16" s="1344" t="n">
        <v>32892.3116548699</v>
      </c>
    </row>
    <row r="17" customFormat="false" ht="16.5" hidden="false" customHeight="false" outlineLevel="0" collapsed="false">
      <c r="A17" s="1336" t="s">
        <v>529</v>
      </c>
      <c r="B17" s="1337" t="n">
        <f aca="false">J17</f>
        <v>400</v>
      </c>
      <c r="C17" s="1337" t="s">
        <v>496</v>
      </c>
      <c r="D17" s="1337" t="n">
        <f aca="false">K17</f>
        <v>260</v>
      </c>
      <c r="E17" s="1337" t="s">
        <v>496</v>
      </c>
      <c r="F17" s="1357" t="n">
        <f aca="false">L17</f>
        <v>1000</v>
      </c>
      <c r="G17" s="1337" t="s">
        <v>496</v>
      </c>
      <c r="H17" s="1325" t="n">
        <v>4</v>
      </c>
      <c r="I17" s="1327" t="s">
        <v>515</v>
      </c>
      <c r="J17" s="1338" t="n">
        <v>400</v>
      </c>
      <c r="K17" s="1209" t="n">
        <v>260</v>
      </c>
      <c r="L17" s="1209" t="n">
        <v>1000</v>
      </c>
      <c r="M17" s="1210" t="n">
        <v>17.8622266594826</v>
      </c>
      <c r="N17" s="1211" t="n">
        <v>907.10561260996</v>
      </c>
      <c r="O17" s="1212" t="n">
        <v>19141.1405092125</v>
      </c>
      <c r="P17" s="1367" t="n">
        <v>23254.0613636122</v>
      </c>
      <c r="Q17" s="1300" t="n">
        <v>10916.5098745238</v>
      </c>
      <c r="R17" s="1301" t="n">
        <v>30057.6503837363</v>
      </c>
      <c r="S17" s="1344" t="n">
        <v>34170.571238136</v>
      </c>
    </row>
    <row r="18" customFormat="false" ht="16.5" hidden="false" customHeight="false" outlineLevel="0" collapsed="false">
      <c r="A18" s="1336" t="s">
        <v>529</v>
      </c>
      <c r="B18" s="1337" t="n">
        <f aca="false">J18</f>
        <v>400</v>
      </c>
      <c r="C18" s="1337" t="s">
        <v>496</v>
      </c>
      <c r="D18" s="1337" t="n">
        <f aca="false">K18</f>
        <v>260</v>
      </c>
      <c r="E18" s="1337" t="s">
        <v>496</v>
      </c>
      <c r="F18" s="1357" t="n">
        <f aca="false">L18</f>
        <v>1050</v>
      </c>
      <c r="G18" s="1337" t="s">
        <v>496</v>
      </c>
      <c r="H18" s="1325" t="n">
        <v>4</v>
      </c>
      <c r="I18" s="1327" t="s">
        <v>515</v>
      </c>
      <c r="J18" s="1338" t="n">
        <v>400</v>
      </c>
      <c r="K18" s="1209" t="n">
        <v>260</v>
      </c>
      <c r="L18" s="1209" t="n">
        <v>1050</v>
      </c>
      <c r="M18" s="1210" t="n">
        <v>18.6562207293479</v>
      </c>
      <c r="N18" s="1211" t="n">
        <v>976.88296742611</v>
      </c>
      <c r="O18" s="1212" t="n">
        <v>19843.7785856775</v>
      </c>
      <c r="P18" s="1367" t="n">
        <v>24128.9465427971</v>
      </c>
      <c r="Q18" s="1300" t="n">
        <v>11535.3811359788</v>
      </c>
      <c r="R18" s="1301" t="n">
        <v>31379.1597216563</v>
      </c>
      <c r="S18" s="1344" t="n">
        <v>35664.3276787759</v>
      </c>
    </row>
    <row r="19" customFormat="false" ht="16.5" hidden="false" customHeight="false" outlineLevel="0" collapsed="false">
      <c r="A19" s="1324" t="s">
        <v>529</v>
      </c>
      <c r="B19" s="1325" t="n">
        <f aca="false">J19</f>
        <v>400</v>
      </c>
      <c r="C19" s="1325" t="s">
        <v>496</v>
      </c>
      <c r="D19" s="1325" t="n">
        <f aca="false">K19</f>
        <v>260</v>
      </c>
      <c r="E19" s="1325" t="s">
        <v>496</v>
      </c>
      <c r="F19" s="1357" t="n">
        <f aca="false">L19</f>
        <v>1100</v>
      </c>
      <c r="G19" s="1325" t="s">
        <v>496</v>
      </c>
      <c r="H19" s="1325" t="n">
        <v>4</v>
      </c>
      <c r="I19" s="1327" t="s">
        <v>515</v>
      </c>
      <c r="J19" s="1338" t="n">
        <v>400</v>
      </c>
      <c r="K19" s="1209" t="n">
        <v>260</v>
      </c>
      <c r="L19" s="1209" t="n">
        <v>1100</v>
      </c>
      <c r="M19" s="1210" t="n">
        <v>19.4331747992132</v>
      </c>
      <c r="N19" s="1211" t="n">
        <v>1046.66032224226</v>
      </c>
      <c r="O19" s="1212" t="n">
        <v>20546.4167933513</v>
      </c>
      <c r="P19" s="1367" t="n">
        <v>25003.8317219819</v>
      </c>
      <c r="Q19" s="1300" t="n">
        <v>11938.75554006</v>
      </c>
      <c r="R19" s="1301" t="n">
        <v>32485.1723334113</v>
      </c>
      <c r="S19" s="1344" t="n">
        <v>36942.5872620419</v>
      </c>
    </row>
    <row r="20" customFormat="false" ht="16.5" hidden="false" customHeight="false" outlineLevel="0" collapsed="false">
      <c r="A20" s="1336" t="s">
        <v>529</v>
      </c>
      <c r="B20" s="1337" t="n">
        <f aca="false">J20</f>
        <v>400</v>
      </c>
      <c r="C20" s="1337" t="s">
        <v>496</v>
      </c>
      <c r="D20" s="1337" t="n">
        <f aca="false">K20</f>
        <v>260</v>
      </c>
      <c r="E20" s="1337" t="s">
        <v>496</v>
      </c>
      <c r="F20" s="1357" t="n">
        <f aca="false">L20</f>
        <v>1150</v>
      </c>
      <c r="G20" s="1337" t="s">
        <v>496</v>
      </c>
      <c r="H20" s="1325" t="n">
        <v>4</v>
      </c>
      <c r="I20" s="1327" t="s">
        <v>515</v>
      </c>
      <c r="J20" s="1338" t="n">
        <v>400</v>
      </c>
      <c r="K20" s="1209" t="n">
        <v>260</v>
      </c>
      <c r="L20" s="1209" t="n">
        <v>1150</v>
      </c>
      <c r="M20" s="1210" t="n">
        <v>20.2101288690784</v>
      </c>
      <c r="N20" s="1211" t="n">
        <v>1116.43767705841</v>
      </c>
      <c r="O20" s="1212" t="n">
        <v>21249.0548698163</v>
      </c>
      <c r="P20" s="1367" t="n">
        <v>25878.7169011667</v>
      </c>
      <c r="Q20" s="1300" t="n">
        <v>12342.1299441413</v>
      </c>
      <c r="R20" s="1301" t="n">
        <v>33591.1848139575</v>
      </c>
      <c r="S20" s="1344" t="n">
        <v>38220.8468453079</v>
      </c>
    </row>
    <row r="21" customFormat="false" ht="16.5" hidden="false" customHeight="false" outlineLevel="0" collapsed="false">
      <c r="A21" s="1336" t="s">
        <v>529</v>
      </c>
      <c r="B21" s="1337" t="n">
        <f aca="false">J21</f>
        <v>400</v>
      </c>
      <c r="C21" s="1337" t="s">
        <v>496</v>
      </c>
      <c r="D21" s="1337" t="n">
        <f aca="false">K21</f>
        <v>260</v>
      </c>
      <c r="E21" s="1337" t="s">
        <v>496</v>
      </c>
      <c r="F21" s="1357" t="n">
        <f aca="false">L21</f>
        <v>1200</v>
      </c>
      <c r="G21" s="1337" t="s">
        <v>496</v>
      </c>
      <c r="H21" s="1325" t="n">
        <v>4</v>
      </c>
      <c r="I21" s="1327" t="s">
        <v>515</v>
      </c>
      <c r="J21" s="1338" t="n">
        <v>400</v>
      </c>
      <c r="K21" s="1209" t="n">
        <v>260</v>
      </c>
      <c r="L21" s="1209" t="n">
        <v>1200</v>
      </c>
      <c r="M21" s="1210" t="n">
        <v>21.0826229389437</v>
      </c>
      <c r="N21" s="1211" t="n">
        <v>1186.21503187456</v>
      </c>
      <c r="O21" s="1212" t="n">
        <v>22023.7998957225</v>
      </c>
      <c r="P21" s="1367" t="n">
        <v>26826.1491998189</v>
      </c>
      <c r="Q21" s="1300" t="n">
        <v>12961.001336805</v>
      </c>
      <c r="R21" s="1301" t="n">
        <v>34984.8012325275</v>
      </c>
      <c r="S21" s="1344" t="n">
        <v>39787.1505366239</v>
      </c>
    </row>
    <row r="22" customFormat="false" ht="16.5" hidden="false" customHeight="false" outlineLevel="0" collapsed="false">
      <c r="A22" s="1336" t="s">
        <v>529</v>
      </c>
      <c r="B22" s="1337" t="n">
        <f aca="false">J22</f>
        <v>400</v>
      </c>
      <c r="C22" s="1337" t="s">
        <v>496</v>
      </c>
      <c r="D22" s="1337" t="n">
        <f aca="false">K22</f>
        <v>260</v>
      </c>
      <c r="E22" s="1337" t="s">
        <v>496</v>
      </c>
      <c r="F22" s="1357" t="n">
        <f aca="false">L22</f>
        <v>1250</v>
      </c>
      <c r="G22" s="1337" t="s">
        <v>496</v>
      </c>
      <c r="H22" s="1325" t="n">
        <v>4</v>
      </c>
      <c r="I22" s="1327" t="s">
        <v>515</v>
      </c>
      <c r="J22" s="1338" t="n">
        <v>400</v>
      </c>
      <c r="K22" s="1209" t="n">
        <v>260</v>
      </c>
      <c r="L22" s="1209" t="n">
        <v>1250</v>
      </c>
      <c r="M22" s="1210" t="n">
        <v>21.8595770088089</v>
      </c>
      <c r="N22" s="1211" t="n">
        <v>1255.99238669071</v>
      </c>
      <c r="O22" s="1212" t="n">
        <v>22726.4381033963</v>
      </c>
      <c r="P22" s="1367" t="n">
        <v>27701.0343790037</v>
      </c>
      <c r="Q22" s="1300" t="n">
        <v>13364.3757408863</v>
      </c>
      <c r="R22" s="1301" t="n">
        <v>36090.8138442825</v>
      </c>
      <c r="S22" s="1344" t="n">
        <v>41065.41011989</v>
      </c>
    </row>
    <row r="23" customFormat="false" ht="16.5" hidden="false" customHeight="false" outlineLevel="0" collapsed="false">
      <c r="A23" s="1336" t="s">
        <v>529</v>
      </c>
      <c r="B23" s="1337" t="n">
        <f aca="false">J23</f>
        <v>400</v>
      </c>
      <c r="C23" s="1337" t="s">
        <v>496</v>
      </c>
      <c r="D23" s="1337" t="n">
        <f aca="false">K23</f>
        <v>260</v>
      </c>
      <c r="E23" s="1337" t="s">
        <v>496</v>
      </c>
      <c r="F23" s="1357" t="n">
        <f aca="false">L23</f>
        <v>1300</v>
      </c>
      <c r="G23" s="1337" t="s">
        <v>496</v>
      </c>
      <c r="H23" s="1325" t="n">
        <v>4</v>
      </c>
      <c r="I23" s="1327" t="s">
        <v>515</v>
      </c>
      <c r="J23" s="1338" t="n">
        <v>400</v>
      </c>
      <c r="K23" s="1209" t="n">
        <v>260</v>
      </c>
      <c r="L23" s="1209" t="n">
        <v>1300</v>
      </c>
      <c r="M23" s="1210" t="n">
        <v>22.6535710786742</v>
      </c>
      <c r="N23" s="1211" t="n">
        <v>1325.76974150686</v>
      </c>
      <c r="O23" s="1212" t="n">
        <v>23429.0761798613</v>
      </c>
      <c r="P23" s="1367" t="n">
        <v>28575.9195581886</v>
      </c>
      <c r="Q23" s="1300" t="n">
        <v>13983.24713355</v>
      </c>
      <c r="R23" s="1301" t="n">
        <v>37412.3233134113</v>
      </c>
      <c r="S23" s="1344" t="n">
        <v>42559.1666917386</v>
      </c>
    </row>
    <row r="24" customFormat="false" ht="16.5" hidden="false" customHeight="false" outlineLevel="0" collapsed="false">
      <c r="A24" s="1336" t="s">
        <v>529</v>
      </c>
      <c r="B24" s="1337" t="n">
        <f aca="false">J24</f>
        <v>400</v>
      </c>
      <c r="C24" s="1337" t="s">
        <v>496</v>
      </c>
      <c r="D24" s="1337" t="n">
        <f aca="false">K24</f>
        <v>260</v>
      </c>
      <c r="E24" s="1337" t="s">
        <v>496</v>
      </c>
      <c r="F24" s="1357" t="n">
        <f aca="false">L24</f>
        <v>1350</v>
      </c>
      <c r="G24" s="1337" t="s">
        <v>496</v>
      </c>
      <c r="H24" s="1325" t="n">
        <v>4</v>
      </c>
      <c r="I24" s="1327" t="s">
        <v>515</v>
      </c>
      <c r="J24" s="1338" t="n">
        <v>400</v>
      </c>
      <c r="K24" s="1209" t="n">
        <v>260</v>
      </c>
      <c r="L24" s="1209" t="n">
        <v>1350</v>
      </c>
      <c r="M24" s="1210" t="n">
        <v>23.4305251485395</v>
      </c>
      <c r="N24" s="1211" t="n">
        <v>1395.54709632302</v>
      </c>
      <c r="O24" s="1212" t="n">
        <v>24131.714387535</v>
      </c>
      <c r="P24" s="1367" t="n">
        <v>29450.8047373734</v>
      </c>
      <c r="Q24" s="1300" t="n">
        <v>14386.6215376313</v>
      </c>
      <c r="R24" s="1301" t="n">
        <v>38518.3359251663</v>
      </c>
      <c r="S24" s="1344" t="n">
        <v>43837.4262750046</v>
      </c>
    </row>
    <row r="25" customFormat="false" ht="16.5" hidden="false" customHeight="false" outlineLevel="0" collapsed="false">
      <c r="A25" s="1336" t="s">
        <v>529</v>
      </c>
      <c r="B25" s="1337" t="n">
        <f aca="false">J25</f>
        <v>400</v>
      </c>
      <c r="C25" s="1337" t="s">
        <v>496</v>
      </c>
      <c r="D25" s="1337" t="n">
        <f aca="false">K25</f>
        <v>260</v>
      </c>
      <c r="E25" s="1337" t="s">
        <v>496</v>
      </c>
      <c r="F25" s="1357" t="n">
        <f aca="false">L25</f>
        <v>1400</v>
      </c>
      <c r="G25" s="1337" t="s">
        <v>496</v>
      </c>
      <c r="H25" s="1325" t="n">
        <v>4</v>
      </c>
      <c r="I25" s="1327" t="s">
        <v>515</v>
      </c>
      <c r="J25" s="1338" t="n">
        <v>400</v>
      </c>
      <c r="K25" s="1209" t="n">
        <v>260</v>
      </c>
      <c r="L25" s="1209" t="n">
        <v>1400</v>
      </c>
      <c r="M25" s="1210" t="n">
        <v>24.2245192184047</v>
      </c>
      <c r="N25" s="1211" t="n">
        <v>1465.32445113917</v>
      </c>
      <c r="O25" s="1212" t="n">
        <v>24834.352464</v>
      </c>
      <c r="P25" s="1367" t="n">
        <v>30325.6899165582</v>
      </c>
      <c r="Q25" s="1300" t="n">
        <v>15005.492930295</v>
      </c>
      <c r="R25" s="1301" t="n">
        <v>39839.845394295</v>
      </c>
      <c r="S25" s="1344" t="n">
        <v>45331.1828468532</v>
      </c>
    </row>
    <row r="26" customFormat="false" ht="16.5" hidden="false" customHeight="false" outlineLevel="0" collapsed="false">
      <c r="A26" s="1336" t="s">
        <v>529</v>
      </c>
      <c r="B26" s="1337" t="n">
        <f aca="false">J26</f>
        <v>400</v>
      </c>
      <c r="C26" s="1337" t="s">
        <v>496</v>
      </c>
      <c r="D26" s="1337" t="n">
        <f aca="false">K26</f>
        <v>260</v>
      </c>
      <c r="E26" s="1337" t="s">
        <v>496</v>
      </c>
      <c r="F26" s="1357" t="n">
        <f aca="false">L26</f>
        <v>1450</v>
      </c>
      <c r="G26" s="1337" t="s">
        <v>496</v>
      </c>
      <c r="H26" s="1325" t="n">
        <v>4</v>
      </c>
      <c r="I26" s="1327" t="s">
        <v>515</v>
      </c>
      <c r="J26" s="1338" t="n">
        <v>400</v>
      </c>
      <c r="K26" s="1209" t="n">
        <v>260</v>
      </c>
      <c r="L26" s="1209" t="n">
        <v>1450</v>
      </c>
      <c r="M26" s="1210" t="n">
        <v>25.00147328827</v>
      </c>
      <c r="N26" s="1211" t="n">
        <v>1535.10180595532</v>
      </c>
      <c r="O26" s="1212" t="n">
        <v>25536.990540465</v>
      </c>
      <c r="P26" s="1367" t="n">
        <v>31200.575095743</v>
      </c>
      <c r="Q26" s="1300" t="n">
        <v>15408.8673343763</v>
      </c>
      <c r="R26" s="1301" t="n">
        <v>40945.8578748413</v>
      </c>
      <c r="S26" s="1344" t="n">
        <v>46609.4424301192</v>
      </c>
    </row>
    <row r="27" customFormat="false" ht="16.5" hidden="false" customHeight="false" outlineLevel="0" collapsed="false">
      <c r="A27" s="1336" t="s">
        <v>529</v>
      </c>
      <c r="B27" s="1337" t="n">
        <f aca="false">J27</f>
        <v>400</v>
      </c>
      <c r="C27" s="1337" t="s">
        <v>496</v>
      </c>
      <c r="D27" s="1337" t="n">
        <f aca="false">K27</f>
        <v>260</v>
      </c>
      <c r="E27" s="1337" t="s">
        <v>496</v>
      </c>
      <c r="F27" s="1357" t="n">
        <f aca="false">L27</f>
        <v>1500</v>
      </c>
      <c r="G27" s="1337" t="s">
        <v>496</v>
      </c>
      <c r="H27" s="1325" t="n">
        <v>4</v>
      </c>
      <c r="I27" s="1327" t="s">
        <v>515</v>
      </c>
      <c r="J27" s="1338" t="n">
        <v>400</v>
      </c>
      <c r="K27" s="1209" t="n">
        <v>260</v>
      </c>
      <c r="L27" s="1209" t="n">
        <v>1500</v>
      </c>
      <c r="M27" s="1210" t="n">
        <v>25.9613782100953</v>
      </c>
      <c r="N27" s="1211" t="n">
        <v>1604.87916077147</v>
      </c>
      <c r="O27" s="1212" t="n">
        <v>26810.9721328725</v>
      </c>
      <c r="P27" s="1367" t="n">
        <v>32612.1887453758</v>
      </c>
      <c r="Q27" s="1300" t="n">
        <v>16027.73872704</v>
      </c>
      <c r="R27" s="1301" t="n">
        <v>42838.7108599125</v>
      </c>
      <c r="S27" s="1344" t="n">
        <v>48639.9274724158</v>
      </c>
    </row>
    <row r="28" customFormat="false" ht="16.5" hidden="false" customHeight="false" outlineLevel="0" collapsed="false">
      <c r="A28" s="1336" t="s">
        <v>529</v>
      </c>
      <c r="B28" s="1337" t="n">
        <f aca="false">J28</f>
        <v>400</v>
      </c>
      <c r="C28" s="1337" t="s">
        <v>496</v>
      </c>
      <c r="D28" s="1337" t="n">
        <f aca="false">K28</f>
        <v>260</v>
      </c>
      <c r="E28" s="1337" t="s">
        <v>496</v>
      </c>
      <c r="F28" s="1357" t="n">
        <f aca="false">L28</f>
        <v>1550</v>
      </c>
      <c r="G28" s="1337" t="s">
        <v>496</v>
      </c>
      <c r="H28" s="1325" t="n">
        <v>4</v>
      </c>
      <c r="I28" s="1327" t="s">
        <v>515</v>
      </c>
      <c r="J28" s="1338" t="n">
        <v>400</v>
      </c>
      <c r="K28" s="1209" t="n">
        <v>260</v>
      </c>
      <c r="L28" s="1209" t="n">
        <v>1550</v>
      </c>
      <c r="M28" s="1210" t="n">
        <v>26.7383322799605</v>
      </c>
      <c r="N28" s="1211" t="n">
        <v>1674.65651558762</v>
      </c>
      <c r="O28" s="1212" t="n">
        <v>27513.6102093375</v>
      </c>
      <c r="P28" s="1367" t="n">
        <v>33487.0739245606</v>
      </c>
      <c r="Q28" s="1300" t="n">
        <v>16431.1131311213</v>
      </c>
      <c r="R28" s="1301" t="n">
        <v>43944.7233404588</v>
      </c>
      <c r="S28" s="1344" t="n">
        <v>49918.1870556819</v>
      </c>
    </row>
    <row r="29" customFormat="false" ht="16.5" hidden="false" customHeight="false" outlineLevel="0" collapsed="false">
      <c r="A29" s="1324" t="s">
        <v>529</v>
      </c>
      <c r="B29" s="1325" t="n">
        <f aca="false">J29</f>
        <v>400</v>
      </c>
      <c r="C29" s="1325" t="s">
        <v>496</v>
      </c>
      <c r="D29" s="1325" t="n">
        <f aca="false">K29</f>
        <v>260</v>
      </c>
      <c r="E29" s="1325" t="s">
        <v>496</v>
      </c>
      <c r="F29" s="1357" t="n">
        <f aca="false">L29</f>
        <v>1600</v>
      </c>
      <c r="G29" s="1325" t="s">
        <v>496</v>
      </c>
      <c r="H29" s="1325" t="n">
        <v>4</v>
      </c>
      <c r="I29" s="1327" t="s">
        <v>515</v>
      </c>
      <c r="J29" s="1338" t="n">
        <v>400</v>
      </c>
      <c r="K29" s="1209" t="n">
        <v>260</v>
      </c>
      <c r="L29" s="1209" t="n">
        <v>1600</v>
      </c>
      <c r="M29" s="1210" t="n">
        <v>27.5152863498258</v>
      </c>
      <c r="N29" s="1211" t="n">
        <v>1744.43387040377</v>
      </c>
      <c r="O29" s="1212" t="n">
        <v>28216.2484170113</v>
      </c>
      <c r="P29" s="1367" t="n">
        <v>34361.9591037455</v>
      </c>
      <c r="Q29" s="1300" t="n">
        <v>16834.4875352025</v>
      </c>
      <c r="R29" s="1301" t="n">
        <v>45050.7359522138</v>
      </c>
      <c r="S29" s="1344" t="n">
        <v>51196.446638948</v>
      </c>
    </row>
    <row r="30" customFormat="false" ht="16.5" hidden="false" customHeight="false" outlineLevel="0" collapsed="false">
      <c r="A30" s="1336" t="s">
        <v>529</v>
      </c>
      <c r="B30" s="1337" t="n">
        <f aca="false">J30</f>
        <v>400</v>
      </c>
      <c r="C30" s="1337" t="s">
        <v>496</v>
      </c>
      <c r="D30" s="1337" t="n">
        <f aca="false">K30</f>
        <v>260</v>
      </c>
      <c r="E30" s="1337" t="s">
        <v>496</v>
      </c>
      <c r="F30" s="1357" t="n">
        <f aca="false">L30</f>
        <v>1650</v>
      </c>
      <c r="G30" s="1337" t="s">
        <v>496</v>
      </c>
      <c r="H30" s="1325" t="n">
        <v>4</v>
      </c>
      <c r="I30" s="1327" t="s">
        <v>515</v>
      </c>
      <c r="J30" s="1338" t="n">
        <v>400</v>
      </c>
      <c r="K30" s="1209" t="n">
        <v>260</v>
      </c>
      <c r="L30" s="1209" t="n">
        <v>1650</v>
      </c>
      <c r="M30" s="1210" t="n">
        <v>28.3092804196911</v>
      </c>
      <c r="N30" s="1211" t="n">
        <v>1814.21122521992</v>
      </c>
      <c r="O30" s="1212" t="n">
        <v>28918.8864934763</v>
      </c>
      <c r="P30" s="1367" t="n">
        <v>35236.8442829303</v>
      </c>
      <c r="Q30" s="1300" t="n">
        <v>17453.3587966575</v>
      </c>
      <c r="R30" s="1301" t="n">
        <v>46372.2452901338</v>
      </c>
      <c r="S30" s="1344" t="n">
        <v>52690.2030795878</v>
      </c>
    </row>
    <row r="31" customFormat="false" ht="16.5" hidden="false" customHeight="false" outlineLevel="0" collapsed="false">
      <c r="A31" s="1336" t="s">
        <v>529</v>
      </c>
      <c r="B31" s="1337" t="n">
        <f aca="false">J31</f>
        <v>400</v>
      </c>
      <c r="C31" s="1337" t="s">
        <v>496</v>
      </c>
      <c r="D31" s="1337" t="n">
        <f aca="false">K31</f>
        <v>260</v>
      </c>
      <c r="E31" s="1337" t="s">
        <v>496</v>
      </c>
      <c r="F31" s="1357" t="n">
        <f aca="false">L31</f>
        <v>1700</v>
      </c>
      <c r="G31" s="1337" t="s">
        <v>496</v>
      </c>
      <c r="H31" s="1325" t="n">
        <v>4</v>
      </c>
      <c r="I31" s="1327" t="s">
        <v>515</v>
      </c>
      <c r="J31" s="1338" t="n">
        <v>400</v>
      </c>
      <c r="K31" s="1209" t="n">
        <v>260</v>
      </c>
      <c r="L31" s="1209" t="n">
        <v>1700</v>
      </c>
      <c r="M31" s="1210" t="n">
        <v>29.0862344895563</v>
      </c>
      <c r="N31" s="1211" t="n">
        <v>1883.98858003607</v>
      </c>
      <c r="O31" s="1212" t="n">
        <v>29621.52470115</v>
      </c>
      <c r="P31" s="1367" t="n">
        <v>36111.7294621151</v>
      </c>
      <c r="Q31" s="1300" t="n">
        <v>17856.7332007388</v>
      </c>
      <c r="R31" s="1301" t="n">
        <v>47478.2579018888</v>
      </c>
      <c r="S31" s="1344" t="n">
        <v>53968.4626628538</v>
      </c>
    </row>
    <row r="32" customFormat="false" ht="16.5" hidden="false" customHeight="false" outlineLevel="0" collapsed="false">
      <c r="A32" s="1336" t="s">
        <v>529</v>
      </c>
      <c r="B32" s="1337" t="n">
        <f aca="false">J32</f>
        <v>400</v>
      </c>
      <c r="C32" s="1337" t="s">
        <v>496</v>
      </c>
      <c r="D32" s="1337" t="n">
        <f aca="false">K32</f>
        <v>260</v>
      </c>
      <c r="E32" s="1337" t="s">
        <v>496</v>
      </c>
      <c r="F32" s="1357" t="n">
        <f aca="false">L32</f>
        <v>1750</v>
      </c>
      <c r="G32" s="1337" t="s">
        <v>496</v>
      </c>
      <c r="H32" s="1325" t="n">
        <v>4</v>
      </c>
      <c r="I32" s="1327" t="s">
        <v>515</v>
      </c>
      <c r="J32" s="1338" t="n">
        <v>400</v>
      </c>
      <c r="K32" s="1209" t="n">
        <v>260</v>
      </c>
      <c r="L32" s="1209" t="n">
        <v>1750</v>
      </c>
      <c r="M32" s="1210" t="n">
        <v>29.8802285594216</v>
      </c>
      <c r="N32" s="1211" t="n">
        <v>1953.76593485222</v>
      </c>
      <c r="O32" s="1212" t="n">
        <v>30324.162777615</v>
      </c>
      <c r="P32" s="1367" t="n">
        <v>36986.6146412999</v>
      </c>
      <c r="Q32" s="1300" t="n">
        <v>18475.6045934025</v>
      </c>
      <c r="R32" s="1301" t="n">
        <v>48799.7673710175</v>
      </c>
      <c r="S32" s="1344" t="n">
        <v>55462.2192347024</v>
      </c>
    </row>
    <row r="33" customFormat="false" ht="16.5" hidden="false" customHeight="false" outlineLevel="0" collapsed="false">
      <c r="A33" s="1336" t="s">
        <v>529</v>
      </c>
      <c r="B33" s="1337" t="n">
        <f aca="false">J33</f>
        <v>400</v>
      </c>
      <c r="C33" s="1337" t="s">
        <v>496</v>
      </c>
      <c r="D33" s="1337" t="n">
        <f aca="false">K33</f>
        <v>260</v>
      </c>
      <c r="E33" s="1337" t="s">
        <v>496</v>
      </c>
      <c r="F33" s="1357" t="n">
        <f aca="false">L33</f>
        <v>1800</v>
      </c>
      <c r="G33" s="1337" t="s">
        <v>496</v>
      </c>
      <c r="H33" s="1325" t="n">
        <v>4</v>
      </c>
      <c r="I33" s="1327" t="s">
        <v>515</v>
      </c>
      <c r="J33" s="1338" t="n">
        <v>400</v>
      </c>
      <c r="K33" s="1209" t="n">
        <v>260</v>
      </c>
      <c r="L33" s="1209" t="n">
        <v>1800</v>
      </c>
      <c r="M33" s="1210" t="n">
        <v>30.6571826292868</v>
      </c>
      <c r="N33" s="1211" t="n">
        <v>2023.54328966837</v>
      </c>
      <c r="O33" s="1212" t="n">
        <v>31026.8009852888</v>
      </c>
      <c r="P33" s="1367" t="n">
        <v>37861.4998204848</v>
      </c>
      <c r="Q33" s="1300" t="n">
        <v>18878.9789974838</v>
      </c>
      <c r="R33" s="1301" t="n">
        <v>49905.7799827725</v>
      </c>
      <c r="S33" s="1344" t="n">
        <v>56740.4788179685</v>
      </c>
    </row>
    <row r="34" customFormat="false" ht="16.5" hidden="false" customHeight="false" outlineLevel="0" collapsed="false">
      <c r="A34" s="1336" t="s">
        <v>529</v>
      </c>
      <c r="B34" s="1337" t="n">
        <f aca="false">J34</f>
        <v>400</v>
      </c>
      <c r="C34" s="1337" t="s">
        <v>496</v>
      </c>
      <c r="D34" s="1337" t="n">
        <f aca="false">K34</f>
        <v>260</v>
      </c>
      <c r="E34" s="1337" t="s">
        <v>496</v>
      </c>
      <c r="F34" s="1357" t="n">
        <f aca="false">L34</f>
        <v>1850</v>
      </c>
      <c r="G34" s="1337" t="s">
        <v>496</v>
      </c>
      <c r="H34" s="1325" t="n">
        <v>4</v>
      </c>
      <c r="I34" s="1327" t="s">
        <v>515</v>
      </c>
      <c r="J34" s="1338" t="n">
        <v>400</v>
      </c>
      <c r="K34" s="1209" t="n">
        <v>260</v>
      </c>
      <c r="L34" s="1209" t="n">
        <v>1850</v>
      </c>
      <c r="M34" s="1210" t="n">
        <v>31.4511766991521</v>
      </c>
      <c r="N34" s="1211" t="n">
        <v>2093.32064448452</v>
      </c>
      <c r="O34" s="1212" t="n">
        <v>31729.4390617538</v>
      </c>
      <c r="P34" s="1367" t="n">
        <v>38736.3849996696</v>
      </c>
      <c r="Q34" s="1300" t="n">
        <v>19497.8503901475</v>
      </c>
      <c r="R34" s="1301" t="n">
        <v>51227.2894519013</v>
      </c>
      <c r="S34" s="1344" t="n">
        <v>58234.2353898171</v>
      </c>
    </row>
    <row r="35" customFormat="false" ht="16.5" hidden="false" customHeight="false" outlineLevel="0" collapsed="false">
      <c r="A35" s="1336" t="s">
        <v>529</v>
      </c>
      <c r="B35" s="1337" t="n">
        <f aca="false">J35</f>
        <v>400</v>
      </c>
      <c r="C35" s="1337" t="s">
        <v>496</v>
      </c>
      <c r="D35" s="1337" t="n">
        <f aca="false">K35</f>
        <v>260</v>
      </c>
      <c r="E35" s="1337" t="s">
        <v>496</v>
      </c>
      <c r="F35" s="1357" t="n">
        <f aca="false">L35</f>
        <v>1900</v>
      </c>
      <c r="G35" s="1337" t="s">
        <v>496</v>
      </c>
      <c r="H35" s="1325" t="n">
        <v>4</v>
      </c>
      <c r="I35" s="1327" t="s">
        <v>515</v>
      </c>
      <c r="J35" s="1338" t="n">
        <v>400</v>
      </c>
      <c r="K35" s="1209" t="n">
        <v>260</v>
      </c>
      <c r="L35" s="1209" t="n">
        <v>1900</v>
      </c>
      <c r="M35" s="1210" t="n">
        <v>32.2281307690174</v>
      </c>
      <c r="N35" s="1211" t="n">
        <v>2163.09799930067</v>
      </c>
      <c r="O35" s="1212" t="n">
        <v>32432.0772694275</v>
      </c>
      <c r="P35" s="1367" t="n">
        <v>39611.2701788543</v>
      </c>
      <c r="Q35" s="1300" t="n">
        <v>19901.2247942288</v>
      </c>
      <c r="R35" s="1301" t="n">
        <v>52333.3020636563</v>
      </c>
      <c r="S35" s="1344" t="n">
        <v>59512.4949730831</v>
      </c>
    </row>
    <row r="36" customFormat="false" ht="16.5" hidden="false" customHeight="false" outlineLevel="0" collapsed="false">
      <c r="A36" s="1336" t="s">
        <v>529</v>
      </c>
      <c r="B36" s="1337" t="n">
        <f aca="false">J36</f>
        <v>400</v>
      </c>
      <c r="C36" s="1337" t="s">
        <v>496</v>
      </c>
      <c r="D36" s="1337" t="n">
        <f aca="false">K36</f>
        <v>260</v>
      </c>
      <c r="E36" s="1337" t="s">
        <v>496</v>
      </c>
      <c r="F36" s="1357" t="n">
        <f aca="false">L36</f>
        <v>1950</v>
      </c>
      <c r="G36" s="1337" t="s">
        <v>496</v>
      </c>
      <c r="H36" s="1325" t="n">
        <v>4</v>
      </c>
      <c r="I36" s="1327" t="s">
        <v>515</v>
      </c>
      <c r="J36" s="1338" t="n">
        <v>400</v>
      </c>
      <c r="K36" s="1209" t="n">
        <v>260</v>
      </c>
      <c r="L36" s="1209" t="n">
        <v>1950</v>
      </c>
      <c r="M36" s="1210" t="n">
        <v>33.0835848388826</v>
      </c>
      <c r="N36" s="1211" t="n">
        <v>2232.87535411682</v>
      </c>
      <c r="O36" s="1212" t="n">
        <v>33206.8222953338</v>
      </c>
      <c r="P36" s="1367" t="n">
        <v>40558.7024775066</v>
      </c>
      <c r="Q36" s="1300" t="n">
        <v>20304.59919831</v>
      </c>
      <c r="R36" s="1301" t="n">
        <v>53511.4214936438</v>
      </c>
      <c r="S36" s="1344" t="n">
        <v>60863.3016758166</v>
      </c>
    </row>
    <row r="37" customFormat="false" ht="16.5" hidden="false" customHeight="false" outlineLevel="0" collapsed="false">
      <c r="A37" s="1336" t="s">
        <v>529</v>
      </c>
      <c r="B37" s="1337" t="n">
        <f aca="false">J37</f>
        <v>400</v>
      </c>
      <c r="C37" s="1337" t="s">
        <v>496</v>
      </c>
      <c r="D37" s="1337" t="n">
        <f aca="false">K37</f>
        <v>260</v>
      </c>
      <c r="E37" s="1337" t="s">
        <v>496</v>
      </c>
      <c r="F37" s="1357" t="n">
        <f aca="false">L37</f>
        <v>2000</v>
      </c>
      <c r="G37" s="1337" t="s">
        <v>496</v>
      </c>
      <c r="H37" s="1325" t="n">
        <v>4</v>
      </c>
      <c r="I37" s="1327" t="s">
        <v>515</v>
      </c>
      <c r="J37" s="1338" t="n">
        <v>400</v>
      </c>
      <c r="K37" s="1209" t="n">
        <v>260</v>
      </c>
      <c r="L37" s="1209" t="n">
        <v>2000</v>
      </c>
      <c r="M37" s="1210" t="n">
        <v>33.9691413087479</v>
      </c>
      <c r="N37" s="1211" t="n">
        <v>2302.65270893298</v>
      </c>
      <c r="O37" s="1212" t="n">
        <v>34124.9211467663</v>
      </c>
      <c r="P37" s="1367" t="n">
        <v>41725.8126640617</v>
      </c>
      <c r="Q37" s="1300" t="n">
        <v>20923.4705909738</v>
      </c>
      <c r="R37" s="1301" t="n">
        <v>55048.39173774</v>
      </c>
      <c r="S37" s="1344" t="n">
        <v>62649.2832550354</v>
      </c>
    </row>
    <row r="38" customFormat="false" ht="16.5" hidden="false" customHeight="false" outlineLevel="0" collapsed="false">
      <c r="A38" s="1336" t="s">
        <v>529</v>
      </c>
      <c r="B38" s="1337" t="n">
        <f aca="false">J38</f>
        <v>400</v>
      </c>
      <c r="C38" s="1337" t="s">
        <v>496</v>
      </c>
      <c r="D38" s="1337" t="n">
        <f aca="false">K38</f>
        <v>260</v>
      </c>
      <c r="E38" s="1337" t="s">
        <v>496</v>
      </c>
      <c r="F38" s="1357" t="n">
        <f aca="false">L38</f>
        <v>2050</v>
      </c>
      <c r="G38" s="1337" t="s">
        <v>496</v>
      </c>
      <c r="H38" s="1325" t="n">
        <v>4</v>
      </c>
      <c r="I38" s="1327" t="s">
        <v>515</v>
      </c>
      <c r="J38" s="1338" t="n">
        <v>400</v>
      </c>
      <c r="K38" s="1209" t="n">
        <v>260</v>
      </c>
      <c r="L38" s="1209" t="n">
        <v>2050</v>
      </c>
      <c r="M38" s="1210" t="n">
        <v>34.7460953786132</v>
      </c>
      <c r="N38" s="1211" t="n">
        <v>2372.43006374913</v>
      </c>
      <c r="O38" s="1212" t="n">
        <v>34827.5592232313</v>
      </c>
      <c r="P38" s="1367" t="n">
        <v>42600.6978432465</v>
      </c>
      <c r="Q38" s="1300" t="n">
        <v>21326.844995055</v>
      </c>
      <c r="R38" s="1301" t="n">
        <v>56154.4042182863</v>
      </c>
      <c r="S38" s="1344" t="n">
        <v>63927.5428383015</v>
      </c>
    </row>
    <row r="39" customFormat="false" ht="16.5" hidden="false" customHeight="false" outlineLevel="0" collapsed="false">
      <c r="A39" s="1324" t="s">
        <v>529</v>
      </c>
      <c r="B39" s="1325" t="n">
        <f aca="false">J39</f>
        <v>400</v>
      </c>
      <c r="C39" s="1325" t="s">
        <v>496</v>
      </c>
      <c r="D39" s="1325" t="n">
        <f aca="false">K39</f>
        <v>260</v>
      </c>
      <c r="E39" s="1325" t="s">
        <v>496</v>
      </c>
      <c r="F39" s="1357" t="n">
        <f aca="false">L39</f>
        <v>2100</v>
      </c>
      <c r="G39" s="1325" t="s">
        <v>496</v>
      </c>
      <c r="H39" s="1325" t="n">
        <v>4</v>
      </c>
      <c r="I39" s="1327" t="s">
        <v>515</v>
      </c>
      <c r="J39" s="1338" t="n">
        <v>400</v>
      </c>
      <c r="K39" s="1209" t="n">
        <v>260</v>
      </c>
      <c r="L39" s="1209" t="n">
        <v>2100</v>
      </c>
      <c r="M39" s="1210" t="n">
        <v>35.5400894484784</v>
      </c>
      <c r="N39" s="1211" t="n">
        <v>2442.20741856528</v>
      </c>
      <c r="O39" s="1212" t="n">
        <v>35530.197430905</v>
      </c>
      <c r="P39" s="1367" t="n">
        <v>43475.5830224312</v>
      </c>
      <c r="Q39" s="1300" t="n">
        <v>21945.7163877188</v>
      </c>
      <c r="R39" s="1301" t="n">
        <v>57475.9138186238</v>
      </c>
      <c r="S39" s="1344" t="n">
        <v>65421.29941015</v>
      </c>
    </row>
    <row r="40" customFormat="false" ht="16.5" hidden="false" customHeight="false" outlineLevel="0" collapsed="false">
      <c r="A40" s="1336" t="s">
        <v>529</v>
      </c>
      <c r="B40" s="1337" t="n">
        <f aca="false">J40</f>
        <v>400</v>
      </c>
      <c r="C40" s="1337" t="s">
        <v>496</v>
      </c>
      <c r="D40" s="1337" t="n">
        <f aca="false">K40</f>
        <v>260</v>
      </c>
      <c r="E40" s="1337" t="s">
        <v>496</v>
      </c>
      <c r="F40" s="1357" t="n">
        <f aca="false">L40</f>
        <v>2150</v>
      </c>
      <c r="G40" s="1337" t="s">
        <v>496</v>
      </c>
      <c r="H40" s="1325" t="n">
        <v>4</v>
      </c>
      <c r="I40" s="1327" t="s">
        <v>515</v>
      </c>
      <c r="J40" s="1338" t="n">
        <v>400</v>
      </c>
      <c r="K40" s="1209" t="n">
        <v>260</v>
      </c>
      <c r="L40" s="1209" t="n">
        <v>2150</v>
      </c>
      <c r="M40" s="1210" t="n">
        <v>36.3170435183437</v>
      </c>
      <c r="N40" s="1211" t="n">
        <v>2511.98477338143</v>
      </c>
      <c r="O40" s="1212" t="n">
        <v>36232.83550737</v>
      </c>
      <c r="P40" s="1367" t="n">
        <v>44350.4682016161</v>
      </c>
      <c r="Q40" s="1300" t="n">
        <v>22349.0907918</v>
      </c>
      <c r="R40" s="1301" t="n">
        <v>58581.92629917</v>
      </c>
      <c r="S40" s="1344" t="n">
        <v>66699.5589934161</v>
      </c>
    </row>
    <row r="41" customFormat="false" ht="16.5" hidden="false" customHeight="false" outlineLevel="0" collapsed="false">
      <c r="A41" s="1336" t="s">
        <v>529</v>
      </c>
      <c r="B41" s="1337" t="n">
        <f aca="false">J41</f>
        <v>400</v>
      </c>
      <c r="C41" s="1337" t="s">
        <v>496</v>
      </c>
      <c r="D41" s="1337" t="n">
        <f aca="false">K41</f>
        <v>260</v>
      </c>
      <c r="E41" s="1337" t="s">
        <v>496</v>
      </c>
      <c r="F41" s="1357" t="n">
        <f aca="false">L41</f>
        <v>2200</v>
      </c>
      <c r="G41" s="1337" t="s">
        <v>496</v>
      </c>
      <c r="H41" s="1325" t="n">
        <v>4</v>
      </c>
      <c r="I41" s="1327" t="s">
        <v>515</v>
      </c>
      <c r="J41" s="1338" t="n">
        <v>400</v>
      </c>
      <c r="K41" s="1209" t="n">
        <v>260</v>
      </c>
      <c r="L41" s="1209" t="n">
        <v>2200</v>
      </c>
      <c r="M41" s="1210" t="n">
        <v>37.1110375882089</v>
      </c>
      <c r="N41" s="1211" t="n">
        <v>2581.76212819758</v>
      </c>
      <c r="O41" s="1212" t="n">
        <v>36935.4737150438</v>
      </c>
      <c r="P41" s="1367" t="n">
        <v>45225.3533808009</v>
      </c>
      <c r="Q41" s="1300" t="n">
        <v>22967.9621844638</v>
      </c>
      <c r="R41" s="1301" t="n">
        <v>59903.4358995075</v>
      </c>
      <c r="S41" s="1344" t="n">
        <v>68193.3155652647</v>
      </c>
    </row>
    <row r="42" customFormat="false" ht="16.5" hidden="false" customHeight="false" outlineLevel="0" collapsed="false">
      <c r="A42" s="1336" t="s">
        <v>529</v>
      </c>
      <c r="B42" s="1337" t="n">
        <f aca="false">J42</f>
        <v>400</v>
      </c>
      <c r="C42" s="1337" t="s">
        <v>496</v>
      </c>
      <c r="D42" s="1337" t="n">
        <f aca="false">K42</f>
        <v>260</v>
      </c>
      <c r="E42" s="1337" t="s">
        <v>496</v>
      </c>
      <c r="F42" s="1357" t="n">
        <f aca="false">L42</f>
        <v>2250</v>
      </c>
      <c r="G42" s="1337" t="s">
        <v>496</v>
      </c>
      <c r="H42" s="1325" t="n">
        <v>4</v>
      </c>
      <c r="I42" s="1327" t="s">
        <v>515</v>
      </c>
      <c r="J42" s="1338" t="n">
        <v>400</v>
      </c>
      <c r="K42" s="1209" t="n">
        <v>260</v>
      </c>
      <c r="L42" s="1209" t="n">
        <v>2250</v>
      </c>
      <c r="M42" s="1210" t="n">
        <v>37.8879916580742</v>
      </c>
      <c r="N42" s="1211" t="n">
        <v>2651.53948301373</v>
      </c>
      <c r="O42" s="1212" t="n">
        <v>37638.1117915088</v>
      </c>
      <c r="P42" s="1367" t="n">
        <v>46100.2385599857</v>
      </c>
      <c r="Q42" s="1300" t="n">
        <v>23371.3364573363</v>
      </c>
      <c r="R42" s="1301" t="n">
        <v>61009.448248845</v>
      </c>
      <c r="S42" s="1344" t="n">
        <v>69471.575017322</v>
      </c>
    </row>
    <row r="43" customFormat="false" ht="16.5" hidden="false" customHeight="false" outlineLevel="0" collapsed="false">
      <c r="A43" s="1336" t="s">
        <v>529</v>
      </c>
      <c r="B43" s="1337" t="n">
        <f aca="false">J43</f>
        <v>400</v>
      </c>
      <c r="C43" s="1337" t="s">
        <v>496</v>
      </c>
      <c r="D43" s="1337" t="n">
        <f aca="false">K43</f>
        <v>260</v>
      </c>
      <c r="E43" s="1337" t="s">
        <v>496</v>
      </c>
      <c r="F43" s="1357" t="n">
        <f aca="false">L43</f>
        <v>2300</v>
      </c>
      <c r="G43" s="1337" t="s">
        <v>496</v>
      </c>
      <c r="H43" s="1325" t="n">
        <v>4</v>
      </c>
      <c r="I43" s="1327" t="s">
        <v>515</v>
      </c>
      <c r="J43" s="1338" t="n">
        <v>400</v>
      </c>
      <c r="K43" s="1209" t="n">
        <v>260</v>
      </c>
      <c r="L43" s="1209" t="n">
        <v>2300</v>
      </c>
      <c r="M43" s="1210" t="n">
        <v>38.6649457279395</v>
      </c>
      <c r="N43" s="1211" t="n">
        <v>2721.31683782988</v>
      </c>
      <c r="O43" s="1212" t="n">
        <v>38340.7499991824</v>
      </c>
      <c r="P43" s="1367" t="n">
        <v>46975.1237391706</v>
      </c>
      <c r="Q43" s="1300" t="n">
        <v>23774.7108614175</v>
      </c>
      <c r="R43" s="1301" t="n">
        <v>62115.4608605999</v>
      </c>
      <c r="S43" s="1344" t="n">
        <v>70749.8346005881</v>
      </c>
    </row>
    <row r="44" customFormat="false" ht="16.5" hidden="false" customHeight="false" outlineLevel="0" collapsed="false">
      <c r="A44" s="1336" t="s">
        <v>529</v>
      </c>
      <c r="B44" s="1337" t="n">
        <f aca="false">J44</f>
        <v>400</v>
      </c>
      <c r="C44" s="1337" t="s">
        <v>496</v>
      </c>
      <c r="D44" s="1337" t="n">
        <f aca="false">K44</f>
        <v>260</v>
      </c>
      <c r="E44" s="1337" t="s">
        <v>496</v>
      </c>
      <c r="F44" s="1357" t="n">
        <f aca="false">L44</f>
        <v>2350</v>
      </c>
      <c r="G44" s="1337" t="s">
        <v>496</v>
      </c>
      <c r="H44" s="1325" t="n">
        <v>4</v>
      </c>
      <c r="I44" s="1327" t="s">
        <v>515</v>
      </c>
      <c r="J44" s="1338" t="n">
        <v>400</v>
      </c>
      <c r="K44" s="1209" t="n">
        <v>260</v>
      </c>
      <c r="L44" s="1209" t="n">
        <v>2350</v>
      </c>
      <c r="M44" s="1210" t="n">
        <v>39.4589397978047</v>
      </c>
      <c r="N44" s="1211" t="n">
        <v>2791.09419264603</v>
      </c>
      <c r="O44" s="1212" t="n">
        <v>39043.3880756475</v>
      </c>
      <c r="P44" s="1367" t="n">
        <v>47850.0089183554</v>
      </c>
      <c r="Q44" s="1300" t="n">
        <v>24393.5822540813</v>
      </c>
      <c r="R44" s="1301" t="n">
        <v>63436.9703297288</v>
      </c>
      <c r="S44" s="1344" t="n">
        <v>72243.5911724366</v>
      </c>
    </row>
    <row r="45" customFormat="false" ht="16.5" hidden="false" customHeight="false" outlineLevel="0" collapsed="false">
      <c r="A45" s="1336" t="s">
        <v>529</v>
      </c>
      <c r="B45" s="1337" t="n">
        <f aca="false">J45</f>
        <v>400</v>
      </c>
      <c r="C45" s="1337" t="s">
        <v>496</v>
      </c>
      <c r="D45" s="1337" t="n">
        <f aca="false">K45</f>
        <v>260</v>
      </c>
      <c r="E45" s="1337" t="s">
        <v>496</v>
      </c>
      <c r="F45" s="1357" t="n">
        <f aca="false">L45</f>
        <v>2400</v>
      </c>
      <c r="G45" s="1337" t="s">
        <v>496</v>
      </c>
      <c r="H45" s="1325" t="n">
        <v>4</v>
      </c>
      <c r="I45" s="1327" t="s">
        <v>515</v>
      </c>
      <c r="J45" s="1338" t="n">
        <v>400</v>
      </c>
      <c r="K45" s="1209" t="n">
        <v>260</v>
      </c>
      <c r="L45" s="1209" t="n">
        <v>2400</v>
      </c>
      <c r="M45" s="1210" t="n">
        <v>40.23589386767</v>
      </c>
      <c r="N45" s="1211" t="n">
        <v>2860.87154746218</v>
      </c>
      <c r="O45" s="1212" t="n">
        <v>39746.0261521125</v>
      </c>
      <c r="P45" s="1367" t="n">
        <v>48724.8940975402</v>
      </c>
      <c r="Q45" s="1300" t="n">
        <v>24796.9566581625</v>
      </c>
      <c r="R45" s="1301" t="n">
        <v>64542.982810275</v>
      </c>
      <c r="S45" s="1344" t="n">
        <v>73521.8507557027</v>
      </c>
    </row>
    <row r="46" customFormat="false" ht="16.5" hidden="false" customHeight="false" outlineLevel="0" collapsed="false">
      <c r="A46" s="1336" t="s">
        <v>529</v>
      </c>
      <c r="B46" s="1337" t="n">
        <f aca="false">J46</f>
        <v>400</v>
      </c>
      <c r="C46" s="1337" t="s">
        <v>496</v>
      </c>
      <c r="D46" s="1337" t="n">
        <f aca="false">K46</f>
        <v>260</v>
      </c>
      <c r="E46" s="1337" t="s">
        <v>496</v>
      </c>
      <c r="F46" s="1357" t="n">
        <f aca="false">L46</f>
        <v>2450</v>
      </c>
      <c r="G46" s="1337" t="s">
        <v>496</v>
      </c>
      <c r="H46" s="1325" t="n">
        <v>4</v>
      </c>
      <c r="I46" s="1327" t="s">
        <v>515</v>
      </c>
      <c r="J46" s="1338" t="n">
        <v>400</v>
      </c>
      <c r="K46" s="1209" t="n">
        <v>260</v>
      </c>
      <c r="L46" s="1209" t="n">
        <v>2450</v>
      </c>
      <c r="M46" s="1210" t="n">
        <v>41.1957987894953</v>
      </c>
      <c r="N46" s="1211" t="n">
        <v>2930.64890227833</v>
      </c>
      <c r="O46" s="1212" t="n">
        <v>41020.00774452</v>
      </c>
      <c r="P46" s="1367" t="n">
        <v>50136.5077471731</v>
      </c>
      <c r="Q46" s="1300" t="n">
        <v>25415.8280508263</v>
      </c>
      <c r="R46" s="1301" t="n">
        <v>66435.8357953463</v>
      </c>
      <c r="S46" s="1344" t="n">
        <v>75552.3357979993</v>
      </c>
    </row>
    <row r="47" customFormat="false" ht="16.5" hidden="false" customHeight="false" outlineLevel="0" collapsed="false">
      <c r="A47" s="1336" t="s">
        <v>529</v>
      </c>
      <c r="B47" s="1337" t="n">
        <f aca="false">J47</f>
        <v>400</v>
      </c>
      <c r="C47" s="1337" t="s">
        <v>496</v>
      </c>
      <c r="D47" s="1337" t="n">
        <f aca="false">K47</f>
        <v>260</v>
      </c>
      <c r="E47" s="1337" t="s">
        <v>496</v>
      </c>
      <c r="F47" s="1357" t="n">
        <f aca="false">L47</f>
        <v>2500</v>
      </c>
      <c r="G47" s="1337" t="s">
        <v>496</v>
      </c>
      <c r="H47" s="1325" t="n">
        <v>4</v>
      </c>
      <c r="I47" s="1327" t="s">
        <v>515</v>
      </c>
      <c r="J47" s="1338" t="n">
        <v>400</v>
      </c>
      <c r="K47" s="1209" t="n">
        <v>260</v>
      </c>
      <c r="L47" s="1209" t="n">
        <v>2500</v>
      </c>
      <c r="M47" s="1210" t="n">
        <v>41.9727528593605</v>
      </c>
      <c r="N47" s="1211" t="n">
        <v>3000.42625709448</v>
      </c>
      <c r="O47" s="1212" t="n">
        <v>41722.645820985</v>
      </c>
      <c r="P47" s="1367" t="n">
        <v>51011.3929263578</v>
      </c>
      <c r="Q47" s="1300" t="n">
        <v>25819.2024549075</v>
      </c>
      <c r="R47" s="1301" t="n">
        <v>67541.8482758925</v>
      </c>
      <c r="S47" s="1344" t="n">
        <v>76830.5953812653</v>
      </c>
    </row>
    <row r="48" customFormat="false" ht="16.5" hidden="false" customHeight="false" outlineLevel="0" collapsed="false">
      <c r="A48" s="1336" t="s">
        <v>529</v>
      </c>
      <c r="B48" s="1337" t="n">
        <f aca="false">J48</f>
        <v>400</v>
      </c>
      <c r="C48" s="1337" t="s">
        <v>496</v>
      </c>
      <c r="D48" s="1337" t="n">
        <f aca="false">K48</f>
        <v>260</v>
      </c>
      <c r="E48" s="1337" t="s">
        <v>496</v>
      </c>
      <c r="F48" s="1357" t="n">
        <f aca="false">L48</f>
        <v>2550</v>
      </c>
      <c r="G48" s="1337" t="s">
        <v>496</v>
      </c>
      <c r="H48" s="1325" t="n">
        <v>4</v>
      </c>
      <c r="I48" s="1327" t="s">
        <v>515</v>
      </c>
      <c r="J48" s="1338" t="n">
        <v>400</v>
      </c>
      <c r="K48" s="1209" t="n">
        <v>260</v>
      </c>
      <c r="L48" s="1209" t="n">
        <v>2550</v>
      </c>
      <c r="M48" s="1210" t="n">
        <v>42.7667469292258</v>
      </c>
      <c r="N48" s="1211" t="n">
        <v>3070.20361191063</v>
      </c>
      <c r="O48" s="1212" t="n">
        <v>42425.2840286588</v>
      </c>
      <c r="P48" s="1367" t="n">
        <v>51886.2781055426</v>
      </c>
      <c r="Q48" s="1300" t="n">
        <v>26438.0738475713</v>
      </c>
      <c r="R48" s="1301" t="n">
        <v>68863.35787623</v>
      </c>
      <c r="S48" s="1344" t="n">
        <v>78324.3519531139</v>
      </c>
    </row>
    <row r="49" customFormat="false" ht="16.5" hidden="false" customHeight="false" outlineLevel="0" collapsed="false">
      <c r="A49" s="1324" t="s">
        <v>529</v>
      </c>
      <c r="B49" s="1325" t="n">
        <f aca="false">J49</f>
        <v>400</v>
      </c>
      <c r="C49" s="1325" t="s">
        <v>496</v>
      </c>
      <c r="D49" s="1325" t="n">
        <f aca="false">K49</f>
        <v>260</v>
      </c>
      <c r="E49" s="1325" t="s">
        <v>496</v>
      </c>
      <c r="F49" s="1357" t="n">
        <f aca="false">L49</f>
        <v>2600</v>
      </c>
      <c r="G49" s="1325" t="s">
        <v>496</v>
      </c>
      <c r="H49" s="1325" t="n">
        <v>4</v>
      </c>
      <c r="I49" s="1327" t="s">
        <v>515</v>
      </c>
      <c r="J49" s="1338" t="n">
        <v>400</v>
      </c>
      <c r="K49" s="1209" t="n">
        <v>260</v>
      </c>
      <c r="L49" s="1209" t="n">
        <v>2600</v>
      </c>
      <c r="M49" s="1210" t="n">
        <v>43.5437009990911</v>
      </c>
      <c r="N49" s="1211" t="n">
        <v>3139.98096672678</v>
      </c>
      <c r="O49" s="1212" t="n">
        <v>43127.9221051236</v>
      </c>
      <c r="P49" s="1367" t="n">
        <v>52761.1632847274</v>
      </c>
      <c r="Q49" s="1300" t="n">
        <v>26841.4482516525</v>
      </c>
      <c r="R49" s="1301" t="n">
        <v>69969.3703567761</v>
      </c>
      <c r="S49" s="1344" t="n">
        <v>79602.6115363799</v>
      </c>
    </row>
    <row r="50" customFormat="false" ht="16.5" hidden="false" customHeight="false" outlineLevel="0" collapsed="false">
      <c r="A50" s="1336" t="s">
        <v>529</v>
      </c>
      <c r="B50" s="1337" t="n">
        <f aca="false">J50</f>
        <v>400</v>
      </c>
      <c r="C50" s="1337" t="s">
        <v>496</v>
      </c>
      <c r="D50" s="1337" t="n">
        <f aca="false">K50</f>
        <v>260</v>
      </c>
      <c r="E50" s="1337" t="s">
        <v>496</v>
      </c>
      <c r="F50" s="1357" t="n">
        <f aca="false">L50</f>
        <v>2650</v>
      </c>
      <c r="G50" s="1337" t="s">
        <v>496</v>
      </c>
      <c r="H50" s="1325" t="n">
        <v>4</v>
      </c>
      <c r="I50" s="1327" t="s">
        <v>515</v>
      </c>
      <c r="J50" s="1338" t="n">
        <v>400</v>
      </c>
      <c r="K50" s="1209" t="n">
        <v>260</v>
      </c>
      <c r="L50" s="1209" t="n">
        <v>2650</v>
      </c>
      <c r="M50" s="1210" t="n">
        <v>44.3376950689563</v>
      </c>
      <c r="N50" s="1211" t="n">
        <v>3209.75832154293</v>
      </c>
      <c r="O50" s="1212" t="n">
        <v>43830.5603127975</v>
      </c>
      <c r="P50" s="1367" t="n">
        <v>53636.0484639123</v>
      </c>
      <c r="Q50" s="1300" t="n">
        <v>27460.3196443163</v>
      </c>
      <c r="R50" s="1301" t="n">
        <v>71290.8799571138</v>
      </c>
      <c r="S50" s="1344" t="n">
        <v>81096.3681082286</v>
      </c>
    </row>
    <row r="51" customFormat="false" ht="16.5" hidden="false" customHeight="false" outlineLevel="0" collapsed="false">
      <c r="A51" s="1336" t="s">
        <v>529</v>
      </c>
      <c r="B51" s="1337" t="n">
        <f aca="false">J51</f>
        <v>400</v>
      </c>
      <c r="C51" s="1337" t="s">
        <v>496</v>
      </c>
      <c r="D51" s="1337" t="n">
        <f aca="false">K51</f>
        <v>260</v>
      </c>
      <c r="E51" s="1337" t="s">
        <v>496</v>
      </c>
      <c r="F51" s="1357" t="n">
        <f aca="false">L51</f>
        <v>2700</v>
      </c>
      <c r="G51" s="1337" t="s">
        <v>496</v>
      </c>
      <c r="H51" s="1325" t="n">
        <v>4</v>
      </c>
      <c r="I51" s="1327" t="s">
        <v>515</v>
      </c>
      <c r="J51" s="1338" t="n">
        <v>400</v>
      </c>
      <c r="K51" s="1209" t="n">
        <v>260</v>
      </c>
      <c r="L51" s="1209" t="n">
        <v>2700</v>
      </c>
      <c r="M51" s="1210" t="n">
        <v>45.1931491388216</v>
      </c>
      <c r="N51" s="1211" t="n">
        <v>3279.53567635909</v>
      </c>
      <c r="O51" s="1212" t="n">
        <v>44605.3053387038</v>
      </c>
      <c r="P51" s="1367" t="n">
        <v>54583.4807625644</v>
      </c>
      <c r="Q51" s="1300" t="n">
        <v>27863.6940483975</v>
      </c>
      <c r="R51" s="1301" t="n">
        <v>72468.9993871013</v>
      </c>
      <c r="S51" s="1344" t="n">
        <v>82447.1748109619</v>
      </c>
    </row>
    <row r="52" customFormat="false" ht="16.5" hidden="false" customHeight="false" outlineLevel="0" collapsed="false">
      <c r="A52" s="1336" t="s">
        <v>529</v>
      </c>
      <c r="B52" s="1337" t="n">
        <f aca="false">J52</f>
        <v>400</v>
      </c>
      <c r="C52" s="1337" t="s">
        <v>496</v>
      </c>
      <c r="D52" s="1337" t="n">
        <f aca="false">K52</f>
        <v>260</v>
      </c>
      <c r="E52" s="1337" t="s">
        <v>496</v>
      </c>
      <c r="F52" s="1357" t="n">
        <f aca="false">L52</f>
        <v>2750</v>
      </c>
      <c r="G52" s="1337" t="s">
        <v>496</v>
      </c>
      <c r="H52" s="1325" t="n">
        <v>4</v>
      </c>
      <c r="I52" s="1327" t="s">
        <v>515</v>
      </c>
      <c r="J52" s="1338" t="n">
        <v>400</v>
      </c>
      <c r="K52" s="1209" t="n">
        <v>260</v>
      </c>
      <c r="L52" s="1209" t="n">
        <v>2750</v>
      </c>
      <c r="M52" s="1210" t="n">
        <v>45.9701032086868</v>
      </c>
      <c r="N52" s="1211" t="n">
        <v>3349.31303117524</v>
      </c>
      <c r="O52" s="1212" t="n">
        <v>45307.9434151688</v>
      </c>
      <c r="P52" s="1367" t="n">
        <v>55458.3659417493</v>
      </c>
      <c r="Q52" s="1300" t="n">
        <v>28267.0684524788</v>
      </c>
      <c r="R52" s="1301" t="n">
        <v>73575.0118676475</v>
      </c>
      <c r="S52" s="1344" t="n">
        <v>83725.4343942281</v>
      </c>
    </row>
    <row r="53" customFormat="false" ht="16.5" hidden="false" customHeight="false" outlineLevel="0" collapsed="false">
      <c r="A53" s="1336" t="s">
        <v>529</v>
      </c>
      <c r="B53" s="1337" t="n">
        <f aca="false">J53</f>
        <v>400</v>
      </c>
      <c r="C53" s="1337" t="s">
        <v>496</v>
      </c>
      <c r="D53" s="1337" t="n">
        <f aca="false">K53</f>
        <v>260</v>
      </c>
      <c r="E53" s="1337" t="s">
        <v>496</v>
      </c>
      <c r="F53" s="1357" t="n">
        <f aca="false">L53</f>
        <v>2800</v>
      </c>
      <c r="G53" s="1337" t="s">
        <v>496</v>
      </c>
      <c r="H53" s="1325" t="n">
        <v>4</v>
      </c>
      <c r="I53" s="1327" t="s">
        <v>515</v>
      </c>
      <c r="J53" s="1338" t="n">
        <v>400</v>
      </c>
      <c r="K53" s="1209" t="n">
        <v>260</v>
      </c>
      <c r="L53" s="1209" t="n">
        <v>2800</v>
      </c>
      <c r="M53" s="1210" t="n">
        <v>46.7640972785521</v>
      </c>
      <c r="N53" s="1211" t="n">
        <v>3419.09038599139</v>
      </c>
      <c r="O53" s="1212" t="n">
        <v>46010.5816228425</v>
      </c>
      <c r="P53" s="1367" t="n">
        <v>56333.2511209341</v>
      </c>
      <c r="Q53" s="1300" t="n">
        <v>28885.9397139338</v>
      </c>
      <c r="R53" s="1301" t="n">
        <v>74896.5213367763</v>
      </c>
      <c r="S53" s="1344" t="n">
        <v>85219.1908348679</v>
      </c>
    </row>
    <row r="54" customFormat="false" ht="16.5" hidden="false" customHeight="false" outlineLevel="0" collapsed="false">
      <c r="A54" s="1336" t="s">
        <v>529</v>
      </c>
      <c r="B54" s="1337" t="n">
        <f aca="false">J54</f>
        <v>400</v>
      </c>
      <c r="C54" s="1337" t="s">
        <v>496</v>
      </c>
      <c r="D54" s="1337" t="n">
        <f aca="false">K54</f>
        <v>260</v>
      </c>
      <c r="E54" s="1337" t="s">
        <v>496</v>
      </c>
      <c r="F54" s="1357" t="n">
        <f aca="false">L54</f>
        <v>2850</v>
      </c>
      <c r="G54" s="1337" t="s">
        <v>496</v>
      </c>
      <c r="H54" s="1325" t="n">
        <v>4</v>
      </c>
      <c r="I54" s="1327" t="s">
        <v>515</v>
      </c>
      <c r="J54" s="1338" t="n">
        <v>400</v>
      </c>
      <c r="K54" s="1209" t="n">
        <v>260</v>
      </c>
      <c r="L54" s="1209" t="n">
        <v>2850</v>
      </c>
      <c r="M54" s="1210" t="n">
        <v>47.5410513484174</v>
      </c>
      <c r="N54" s="1211" t="n">
        <v>3488.86774080754</v>
      </c>
      <c r="O54" s="1212" t="n">
        <v>46713.2196993075</v>
      </c>
      <c r="P54" s="1367" t="n">
        <v>57208.1363001189</v>
      </c>
      <c r="Q54" s="1300" t="n">
        <v>29289.314118015</v>
      </c>
      <c r="R54" s="1301" t="n">
        <v>76002.5338173225</v>
      </c>
      <c r="S54" s="1344" t="n">
        <v>86497.4504181339</v>
      </c>
    </row>
    <row r="55" customFormat="false" ht="16.5" hidden="false" customHeight="false" outlineLevel="0" collapsed="false">
      <c r="A55" s="1336" t="s">
        <v>529</v>
      </c>
      <c r="B55" s="1337" t="n">
        <f aca="false">J55</f>
        <v>400</v>
      </c>
      <c r="C55" s="1337" t="s">
        <v>496</v>
      </c>
      <c r="D55" s="1337" t="n">
        <f aca="false">K55</f>
        <v>260</v>
      </c>
      <c r="E55" s="1337" t="s">
        <v>496</v>
      </c>
      <c r="F55" s="1357" t="n">
        <f aca="false">L55</f>
        <v>2900</v>
      </c>
      <c r="G55" s="1337" t="s">
        <v>496</v>
      </c>
      <c r="H55" s="1325" t="n">
        <v>4</v>
      </c>
      <c r="I55" s="1327" t="s">
        <v>515</v>
      </c>
      <c r="J55" s="1338" t="n">
        <v>400</v>
      </c>
      <c r="K55" s="1209" t="n">
        <v>260</v>
      </c>
      <c r="L55" s="1209" t="n">
        <v>2900</v>
      </c>
      <c r="M55" s="1210" t="n">
        <v>48.3350454182826</v>
      </c>
      <c r="N55" s="1211" t="n">
        <v>3558.64509562369</v>
      </c>
      <c r="O55" s="1212" t="n">
        <v>47415.8579069813</v>
      </c>
      <c r="P55" s="1367" t="n">
        <v>58083.0214793037</v>
      </c>
      <c r="Q55" s="1300" t="n">
        <v>29908.1855106788</v>
      </c>
      <c r="R55" s="1301" t="n">
        <v>77324.04341766</v>
      </c>
      <c r="S55" s="1344" t="n">
        <v>87991.2069899824</v>
      </c>
    </row>
    <row r="56" customFormat="false" ht="16.5" hidden="false" customHeight="false" outlineLevel="0" collapsed="false">
      <c r="A56" s="1336" t="s">
        <v>529</v>
      </c>
      <c r="B56" s="1337" t="n">
        <f aca="false">J56</f>
        <v>400</v>
      </c>
      <c r="C56" s="1337" t="s">
        <v>496</v>
      </c>
      <c r="D56" s="1337" t="n">
        <f aca="false">K56</f>
        <v>260</v>
      </c>
      <c r="E56" s="1337" t="s">
        <v>496</v>
      </c>
      <c r="F56" s="1357" t="n">
        <f aca="false">L56</f>
        <v>2950</v>
      </c>
      <c r="G56" s="1337" t="s">
        <v>496</v>
      </c>
      <c r="H56" s="1325" t="n">
        <v>4</v>
      </c>
      <c r="I56" s="1327" t="s">
        <v>515</v>
      </c>
      <c r="J56" s="1338" t="n">
        <v>400</v>
      </c>
      <c r="K56" s="1209" t="n">
        <v>260</v>
      </c>
      <c r="L56" s="1209" t="n">
        <v>2950</v>
      </c>
      <c r="M56" s="1210" t="n">
        <v>49.1119994881479</v>
      </c>
      <c r="N56" s="1211" t="n">
        <v>3628.42245043984</v>
      </c>
      <c r="O56" s="1212" t="n">
        <v>48118.4959834463</v>
      </c>
      <c r="P56" s="1367" t="n">
        <v>58957.9066584886</v>
      </c>
      <c r="Q56" s="1300" t="n">
        <v>30311.55991476</v>
      </c>
      <c r="R56" s="1301" t="n">
        <v>78430.0558982063</v>
      </c>
      <c r="S56" s="1344" t="n">
        <v>89269.4665732486</v>
      </c>
    </row>
    <row r="57" customFormat="false" ht="16.5" hidden="false" customHeight="false" outlineLevel="0" collapsed="false">
      <c r="A57" s="1345" t="s">
        <v>529</v>
      </c>
      <c r="B57" s="1346" t="n">
        <f aca="false">J57</f>
        <v>400</v>
      </c>
      <c r="C57" s="1346" t="s">
        <v>496</v>
      </c>
      <c r="D57" s="1346" t="n">
        <f aca="false">K57</f>
        <v>260</v>
      </c>
      <c r="E57" s="1346" t="s">
        <v>496</v>
      </c>
      <c r="F57" s="1358" t="n">
        <f aca="false">L57</f>
        <v>3000</v>
      </c>
      <c r="G57" s="1346" t="s">
        <v>496</v>
      </c>
      <c r="H57" s="1348" t="n">
        <v>4</v>
      </c>
      <c r="I57" s="1349" t="s">
        <v>515</v>
      </c>
      <c r="J57" s="1368" t="n">
        <v>400</v>
      </c>
      <c r="K57" s="1220" t="n">
        <v>260</v>
      </c>
      <c r="L57" s="1220" t="n">
        <v>3000</v>
      </c>
      <c r="M57" s="1221" t="n">
        <v>49.9059935580132</v>
      </c>
      <c r="N57" s="1222" t="n">
        <v>3698.19980525599</v>
      </c>
      <c r="O57" s="1223" t="n">
        <v>49919.4120470625</v>
      </c>
      <c r="P57" s="1369" t="n">
        <v>59832.7918376734</v>
      </c>
      <c r="Q57" s="1303" t="n">
        <v>30930.4313074238</v>
      </c>
      <c r="R57" s="1304" t="n">
        <v>80849.8433544863</v>
      </c>
      <c r="S57" s="1370" t="n">
        <v>90763.2231450971</v>
      </c>
    </row>
    <row r="58" customFormat="false" ht="22.5" hidden="false" customHeight="true" outlineLevel="0" collapsed="false">
      <c r="A58" s="1201" t="s">
        <v>498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false" outlineLevel="0" collapsed="false">
      <c r="A59" s="1202" t="s">
        <v>514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24" t="s">
        <v>529</v>
      </c>
      <c r="B60" s="1325" t="n">
        <f aca="false">J60</f>
        <v>400</v>
      </c>
      <c r="C60" s="1325" t="s">
        <v>496</v>
      </c>
      <c r="D60" s="1325" t="n">
        <f aca="false">K60</f>
        <v>300</v>
      </c>
      <c r="E60" s="1325" t="s">
        <v>496</v>
      </c>
      <c r="F60" s="1357" t="n">
        <f aca="false">L60</f>
        <v>600</v>
      </c>
      <c r="G60" s="1325" t="s">
        <v>496</v>
      </c>
      <c r="H60" s="1325" t="n">
        <v>4</v>
      </c>
      <c r="I60" s="1327" t="s">
        <v>515</v>
      </c>
      <c r="J60" s="1371" t="n">
        <v>400</v>
      </c>
      <c r="K60" s="1226" t="n">
        <v>300</v>
      </c>
      <c r="L60" s="1226" t="n">
        <v>600</v>
      </c>
      <c r="M60" s="1227" t="n">
        <v>11.8853609530745</v>
      </c>
      <c r="N60" s="1228" t="n">
        <v>373.771780005349</v>
      </c>
      <c r="O60" s="1229" t="n">
        <v>14196.0371544113</v>
      </c>
      <c r="P60" s="1372" t="n">
        <v>17230.2787259417</v>
      </c>
      <c r="Q60" s="1297" t="n">
        <v>7666.69940838</v>
      </c>
      <c r="R60" s="1298" t="n">
        <v>21862.7365627913</v>
      </c>
      <c r="S60" s="1373" t="n">
        <v>24896.9781343217</v>
      </c>
    </row>
    <row r="61" customFormat="false" ht="16.5" hidden="false" customHeight="false" outlineLevel="0" collapsed="false">
      <c r="A61" s="1336" t="s">
        <v>529</v>
      </c>
      <c r="B61" s="1337" t="n">
        <f aca="false">J61</f>
        <v>400</v>
      </c>
      <c r="C61" s="1337" t="s">
        <v>496</v>
      </c>
      <c r="D61" s="1337" t="n">
        <f aca="false">K61</f>
        <v>300</v>
      </c>
      <c r="E61" s="1337" t="s">
        <v>496</v>
      </c>
      <c r="F61" s="1357" t="n">
        <f aca="false">L61</f>
        <v>650</v>
      </c>
      <c r="G61" s="1337" t="s">
        <v>496</v>
      </c>
      <c r="H61" s="1325" t="n">
        <v>4</v>
      </c>
      <c r="I61" s="1327" t="s">
        <v>515</v>
      </c>
      <c r="J61" s="1338" t="n">
        <v>400</v>
      </c>
      <c r="K61" s="1209" t="n">
        <v>300</v>
      </c>
      <c r="L61" s="1209" t="n">
        <v>650</v>
      </c>
      <c r="M61" s="1210" t="n">
        <v>12.6817388746864</v>
      </c>
      <c r="N61" s="1211" t="n">
        <v>448.526136006419</v>
      </c>
      <c r="O61" s="1212" t="n">
        <v>14933.8071609413</v>
      </c>
      <c r="P61" s="1367" t="n">
        <v>18157.6570158777</v>
      </c>
      <c r="Q61" s="1300" t="n">
        <v>8115.67620077625</v>
      </c>
      <c r="R61" s="1301" t="n">
        <v>23049.4833617175</v>
      </c>
      <c r="S61" s="1344" t="n">
        <v>26273.333216654</v>
      </c>
    </row>
    <row r="62" customFormat="false" ht="16.5" hidden="false" customHeight="false" outlineLevel="0" collapsed="false">
      <c r="A62" s="1336" t="s">
        <v>529</v>
      </c>
      <c r="B62" s="1337" t="n">
        <f aca="false">J62</f>
        <v>400</v>
      </c>
      <c r="C62" s="1337" t="s">
        <v>496</v>
      </c>
      <c r="D62" s="1337" t="n">
        <f aca="false">K62</f>
        <v>300</v>
      </c>
      <c r="E62" s="1337" t="s">
        <v>496</v>
      </c>
      <c r="F62" s="1357" t="n">
        <f aca="false">L62</f>
        <v>700</v>
      </c>
      <c r="G62" s="1337" t="s">
        <v>496</v>
      </c>
      <c r="H62" s="1325" t="n">
        <v>4</v>
      </c>
      <c r="I62" s="1327" t="s">
        <v>515</v>
      </c>
      <c r="J62" s="1338" t="n">
        <v>400</v>
      </c>
      <c r="K62" s="1209" t="n">
        <v>300</v>
      </c>
      <c r="L62" s="1209" t="n">
        <v>700</v>
      </c>
      <c r="M62" s="1210" t="n">
        <v>13.4955827962983</v>
      </c>
      <c r="N62" s="1211" t="n">
        <v>523.280492007488</v>
      </c>
      <c r="O62" s="1212" t="n">
        <v>15671.57729868</v>
      </c>
      <c r="P62" s="1367" t="n">
        <v>19085.0353058136</v>
      </c>
      <c r="Q62" s="1300" t="n">
        <v>8780.15011296375</v>
      </c>
      <c r="R62" s="1301" t="n">
        <v>24451.7274116438</v>
      </c>
      <c r="S62" s="1344" t="n">
        <v>27865.1854187774</v>
      </c>
    </row>
    <row r="63" customFormat="false" ht="16.5" hidden="false" customHeight="false" outlineLevel="0" collapsed="false">
      <c r="A63" s="1336" t="s">
        <v>529</v>
      </c>
      <c r="B63" s="1337" t="n">
        <f aca="false">J63</f>
        <v>400</v>
      </c>
      <c r="C63" s="1337" t="s">
        <v>496</v>
      </c>
      <c r="D63" s="1337" t="n">
        <f aca="false">K63</f>
        <v>300</v>
      </c>
      <c r="E63" s="1337" t="s">
        <v>496</v>
      </c>
      <c r="F63" s="1357" t="n">
        <f aca="false">L63</f>
        <v>750</v>
      </c>
      <c r="G63" s="1337" t="s">
        <v>496</v>
      </c>
      <c r="H63" s="1325" t="n">
        <v>4</v>
      </c>
      <c r="I63" s="1327" t="s">
        <v>515</v>
      </c>
      <c r="J63" s="1338" t="n">
        <v>400</v>
      </c>
      <c r="K63" s="1209" t="n">
        <v>300</v>
      </c>
      <c r="L63" s="1209" t="n">
        <v>750</v>
      </c>
      <c r="M63" s="1210" t="n">
        <v>14.2919607179102</v>
      </c>
      <c r="N63" s="1211" t="n">
        <v>598.034848008558</v>
      </c>
      <c r="O63" s="1212" t="n">
        <v>16409.34730521</v>
      </c>
      <c r="P63" s="1367" t="n">
        <v>20012.4135957495</v>
      </c>
      <c r="Q63" s="1300" t="n">
        <v>9229.12690536</v>
      </c>
      <c r="R63" s="1301" t="n">
        <v>25638.47421057</v>
      </c>
      <c r="S63" s="1344" t="n">
        <v>29241.5405011095</v>
      </c>
    </row>
    <row r="64" customFormat="false" ht="16.5" hidden="false" customHeight="false" outlineLevel="0" collapsed="false">
      <c r="A64" s="1336" t="s">
        <v>529</v>
      </c>
      <c r="B64" s="1337" t="n">
        <f aca="false">J64</f>
        <v>400</v>
      </c>
      <c r="C64" s="1337" t="s">
        <v>496</v>
      </c>
      <c r="D64" s="1337" t="n">
        <f aca="false">K64</f>
        <v>300</v>
      </c>
      <c r="E64" s="1337" t="s">
        <v>496</v>
      </c>
      <c r="F64" s="1357" t="n">
        <f aca="false">L64</f>
        <v>800</v>
      </c>
      <c r="G64" s="1337" t="s">
        <v>496</v>
      </c>
      <c r="H64" s="1325" t="n">
        <v>4</v>
      </c>
      <c r="I64" s="1327" t="s">
        <v>515</v>
      </c>
      <c r="J64" s="1338" t="n">
        <v>400</v>
      </c>
      <c r="K64" s="1209" t="n">
        <v>300</v>
      </c>
      <c r="L64" s="1209" t="n">
        <v>800</v>
      </c>
      <c r="M64" s="1210" t="n">
        <v>15.0883386395221</v>
      </c>
      <c r="N64" s="1211" t="n">
        <v>672.789204009628</v>
      </c>
      <c r="O64" s="1212" t="n">
        <v>17147.11731174</v>
      </c>
      <c r="P64" s="1367" t="n">
        <v>20939.7918856854</v>
      </c>
      <c r="Q64" s="1300" t="n">
        <v>9678.10369775625</v>
      </c>
      <c r="R64" s="1301" t="n">
        <v>26825.2210094963</v>
      </c>
      <c r="S64" s="1344" t="n">
        <v>30617.8955834416</v>
      </c>
    </row>
    <row r="65" customFormat="false" ht="16.5" hidden="false" customHeight="false" outlineLevel="0" collapsed="false">
      <c r="A65" s="1336" t="s">
        <v>529</v>
      </c>
      <c r="B65" s="1337" t="n">
        <f aca="false">J65</f>
        <v>400</v>
      </c>
      <c r="C65" s="1337" t="s">
        <v>496</v>
      </c>
      <c r="D65" s="1337" t="n">
        <f aca="false">K65</f>
        <v>300</v>
      </c>
      <c r="E65" s="1337" t="s">
        <v>496</v>
      </c>
      <c r="F65" s="1357" t="n">
        <f aca="false">L65</f>
        <v>850</v>
      </c>
      <c r="G65" s="1337" t="s">
        <v>496</v>
      </c>
      <c r="H65" s="1325" t="n">
        <v>4</v>
      </c>
      <c r="I65" s="1327" t="s">
        <v>515</v>
      </c>
      <c r="J65" s="1338" t="n">
        <v>400</v>
      </c>
      <c r="K65" s="1209" t="n">
        <v>300</v>
      </c>
      <c r="L65" s="1209" t="n">
        <v>850</v>
      </c>
      <c r="M65" s="1210" t="n">
        <v>15.902182561134</v>
      </c>
      <c r="N65" s="1211" t="n">
        <v>747.543560010698</v>
      </c>
      <c r="O65" s="1212" t="n">
        <v>17884.8874494788</v>
      </c>
      <c r="P65" s="1367" t="n">
        <v>21867.1701756212</v>
      </c>
      <c r="Q65" s="1300" t="n">
        <v>10342.5776099438</v>
      </c>
      <c r="R65" s="1301" t="n">
        <v>28227.4650594225</v>
      </c>
      <c r="S65" s="1344" t="n">
        <v>32209.747785565</v>
      </c>
    </row>
    <row r="66" customFormat="false" ht="16.5" hidden="false" customHeight="false" outlineLevel="0" collapsed="false">
      <c r="A66" s="1336" t="s">
        <v>529</v>
      </c>
      <c r="B66" s="1337" t="n">
        <f aca="false">J66</f>
        <v>400</v>
      </c>
      <c r="C66" s="1337" t="s">
        <v>496</v>
      </c>
      <c r="D66" s="1337" t="n">
        <f aca="false">K66</f>
        <v>300</v>
      </c>
      <c r="E66" s="1337" t="s">
        <v>496</v>
      </c>
      <c r="F66" s="1357" t="n">
        <f aca="false">L66</f>
        <v>900</v>
      </c>
      <c r="G66" s="1337" t="s">
        <v>496</v>
      </c>
      <c r="H66" s="1325" t="n">
        <v>4</v>
      </c>
      <c r="I66" s="1327" t="s">
        <v>515</v>
      </c>
      <c r="J66" s="1338" t="n">
        <v>400</v>
      </c>
      <c r="K66" s="1209" t="n">
        <v>300</v>
      </c>
      <c r="L66" s="1209" t="n">
        <v>900</v>
      </c>
      <c r="M66" s="1210" t="n">
        <v>16.6985604827459</v>
      </c>
      <c r="N66" s="1211" t="n">
        <v>822.297916011767</v>
      </c>
      <c r="O66" s="1212" t="n">
        <v>18622.6574560088</v>
      </c>
      <c r="P66" s="1367" t="n">
        <v>22794.5484655572</v>
      </c>
      <c r="Q66" s="1300" t="n">
        <v>10791.55440234</v>
      </c>
      <c r="R66" s="1301" t="n">
        <v>29414.2118583488</v>
      </c>
      <c r="S66" s="1344" t="n">
        <v>33586.1028678972</v>
      </c>
    </row>
    <row r="67" customFormat="false" ht="16.5" hidden="false" customHeight="false" outlineLevel="0" collapsed="false">
      <c r="A67" s="1336" t="s">
        <v>529</v>
      </c>
      <c r="B67" s="1337" t="n">
        <f aca="false">J67</f>
        <v>400</v>
      </c>
      <c r="C67" s="1337" t="s">
        <v>496</v>
      </c>
      <c r="D67" s="1337" t="n">
        <f aca="false">K67</f>
        <v>300</v>
      </c>
      <c r="E67" s="1337" t="s">
        <v>496</v>
      </c>
      <c r="F67" s="1357" t="n">
        <f aca="false">L67</f>
        <v>950</v>
      </c>
      <c r="G67" s="1337" t="s">
        <v>496</v>
      </c>
      <c r="H67" s="1325" t="n">
        <v>4</v>
      </c>
      <c r="I67" s="1327" t="s">
        <v>515</v>
      </c>
      <c r="J67" s="1338" t="n">
        <v>400</v>
      </c>
      <c r="K67" s="1209" t="n">
        <v>300</v>
      </c>
      <c r="L67" s="1209" t="n">
        <v>950</v>
      </c>
      <c r="M67" s="1210" t="n">
        <v>17.5124044043578</v>
      </c>
      <c r="N67" s="1211" t="n">
        <v>897.052272012837</v>
      </c>
      <c r="O67" s="1212" t="n">
        <v>19360.4274625388</v>
      </c>
      <c r="P67" s="1367" t="n">
        <v>23721.9267554931</v>
      </c>
      <c r="Q67" s="1300" t="n">
        <v>11456.0281833188</v>
      </c>
      <c r="R67" s="1301" t="n">
        <v>30816.4556458575</v>
      </c>
      <c r="S67" s="1344" t="n">
        <v>35177.9549388119</v>
      </c>
    </row>
    <row r="68" customFormat="false" ht="16.5" hidden="false" customHeight="false" outlineLevel="0" collapsed="false">
      <c r="A68" s="1336" t="s">
        <v>529</v>
      </c>
      <c r="B68" s="1337" t="n">
        <f aca="false">J68</f>
        <v>400</v>
      </c>
      <c r="C68" s="1337" t="s">
        <v>496</v>
      </c>
      <c r="D68" s="1337" t="n">
        <f aca="false">K68</f>
        <v>300</v>
      </c>
      <c r="E68" s="1337" t="s">
        <v>496</v>
      </c>
      <c r="F68" s="1357" t="n">
        <f aca="false">L68</f>
        <v>1000</v>
      </c>
      <c r="G68" s="1337" t="s">
        <v>496</v>
      </c>
      <c r="H68" s="1325" t="n">
        <v>4</v>
      </c>
      <c r="I68" s="1327" t="s">
        <v>515</v>
      </c>
      <c r="J68" s="1338" t="n">
        <v>400</v>
      </c>
      <c r="K68" s="1209" t="n">
        <v>300</v>
      </c>
      <c r="L68" s="1209" t="n">
        <v>1000</v>
      </c>
      <c r="M68" s="1210" t="n">
        <v>18.3087823259697</v>
      </c>
      <c r="N68" s="1211" t="n">
        <v>971.806628013907</v>
      </c>
      <c r="O68" s="1212" t="n">
        <v>20098.1974690688</v>
      </c>
      <c r="P68" s="1367" t="n">
        <v>24649.3050454289</v>
      </c>
      <c r="Q68" s="1300" t="n">
        <v>11905.0051069238</v>
      </c>
      <c r="R68" s="1301" t="n">
        <v>32003.2025759925</v>
      </c>
      <c r="S68" s="1344" t="n">
        <v>36554.3101523526</v>
      </c>
    </row>
    <row r="69" customFormat="false" ht="16.5" hidden="false" customHeight="false" outlineLevel="0" collapsed="false">
      <c r="A69" s="1336" t="s">
        <v>529</v>
      </c>
      <c r="B69" s="1337" t="n">
        <f aca="false">J69</f>
        <v>400</v>
      </c>
      <c r="C69" s="1337" t="s">
        <v>496</v>
      </c>
      <c r="D69" s="1337" t="n">
        <f aca="false">K69</f>
        <v>300</v>
      </c>
      <c r="E69" s="1337" t="s">
        <v>496</v>
      </c>
      <c r="F69" s="1357" t="n">
        <f aca="false">L69</f>
        <v>1050</v>
      </c>
      <c r="G69" s="1337" t="s">
        <v>496</v>
      </c>
      <c r="H69" s="1325" t="n">
        <v>4</v>
      </c>
      <c r="I69" s="1327" t="s">
        <v>515</v>
      </c>
      <c r="J69" s="1338" t="n">
        <v>400</v>
      </c>
      <c r="K69" s="1209" t="n">
        <v>300</v>
      </c>
      <c r="L69" s="1209" t="n">
        <v>1050</v>
      </c>
      <c r="M69" s="1210" t="n">
        <v>19.1226262475816</v>
      </c>
      <c r="N69" s="1211" t="n">
        <v>1046.56098401498</v>
      </c>
      <c r="O69" s="1212" t="n">
        <v>20835.9676068075</v>
      </c>
      <c r="P69" s="1367" t="n">
        <v>25576.6833353649</v>
      </c>
      <c r="Q69" s="1300" t="n">
        <v>12569.4788879025</v>
      </c>
      <c r="R69" s="1301" t="n">
        <v>33405.44649471</v>
      </c>
      <c r="S69" s="1344" t="n">
        <v>38146.1622232674</v>
      </c>
    </row>
    <row r="70" customFormat="false" ht="16.5" hidden="false" customHeight="false" outlineLevel="0" collapsed="false">
      <c r="A70" s="1324" t="s">
        <v>529</v>
      </c>
      <c r="B70" s="1325" t="n">
        <f aca="false">J70</f>
        <v>400</v>
      </c>
      <c r="C70" s="1325" t="s">
        <v>496</v>
      </c>
      <c r="D70" s="1325" t="n">
        <f aca="false">K70</f>
        <v>300</v>
      </c>
      <c r="E70" s="1325" t="s">
        <v>496</v>
      </c>
      <c r="F70" s="1357" t="n">
        <f aca="false">L70</f>
        <v>1100</v>
      </c>
      <c r="G70" s="1325" t="s">
        <v>496</v>
      </c>
      <c r="H70" s="1325" t="n">
        <v>4</v>
      </c>
      <c r="I70" s="1327" t="s">
        <v>515</v>
      </c>
      <c r="J70" s="1338" t="n">
        <v>400</v>
      </c>
      <c r="K70" s="1209" t="n">
        <v>300</v>
      </c>
      <c r="L70" s="1209" t="n">
        <v>1100</v>
      </c>
      <c r="M70" s="1210" t="n">
        <v>19.9190041691935</v>
      </c>
      <c r="N70" s="1211" t="n">
        <v>1121.31534001605</v>
      </c>
      <c r="O70" s="1212" t="n">
        <v>21573.7376133375</v>
      </c>
      <c r="P70" s="1367" t="n">
        <v>26504.0616253009</v>
      </c>
      <c r="Q70" s="1300" t="n">
        <v>13018.4558115075</v>
      </c>
      <c r="R70" s="1301" t="n">
        <v>34592.193424845</v>
      </c>
      <c r="S70" s="1344" t="n">
        <v>39522.5174368084</v>
      </c>
    </row>
    <row r="71" customFormat="false" ht="16.5" hidden="false" customHeight="false" outlineLevel="0" collapsed="false">
      <c r="A71" s="1336" t="s">
        <v>529</v>
      </c>
      <c r="B71" s="1337" t="n">
        <f aca="false">J71</f>
        <v>400</v>
      </c>
      <c r="C71" s="1337" t="s">
        <v>496</v>
      </c>
      <c r="D71" s="1337" t="n">
        <f aca="false">K71</f>
        <v>300</v>
      </c>
      <c r="E71" s="1337" t="s">
        <v>496</v>
      </c>
      <c r="F71" s="1357" t="n">
        <f aca="false">L71</f>
        <v>1150</v>
      </c>
      <c r="G71" s="1337" t="s">
        <v>496</v>
      </c>
      <c r="H71" s="1325" t="n">
        <v>4</v>
      </c>
      <c r="I71" s="1327" t="s">
        <v>515</v>
      </c>
      <c r="J71" s="1338" t="n">
        <v>400</v>
      </c>
      <c r="K71" s="1209" t="n">
        <v>300</v>
      </c>
      <c r="L71" s="1209" t="n">
        <v>1150</v>
      </c>
      <c r="M71" s="1210" t="n">
        <v>20.7153820908054</v>
      </c>
      <c r="N71" s="1211" t="n">
        <v>1196.06969601712</v>
      </c>
      <c r="O71" s="1212" t="n">
        <v>22311.5076198675</v>
      </c>
      <c r="P71" s="1367" t="n">
        <v>27431.4399152368</v>
      </c>
      <c r="Q71" s="1300" t="n">
        <v>13467.4326039038</v>
      </c>
      <c r="R71" s="1301" t="n">
        <v>35778.9402237712</v>
      </c>
      <c r="S71" s="1344" t="n">
        <v>40898.8725191405</v>
      </c>
    </row>
    <row r="72" customFormat="false" ht="16.5" hidden="false" customHeight="false" outlineLevel="0" collapsed="false">
      <c r="A72" s="1336" t="s">
        <v>529</v>
      </c>
      <c r="B72" s="1337" t="n">
        <f aca="false">J72</f>
        <v>400</v>
      </c>
      <c r="C72" s="1337" t="s">
        <v>496</v>
      </c>
      <c r="D72" s="1337" t="n">
        <f aca="false">K72</f>
        <v>300</v>
      </c>
      <c r="E72" s="1337" t="s">
        <v>496</v>
      </c>
      <c r="F72" s="1357" t="n">
        <f aca="false">L72</f>
        <v>1200</v>
      </c>
      <c r="G72" s="1337" t="s">
        <v>496</v>
      </c>
      <c r="H72" s="1325" t="n">
        <v>4</v>
      </c>
      <c r="I72" s="1327" t="s">
        <v>515</v>
      </c>
      <c r="J72" s="1338" t="n">
        <v>400</v>
      </c>
      <c r="K72" s="1209" t="n">
        <v>300</v>
      </c>
      <c r="L72" s="1209" t="n">
        <v>1200</v>
      </c>
      <c r="M72" s="1210" t="n">
        <v>21.6096885124173</v>
      </c>
      <c r="N72" s="1211" t="n">
        <v>1270.82405201819</v>
      </c>
      <c r="O72" s="1212" t="n">
        <v>23124.9899298713</v>
      </c>
      <c r="P72" s="1367" t="n">
        <v>28435.718151808</v>
      </c>
      <c r="Q72" s="1300" t="n">
        <v>14131.9063848825</v>
      </c>
      <c r="R72" s="1301" t="n">
        <v>37256.8963147538</v>
      </c>
      <c r="S72" s="1344" t="n">
        <v>42567.6245366905</v>
      </c>
    </row>
    <row r="73" customFormat="false" ht="16.5" hidden="false" customHeight="false" outlineLevel="0" collapsed="false">
      <c r="A73" s="1336" t="s">
        <v>529</v>
      </c>
      <c r="B73" s="1337" t="n">
        <f aca="false">J73</f>
        <v>400</v>
      </c>
      <c r="C73" s="1337" t="s">
        <v>496</v>
      </c>
      <c r="D73" s="1337" t="n">
        <f aca="false">K73</f>
        <v>300</v>
      </c>
      <c r="E73" s="1337" t="s">
        <v>496</v>
      </c>
      <c r="F73" s="1357" t="n">
        <f aca="false">L73</f>
        <v>1250</v>
      </c>
      <c r="G73" s="1337" t="s">
        <v>496</v>
      </c>
      <c r="H73" s="1325" t="n">
        <v>4</v>
      </c>
      <c r="I73" s="1327" t="s">
        <v>515</v>
      </c>
      <c r="J73" s="1338" t="n">
        <v>400</v>
      </c>
      <c r="K73" s="1209" t="n">
        <v>300</v>
      </c>
      <c r="L73" s="1209" t="n">
        <v>1250</v>
      </c>
      <c r="M73" s="1210" t="n">
        <v>22.4060664340292</v>
      </c>
      <c r="N73" s="1211" t="n">
        <v>1345.57840801926</v>
      </c>
      <c r="O73" s="1212" t="n">
        <v>23862.7599364013</v>
      </c>
      <c r="P73" s="1367" t="n">
        <v>29363.096441744</v>
      </c>
      <c r="Q73" s="1300" t="n">
        <v>14580.8833084875</v>
      </c>
      <c r="R73" s="1301" t="n">
        <v>38443.6432448888</v>
      </c>
      <c r="S73" s="1344" t="n">
        <v>43943.9797502315</v>
      </c>
    </row>
    <row r="74" customFormat="false" ht="16.5" hidden="false" customHeight="false" outlineLevel="0" collapsed="false">
      <c r="A74" s="1336" t="s">
        <v>529</v>
      </c>
      <c r="B74" s="1337" t="n">
        <f aca="false">J74</f>
        <v>400</v>
      </c>
      <c r="C74" s="1337" t="s">
        <v>496</v>
      </c>
      <c r="D74" s="1337" t="n">
        <f aca="false">K74</f>
        <v>300</v>
      </c>
      <c r="E74" s="1337" t="s">
        <v>496</v>
      </c>
      <c r="F74" s="1357" t="n">
        <f aca="false">L74</f>
        <v>1300</v>
      </c>
      <c r="G74" s="1337" t="s">
        <v>496</v>
      </c>
      <c r="H74" s="1325" t="n">
        <v>4</v>
      </c>
      <c r="I74" s="1327" t="s">
        <v>515</v>
      </c>
      <c r="J74" s="1338" t="n">
        <v>400</v>
      </c>
      <c r="K74" s="1209" t="n">
        <v>300</v>
      </c>
      <c r="L74" s="1209" t="n">
        <v>1300</v>
      </c>
      <c r="M74" s="1210" t="n">
        <v>23.2199103556411</v>
      </c>
      <c r="N74" s="1211" t="n">
        <v>1420.33276402033</v>
      </c>
      <c r="O74" s="1212" t="n">
        <v>24600.53007414</v>
      </c>
      <c r="P74" s="1367" t="n">
        <v>30290.4747316799</v>
      </c>
      <c r="Q74" s="1300" t="n">
        <v>15245.3570894663</v>
      </c>
      <c r="R74" s="1301" t="n">
        <v>39845.8871636063</v>
      </c>
      <c r="S74" s="1344" t="n">
        <v>45535.8318211461</v>
      </c>
    </row>
    <row r="75" customFormat="false" ht="16.5" hidden="false" customHeight="false" outlineLevel="0" collapsed="false">
      <c r="A75" s="1336" t="s">
        <v>529</v>
      </c>
      <c r="B75" s="1337" t="n">
        <f aca="false">J75</f>
        <v>400</v>
      </c>
      <c r="C75" s="1337" t="s">
        <v>496</v>
      </c>
      <c r="D75" s="1337" t="n">
        <f aca="false">K75</f>
        <v>300</v>
      </c>
      <c r="E75" s="1337" t="s">
        <v>496</v>
      </c>
      <c r="F75" s="1357" t="n">
        <f aca="false">L75</f>
        <v>1350</v>
      </c>
      <c r="G75" s="1337" t="s">
        <v>496</v>
      </c>
      <c r="H75" s="1325" t="n">
        <v>4</v>
      </c>
      <c r="I75" s="1327" t="s">
        <v>515</v>
      </c>
      <c r="J75" s="1338" t="n">
        <v>400</v>
      </c>
      <c r="K75" s="1209" t="n">
        <v>300</v>
      </c>
      <c r="L75" s="1209" t="n">
        <v>1350</v>
      </c>
      <c r="M75" s="1210" t="n">
        <v>24.016288277253</v>
      </c>
      <c r="N75" s="1211" t="n">
        <v>1495.0871200214</v>
      </c>
      <c r="O75" s="1212" t="n">
        <v>25338.30008067</v>
      </c>
      <c r="P75" s="1367" t="n">
        <v>31217.8530216158</v>
      </c>
      <c r="Q75" s="1300" t="n">
        <v>15694.3338818625</v>
      </c>
      <c r="R75" s="1301" t="n">
        <v>41032.6339625325</v>
      </c>
      <c r="S75" s="1344" t="n">
        <v>46912.1869034783</v>
      </c>
    </row>
    <row r="76" customFormat="false" ht="16.5" hidden="false" customHeight="false" outlineLevel="0" collapsed="false">
      <c r="A76" s="1336" t="s">
        <v>529</v>
      </c>
      <c r="B76" s="1337" t="n">
        <f aca="false">J76</f>
        <v>400</v>
      </c>
      <c r="C76" s="1337" t="s">
        <v>496</v>
      </c>
      <c r="D76" s="1337" t="n">
        <f aca="false">K76</f>
        <v>300</v>
      </c>
      <c r="E76" s="1337" t="s">
        <v>496</v>
      </c>
      <c r="F76" s="1357" t="n">
        <f aca="false">L76</f>
        <v>1400</v>
      </c>
      <c r="G76" s="1337" t="s">
        <v>496</v>
      </c>
      <c r="H76" s="1325" t="n">
        <v>4</v>
      </c>
      <c r="I76" s="1327" t="s">
        <v>515</v>
      </c>
      <c r="J76" s="1338" t="n">
        <v>400</v>
      </c>
      <c r="K76" s="1209" t="n">
        <v>300</v>
      </c>
      <c r="L76" s="1209" t="n">
        <v>1400</v>
      </c>
      <c r="M76" s="1210" t="n">
        <v>24.8301321988649</v>
      </c>
      <c r="N76" s="1211" t="n">
        <v>1569.84147602247</v>
      </c>
      <c r="O76" s="1212" t="n">
        <v>26076.0700872</v>
      </c>
      <c r="P76" s="1367" t="n">
        <v>32145.2313115517</v>
      </c>
      <c r="Q76" s="1300" t="n">
        <v>16358.80779405</v>
      </c>
      <c r="R76" s="1301" t="n">
        <v>42434.87788125</v>
      </c>
      <c r="S76" s="1344" t="n">
        <v>48504.0391056017</v>
      </c>
    </row>
    <row r="77" customFormat="false" ht="16.5" hidden="false" customHeight="false" outlineLevel="0" collapsed="false">
      <c r="A77" s="1336" t="s">
        <v>529</v>
      </c>
      <c r="B77" s="1337" t="n">
        <f aca="false">J77</f>
        <v>400</v>
      </c>
      <c r="C77" s="1337" t="s">
        <v>496</v>
      </c>
      <c r="D77" s="1337" t="n">
        <f aca="false">K77</f>
        <v>300</v>
      </c>
      <c r="E77" s="1337" t="s">
        <v>496</v>
      </c>
      <c r="F77" s="1357" t="n">
        <f aca="false">L77</f>
        <v>1450</v>
      </c>
      <c r="G77" s="1337" t="s">
        <v>496</v>
      </c>
      <c r="H77" s="1325" t="n">
        <v>4</v>
      </c>
      <c r="I77" s="1327" t="s">
        <v>515</v>
      </c>
      <c r="J77" s="1338" t="n">
        <v>400</v>
      </c>
      <c r="K77" s="1209" t="n">
        <v>300</v>
      </c>
      <c r="L77" s="1209" t="n">
        <v>1450</v>
      </c>
      <c r="M77" s="1210" t="n">
        <v>25.6265101204767</v>
      </c>
      <c r="N77" s="1211" t="n">
        <v>1644.59583202354</v>
      </c>
      <c r="O77" s="1212" t="n">
        <v>26813.84009373</v>
      </c>
      <c r="P77" s="1367" t="n">
        <v>33072.6096014875</v>
      </c>
      <c r="Q77" s="1300" t="n">
        <v>16807.7845864461</v>
      </c>
      <c r="R77" s="1301" t="n">
        <v>43621.6246801761</v>
      </c>
      <c r="S77" s="1344" t="n">
        <v>49880.3941879337</v>
      </c>
    </row>
    <row r="78" customFormat="false" ht="16.5" hidden="false" customHeight="false" outlineLevel="0" collapsed="false">
      <c r="A78" s="1336" t="s">
        <v>529</v>
      </c>
      <c r="B78" s="1337" t="n">
        <f aca="false">J78</f>
        <v>400</v>
      </c>
      <c r="C78" s="1337" t="s">
        <v>496</v>
      </c>
      <c r="D78" s="1337" t="n">
        <f aca="false">K78</f>
        <v>300</v>
      </c>
      <c r="E78" s="1337" t="s">
        <v>496</v>
      </c>
      <c r="F78" s="1357" t="n">
        <f aca="false">L78</f>
        <v>1500</v>
      </c>
      <c r="G78" s="1337" t="s">
        <v>496</v>
      </c>
      <c r="H78" s="1325" t="n">
        <v>4</v>
      </c>
      <c r="I78" s="1327" t="s">
        <v>515</v>
      </c>
      <c r="J78" s="1338" t="n">
        <v>400</v>
      </c>
      <c r="K78" s="1209" t="n">
        <v>300</v>
      </c>
      <c r="L78" s="1209" t="n">
        <v>1500</v>
      </c>
      <c r="M78" s="1210" t="n">
        <v>26.6104126653476</v>
      </c>
      <c r="N78" s="1211" t="n">
        <v>1719.3501880246</v>
      </c>
      <c r="O78" s="1212" t="n">
        <v>28151.5207788788</v>
      </c>
      <c r="P78" s="1367" t="n">
        <v>34568.9200700983</v>
      </c>
      <c r="Q78" s="1300" t="n">
        <v>17472.2584986338</v>
      </c>
      <c r="R78" s="1301" t="n">
        <v>45623.7792775125</v>
      </c>
      <c r="S78" s="1344" t="n">
        <v>52041.1785687321</v>
      </c>
    </row>
    <row r="79" customFormat="false" ht="16.5" hidden="false" customHeight="false" outlineLevel="0" collapsed="false">
      <c r="A79" s="1336" t="s">
        <v>529</v>
      </c>
      <c r="B79" s="1337" t="n">
        <f aca="false">J79</f>
        <v>400</v>
      </c>
      <c r="C79" s="1337" t="s">
        <v>496</v>
      </c>
      <c r="D79" s="1337" t="n">
        <f aca="false">K79</f>
        <v>300</v>
      </c>
      <c r="E79" s="1337" t="s">
        <v>496</v>
      </c>
      <c r="F79" s="1357" t="n">
        <f aca="false">L79</f>
        <v>1550</v>
      </c>
      <c r="G79" s="1337" t="s">
        <v>496</v>
      </c>
      <c r="H79" s="1325" t="n">
        <v>4</v>
      </c>
      <c r="I79" s="1327" t="s">
        <v>515</v>
      </c>
      <c r="J79" s="1338" t="n">
        <v>400</v>
      </c>
      <c r="K79" s="1209" t="n">
        <v>300</v>
      </c>
      <c r="L79" s="1209" t="n">
        <v>1550</v>
      </c>
      <c r="M79" s="1210" t="n">
        <v>27.4067905869595</v>
      </c>
      <c r="N79" s="1211" t="n">
        <v>1794.10454402567</v>
      </c>
      <c r="O79" s="1212" t="n">
        <v>28889.2907854088</v>
      </c>
      <c r="P79" s="1367" t="n">
        <v>35496.2983600342</v>
      </c>
      <c r="Q79" s="1300" t="n">
        <v>17921.23529103</v>
      </c>
      <c r="R79" s="1301" t="n">
        <v>46810.5260764388</v>
      </c>
      <c r="S79" s="1344" t="n">
        <v>53417.5336510642</v>
      </c>
    </row>
    <row r="80" customFormat="false" ht="16.5" hidden="false" customHeight="false" outlineLevel="0" collapsed="false">
      <c r="A80" s="1324" t="s">
        <v>529</v>
      </c>
      <c r="B80" s="1325" t="n">
        <f aca="false">J80</f>
        <v>400</v>
      </c>
      <c r="C80" s="1325" t="s">
        <v>496</v>
      </c>
      <c r="D80" s="1325" t="n">
        <f aca="false">K80</f>
        <v>300</v>
      </c>
      <c r="E80" s="1325" t="s">
        <v>496</v>
      </c>
      <c r="F80" s="1357" t="n">
        <f aca="false">L80</f>
        <v>1600</v>
      </c>
      <c r="G80" s="1325" t="s">
        <v>496</v>
      </c>
      <c r="H80" s="1325" t="n">
        <v>4</v>
      </c>
      <c r="I80" s="1327" t="s">
        <v>515</v>
      </c>
      <c r="J80" s="1338" t="n">
        <v>400</v>
      </c>
      <c r="K80" s="1209" t="n">
        <v>300</v>
      </c>
      <c r="L80" s="1209" t="n">
        <v>1600</v>
      </c>
      <c r="M80" s="1210" t="n">
        <v>28.2031685085714</v>
      </c>
      <c r="N80" s="1211" t="n">
        <v>1868.85890002674</v>
      </c>
      <c r="O80" s="1212" t="n">
        <v>29627.0607919388</v>
      </c>
      <c r="P80" s="1367" t="n">
        <v>36423.6766499702</v>
      </c>
      <c r="Q80" s="1300" t="n">
        <v>18370.2120834263</v>
      </c>
      <c r="R80" s="1301" t="n">
        <v>47997.272875365</v>
      </c>
      <c r="S80" s="1344" t="n">
        <v>54793.8887333965</v>
      </c>
    </row>
    <row r="81" customFormat="false" ht="16.5" hidden="false" customHeight="false" outlineLevel="0" collapsed="false">
      <c r="A81" s="1336" t="s">
        <v>529</v>
      </c>
      <c r="B81" s="1337" t="n">
        <f aca="false">J81</f>
        <v>400</v>
      </c>
      <c r="C81" s="1337" t="s">
        <v>496</v>
      </c>
      <c r="D81" s="1337" t="n">
        <f aca="false">K81</f>
        <v>300</v>
      </c>
      <c r="E81" s="1337" t="s">
        <v>496</v>
      </c>
      <c r="F81" s="1357" t="n">
        <f aca="false">L81</f>
        <v>1650</v>
      </c>
      <c r="G81" s="1337" t="s">
        <v>496</v>
      </c>
      <c r="H81" s="1325" t="n">
        <v>4</v>
      </c>
      <c r="I81" s="1327" t="s">
        <v>515</v>
      </c>
      <c r="J81" s="1338" t="n">
        <v>400</v>
      </c>
      <c r="K81" s="1209" t="n">
        <v>300</v>
      </c>
      <c r="L81" s="1209" t="n">
        <v>1650</v>
      </c>
      <c r="M81" s="1210" t="n">
        <v>29.0170124301833</v>
      </c>
      <c r="N81" s="1211" t="n">
        <v>1943.61325602781</v>
      </c>
      <c r="O81" s="1212" t="n">
        <v>30364.8307984688</v>
      </c>
      <c r="P81" s="1367" t="n">
        <v>37351.0549399061</v>
      </c>
      <c r="Q81" s="1300" t="n">
        <v>19034.6859956138</v>
      </c>
      <c r="R81" s="1301" t="n">
        <v>49399.5167940825</v>
      </c>
      <c r="S81" s="1344" t="n">
        <v>56385.7409355199</v>
      </c>
    </row>
    <row r="82" customFormat="false" ht="16.5" hidden="false" customHeight="false" outlineLevel="0" collapsed="false">
      <c r="A82" s="1336" t="s">
        <v>529</v>
      </c>
      <c r="B82" s="1337" t="n">
        <f aca="false">J82</f>
        <v>400</v>
      </c>
      <c r="C82" s="1337" t="s">
        <v>496</v>
      </c>
      <c r="D82" s="1337" t="n">
        <f aca="false">K82</f>
        <v>300</v>
      </c>
      <c r="E82" s="1337" t="s">
        <v>496</v>
      </c>
      <c r="F82" s="1357" t="n">
        <f aca="false">L82</f>
        <v>1700</v>
      </c>
      <c r="G82" s="1337" t="s">
        <v>496</v>
      </c>
      <c r="H82" s="1325" t="n">
        <v>4</v>
      </c>
      <c r="I82" s="1327" t="s">
        <v>515</v>
      </c>
      <c r="J82" s="1338" t="n">
        <v>400</v>
      </c>
      <c r="K82" s="1209" t="n">
        <v>300</v>
      </c>
      <c r="L82" s="1209" t="n">
        <v>1700</v>
      </c>
      <c r="M82" s="1210" t="n">
        <v>29.8133903517952</v>
      </c>
      <c r="N82" s="1211" t="n">
        <v>2018.36761202888</v>
      </c>
      <c r="O82" s="1212" t="n">
        <v>31102.6009362075</v>
      </c>
      <c r="P82" s="1367" t="n">
        <v>38278.433229842</v>
      </c>
      <c r="Q82" s="1300" t="n">
        <v>19483.66278801</v>
      </c>
      <c r="R82" s="1301" t="n">
        <v>50586.2637242175</v>
      </c>
      <c r="S82" s="1344" t="n">
        <v>57762.096017852</v>
      </c>
    </row>
    <row r="83" customFormat="false" ht="16.5" hidden="false" customHeight="false" outlineLevel="0" collapsed="false">
      <c r="A83" s="1336" t="s">
        <v>529</v>
      </c>
      <c r="B83" s="1337" t="n">
        <f aca="false">J83</f>
        <v>400</v>
      </c>
      <c r="C83" s="1337" t="s">
        <v>496</v>
      </c>
      <c r="D83" s="1337" t="n">
        <f aca="false">K83</f>
        <v>300</v>
      </c>
      <c r="E83" s="1337" t="s">
        <v>496</v>
      </c>
      <c r="F83" s="1357" t="n">
        <f aca="false">L83</f>
        <v>1750</v>
      </c>
      <c r="G83" s="1337" t="s">
        <v>496</v>
      </c>
      <c r="H83" s="1325" t="n">
        <v>4</v>
      </c>
      <c r="I83" s="1327" t="s">
        <v>515</v>
      </c>
      <c r="J83" s="1338" t="n">
        <v>400</v>
      </c>
      <c r="K83" s="1209" t="n">
        <v>300</v>
      </c>
      <c r="L83" s="1209" t="n">
        <v>1750</v>
      </c>
      <c r="M83" s="1210" t="n">
        <v>30.6272342734071</v>
      </c>
      <c r="N83" s="1211" t="n">
        <v>2093.12196802995</v>
      </c>
      <c r="O83" s="1212" t="n">
        <v>31840.3709427375</v>
      </c>
      <c r="P83" s="1367" t="n">
        <v>39205.8115197779</v>
      </c>
      <c r="Q83" s="1300" t="n">
        <v>20148.1367001975</v>
      </c>
      <c r="R83" s="1301" t="n">
        <v>51988.507642935</v>
      </c>
      <c r="S83" s="1344" t="n">
        <v>59353.9482199754</v>
      </c>
    </row>
    <row r="84" customFormat="false" ht="16.5" hidden="false" customHeight="false" outlineLevel="0" collapsed="false">
      <c r="A84" s="1336" t="s">
        <v>529</v>
      </c>
      <c r="B84" s="1337" t="n">
        <f aca="false">J84</f>
        <v>400</v>
      </c>
      <c r="C84" s="1337" t="s">
        <v>496</v>
      </c>
      <c r="D84" s="1337" t="n">
        <f aca="false">K84</f>
        <v>300</v>
      </c>
      <c r="E84" s="1337" t="s">
        <v>496</v>
      </c>
      <c r="F84" s="1357" t="n">
        <f aca="false">L84</f>
        <v>1800</v>
      </c>
      <c r="G84" s="1337" t="s">
        <v>496</v>
      </c>
      <c r="H84" s="1325" t="n">
        <v>4</v>
      </c>
      <c r="I84" s="1327" t="s">
        <v>515</v>
      </c>
      <c r="J84" s="1338" t="n">
        <v>400</v>
      </c>
      <c r="K84" s="1209" t="n">
        <v>300</v>
      </c>
      <c r="L84" s="1209" t="n">
        <v>1800</v>
      </c>
      <c r="M84" s="1210" t="n">
        <v>31.423612195019</v>
      </c>
      <c r="N84" s="1211" t="n">
        <v>2167.87632403102</v>
      </c>
      <c r="O84" s="1212" t="n">
        <v>32578.1409492675</v>
      </c>
      <c r="P84" s="1367" t="n">
        <v>40133.1898097139</v>
      </c>
      <c r="Q84" s="1300" t="n">
        <v>20597.1134925938</v>
      </c>
      <c r="R84" s="1301" t="n">
        <v>53175.2544418613</v>
      </c>
      <c r="S84" s="1344" t="n">
        <v>60730.3033023076</v>
      </c>
    </row>
    <row r="85" customFormat="false" ht="16.5" hidden="false" customHeight="false" outlineLevel="0" collapsed="false">
      <c r="A85" s="1336" t="s">
        <v>529</v>
      </c>
      <c r="B85" s="1337" t="n">
        <f aca="false">J85</f>
        <v>400</v>
      </c>
      <c r="C85" s="1337" t="s">
        <v>496</v>
      </c>
      <c r="D85" s="1337" t="n">
        <f aca="false">K85</f>
        <v>300</v>
      </c>
      <c r="E85" s="1337" t="s">
        <v>496</v>
      </c>
      <c r="F85" s="1357" t="n">
        <f aca="false">L85</f>
        <v>1850</v>
      </c>
      <c r="G85" s="1337" t="s">
        <v>496</v>
      </c>
      <c r="H85" s="1325" t="n">
        <v>4</v>
      </c>
      <c r="I85" s="1327" t="s">
        <v>515</v>
      </c>
      <c r="J85" s="1338" t="n">
        <v>400</v>
      </c>
      <c r="K85" s="1209" t="n">
        <v>300</v>
      </c>
      <c r="L85" s="1209" t="n">
        <v>1850</v>
      </c>
      <c r="M85" s="1210" t="n">
        <v>32.2374561166309</v>
      </c>
      <c r="N85" s="1211" t="n">
        <v>2242.63068003209</v>
      </c>
      <c r="O85" s="1212" t="n">
        <v>33315.9110870063</v>
      </c>
      <c r="P85" s="1367" t="n">
        <v>41060.5680996498</v>
      </c>
      <c r="Q85" s="1300" t="n">
        <v>21261.5872735725</v>
      </c>
      <c r="R85" s="1301" t="n">
        <v>54577.4983605788</v>
      </c>
      <c r="S85" s="1344" t="n">
        <v>62322.1553732223</v>
      </c>
    </row>
    <row r="86" customFormat="false" ht="16.5" hidden="false" customHeight="false" outlineLevel="0" collapsed="false">
      <c r="A86" s="1336" t="s">
        <v>529</v>
      </c>
      <c r="B86" s="1337" t="n">
        <f aca="false">J86</f>
        <v>400</v>
      </c>
      <c r="C86" s="1337" t="s">
        <v>496</v>
      </c>
      <c r="D86" s="1337" t="n">
        <f aca="false">K86</f>
        <v>300</v>
      </c>
      <c r="E86" s="1337" t="s">
        <v>496</v>
      </c>
      <c r="F86" s="1357" t="n">
        <f aca="false">L86</f>
        <v>1900</v>
      </c>
      <c r="G86" s="1337" t="s">
        <v>496</v>
      </c>
      <c r="H86" s="1325" t="n">
        <v>4</v>
      </c>
      <c r="I86" s="1327" t="s">
        <v>515</v>
      </c>
      <c r="J86" s="1338" t="n">
        <v>400</v>
      </c>
      <c r="K86" s="1209" t="n">
        <v>300</v>
      </c>
      <c r="L86" s="1209" t="n">
        <v>1900</v>
      </c>
      <c r="M86" s="1210" t="n">
        <v>33.0338340382428</v>
      </c>
      <c r="N86" s="1211" t="n">
        <v>2317.38503603316</v>
      </c>
      <c r="O86" s="1212" t="n">
        <v>34053.6810935363</v>
      </c>
      <c r="P86" s="1367" t="n">
        <v>41987.9463895856</v>
      </c>
      <c r="Q86" s="1300" t="n">
        <v>21710.5641971775</v>
      </c>
      <c r="R86" s="1301" t="n">
        <v>55764.2452907138</v>
      </c>
      <c r="S86" s="1344" t="n">
        <v>63698.5105867631</v>
      </c>
    </row>
    <row r="87" customFormat="false" ht="16.5" hidden="false" customHeight="false" outlineLevel="0" collapsed="false">
      <c r="A87" s="1336" t="s">
        <v>529</v>
      </c>
      <c r="B87" s="1337" t="n">
        <f aca="false">J87</f>
        <v>400</v>
      </c>
      <c r="C87" s="1337" t="s">
        <v>496</v>
      </c>
      <c r="D87" s="1337" t="n">
        <f aca="false">K87</f>
        <v>300</v>
      </c>
      <c r="E87" s="1337" t="s">
        <v>496</v>
      </c>
      <c r="F87" s="1357" t="n">
        <f aca="false">L87</f>
        <v>1950</v>
      </c>
      <c r="G87" s="1337" t="s">
        <v>496</v>
      </c>
      <c r="H87" s="1325" t="n">
        <v>4</v>
      </c>
      <c r="I87" s="1327" t="s">
        <v>515</v>
      </c>
      <c r="J87" s="1338" t="n">
        <v>400</v>
      </c>
      <c r="K87" s="1209" t="n">
        <v>300</v>
      </c>
      <c r="L87" s="1209" t="n">
        <v>1950</v>
      </c>
      <c r="M87" s="1210" t="n">
        <v>33.9106744598547</v>
      </c>
      <c r="N87" s="1211" t="n">
        <v>2392.13939203423</v>
      </c>
      <c r="O87" s="1212" t="n">
        <v>34867.16340354</v>
      </c>
      <c r="P87" s="1367" t="n">
        <v>42992.224626157</v>
      </c>
      <c r="Q87" s="1300" t="n">
        <v>22159.5409895738</v>
      </c>
      <c r="R87" s="1301" t="n">
        <v>57026.7043931138</v>
      </c>
      <c r="S87" s="1344" t="n">
        <v>65151.7656157308</v>
      </c>
    </row>
    <row r="88" customFormat="false" ht="16.5" hidden="false" customHeight="false" outlineLevel="0" collapsed="false">
      <c r="A88" s="1336" t="s">
        <v>529</v>
      </c>
      <c r="B88" s="1337" t="n">
        <f aca="false">J88</f>
        <v>400</v>
      </c>
      <c r="C88" s="1337" t="s">
        <v>496</v>
      </c>
      <c r="D88" s="1337" t="n">
        <f aca="false">K88</f>
        <v>300</v>
      </c>
      <c r="E88" s="1337" t="s">
        <v>496</v>
      </c>
      <c r="F88" s="1357" t="n">
        <f aca="false">L88</f>
        <v>2000</v>
      </c>
      <c r="G88" s="1337" t="s">
        <v>496</v>
      </c>
      <c r="H88" s="1325" t="n">
        <v>4</v>
      </c>
      <c r="I88" s="1327" t="s">
        <v>515</v>
      </c>
      <c r="J88" s="1338" t="n">
        <v>400</v>
      </c>
      <c r="K88" s="1209" t="n">
        <v>300</v>
      </c>
      <c r="L88" s="1209" t="n">
        <v>2000</v>
      </c>
      <c r="M88" s="1210" t="n">
        <v>34.8183698414666</v>
      </c>
      <c r="N88" s="1211" t="n">
        <v>2466.8937480353</v>
      </c>
      <c r="O88" s="1212" t="n">
        <v>35831.1672106649</v>
      </c>
      <c r="P88" s="1367" t="n">
        <v>44229.3614239053</v>
      </c>
      <c r="Q88" s="1300" t="n">
        <v>22824.0147705525</v>
      </c>
      <c r="R88" s="1301" t="n">
        <v>58655.1819812174</v>
      </c>
      <c r="S88" s="1344" t="n">
        <v>67053.3761944578</v>
      </c>
    </row>
    <row r="89" customFormat="false" ht="16.5" hidden="false" customHeight="false" outlineLevel="0" collapsed="false">
      <c r="A89" s="1336" t="s">
        <v>529</v>
      </c>
      <c r="B89" s="1337" t="n">
        <f aca="false">J89</f>
        <v>400</v>
      </c>
      <c r="C89" s="1337" t="s">
        <v>496</v>
      </c>
      <c r="D89" s="1337" t="n">
        <f aca="false">K89</f>
        <v>300</v>
      </c>
      <c r="E89" s="1337" t="s">
        <v>496</v>
      </c>
      <c r="F89" s="1357" t="n">
        <f aca="false">L89</f>
        <v>2050</v>
      </c>
      <c r="G89" s="1337" t="s">
        <v>496</v>
      </c>
      <c r="H89" s="1325" t="n">
        <v>4</v>
      </c>
      <c r="I89" s="1327" t="s">
        <v>515</v>
      </c>
      <c r="J89" s="1338" t="n">
        <v>400</v>
      </c>
      <c r="K89" s="1209" t="n">
        <v>300</v>
      </c>
      <c r="L89" s="1209" t="n">
        <v>2050</v>
      </c>
      <c r="M89" s="1210" t="n">
        <v>35.6147477630785</v>
      </c>
      <c r="N89" s="1211" t="n">
        <v>2541.64810403637</v>
      </c>
      <c r="O89" s="1212" t="n">
        <v>36568.937217195</v>
      </c>
      <c r="P89" s="1367" t="n">
        <v>45156.7397138413</v>
      </c>
      <c r="Q89" s="1300" t="n">
        <v>23272.9916941575</v>
      </c>
      <c r="R89" s="1301" t="n">
        <v>59841.9289113525</v>
      </c>
      <c r="S89" s="1344" t="n">
        <v>68429.7314079988</v>
      </c>
    </row>
    <row r="90" customFormat="false" ht="16.5" hidden="false" customHeight="false" outlineLevel="0" collapsed="false">
      <c r="A90" s="1324" t="s">
        <v>529</v>
      </c>
      <c r="B90" s="1325" t="n">
        <f aca="false">J90</f>
        <v>400</v>
      </c>
      <c r="C90" s="1325" t="s">
        <v>496</v>
      </c>
      <c r="D90" s="1325" t="n">
        <f aca="false">K90</f>
        <v>300</v>
      </c>
      <c r="E90" s="1325" t="s">
        <v>496</v>
      </c>
      <c r="F90" s="1357" t="n">
        <f aca="false">L90</f>
        <v>2100</v>
      </c>
      <c r="G90" s="1325" t="s">
        <v>496</v>
      </c>
      <c r="H90" s="1325" t="n">
        <v>4</v>
      </c>
      <c r="I90" s="1327" t="s">
        <v>515</v>
      </c>
      <c r="J90" s="1338" t="n">
        <v>400</v>
      </c>
      <c r="K90" s="1209" t="n">
        <v>300</v>
      </c>
      <c r="L90" s="1209" t="n">
        <v>2100</v>
      </c>
      <c r="M90" s="1210" t="n">
        <v>36.4285916846904</v>
      </c>
      <c r="N90" s="1211" t="n">
        <v>2616.40246003744</v>
      </c>
      <c r="O90" s="1212" t="n">
        <v>37306.707223725</v>
      </c>
      <c r="P90" s="1367" t="n">
        <v>46084.1180037772</v>
      </c>
      <c r="Q90" s="1300" t="n">
        <v>23937.4654751363</v>
      </c>
      <c r="R90" s="1301" t="n">
        <v>61244.1726988613</v>
      </c>
      <c r="S90" s="1344" t="n">
        <v>70021.5834789134</v>
      </c>
    </row>
    <row r="91" customFormat="false" ht="16.5" hidden="false" customHeight="false" outlineLevel="0" collapsed="false">
      <c r="A91" s="1336" t="s">
        <v>529</v>
      </c>
      <c r="B91" s="1337" t="n">
        <f aca="false">J91</f>
        <v>400</v>
      </c>
      <c r="C91" s="1337" t="s">
        <v>496</v>
      </c>
      <c r="D91" s="1337" t="n">
        <f aca="false">K91</f>
        <v>300</v>
      </c>
      <c r="E91" s="1337" t="s">
        <v>496</v>
      </c>
      <c r="F91" s="1357" t="n">
        <f aca="false">L91</f>
        <v>2150</v>
      </c>
      <c r="G91" s="1337" t="s">
        <v>496</v>
      </c>
      <c r="H91" s="1325" t="n">
        <v>4</v>
      </c>
      <c r="I91" s="1327" t="s">
        <v>515</v>
      </c>
      <c r="J91" s="1338" t="n">
        <v>400</v>
      </c>
      <c r="K91" s="1209" t="n">
        <v>300</v>
      </c>
      <c r="L91" s="1209" t="n">
        <v>2150</v>
      </c>
      <c r="M91" s="1210" t="n">
        <v>37.2249696063023</v>
      </c>
      <c r="N91" s="1211" t="n">
        <v>2691.15681603851</v>
      </c>
      <c r="O91" s="1212" t="n">
        <v>38044.4773614638</v>
      </c>
      <c r="P91" s="1367" t="n">
        <v>47011.4962937131</v>
      </c>
      <c r="Q91" s="1300" t="n">
        <v>24386.4423987413</v>
      </c>
      <c r="R91" s="1301" t="n">
        <v>62430.919760205</v>
      </c>
      <c r="S91" s="1344" t="n">
        <v>71397.9386924543</v>
      </c>
    </row>
    <row r="92" customFormat="false" ht="16.5" hidden="false" customHeight="false" outlineLevel="0" collapsed="false">
      <c r="A92" s="1336" t="s">
        <v>529</v>
      </c>
      <c r="B92" s="1337" t="n">
        <f aca="false">J92</f>
        <v>400</v>
      </c>
      <c r="C92" s="1337" t="s">
        <v>496</v>
      </c>
      <c r="D92" s="1337" t="n">
        <f aca="false">K92</f>
        <v>300</v>
      </c>
      <c r="E92" s="1337" t="s">
        <v>496</v>
      </c>
      <c r="F92" s="1357" t="n">
        <f aca="false">L92</f>
        <v>2200</v>
      </c>
      <c r="G92" s="1337" t="s">
        <v>496</v>
      </c>
      <c r="H92" s="1325" t="n">
        <v>4</v>
      </c>
      <c r="I92" s="1327" t="s">
        <v>515</v>
      </c>
      <c r="J92" s="1338" t="n">
        <v>400</v>
      </c>
      <c r="K92" s="1209" t="n">
        <v>300</v>
      </c>
      <c r="L92" s="1209" t="n">
        <v>2200</v>
      </c>
      <c r="M92" s="1210" t="n">
        <v>38.0388135279142</v>
      </c>
      <c r="N92" s="1211" t="n">
        <v>2765.91117203958</v>
      </c>
      <c r="O92" s="1212" t="n">
        <v>38782.2473679938</v>
      </c>
      <c r="P92" s="1367" t="n">
        <v>47938.8745836489</v>
      </c>
      <c r="Q92" s="1300" t="n">
        <v>25050.91617972</v>
      </c>
      <c r="R92" s="1301" t="n">
        <v>63833.1635477138</v>
      </c>
      <c r="S92" s="1344" t="n">
        <v>72989.7907633689</v>
      </c>
    </row>
    <row r="93" customFormat="false" ht="16.5" hidden="false" customHeight="false" outlineLevel="0" collapsed="false">
      <c r="A93" s="1336" t="s">
        <v>529</v>
      </c>
      <c r="B93" s="1337" t="n">
        <f aca="false">J93</f>
        <v>400</v>
      </c>
      <c r="C93" s="1337" t="s">
        <v>496</v>
      </c>
      <c r="D93" s="1337" t="n">
        <f aca="false">K93</f>
        <v>300</v>
      </c>
      <c r="E93" s="1337" t="s">
        <v>496</v>
      </c>
      <c r="F93" s="1357" t="n">
        <f aca="false">L93</f>
        <v>2250</v>
      </c>
      <c r="G93" s="1337" t="s">
        <v>496</v>
      </c>
      <c r="H93" s="1325" t="n">
        <v>4</v>
      </c>
      <c r="I93" s="1327" t="s">
        <v>515</v>
      </c>
      <c r="J93" s="1338" t="n">
        <v>400</v>
      </c>
      <c r="K93" s="1209" t="n">
        <v>300</v>
      </c>
      <c r="L93" s="1209" t="n">
        <v>2250</v>
      </c>
      <c r="M93" s="1210" t="n">
        <v>38.8351914495261</v>
      </c>
      <c r="N93" s="1211" t="n">
        <v>2840.66552804065</v>
      </c>
      <c r="O93" s="1212" t="n">
        <v>39520.0173745238</v>
      </c>
      <c r="P93" s="1367" t="n">
        <v>48866.2528735848</v>
      </c>
      <c r="Q93" s="1300" t="n">
        <v>25499.8929721163</v>
      </c>
      <c r="R93" s="1301" t="n">
        <v>65019.91034664</v>
      </c>
      <c r="S93" s="1344" t="n">
        <v>74366.1458457011</v>
      </c>
    </row>
    <row r="94" customFormat="false" ht="16.5" hidden="false" customHeight="false" outlineLevel="0" collapsed="false">
      <c r="A94" s="1336" t="s">
        <v>529</v>
      </c>
      <c r="B94" s="1337" t="n">
        <f aca="false">J94</f>
        <v>400</v>
      </c>
      <c r="C94" s="1337" t="s">
        <v>496</v>
      </c>
      <c r="D94" s="1337" t="n">
        <f aca="false">K94</f>
        <v>300</v>
      </c>
      <c r="E94" s="1337" t="s">
        <v>496</v>
      </c>
      <c r="F94" s="1357" t="n">
        <f aca="false">L94</f>
        <v>2300</v>
      </c>
      <c r="G94" s="1337" t="s">
        <v>496</v>
      </c>
      <c r="H94" s="1325" t="n">
        <v>4</v>
      </c>
      <c r="I94" s="1327" t="s">
        <v>515</v>
      </c>
      <c r="J94" s="1338" t="n">
        <v>400</v>
      </c>
      <c r="K94" s="1209" t="n">
        <v>300</v>
      </c>
      <c r="L94" s="1209" t="n">
        <v>2300</v>
      </c>
      <c r="M94" s="1210" t="n">
        <v>39.631569371138</v>
      </c>
      <c r="N94" s="1211" t="n">
        <v>2915.41988404172</v>
      </c>
      <c r="O94" s="1212" t="n">
        <v>40257.7873810538</v>
      </c>
      <c r="P94" s="1367" t="n">
        <v>49793.6311635208</v>
      </c>
      <c r="Q94" s="1300" t="n">
        <v>25948.8698957213</v>
      </c>
      <c r="R94" s="1301" t="n">
        <v>66206.657276775</v>
      </c>
      <c r="S94" s="1344" t="n">
        <v>75742.5010592421</v>
      </c>
    </row>
    <row r="95" customFormat="false" ht="16.5" hidden="false" customHeight="false" outlineLevel="0" collapsed="false">
      <c r="A95" s="1336" t="s">
        <v>529</v>
      </c>
      <c r="B95" s="1337" t="n">
        <f aca="false">J95</f>
        <v>400</v>
      </c>
      <c r="C95" s="1337" t="s">
        <v>496</v>
      </c>
      <c r="D95" s="1337" t="n">
        <f aca="false">K95</f>
        <v>300</v>
      </c>
      <c r="E95" s="1337" t="s">
        <v>496</v>
      </c>
      <c r="F95" s="1357" t="n">
        <f aca="false">L95</f>
        <v>2350</v>
      </c>
      <c r="G95" s="1337" t="s">
        <v>496</v>
      </c>
      <c r="H95" s="1325" t="n">
        <v>4</v>
      </c>
      <c r="I95" s="1327" t="s">
        <v>515</v>
      </c>
      <c r="J95" s="1338" t="n">
        <v>400</v>
      </c>
      <c r="K95" s="1209" t="n">
        <v>300</v>
      </c>
      <c r="L95" s="1209" t="n">
        <v>2350</v>
      </c>
      <c r="M95" s="1210" t="n">
        <v>40.4454132927499</v>
      </c>
      <c r="N95" s="1211" t="n">
        <v>2990.17424004279</v>
      </c>
      <c r="O95" s="1212" t="n">
        <v>40995.5575187925</v>
      </c>
      <c r="P95" s="1367" t="n">
        <v>50721.0094534567</v>
      </c>
      <c r="Q95" s="1300" t="n">
        <v>26613.3436767</v>
      </c>
      <c r="R95" s="1301" t="n">
        <v>67608.9011954925</v>
      </c>
      <c r="S95" s="1344" t="n">
        <v>77334.3531301567</v>
      </c>
    </row>
    <row r="96" customFormat="false" ht="16.5" hidden="false" customHeight="false" outlineLevel="0" collapsed="false">
      <c r="A96" s="1336" t="s">
        <v>529</v>
      </c>
      <c r="B96" s="1337" t="n">
        <f aca="false">J96</f>
        <v>400</v>
      </c>
      <c r="C96" s="1337" t="s">
        <v>496</v>
      </c>
      <c r="D96" s="1337" t="n">
        <f aca="false">K96</f>
        <v>300</v>
      </c>
      <c r="E96" s="1337" t="s">
        <v>496</v>
      </c>
      <c r="F96" s="1357" t="n">
        <f aca="false">L96</f>
        <v>2400</v>
      </c>
      <c r="G96" s="1337" t="s">
        <v>496</v>
      </c>
      <c r="H96" s="1325" t="n">
        <v>4</v>
      </c>
      <c r="I96" s="1327" t="s">
        <v>515</v>
      </c>
      <c r="J96" s="1338" t="n">
        <v>400</v>
      </c>
      <c r="K96" s="1209" t="n">
        <v>300</v>
      </c>
      <c r="L96" s="1209" t="n">
        <v>2400</v>
      </c>
      <c r="M96" s="1210" t="n">
        <v>41.2417912143618</v>
      </c>
      <c r="N96" s="1211" t="n">
        <v>3064.92859604386</v>
      </c>
      <c r="O96" s="1212" t="n">
        <v>41733.3275253225</v>
      </c>
      <c r="P96" s="1367" t="n">
        <v>51648.3877433926</v>
      </c>
      <c r="Q96" s="1300" t="n">
        <v>27062.3204690963</v>
      </c>
      <c r="R96" s="1301" t="n">
        <v>68795.6479944188</v>
      </c>
      <c r="S96" s="1344" t="n">
        <v>78710.7082124888</v>
      </c>
    </row>
    <row r="97" customFormat="false" ht="16.5" hidden="false" customHeight="false" outlineLevel="0" collapsed="false">
      <c r="A97" s="1336" t="s">
        <v>529</v>
      </c>
      <c r="B97" s="1337" t="n">
        <f aca="false">J97</f>
        <v>400</v>
      </c>
      <c r="C97" s="1337" t="s">
        <v>496</v>
      </c>
      <c r="D97" s="1337" t="n">
        <f aca="false">K97</f>
        <v>300</v>
      </c>
      <c r="E97" s="1337" t="s">
        <v>496</v>
      </c>
      <c r="F97" s="1357" t="n">
        <f aca="false">L97</f>
        <v>2450</v>
      </c>
      <c r="G97" s="1337" t="s">
        <v>496</v>
      </c>
      <c r="H97" s="1325" t="n">
        <v>4</v>
      </c>
      <c r="I97" s="1327" t="s">
        <v>515</v>
      </c>
      <c r="J97" s="1338" t="n">
        <v>400</v>
      </c>
      <c r="K97" s="1209" t="n">
        <v>300</v>
      </c>
      <c r="L97" s="1209" t="n">
        <v>2450</v>
      </c>
      <c r="M97" s="1210" t="n">
        <v>42.2256937592326</v>
      </c>
      <c r="N97" s="1211" t="n">
        <v>3139.68295204493</v>
      </c>
      <c r="O97" s="1212" t="n">
        <v>43071.0080792625</v>
      </c>
      <c r="P97" s="1367" t="n">
        <v>53144.6982120034</v>
      </c>
      <c r="Q97" s="1300" t="n">
        <v>27726.7943812838</v>
      </c>
      <c r="R97" s="1301" t="n">
        <v>70797.8024605463</v>
      </c>
      <c r="S97" s="1344" t="n">
        <v>80871.4925932872</v>
      </c>
    </row>
    <row r="98" customFormat="false" ht="16.5" hidden="false" customHeight="false" outlineLevel="0" collapsed="false">
      <c r="A98" s="1336" t="s">
        <v>529</v>
      </c>
      <c r="B98" s="1337" t="n">
        <f aca="false">J98</f>
        <v>400</v>
      </c>
      <c r="C98" s="1337" t="s">
        <v>496</v>
      </c>
      <c r="D98" s="1337" t="n">
        <f aca="false">K98</f>
        <v>300</v>
      </c>
      <c r="E98" s="1337" t="s">
        <v>496</v>
      </c>
      <c r="F98" s="1357" t="n">
        <f aca="false">L98</f>
        <v>2500</v>
      </c>
      <c r="G98" s="1337" t="s">
        <v>496</v>
      </c>
      <c r="H98" s="1325" t="n">
        <v>4</v>
      </c>
      <c r="I98" s="1327" t="s">
        <v>515</v>
      </c>
      <c r="J98" s="1338" t="n">
        <v>400</v>
      </c>
      <c r="K98" s="1209" t="n">
        <v>300</v>
      </c>
      <c r="L98" s="1209" t="n">
        <v>2500</v>
      </c>
      <c r="M98" s="1210" t="n">
        <v>43.0220716808445</v>
      </c>
      <c r="N98" s="1211" t="n">
        <v>3214.437308046</v>
      </c>
      <c r="O98" s="1212" t="n">
        <v>43808.7782170013</v>
      </c>
      <c r="P98" s="1367" t="n">
        <v>54072.0765019393</v>
      </c>
      <c r="Q98" s="1300" t="n">
        <v>28175.77117368</v>
      </c>
      <c r="R98" s="1301" t="n">
        <v>71984.5493906813</v>
      </c>
      <c r="S98" s="1344" t="n">
        <v>82247.8476756193</v>
      </c>
    </row>
    <row r="99" customFormat="false" ht="16.5" hidden="false" customHeight="false" outlineLevel="0" collapsed="false">
      <c r="A99" s="1336" t="s">
        <v>529</v>
      </c>
      <c r="B99" s="1337" t="n">
        <f aca="false">J99</f>
        <v>400</v>
      </c>
      <c r="C99" s="1337" t="s">
        <v>496</v>
      </c>
      <c r="D99" s="1337" t="n">
        <f aca="false">K99</f>
        <v>300</v>
      </c>
      <c r="E99" s="1337" t="s">
        <v>496</v>
      </c>
      <c r="F99" s="1357" t="n">
        <f aca="false">L99</f>
        <v>2550</v>
      </c>
      <c r="G99" s="1337" t="s">
        <v>496</v>
      </c>
      <c r="H99" s="1325" t="n">
        <v>4</v>
      </c>
      <c r="I99" s="1327" t="s">
        <v>515</v>
      </c>
      <c r="J99" s="1338" t="n">
        <v>400</v>
      </c>
      <c r="K99" s="1209" t="n">
        <v>300</v>
      </c>
      <c r="L99" s="1209" t="n">
        <v>2550</v>
      </c>
      <c r="M99" s="1210" t="n">
        <v>43.8359156024564</v>
      </c>
      <c r="N99" s="1211" t="n">
        <v>3289.19166404707</v>
      </c>
      <c r="O99" s="1212" t="n">
        <v>44546.5482235313</v>
      </c>
      <c r="P99" s="1367" t="n">
        <v>54999.4547918752</v>
      </c>
      <c r="Q99" s="1300" t="n">
        <v>28840.2450858675</v>
      </c>
      <c r="R99" s="1301" t="n">
        <v>73386.7933093988</v>
      </c>
      <c r="S99" s="1344" t="n">
        <v>83839.6998777426</v>
      </c>
    </row>
    <row r="100" customFormat="false" ht="16.5" hidden="false" customHeight="false" outlineLevel="0" collapsed="false">
      <c r="A100" s="1324" t="s">
        <v>529</v>
      </c>
      <c r="B100" s="1325" t="n">
        <f aca="false">J100</f>
        <v>400</v>
      </c>
      <c r="C100" s="1325" t="s">
        <v>496</v>
      </c>
      <c r="D100" s="1325" t="n">
        <f aca="false">K100</f>
        <v>300</v>
      </c>
      <c r="E100" s="1325" t="s">
        <v>496</v>
      </c>
      <c r="F100" s="1357" t="n">
        <f aca="false">L100</f>
        <v>2600</v>
      </c>
      <c r="G100" s="1325" t="s">
        <v>496</v>
      </c>
      <c r="H100" s="1325" t="n">
        <v>4</v>
      </c>
      <c r="I100" s="1327" t="s">
        <v>515</v>
      </c>
      <c r="J100" s="1338" t="n">
        <v>400</v>
      </c>
      <c r="K100" s="1209" t="n">
        <v>300</v>
      </c>
      <c r="L100" s="1209" t="n">
        <v>2600</v>
      </c>
      <c r="M100" s="1210" t="n">
        <v>44.6322935240683</v>
      </c>
      <c r="N100" s="1211" t="n">
        <v>3363.94602004814</v>
      </c>
      <c r="O100" s="1212" t="n">
        <v>45284.3182300613</v>
      </c>
      <c r="P100" s="1367" t="n">
        <v>55926.8330818112</v>
      </c>
      <c r="Q100" s="1300" t="n">
        <v>29289.2218782638</v>
      </c>
      <c r="R100" s="1301" t="n">
        <v>74573.540108325</v>
      </c>
      <c r="S100" s="1344" t="n">
        <v>85216.0549600749</v>
      </c>
    </row>
    <row r="101" customFormat="false" ht="16.5" hidden="false" customHeight="false" outlineLevel="0" collapsed="false">
      <c r="A101" s="1336" t="s">
        <v>529</v>
      </c>
      <c r="B101" s="1337" t="n">
        <f aca="false">J101</f>
        <v>400</v>
      </c>
      <c r="C101" s="1337" t="s">
        <v>496</v>
      </c>
      <c r="D101" s="1337" t="n">
        <f aca="false">K101</f>
        <v>300</v>
      </c>
      <c r="E101" s="1337" t="s">
        <v>496</v>
      </c>
      <c r="F101" s="1357" t="n">
        <f aca="false">L101</f>
        <v>2650</v>
      </c>
      <c r="G101" s="1337" t="s">
        <v>496</v>
      </c>
      <c r="H101" s="1325" t="n">
        <v>4</v>
      </c>
      <c r="I101" s="1327" t="s">
        <v>515</v>
      </c>
      <c r="J101" s="1338" t="n">
        <v>400</v>
      </c>
      <c r="K101" s="1209" t="n">
        <v>300</v>
      </c>
      <c r="L101" s="1209" t="n">
        <v>2650</v>
      </c>
      <c r="M101" s="1210" t="n">
        <v>45.4461374456802</v>
      </c>
      <c r="N101" s="1211" t="n">
        <v>3438.70037604921</v>
      </c>
      <c r="O101" s="1212" t="n">
        <v>46022.0882365913</v>
      </c>
      <c r="P101" s="1367" t="n">
        <v>56854.211371747</v>
      </c>
      <c r="Q101" s="1300" t="n">
        <v>29953.6956592425</v>
      </c>
      <c r="R101" s="1301" t="n">
        <v>75975.7838958338</v>
      </c>
      <c r="S101" s="1344" t="n">
        <v>86807.9070309896</v>
      </c>
    </row>
    <row r="102" customFormat="false" ht="16.5" hidden="false" customHeight="false" outlineLevel="0" collapsed="false">
      <c r="A102" s="1336" t="s">
        <v>529</v>
      </c>
      <c r="B102" s="1337" t="n">
        <f aca="false">J102</f>
        <v>400</v>
      </c>
      <c r="C102" s="1337" t="s">
        <v>496</v>
      </c>
      <c r="D102" s="1337" t="n">
        <f aca="false">K102</f>
        <v>300</v>
      </c>
      <c r="E102" s="1337" t="s">
        <v>496</v>
      </c>
      <c r="F102" s="1357" t="n">
        <f aca="false">L102</f>
        <v>2700</v>
      </c>
      <c r="G102" s="1337" t="s">
        <v>496</v>
      </c>
      <c r="H102" s="1325" t="n">
        <v>4</v>
      </c>
      <c r="I102" s="1327" t="s">
        <v>515</v>
      </c>
      <c r="J102" s="1338" t="n">
        <v>400</v>
      </c>
      <c r="K102" s="1209" t="n">
        <v>300</v>
      </c>
      <c r="L102" s="1209" t="n">
        <v>2700</v>
      </c>
      <c r="M102" s="1210" t="n">
        <v>46.3229778672921</v>
      </c>
      <c r="N102" s="1211" t="n">
        <v>3513.45473205028</v>
      </c>
      <c r="O102" s="1212" t="n">
        <v>46835.570546595</v>
      </c>
      <c r="P102" s="1367" t="n">
        <v>57858.4896083183</v>
      </c>
      <c r="Q102" s="1300" t="n">
        <v>30402.6725828475</v>
      </c>
      <c r="R102" s="1301" t="n">
        <v>77238.2431294425</v>
      </c>
      <c r="S102" s="1344" t="n">
        <v>88261.1621911658</v>
      </c>
    </row>
    <row r="103" customFormat="false" ht="16.5" hidden="false" customHeight="false" outlineLevel="0" collapsed="false">
      <c r="A103" s="1336" t="s">
        <v>529</v>
      </c>
      <c r="B103" s="1337" t="n">
        <f aca="false">J103</f>
        <v>400</v>
      </c>
      <c r="C103" s="1337" t="s">
        <v>496</v>
      </c>
      <c r="D103" s="1337" t="n">
        <f aca="false">K103</f>
        <v>300</v>
      </c>
      <c r="E103" s="1337" t="s">
        <v>496</v>
      </c>
      <c r="F103" s="1357" t="n">
        <f aca="false">L103</f>
        <v>2750</v>
      </c>
      <c r="G103" s="1337" t="s">
        <v>496</v>
      </c>
      <c r="H103" s="1325" t="n">
        <v>4</v>
      </c>
      <c r="I103" s="1327" t="s">
        <v>515</v>
      </c>
      <c r="J103" s="1338" t="n">
        <v>400</v>
      </c>
      <c r="K103" s="1209" t="n">
        <v>300</v>
      </c>
      <c r="L103" s="1209" t="n">
        <v>2750</v>
      </c>
      <c r="M103" s="1210" t="n">
        <v>47.119355788904</v>
      </c>
      <c r="N103" s="1211" t="n">
        <v>3588.20908805135</v>
      </c>
      <c r="O103" s="1212" t="n">
        <v>47573.340553125</v>
      </c>
      <c r="P103" s="1367" t="n">
        <v>58785.8678982543</v>
      </c>
      <c r="Q103" s="1300" t="n">
        <v>30851.6493752438</v>
      </c>
      <c r="R103" s="1301" t="n">
        <v>78424.9899283688</v>
      </c>
      <c r="S103" s="1344" t="n">
        <v>89637.517273498</v>
      </c>
    </row>
    <row r="104" customFormat="false" ht="16.5" hidden="false" customHeight="false" outlineLevel="0" collapsed="false">
      <c r="A104" s="1336" t="s">
        <v>529</v>
      </c>
      <c r="B104" s="1337" t="n">
        <f aca="false">J104</f>
        <v>400</v>
      </c>
      <c r="C104" s="1337" t="s">
        <v>496</v>
      </c>
      <c r="D104" s="1337" t="n">
        <f aca="false">K104</f>
        <v>300</v>
      </c>
      <c r="E104" s="1337" t="s">
        <v>496</v>
      </c>
      <c r="F104" s="1357" t="n">
        <f aca="false">L104</f>
        <v>2800</v>
      </c>
      <c r="G104" s="1337" t="s">
        <v>496</v>
      </c>
      <c r="H104" s="1325" t="n">
        <v>4</v>
      </c>
      <c r="I104" s="1327" t="s">
        <v>515</v>
      </c>
      <c r="J104" s="1338" t="n">
        <v>400</v>
      </c>
      <c r="K104" s="1209" t="n">
        <v>300</v>
      </c>
      <c r="L104" s="1209" t="n">
        <v>2800</v>
      </c>
      <c r="M104" s="1210" t="n">
        <v>47.9331997105159</v>
      </c>
      <c r="N104" s="1211" t="n">
        <v>3662.96344405242</v>
      </c>
      <c r="O104" s="1212" t="n">
        <v>48311.1106908638</v>
      </c>
      <c r="P104" s="1367" t="n">
        <v>59713.2461881902</v>
      </c>
      <c r="Q104" s="1300" t="n">
        <v>31516.1231562225</v>
      </c>
      <c r="R104" s="1301" t="n">
        <v>79827.2338470863</v>
      </c>
      <c r="S104" s="1344" t="n">
        <v>91229.3693444127</v>
      </c>
    </row>
    <row r="105" customFormat="false" ht="16.5" hidden="false" customHeight="false" outlineLevel="0" collapsed="false">
      <c r="A105" s="1336" t="s">
        <v>529</v>
      </c>
      <c r="B105" s="1337" t="n">
        <f aca="false">J105</f>
        <v>400</v>
      </c>
      <c r="C105" s="1337" t="s">
        <v>496</v>
      </c>
      <c r="D105" s="1337" t="n">
        <f aca="false">K105</f>
        <v>300</v>
      </c>
      <c r="E105" s="1337" t="s">
        <v>496</v>
      </c>
      <c r="F105" s="1357" t="n">
        <f aca="false">L105</f>
        <v>2850</v>
      </c>
      <c r="G105" s="1337" t="s">
        <v>496</v>
      </c>
      <c r="H105" s="1325" t="n">
        <v>4</v>
      </c>
      <c r="I105" s="1327" t="s">
        <v>515</v>
      </c>
      <c r="J105" s="1338" t="n">
        <v>400</v>
      </c>
      <c r="K105" s="1209" t="n">
        <v>300</v>
      </c>
      <c r="L105" s="1209" t="n">
        <v>2850</v>
      </c>
      <c r="M105" s="1210" t="n">
        <v>48.7295776321278</v>
      </c>
      <c r="N105" s="1211" t="n">
        <v>3737.71780005349</v>
      </c>
      <c r="O105" s="1212" t="n">
        <v>49048.8806973938</v>
      </c>
      <c r="P105" s="1367" t="n">
        <v>60640.624478126</v>
      </c>
      <c r="Q105" s="1300" t="n">
        <v>31965.1000798275</v>
      </c>
      <c r="R105" s="1301" t="n">
        <v>81013.9807772213</v>
      </c>
      <c r="S105" s="1344" t="n">
        <v>92605.7245579536</v>
      </c>
    </row>
    <row r="106" customFormat="false" ht="16.5" hidden="false" customHeight="false" outlineLevel="0" collapsed="false">
      <c r="A106" s="1336" t="s">
        <v>529</v>
      </c>
      <c r="B106" s="1337" t="n">
        <f aca="false">J106</f>
        <v>400</v>
      </c>
      <c r="C106" s="1337" t="s">
        <v>496</v>
      </c>
      <c r="D106" s="1337" t="n">
        <f aca="false">K106</f>
        <v>300</v>
      </c>
      <c r="E106" s="1337" t="s">
        <v>496</v>
      </c>
      <c r="F106" s="1357" t="n">
        <f aca="false">L106</f>
        <v>2900</v>
      </c>
      <c r="G106" s="1337" t="s">
        <v>496</v>
      </c>
      <c r="H106" s="1325" t="n">
        <v>4</v>
      </c>
      <c r="I106" s="1327" t="s">
        <v>515</v>
      </c>
      <c r="J106" s="1338" t="n">
        <v>400</v>
      </c>
      <c r="K106" s="1209" t="n">
        <v>300</v>
      </c>
      <c r="L106" s="1209" t="n">
        <v>2900</v>
      </c>
      <c r="M106" s="1210" t="n">
        <v>49.5434215537397</v>
      </c>
      <c r="N106" s="1211" t="n">
        <v>3812.47215605456</v>
      </c>
      <c r="O106" s="1212" t="n">
        <v>49786.6507039238</v>
      </c>
      <c r="P106" s="1367" t="n">
        <v>61568.0027680619</v>
      </c>
      <c r="Q106" s="1300" t="n">
        <v>32629.5738608063</v>
      </c>
      <c r="R106" s="1301" t="n">
        <v>82416.22456473</v>
      </c>
      <c r="S106" s="1344" t="n">
        <v>94197.5766288682</v>
      </c>
    </row>
    <row r="107" customFormat="false" ht="16.5" hidden="false" customHeight="false" outlineLevel="0" collapsed="false">
      <c r="A107" s="1336" t="s">
        <v>529</v>
      </c>
      <c r="B107" s="1337" t="n">
        <f aca="false">J107</f>
        <v>400</v>
      </c>
      <c r="C107" s="1337" t="s">
        <v>496</v>
      </c>
      <c r="D107" s="1337" t="n">
        <f aca="false">K107</f>
        <v>300</v>
      </c>
      <c r="E107" s="1337" t="s">
        <v>496</v>
      </c>
      <c r="F107" s="1357" t="n">
        <f aca="false">L107</f>
        <v>2950</v>
      </c>
      <c r="G107" s="1337" t="s">
        <v>496</v>
      </c>
      <c r="H107" s="1325" t="n">
        <v>4</v>
      </c>
      <c r="I107" s="1327" t="s">
        <v>515</v>
      </c>
      <c r="J107" s="1338" t="n">
        <v>400</v>
      </c>
      <c r="K107" s="1209" t="n">
        <v>300</v>
      </c>
      <c r="L107" s="1209" t="n">
        <v>2950</v>
      </c>
      <c r="M107" s="1210" t="n">
        <v>50.3397994753516</v>
      </c>
      <c r="N107" s="1211" t="n">
        <v>3887.22651205563</v>
      </c>
      <c r="O107" s="1212" t="n">
        <v>50524.4208416625</v>
      </c>
      <c r="P107" s="1367" t="n">
        <v>62495.3810579978</v>
      </c>
      <c r="Q107" s="1300" t="n">
        <v>33078.5507844113</v>
      </c>
      <c r="R107" s="1301" t="n">
        <v>83602.9716260738</v>
      </c>
      <c r="S107" s="1344" t="n">
        <v>95573.931842409</v>
      </c>
    </row>
    <row r="108" customFormat="false" ht="16.5" hidden="false" customHeight="false" outlineLevel="0" collapsed="false">
      <c r="A108" s="1345" t="s">
        <v>529</v>
      </c>
      <c r="B108" s="1346" t="n">
        <f aca="false">J108</f>
        <v>400</v>
      </c>
      <c r="C108" s="1346" t="s">
        <v>496</v>
      </c>
      <c r="D108" s="1346" t="n">
        <f aca="false">K108</f>
        <v>300</v>
      </c>
      <c r="E108" s="1346" t="s">
        <v>496</v>
      </c>
      <c r="F108" s="1358" t="n">
        <f aca="false">L108</f>
        <v>3000</v>
      </c>
      <c r="G108" s="1346" t="s">
        <v>496</v>
      </c>
      <c r="H108" s="1348" t="n">
        <v>4</v>
      </c>
      <c r="I108" s="1349" t="s">
        <v>515</v>
      </c>
      <c r="J108" s="1368" t="n">
        <v>400</v>
      </c>
      <c r="K108" s="1220" t="n">
        <v>300</v>
      </c>
      <c r="L108" s="1220" t="n">
        <v>3000</v>
      </c>
      <c r="M108" s="1221" t="n">
        <v>49.9059935580132</v>
      </c>
      <c r="N108" s="1222" t="n">
        <v>3961.9808680567</v>
      </c>
      <c r="O108" s="1223" t="n">
        <v>52415.38271502</v>
      </c>
      <c r="P108" s="1369" t="n">
        <v>63422.7593479338</v>
      </c>
      <c r="Q108" s="1303" t="n">
        <v>33743.02456539</v>
      </c>
      <c r="R108" s="1304" t="n">
        <v>86158.40728041</v>
      </c>
      <c r="S108" s="1370" t="n">
        <v>97165.7839133238</v>
      </c>
    </row>
    <row r="109" customFormat="false" ht="19.5" hidden="false" customHeight="false" outlineLevel="0" collapsed="false">
      <c r="A109" s="1201" t="s">
        <v>504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516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24" t="s">
        <v>529</v>
      </c>
      <c r="B111" s="1325" t="n">
        <f aca="false">J111</f>
        <v>400</v>
      </c>
      <c r="C111" s="1325" t="s">
        <v>496</v>
      </c>
      <c r="D111" s="1325" t="n">
        <f aca="false">K111</f>
        <v>360</v>
      </c>
      <c r="E111" s="1325" t="s">
        <v>496</v>
      </c>
      <c r="F111" s="1357" t="n">
        <f aca="false">L111</f>
        <v>600</v>
      </c>
      <c r="G111" s="1325" t="s">
        <v>496</v>
      </c>
      <c r="H111" s="1325" t="n">
        <v>8</v>
      </c>
      <c r="I111" s="1327" t="s">
        <v>517</v>
      </c>
      <c r="J111" s="1371" t="n">
        <v>400</v>
      </c>
      <c r="K111" s="1226" t="n">
        <v>360</v>
      </c>
      <c r="L111" s="1226" t="n">
        <v>600</v>
      </c>
      <c r="M111" s="1227" t="n">
        <v>14.6585489733442</v>
      </c>
      <c r="N111" s="1228" t="n">
        <v>629.027385781063</v>
      </c>
      <c r="O111" s="1229" t="n">
        <v>18927.806365665</v>
      </c>
      <c r="P111" s="1374" t="n">
        <v>22369.6458233663</v>
      </c>
      <c r="Q111" s="1297" t="n">
        <v>8602.21294115625</v>
      </c>
      <c r="R111" s="1298" t="n">
        <v>27530.0193068213</v>
      </c>
      <c r="S111" s="1373" t="n">
        <v>30971.8587645225</v>
      </c>
    </row>
    <row r="112" customFormat="false" ht="16.5" hidden="false" customHeight="false" outlineLevel="0" collapsed="false">
      <c r="A112" s="1336" t="s">
        <v>529</v>
      </c>
      <c r="B112" s="1337" t="n">
        <f aca="false">J112</f>
        <v>400</v>
      </c>
      <c r="C112" s="1337" t="s">
        <v>496</v>
      </c>
      <c r="D112" s="1337" t="n">
        <f aca="false">K112</f>
        <v>360</v>
      </c>
      <c r="E112" s="1337" t="s">
        <v>496</v>
      </c>
      <c r="F112" s="1357" t="n">
        <f aca="false">L112</f>
        <v>650</v>
      </c>
      <c r="G112" s="1337" t="s">
        <v>496</v>
      </c>
      <c r="H112" s="1325" t="n">
        <v>8</v>
      </c>
      <c r="I112" s="1327" t="s">
        <v>517</v>
      </c>
      <c r="J112" s="1338" t="n">
        <v>400</v>
      </c>
      <c r="K112" s="1209" t="n">
        <v>360</v>
      </c>
      <c r="L112" s="1209" t="n">
        <v>650</v>
      </c>
      <c r="M112" s="1210" t="n">
        <v>15.6548573677063</v>
      </c>
      <c r="N112" s="1211" t="n">
        <v>754.832862937276</v>
      </c>
      <c r="O112" s="1212" t="n">
        <v>20062.8221467725</v>
      </c>
      <c r="P112" s="1342" t="n">
        <v>23715.7508975175</v>
      </c>
      <c r="Q112" s="1300" t="n">
        <v>9119.59344723375</v>
      </c>
      <c r="R112" s="1301" t="n">
        <v>29182.4155940063</v>
      </c>
      <c r="S112" s="1344" t="n">
        <v>32835.3443447513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400</v>
      </c>
      <c r="C113" s="1337" t="s">
        <v>496</v>
      </c>
      <c r="D113" s="1337" t="n">
        <f aca="false">K113</f>
        <v>360</v>
      </c>
      <c r="E113" s="1337" t="s">
        <v>496</v>
      </c>
      <c r="F113" s="1357" t="n">
        <f aca="false">L113</f>
        <v>700</v>
      </c>
      <c r="G113" s="1337" t="s">
        <v>496</v>
      </c>
      <c r="H113" s="1325" t="n">
        <v>8</v>
      </c>
      <c r="I113" s="1327" t="s">
        <v>517</v>
      </c>
      <c r="J113" s="1338" t="n">
        <v>400</v>
      </c>
      <c r="K113" s="1209" t="n">
        <v>360</v>
      </c>
      <c r="L113" s="1209" t="n">
        <v>700</v>
      </c>
      <c r="M113" s="1210" t="n">
        <v>16.6682057620684</v>
      </c>
      <c r="N113" s="1211" t="n">
        <v>880.638340093489</v>
      </c>
      <c r="O113" s="1212" t="n">
        <v>21197.83792788</v>
      </c>
      <c r="P113" s="1342" t="n">
        <v>25061.8559716688</v>
      </c>
      <c r="Q113" s="1300" t="n">
        <v>9852.47094189375</v>
      </c>
      <c r="R113" s="1301" t="n">
        <v>31050.3088697738</v>
      </c>
      <c r="S113" s="1344" t="n">
        <v>34914.3269135625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400</v>
      </c>
      <c r="C114" s="1337" t="s">
        <v>496</v>
      </c>
      <c r="D114" s="1337" t="n">
        <f aca="false">K114</f>
        <v>360</v>
      </c>
      <c r="E114" s="1337" t="s">
        <v>496</v>
      </c>
      <c r="F114" s="1357" t="n">
        <f aca="false">L114</f>
        <v>750</v>
      </c>
      <c r="G114" s="1337" t="s">
        <v>496</v>
      </c>
      <c r="H114" s="1325" t="n">
        <v>8</v>
      </c>
      <c r="I114" s="1327" t="s">
        <v>517</v>
      </c>
      <c r="J114" s="1338" t="n">
        <v>400</v>
      </c>
      <c r="K114" s="1209" t="n">
        <v>360</v>
      </c>
      <c r="L114" s="1209" t="n">
        <v>750</v>
      </c>
      <c r="M114" s="1210" t="n">
        <v>17.6645141564305</v>
      </c>
      <c r="N114" s="1211" t="n">
        <v>1006.4438172497</v>
      </c>
      <c r="O114" s="1212" t="n">
        <v>22332.8535777788</v>
      </c>
      <c r="P114" s="1342" t="n">
        <v>26407.96104582</v>
      </c>
      <c r="Q114" s="1300" t="n">
        <v>10369.8514479713</v>
      </c>
      <c r="R114" s="1301" t="n">
        <v>32702.70502575</v>
      </c>
      <c r="S114" s="1344" t="n">
        <v>36777.8124937913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400</v>
      </c>
      <c r="C115" s="1337" t="s">
        <v>496</v>
      </c>
      <c r="D115" s="1337" t="n">
        <f aca="false">K115</f>
        <v>360</v>
      </c>
      <c r="E115" s="1337" t="s">
        <v>496</v>
      </c>
      <c r="F115" s="1357" t="n">
        <f aca="false">L115</f>
        <v>800</v>
      </c>
      <c r="G115" s="1337" t="s">
        <v>496</v>
      </c>
      <c r="H115" s="1325" t="n">
        <v>8</v>
      </c>
      <c r="I115" s="1327" t="s">
        <v>517</v>
      </c>
      <c r="J115" s="1338" t="n">
        <v>400</v>
      </c>
      <c r="K115" s="1209" t="n">
        <v>360</v>
      </c>
      <c r="L115" s="1209" t="n">
        <v>800</v>
      </c>
      <c r="M115" s="1210" t="n">
        <v>18.6608225507926</v>
      </c>
      <c r="N115" s="1211" t="n">
        <v>1132.24929440591</v>
      </c>
      <c r="O115" s="1212" t="n">
        <v>23467.8693588863</v>
      </c>
      <c r="P115" s="1342" t="n">
        <v>27754.0659887625</v>
      </c>
      <c r="Q115" s="1300" t="n">
        <v>10887.2319540488</v>
      </c>
      <c r="R115" s="1301" t="n">
        <v>34355.101312935</v>
      </c>
      <c r="S115" s="1344" t="n">
        <v>38641.2979428113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400</v>
      </c>
      <c r="C116" s="1337" t="s">
        <v>496</v>
      </c>
      <c r="D116" s="1337" t="n">
        <f aca="false">K116</f>
        <v>360</v>
      </c>
      <c r="E116" s="1337" t="s">
        <v>496</v>
      </c>
      <c r="F116" s="1357" t="n">
        <f aca="false">L116</f>
        <v>850</v>
      </c>
      <c r="G116" s="1337" t="s">
        <v>496</v>
      </c>
      <c r="H116" s="1325" t="n">
        <v>8</v>
      </c>
      <c r="I116" s="1327" t="s">
        <v>517</v>
      </c>
      <c r="J116" s="1338" t="n">
        <v>400</v>
      </c>
      <c r="K116" s="1209" t="n">
        <v>360</v>
      </c>
      <c r="L116" s="1209" t="n">
        <v>850</v>
      </c>
      <c r="M116" s="1210" t="n">
        <v>19.6741709451547</v>
      </c>
      <c r="N116" s="1211" t="n">
        <v>1258.05477156213</v>
      </c>
      <c r="O116" s="1212" t="n">
        <v>24602.8851399938</v>
      </c>
      <c r="P116" s="1342" t="n">
        <v>29100.1710629138</v>
      </c>
      <c r="Q116" s="1300" t="n">
        <v>11620.1094487088</v>
      </c>
      <c r="R116" s="1301" t="n">
        <v>36222.9945887025</v>
      </c>
      <c r="S116" s="1344" t="n">
        <v>40720.2805116225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400</v>
      </c>
      <c r="C117" s="1337" t="s">
        <v>496</v>
      </c>
      <c r="D117" s="1337" t="n">
        <f aca="false">K117</f>
        <v>360</v>
      </c>
      <c r="E117" s="1337" t="s">
        <v>496</v>
      </c>
      <c r="F117" s="1357" t="n">
        <f aca="false">L117</f>
        <v>900</v>
      </c>
      <c r="G117" s="1337" t="s">
        <v>496</v>
      </c>
      <c r="H117" s="1325" t="n">
        <v>8</v>
      </c>
      <c r="I117" s="1327" t="s">
        <v>517</v>
      </c>
      <c r="J117" s="1338" t="n">
        <v>400</v>
      </c>
      <c r="K117" s="1209" t="n">
        <v>360</v>
      </c>
      <c r="L117" s="1209" t="n">
        <v>900</v>
      </c>
      <c r="M117" s="1210" t="n">
        <v>20.6704793395168</v>
      </c>
      <c r="N117" s="1211" t="n">
        <v>1383.86024871834</v>
      </c>
      <c r="O117" s="1212" t="n">
        <v>25737.9007898925</v>
      </c>
      <c r="P117" s="1342" t="n">
        <v>30446.276137065</v>
      </c>
      <c r="Q117" s="1300" t="n">
        <v>12137.4899547863</v>
      </c>
      <c r="R117" s="1301" t="n">
        <v>37875.3907446788</v>
      </c>
      <c r="S117" s="1344" t="n">
        <v>42583.7660918513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400</v>
      </c>
      <c r="C118" s="1337" t="s">
        <v>496</v>
      </c>
      <c r="D118" s="1337" t="n">
        <f aca="false">K118</f>
        <v>360</v>
      </c>
      <c r="E118" s="1337" t="s">
        <v>496</v>
      </c>
      <c r="F118" s="1357" t="n">
        <f aca="false">L118</f>
        <v>950</v>
      </c>
      <c r="G118" s="1337" t="s">
        <v>496</v>
      </c>
      <c r="H118" s="1325" t="n">
        <v>8</v>
      </c>
      <c r="I118" s="1327" t="s">
        <v>517</v>
      </c>
      <c r="J118" s="1338" t="n">
        <v>400</v>
      </c>
      <c r="K118" s="1209" t="n">
        <v>360</v>
      </c>
      <c r="L118" s="1209" t="n">
        <v>950</v>
      </c>
      <c r="M118" s="1210" t="n">
        <v>21.6838277338789</v>
      </c>
      <c r="N118" s="1211" t="n">
        <v>1509.66572587455</v>
      </c>
      <c r="O118" s="1212" t="n">
        <v>26872.916571</v>
      </c>
      <c r="P118" s="1342" t="n">
        <v>31792.3812112163</v>
      </c>
      <c r="Q118" s="1300" t="n">
        <v>12870.3674494463</v>
      </c>
      <c r="R118" s="1301" t="n">
        <v>39743.2840204463</v>
      </c>
      <c r="S118" s="1344" t="n">
        <v>44662.7486606625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400</v>
      </c>
      <c r="C119" s="1337" t="s">
        <v>496</v>
      </c>
      <c r="D119" s="1337" t="n">
        <f aca="false">K119</f>
        <v>360</v>
      </c>
      <c r="E119" s="1337" t="s">
        <v>496</v>
      </c>
      <c r="F119" s="1357" t="n">
        <f aca="false">L119</f>
        <v>1000</v>
      </c>
      <c r="G119" s="1337" t="s">
        <v>496</v>
      </c>
      <c r="H119" s="1325" t="n">
        <v>8</v>
      </c>
      <c r="I119" s="1327" t="s">
        <v>517</v>
      </c>
      <c r="J119" s="1338" t="n">
        <v>400</v>
      </c>
      <c r="K119" s="1209" t="n">
        <v>360</v>
      </c>
      <c r="L119" s="1209" t="n">
        <v>1000</v>
      </c>
      <c r="M119" s="1210" t="n">
        <v>22.6801361282411</v>
      </c>
      <c r="N119" s="1211" t="n">
        <v>1635.47120303076</v>
      </c>
      <c r="O119" s="1212" t="n">
        <v>28007.9323521075</v>
      </c>
      <c r="P119" s="1342" t="n">
        <v>33138.4862853675</v>
      </c>
      <c r="Q119" s="1300" t="n">
        <v>13387.7479555238</v>
      </c>
      <c r="R119" s="1301" t="n">
        <v>41395.6803076313</v>
      </c>
      <c r="S119" s="1344" t="n">
        <v>46526.2342408913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400</v>
      </c>
      <c r="C120" s="1337" t="s">
        <v>496</v>
      </c>
      <c r="D120" s="1337" t="n">
        <f aca="false">K120</f>
        <v>360</v>
      </c>
      <c r="E120" s="1337" t="s">
        <v>496</v>
      </c>
      <c r="F120" s="1357" t="n">
        <f aca="false">L120</f>
        <v>1050</v>
      </c>
      <c r="G120" s="1337" t="s">
        <v>496</v>
      </c>
      <c r="H120" s="1325" t="n">
        <v>8</v>
      </c>
      <c r="I120" s="1327" t="s">
        <v>517</v>
      </c>
      <c r="J120" s="1338" t="n">
        <v>400</v>
      </c>
      <c r="K120" s="1209" t="n">
        <v>360</v>
      </c>
      <c r="L120" s="1209" t="n">
        <v>1050</v>
      </c>
      <c r="M120" s="1210" t="n">
        <v>23.6934845226032</v>
      </c>
      <c r="N120" s="1211" t="n">
        <v>1761.27668018698</v>
      </c>
      <c r="O120" s="1212" t="n">
        <v>29142.9480020063</v>
      </c>
      <c r="P120" s="1342" t="n">
        <v>34484.5913595188</v>
      </c>
      <c r="Q120" s="1300" t="n">
        <v>14120.6254501838</v>
      </c>
      <c r="R120" s="1301" t="n">
        <v>43263.57345219</v>
      </c>
      <c r="S120" s="1344" t="n">
        <v>48605.2168097025</v>
      </c>
    </row>
    <row r="121" customFormat="false" ht="16.5" hidden="false" customHeight="false" outlineLevel="0" collapsed="false">
      <c r="A121" s="1324" t="s">
        <v>529</v>
      </c>
      <c r="B121" s="1325" t="n">
        <f aca="false">J121</f>
        <v>400</v>
      </c>
      <c r="C121" s="1325" t="s">
        <v>496</v>
      </c>
      <c r="D121" s="1325" t="n">
        <f aca="false">K121</f>
        <v>360</v>
      </c>
      <c r="E121" s="1325" t="s">
        <v>496</v>
      </c>
      <c r="F121" s="1357" t="n">
        <f aca="false">L121</f>
        <v>1100</v>
      </c>
      <c r="G121" s="1325" t="s">
        <v>496</v>
      </c>
      <c r="H121" s="1325" t="n">
        <v>8</v>
      </c>
      <c r="I121" s="1327" t="s">
        <v>517</v>
      </c>
      <c r="J121" s="1338" t="n">
        <v>400</v>
      </c>
      <c r="K121" s="1209" t="n">
        <v>360</v>
      </c>
      <c r="L121" s="1209" t="n">
        <v>1100</v>
      </c>
      <c r="M121" s="1210" t="n">
        <v>24.6897929169653</v>
      </c>
      <c r="N121" s="1211" t="n">
        <v>1887.08215734319</v>
      </c>
      <c r="O121" s="1212" t="n">
        <v>30277.9637831138</v>
      </c>
      <c r="P121" s="1342" t="n">
        <v>35830.6963024613</v>
      </c>
      <c r="Q121" s="1300" t="n">
        <v>14638.0059562613</v>
      </c>
      <c r="R121" s="1301" t="n">
        <v>44915.969739375</v>
      </c>
      <c r="S121" s="1344" t="n">
        <v>50468.7022587225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400</v>
      </c>
      <c r="C122" s="1337" t="s">
        <v>496</v>
      </c>
      <c r="D122" s="1337" t="n">
        <f aca="false">K122</f>
        <v>360</v>
      </c>
      <c r="E122" s="1337" t="s">
        <v>496</v>
      </c>
      <c r="F122" s="1357" t="n">
        <f aca="false">L122</f>
        <v>1150</v>
      </c>
      <c r="G122" s="1337" t="s">
        <v>496</v>
      </c>
      <c r="H122" s="1325" t="n">
        <v>8</v>
      </c>
      <c r="I122" s="1327" t="s">
        <v>517</v>
      </c>
      <c r="J122" s="1338" t="n">
        <v>400</v>
      </c>
      <c r="K122" s="1209" t="n">
        <v>360</v>
      </c>
      <c r="L122" s="1209" t="n">
        <v>1150</v>
      </c>
      <c r="M122" s="1210" t="n">
        <v>25.6861013113274</v>
      </c>
      <c r="N122" s="1211" t="n">
        <v>2012.8876344994</v>
      </c>
      <c r="O122" s="1212" t="n">
        <v>31412.9795642213</v>
      </c>
      <c r="P122" s="1342" t="n">
        <v>37176.8013766125</v>
      </c>
      <c r="Q122" s="1300" t="n">
        <v>15155.3864623388</v>
      </c>
      <c r="R122" s="1301" t="n">
        <v>46568.36602656</v>
      </c>
      <c r="S122" s="1344" t="n">
        <v>52332.1878389513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400</v>
      </c>
      <c r="C123" s="1337" t="s">
        <v>496</v>
      </c>
      <c r="D123" s="1337" t="n">
        <f aca="false">K123</f>
        <v>360</v>
      </c>
      <c r="E123" s="1337" t="s">
        <v>496</v>
      </c>
      <c r="F123" s="1357" t="n">
        <f aca="false">L123</f>
        <v>1200</v>
      </c>
      <c r="G123" s="1337" t="s">
        <v>496</v>
      </c>
      <c r="H123" s="1325" t="n">
        <v>8</v>
      </c>
      <c r="I123" s="1327" t="s">
        <v>517</v>
      </c>
      <c r="J123" s="1338" t="n">
        <v>400</v>
      </c>
      <c r="K123" s="1209" t="n">
        <v>360</v>
      </c>
      <c r="L123" s="1209" t="n">
        <v>1200</v>
      </c>
      <c r="M123" s="1210" t="n">
        <v>26.8564497056895</v>
      </c>
      <c r="N123" s="1211" t="n">
        <v>2138.69311165562</v>
      </c>
      <c r="O123" s="1212" t="n">
        <v>32692.2091130025</v>
      </c>
      <c r="P123" s="1342" t="n">
        <v>38668.00062915</v>
      </c>
      <c r="Q123" s="1300" t="n">
        <v>15888.2640882075</v>
      </c>
      <c r="R123" s="1301" t="n">
        <v>48580.47320121</v>
      </c>
      <c r="S123" s="1344" t="n">
        <v>54556.2647173575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400</v>
      </c>
      <c r="C124" s="1337" t="s">
        <v>496</v>
      </c>
      <c r="D124" s="1337" t="n">
        <f aca="false">K124</f>
        <v>360</v>
      </c>
      <c r="E124" s="1337" t="s">
        <v>496</v>
      </c>
      <c r="F124" s="1357" t="n">
        <f aca="false">L124</f>
        <v>1250</v>
      </c>
      <c r="G124" s="1337" t="s">
        <v>496</v>
      </c>
      <c r="H124" s="1325" t="n">
        <v>8</v>
      </c>
      <c r="I124" s="1327" t="s">
        <v>517</v>
      </c>
      <c r="J124" s="1338" t="n">
        <v>400</v>
      </c>
      <c r="K124" s="1209" t="n">
        <v>360</v>
      </c>
      <c r="L124" s="1209" t="n">
        <v>1250</v>
      </c>
      <c r="M124" s="1210" t="n">
        <v>27.8527581000516</v>
      </c>
      <c r="N124" s="1211" t="n">
        <v>2264.49858881183</v>
      </c>
      <c r="O124" s="1212" t="n">
        <v>33827.22489411</v>
      </c>
      <c r="P124" s="1342" t="n">
        <v>40014.1057033013</v>
      </c>
      <c r="Q124" s="1300" t="n">
        <v>16405.644594285</v>
      </c>
      <c r="R124" s="1301" t="n">
        <v>50232.869488395</v>
      </c>
      <c r="S124" s="1344" t="n">
        <v>56419.7502975863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400</v>
      </c>
      <c r="C125" s="1337" t="s">
        <v>496</v>
      </c>
      <c r="D125" s="1337" t="n">
        <f aca="false">K125</f>
        <v>360</v>
      </c>
      <c r="E125" s="1337" t="s">
        <v>496</v>
      </c>
      <c r="F125" s="1357" t="n">
        <f aca="false">L125</f>
        <v>1300</v>
      </c>
      <c r="G125" s="1337" t="s">
        <v>496</v>
      </c>
      <c r="H125" s="1325" t="n">
        <v>8</v>
      </c>
      <c r="I125" s="1327" t="s">
        <v>517</v>
      </c>
      <c r="J125" s="1338" t="n">
        <v>400</v>
      </c>
      <c r="K125" s="1209" t="n">
        <v>360</v>
      </c>
      <c r="L125" s="1209" t="n">
        <v>1300</v>
      </c>
      <c r="M125" s="1210" t="n">
        <v>28.8661064944137</v>
      </c>
      <c r="N125" s="1211" t="n">
        <v>2390.30406596804</v>
      </c>
      <c r="O125" s="1212" t="n">
        <v>34962.2405440088</v>
      </c>
      <c r="P125" s="1342" t="n">
        <v>41360.2107774525</v>
      </c>
      <c r="Q125" s="1300" t="n">
        <v>17138.522088945</v>
      </c>
      <c r="R125" s="1301" t="n">
        <v>52100.7626329538</v>
      </c>
      <c r="S125" s="1344" t="n">
        <v>58498.7328663975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400</v>
      </c>
      <c r="C126" s="1337" t="s">
        <v>496</v>
      </c>
      <c r="D126" s="1337" t="n">
        <f aca="false">K126</f>
        <v>360</v>
      </c>
      <c r="E126" s="1337" t="s">
        <v>496</v>
      </c>
      <c r="F126" s="1357" t="n">
        <f aca="false">L126</f>
        <v>1350</v>
      </c>
      <c r="G126" s="1337" t="s">
        <v>496</v>
      </c>
      <c r="H126" s="1325" t="n">
        <v>8</v>
      </c>
      <c r="I126" s="1327" t="s">
        <v>517</v>
      </c>
      <c r="J126" s="1338" t="n">
        <v>400</v>
      </c>
      <c r="K126" s="1209" t="n">
        <v>360</v>
      </c>
      <c r="L126" s="1209" t="n">
        <v>1350</v>
      </c>
      <c r="M126" s="1210" t="n">
        <v>29.8624148887758</v>
      </c>
      <c r="N126" s="1211" t="n">
        <v>2516.10954312425</v>
      </c>
      <c r="O126" s="1212" t="n">
        <v>36097.2563251163</v>
      </c>
      <c r="P126" s="1342" t="n">
        <v>42706.3158516038</v>
      </c>
      <c r="Q126" s="1300" t="n">
        <v>17655.9025950225</v>
      </c>
      <c r="R126" s="1301" t="n">
        <v>53753.1589201388</v>
      </c>
      <c r="S126" s="1344" t="n">
        <v>60362.2184466263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400</v>
      </c>
      <c r="C127" s="1337" t="s">
        <v>496</v>
      </c>
      <c r="D127" s="1337" t="n">
        <f aca="false">K127</f>
        <v>360</v>
      </c>
      <c r="E127" s="1337" t="s">
        <v>496</v>
      </c>
      <c r="F127" s="1357" t="n">
        <f aca="false">L127</f>
        <v>1400</v>
      </c>
      <c r="G127" s="1337" t="s">
        <v>496</v>
      </c>
      <c r="H127" s="1325" t="n">
        <v>8</v>
      </c>
      <c r="I127" s="1327" t="s">
        <v>517</v>
      </c>
      <c r="J127" s="1338" t="n">
        <v>400</v>
      </c>
      <c r="K127" s="1209" t="n">
        <v>360</v>
      </c>
      <c r="L127" s="1209" t="n">
        <v>1400</v>
      </c>
      <c r="M127" s="1210" t="n">
        <v>30.8757632831379</v>
      </c>
      <c r="N127" s="1211" t="n">
        <v>2641.91502028047</v>
      </c>
      <c r="O127" s="1212" t="n">
        <v>37232.2721062238</v>
      </c>
      <c r="P127" s="1342" t="n">
        <v>44052.420925755</v>
      </c>
      <c r="Q127" s="1300" t="n">
        <v>18388.7800896825</v>
      </c>
      <c r="R127" s="1301" t="n">
        <v>55621.0521959063</v>
      </c>
      <c r="S127" s="1344" t="n">
        <v>62441.2010154375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400</v>
      </c>
      <c r="C128" s="1337" t="s">
        <v>496</v>
      </c>
      <c r="D128" s="1337" t="n">
        <f aca="false">K128</f>
        <v>360</v>
      </c>
      <c r="E128" s="1337" t="s">
        <v>496</v>
      </c>
      <c r="F128" s="1357" t="n">
        <f aca="false">L128</f>
        <v>1450</v>
      </c>
      <c r="G128" s="1337" t="s">
        <v>496</v>
      </c>
      <c r="H128" s="1325" t="n">
        <v>8</v>
      </c>
      <c r="I128" s="1327" t="s">
        <v>517</v>
      </c>
      <c r="J128" s="1338" t="n">
        <v>400</v>
      </c>
      <c r="K128" s="1209" t="n">
        <v>360</v>
      </c>
      <c r="L128" s="1209" t="n">
        <v>1450</v>
      </c>
      <c r="M128" s="1210" t="n">
        <v>31.8720716775</v>
      </c>
      <c r="N128" s="1211" t="n">
        <v>2767.72049743668</v>
      </c>
      <c r="O128" s="1212" t="n">
        <v>38367.2877561225</v>
      </c>
      <c r="P128" s="1342" t="n">
        <v>45398.5259999063</v>
      </c>
      <c r="Q128" s="1300" t="n">
        <v>18906.16059576</v>
      </c>
      <c r="R128" s="1301" t="n">
        <v>57273.4483518825</v>
      </c>
      <c r="S128" s="1344" t="n">
        <v>64304.6865956663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400</v>
      </c>
      <c r="C129" s="1337" t="s">
        <v>496</v>
      </c>
      <c r="D129" s="1337" t="n">
        <f aca="false">K129</f>
        <v>360</v>
      </c>
      <c r="E129" s="1337" t="s">
        <v>496</v>
      </c>
      <c r="F129" s="1357" t="n">
        <f aca="false">L129</f>
        <v>1500</v>
      </c>
      <c r="G129" s="1337" t="s">
        <v>496</v>
      </c>
      <c r="H129" s="1325" t="n">
        <v>8</v>
      </c>
      <c r="I129" s="1327" t="s">
        <v>517</v>
      </c>
      <c r="J129" s="1338" t="n">
        <v>400</v>
      </c>
      <c r="K129" s="1209" t="n">
        <v>360</v>
      </c>
      <c r="L129" s="1209" t="n">
        <v>1500</v>
      </c>
      <c r="M129" s="1210" t="n">
        <v>33.1210413658221</v>
      </c>
      <c r="N129" s="1211" t="n">
        <v>2893.52597459289</v>
      </c>
      <c r="O129" s="1212" t="n">
        <v>40205.5459611975</v>
      </c>
      <c r="P129" s="1342" t="n">
        <v>47434.9427445038</v>
      </c>
      <c r="Q129" s="1300" t="n">
        <v>19639.03809042</v>
      </c>
      <c r="R129" s="1301" t="n">
        <v>59844.5840516175</v>
      </c>
      <c r="S129" s="1344" t="n">
        <v>67073.9808349238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400</v>
      </c>
      <c r="C130" s="1337" t="s">
        <v>496</v>
      </c>
      <c r="D130" s="1337" t="n">
        <f aca="false">K130</f>
        <v>360</v>
      </c>
      <c r="E130" s="1337" t="s">
        <v>496</v>
      </c>
      <c r="F130" s="1357" t="n">
        <f aca="false">L130</f>
        <v>1550</v>
      </c>
      <c r="G130" s="1337" t="s">
        <v>496</v>
      </c>
      <c r="H130" s="1325" t="n">
        <v>8</v>
      </c>
      <c r="I130" s="1327" t="s">
        <v>517</v>
      </c>
      <c r="J130" s="1338" t="n">
        <v>400</v>
      </c>
      <c r="K130" s="1209" t="n">
        <v>360</v>
      </c>
      <c r="L130" s="1209" t="n">
        <v>1550</v>
      </c>
      <c r="M130" s="1210" t="n">
        <v>34.1173497601842</v>
      </c>
      <c r="N130" s="1211" t="n">
        <v>3019.3314517491</v>
      </c>
      <c r="O130" s="1212" t="n">
        <v>41340.5616110963</v>
      </c>
      <c r="P130" s="1342" t="n">
        <v>48781.047818655</v>
      </c>
      <c r="Q130" s="1300" t="n">
        <v>20156.4185964975</v>
      </c>
      <c r="R130" s="1301" t="n">
        <v>61496.9802075938</v>
      </c>
      <c r="S130" s="1344" t="n">
        <v>68937.4664151525</v>
      </c>
    </row>
    <row r="131" customFormat="false" ht="16.5" hidden="false" customHeight="false" outlineLevel="0" collapsed="false">
      <c r="A131" s="1324" t="s">
        <v>529</v>
      </c>
      <c r="B131" s="1325" t="n">
        <f aca="false">J131</f>
        <v>400</v>
      </c>
      <c r="C131" s="1325" t="s">
        <v>496</v>
      </c>
      <c r="D131" s="1325" t="n">
        <f aca="false">K131</f>
        <v>360</v>
      </c>
      <c r="E131" s="1325" t="s">
        <v>496</v>
      </c>
      <c r="F131" s="1357" t="n">
        <f aca="false">L131</f>
        <v>1600</v>
      </c>
      <c r="G131" s="1325" t="s">
        <v>496</v>
      </c>
      <c r="H131" s="1325" t="n">
        <v>8</v>
      </c>
      <c r="I131" s="1327" t="s">
        <v>517</v>
      </c>
      <c r="J131" s="1338" t="n">
        <v>400</v>
      </c>
      <c r="K131" s="1209" t="n">
        <v>360</v>
      </c>
      <c r="L131" s="1209" t="n">
        <v>1600</v>
      </c>
      <c r="M131" s="1210" t="n">
        <v>35.1136581545463</v>
      </c>
      <c r="N131" s="1211" t="n">
        <v>3145.13692890532</v>
      </c>
      <c r="O131" s="1212" t="n">
        <v>42475.5773922038</v>
      </c>
      <c r="P131" s="1342" t="n">
        <v>50127.1527615975</v>
      </c>
      <c r="Q131" s="1300" t="n">
        <v>20673.799102575</v>
      </c>
      <c r="R131" s="1301" t="n">
        <v>63149.3764947788</v>
      </c>
      <c r="S131" s="1344" t="n">
        <v>70800.9518641725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400</v>
      </c>
      <c r="C132" s="1337" t="s">
        <v>496</v>
      </c>
      <c r="D132" s="1337" t="n">
        <f aca="false">K132</f>
        <v>360</v>
      </c>
      <c r="E132" s="1337" t="s">
        <v>496</v>
      </c>
      <c r="F132" s="1357" t="n">
        <f aca="false">L132</f>
        <v>1650</v>
      </c>
      <c r="G132" s="1337" t="s">
        <v>496</v>
      </c>
      <c r="H132" s="1325" t="n">
        <v>8</v>
      </c>
      <c r="I132" s="1327" t="s">
        <v>517</v>
      </c>
      <c r="J132" s="1338" t="n">
        <v>400</v>
      </c>
      <c r="K132" s="1209" t="n">
        <v>360</v>
      </c>
      <c r="L132" s="1209" t="n">
        <v>1650</v>
      </c>
      <c r="M132" s="1210" t="n">
        <v>36.1270065489084</v>
      </c>
      <c r="N132" s="1211" t="n">
        <v>3270.94240606153</v>
      </c>
      <c r="O132" s="1212" t="n">
        <v>43610.5931733113</v>
      </c>
      <c r="P132" s="1342" t="n">
        <v>51473.2578357488</v>
      </c>
      <c r="Q132" s="1300" t="n">
        <v>21406.676597235</v>
      </c>
      <c r="R132" s="1301" t="n">
        <v>65017.2697705463</v>
      </c>
      <c r="S132" s="1344" t="n">
        <v>72879.9344329838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400</v>
      </c>
      <c r="C133" s="1337" t="s">
        <v>496</v>
      </c>
      <c r="D133" s="1337" t="n">
        <f aca="false">K133</f>
        <v>360</v>
      </c>
      <c r="E133" s="1337" t="s">
        <v>496</v>
      </c>
      <c r="F133" s="1357" t="n">
        <f aca="false">L133</f>
        <v>1700</v>
      </c>
      <c r="G133" s="1337" t="s">
        <v>496</v>
      </c>
      <c r="H133" s="1325" t="n">
        <v>8</v>
      </c>
      <c r="I133" s="1327" t="s">
        <v>517</v>
      </c>
      <c r="J133" s="1338" t="n">
        <v>400</v>
      </c>
      <c r="K133" s="1209" t="n">
        <v>360</v>
      </c>
      <c r="L133" s="1209" t="n">
        <v>1700</v>
      </c>
      <c r="M133" s="1210" t="n">
        <v>37.1233149432705</v>
      </c>
      <c r="N133" s="1211" t="n">
        <v>3396.74788321774</v>
      </c>
      <c r="O133" s="1212" t="n">
        <v>44745.60882321</v>
      </c>
      <c r="P133" s="1342" t="n">
        <v>52819.3629099</v>
      </c>
      <c r="Q133" s="1300" t="n">
        <v>21924.0571033125</v>
      </c>
      <c r="R133" s="1301" t="n">
        <v>66669.6659265225</v>
      </c>
      <c r="S133" s="1344" t="n">
        <v>74743.4200132125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400</v>
      </c>
      <c r="C134" s="1337" t="s">
        <v>496</v>
      </c>
      <c r="D134" s="1337" t="n">
        <f aca="false">K134</f>
        <v>360</v>
      </c>
      <c r="E134" s="1337" t="s">
        <v>496</v>
      </c>
      <c r="F134" s="1357" t="n">
        <f aca="false">L134</f>
        <v>1750</v>
      </c>
      <c r="G134" s="1337" t="s">
        <v>496</v>
      </c>
      <c r="H134" s="1325" t="n">
        <v>8</v>
      </c>
      <c r="I134" s="1327" t="s">
        <v>517</v>
      </c>
      <c r="J134" s="1338" t="n">
        <v>400</v>
      </c>
      <c r="K134" s="1209" t="n">
        <v>360</v>
      </c>
      <c r="L134" s="1209" t="n">
        <v>1750</v>
      </c>
      <c r="M134" s="1210" t="n">
        <v>38.1366633376326</v>
      </c>
      <c r="N134" s="1211" t="n">
        <v>3522.55336037395</v>
      </c>
      <c r="O134" s="1212" t="n">
        <v>45880.6246043175</v>
      </c>
      <c r="P134" s="1342" t="n">
        <v>54165.4679840513</v>
      </c>
      <c r="Q134" s="1300" t="n">
        <v>22656.9345979725</v>
      </c>
      <c r="R134" s="1301" t="n">
        <v>68537.55920229</v>
      </c>
      <c r="S134" s="1344" t="n">
        <v>76822.4025820238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400</v>
      </c>
      <c r="C135" s="1337" t="s">
        <v>496</v>
      </c>
      <c r="D135" s="1337" t="n">
        <f aca="false">K135</f>
        <v>360</v>
      </c>
      <c r="E135" s="1337" t="s">
        <v>496</v>
      </c>
      <c r="F135" s="1357" t="n">
        <f aca="false">L135</f>
        <v>1800</v>
      </c>
      <c r="G135" s="1337" t="s">
        <v>496</v>
      </c>
      <c r="H135" s="1325" t="n">
        <v>8</v>
      </c>
      <c r="I135" s="1327" t="s">
        <v>517</v>
      </c>
      <c r="J135" s="1338" t="n">
        <v>400</v>
      </c>
      <c r="K135" s="1209" t="n">
        <v>360</v>
      </c>
      <c r="L135" s="1209" t="n">
        <v>1800</v>
      </c>
      <c r="M135" s="1210" t="n">
        <v>39.1329717319947</v>
      </c>
      <c r="N135" s="1211" t="n">
        <v>3648.35883753017</v>
      </c>
      <c r="O135" s="1212" t="n">
        <v>47015.640385425</v>
      </c>
      <c r="P135" s="1342" t="n">
        <v>55511.5730582025</v>
      </c>
      <c r="Q135" s="1300" t="n">
        <v>23174.31510405</v>
      </c>
      <c r="R135" s="1301" t="n">
        <v>70189.955489475</v>
      </c>
      <c r="S135" s="1344" t="n">
        <v>78685.8881622525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400</v>
      </c>
      <c r="C136" s="1337" t="s">
        <v>496</v>
      </c>
      <c r="D136" s="1337" t="n">
        <f aca="false">K136</f>
        <v>360</v>
      </c>
      <c r="E136" s="1337" t="s">
        <v>496</v>
      </c>
      <c r="F136" s="1357" t="n">
        <f aca="false">L136</f>
        <v>1850</v>
      </c>
      <c r="G136" s="1337" t="s">
        <v>496</v>
      </c>
      <c r="H136" s="1325" t="n">
        <v>8</v>
      </c>
      <c r="I136" s="1327" t="s">
        <v>517</v>
      </c>
      <c r="J136" s="1338" t="n">
        <v>400</v>
      </c>
      <c r="K136" s="1209" t="n">
        <v>360</v>
      </c>
      <c r="L136" s="1209" t="n">
        <v>1850</v>
      </c>
      <c r="M136" s="1210" t="n">
        <v>40.1463201263568</v>
      </c>
      <c r="N136" s="1211" t="n">
        <v>3774.16431468638</v>
      </c>
      <c r="O136" s="1212" t="n">
        <v>48150.6560353238</v>
      </c>
      <c r="P136" s="1342" t="n">
        <v>56857.678001145</v>
      </c>
      <c r="Q136" s="1300" t="n">
        <v>23907.1927299188</v>
      </c>
      <c r="R136" s="1301" t="n">
        <v>72057.8487652425</v>
      </c>
      <c r="S136" s="1344" t="n">
        <v>80764.8707310638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400</v>
      </c>
      <c r="C137" s="1337" t="s">
        <v>496</v>
      </c>
      <c r="D137" s="1337" t="n">
        <f aca="false">K137</f>
        <v>360</v>
      </c>
      <c r="E137" s="1337" t="s">
        <v>496</v>
      </c>
      <c r="F137" s="1357" t="n">
        <f aca="false">L137</f>
        <v>1900</v>
      </c>
      <c r="G137" s="1337" t="s">
        <v>496</v>
      </c>
      <c r="H137" s="1325" t="n">
        <v>8</v>
      </c>
      <c r="I137" s="1327" t="s">
        <v>517</v>
      </c>
      <c r="J137" s="1338" t="n">
        <v>400</v>
      </c>
      <c r="K137" s="1209" t="n">
        <v>360</v>
      </c>
      <c r="L137" s="1209" t="n">
        <v>1900</v>
      </c>
      <c r="M137" s="1210" t="n">
        <v>41.1426285207189</v>
      </c>
      <c r="N137" s="1211" t="n">
        <v>3899.96979184259</v>
      </c>
      <c r="O137" s="1212" t="n">
        <v>49285.6718164313</v>
      </c>
      <c r="P137" s="1342" t="n">
        <v>58203.7830752963</v>
      </c>
      <c r="Q137" s="1300" t="n">
        <v>24424.5732359963</v>
      </c>
      <c r="R137" s="1301" t="n">
        <v>73710.2450524275</v>
      </c>
      <c r="S137" s="1344" t="n">
        <v>82628.3563112925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400</v>
      </c>
      <c r="C138" s="1337" t="s">
        <v>496</v>
      </c>
      <c r="D138" s="1337" t="n">
        <f aca="false">K138</f>
        <v>360</v>
      </c>
      <c r="E138" s="1337" t="s">
        <v>496</v>
      </c>
      <c r="F138" s="1357" t="n">
        <f aca="false">L138</f>
        <v>1950</v>
      </c>
      <c r="G138" s="1337" t="s">
        <v>496</v>
      </c>
      <c r="H138" s="1325" t="n">
        <v>8</v>
      </c>
      <c r="I138" s="1327" t="s">
        <v>517</v>
      </c>
      <c r="J138" s="1338" t="n">
        <v>400</v>
      </c>
      <c r="K138" s="1209" t="n">
        <v>360</v>
      </c>
      <c r="L138" s="1209" t="n">
        <v>1950</v>
      </c>
      <c r="M138" s="1210" t="n">
        <v>42.2959369150811</v>
      </c>
      <c r="N138" s="1211" t="n">
        <v>4025.77526899881</v>
      </c>
      <c r="O138" s="1212" t="n">
        <v>50564.9013652125</v>
      </c>
      <c r="P138" s="1342" t="n">
        <v>59694.9824590425</v>
      </c>
      <c r="Q138" s="1300" t="n">
        <v>24941.9537420738</v>
      </c>
      <c r="R138" s="1301" t="n">
        <v>75506.8551072863</v>
      </c>
      <c r="S138" s="1344" t="n">
        <v>84636.9362011163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400</v>
      </c>
      <c r="C139" s="1337" t="s">
        <v>496</v>
      </c>
      <c r="D139" s="1337" t="n">
        <f aca="false">K139</f>
        <v>360</v>
      </c>
      <c r="E139" s="1337" t="s">
        <v>496</v>
      </c>
      <c r="F139" s="1357" t="n">
        <f aca="false">L139</f>
        <v>2000</v>
      </c>
      <c r="G139" s="1337" t="s">
        <v>496</v>
      </c>
      <c r="H139" s="1325" t="n">
        <v>8</v>
      </c>
      <c r="I139" s="1327" t="s">
        <v>517</v>
      </c>
      <c r="J139" s="1338" t="n">
        <v>400</v>
      </c>
      <c r="K139" s="1209" t="n">
        <v>360</v>
      </c>
      <c r="L139" s="1209" t="n">
        <v>2000</v>
      </c>
      <c r="M139" s="1210" t="n">
        <v>43.4008477094432</v>
      </c>
      <c r="N139" s="1211" t="n">
        <v>4151.58074615502</v>
      </c>
      <c r="O139" s="1212" t="n">
        <v>51915.3779212875</v>
      </c>
      <c r="P139" s="1342" t="n">
        <v>61333.3125121838</v>
      </c>
      <c r="Q139" s="1300" t="n">
        <v>25674.8312367338</v>
      </c>
      <c r="R139" s="1301" t="n">
        <v>77590.2091580213</v>
      </c>
      <c r="S139" s="1344" t="n">
        <v>87008.1437489175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400</v>
      </c>
      <c r="C140" s="1337" t="s">
        <v>496</v>
      </c>
      <c r="D140" s="1337" t="n">
        <f aca="false">K140</f>
        <v>360</v>
      </c>
      <c r="E140" s="1337" t="s">
        <v>496</v>
      </c>
      <c r="F140" s="1357" t="n">
        <f aca="false">L140</f>
        <v>2050</v>
      </c>
      <c r="G140" s="1337" t="s">
        <v>496</v>
      </c>
      <c r="H140" s="1325" t="n">
        <v>8</v>
      </c>
      <c r="I140" s="1327" t="s">
        <v>517</v>
      </c>
      <c r="J140" s="1338" t="n">
        <v>400</v>
      </c>
      <c r="K140" s="1209" t="n">
        <v>360</v>
      </c>
      <c r="L140" s="1209" t="n">
        <v>2050</v>
      </c>
      <c r="M140" s="1210" t="n">
        <v>44.3971561038053</v>
      </c>
      <c r="N140" s="1211" t="n">
        <v>4277.38622331123</v>
      </c>
      <c r="O140" s="1212" t="n">
        <v>53050.3935711863</v>
      </c>
      <c r="P140" s="1342" t="n">
        <v>62679.4174551263</v>
      </c>
      <c r="Q140" s="1300" t="n">
        <v>26192.2117428113</v>
      </c>
      <c r="R140" s="1301" t="n">
        <v>79242.6053139975</v>
      </c>
      <c r="S140" s="1344" t="n">
        <v>88871.6291979375</v>
      </c>
    </row>
    <row r="141" customFormat="false" ht="16.5" hidden="false" customHeight="false" outlineLevel="0" collapsed="false">
      <c r="A141" s="1324" t="s">
        <v>529</v>
      </c>
      <c r="B141" s="1325" t="n">
        <f aca="false">J141</f>
        <v>400</v>
      </c>
      <c r="C141" s="1325" t="s">
        <v>496</v>
      </c>
      <c r="D141" s="1325" t="n">
        <f aca="false">K141</f>
        <v>360</v>
      </c>
      <c r="E141" s="1325" t="s">
        <v>496</v>
      </c>
      <c r="F141" s="1357" t="n">
        <f aca="false">L141</f>
        <v>2100</v>
      </c>
      <c r="G141" s="1325" t="s">
        <v>496</v>
      </c>
      <c r="H141" s="1325" t="n">
        <v>8</v>
      </c>
      <c r="I141" s="1327" t="s">
        <v>517</v>
      </c>
      <c r="J141" s="1338" t="n">
        <v>400</v>
      </c>
      <c r="K141" s="1209" t="n">
        <v>360</v>
      </c>
      <c r="L141" s="1209" t="n">
        <v>2100</v>
      </c>
      <c r="M141" s="1210" t="n">
        <v>45.4105044981674</v>
      </c>
      <c r="N141" s="1211" t="n">
        <v>4403.19170046744</v>
      </c>
      <c r="O141" s="1212" t="n">
        <v>54185.4093522938</v>
      </c>
      <c r="P141" s="1342" t="n">
        <v>64025.5225292775</v>
      </c>
      <c r="Q141" s="1300" t="n">
        <v>26925.0892374713</v>
      </c>
      <c r="R141" s="1301" t="n">
        <v>81110.498589765</v>
      </c>
      <c r="S141" s="1344" t="n">
        <v>90950.6117667488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400</v>
      </c>
      <c r="C142" s="1337" t="s">
        <v>496</v>
      </c>
      <c r="D142" s="1337" t="n">
        <f aca="false">K142</f>
        <v>360</v>
      </c>
      <c r="E142" s="1337" t="s">
        <v>496</v>
      </c>
      <c r="F142" s="1357" t="n">
        <f aca="false">L142</f>
        <v>2150</v>
      </c>
      <c r="G142" s="1337" t="s">
        <v>496</v>
      </c>
      <c r="H142" s="1325" t="n">
        <v>8</v>
      </c>
      <c r="I142" s="1327" t="s">
        <v>517</v>
      </c>
      <c r="J142" s="1338" t="n">
        <v>400</v>
      </c>
      <c r="K142" s="1209" t="n">
        <v>360</v>
      </c>
      <c r="L142" s="1209" t="n">
        <v>2150</v>
      </c>
      <c r="M142" s="1210" t="n">
        <v>46.4068128925295</v>
      </c>
      <c r="N142" s="1211" t="n">
        <v>4528.99717762366</v>
      </c>
      <c r="O142" s="1212" t="n">
        <v>55320.4251334013</v>
      </c>
      <c r="P142" s="1342" t="n">
        <v>65371.6276034288</v>
      </c>
      <c r="Q142" s="1300" t="n">
        <v>27442.4697435488</v>
      </c>
      <c r="R142" s="1301" t="n">
        <v>82762.89487695</v>
      </c>
      <c r="S142" s="1344" t="n">
        <v>92814.0973469775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400</v>
      </c>
      <c r="C143" s="1337" t="s">
        <v>496</v>
      </c>
      <c r="D143" s="1337" t="n">
        <f aca="false">K143</f>
        <v>360</v>
      </c>
      <c r="E143" s="1337" t="s">
        <v>496</v>
      </c>
      <c r="F143" s="1357" t="n">
        <f aca="false">L143</f>
        <v>2200</v>
      </c>
      <c r="G143" s="1337" t="s">
        <v>496</v>
      </c>
      <c r="H143" s="1325" t="n">
        <v>8</v>
      </c>
      <c r="I143" s="1327" t="s">
        <v>517</v>
      </c>
      <c r="J143" s="1338" t="n">
        <v>400</v>
      </c>
      <c r="K143" s="1209" t="n">
        <v>360</v>
      </c>
      <c r="L143" s="1209" t="n">
        <v>2200</v>
      </c>
      <c r="M143" s="1210" t="n">
        <v>47.4201612868916</v>
      </c>
      <c r="N143" s="1211" t="n">
        <v>4654.80265477987</v>
      </c>
      <c r="O143" s="1212" t="n">
        <v>56455.4407833</v>
      </c>
      <c r="P143" s="1342" t="n">
        <v>66717.7326775799</v>
      </c>
      <c r="Q143" s="1300" t="n">
        <v>28175.3472382088</v>
      </c>
      <c r="R143" s="1301" t="n">
        <v>84630.7880215088</v>
      </c>
      <c r="S143" s="1344" t="n">
        <v>94893.0799157886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400</v>
      </c>
      <c r="C144" s="1337" t="s">
        <v>496</v>
      </c>
      <c r="D144" s="1337" t="n">
        <f aca="false">K144</f>
        <v>360</v>
      </c>
      <c r="E144" s="1337" t="s">
        <v>496</v>
      </c>
      <c r="F144" s="1357" t="n">
        <f aca="false">L144</f>
        <v>2250</v>
      </c>
      <c r="G144" s="1337" t="s">
        <v>496</v>
      </c>
      <c r="H144" s="1325" t="n">
        <v>8</v>
      </c>
      <c r="I144" s="1327" t="s">
        <v>517</v>
      </c>
      <c r="J144" s="1338" t="n">
        <v>400</v>
      </c>
      <c r="K144" s="1209" t="n">
        <v>360</v>
      </c>
      <c r="L144" s="1209" t="n">
        <v>2250</v>
      </c>
      <c r="M144" s="1210" t="n">
        <v>48.4164696812537</v>
      </c>
      <c r="N144" s="1211" t="n">
        <v>4780.60813193608</v>
      </c>
      <c r="O144" s="1212" t="n">
        <v>57590.4565644075</v>
      </c>
      <c r="P144" s="1342" t="n">
        <v>68063.8377517313</v>
      </c>
      <c r="Q144" s="1300" t="n">
        <v>28692.7277442863</v>
      </c>
      <c r="R144" s="1301" t="n">
        <v>86283.1843086938</v>
      </c>
      <c r="S144" s="1344" t="n">
        <v>96756.5654960175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400</v>
      </c>
      <c r="C145" s="1337" t="s">
        <v>496</v>
      </c>
      <c r="D145" s="1337" t="n">
        <f aca="false">K145</f>
        <v>360</v>
      </c>
      <c r="E145" s="1337" t="s">
        <v>496</v>
      </c>
      <c r="F145" s="1357" t="n">
        <f aca="false">L145</f>
        <v>2300</v>
      </c>
      <c r="G145" s="1337" t="s">
        <v>496</v>
      </c>
      <c r="H145" s="1325" t="n">
        <v>8</v>
      </c>
      <c r="I145" s="1327" t="s">
        <v>517</v>
      </c>
      <c r="J145" s="1338" t="n">
        <v>400</v>
      </c>
      <c r="K145" s="1209" t="n">
        <v>360</v>
      </c>
      <c r="L145" s="1209" t="n">
        <v>2300</v>
      </c>
      <c r="M145" s="1210" t="n">
        <v>49.4127780756158</v>
      </c>
      <c r="N145" s="1211" t="n">
        <v>4906.41360909229</v>
      </c>
      <c r="O145" s="1212" t="n">
        <v>58725.472345515</v>
      </c>
      <c r="P145" s="1342" t="n">
        <v>69409.9426946738</v>
      </c>
      <c r="Q145" s="1300" t="n">
        <v>29210.1082503638</v>
      </c>
      <c r="R145" s="1301" t="n">
        <v>87935.5805958788</v>
      </c>
      <c r="S145" s="1344" t="n">
        <v>98620.0509450375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400</v>
      </c>
      <c r="C146" s="1337" t="s">
        <v>496</v>
      </c>
      <c r="D146" s="1337" t="n">
        <f aca="false">K146</f>
        <v>360</v>
      </c>
      <c r="E146" s="1337" t="s">
        <v>496</v>
      </c>
      <c r="F146" s="1357" t="n">
        <f aca="false">L146</f>
        <v>2350</v>
      </c>
      <c r="G146" s="1337" t="s">
        <v>496</v>
      </c>
      <c r="H146" s="1325" t="n">
        <v>8</v>
      </c>
      <c r="I146" s="1327" t="s">
        <v>517</v>
      </c>
      <c r="J146" s="1338" t="n">
        <v>400</v>
      </c>
      <c r="K146" s="1209" t="n">
        <v>360</v>
      </c>
      <c r="L146" s="1209" t="n">
        <v>2350</v>
      </c>
      <c r="M146" s="1210" t="n">
        <v>50.4261264699779</v>
      </c>
      <c r="N146" s="1211" t="n">
        <v>5032.21908624851</v>
      </c>
      <c r="O146" s="1212" t="n">
        <v>59860.4881266225</v>
      </c>
      <c r="P146" s="1342" t="n">
        <v>70756.047768825</v>
      </c>
      <c r="Q146" s="1300" t="n">
        <v>29942.9857450238</v>
      </c>
      <c r="R146" s="1301" t="n">
        <v>89803.4738716463</v>
      </c>
      <c r="S146" s="1344" t="n">
        <v>100699.033513849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400</v>
      </c>
      <c r="C147" s="1337" t="s">
        <v>496</v>
      </c>
      <c r="D147" s="1337" t="n">
        <f aca="false">K147</f>
        <v>360</v>
      </c>
      <c r="E147" s="1337" t="s">
        <v>496</v>
      </c>
      <c r="F147" s="1357" t="n">
        <f aca="false">L147</f>
        <v>2400</v>
      </c>
      <c r="G147" s="1337" t="s">
        <v>496</v>
      </c>
      <c r="H147" s="1325" t="n">
        <v>8</v>
      </c>
      <c r="I147" s="1327" t="s">
        <v>517</v>
      </c>
      <c r="J147" s="1338" t="n">
        <v>400</v>
      </c>
      <c r="K147" s="1209" t="n">
        <v>360</v>
      </c>
      <c r="L147" s="1209" t="n">
        <v>2400</v>
      </c>
      <c r="M147" s="1210" t="n">
        <v>51.42243486434</v>
      </c>
      <c r="N147" s="1211" t="n">
        <v>5158.02456340472</v>
      </c>
      <c r="O147" s="1212" t="n">
        <v>60995.5037765213</v>
      </c>
      <c r="P147" s="1342" t="n">
        <v>72102.1528429763</v>
      </c>
      <c r="Q147" s="1300" t="n">
        <v>30460.3662511013</v>
      </c>
      <c r="R147" s="1301" t="n">
        <v>91455.8700276225</v>
      </c>
      <c r="S147" s="1344" t="n">
        <v>102562.519094078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400</v>
      </c>
      <c r="C148" s="1337" t="s">
        <v>496</v>
      </c>
      <c r="D148" s="1337" t="n">
        <f aca="false">K148</f>
        <v>360</v>
      </c>
      <c r="E148" s="1337" t="s">
        <v>496</v>
      </c>
      <c r="F148" s="1357" t="n">
        <f aca="false">L148</f>
        <v>2450</v>
      </c>
      <c r="G148" s="1337" t="s">
        <v>496</v>
      </c>
      <c r="H148" s="1325" t="n">
        <v>8</v>
      </c>
      <c r="I148" s="1327" t="s">
        <v>517</v>
      </c>
      <c r="J148" s="1338" t="n">
        <v>400</v>
      </c>
      <c r="K148" s="1209" t="n">
        <v>360</v>
      </c>
      <c r="L148" s="1209" t="n">
        <v>2450</v>
      </c>
      <c r="M148" s="1210" t="n">
        <v>52.6714045526621</v>
      </c>
      <c r="N148" s="1211" t="n">
        <v>5283.83004056093</v>
      </c>
      <c r="O148" s="1212" t="n">
        <v>62833.7619815963</v>
      </c>
      <c r="P148" s="1342" t="n">
        <v>74138.5695875738</v>
      </c>
      <c r="Q148" s="1300" t="n">
        <v>31193.2437457613</v>
      </c>
      <c r="R148" s="1301" t="n">
        <v>94027.0057273575</v>
      </c>
      <c r="S148" s="1344" t="n">
        <v>105331.813333335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400</v>
      </c>
      <c r="C149" s="1337" t="s">
        <v>496</v>
      </c>
      <c r="D149" s="1337" t="n">
        <f aca="false">K149</f>
        <v>360</v>
      </c>
      <c r="E149" s="1337" t="s">
        <v>496</v>
      </c>
      <c r="F149" s="1357" t="n">
        <f aca="false">L149</f>
        <v>2500</v>
      </c>
      <c r="G149" s="1337" t="s">
        <v>496</v>
      </c>
      <c r="H149" s="1325" t="n">
        <v>8</v>
      </c>
      <c r="I149" s="1327" t="s">
        <v>517</v>
      </c>
      <c r="J149" s="1338" t="n">
        <v>400</v>
      </c>
      <c r="K149" s="1209" t="n">
        <v>360</v>
      </c>
      <c r="L149" s="1209" t="n">
        <v>2500</v>
      </c>
      <c r="M149" s="1210" t="n">
        <v>53.6677129470242</v>
      </c>
      <c r="N149" s="1211" t="n">
        <v>5409.63551771715</v>
      </c>
      <c r="O149" s="1212" t="n">
        <v>63968.777631495</v>
      </c>
      <c r="P149" s="1342" t="n">
        <v>75484.674661725</v>
      </c>
      <c r="Q149" s="1300" t="n">
        <v>31710.6242518388</v>
      </c>
      <c r="R149" s="1301" t="n">
        <v>95679.4018833338</v>
      </c>
      <c r="S149" s="1344" t="n">
        <v>107195.298913564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400</v>
      </c>
      <c r="C150" s="1337" t="s">
        <v>496</v>
      </c>
      <c r="D150" s="1337" t="n">
        <f aca="false">K150</f>
        <v>360</v>
      </c>
      <c r="E150" s="1337" t="s">
        <v>496</v>
      </c>
      <c r="F150" s="1357" t="n">
        <f aca="false">L150</f>
        <v>2550</v>
      </c>
      <c r="G150" s="1337" t="s">
        <v>496</v>
      </c>
      <c r="H150" s="1325" t="n">
        <v>8</v>
      </c>
      <c r="I150" s="1327" t="s">
        <v>517</v>
      </c>
      <c r="J150" s="1338" t="n">
        <v>400</v>
      </c>
      <c r="K150" s="1209" t="n">
        <v>360</v>
      </c>
      <c r="L150" s="1209" t="n">
        <v>2550</v>
      </c>
      <c r="M150" s="1210" t="n">
        <v>54.6810613413863</v>
      </c>
      <c r="N150" s="1211" t="n">
        <v>5535.44099487336</v>
      </c>
      <c r="O150" s="1212" t="n">
        <v>65103.7934126025</v>
      </c>
      <c r="P150" s="1342" t="n">
        <v>76830.7797358763</v>
      </c>
      <c r="Q150" s="1300" t="n">
        <v>32443.5018777075</v>
      </c>
      <c r="R150" s="1301" t="n">
        <v>97547.29529031</v>
      </c>
      <c r="S150" s="1344" t="n">
        <v>109274.281613584</v>
      </c>
    </row>
    <row r="151" customFormat="false" ht="16.5" hidden="false" customHeight="false" outlineLevel="0" collapsed="false">
      <c r="A151" s="1324" t="s">
        <v>529</v>
      </c>
      <c r="B151" s="1325" t="n">
        <f aca="false">J151</f>
        <v>400</v>
      </c>
      <c r="C151" s="1325" t="s">
        <v>496</v>
      </c>
      <c r="D151" s="1325" t="n">
        <f aca="false">K151</f>
        <v>360</v>
      </c>
      <c r="E151" s="1325" t="s">
        <v>496</v>
      </c>
      <c r="F151" s="1357" t="n">
        <f aca="false">L151</f>
        <v>2600</v>
      </c>
      <c r="G151" s="1325" t="s">
        <v>496</v>
      </c>
      <c r="H151" s="1325" t="n">
        <v>8</v>
      </c>
      <c r="I151" s="1327" t="s">
        <v>517</v>
      </c>
      <c r="J151" s="1338" t="n">
        <v>400</v>
      </c>
      <c r="K151" s="1209" t="n">
        <v>360</v>
      </c>
      <c r="L151" s="1209" t="n">
        <v>2600</v>
      </c>
      <c r="M151" s="1210" t="n">
        <v>55.6773697357484</v>
      </c>
      <c r="N151" s="1211" t="n">
        <v>5661.24647202957</v>
      </c>
      <c r="O151" s="1212" t="n">
        <v>66238.80919371</v>
      </c>
      <c r="P151" s="1342" t="n">
        <v>78176.8848100275</v>
      </c>
      <c r="Q151" s="1300" t="n">
        <v>32960.882383785</v>
      </c>
      <c r="R151" s="1301" t="n">
        <v>99199.691577495</v>
      </c>
      <c r="S151" s="1344" t="n">
        <v>111137.767193813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400</v>
      </c>
      <c r="C152" s="1337" t="s">
        <v>496</v>
      </c>
      <c r="D152" s="1337" t="n">
        <f aca="false">K152</f>
        <v>360</v>
      </c>
      <c r="E152" s="1337" t="s">
        <v>496</v>
      </c>
      <c r="F152" s="1357" t="n">
        <f aca="false">L152</f>
        <v>2650</v>
      </c>
      <c r="G152" s="1337" t="s">
        <v>496</v>
      </c>
      <c r="H152" s="1325" t="n">
        <v>8</v>
      </c>
      <c r="I152" s="1327" t="s">
        <v>517</v>
      </c>
      <c r="J152" s="1338" t="n">
        <v>400</v>
      </c>
      <c r="K152" s="1209" t="n">
        <v>360</v>
      </c>
      <c r="L152" s="1209" t="n">
        <v>2650</v>
      </c>
      <c r="M152" s="1210" t="n">
        <v>56.6907181301105</v>
      </c>
      <c r="N152" s="1211" t="n">
        <v>5787.05194918578</v>
      </c>
      <c r="O152" s="1212" t="n">
        <v>67373.8248436088</v>
      </c>
      <c r="P152" s="1342" t="n">
        <v>79522.9898841788</v>
      </c>
      <c r="Q152" s="1300" t="n">
        <v>33693.759878445</v>
      </c>
      <c r="R152" s="1301" t="n">
        <v>101067.584722054</v>
      </c>
      <c r="S152" s="1344" t="n">
        <v>113216.749762624</v>
      </c>
    </row>
    <row r="153" customFormat="false" ht="15.75" hidden="false" customHeight="false" outlineLevel="0" collapsed="false">
      <c r="A153" s="1345" t="s">
        <v>529</v>
      </c>
      <c r="B153" s="1346" t="n">
        <f aca="false">J153</f>
        <v>400</v>
      </c>
      <c r="C153" s="1346" t="s">
        <v>496</v>
      </c>
      <c r="D153" s="1346" t="n">
        <f aca="false">K153</f>
        <v>360</v>
      </c>
      <c r="E153" s="1346" t="s">
        <v>496</v>
      </c>
      <c r="F153" s="1358" t="n">
        <f aca="false">L153</f>
        <v>2700</v>
      </c>
      <c r="G153" s="1346" t="s">
        <v>496</v>
      </c>
      <c r="H153" s="1348" t="n">
        <v>8</v>
      </c>
      <c r="I153" s="1349" t="s">
        <v>517</v>
      </c>
      <c r="J153" s="1368" t="n">
        <v>400</v>
      </c>
      <c r="K153" s="1220" t="n">
        <v>360</v>
      </c>
      <c r="L153" s="1220" t="n">
        <v>2700</v>
      </c>
      <c r="M153" s="1221" t="n">
        <v>57.8440265244726</v>
      </c>
      <c r="N153" s="1222" t="n">
        <v>5912.857426342</v>
      </c>
      <c r="O153" s="1223" t="n">
        <v>68653.05439239</v>
      </c>
      <c r="P153" s="1375" t="n">
        <v>81014.1891367163</v>
      </c>
      <c r="Q153" s="1303" t="n">
        <v>34211.1403845225</v>
      </c>
      <c r="R153" s="1304" t="n">
        <v>102864.194776913</v>
      </c>
      <c r="S153" s="1370" t="n">
        <v>115225.329521239</v>
      </c>
    </row>
    <row r="154" customFormat="false" ht="16.5" hidden="false" customHeight="false" outlineLevel="0" collapsed="false">
      <c r="A154" s="1376" t="s">
        <v>529</v>
      </c>
      <c r="B154" s="1377" t="n">
        <f aca="false">J154</f>
        <v>400</v>
      </c>
      <c r="C154" s="1377" t="s">
        <v>496</v>
      </c>
      <c r="D154" s="1377" t="n">
        <f aca="false">K154</f>
        <v>360</v>
      </c>
      <c r="E154" s="1377" t="s">
        <v>496</v>
      </c>
      <c r="F154" s="1378" t="n">
        <f aca="false">L154</f>
        <v>2750</v>
      </c>
      <c r="G154" s="1377" t="s">
        <v>496</v>
      </c>
      <c r="H154" s="1377" t="n">
        <v>8</v>
      </c>
      <c r="I154" s="1379" t="s">
        <v>517</v>
      </c>
      <c r="J154" s="1338" t="n">
        <v>400</v>
      </c>
      <c r="K154" s="1209" t="n">
        <v>360</v>
      </c>
      <c r="L154" s="1209" t="n">
        <v>2750</v>
      </c>
      <c r="M154" s="1210" t="n">
        <v>58.8403349188347</v>
      </c>
      <c r="N154" s="1211" t="n">
        <v>6038.66290349821</v>
      </c>
      <c r="O154" s="1212" t="n">
        <v>69788.0701734975</v>
      </c>
      <c r="P154" s="1342" t="n">
        <v>82360.2942108675</v>
      </c>
      <c r="Q154" s="1300" t="n">
        <v>34728.5208906</v>
      </c>
      <c r="R154" s="1301" t="n">
        <v>104516.591064098</v>
      </c>
      <c r="S154" s="1344" t="n">
        <v>117088.815101468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400</v>
      </c>
      <c r="C155" s="1337" t="s">
        <v>496</v>
      </c>
      <c r="D155" s="1337" t="n">
        <f aca="false">K155</f>
        <v>360</v>
      </c>
      <c r="E155" s="1337" t="s">
        <v>496</v>
      </c>
      <c r="F155" s="1357" t="n">
        <f aca="false">L155</f>
        <v>2800</v>
      </c>
      <c r="G155" s="1337" t="s">
        <v>496</v>
      </c>
      <c r="H155" s="1325" t="n">
        <v>8</v>
      </c>
      <c r="I155" s="1327" t="s">
        <v>517</v>
      </c>
      <c r="J155" s="1338" t="n">
        <v>400</v>
      </c>
      <c r="K155" s="1209" t="n">
        <v>360</v>
      </c>
      <c r="L155" s="1209" t="n">
        <v>2800</v>
      </c>
      <c r="M155" s="1210" t="n">
        <v>59.8536833131968</v>
      </c>
      <c r="N155" s="1211" t="n">
        <v>6164.46838065442</v>
      </c>
      <c r="O155" s="1212" t="n">
        <v>70923.085954605</v>
      </c>
      <c r="P155" s="1342" t="n">
        <v>83706.39915381</v>
      </c>
      <c r="Q155" s="1300" t="n">
        <v>35461.39838526</v>
      </c>
      <c r="R155" s="1301" t="n">
        <v>106384.484339865</v>
      </c>
      <c r="S155" s="1344" t="n">
        <v>119167.79753907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400</v>
      </c>
      <c r="C156" s="1337" t="s">
        <v>496</v>
      </c>
      <c r="D156" s="1337" t="n">
        <f aca="false">K156</f>
        <v>360</v>
      </c>
      <c r="E156" s="1337" t="s">
        <v>496</v>
      </c>
      <c r="F156" s="1357" t="n">
        <f aca="false">L156</f>
        <v>2850</v>
      </c>
      <c r="G156" s="1337" t="s">
        <v>496</v>
      </c>
      <c r="H156" s="1325" t="n">
        <v>8</v>
      </c>
      <c r="I156" s="1327" t="s">
        <v>517</v>
      </c>
      <c r="J156" s="1338" t="n">
        <v>400</v>
      </c>
      <c r="K156" s="1209" t="n">
        <v>360</v>
      </c>
      <c r="L156" s="1209" t="n">
        <v>2850</v>
      </c>
      <c r="M156" s="1210" t="n">
        <v>60.8499917075589</v>
      </c>
      <c r="N156" s="1211" t="n">
        <v>6290.27385781064</v>
      </c>
      <c r="O156" s="1212" t="n">
        <v>72058.1016045038</v>
      </c>
      <c r="P156" s="1342" t="n">
        <v>85052.5042279613</v>
      </c>
      <c r="Q156" s="1300" t="n">
        <v>35978.7788913375</v>
      </c>
      <c r="R156" s="1301" t="n">
        <v>108036.880495841</v>
      </c>
      <c r="S156" s="1344" t="n">
        <v>121031.283119299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400</v>
      </c>
      <c r="C157" s="1337" t="s">
        <v>496</v>
      </c>
      <c r="D157" s="1337" t="n">
        <f aca="false">K157</f>
        <v>360</v>
      </c>
      <c r="E157" s="1337" t="s">
        <v>496</v>
      </c>
      <c r="F157" s="1357" t="n">
        <f aca="false">L157</f>
        <v>2900</v>
      </c>
      <c r="G157" s="1337" t="s">
        <v>496</v>
      </c>
      <c r="H157" s="1325" t="n">
        <v>8</v>
      </c>
      <c r="I157" s="1327" t="s">
        <v>517</v>
      </c>
      <c r="J157" s="1338" t="n">
        <v>400</v>
      </c>
      <c r="K157" s="1209" t="n">
        <v>360</v>
      </c>
      <c r="L157" s="1209" t="n">
        <v>2900</v>
      </c>
      <c r="M157" s="1210" t="n">
        <v>61.8633401019211</v>
      </c>
      <c r="N157" s="1211" t="n">
        <v>6416.07933496685</v>
      </c>
      <c r="O157" s="1212" t="n">
        <v>73193.1173856113</v>
      </c>
      <c r="P157" s="1342" t="n">
        <v>86398.6093021125</v>
      </c>
      <c r="Q157" s="1300" t="n">
        <v>36711.6563859975</v>
      </c>
      <c r="R157" s="1301" t="n">
        <v>109904.773771609</v>
      </c>
      <c r="S157" s="1344" t="n">
        <v>123110.26568811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400</v>
      </c>
      <c r="C158" s="1337" t="s">
        <v>496</v>
      </c>
      <c r="D158" s="1337" t="n">
        <f aca="false">K158</f>
        <v>360</v>
      </c>
      <c r="E158" s="1337" t="s">
        <v>496</v>
      </c>
      <c r="F158" s="1357" t="n">
        <f aca="false">L158</f>
        <v>2950</v>
      </c>
      <c r="G158" s="1337" t="s">
        <v>496</v>
      </c>
      <c r="H158" s="1325" t="n">
        <v>8</v>
      </c>
      <c r="I158" s="1327" t="s">
        <v>517</v>
      </c>
      <c r="J158" s="1338" t="n">
        <v>400</v>
      </c>
      <c r="K158" s="1209" t="n">
        <v>360</v>
      </c>
      <c r="L158" s="1209" t="n">
        <v>2950</v>
      </c>
      <c r="M158" s="1210" t="n">
        <v>62.8596484962832</v>
      </c>
      <c r="N158" s="1211" t="n">
        <v>6541.88481212306</v>
      </c>
      <c r="O158" s="1212" t="n">
        <v>74328.1331667188</v>
      </c>
      <c r="P158" s="1342" t="n">
        <v>87744.7143762638</v>
      </c>
      <c r="Q158" s="1300" t="n">
        <v>37229.036892075</v>
      </c>
      <c r="R158" s="1301" t="n">
        <v>111557.170058794</v>
      </c>
      <c r="S158" s="1344" t="n">
        <v>124973.751268339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400</v>
      </c>
      <c r="C159" s="1337" t="s">
        <v>496</v>
      </c>
      <c r="D159" s="1337" t="n">
        <f aca="false">K159</f>
        <v>360</v>
      </c>
      <c r="E159" s="1337" t="s">
        <v>496</v>
      </c>
      <c r="F159" s="1357" t="n">
        <f aca="false">L159</f>
        <v>3000</v>
      </c>
      <c r="G159" s="1337" t="s">
        <v>496</v>
      </c>
      <c r="H159" s="1325" t="n">
        <v>8</v>
      </c>
      <c r="I159" s="1327" t="s">
        <v>517</v>
      </c>
      <c r="J159" s="1356" t="n">
        <v>400</v>
      </c>
      <c r="K159" s="1232" t="n">
        <v>360</v>
      </c>
      <c r="L159" s="1232" t="n">
        <v>3000</v>
      </c>
      <c r="M159" s="1233" t="n">
        <v>63.8729968906453</v>
      </c>
      <c r="N159" s="1234" t="n">
        <v>6667.69028927927</v>
      </c>
      <c r="O159" s="1235" t="n">
        <v>76561.4268037688</v>
      </c>
      <c r="P159" s="1353" t="n">
        <v>89090.819450415</v>
      </c>
      <c r="Q159" s="1306" t="n">
        <v>37961.914386735</v>
      </c>
      <c r="R159" s="1307" t="n">
        <v>114523.341190504</v>
      </c>
      <c r="S159" s="1355" t="n">
        <v>127052.73383715</v>
      </c>
    </row>
    <row r="160" customFormat="false" ht="15.75" hidden="false" customHeight="false" outlineLevel="0" collapsed="false">
      <c r="M160" s="1381"/>
      <c r="P160" s="179"/>
      <c r="S160" s="179"/>
    </row>
    <row r="161" customFormat="false" ht="15.75" hidden="false" customHeight="false" outlineLevel="0" collapsed="false">
      <c r="M161" s="1381"/>
      <c r="P161" s="179"/>
      <c r="S161" s="179"/>
    </row>
    <row r="162" customFormat="false" ht="15.75" hidden="false" customHeight="false" outlineLevel="0" collapsed="false">
      <c r="M162" s="1381"/>
      <c r="P162" s="179"/>
      <c r="S162" s="179"/>
    </row>
    <row r="163" customFormat="false" ht="15.75" hidden="false" customHeight="false" outlineLevel="0" collapsed="false">
      <c r="M163" s="1381"/>
      <c r="P163" s="179"/>
      <c r="S163" s="179"/>
    </row>
    <row r="164" customFormat="false" ht="15.75" hidden="false" customHeight="false" outlineLevel="0" collapsed="false">
      <c r="M164" s="1381"/>
      <c r="P164" s="179"/>
      <c r="S164" s="179"/>
    </row>
    <row r="165" customFormat="false" ht="15.75" hidden="false" customHeight="false" outlineLevel="0" collapsed="false">
      <c r="M165" s="1381"/>
      <c r="P165" s="179"/>
      <c r="S165" s="179"/>
    </row>
    <row r="166" customFormat="false" ht="15.75" hidden="false" customHeight="false" outlineLevel="0" collapsed="false">
      <c r="M166" s="1381"/>
      <c r="P166" s="179"/>
      <c r="S166" s="179"/>
    </row>
    <row r="167" customFormat="false" ht="15.75" hidden="false" customHeight="false" outlineLevel="0" collapsed="false">
      <c r="M167" s="1381"/>
      <c r="P167" s="179"/>
      <c r="S167" s="179"/>
    </row>
    <row r="168" customFormat="false" ht="15.75" hidden="false" customHeight="false" outlineLevel="0" collapsed="false">
      <c r="M168" s="1381"/>
      <c r="P168" s="179"/>
      <c r="S168" s="179"/>
    </row>
    <row r="169" customFormat="false" ht="15.75" hidden="false" customHeight="false" outlineLevel="0" collapsed="false">
      <c r="M169" s="1381"/>
      <c r="P169" s="179"/>
      <c r="S169" s="179"/>
    </row>
    <row r="170" customFormat="false" ht="15.75" hidden="false" customHeight="false" outlineLevel="0" collapsed="false">
      <c r="M170" s="1381"/>
      <c r="P170" s="179"/>
      <c r="S170" s="179"/>
    </row>
    <row r="171" customFormat="false" ht="15.75" hidden="false" customHeight="false" outlineLevel="0" collapsed="false">
      <c r="M171" s="1381"/>
      <c r="P171" s="179"/>
      <c r="S171" s="179"/>
    </row>
    <row r="172" customFormat="false" ht="15.75" hidden="false" customHeight="false" outlineLevel="0" collapsed="false">
      <c r="M172" s="1381"/>
      <c r="P172" s="179"/>
      <c r="S172" s="179"/>
    </row>
    <row r="173" customFormat="false" ht="15.75" hidden="false" customHeight="false" outlineLevel="0" collapsed="false">
      <c r="M173" s="1381"/>
      <c r="P173" s="179"/>
      <c r="S173" s="179"/>
    </row>
    <row r="174" customFormat="false" ht="15.75" hidden="false" customHeight="false" outlineLevel="0" collapsed="false">
      <c r="M174" s="1381"/>
      <c r="P174" s="179"/>
      <c r="S174" s="179"/>
    </row>
    <row r="175" customFormat="false" ht="15.75" hidden="false" customHeight="false" outlineLevel="0" collapsed="false">
      <c r="M175" s="1381"/>
      <c r="P175" s="179"/>
      <c r="S175" s="179"/>
    </row>
    <row r="176" customFormat="false" ht="15.75" hidden="false" customHeight="false" outlineLevel="0" collapsed="false">
      <c r="M176" s="1381"/>
      <c r="P176" s="179"/>
      <c r="S176" s="179"/>
    </row>
    <row r="177" customFormat="false" ht="15.75" hidden="false" customHeight="false" outlineLevel="0" collapsed="false">
      <c r="M177" s="1381"/>
      <c r="P177" s="179"/>
      <c r="S177" s="179"/>
    </row>
    <row r="178" customFormat="false" ht="15.75" hidden="false" customHeight="false" outlineLevel="0" collapsed="false">
      <c r="M178" s="1381"/>
      <c r="P178" s="179"/>
      <c r="S178" s="179"/>
    </row>
    <row r="179" customFormat="false" ht="15.75" hidden="false" customHeight="false" outlineLevel="0" collapsed="false">
      <c r="M179" s="1381"/>
      <c r="P179" s="179"/>
      <c r="S179" s="179"/>
    </row>
    <row r="180" customFormat="false" ht="15.75" hidden="false" customHeight="false" outlineLevel="0" collapsed="false">
      <c r="M180" s="1381"/>
      <c r="P180" s="179"/>
      <c r="S180" s="179"/>
    </row>
    <row r="181" customFormat="false" ht="15.75" hidden="false" customHeight="false" outlineLevel="0" collapsed="false">
      <c r="M181" s="1381"/>
      <c r="P181" s="179"/>
      <c r="S181" s="179"/>
    </row>
    <row r="182" customFormat="false" ht="15.75" hidden="false" customHeight="false" outlineLevel="0" collapsed="false">
      <c r="M182" s="1381"/>
      <c r="P182" s="179"/>
      <c r="S182" s="179"/>
    </row>
    <row r="183" customFormat="false" ht="15.75" hidden="false" customHeight="false" outlineLevel="0" collapsed="false">
      <c r="M183" s="1381"/>
      <c r="P183" s="179"/>
      <c r="S183" s="179"/>
    </row>
    <row r="184" customFormat="false" ht="15.75" hidden="false" customHeight="false" outlineLevel="0" collapsed="false">
      <c r="M184" s="1381"/>
      <c r="P184" s="179"/>
      <c r="S184" s="179"/>
    </row>
    <row r="185" customFormat="false" ht="15.75" hidden="false" customHeight="false" outlineLevel="0" collapsed="false">
      <c r="M185" s="1381"/>
      <c r="P185" s="179"/>
      <c r="S185" s="179"/>
    </row>
    <row r="186" customFormat="false" ht="15.75" hidden="false" customHeight="false" outlineLevel="0" collapsed="false">
      <c r="M186" s="1381"/>
      <c r="P186" s="179"/>
      <c r="S186" s="179"/>
    </row>
    <row r="187" customFormat="false" ht="15.75" hidden="false" customHeight="false" outlineLevel="0" collapsed="false">
      <c r="M187" s="1381"/>
      <c r="P187" s="179"/>
      <c r="S187" s="179"/>
    </row>
    <row r="188" customFormat="false" ht="15.75" hidden="false" customHeight="false" outlineLevel="0" collapsed="false">
      <c r="M188" s="1381"/>
      <c r="P188" s="179"/>
      <c r="S188" s="179"/>
    </row>
    <row r="189" customFormat="false" ht="15.75" hidden="false" customHeight="false" outlineLevel="0" collapsed="false">
      <c r="M189" s="1381"/>
      <c r="P189" s="179"/>
      <c r="S189" s="179"/>
    </row>
    <row r="190" customFormat="false" ht="15.75" hidden="false" customHeight="false" outlineLevel="0" collapsed="false">
      <c r="M190" s="1381"/>
      <c r="P190" s="179"/>
      <c r="S190" s="179"/>
    </row>
    <row r="191" customFormat="false" ht="15.75" hidden="false" customHeight="false" outlineLevel="0" collapsed="false">
      <c r="M191" s="1381"/>
      <c r="P191" s="179"/>
      <c r="S191" s="179"/>
    </row>
    <row r="192" customFormat="false" ht="15.75" hidden="false" customHeight="false" outlineLevel="0" collapsed="false">
      <c r="M192" s="1381"/>
      <c r="P192" s="179"/>
      <c r="S192" s="179"/>
    </row>
    <row r="193" customFormat="false" ht="15.75" hidden="false" customHeight="false" outlineLevel="0" collapsed="false">
      <c r="M193" s="1381"/>
      <c r="P193" s="179"/>
      <c r="S193" s="179"/>
    </row>
    <row r="194" customFormat="false" ht="15.75" hidden="false" customHeight="false" outlineLevel="0" collapsed="false">
      <c r="M194" s="1381"/>
      <c r="P194" s="179"/>
      <c r="S194" s="179"/>
    </row>
    <row r="195" customFormat="false" ht="15.75" hidden="false" customHeight="false" outlineLevel="0" collapsed="false">
      <c r="M195" s="1381"/>
      <c r="P195" s="179"/>
      <c r="S195" s="179"/>
    </row>
    <row r="196" customFormat="false" ht="15.75" hidden="false" customHeight="false" outlineLevel="0" collapsed="false">
      <c r="M196" s="1381"/>
      <c r="P196" s="179"/>
      <c r="S196" s="179"/>
    </row>
    <row r="197" customFormat="false" ht="15.75" hidden="false" customHeight="false" outlineLevel="0" collapsed="false">
      <c r="M197" s="1381"/>
      <c r="P197" s="179"/>
      <c r="S197" s="179"/>
    </row>
    <row r="198" customFormat="false" ht="15.75" hidden="false" customHeight="false" outlineLevel="0" collapsed="false">
      <c r="M198" s="1381"/>
      <c r="P198" s="179"/>
      <c r="S198" s="179"/>
    </row>
    <row r="199" customFormat="false" ht="15.75" hidden="false" customHeight="false" outlineLevel="0" collapsed="false">
      <c r="M199" s="1381"/>
      <c r="P199" s="179"/>
      <c r="S199" s="179"/>
    </row>
    <row r="200" customFormat="false" ht="15.75" hidden="false" customHeight="false" outlineLevel="0" collapsed="false">
      <c r="M200" s="1381"/>
      <c r="P200" s="179"/>
      <c r="S200" s="179"/>
    </row>
    <row r="201" customFormat="false" ht="15.75" hidden="false" customHeight="false" outlineLevel="0" collapsed="false">
      <c r="M201" s="1381"/>
      <c r="P201" s="179"/>
      <c r="S201" s="179"/>
    </row>
    <row r="202" customFormat="false" ht="15.75" hidden="false" customHeight="false" outlineLevel="0" collapsed="false">
      <c r="M202" s="1381"/>
      <c r="P202" s="179"/>
      <c r="S202" s="179"/>
    </row>
    <row r="203" customFormat="false" ht="15.75" hidden="false" customHeight="false" outlineLevel="0" collapsed="false">
      <c r="M203" s="1381"/>
      <c r="P203" s="179"/>
      <c r="S203" s="179"/>
    </row>
    <row r="204" customFormat="false" ht="15.75" hidden="false" customHeight="false" outlineLevel="0" collapsed="false">
      <c r="M204" s="1381"/>
      <c r="P204" s="179"/>
      <c r="S204" s="179"/>
    </row>
    <row r="205" customFormat="false" ht="15.75" hidden="false" customHeight="false" outlineLevel="0" collapsed="false">
      <c r="M205" s="1381"/>
      <c r="P205" s="179"/>
      <c r="S205" s="179"/>
    </row>
    <row r="206" customFormat="false" ht="15.75" hidden="false" customHeight="false" outlineLevel="0" collapsed="false">
      <c r="M206" s="1381"/>
      <c r="P206" s="179"/>
      <c r="S206" s="179"/>
    </row>
    <row r="207" customFormat="false" ht="15.75" hidden="false" customHeight="false" outlineLevel="0" collapsed="false">
      <c r="M207" s="1381"/>
      <c r="P207" s="179"/>
      <c r="S207" s="179"/>
    </row>
    <row r="208" customFormat="false" ht="15.75" hidden="false" customHeight="false" outlineLevel="0" collapsed="false">
      <c r="M208" s="1381"/>
      <c r="P208" s="179"/>
      <c r="S208" s="179"/>
    </row>
    <row r="209" customFormat="false" ht="15.75" hidden="false" customHeight="false" outlineLevel="0" collapsed="false">
      <c r="M209" s="1381"/>
      <c r="P209" s="179"/>
      <c r="S209" s="179"/>
    </row>
    <row r="210" customFormat="false" ht="15.75" hidden="false" customHeight="false" outlineLevel="0" collapsed="false">
      <c r="M210" s="1381"/>
      <c r="P210" s="179"/>
      <c r="S210" s="179"/>
    </row>
    <row r="211" customFormat="false" ht="15.75" hidden="false" customHeight="false" outlineLevel="0" collapsed="false">
      <c r="M211" s="1381"/>
      <c r="P211" s="179"/>
      <c r="S211" s="179"/>
    </row>
    <row r="212" customFormat="false" ht="15.75" hidden="false" customHeight="false" outlineLevel="0" collapsed="false">
      <c r="M212" s="1381"/>
      <c r="P212" s="179"/>
      <c r="S212" s="179"/>
    </row>
    <row r="213" customFormat="false" ht="15.75" hidden="false" customHeight="false" outlineLevel="0" collapsed="false">
      <c r="M213" s="1381"/>
      <c r="P213" s="179"/>
      <c r="S213" s="179"/>
    </row>
    <row r="214" customFormat="false" ht="15.75" hidden="false" customHeight="false" outlineLevel="0" collapsed="false">
      <c r="M214" s="1381"/>
      <c r="P214" s="179"/>
      <c r="S214" s="179"/>
    </row>
    <row r="215" customFormat="false" ht="15.75" hidden="false" customHeight="false" outlineLevel="0" collapsed="false">
      <c r="M215" s="1381"/>
      <c r="P215" s="179"/>
      <c r="S215" s="179"/>
    </row>
    <row r="216" customFormat="false" ht="15.75" hidden="false" customHeight="false" outlineLevel="0" collapsed="false">
      <c r="M216" s="1381"/>
      <c r="P216" s="179"/>
      <c r="S216" s="179"/>
    </row>
    <row r="217" customFormat="false" ht="15.75" hidden="false" customHeight="false" outlineLevel="0" collapsed="false">
      <c r="M217" s="1381"/>
      <c r="P217" s="179"/>
      <c r="S217" s="179"/>
    </row>
    <row r="218" customFormat="false" ht="15.75" hidden="false" customHeight="false" outlineLevel="0" collapsed="false">
      <c r="M218" s="1381"/>
      <c r="P218" s="179"/>
      <c r="S218" s="179"/>
    </row>
    <row r="219" customFormat="false" ht="15.75" hidden="false" customHeight="false" outlineLevel="0" collapsed="false">
      <c r="M219" s="1381"/>
      <c r="P219" s="179"/>
      <c r="S219" s="179"/>
    </row>
    <row r="220" customFormat="false" ht="15.75" hidden="false" customHeight="false" outlineLevel="0" collapsed="false">
      <c r="M220" s="1381"/>
      <c r="P220" s="179"/>
      <c r="S220" s="179"/>
    </row>
    <row r="221" customFormat="false" ht="15.75" hidden="false" customHeight="false" outlineLevel="0" collapsed="false">
      <c r="M221" s="1381"/>
      <c r="P221" s="179"/>
      <c r="S221" s="179"/>
    </row>
    <row r="222" customFormat="false" ht="15.75" hidden="false" customHeight="false" outlineLevel="0" collapsed="false">
      <c r="M222" s="1381"/>
      <c r="P222" s="179"/>
      <c r="S222" s="179"/>
    </row>
    <row r="223" customFormat="false" ht="15.75" hidden="false" customHeight="false" outlineLevel="0" collapsed="false">
      <c r="M223" s="1381"/>
      <c r="P223" s="179"/>
      <c r="S223" s="179"/>
    </row>
    <row r="224" customFormat="false" ht="15.75" hidden="false" customHeight="false" outlineLevel="0" collapsed="false">
      <c r="M224" s="1381"/>
      <c r="P224" s="179"/>
      <c r="S224" s="179"/>
    </row>
    <row r="225" customFormat="false" ht="15.75" hidden="false" customHeight="false" outlineLevel="0" collapsed="false">
      <c r="M225" s="1381"/>
      <c r="P225" s="179"/>
      <c r="S225" s="179"/>
    </row>
    <row r="226" customFormat="false" ht="15.75" hidden="false" customHeight="false" outlineLevel="0" collapsed="false">
      <c r="M226" s="1381"/>
      <c r="P226" s="179"/>
      <c r="S226" s="179"/>
    </row>
    <row r="227" customFormat="false" ht="15.75" hidden="false" customHeight="false" outlineLevel="0" collapsed="false">
      <c r="M227" s="1381"/>
      <c r="P227" s="179"/>
      <c r="S227" s="179"/>
    </row>
    <row r="228" customFormat="false" ht="15.75" hidden="false" customHeight="false" outlineLevel="0" collapsed="false">
      <c r="M228" s="1381"/>
      <c r="P228" s="179"/>
      <c r="S228" s="179"/>
    </row>
    <row r="229" customFormat="false" ht="15.75" hidden="false" customHeight="false" outlineLevel="0" collapsed="false">
      <c r="M229" s="1381"/>
      <c r="P229" s="179"/>
      <c r="S229" s="179"/>
    </row>
    <row r="230" customFormat="false" ht="15.75" hidden="false" customHeight="false" outlineLevel="0" collapsed="false">
      <c r="M230" s="1381"/>
      <c r="P230" s="179"/>
      <c r="S230" s="179"/>
    </row>
    <row r="231" customFormat="false" ht="15.75" hidden="false" customHeight="false" outlineLevel="0" collapsed="false">
      <c r="M231" s="1381"/>
      <c r="P231" s="179"/>
      <c r="S231" s="179"/>
    </row>
    <row r="232" customFormat="false" ht="15.75" hidden="false" customHeight="false" outlineLevel="0" collapsed="false">
      <c r="M232" s="1381"/>
      <c r="P232" s="179"/>
      <c r="S232" s="179"/>
    </row>
    <row r="233" customFormat="false" ht="15.75" hidden="false" customHeight="false" outlineLevel="0" collapsed="false">
      <c r="M233" s="1381"/>
      <c r="P233" s="179"/>
      <c r="S233" s="179"/>
    </row>
    <row r="234" customFormat="false" ht="15.75" hidden="false" customHeight="false" outlineLevel="0" collapsed="false">
      <c r="M234" s="1381"/>
      <c r="P234" s="179"/>
      <c r="S234" s="179"/>
    </row>
    <row r="235" customFormat="false" ht="15.75" hidden="false" customHeight="false" outlineLevel="0" collapsed="false">
      <c r="M235" s="1381"/>
      <c r="P235" s="179"/>
      <c r="S235" s="179"/>
    </row>
    <row r="236" customFormat="false" ht="15.75" hidden="false" customHeight="false" outlineLevel="0" collapsed="false">
      <c r="M236" s="1381"/>
      <c r="P236" s="179"/>
      <c r="S236" s="179"/>
    </row>
    <row r="237" customFormat="false" ht="15.75" hidden="false" customHeight="false" outlineLevel="0" collapsed="false">
      <c r="M237" s="1381"/>
      <c r="P237" s="179"/>
      <c r="S237" s="179"/>
    </row>
    <row r="238" customFormat="false" ht="15.75" hidden="false" customHeight="false" outlineLevel="0" collapsed="false">
      <c r="M238" s="1381"/>
      <c r="P238" s="179"/>
      <c r="S238" s="179"/>
    </row>
    <row r="239" customFormat="false" ht="15.75" hidden="false" customHeight="false" outlineLevel="0" collapsed="false">
      <c r="M239" s="1381"/>
      <c r="P239" s="179"/>
      <c r="S239" s="179"/>
    </row>
    <row r="240" customFormat="false" ht="15.75" hidden="false" customHeight="false" outlineLevel="0" collapsed="false">
      <c r="M240" s="1381"/>
      <c r="P240" s="179"/>
      <c r="S240" s="179"/>
    </row>
    <row r="241" customFormat="false" ht="15.75" hidden="false" customHeight="false" outlineLevel="0" collapsed="false">
      <c r="M241" s="1381"/>
      <c r="P241" s="179"/>
      <c r="S241" s="179"/>
    </row>
    <row r="242" customFormat="false" ht="15.75" hidden="false" customHeight="false" outlineLevel="0" collapsed="false">
      <c r="M242" s="1381"/>
      <c r="P242" s="179"/>
      <c r="S242" s="179"/>
    </row>
    <row r="243" customFormat="false" ht="15.75" hidden="false" customHeight="false" outlineLevel="0" collapsed="false">
      <c r="M243" s="1381"/>
      <c r="P243" s="179"/>
      <c r="S243" s="179"/>
    </row>
    <row r="244" customFormat="false" ht="15.75" hidden="false" customHeight="false" outlineLevel="0" collapsed="false">
      <c r="M244" s="1381"/>
      <c r="P244" s="179"/>
      <c r="S244" s="179"/>
    </row>
    <row r="245" customFormat="false" ht="15.75" hidden="false" customHeight="false" outlineLevel="0" collapsed="false">
      <c r="M245" s="1381"/>
      <c r="P245" s="179"/>
      <c r="S245" s="179"/>
    </row>
    <row r="246" customFormat="false" ht="15.75" hidden="false" customHeight="false" outlineLevel="0" collapsed="false">
      <c r="M246" s="1381"/>
      <c r="P246" s="179"/>
      <c r="S246" s="179"/>
    </row>
    <row r="247" customFormat="false" ht="15.75" hidden="false" customHeight="false" outlineLevel="0" collapsed="false">
      <c r="M247" s="1381"/>
      <c r="P247" s="179"/>
      <c r="S247" s="179"/>
    </row>
    <row r="248" customFormat="false" ht="15.75" hidden="false" customHeight="false" outlineLevel="0" collapsed="false">
      <c r="M248" s="1381"/>
      <c r="P248" s="179"/>
      <c r="S248" s="179"/>
    </row>
    <row r="249" customFormat="false" ht="15.75" hidden="false" customHeight="false" outlineLevel="0" collapsed="false">
      <c r="M249" s="1381"/>
      <c r="P249" s="179"/>
      <c r="S249" s="179"/>
    </row>
    <row r="250" customFormat="false" ht="15.75" hidden="false" customHeight="false" outlineLevel="0" collapsed="false">
      <c r="M250" s="1381"/>
      <c r="P250" s="179"/>
      <c r="S250" s="179"/>
    </row>
    <row r="251" customFormat="false" ht="15.75" hidden="false" customHeight="false" outlineLevel="0" collapsed="false">
      <c r="M251" s="1381"/>
      <c r="P251" s="179"/>
      <c r="S251" s="179"/>
    </row>
    <row r="252" customFormat="false" ht="15.75" hidden="false" customHeight="false" outlineLevel="0" collapsed="false">
      <c r="M252" s="1381"/>
      <c r="P252" s="179"/>
      <c r="S252" s="179"/>
    </row>
    <row r="253" customFormat="false" ht="15.75" hidden="false" customHeight="false" outlineLevel="0" collapsed="false">
      <c r="M253" s="1381"/>
      <c r="P253" s="179"/>
      <c r="S253" s="179"/>
    </row>
    <row r="254" customFormat="false" ht="15.75" hidden="false" customHeight="false" outlineLevel="0" collapsed="false">
      <c r="M254" s="1381"/>
      <c r="P254" s="179"/>
      <c r="S254" s="179"/>
    </row>
    <row r="255" customFormat="false" ht="15.75" hidden="false" customHeight="false" outlineLevel="0" collapsed="false">
      <c r="M255" s="1381"/>
      <c r="P255" s="179"/>
      <c r="S255" s="179"/>
    </row>
    <row r="256" customFormat="false" ht="15.75" hidden="false" customHeight="false" outlineLevel="0" collapsed="false">
      <c r="M256" s="1381"/>
      <c r="P256" s="179"/>
      <c r="S256" s="179"/>
    </row>
    <row r="257" customFormat="false" ht="15.75" hidden="false" customHeight="false" outlineLevel="0" collapsed="false">
      <c r="M257" s="1381"/>
      <c r="P257" s="179"/>
      <c r="S257" s="179"/>
    </row>
    <row r="258" customFormat="false" ht="15.75" hidden="false" customHeight="false" outlineLevel="0" collapsed="false">
      <c r="M258" s="1381"/>
      <c r="P258" s="179"/>
      <c r="S258" s="179"/>
    </row>
    <row r="259" customFormat="false" ht="15.75" hidden="false" customHeight="false" outlineLevel="0" collapsed="false">
      <c r="M259" s="1381"/>
      <c r="P259" s="179"/>
      <c r="S259" s="179"/>
    </row>
    <row r="260" customFormat="false" ht="15.75" hidden="false" customHeight="false" outlineLevel="0" collapsed="false">
      <c r="M260" s="1381"/>
      <c r="P260" s="179"/>
      <c r="S260" s="179"/>
    </row>
    <row r="261" customFormat="false" ht="15.75" hidden="false" customHeight="false" outlineLevel="0" collapsed="false">
      <c r="M261" s="1381"/>
      <c r="P261" s="179"/>
      <c r="S261" s="179"/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M275" s="1381"/>
      <c r="P275" s="179"/>
      <c r="S275" s="179"/>
    </row>
    <row r="276" customFormat="false" ht="15.75" hidden="false" customHeight="false" outlineLevel="0" collapsed="false">
      <c r="M276" s="1381"/>
      <c r="P276" s="179"/>
      <c r="S276" s="179"/>
    </row>
    <row r="277" customFormat="false" ht="15.75" hidden="false" customHeight="false" outlineLevel="0" collapsed="false">
      <c r="M277" s="1381"/>
      <c r="P277" s="179"/>
      <c r="S277" s="179"/>
    </row>
    <row r="278" customFormat="false" ht="15.75" hidden="false" customHeight="false" outlineLevel="0" collapsed="false">
      <c r="M278" s="1381"/>
      <c r="P278" s="179"/>
      <c r="S278" s="179"/>
    </row>
    <row r="279" customFormat="false" ht="15.75" hidden="false" customHeight="false" outlineLevel="0" collapsed="false">
      <c r="M279" s="1381"/>
      <c r="P279" s="179"/>
      <c r="S279" s="179"/>
    </row>
    <row r="280" customFormat="false" ht="15.75" hidden="false" customHeight="false" outlineLevel="0" collapsed="false">
      <c r="M280" s="1381"/>
      <c r="P280" s="179"/>
      <c r="S280" s="179"/>
    </row>
    <row r="281" customFormat="false" ht="15.75" hidden="false" customHeight="false" outlineLevel="0" collapsed="false">
      <c r="M281" s="1381"/>
      <c r="P281" s="179"/>
      <c r="S281" s="179"/>
    </row>
    <row r="282" customFormat="false" ht="15.75" hidden="false" customHeight="false" outlineLevel="0" collapsed="false">
      <c r="M282" s="1381"/>
      <c r="P282" s="179"/>
      <c r="S282" s="179"/>
    </row>
    <row r="283" customFormat="false" ht="15.75" hidden="false" customHeight="false" outlineLevel="0" collapsed="false">
      <c r="M283" s="1381"/>
      <c r="P283" s="179"/>
      <c r="S283" s="179"/>
    </row>
    <row r="284" customFormat="false" ht="15.75" hidden="false" customHeight="false" outlineLevel="0" collapsed="false">
      <c r="M284" s="1381"/>
      <c r="P284" s="179"/>
      <c r="S284" s="179"/>
    </row>
    <row r="285" customFormat="false" ht="15.75" hidden="false" customHeight="false" outlineLevel="0" collapsed="false">
      <c r="M285" s="1381"/>
      <c r="P285" s="179"/>
      <c r="S285" s="179"/>
    </row>
    <row r="286" customFormat="false" ht="15.75" hidden="false" customHeight="false" outlineLevel="0" collapsed="false">
      <c r="M286" s="1381"/>
      <c r="P286" s="179"/>
      <c r="S286" s="179"/>
    </row>
    <row r="287" customFormat="false" ht="15.75" hidden="false" customHeight="false" outlineLevel="0" collapsed="false">
      <c r="M287" s="1381"/>
      <c r="P287" s="179"/>
      <c r="S287" s="179"/>
    </row>
    <row r="288" customFormat="false" ht="15.75" hidden="false" customHeight="false" outlineLevel="0" collapsed="false">
      <c r="M288" s="1381"/>
      <c r="P288" s="179"/>
      <c r="S288" s="179"/>
    </row>
    <row r="289" customFormat="false" ht="15.75" hidden="false" customHeight="false" outlineLevel="0" collapsed="false">
      <c r="M289" s="1381"/>
      <c r="P289" s="179"/>
      <c r="S289" s="179"/>
    </row>
    <row r="290" customFormat="false" ht="15.75" hidden="false" customHeight="false" outlineLevel="0" collapsed="false">
      <c r="M290" s="1381"/>
      <c r="P290" s="179"/>
      <c r="S290" s="179"/>
    </row>
    <row r="291" customFormat="false" ht="15.75" hidden="false" customHeight="false" outlineLevel="0" collapsed="false">
      <c r="M291" s="1381"/>
      <c r="P291" s="179"/>
      <c r="S291" s="179"/>
    </row>
    <row r="292" customFormat="false" ht="15.75" hidden="false" customHeight="false" outlineLevel="0" collapsed="false">
      <c r="M292" s="1381"/>
      <c r="P292" s="179"/>
      <c r="S292" s="179"/>
    </row>
    <row r="293" customFormat="false" ht="15.75" hidden="false" customHeight="false" outlineLevel="0" collapsed="false">
      <c r="M293" s="1381"/>
      <c r="P293" s="179"/>
      <c r="S293" s="179"/>
    </row>
    <row r="294" customFormat="false" ht="15.75" hidden="false" customHeight="false" outlineLevel="0" collapsed="false">
      <c r="M294" s="1381"/>
      <c r="P294" s="179"/>
      <c r="S294" s="179"/>
    </row>
    <row r="295" customFormat="false" ht="15.75" hidden="false" customHeight="false" outlineLevel="0" collapsed="false">
      <c r="M295" s="1381"/>
      <c r="P295" s="179"/>
      <c r="S295" s="179"/>
    </row>
    <row r="296" customFormat="false" ht="15.75" hidden="false" customHeight="false" outlineLevel="0" collapsed="false">
      <c r="M296" s="1381"/>
      <c r="P296" s="179"/>
      <c r="S296" s="179"/>
    </row>
    <row r="297" customFormat="false" ht="15.75" hidden="false" customHeight="false" outlineLevel="0" collapsed="false">
      <c r="M297" s="1381"/>
      <c r="P297" s="179"/>
      <c r="S297" s="179"/>
    </row>
    <row r="298" customFormat="false" ht="15.75" hidden="false" customHeight="false" outlineLevel="0" collapsed="false">
      <c r="M298" s="1381"/>
      <c r="P298" s="179"/>
      <c r="S298" s="179"/>
    </row>
    <row r="299" customFormat="false" ht="15.75" hidden="false" customHeight="false" outlineLevel="0" collapsed="false">
      <c r="M299" s="1381"/>
      <c r="P299" s="179"/>
      <c r="S299" s="179"/>
    </row>
    <row r="300" customFormat="false" ht="15.75" hidden="false" customHeight="false" outlineLevel="0" collapsed="false">
      <c r="M300" s="1381"/>
      <c r="P300" s="179"/>
      <c r="S300" s="179"/>
    </row>
    <row r="301" customFormat="false" ht="15.75" hidden="false" customHeight="false" outlineLevel="0" collapsed="false">
      <c r="M301" s="1381"/>
      <c r="P301" s="179"/>
      <c r="S301" s="179"/>
    </row>
    <row r="302" customFormat="false" ht="15.75" hidden="false" customHeight="false" outlineLevel="0" collapsed="false">
      <c r="M302" s="1381"/>
      <c r="P302" s="179"/>
      <c r="S302" s="179"/>
    </row>
    <row r="303" customFormat="false" ht="15.75" hidden="false" customHeight="false" outlineLevel="0" collapsed="false">
      <c r="M303" s="1381"/>
      <c r="P303" s="179"/>
      <c r="S303" s="179"/>
    </row>
    <row r="304" customFormat="false" ht="15.75" hidden="false" customHeight="false" outlineLevel="0" collapsed="false">
      <c r="M304" s="1381"/>
      <c r="P304" s="179"/>
      <c r="S304" s="179"/>
    </row>
    <row r="305" customFormat="false" ht="15.75" hidden="false" customHeight="false" outlineLevel="0" collapsed="false">
      <c r="M305" s="1381"/>
      <c r="P305" s="179"/>
      <c r="S305" s="179"/>
    </row>
    <row r="306" customFormat="false" ht="15.75" hidden="false" customHeight="false" outlineLevel="0" collapsed="false">
      <c r="M306" s="1381"/>
      <c r="P306" s="179"/>
      <c r="S306" s="179"/>
    </row>
    <row r="307" customFormat="false" ht="15.75" hidden="false" customHeight="false" outlineLevel="0" collapsed="false">
      <c r="M307" s="1381"/>
      <c r="P307" s="179"/>
      <c r="S307" s="179"/>
    </row>
    <row r="308" customFormat="false" ht="15.75" hidden="false" customHeight="false" outlineLevel="0" collapsed="false">
      <c r="M308" s="1381"/>
      <c r="P308" s="179"/>
      <c r="S308" s="179"/>
    </row>
    <row r="309" customFormat="false" ht="15.75" hidden="false" customHeight="false" outlineLevel="0" collapsed="false">
      <c r="M309" s="1381"/>
      <c r="P309" s="179"/>
      <c r="S309" s="179"/>
    </row>
    <row r="310" customFormat="false" ht="15.75" hidden="false" customHeight="false" outlineLevel="0" collapsed="false">
      <c r="M310" s="1381"/>
      <c r="P310" s="179"/>
      <c r="S310" s="179"/>
    </row>
    <row r="311" customFormat="false" ht="15.75" hidden="false" customHeight="false" outlineLevel="0" collapsed="false">
      <c r="M311" s="1381"/>
      <c r="P311" s="179"/>
      <c r="S311" s="179"/>
    </row>
    <row r="312" customFormat="false" ht="15.75" hidden="false" customHeight="false" outlineLevel="0" collapsed="false">
      <c r="M312" s="1381"/>
      <c r="P312" s="179"/>
      <c r="S312" s="179"/>
    </row>
    <row r="313" customFormat="false" ht="15.75" hidden="false" customHeight="false" outlineLevel="0" collapsed="false">
      <c r="M313" s="1381"/>
      <c r="P313" s="179"/>
      <c r="S313" s="179"/>
    </row>
    <row r="314" customFormat="false" ht="15.75" hidden="false" customHeight="false" outlineLevel="0" collapsed="false">
      <c r="M314" s="1381"/>
      <c r="P314" s="179"/>
      <c r="S314" s="179"/>
    </row>
    <row r="315" customFormat="false" ht="15.75" hidden="false" customHeight="false" outlineLevel="0" collapsed="false">
      <c r="M315" s="1381"/>
      <c r="P315" s="179"/>
      <c r="S315" s="179"/>
    </row>
    <row r="316" customFormat="false" ht="15.75" hidden="false" customHeight="false" outlineLevel="0" collapsed="false">
      <c r="M316" s="1381"/>
      <c r="P316" s="179"/>
      <c r="S316" s="179"/>
    </row>
    <row r="317" customFormat="false" ht="15.75" hidden="false" customHeight="false" outlineLevel="0" collapsed="false">
      <c r="M317" s="1381"/>
      <c r="P317" s="179"/>
      <c r="S317" s="179"/>
    </row>
    <row r="318" customFormat="false" ht="15.75" hidden="false" customHeight="false" outlineLevel="0" collapsed="false">
      <c r="M318" s="1381"/>
      <c r="P318" s="179"/>
      <c r="S318" s="179"/>
    </row>
    <row r="319" customFormat="false" ht="15.75" hidden="false" customHeight="false" outlineLevel="0" collapsed="false">
      <c r="M319" s="1381"/>
      <c r="P319" s="179"/>
      <c r="S319" s="179"/>
    </row>
    <row r="320" customFormat="false" ht="15.75" hidden="false" customHeight="false" outlineLevel="0" collapsed="false">
      <c r="M320" s="1381"/>
      <c r="P320" s="179"/>
      <c r="S320" s="179"/>
    </row>
    <row r="321" customFormat="false" ht="15.75" hidden="false" customHeight="false" outlineLevel="0" collapsed="false">
      <c r="M321" s="1381"/>
      <c r="P321" s="179"/>
      <c r="S321" s="179"/>
    </row>
    <row r="322" customFormat="false" ht="15.75" hidden="false" customHeight="false" outlineLevel="0" collapsed="false">
      <c r="M322" s="1381"/>
      <c r="P322" s="179"/>
      <c r="S322" s="179"/>
    </row>
    <row r="323" customFormat="false" ht="15.75" hidden="false" customHeight="false" outlineLevel="0" collapsed="false">
      <c r="M323" s="1381"/>
      <c r="P323" s="179"/>
      <c r="S323" s="179"/>
    </row>
    <row r="324" customFormat="false" ht="15.75" hidden="false" customHeight="false" outlineLevel="0" collapsed="false">
      <c r="M324" s="1381"/>
      <c r="P324" s="179"/>
      <c r="S324" s="179"/>
    </row>
    <row r="325" customFormat="false" ht="15.75" hidden="false" customHeight="false" outlineLevel="0" collapsed="false">
      <c r="M325" s="1381"/>
      <c r="P325" s="179"/>
      <c r="S325" s="179"/>
    </row>
    <row r="326" customFormat="false" ht="15.75" hidden="false" customHeight="false" outlineLevel="0" collapsed="false">
      <c r="M326" s="1381"/>
      <c r="P326" s="179"/>
      <c r="S326" s="179"/>
    </row>
    <row r="327" customFormat="false" ht="15.75" hidden="false" customHeight="false" outlineLevel="0" collapsed="false">
      <c r="M327" s="1381"/>
      <c r="P327" s="179"/>
      <c r="S327" s="179"/>
    </row>
    <row r="328" customFormat="false" ht="15.75" hidden="false" customHeight="false" outlineLevel="0" collapsed="false">
      <c r="M328" s="1381"/>
      <c r="P328" s="179"/>
      <c r="S328" s="179"/>
    </row>
    <row r="329" customFormat="false" ht="15.75" hidden="false" customHeight="false" outlineLevel="0" collapsed="false">
      <c r="M329" s="1381"/>
      <c r="P329" s="179"/>
      <c r="S329" s="179"/>
    </row>
    <row r="330" customFormat="false" ht="15.75" hidden="false" customHeight="false" outlineLevel="0" collapsed="false">
      <c r="M330" s="1381"/>
      <c r="P330" s="179"/>
      <c r="S330" s="179"/>
    </row>
    <row r="331" customFormat="false" ht="15.75" hidden="false" customHeight="false" outlineLevel="0" collapsed="false">
      <c r="M331" s="1381"/>
      <c r="P331" s="179"/>
      <c r="S331" s="179"/>
    </row>
    <row r="332" customFormat="false" ht="15.75" hidden="false" customHeight="false" outlineLevel="0" collapsed="false">
      <c r="M332" s="1381"/>
      <c r="P332" s="179"/>
      <c r="S332" s="179"/>
    </row>
    <row r="333" customFormat="false" ht="15.75" hidden="false" customHeight="false" outlineLevel="0" collapsed="false">
      <c r="M333" s="1381"/>
      <c r="P333" s="179"/>
      <c r="S333" s="179"/>
    </row>
    <row r="334" customFormat="false" ht="15.75" hidden="false" customHeight="false" outlineLevel="0" collapsed="false">
      <c r="M334" s="1381"/>
      <c r="P334" s="179"/>
      <c r="S334" s="179"/>
    </row>
    <row r="335" customFormat="false" ht="15.75" hidden="false" customHeight="false" outlineLevel="0" collapsed="false">
      <c r="M335" s="1381"/>
      <c r="P335" s="179"/>
      <c r="S335" s="179"/>
    </row>
    <row r="336" customFormat="false" ht="15.75" hidden="false" customHeight="false" outlineLevel="0" collapsed="false">
      <c r="M336" s="1381"/>
      <c r="P336" s="179"/>
      <c r="S336" s="179"/>
    </row>
    <row r="337" customFormat="false" ht="15.75" hidden="false" customHeight="false" outlineLevel="0" collapsed="false">
      <c r="M337" s="1381"/>
      <c r="P337" s="179"/>
      <c r="S337" s="179"/>
    </row>
    <row r="338" customFormat="false" ht="15.75" hidden="false" customHeight="false" outlineLevel="0" collapsed="false">
      <c r="M338" s="1381"/>
      <c r="P338" s="179"/>
      <c r="S338" s="179"/>
    </row>
    <row r="339" customFormat="false" ht="15.75" hidden="false" customHeight="false" outlineLevel="0" collapsed="false">
      <c r="M339" s="1381"/>
      <c r="P339" s="179"/>
      <c r="S339" s="179"/>
    </row>
    <row r="340" customFormat="false" ht="15.75" hidden="false" customHeight="false" outlineLevel="0" collapsed="false">
      <c r="M340" s="1381"/>
      <c r="P340" s="179"/>
      <c r="S340" s="179"/>
    </row>
    <row r="341" customFormat="false" ht="15.75" hidden="false" customHeight="false" outlineLevel="0" collapsed="false">
      <c r="M341" s="1381"/>
      <c r="P341" s="179"/>
      <c r="S341" s="179"/>
    </row>
    <row r="342" customFormat="false" ht="15.75" hidden="false" customHeight="false" outlineLevel="0" collapsed="false">
      <c r="M342" s="1381"/>
      <c r="P342" s="179"/>
      <c r="S342" s="179"/>
    </row>
    <row r="343" customFormat="false" ht="15.75" hidden="false" customHeight="false" outlineLevel="0" collapsed="false">
      <c r="M343" s="1381"/>
      <c r="P343" s="179"/>
      <c r="S343" s="179"/>
    </row>
    <row r="344" customFormat="false" ht="15.75" hidden="false" customHeight="false" outlineLevel="0" collapsed="false">
      <c r="M344" s="1381"/>
      <c r="P344" s="179"/>
      <c r="S344" s="179"/>
    </row>
    <row r="345" customFormat="false" ht="15.75" hidden="false" customHeight="false" outlineLevel="0" collapsed="false">
      <c r="M345" s="1381"/>
      <c r="P345" s="179"/>
      <c r="S345" s="179"/>
    </row>
    <row r="346" customFormat="false" ht="15.75" hidden="false" customHeight="false" outlineLevel="0" collapsed="false">
      <c r="M346" s="1381"/>
      <c r="P346" s="179"/>
      <c r="S346" s="179"/>
    </row>
    <row r="347" customFormat="false" ht="15.75" hidden="false" customHeight="false" outlineLevel="0" collapsed="false">
      <c r="M347" s="1381"/>
      <c r="P347" s="179"/>
      <c r="S347" s="179"/>
    </row>
    <row r="348" customFormat="false" ht="15.75" hidden="false" customHeight="false" outlineLevel="0" collapsed="false">
      <c r="M348" s="1381"/>
      <c r="P348" s="179"/>
      <c r="S348" s="179"/>
    </row>
    <row r="349" customFormat="false" ht="15.75" hidden="false" customHeight="false" outlineLevel="0" collapsed="false">
      <c r="M349" s="1381"/>
      <c r="P349" s="179"/>
      <c r="S349" s="179"/>
    </row>
    <row r="350" customFormat="false" ht="15.75" hidden="false" customHeight="false" outlineLevel="0" collapsed="false">
      <c r="M350" s="1381"/>
      <c r="P350" s="179"/>
      <c r="S350" s="179"/>
    </row>
    <row r="351" customFormat="false" ht="15.75" hidden="false" customHeight="false" outlineLevel="0" collapsed="false">
      <c r="M351" s="1381"/>
      <c r="P351" s="179"/>
      <c r="S351" s="179"/>
    </row>
    <row r="352" customFormat="false" ht="15.75" hidden="false" customHeight="false" outlineLevel="0" collapsed="false">
      <c r="M352" s="1381"/>
      <c r="P352" s="179"/>
      <c r="S352" s="179"/>
    </row>
    <row r="353" customFormat="false" ht="15.75" hidden="false" customHeight="false" outlineLevel="0" collapsed="false">
      <c r="M353" s="1381"/>
      <c r="P353" s="179"/>
      <c r="S353" s="179"/>
    </row>
    <row r="354" customFormat="false" ht="15.75" hidden="false" customHeight="false" outlineLevel="0" collapsed="false">
      <c r="M354" s="1381"/>
      <c r="P354" s="179"/>
      <c r="S354" s="179"/>
    </row>
    <row r="355" customFormat="false" ht="15.75" hidden="false" customHeight="false" outlineLevel="0" collapsed="false">
      <c r="M355" s="1381"/>
      <c r="P355" s="179"/>
      <c r="S355" s="179"/>
    </row>
    <row r="356" customFormat="false" ht="15.75" hidden="false" customHeight="false" outlineLevel="0" collapsed="false">
      <c r="M356" s="1381"/>
      <c r="P356" s="179"/>
      <c r="S356" s="179"/>
    </row>
    <row r="357" customFormat="false" ht="15.75" hidden="false" customHeight="false" outlineLevel="0" collapsed="false">
      <c r="M357" s="1381"/>
      <c r="P357" s="179"/>
      <c r="S357" s="179"/>
    </row>
    <row r="358" customFormat="false" ht="15.75" hidden="false" customHeight="false" outlineLevel="0" collapsed="false">
      <c r="M358" s="1381"/>
      <c r="P358" s="179"/>
      <c r="S358" s="179"/>
    </row>
    <row r="359" customFormat="false" ht="15.75" hidden="false" customHeight="false" outlineLevel="0" collapsed="false">
      <c r="M359" s="1381"/>
      <c r="P359" s="179"/>
      <c r="S359" s="179"/>
    </row>
    <row r="360" customFormat="false" ht="15.75" hidden="false" customHeight="false" outlineLevel="0" collapsed="false">
      <c r="M360" s="1381"/>
      <c r="P360" s="179"/>
      <c r="S360" s="179"/>
    </row>
    <row r="361" customFormat="false" ht="15.75" hidden="false" customHeight="false" outlineLevel="0" collapsed="false">
      <c r="M361" s="1381"/>
      <c r="P361" s="179"/>
      <c r="S361" s="179"/>
    </row>
    <row r="362" customFormat="false" ht="15.75" hidden="false" customHeight="false" outlineLevel="0" collapsed="false">
      <c r="M362" s="1381"/>
      <c r="P362" s="179"/>
      <c r="S362" s="179"/>
    </row>
    <row r="363" customFormat="false" ht="15.75" hidden="false" customHeight="false" outlineLevel="0" collapsed="false">
      <c r="M363" s="1381"/>
      <c r="P363" s="179"/>
      <c r="S363" s="179"/>
    </row>
    <row r="364" customFormat="false" ht="15.75" hidden="false" customHeight="false" outlineLevel="0" collapsed="false">
      <c r="M364" s="1381"/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  <row r="377" customFormat="false" ht="15.75" hidden="false" customHeight="false" outlineLevel="0" collapsed="false">
      <c r="P377" s="179"/>
      <c r="S377" s="179"/>
    </row>
    <row r="378" customFormat="false" ht="15.75" hidden="false" customHeight="false" outlineLevel="0" collapsed="false">
      <c r="P378" s="179"/>
      <c r="S378" s="179"/>
    </row>
    <row r="379" customFormat="false" ht="15.75" hidden="false" customHeight="false" outlineLevel="0" collapsed="false">
      <c r="P379" s="179"/>
      <c r="S379" s="179"/>
    </row>
    <row r="380" customFormat="false" ht="15.75" hidden="false" customHeight="false" outlineLevel="0" collapsed="false">
      <c r="P380" s="179"/>
      <c r="S380" s="179"/>
    </row>
    <row r="381" customFormat="false" ht="15.75" hidden="false" customHeight="false" outlineLevel="0" collapsed="false">
      <c r="P381" s="179"/>
      <c r="S381" s="179"/>
    </row>
    <row r="382" customFormat="false" ht="15.75" hidden="false" customHeight="false" outlineLevel="0" collapsed="false">
      <c r="P382" s="179"/>
      <c r="S382" s="179"/>
    </row>
    <row r="383" customFormat="false" ht="15.75" hidden="false" customHeight="false" outlineLevel="0" collapsed="false">
      <c r="P383" s="179"/>
      <c r="S383" s="179"/>
    </row>
    <row r="384" customFormat="false" ht="15.75" hidden="false" customHeight="false" outlineLevel="0" collapsed="false">
      <c r="P384" s="179"/>
      <c r="S384" s="179"/>
    </row>
    <row r="385" customFormat="false" ht="15.75" hidden="false" customHeight="false" outlineLevel="0" collapsed="false">
      <c r="P385" s="179"/>
      <c r="S385" s="179"/>
    </row>
    <row r="386" customFormat="false" ht="15.75" hidden="false" customHeight="false" outlineLevel="0" collapsed="false">
      <c r="P386" s="179"/>
      <c r="S386" s="179"/>
    </row>
    <row r="387" customFormat="false" ht="15.75" hidden="false" customHeight="false" outlineLevel="0" collapsed="false">
      <c r="P387" s="179"/>
      <c r="S387" s="179"/>
    </row>
    <row r="388" customFormat="false" ht="15.75" hidden="false" customHeight="false" outlineLevel="0" collapsed="false">
      <c r="P388" s="179"/>
      <c r="S388" s="179"/>
    </row>
    <row r="389" customFormat="false" ht="15.75" hidden="false" customHeight="false" outlineLevel="0" collapsed="false">
      <c r="P389" s="179"/>
      <c r="S389" s="179"/>
    </row>
    <row r="390" customFormat="false" ht="15.75" hidden="false" customHeight="false" outlineLevel="0" collapsed="false">
      <c r="P390" s="179"/>
      <c r="S390" s="179"/>
    </row>
    <row r="391" customFormat="false" ht="15.75" hidden="false" customHeight="false" outlineLevel="0" collapsed="false">
      <c r="P391" s="179"/>
      <c r="S391" s="179"/>
    </row>
    <row r="392" customFormat="false" ht="15.75" hidden="false" customHeight="false" outlineLevel="0" collapsed="false">
      <c r="P392" s="179"/>
      <c r="S392" s="179"/>
    </row>
    <row r="393" customFormat="false" ht="15.75" hidden="false" customHeight="false" outlineLevel="0" collapsed="false">
      <c r="P393" s="179"/>
      <c r="S393" s="179"/>
    </row>
    <row r="394" customFormat="false" ht="15.75" hidden="false" customHeight="false" outlineLevel="0" collapsed="false">
      <c r="P394" s="179"/>
      <c r="S394" s="179"/>
    </row>
    <row r="395" customFormat="false" ht="15.75" hidden="false" customHeight="false" outlineLevel="0" collapsed="false">
      <c r="P395" s="179"/>
      <c r="S395" s="179"/>
    </row>
    <row r="396" customFormat="false" ht="15.75" hidden="false" customHeight="false" outlineLevel="0" collapsed="false">
      <c r="P396" s="179"/>
      <c r="S396" s="179"/>
    </row>
    <row r="397" customFormat="false" ht="15.75" hidden="false" customHeight="false" outlineLevel="0" collapsed="false">
      <c r="P397" s="179"/>
      <c r="S397" s="179"/>
    </row>
    <row r="398" customFormat="false" ht="15.75" hidden="false" customHeight="false" outlineLevel="0" collapsed="false">
      <c r="P398" s="179"/>
      <c r="S398" s="179"/>
    </row>
    <row r="399" customFormat="false" ht="15.75" hidden="false" customHeight="false" outlineLevel="0" collapsed="false">
      <c r="P399" s="179"/>
      <c r="S399" s="179"/>
    </row>
    <row r="400" customFormat="false" ht="15.75" hidden="false" customHeight="false" outlineLevel="0" collapsed="false">
      <c r="P400" s="179"/>
      <c r="S400" s="179"/>
    </row>
    <row r="401" customFormat="false" ht="15.75" hidden="false" customHeight="false" outlineLevel="0" collapsed="false">
      <c r="P401" s="179"/>
      <c r="S401" s="179"/>
    </row>
    <row r="402" customFormat="false" ht="15.75" hidden="false" customHeight="false" outlineLevel="0" collapsed="false">
      <c r="P402" s="179"/>
      <c r="S402" s="179"/>
    </row>
    <row r="403" customFormat="false" ht="15.75" hidden="false" customHeight="false" outlineLevel="0" collapsed="false">
      <c r="P403" s="179"/>
      <c r="S403" s="179"/>
    </row>
    <row r="404" customFormat="false" ht="15.75" hidden="false" customHeight="false" outlineLevel="0" collapsed="false">
      <c r="P404" s="179"/>
      <c r="S404" s="179"/>
    </row>
    <row r="405" customFormat="false" ht="15.75" hidden="false" customHeight="false" outlineLevel="0" collapsed="false">
      <c r="P405" s="179"/>
      <c r="S405" s="179"/>
    </row>
    <row r="406" customFormat="false" ht="15.75" hidden="false" customHeight="false" outlineLevel="0" collapsed="false">
      <c r="P406" s="179"/>
      <c r="S406" s="179"/>
    </row>
    <row r="407" customFormat="false" ht="15.75" hidden="false" customHeight="false" outlineLevel="0" collapsed="false">
      <c r="P407" s="179"/>
      <c r="S407" s="179"/>
    </row>
    <row r="408" customFormat="false" ht="15.75" hidden="false" customHeight="false" outlineLevel="0" collapsed="false">
      <c r="P408" s="179"/>
      <c r="S408" s="179"/>
    </row>
    <row r="409" customFormat="false" ht="15.75" hidden="false" customHeight="false" outlineLevel="0" collapsed="false">
      <c r="P409" s="179"/>
      <c r="S409" s="179"/>
    </row>
    <row r="410" customFormat="false" ht="15.75" hidden="false" customHeight="false" outlineLevel="0" collapsed="false">
      <c r="P410" s="179"/>
      <c r="S410" s="179"/>
    </row>
    <row r="411" customFormat="false" ht="15.75" hidden="false" customHeight="false" outlineLevel="0" collapsed="false">
      <c r="P411" s="179"/>
      <c r="S411" s="179"/>
    </row>
    <row r="412" customFormat="false" ht="15.75" hidden="false" customHeight="false" outlineLevel="0" collapsed="false">
      <c r="P412" s="179"/>
      <c r="S412" s="179"/>
    </row>
    <row r="413" customFormat="false" ht="15.75" hidden="false" customHeight="false" outlineLevel="0" collapsed="false">
      <c r="P413" s="179"/>
      <c r="S413" s="179"/>
    </row>
    <row r="414" customFormat="false" ht="15.75" hidden="false" customHeight="false" outlineLevel="0" collapsed="false">
      <c r="P414" s="179"/>
      <c r="S414" s="179"/>
    </row>
    <row r="415" customFormat="false" ht="15.75" hidden="false" customHeight="false" outlineLevel="0" collapsed="false">
      <c r="P415" s="179"/>
      <c r="S415" s="179"/>
    </row>
    <row r="416" customFormat="false" ht="15.75" hidden="false" customHeight="false" outlineLevel="0" collapsed="false">
      <c r="P416" s="179"/>
      <c r="S416" s="179"/>
    </row>
    <row r="417" customFormat="false" ht="15.75" hidden="false" customHeight="false" outlineLevel="0" collapsed="false">
      <c r="P417" s="179"/>
      <c r="S417" s="179"/>
    </row>
    <row r="418" customFormat="false" ht="15.75" hidden="false" customHeight="false" outlineLevel="0" collapsed="false">
      <c r="P418" s="179"/>
      <c r="S418" s="179"/>
    </row>
    <row r="419" customFormat="false" ht="15.75" hidden="false" customHeight="false" outlineLevel="0" collapsed="false">
      <c r="P419" s="179"/>
      <c r="S419" s="179"/>
    </row>
    <row r="420" customFormat="false" ht="15.75" hidden="false" customHeight="false" outlineLevel="0" collapsed="false">
      <c r="P420" s="179"/>
      <c r="S420" s="179"/>
    </row>
    <row r="421" customFormat="false" ht="15.75" hidden="false" customHeight="false" outlineLevel="0" collapsed="false">
      <c r="P421" s="179"/>
      <c r="S421" s="179"/>
    </row>
    <row r="422" customFormat="false" ht="15.75" hidden="false" customHeight="false" outlineLevel="0" collapsed="false">
      <c r="P422" s="179"/>
      <c r="S422" s="179"/>
    </row>
    <row r="423" customFormat="false" ht="15.75" hidden="false" customHeight="false" outlineLevel="0" collapsed="false">
      <c r="P423" s="179"/>
      <c r="S423" s="179"/>
    </row>
    <row r="424" customFormat="false" ht="15.75" hidden="false" customHeight="false" outlineLevel="0" collapsed="false">
      <c r="P424" s="179"/>
      <c r="S424" s="179"/>
    </row>
    <row r="425" customFormat="false" ht="15.75" hidden="false" customHeight="false" outlineLevel="0" collapsed="false">
      <c r="P425" s="179"/>
      <c r="S425" s="179"/>
    </row>
    <row r="426" customFormat="false" ht="15.75" hidden="false" customHeight="false" outlineLevel="0" collapsed="false">
      <c r="P426" s="179"/>
      <c r="S426" s="179"/>
    </row>
    <row r="427" customFormat="false" ht="15.75" hidden="false" customHeight="false" outlineLevel="0" collapsed="false">
      <c r="P427" s="179"/>
      <c r="S427" s="179"/>
    </row>
    <row r="428" customFormat="false" ht="15.75" hidden="false" customHeight="false" outlineLevel="0" collapsed="false">
      <c r="P428" s="179"/>
      <c r="S428" s="179"/>
    </row>
    <row r="429" customFormat="false" ht="15.75" hidden="false" customHeight="false" outlineLevel="0" collapsed="false">
      <c r="P429" s="179"/>
      <c r="S429" s="179"/>
    </row>
    <row r="430" customFormat="false" ht="15.75" hidden="false" customHeight="false" outlineLevel="0" collapsed="false">
      <c r="P430" s="179"/>
      <c r="S430" s="179"/>
    </row>
    <row r="431" customFormat="false" ht="15.75" hidden="false" customHeight="false" outlineLevel="0" collapsed="false">
      <c r="P431" s="179"/>
      <c r="S431" s="179"/>
    </row>
    <row r="432" customFormat="false" ht="15.75" hidden="false" customHeight="false" outlineLevel="0" collapsed="false">
      <c r="P432" s="179"/>
      <c r="S432" s="179"/>
    </row>
    <row r="433" customFormat="false" ht="15.75" hidden="false" customHeight="false" outlineLevel="0" collapsed="false">
      <c r="P433" s="179"/>
      <c r="S433" s="179"/>
    </row>
    <row r="434" customFormat="false" ht="15.75" hidden="false" customHeight="false" outlineLevel="0" collapsed="false">
      <c r="P434" s="179"/>
      <c r="S434" s="179"/>
    </row>
    <row r="435" customFormat="false" ht="15.75" hidden="false" customHeight="false" outlineLevel="0" collapsed="false">
      <c r="P435" s="179"/>
      <c r="S435" s="179"/>
    </row>
    <row r="436" customFormat="false" ht="15.75" hidden="false" customHeight="false" outlineLevel="0" collapsed="false">
      <c r="P436" s="179"/>
      <c r="S436" s="179"/>
    </row>
    <row r="437" customFormat="false" ht="15.75" hidden="false" customHeight="false" outlineLevel="0" collapsed="false">
      <c r="P437" s="179"/>
      <c r="S437" s="179"/>
    </row>
    <row r="438" customFormat="false" ht="15.75" hidden="false" customHeight="false" outlineLevel="0" collapsed="false">
      <c r="P438" s="179"/>
      <c r="S438" s="179"/>
    </row>
    <row r="439" customFormat="false" ht="15.75" hidden="false" customHeight="false" outlineLevel="0" collapsed="false">
      <c r="P439" s="179"/>
      <c r="S439" s="179"/>
    </row>
    <row r="440" customFormat="false" ht="15.75" hidden="false" customHeight="false" outlineLevel="0" collapsed="false">
      <c r="P440" s="179"/>
      <c r="S440" s="179"/>
    </row>
    <row r="441" customFormat="false" ht="15.75" hidden="false" customHeight="false" outlineLevel="0" collapsed="false">
      <c r="P441" s="179"/>
      <c r="S441" s="179"/>
    </row>
    <row r="442" customFormat="false" ht="15.75" hidden="false" customHeight="false" outlineLevel="0" collapsed="false">
      <c r="P442" s="179"/>
      <c r="S442" s="179"/>
    </row>
    <row r="443" customFormat="false" ht="15.75" hidden="false" customHeight="false" outlineLevel="0" collapsed="false">
      <c r="P443" s="179"/>
      <c r="S443" s="179"/>
    </row>
    <row r="444" customFormat="false" ht="15.75" hidden="false" customHeight="false" outlineLevel="0" collapsed="false">
      <c r="P444" s="179"/>
      <c r="S444" s="179"/>
    </row>
    <row r="445" customFormat="false" ht="15.75" hidden="false" customHeight="false" outlineLevel="0" collapsed="false">
      <c r="P445" s="179"/>
      <c r="S445" s="179"/>
    </row>
    <row r="446" customFormat="false" ht="15.75" hidden="false" customHeight="false" outlineLevel="0" collapsed="false">
      <c r="P446" s="179"/>
      <c r="S446" s="179"/>
    </row>
    <row r="447" customFormat="false" ht="15.75" hidden="false" customHeight="false" outlineLevel="0" collapsed="false">
      <c r="P447" s="179"/>
      <c r="S447" s="179"/>
    </row>
    <row r="448" customFormat="false" ht="15.75" hidden="false" customHeight="false" outlineLevel="0" collapsed="false">
      <c r="P448" s="179"/>
      <c r="S448" s="179"/>
    </row>
    <row r="449" customFormat="false" ht="15.75" hidden="false" customHeight="false" outlineLevel="0" collapsed="false">
      <c r="P449" s="179"/>
      <c r="S449" s="179"/>
    </row>
    <row r="450" customFormat="false" ht="15.75" hidden="false" customHeight="false" outlineLevel="0" collapsed="false">
      <c r="P450" s="179"/>
      <c r="S450" s="179"/>
    </row>
    <row r="451" customFormat="false" ht="15.75" hidden="false" customHeight="false" outlineLevel="0" collapsed="false">
      <c r="P451" s="179"/>
      <c r="S451" s="179"/>
    </row>
    <row r="452" customFormat="false" ht="15.75" hidden="false" customHeight="false" outlineLevel="0" collapsed="false">
      <c r="P452" s="179"/>
      <c r="S452" s="179"/>
    </row>
    <row r="453" customFormat="false" ht="15.75" hidden="false" customHeight="false" outlineLevel="0" collapsed="false">
      <c r="P453" s="179"/>
      <c r="S453" s="179"/>
    </row>
    <row r="454" customFormat="false" ht="15.75" hidden="false" customHeight="false" outlineLevel="0" collapsed="false">
      <c r="P454" s="179"/>
      <c r="S454" s="179"/>
    </row>
    <row r="455" customFormat="false" ht="15.75" hidden="false" customHeight="false" outlineLevel="0" collapsed="false">
      <c r="P455" s="179"/>
      <c r="S455" s="179"/>
    </row>
    <row r="456" customFormat="false" ht="15.75" hidden="false" customHeight="false" outlineLevel="0" collapsed="false">
      <c r="P456" s="179"/>
      <c r="S456" s="179"/>
    </row>
    <row r="457" customFormat="false" ht="15.75" hidden="false" customHeight="false" outlineLevel="0" collapsed="false">
      <c r="P457" s="179"/>
      <c r="S457" s="179"/>
    </row>
    <row r="458" customFormat="false" ht="15.75" hidden="false" customHeight="false" outlineLevel="0" collapsed="false">
      <c r="P458" s="179"/>
      <c r="S458" s="179"/>
    </row>
    <row r="459" customFormat="false" ht="15.75" hidden="false" customHeight="false" outlineLevel="0" collapsed="false">
      <c r="P459" s="179"/>
      <c r="S459" s="179"/>
    </row>
    <row r="460" customFormat="false" ht="15.75" hidden="false" customHeight="false" outlineLevel="0" collapsed="false">
      <c r="P460" s="179"/>
      <c r="S460" s="179"/>
    </row>
    <row r="461" customFormat="false" ht="15.75" hidden="false" customHeight="false" outlineLevel="0" collapsed="false">
      <c r="P461" s="179"/>
      <c r="S461" s="179"/>
    </row>
    <row r="462" customFormat="false" ht="15.75" hidden="false" customHeight="false" outlineLevel="0" collapsed="false">
      <c r="P462" s="179"/>
      <c r="S462" s="179"/>
    </row>
    <row r="463" customFormat="false" ht="15.75" hidden="false" customHeight="false" outlineLevel="0" collapsed="false">
      <c r="P463" s="179"/>
      <c r="S463" s="179"/>
    </row>
    <row r="464" customFormat="false" ht="15.75" hidden="false" customHeight="false" outlineLevel="0" collapsed="false">
      <c r="P464" s="179"/>
      <c r="S464" s="179"/>
    </row>
    <row r="465" customFormat="false" ht="15.75" hidden="false" customHeight="false" outlineLevel="0" collapsed="false">
      <c r="P465" s="179"/>
      <c r="S465" s="179"/>
    </row>
    <row r="466" customFormat="false" ht="15.75" hidden="false" customHeight="false" outlineLevel="0" collapsed="false">
      <c r="P466" s="179"/>
      <c r="S466" s="179"/>
    </row>
  </sheetData>
  <mergeCells count="15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6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Z66" activeCellId="0" sqref="Z66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512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false" outlineLevel="0" collapsed="false">
      <c r="A8" s="1202" t="s">
        <v>514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false" outlineLevel="0" collapsed="false">
      <c r="A9" s="1324" t="s">
        <v>529</v>
      </c>
      <c r="B9" s="1325" t="n">
        <f aca="false">J9</f>
        <v>500</v>
      </c>
      <c r="C9" s="1325" t="s">
        <v>496</v>
      </c>
      <c r="D9" s="1325" t="n">
        <f aca="false">K9</f>
        <v>260</v>
      </c>
      <c r="E9" s="1325" t="s">
        <v>496</v>
      </c>
      <c r="F9" s="1357" t="n">
        <f aca="false">L9</f>
        <v>600</v>
      </c>
      <c r="G9" s="1325" t="s">
        <v>496</v>
      </c>
      <c r="H9" s="1325" t="n">
        <v>4</v>
      </c>
      <c r="I9" s="1327" t="s">
        <v>515</v>
      </c>
      <c r="J9" s="1328" t="n">
        <v>500</v>
      </c>
      <c r="K9" s="1259" t="n">
        <v>260</v>
      </c>
      <c r="L9" s="1259" t="n">
        <v>600</v>
      </c>
      <c r="M9" s="1360" t="n">
        <v>13.1742661005605</v>
      </c>
      <c r="N9" s="1261" t="n">
        <v>401.428483900093</v>
      </c>
      <c r="O9" s="1240" t="n">
        <v>13724.556486885</v>
      </c>
      <c r="P9" s="1365" t="n">
        <v>16460.749563846</v>
      </c>
      <c r="Q9" s="1333" t="n">
        <v>7043.02367612625</v>
      </c>
      <c r="R9" s="1366" t="n">
        <v>20767.5801630113</v>
      </c>
      <c r="S9" s="1335" t="n">
        <v>23503.7732399722</v>
      </c>
    </row>
    <row r="10" customFormat="false" ht="16.5" hidden="false" customHeight="false" outlineLevel="0" collapsed="false">
      <c r="A10" s="1336" t="s">
        <v>529</v>
      </c>
      <c r="B10" s="1337" t="n">
        <f aca="false">J10</f>
        <v>500</v>
      </c>
      <c r="C10" s="1337" t="s">
        <v>496</v>
      </c>
      <c r="D10" s="1337" t="n">
        <f aca="false">K10</f>
        <v>260</v>
      </c>
      <c r="E10" s="1337" t="s">
        <v>496</v>
      </c>
      <c r="F10" s="1357" t="n">
        <f aca="false">L10</f>
        <v>650</v>
      </c>
      <c r="G10" s="1337" t="s">
        <v>496</v>
      </c>
      <c r="H10" s="1325" t="n">
        <v>4</v>
      </c>
      <c r="I10" s="1327" t="s">
        <v>515</v>
      </c>
      <c r="J10" s="1338" t="n">
        <v>500</v>
      </c>
      <c r="K10" s="1209" t="n">
        <v>260</v>
      </c>
      <c r="L10" s="1209" t="n">
        <v>650</v>
      </c>
      <c r="M10" s="1210" t="n">
        <v>14.0454201704258</v>
      </c>
      <c r="N10" s="1211" t="n">
        <v>481.714180680112</v>
      </c>
      <c r="O10" s="1212" t="n">
        <v>14444.23805514</v>
      </c>
      <c r="P10" s="1367" t="n">
        <v>17352.7822125069</v>
      </c>
      <c r="Q10" s="1300" t="n">
        <v>7446.3980802075</v>
      </c>
      <c r="R10" s="1301" t="n">
        <v>21890.6361353475</v>
      </c>
      <c r="S10" s="1344" t="n">
        <v>24799.1802927144</v>
      </c>
    </row>
    <row r="11" customFormat="false" ht="16.5" hidden="false" customHeight="false" outlineLevel="0" collapsed="false">
      <c r="A11" s="1336" t="s">
        <v>529</v>
      </c>
      <c r="B11" s="1337" t="n">
        <f aca="false">J11</f>
        <v>500</v>
      </c>
      <c r="C11" s="1337" t="s">
        <v>496</v>
      </c>
      <c r="D11" s="1337" t="n">
        <f aca="false">K11</f>
        <v>260</v>
      </c>
      <c r="E11" s="1337" t="s">
        <v>496</v>
      </c>
      <c r="F11" s="1357" t="n">
        <f aca="false">L11</f>
        <v>700</v>
      </c>
      <c r="G11" s="1337" t="s">
        <v>496</v>
      </c>
      <c r="H11" s="1325" t="n">
        <v>4</v>
      </c>
      <c r="I11" s="1327" t="s">
        <v>515</v>
      </c>
      <c r="J11" s="1338" t="n">
        <v>500</v>
      </c>
      <c r="K11" s="1209" t="n">
        <v>260</v>
      </c>
      <c r="L11" s="1209" t="n">
        <v>700</v>
      </c>
      <c r="M11" s="1210" t="n">
        <v>14.933614240291</v>
      </c>
      <c r="N11" s="1211" t="n">
        <v>561.999877460131</v>
      </c>
      <c r="O11" s="1212" t="n">
        <v>15163.9194921863</v>
      </c>
      <c r="P11" s="1367" t="n">
        <v>18244.8148611677</v>
      </c>
      <c r="Q11" s="1300" t="n">
        <v>8065.26947287125</v>
      </c>
      <c r="R11" s="1301" t="n">
        <v>23229.1889650575</v>
      </c>
      <c r="S11" s="1344" t="n">
        <v>26310.084334039</v>
      </c>
    </row>
    <row r="12" customFormat="false" ht="16.5" hidden="false" customHeight="false" outlineLevel="0" collapsed="false">
      <c r="A12" s="1336" t="s">
        <v>529</v>
      </c>
      <c r="B12" s="1337" t="n">
        <f aca="false">J12</f>
        <v>500</v>
      </c>
      <c r="C12" s="1337" t="s">
        <v>496</v>
      </c>
      <c r="D12" s="1337" t="n">
        <f aca="false">K12</f>
        <v>260</v>
      </c>
      <c r="E12" s="1337" t="s">
        <v>496</v>
      </c>
      <c r="F12" s="1357" t="n">
        <f aca="false">L12</f>
        <v>750</v>
      </c>
      <c r="G12" s="1337" t="s">
        <v>496</v>
      </c>
      <c r="H12" s="1325" t="n">
        <v>4</v>
      </c>
      <c r="I12" s="1327" t="s">
        <v>515</v>
      </c>
      <c r="J12" s="1338" t="n">
        <v>500</v>
      </c>
      <c r="K12" s="1209" t="n">
        <v>260</v>
      </c>
      <c r="L12" s="1209" t="n">
        <v>750</v>
      </c>
      <c r="M12" s="1210" t="n">
        <v>15.8047683101563</v>
      </c>
      <c r="N12" s="1211" t="n">
        <v>642.285574240149</v>
      </c>
      <c r="O12" s="1212" t="n">
        <v>15883.6010604413</v>
      </c>
      <c r="P12" s="1367" t="n">
        <v>19136.8475098285</v>
      </c>
      <c r="Q12" s="1300" t="n">
        <v>8468.6438769525</v>
      </c>
      <c r="R12" s="1301" t="n">
        <v>24352.2449373938</v>
      </c>
      <c r="S12" s="1344" t="n">
        <v>27605.491386781</v>
      </c>
    </row>
    <row r="13" customFormat="false" ht="16.5" hidden="false" customHeight="false" outlineLevel="0" collapsed="false">
      <c r="A13" s="1336" t="s">
        <v>529</v>
      </c>
      <c r="B13" s="1337" t="n">
        <f aca="false">J13</f>
        <v>500</v>
      </c>
      <c r="C13" s="1337" t="s">
        <v>496</v>
      </c>
      <c r="D13" s="1337" t="n">
        <f aca="false">K13</f>
        <v>260</v>
      </c>
      <c r="E13" s="1337" t="s">
        <v>496</v>
      </c>
      <c r="F13" s="1357" t="n">
        <f aca="false">L13</f>
        <v>800</v>
      </c>
      <c r="G13" s="1337" t="s">
        <v>496</v>
      </c>
      <c r="H13" s="1325" t="n">
        <v>4</v>
      </c>
      <c r="I13" s="1327" t="s">
        <v>515</v>
      </c>
      <c r="J13" s="1338" t="n">
        <v>500</v>
      </c>
      <c r="K13" s="1209" t="n">
        <v>260</v>
      </c>
      <c r="L13" s="1209" t="n">
        <v>800</v>
      </c>
      <c r="M13" s="1210" t="n">
        <v>16.6759223800216</v>
      </c>
      <c r="N13" s="1211" t="n">
        <v>722.571271020168</v>
      </c>
      <c r="O13" s="1212" t="n">
        <v>16603.2826286963</v>
      </c>
      <c r="P13" s="1367" t="n">
        <v>20028.8801584894</v>
      </c>
      <c r="Q13" s="1300" t="n">
        <v>8872.01828103375</v>
      </c>
      <c r="R13" s="1301" t="n">
        <v>25475.30090973</v>
      </c>
      <c r="S13" s="1344" t="n">
        <v>28900.8984395231</v>
      </c>
    </row>
    <row r="14" customFormat="false" ht="16.5" hidden="false" customHeight="false" outlineLevel="0" collapsed="false">
      <c r="A14" s="1336" t="s">
        <v>529</v>
      </c>
      <c r="B14" s="1337" t="n">
        <f aca="false">J14</f>
        <v>500</v>
      </c>
      <c r="C14" s="1337" t="s">
        <v>496</v>
      </c>
      <c r="D14" s="1337" t="n">
        <f aca="false">K14</f>
        <v>260</v>
      </c>
      <c r="E14" s="1337" t="s">
        <v>496</v>
      </c>
      <c r="F14" s="1357" t="n">
        <f aca="false">L14</f>
        <v>850</v>
      </c>
      <c r="G14" s="1337" t="s">
        <v>496</v>
      </c>
      <c r="H14" s="1325" t="n">
        <v>4</v>
      </c>
      <c r="I14" s="1327" t="s">
        <v>515</v>
      </c>
      <c r="J14" s="1338" t="n">
        <v>500</v>
      </c>
      <c r="K14" s="1209" t="n">
        <v>260</v>
      </c>
      <c r="L14" s="1209" t="n">
        <v>850</v>
      </c>
      <c r="M14" s="1210" t="n">
        <v>17.5641164498868</v>
      </c>
      <c r="N14" s="1211" t="n">
        <v>802.856967800186</v>
      </c>
      <c r="O14" s="1212" t="n">
        <v>17322.9641969513</v>
      </c>
      <c r="P14" s="1367" t="n">
        <v>20920.9128071503</v>
      </c>
      <c r="Q14" s="1300" t="n">
        <v>9490.8896736975</v>
      </c>
      <c r="R14" s="1301" t="n">
        <v>26813.8538706488</v>
      </c>
      <c r="S14" s="1344" t="n">
        <v>30411.8024808478</v>
      </c>
    </row>
    <row r="15" customFormat="false" ht="16.5" hidden="false" customHeight="false" outlineLevel="0" collapsed="false">
      <c r="A15" s="1336" t="s">
        <v>529</v>
      </c>
      <c r="B15" s="1337" t="n">
        <f aca="false">J15</f>
        <v>500</v>
      </c>
      <c r="C15" s="1337" t="s">
        <v>496</v>
      </c>
      <c r="D15" s="1337" t="n">
        <f aca="false">K15</f>
        <v>260</v>
      </c>
      <c r="E15" s="1337" t="s">
        <v>496</v>
      </c>
      <c r="F15" s="1357" t="n">
        <f aca="false">L15</f>
        <v>900</v>
      </c>
      <c r="G15" s="1337" t="s">
        <v>496</v>
      </c>
      <c r="H15" s="1325" t="n">
        <v>4</v>
      </c>
      <c r="I15" s="1327" t="s">
        <v>515</v>
      </c>
      <c r="J15" s="1338" t="n">
        <v>500</v>
      </c>
      <c r="K15" s="1209" t="n">
        <v>260</v>
      </c>
      <c r="L15" s="1209" t="n">
        <v>900</v>
      </c>
      <c r="M15" s="1210" t="n">
        <v>18.4352705197521</v>
      </c>
      <c r="N15" s="1211" t="n">
        <v>883.142664580205</v>
      </c>
      <c r="O15" s="1212" t="n">
        <v>18042.6457652063</v>
      </c>
      <c r="P15" s="1367" t="n">
        <v>21812.9454558111</v>
      </c>
      <c r="Q15" s="1300" t="n">
        <v>9894.26407777875</v>
      </c>
      <c r="R15" s="1301" t="n">
        <v>27936.909842985</v>
      </c>
      <c r="S15" s="1344" t="n">
        <v>31707.2095335898</v>
      </c>
    </row>
    <row r="16" customFormat="false" ht="16.5" hidden="false" customHeight="false" outlineLevel="0" collapsed="false">
      <c r="A16" s="1336" t="s">
        <v>529</v>
      </c>
      <c r="B16" s="1337" t="n">
        <f aca="false">J16</f>
        <v>500</v>
      </c>
      <c r="C16" s="1337" t="s">
        <v>496</v>
      </c>
      <c r="D16" s="1337" t="n">
        <f aca="false">K16</f>
        <v>260</v>
      </c>
      <c r="E16" s="1337" t="s">
        <v>496</v>
      </c>
      <c r="F16" s="1357" t="n">
        <f aca="false">L16</f>
        <v>950</v>
      </c>
      <c r="G16" s="1337" t="s">
        <v>496</v>
      </c>
      <c r="H16" s="1325" t="n">
        <v>4</v>
      </c>
      <c r="I16" s="1327" t="s">
        <v>515</v>
      </c>
      <c r="J16" s="1338" t="n">
        <v>500</v>
      </c>
      <c r="K16" s="1209" t="n">
        <v>260</v>
      </c>
      <c r="L16" s="1209" t="n">
        <v>950</v>
      </c>
      <c r="M16" s="1210" t="n">
        <v>19.3234645896174</v>
      </c>
      <c r="N16" s="1211" t="n">
        <v>963.428361360224</v>
      </c>
      <c r="O16" s="1212" t="n">
        <v>18762.3273334613</v>
      </c>
      <c r="P16" s="1367" t="n">
        <v>22704.9781044719</v>
      </c>
      <c r="Q16" s="1300" t="n">
        <v>10513.1354704425</v>
      </c>
      <c r="R16" s="1301" t="n">
        <v>29275.4628039038</v>
      </c>
      <c r="S16" s="1344" t="n">
        <v>33218.1135749144</v>
      </c>
    </row>
    <row r="17" customFormat="false" ht="16.5" hidden="false" customHeight="false" outlineLevel="0" collapsed="false">
      <c r="A17" s="1336" t="s">
        <v>529</v>
      </c>
      <c r="B17" s="1337" t="n">
        <f aca="false">J17</f>
        <v>500</v>
      </c>
      <c r="C17" s="1337" t="s">
        <v>496</v>
      </c>
      <c r="D17" s="1337" t="n">
        <f aca="false">K17</f>
        <v>260</v>
      </c>
      <c r="E17" s="1337" t="s">
        <v>496</v>
      </c>
      <c r="F17" s="1357" t="n">
        <f aca="false">L17</f>
        <v>1000</v>
      </c>
      <c r="G17" s="1337" t="s">
        <v>496</v>
      </c>
      <c r="H17" s="1325" t="n">
        <v>4</v>
      </c>
      <c r="I17" s="1327" t="s">
        <v>515</v>
      </c>
      <c r="J17" s="1338" t="n">
        <v>500</v>
      </c>
      <c r="K17" s="1209" t="n">
        <v>260</v>
      </c>
      <c r="L17" s="1209" t="n">
        <v>1000</v>
      </c>
      <c r="M17" s="1210" t="n">
        <v>20.1946186594826</v>
      </c>
      <c r="N17" s="1211" t="n">
        <v>1043.71405814024</v>
      </c>
      <c r="O17" s="1212" t="n">
        <v>19482.0089017163</v>
      </c>
      <c r="P17" s="1367" t="n">
        <v>23597.0107531327</v>
      </c>
      <c r="Q17" s="1300" t="n">
        <v>10916.5098745238</v>
      </c>
      <c r="R17" s="1301" t="n">
        <v>30398.51877624</v>
      </c>
      <c r="S17" s="1344" t="n">
        <v>34513.5206276565</v>
      </c>
    </row>
    <row r="18" customFormat="false" ht="16.5" hidden="false" customHeight="false" outlineLevel="0" collapsed="false">
      <c r="A18" s="1336" t="s">
        <v>529</v>
      </c>
      <c r="B18" s="1337" t="n">
        <f aca="false">J18</f>
        <v>500</v>
      </c>
      <c r="C18" s="1337" t="s">
        <v>496</v>
      </c>
      <c r="D18" s="1337" t="n">
        <f aca="false">K18</f>
        <v>260</v>
      </c>
      <c r="E18" s="1337" t="s">
        <v>496</v>
      </c>
      <c r="F18" s="1357" t="n">
        <f aca="false">L18</f>
        <v>1050</v>
      </c>
      <c r="G18" s="1337" t="s">
        <v>496</v>
      </c>
      <c r="H18" s="1325" t="n">
        <v>4</v>
      </c>
      <c r="I18" s="1327" t="s">
        <v>515</v>
      </c>
      <c r="J18" s="1338" t="n">
        <v>500</v>
      </c>
      <c r="K18" s="1209" t="n">
        <v>260</v>
      </c>
      <c r="L18" s="1209" t="n">
        <v>1050</v>
      </c>
      <c r="M18" s="1210" t="n">
        <v>21.0828127293479</v>
      </c>
      <c r="N18" s="1211" t="n">
        <v>1123.99975492026</v>
      </c>
      <c r="O18" s="1212" t="n">
        <v>20201.6904699713</v>
      </c>
      <c r="P18" s="1367" t="n">
        <v>24489.0434017936</v>
      </c>
      <c r="Q18" s="1300" t="n">
        <v>11535.3811359788</v>
      </c>
      <c r="R18" s="1301" t="n">
        <v>31737.07160595</v>
      </c>
      <c r="S18" s="1344" t="n">
        <v>36024.4245377724</v>
      </c>
    </row>
    <row r="19" customFormat="false" ht="16.5" hidden="false" customHeight="false" outlineLevel="0" collapsed="false">
      <c r="A19" s="1324" t="s">
        <v>529</v>
      </c>
      <c r="B19" s="1325" t="n">
        <f aca="false">J19</f>
        <v>500</v>
      </c>
      <c r="C19" s="1325" t="s">
        <v>496</v>
      </c>
      <c r="D19" s="1325" t="n">
        <f aca="false">K19</f>
        <v>260</v>
      </c>
      <c r="E19" s="1325" t="s">
        <v>496</v>
      </c>
      <c r="F19" s="1357" t="n">
        <f aca="false">L19</f>
        <v>1100</v>
      </c>
      <c r="G19" s="1325" t="s">
        <v>496</v>
      </c>
      <c r="H19" s="1325" t="n">
        <v>4</v>
      </c>
      <c r="I19" s="1327" t="s">
        <v>515</v>
      </c>
      <c r="J19" s="1338" t="n">
        <v>500</v>
      </c>
      <c r="K19" s="1209" t="n">
        <v>260</v>
      </c>
      <c r="L19" s="1209" t="n">
        <v>1100</v>
      </c>
      <c r="M19" s="1210" t="n">
        <v>21.9539667992132</v>
      </c>
      <c r="N19" s="1211" t="n">
        <v>1204.28545170028</v>
      </c>
      <c r="O19" s="1212" t="n">
        <v>20921.3720382263</v>
      </c>
      <c r="P19" s="1367" t="n">
        <v>25381.0760504545</v>
      </c>
      <c r="Q19" s="1300" t="n">
        <v>11938.75554006</v>
      </c>
      <c r="R19" s="1301" t="n">
        <v>32860.1275782863</v>
      </c>
      <c r="S19" s="1344" t="n">
        <v>37319.8315905145</v>
      </c>
    </row>
    <row r="20" customFormat="false" ht="16.5" hidden="false" customHeight="false" outlineLevel="0" collapsed="false">
      <c r="A20" s="1336" t="s">
        <v>529</v>
      </c>
      <c r="B20" s="1337" t="n">
        <f aca="false">J20</f>
        <v>500</v>
      </c>
      <c r="C20" s="1337" t="s">
        <v>496</v>
      </c>
      <c r="D20" s="1337" t="n">
        <f aca="false">K20</f>
        <v>260</v>
      </c>
      <c r="E20" s="1337" t="s">
        <v>496</v>
      </c>
      <c r="F20" s="1357" t="n">
        <f aca="false">L20</f>
        <v>1150</v>
      </c>
      <c r="G20" s="1337" t="s">
        <v>496</v>
      </c>
      <c r="H20" s="1325" t="n">
        <v>4</v>
      </c>
      <c r="I20" s="1327" t="s">
        <v>515</v>
      </c>
      <c r="J20" s="1338" t="n">
        <v>500</v>
      </c>
      <c r="K20" s="1209" t="n">
        <v>260</v>
      </c>
      <c r="L20" s="1209" t="n">
        <v>1150</v>
      </c>
      <c r="M20" s="1210" t="n">
        <v>22.8251208690784</v>
      </c>
      <c r="N20" s="1211" t="n">
        <v>1284.5711484803</v>
      </c>
      <c r="O20" s="1212" t="n">
        <v>21641.0534752725</v>
      </c>
      <c r="P20" s="1367" t="n">
        <v>26273.1086991153</v>
      </c>
      <c r="Q20" s="1300" t="n">
        <v>12342.1299441413</v>
      </c>
      <c r="R20" s="1301" t="n">
        <v>33983.1834194138</v>
      </c>
      <c r="S20" s="1344" t="n">
        <v>38615.2386432565</v>
      </c>
    </row>
    <row r="21" customFormat="false" ht="16.5" hidden="false" customHeight="false" outlineLevel="0" collapsed="false">
      <c r="A21" s="1336" t="s">
        <v>529</v>
      </c>
      <c r="B21" s="1337" t="n">
        <f aca="false">J21</f>
        <v>500</v>
      </c>
      <c r="C21" s="1337" t="s">
        <v>496</v>
      </c>
      <c r="D21" s="1337" t="n">
        <f aca="false">K21</f>
        <v>260</v>
      </c>
      <c r="E21" s="1337" t="s">
        <v>496</v>
      </c>
      <c r="F21" s="1357" t="n">
        <f aca="false">L21</f>
        <v>1200</v>
      </c>
      <c r="G21" s="1337" t="s">
        <v>496</v>
      </c>
      <c r="H21" s="1325" t="n">
        <v>4</v>
      </c>
      <c r="I21" s="1327" t="s">
        <v>515</v>
      </c>
      <c r="J21" s="1338" t="n">
        <v>500</v>
      </c>
      <c r="K21" s="1209" t="n">
        <v>260</v>
      </c>
      <c r="L21" s="1209" t="n">
        <v>1200</v>
      </c>
      <c r="M21" s="1210" t="n">
        <v>23.7918149389437</v>
      </c>
      <c r="N21" s="1211" t="n">
        <v>1364.85684526032</v>
      </c>
      <c r="O21" s="1212" t="n">
        <v>22432.8419929688</v>
      </c>
      <c r="P21" s="1367" t="n">
        <v>27237.6884672435</v>
      </c>
      <c r="Q21" s="1300" t="n">
        <v>12961.001336805</v>
      </c>
      <c r="R21" s="1301" t="n">
        <v>35393.8433297738</v>
      </c>
      <c r="S21" s="1344" t="n">
        <v>40198.6898040485</v>
      </c>
    </row>
    <row r="22" customFormat="false" ht="16.5" hidden="false" customHeight="false" outlineLevel="0" collapsed="false">
      <c r="A22" s="1336" t="s">
        <v>529</v>
      </c>
      <c r="B22" s="1337" t="n">
        <f aca="false">J22</f>
        <v>500</v>
      </c>
      <c r="C22" s="1337" t="s">
        <v>496</v>
      </c>
      <c r="D22" s="1337" t="n">
        <f aca="false">K22</f>
        <v>260</v>
      </c>
      <c r="E22" s="1337" t="s">
        <v>496</v>
      </c>
      <c r="F22" s="1357" t="n">
        <f aca="false">L22</f>
        <v>1250</v>
      </c>
      <c r="G22" s="1337" t="s">
        <v>496</v>
      </c>
      <c r="H22" s="1325" t="n">
        <v>4</v>
      </c>
      <c r="I22" s="1327" t="s">
        <v>515</v>
      </c>
      <c r="J22" s="1338" t="n">
        <v>500</v>
      </c>
      <c r="K22" s="1209" t="n">
        <v>260</v>
      </c>
      <c r="L22" s="1209" t="n">
        <v>1250</v>
      </c>
      <c r="M22" s="1210" t="n">
        <v>24.6629690088089</v>
      </c>
      <c r="N22" s="1211" t="n">
        <v>1445.14254204034</v>
      </c>
      <c r="O22" s="1212" t="n">
        <v>23152.5235612238</v>
      </c>
      <c r="P22" s="1367" t="n">
        <v>28129.7211159043</v>
      </c>
      <c r="Q22" s="1300" t="n">
        <v>13364.3757408863</v>
      </c>
      <c r="R22" s="1301" t="n">
        <v>36516.89930211</v>
      </c>
      <c r="S22" s="1344" t="n">
        <v>41494.0968567906</v>
      </c>
    </row>
    <row r="23" customFormat="false" ht="16.5" hidden="false" customHeight="false" outlineLevel="0" collapsed="false">
      <c r="A23" s="1336" t="s">
        <v>529</v>
      </c>
      <c r="B23" s="1337" t="n">
        <f aca="false">J23</f>
        <v>500</v>
      </c>
      <c r="C23" s="1337" t="s">
        <v>496</v>
      </c>
      <c r="D23" s="1337" t="n">
        <f aca="false">K23</f>
        <v>260</v>
      </c>
      <c r="E23" s="1337" t="s">
        <v>496</v>
      </c>
      <c r="F23" s="1357" t="n">
        <f aca="false">L23</f>
        <v>1300</v>
      </c>
      <c r="G23" s="1337" t="s">
        <v>496</v>
      </c>
      <c r="H23" s="1325" t="n">
        <v>4</v>
      </c>
      <c r="I23" s="1327" t="s">
        <v>515</v>
      </c>
      <c r="J23" s="1338" t="n">
        <v>500</v>
      </c>
      <c r="K23" s="1209" t="n">
        <v>260</v>
      </c>
      <c r="L23" s="1209" t="n">
        <v>1300</v>
      </c>
      <c r="M23" s="1210" t="n">
        <v>25.5511630786742</v>
      </c>
      <c r="N23" s="1211" t="n">
        <v>1525.42823882035</v>
      </c>
      <c r="O23" s="1212" t="n">
        <v>23872.2051294788</v>
      </c>
      <c r="P23" s="1367" t="n">
        <v>29021.7537645653</v>
      </c>
      <c r="Q23" s="1300" t="n">
        <v>13983.24713355</v>
      </c>
      <c r="R23" s="1301" t="n">
        <v>37855.4522630288</v>
      </c>
      <c r="S23" s="1344" t="n">
        <v>43005.0008981153</v>
      </c>
    </row>
    <row r="24" customFormat="false" ht="16.5" hidden="false" customHeight="false" outlineLevel="0" collapsed="false">
      <c r="A24" s="1336" t="s">
        <v>529</v>
      </c>
      <c r="B24" s="1337" t="n">
        <f aca="false">J24</f>
        <v>500</v>
      </c>
      <c r="C24" s="1337" t="s">
        <v>496</v>
      </c>
      <c r="D24" s="1337" t="n">
        <f aca="false">K24</f>
        <v>260</v>
      </c>
      <c r="E24" s="1337" t="s">
        <v>496</v>
      </c>
      <c r="F24" s="1357" t="n">
        <f aca="false">L24</f>
        <v>1350</v>
      </c>
      <c r="G24" s="1337" t="s">
        <v>496</v>
      </c>
      <c r="H24" s="1325" t="n">
        <v>4</v>
      </c>
      <c r="I24" s="1327" t="s">
        <v>515</v>
      </c>
      <c r="J24" s="1338" t="n">
        <v>500</v>
      </c>
      <c r="K24" s="1209" t="n">
        <v>260</v>
      </c>
      <c r="L24" s="1209" t="n">
        <v>1350</v>
      </c>
      <c r="M24" s="1210" t="n">
        <v>26.4223171485395</v>
      </c>
      <c r="N24" s="1211" t="n">
        <v>1605.71393560037</v>
      </c>
      <c r="O24" s="1212" t="n">
        <v>24591.8866977338</v>
      </c>
      <c r="P24" s="1367" t="n">
        <v>29913.7864132261</v>
      </c>
      <c r="Q24" s="1300" t="n">
        <v>14386.6215376313</v>
      </c>
      <c r="R24" s="1301" t="n">
        <v>38978.508235365</v>
      </c>
      <c r="S24" s="1344" t="n">
        <v>44300.4079508573</v>
      </c>
    </row>
    <row r="25" customFormat="false" ht="16.5" hidden="false" customHeight="false" outlineLevel="0" collapsed="false">
      <c r="A25" s="1336" t="s">
        <v>529</v>
      </c>
      <c r="B25" s="1337" t="n">
        <f aca="false">J25</f>
        <v>500</v>
      </c>
      <c r="C25" s="1337" t="s">
        <v>496</v>
      </c>
      <c r="D25" s="1337" t="n">
        <f aca="false">K25</f>
        <v>260</v>
      </c>
      <c r="E25" s="1337" t="s">
        <v>496</v>
      </c>
      <c r="F25" s="1357" t="n">
        <f aca="false">L25</f>
        <v>1400</v>
      </c>
      <c r="G25" s="1337" t="s">
        <v>496</v>
      </c>
      <c r="H25" s="1325" t="n">
        <v>4</v>
      </c>
      <c r="I25" s="1327" t="s">
        <v>515</v>
      </c>
      <c r="J25" s="1338" t="n">
        <v>500</v>
      </c>
      <c r="K25" s="1209" t="n">
        <v>260</v>
      </c>
      <c r="L25" s="1209" t="n">
        <v>1400</v>
      </c>
      <c r="M25" s="1210" t="n">
        <v>27.3105112184047</v>
      </c>
      <c r="N25" s="1211" t="n">
        <v>1685.99963238039</v>
      </c>
      <c r="O25" s="1212" t="n">
        <v>25311.5682659888</v>
      </c>
      <c r="P25" s="1367" t="n">
        <v>30805.8190618869</v>
      </c>
      <c r="Q25" s="1300" t="n">
        <v>15005.492930295</v>
      </c>
      <c r="R25" s="1301" t="n">
        <v>40317.0611962838</v>
      </c>
      <c r="S25" s="1344" t="n">
        <v>45811.3119921819</v>
      </c>
    </row>
    <row r="26" customFormat="false" ht="16.5" hidden="false" customHeight="false" outlineLevel="0" collapsed="false">
      <c r="A26" s="1336" t="s">
        <v>529</v>
      </c>
      <c r="B26" s="1337" t="n">
        <f aca="false">J26</f>
        <v>500</v>
      </c>
      <c r="C26" s="1337" t="s">
        <v>496</v>
      </c>
      <c r="D26" s="1337" t="n">
        <f aca="false">K26</f>
        <v>260</v>
      </c>
      <c r="E26" s="1337" t="s">
        <v>496</v>
      </c>
      <c r="F26" s="1357" t="n">
        <f aca="false">L26</f>
        <v>1450</v>
      </c>
      <c r="G26" s="1337" t="s">
        <v>496</v>
      </c>
      <c r="H26" s="1325" t="n">
        <v>4</v>
      </c>
      <c r="I26" s="1327" t="s">
        <v>515</v>
      </c>
      <c r="J26" s="1338" t="n">
        <v>500</v>
      </c>
      <c r="K26" s="1209" t="n">
        <v>260</v>
      </c>
      <c r="L26" s="1209" t="n">
        <v>1450</v>
      </c>
      <c r="M26" s="1210" t="n">
        <v>28.18166528827</v>
      </c>
      <c r="N26" s="1211" t="n">
        <v>1766.28532916041</v>
      </c>
      <c r="O26" s="1212" t="n">
        <v>26031.249703035</v>
      </c>
      <c r="P26" s="1367" t="n">
        <v>31697.8517105477</v>
      </c>
      <c r="Q26" s="1300" t="n">
        <v>15408.8673343763</v>
      </c>
      <c r="R26" s="1301" t="n">
        <v>41440.1170374113</v>
      </c>
      <c r="S26" s="1344" t="n">
        <v>47106.7190449239</v>
      </c>
    </row>
    <row r="27" customFormat="false" ht="16.5" hidden="false" customHeight="false" outlineLevel="0" collapsed="false">
      <c r="A27" s="1336" t="s">
        <v>529</v>
      </c>
      <c r="B27" s="1337" t="n">
        <f aca="false">J27</f>
        <v>500</v>
      </c>
      <c r="C27" s="1337" t="s">
        <v>496</v>
      </c>
      <c r="D27" s="1337" t="n">
        <f aca="false">K27</f>
        <v>260</v>
      </c>
      <c r="E27" s="1337" t="s">
        <v>496</v>
      </c>
      <c r="F27" s="1357" t="n">
        <f aca="false">L27</f>
        <v>1500</v>
      </c>
      <c r="G27" s="1337" t="s">
        <v>496</v>
      </c>
      <c r="H27" s="1325" t="n">
        <v>4</v>
      </c>
      <c r="I27" s="1327" t="s">
        <v>515</v>
      </c>
      <c r="J27" s="1338" t="n">
        <v>500</v>
      </c>
      <c r="K27" s="1209" t="n">
        <v>260</v>
      </c>
      <c r="L27" s="1209" t="n">
        <v>1500</v>
      </c>
      <c r="M27" s="1210" t="n">
        <v>29.2357702100953</v>
      </c>
      <c r="N27" s="1211" t="n">
        <v>1846.57102594043</v>
      </c>
      <c r="O27" s="1212" t="n">
        <v>27322.2746560238</v>
      </c>
      <c r="P27" s="1367" t="n">
        <v>33126.6128296566</v>
      </c>
      <c r="Q27" s="1300" t="n">
        <v>16027.73872704</v>
      </c>
      <c r="R27" s="1301" t="n">
        <v>43350.0133830638</v>
      </c>
      <c r="S27" s="1344" t="n">
        <v>49154.3515566966</v>
      </c>
    </row>
    <row r="28" customFormat="false" ht="16.5" hidden="false" customHeight="false" outlineLevel="0" collapsed="false">
      <c r="A28" s="1336" t="s">
        <v>529</v>
      </c>
      <c r="B28" s="1337" t="n">
        <f aca="false">J28</f>
        <v>500</v>
      </c>
      <c r="C28" s="1337" t="s">
        <v>496</v>
      </c>
      <c r="D28" s="1337" t="n">
        <f aca="false">K28</f>
        <v>260</v>
      </c>
      <c r="E28" s="1337" t="s">
        <v>496</v>
      </c>
      <c r="F28" s="1357" t="n">
        <f aca="false">L28</f>
        <v>1550</v>
      </c>
      <c r="G28" s="1337" t="s">
        <v>496</v>
      </c>
      <c r="H28" s="1325" t="n">
        <v>4</v>
      </c>
      <c r="I28" s="1327" t="s">
        <v>515</v>
      </c>
      <c r="J28" s="1338" t="n">
        <v>500</v>
      </c>
      <c r="K28" s="1209" t="n">
        <v>260</v>
      </c>
      <c r="L28" s="1209" t="n">
        <v>1550</v>
      </c>
      <c r="M28" s="1210" t="n">
        <v>30.1069242799605</v>
      </c>
      <c r="N28" s="1211" t="n">
        <v>1926.85672272045</v>
      </c>
      <c r="O28" s="1212" t="n">
        <v>28041.9562242788</v>
      </c>
      <c r="P28" s="1367" t="n">
        <v>34018.6454783174</v>
      </c>
      <c r="Q28" s="1300" t="n">
        <v>16431.1131311213</v>
      </c>
      <c r="R28" s="1301" t="n">
        <v>44473.0693554</v>
      </c>
      <c r="S28" s="1344" t="n">
        <v>50449.7586094386</v>
      </c>
    </row>
    <row r="29" customFormat="false" ht="16.5" hidden="false" customHeight="false" outlineLevel="0" collapsed="false">
      <c r="A29" s="1324" t="s">
        <v>529</v>
      </c>
      <c r="B29" s="1325" t="n">
        <f aca="false">J29</f>
        <v>500</v>
      </c>
      <c r="C29" s="1325" t="s">
        <v>496</v>
      </c>
      <c r="D29" s="1325" t="n">
        <f aca="false">K29</f>
        <v>260</v>
      </c>
      <c r="E29" s="1325" t="s">
        <v>496</v>
      </c>
      <c r="F29" s="1357" t="n">
        <f aca="false">L29</f>
        <v>1600</v>
      </c>
      <c r="G29" s="1325" t="s">
        <v>496</v>
      </c>
      <c r="H29" s="1325" t="n">
        <v>4</v>
      </c>
      <c r="I29" s="1327" t="s">
        <v>515</v>
      </c>
      <c r="J29" s="1338" t="n">
        <v>500</v>
      </c>
      <c r="K29" s="1209" t="n">
        <v>260</v>
      </c>
      <c r="L29" s="1209" t="n">
        <v>1600</v>
      </c>
      <c r="M29" s="1210" t="n">
        <v>30.9780783498258</v>
      </c>
      <c r="N29" s="1211" t="n">
        <v>2007.14241950047</v>
      </c>
      <c r="O29" s="1212" t="n">
        <v>28761.6377925338</v>
      </c>
      <c r="P29" s="1367" t="n">
        <v>34910.6781269783</v>
      </c>
      <c r="Q29" s="1300" t="n">
        <v>16834.4875352025</v>
      </c>
      <c r="R29" s="1301" t="n">
        <v>45596.1253277363</v>
      </c>
      <c r="S29" s="1344" t="n">
        <v>51745.1656621808</v>
      </c>
    </row>
    <row r="30" customFormat="false" ht="16.5" hidden="false" customHeight="false" outlineLevel="0" collapsed="false">
      <c r="A30" s="1336" t="s">
        <v>529</v>
      </c>
      <c r="B30" s="1337" t="n">
        <f aca="false">J30</f>
        <v>500</v>
      </c>
      <c r="C30" s="1337" t="s">
        <v>496</v>
      </c>
      <c r="D30" s="1337" t="n">
        <f aca="false">K30</f>
        <v>260</v>
      </c>
      <c r="E30" s="1337" t="s">
        <v>496</v>
      </c>
      <c r="F30" s="1357" t="n">
        <f aca="false">L30</f>
        <v>1650</v>
      </c>
      <c r="G30" s="1337" t="s">
        <v>496</v>
      </c>
      <c r="H30" s="1325" t="n">
        <v>4</v>
      </c>
      <c r="I30" s="1327" t="s">
        <v>515</v>
      </c>
      <c r="J30" s="1338" t="n">
        <v>500</v>
      </c>
      <c r="K30" s="1209" t="n">
        <v>260</v>
      </c>
      <c r="L30" s="1209" t="n">
        <v>1650</v>
      </c>
      <c r="M30" s="1210" t="n">
        <v>31.8662724196911</v>
      </c>
      <c r="N30" s="1211" t="n">
        <v>2087.42811628048</v>
      </c>
      <c r="O30" s="1212" t="n">
        <v>29481.3193607888</v>
      </c>
      <c r="P30" s="1367" t="n">
        <v>35802.7107756391</v>
      </c>
      <c r="Q30" s="1300" t="n">
        <v>17453.3587966575</v>
      </c>
      <c r="R30" s="1301" t="n">
        <v>46934.6781574463</v>
      </c>
      <c r="S30" s="1344" t="n">
        <v>53256.0695722966</v>
      </c>
    </row>
    <row r="31" customFormat="false" ht="16.5" hidden="false" customHeight="false" outlineLevel="0" collapsed="false">
      <c r="A31" s="1336" t="s">
        <v>529</v>
      </c>
      <c r="B31" s="1337" t="n">
        <f aca="false">J31</f>
        <v>500</v>
      </c>
      <c r="C31" s="1337" t="s">
        <v>496</v>
      </c>
      <c r="D31" s="1337" t="n">
        <f aca="false">K31</f>
        <v>260</v>
      </c>
      <c r="E31" s="1337" t="s">
        <v>496</v>
      </c>
      <c r="F31" s="1357" t="n">
        <f aca="false">L31</f>
        <v>1700</v>
      </c>
      <c r="G31" s="1337" t="s">
        <v>496</v>
      </c>
      <c r="H31" s="1325" t="n">
        <v>4</v>
      </c>
      <c r="I31" s="1327" t="s">
        <v>515</v>
      </c>
      <c r="J31" s="1338" t="n">
        <v>500</v>
      </c>
      <c r="K31" s="1209" t="n">
        <v>260</v>
      </c>
      <c r="L31" s="1209" t="n">
        <v>1700</v>
      </c>
      <c r="M31" s="1210" t="n">
        <v>32.7374264895563</v>
      </c>
      <c r="N31" s="1211" t="n">
        <v>2167.7138130605</v>
      </c>
      <c r="O31" s="1212" t="n">
        <v>30201.0009290438</v>
      </c>
      <c r="P31" s="1367" t="n">
        <v>36694.7434242999</v>
      </c>
      <c r="Q31" s="1300" t="n">
        <v>17856.7332007388</v>
      </c>
      <c r="R31" s="1301" t="n">
        <v>48057.7341297825</v>
      </c>
      <c r="S31" s="1344" t="n">
        <v>54551.4766250387</v>
      </c>
    </row>
    <row r="32" customFormat="false" ht="16.5" hidden="false" customHeight="false" outlineLevel="0" collapsed="false">
      <c r="A32" s="1336" t="s">
        <v>529</v>
      </c>
      <c r="B32" s="1337" t="n">
        <f aca="false">J32</f>
        <v>500</v>
      </c>
      <c r="C32" s="1337" t="s">
        <v>496</v>
      </c>
      <c r="D32" s="1337" t="n">
        <f aca="false">K32</f>
        <v>260</v>
      </c>
      <c r="E32" s="1337" t="s">
        <v>496</v>
      </c>
      <c r="F32" s="1357" t="n">
        <f aca="false">L32</f>
        <v>1750</v>
      </c>
      <c r="G32" s="1337" t="s">
        <v>496</v>
      </c>
      <c r="H32" s="1325" t="n">
        <v>4</v>
      </c>
      <c r="I32" s="1327" t="s">
        <v>515</v>
      </c>
      <c r="J32" s="1338" t="n">
        <v>500</v>
      </c>
      <c r="K32" s="1209" t="n">
        <v>260</v>
      </c>
      <c r="L32" s="1209" t="n">
        <v>1750</v>
      </c>
      <c r="M32" s="1210" t="n">
        <v>33.6256205594216</v>
      </c>
      <c r="N32" s="1211" t="n">
        <v>2247.99950984052</v>
      </c>
      <c r="O32" s="1212" t="n">
        <v>30920.6824972988</v>
      </c>
      <c r="P32" s="1367" t="n">
        <v>37586.7760729607</v>
      </c>
      <c r="Q32" s="1300" t="n">
        <v>18475.6045934025</v>
      </c>
      <c r="R32" s="1301" t="n">
        <v>49396.2870907013</v>
      </c>
      <c r="S32" s="1344" t="n">
        <v>56062.3806663632</v>
      </c>
    </row>
    <row r="33" customFormat="false" ht="16.5" hidden="false" customHeight="false" outlineLevel="0" collapsed="false">
      <c r="A33" s="1336" t="s">
        <v>529</v>
      </c>
      <c r="B33" s="1337" t="n">
        <f aca="false">J33</f>
        <v>500</v>
      </c>
      <c r="C33" s="1337" t="s">
        <v>496</v>
      </c>
      <c r="D33" s="1337" t="n">
        <f aca="false">K33</f>
        <v>260</v>
      </c>
      <c r="E33" s="1337" t="s">
        <v>496</v>
      </c>
      <c r="F33" s="1357" t="n">
        <f aca="false">L33</f>
        <v>1800</v>
      </c>
      <c r="G33" s="1337" t="s">
        <v>496</v>
      </c>
      <c r="H33" s="1325" t="n">
        <v>4</v>
      </c>
      <c r="I33" s="1327" t="s">
        <v>515</v>
      </c>
      <c r="J33" s="1338" t="n">
        <v>500</v>
      </c>
      <c r="K33" s="1209" t="n">
        <v>260</v>
      </c>
      <c r="L33" s="1209" t="n">
        <v>1800</v>
      </c>
      <c r="M33" s="1210" t="n">
        <v>34.4967746292868</v>
      </c>
      <c r="N33" s="1211" t="n">
        <v>2328.28520662054</v>
      </c>
      <c r="O33" s="1212" t="n">
        <v>31640.3640655538</v>
      </c>
      <c r="P33" s="1367" t="n">
        <v>38478.8087216217</v>
      </c>
      <c r="Q33" s="1300" t="n">
        <v>18878.9789974838</v>
      </c>
      <c r="R33" s="1301" t="n">
        <v>50519.3430630375</v>
      </c>
      <c r="S33" s="1344" t="n">
        <v>57357.7877191054</v>
      </c>
    </row>
    <row r="34" customFormat="false" ht="16.5" hidden="false" customHeight="false" outlineLevel="0" collapsed="false">
      <c r="A34" s="1336" t="s">
        <v>529</v>
      </c>
      <c r="B34" s="1337" t="n">
        <f aca="false">J34</f>
        <v>500</v>
      </c>
      <c r="C34" s="1337" t="s">
        <v>496</v>
      </c>
      <c r="D34" s="1337" t="n">
        <f aca="false">K34</f>
        <v>260</v>
      </c>
      <c r="E34" s="1337" t="s">
        <v>496</v>
      </c>
      <c r="F34" s="1357" t="n">
        <f aca="false">L34</f>
        <v>1850</v>
      </c>
      <c r="G34" s="1337" t="s">
        <v>496</v>
      </c>
      <c r="H34" s="1325" t="n">
        <v>4</v>
      </c>
      <c r="I34" s="1327" t="s">
        <v>515</v>
      </c>
      <c r="J34" s="1338" t="n">
        <v>500</v>
      </c>
      <c r="K34" s="1209" t="n">
        <v>260</v>
      </c>
      <c r="L34" s="1209" t="n">
        <v>1850</v>
      </c>
      <c r="M34" s="1210" t="n">
        <v>35.3849686991521</v>
      </c>
      <c r="N34" s="1211" t="n">
        <v>2408.57090340056</v>
      </c>
      <c r="O34" s="1212" t="n">
        <v>32360.0456338088</v>
      </c>
      <c r="P34" s="1367" t="n">
        <v>39370.8413702825</v>
      </c>
      <c r="Q34" s="1300" t="n">
        <v>19497.8503901475</v>
      </c>
      <c r="R34" s="1301" t="n">
        <v>51857.8960239563</v>
      </c>
      <c r="S34" s="1344" t="n">
        <v>58868.69176043</v>
      </c>
    </row>
    <row r="35" customFormat="false" ht="16.5" hidden="false" customHeight="false" outlineLevel="0" collapsed="false">
      <c r="A35" s="1336" t="s">
        <v>529</v>
      </c>
      <c r="B35" s="1337" t="n">
        <f aca="false">J35</f>
        <v>500</v>
      </c>
      <c r="C35" s="1337" t="s">
        <v>496</v>
      </c>
      <c r="D35" s="1337" t="n">
        <f aca="false">K35</f>
        <v>260</v>
      </c>
      <c r="E35" s="1337" t="s">
        <v>496</v>
      </c>
      <c r="F35" s="1357" t="n">
        <f aca="false">L35</f>
        <v>1900</v>
      </c>
      <c r="G35" s="1337" t="s">
        <v>496</v>
      </c>
      <c r="H35" s="1325" t="n">
        <v>4</v>
      </c>
      <c r="I35" s="1327" t="s">
        <v>515</v>
      </c>
      <c r="J35" s="1338" t="n">
        <v>500</v>
      </c>
      <c r="K35" s="1209" t="n">
        <v>260</v>
      </c>
      <c r="L35" s="1209" t="n">
        <v>1900</v>
      </c>
      <c r="M35" s="1210" t="n">
        <v>36.2561227690174</v>
      </c>
      <c r="N35" s="1211" t="n">
        <v>2488.85660018058</v>
      </c>
      <c r="O35" s="1212" t="n">
        <v>33079.7272020638</v>
      </c>
      <c r="P35" s="1367" t="n">
        <v>40262.8740189433</v>
      </c>
      <c r="Q35" s="1300" t="n">
        <v>19901.2247942288</v>
      </c>
      <c r="R35" s="1301" t="n">
        <v>52980.9519962925</v>
      </c>
      <c r="S35" s="1344" t="n">
        <v>60164.098813172</v>
      </c>
    </row>
    <row r="36" customFormat="false" ht="16.5" hidden="false" customHeight="false" outlineLevel="0" collapsed="false">
      <c r="A36" s="1336" t="s">
        <v>529</v>
      </c>
      <c r="B36" s="1337" t="n">
        <f aca="false">J36</f>
        <v>500</v>
      </c>
      <c r="C36" s="1337" t="s">
        <v>496</v>
      </c>
      <c r="D36" s="1337" t="n">
        <f aca="false">K36</f>
        <v>260</v>
      </c>
      <c r="E36" s="1337" t="s">
        <v>496</v>
      </c>
      <c r="F36" s="1357" t="n">
        <f aca="false">L36</f>
        <v>1950</v>
      </c>
      <c r="G36" s="1337" t="s">
        <v>496</v>
      </c>
      <c r="H36" s="1325" t="n">
        <v>4</v>
      </c>
      <c r="I36" s="1327" t="s">
        <v>515</v>
      </c>
      <c r="J36" s="1338" t="n">
        <v>500</v>
      </c>
      <c r="K36" s="1209" t="n">
        <v>260</v>
      </c>
      <c r="L36" s="1209" t="n">
        <v>1950</v>
      </c>
      <c r="M36" s="1210" t="n">
        <v>37.2057768388826</v>
      </c>
      <c r="N36" s="1211" t="n">
        <v>2569.1422969606</v>
      </c>
      <c r="O36" s="1212" t="n">
        <v>33871.5155885513</v>
      </c>
      <c r="P36" s="1367" t="n">
        <v>41227.4537870715</v>
      </c>
      <c r="Q36" s="1300" t="n">
        <v>20304.59919831</v>
      </c>
      <c r="R36" s="1301" t="n">
        <v>54176.1147868613</v>
      </c>
      <c r="S36" s="1344" t="n">
        <v>61532.0529853816</v>
      </c>
    </row>
    <row r="37" customFormat="false" ht="16.5" hidden="false" customHeight="false" outlineLevel="0" collapsed="false">
      <c r="A37" s="1336" t="s">
        <v>529</v>
      </c>
      <c r="B37" s="1337" t="n">
        <f aca="false">J37</f>
        <v>500</v>
      </c>
      <c r="C37" s="1337" t="s">
        <v>496</v>
      </c>
      <c r="D37" s="1337" t="n">
        <f aca="false">K37</f>
        <v>260</v>
      </c>
      <c r="E37" s="1337" t="s">
        <v>496</v>
      </c>
      <c r="F37" s="1357" t="n">
        <f aca="false">L37</f>
        <v>2000</v>
      </c>
      <c r="G37" s="1337" t="s">
        <v>496</v>
      </c>
      <c r="H37" s="1325" t="n">
        <v>4</v>
      </c>
      <c r="I37" s="1327" t="s">
        <v>515</v>
      </c>
      <c r="J37" s="1338" t="n">
        <v>500</v>
      </c>
      <c r="K37" s="1209" t="n">
        <v>260</v>
      </c>
      <c r="L37" s="1209" t="n">
        <v>2000</v>
      </c>
      <c r="M37" s="1210" t="n">
        <v>38.1855333087479</v>
      </c>
      <c r="N37" s="1211" t="n">
        <v>2649.42799374061</v>
      </c>
      <c r="O37" s="1212" t="n">
        <v>34806.6579317738</v>
      </c>
      <c r="P37" s="1367" t="n">
        <v>42411.7114431027</v>
      </c>
      <c r="Q37" s="1300" t="n">
        <v>20923.4705909738</v>
      </c>
      <c r="R37" s="1301" t="n">
        <v>55730.1285227475</v>
      </c>
      <c r="S37" s="1344" t="n">
        <v>63335.1820340764</v>
      </c>
    </row>
    <row r="38" customFormat="false" ht="16.5" hidden="false" customHeight="false" outlineLevel="0" collapsed="false">
      <c r="A38" s="1336" t="s">
        <v>529</v>
      </c>
      <c r="B38" s="1337" t="n">
        <f aca="false">J38</f>
        <v>500</v>
      </c>
      <c r="C38" s="1337" t="s">
        <v>496</v>
      </c>
      <c r="D38" s="1337" t="n">
        <f aca="false">K38</f>
        <v>260</v>
      </c>
      <c r="E38" s="1337" t="s">
        <v>496</v>
      </c>
      <c r="F38" s="1357" t="n">
        <f aca="false">L38</f>
        <v>2050</v>
      </c>
      <c r="G38" s="1337" t="s">
        <v>496</v>
      </c>
      <c r="H38" s="1325" t="n">
        <v>4</v>
      </c>
      <c r="I38" s="1327" t="s">
        <v>515</v>
      </c>
      <c r="J38" s="1338" t="n">
        <v>500</v>
      </c>
      <c r="K38" s="1209" t="n">
        <v>260</v>
      </c>
      <c r="L38" s="1209" t="n">
        <v>2050</v>
      </c>
      <c r="M38" s="1210" t="n">
        <v>39.0566873786132</v>
      </c>
      <c r="N38" s="1211" t="n">
        <v>2729.71369052063</v>
      </c>
      <c r="O38" s="1212" t="n">
        <v>35526.3395000288</v>
      </c>
      <c r="P38" s="1367" t="n">
        <v>43303.7440917635</v>
      </c>
      <c r="Q38" s="1300" t="n">
        <v>21326.844995055</v>
      </c>
      <c r="R38" s="1301" t="n">
        <v>56853.1844950838</v>
      </c>
      <c r="S38" s="1344" t="n">
        <v>64630.5890868185</v>
      </c>
    </row>
    <row r="39" customFormat="false" ht="16.5" hidden="false" customHeight="false" outlineLevel="0" collapsed="false">
      <c r="A39" s="1324" t="s">
        <v>529</v>
      </c>
      <c r="B39" s="1325" t="n">
        <f aca="false">J39</f>
        <v>500</v>
      </c>
      <c r="C39" s="1325" t="s">
        <v>496</v>
      </c>
      <c r="D39" s="1325" t="n">
        <f aca="false">K39</f>
        <v>260</v>
      </c>
      <c r="E39" s="1325" t="s">
        <v>496</v>
      </c>
      <c r="F39" s="1357" t="n">
        <f aca="false">L39</f>
        <v>2100</v>
      </c>
      <c r="G39" s="1325" t="s">
        <v>496</v>
      </c>
      <c r="H39" s="1325" t="n">
        <v>4</v>
      </c>
      <c r="I39" s="1327" t="s">
        <v>515</v>
      </c>
      <c r="J39" s="1338" t="n">
        <v>500</v>
      </c>
      <c r="K39" s="1209" t="n">
        <v>260</v>
      </c>
      <c r="L39" s="1209" t="n">
        <v>2100</v>
      </c>
      <c r="M39" s="1210" t="n">
        <v>39.9448814484784</v>
      </c>
      <c r="N39" s="1211" t="n">
        <v>2809.99938730065</v>
      </c>
      <c r="O39" s="1212" t="n">
        <v>36246.0210682838</v>
      </c>
      <c r="P39" s="1367" t="n">
        <v>44195.7767404243</v>
      </c>
      <c r="Q39" s="1300" t="n">
        <v>21945.7163877188</v>
      </c>
      <c r="R39" s="1301" t="n">
        <v>58191.7374560025</v>
      </c>
      <c r="S39" s="1344" t="n">
        <v>66141.493128143</v>
      </c>
    </row>
    <row r="40" customFormat="false" ht="16.5" hidden="false" customHeight="false" outlineLevel="0" collapsed="false">
      <c r="A40" s="1336" t="s">
        <v>529</v>
      </c>
      <c r="B40" s="1337" t="n">
        <f aca="false">J40</f>
        <v>500</v>
      </c>
      <c r="C40" s="1337" t="s">
        <v>496</v>
      </c>
      <c r="D40" s="1337" t="n">
        <f aca="false">K40</f>
        <v>260</v>
      </c>
      <c r="E40" s="1337" t="s">
        <v>496</v>
      </c>
      <c r="F40" s="1357" t="n">
        <f aca="false">L40</f>
        <v>2150</v>
      </c>
      <c r="G40" s="1337" t="s">
        <v>496</v>
      </c>
      <c r="H40" s="1325" t="n">
        <v>4</v>
      </c>
      <c r="I40" s="1327" t="s">
        <v>515</v>
      </c>
      <c r="J40" s="1338" t="n">
        <v>500</v>
      </c>
      <c r="K40" s="1209" t="n">
        <v>260</v>
      </c>
      <c r="L40" s="1209" t="n">
        <v>2150</v>
      </c>
      <c r="M40" s="1210" t="n">
        <v>40.8160355183437</v>
      </c>
      <c r="N40" s="1211" t="n">
        <v>2890.28508408067</v>
      </c>
      <c r="O40" s="1212" t="n">
        <v>36965.70250533</v>
      </c>
      <c r="P40" s="1367" t="n">
        <v>45087.8093890852</v>
      </c>
      <c r="Q40" s="1300" t="n">
        <v>22349.0907918</v>
      </c>
      <c r="R40" s="1301" t="n">
        <v>59314.79329713</v>
      </c>
      <c r="S40" s="1344" t="n">
        <v>67436.9001808852</v>
      </c>
    </row>
    <row r="41" customFormat="false" ht="16.5" hidden="false" customHeight="false" outlineLevel="0" collapsed="false">
      <c r="A41" s="1336" t="s">
        <v>529</v>
      </c>
      <c r="B41" s="1337" t="n">
        <f aca="false">J41</f>
        <v>500</v>
      </c>
      <c r="C41" s="1337" t="s">
        <v>496</v>
      </c>
      <c r="D41" s="1337" t="n">
        <f aca="false">K41</f>
        <v>260</v>
      </c>
      <c r="E41" s="1337" t="s">
        <v>496</v>
      </c>
      <c r="F41" s="1357" t="n">
        <f aca="false">L41</f>
        <v>2200</v>
      </c>
      <c r="G41" s="1337" t="s">
        <v>496</v>
      </c>
      <c r="H41" s="1325" t="n">
        <v>4</v>
      </c>
      <c r="I41" s="1327" t="s">
        <v>515</v>
      </c>
      <c r="J41" s="1338" t="n">
        <v>500</v>
      </c>
      <c r="K41" s="1209" t="n">
        <v>260</v>
      </c>
      <c r="L41" s="1209" t="n">
        <v>2200</v>
      </c>
      <c r="M41" s="1210" t="n">
        <v>41.704229588209</v>
      </c>
      <c r="N41" s="1211" t="n">
        <v>2970.57078086069</v>
      </c>
      <c r="O41" s="1212" t="n">
        <v>37685.384073585</v>
      </c>
      <c r="P41" s="1367" t="n">
        <v>45979.842037746</v>
      </c>
      <c r="Q41" s="1300" t="n">
        <v>22967.9621844638</v>
      </c>
      <c r="R41" s="1301" t="n">
        <v>60653.3462580488</v>
      </c>
      <c r="S41" s="1344" t="n">
        <v>68947.8042222098</v>
      </c>
    </row>
    <row r="42" customFormat="false" ht="16.5" hidden="false" customHeight="false" outlineLevel="0" collapsed="false">
      <c r="A42" s="1336" t="s">
        <v>529</v>
      </c>
      <c r="B42" s="1337" t="n">
        <f aca="false">J42</f>
        <v>500</v>
      </c>
      <c r="C42" s="1337" t="s">
        <v>496</v>
      </c>
      <c r="D42" s="1337" t="n">
        <f aca="false">K42</f>
        <v>260</v>
      </c>
      <c r="E42" s="1337" t="s">
        <v>496</v>
      </c>
      <c r="F42" s="1357" t="n">
        <f aca="false">L42</f>
        <v>2250</v>
      </c>
      <c r="G42" s="1337" t="s">
        <v>496</v>
      </c>
      <c r="H42" s="1325" t="n">
        <v>4</v>
      </c>
      <c r="I42" s="1327" t="s">
        <v>515</v>
      </c>
      <c r="J42" s="1338" t="n">
        <v>500</v>
      </c>
      <c r="K42" s="1209" t="n">
        <v>260</v>
      </c>
      <c r="L42" s="1209" t="n">
        <v>2250</v>
      </c>
      <c r="M42" s="1210" t="n">
        <v>42.5753836580742</v>
      </c>
      <c r="N42" s="1211" t="n">
        <v>3050.85647764071</v>
      </c>
      <c r="O42" s="1212" t="n">
        <v>38405.06564184</v>
      </c>
      <c r="P42" s="1367" t="n">
        <v>46871.8746864068</v>
      </c>
      <c r="Q42" s="1300" t="n">
        <v>23371.3364573363</v>
      </c>
      <c r="R42" s="1301" t="n">
        <v>61776.4020991763</v>
      </c>
      <c r="S42" s="1344" t="n">
        <v>70243.2111437431</v>
      </c>
    </row>
    <row r="43" customFormat="false" ht="16.5" hidden="false" customHeight="false" outlineLevel="0" collapsed="false">
      <c r="A43" s="1336" t="s">
        <v>529</v>
      </c>
      <c r="B43" s="1337" t="n">
        <f aca="false">J43</f>
        <v>500</v>
      </c>
      <c r="C43" s="1337" t="s">
        <v>496</v>
      </c>
      <c r="D43" s="1337" t="n">
        <f aca="false">K43</f>
        <v>260</v>
      </c>
      <c r="E43" s="1337" t="s">
        <v>496</v>
      </c>
      <c r="F43" s="1357" t="n">
        <f aca="false">L43</f>
        <v>2300</v>
      </c>
      <c r="G43" s="1337" t="s">
        <v>496</v>
      </c>
      <c r="H43" s="1325" t="n">
        <v>4</v>
      </c>
      <c r="I43" s="1327" t="s">
        <v>515</v>
      </c>
      <c r="J43" s="1338" t="n">
        <v>500</v>
      </c>
      <c r="K43" s="1209" t="n">
        <v>260</v>
      </c>
      <c r="L43" s="1209" t="n">
        <v>2300</v>
      </c>
      <c r="M43" s="1210" t="n">
        <v>43.4465377279395</v>
      </c>
      <c r="N43" s="1211" t="n">
        <v>3131.14217442073</v>
      </c>
      <c r="O43" s="1212" t="n">
        <v>39124.747210095</v>
      </c>
      <c r="P43" s="1367" t="n">
        <v>47763.9073350676</v>
      </c>
      <c r="Q43" s="1300" t="n">
        <v>23774.7108614175</v>
      </c>
      <c r="R43" s="1301" t="n">
        <v>62899.4580715125</v>
      </c>
      <c r="S43" s="1344" t="n">
        <v>71538.6181964851</v>
      </c>
    </row>
    <row r="44" customFormat="false" ht="16.5" hidden="false" customHeight="false" outlineLevel="0" collapsed="false">
      <c r="A44" s="1336" t="s">
        <v>529</v>
      </c>
      <c r="B44" s="1337" t="n">
        <f aca="false">J44</f>
        <v>500</v>
      </c>
      <c r="C44" s="1337" t="s">
        <v>496</v>
      </c>
      <c r="D44" s="1337" t="n">
        <f aca="false">K44</f>
        <v>260</v>
      </c>
      <c r="E44" s="1337" t="s">
        <v>496</v>
      </c>
      <c r="F44" s="1357" t="n">
        <f aca="false">L44</f>
        <v>2350</v>
      </c>
      <c r="G44" s="1337" t="s">
        <v>496</v>
      </c>
      <c r="H44" s="1325" t="n">
        <v>4</v>
      </c>
      <c r="I44" s="1327" t="s">
        <v>515</v>
      </c>
      <c r="J44" s="1338" t="n">
        <v>500</v>
      </c>
      <c r="K44" s="1209" t="n">
        <v>260</v>
      </c>
      <c r="L44" s="1209" t="n">
        <v>2350</v>
      </c>
      <c r="M44" s="1210" t="n">
        <v>44.3347317978047</v>
      </c>
      <c r="N44" s="1211" t="n">
        <v>3211.42787120075</v>
      </c>
      <c r="O44" s="1212" t="n">
        <v>39844.42877835</v>
      </c>
      <c r="P44" s="1367" t="n">
        <v>48655.9399837286</v>
      </c>
      <c r="Q44" s="1300" t="n">
        <v>24393.5822540813</v>
      </c>
      <c r="R44" s="1301" t="n">
        <v>64238.0110324313</v>
      </c>
      <c r="S44" s="1344" t="n">
        <v>73049.5222378098</v>
      </c>
    </row>
    <row r="45" customFormat="false" ht="16.5" hidden="false" customHeight="false" outlineLevel="0" collapsed="false">
      <c r="A45" s="1336" t="s">
        <v>529</v>
      </c>
      <c r="B45" s="1337" t="n">
        <f aca="false">J45</f>
        <v>500</v>
      </c>
      <c r="C45" s="1337" t="s">
        <v>496</v>
      </c>
      <c r="D45" s="1337" t="n">
        <f aca="false">K45</f>
        <v>260</v>
      </c>
      <c r="E45" s="1337" t="s">
        <v>496</v>
      </c>
      <c r="F45" s="1357" t="n">
        <f aca="false">L45</f>
        <v>2400</v>
      </c>
      <c r="G45" s="1337" t="s">
        <v>496</v>
      </c>
      <c r="H45" s="1325" t="n">
        <v>4</v>
      </c>
      <c r="I45" s="1327" t="s">
        <v>515</v>
      </c>
      <c r="J45" s="1338" t="n">
        <v>500</v>
      </c>
      <c r="K45" s="1209" t="n">
        <v>260</v>
      </c>
      <c r="L45" s="1209" t="n">
        <v>2400</v>
      </c>
      <c r="M45" s="1210" t="n">
        <v>45.20588586767</v>
      </c>
      <c r="N45" s="1211" t="n">
        <v>3291.71356798076</v>
      </c>
      <c r="O45" s="1212" t="n">
        <v>40564.110346605</v>
      </c>
      <c r="P45" s="1367" t="n">
        <v>49547.9726323894</v>
      </c>
      <c r="Q45" s="1300" t="n">
        <v>24796.9566581625</v>
      </c>
      <c r="R45" s="1301" t="n">
        <v>65361.0670047675</v>
      </c>
      <c r="S45" s="1344" t="n">
        <v>74344.9292905519</v>
      </c>
    </row>
    <row r="46" customFormat="false" ht="16.5" hidden="false" customHeight="false" outlineLevel="0" collapsed="false">
      <c r="A46" s="1336" t="s">
        <v>529</v>
      </c>
      <c r="B46" s="1337" t="n">
        <f aca="false">J46</f>
        <v>500</v>
      </c>
      <c r="C46" s="1337" t="s">
        <v>496</v>
      </c>
      <c r="D46" s="1337" t="n">
        <f aca="false">K46</f>
        <v>260</v>
      </c>
      <c r="E46" s="1337" t="s">
        <v>496</v>
      </c>
      <c r="F46" s="1357" t="n">
        <f aca="false">L46</f>
        <v>2450</v>
      </c>
      <c r="G46" s="1337" t="s">
        <v>496</v>
      </c>
      <c r="H46" s="1325" t="n">
        <v>4</v>
      </c>
      <c r="I46" s="1327" t="s">
        <v>515</v>
      </c>
      <c r="J46" s="1338" t="n">
        <v>500</v>
      </c>
      <c r="K46" s="1209" t="n">
        <v>260</v>
      </c>
      <c r="L46" s="1209" t="n">
        <v>2450</v>
      </c>
      <c r="M46" s="1210" t="n">
        <v>46.2599907894953</v>
      </c>
      <c r="N46" s="1211" t="n">
        <v>3371.99926476078</v>
      </c>
      <c r="O46" s="1212" t="n">
        <v>41855.1352995938</v>
      </c>
      <c r="P46" s="1367" t="n">
        <v>50976.7337514983</v>
      </c>
      <c r="Q46" s="1300" t="n">
        <v>25415.8280508263</v>
      </c>
      <c r="R46" s="1301" t="n">
        <v>67270.96335042</v>
      </c>
      <c r="S46" s="1344" t="n">
        <v>76392.5618023245</v>
      </c>
    </row>
    <row r="47" customFormat="false" ht="16.5" hidden="false" customHeight="false" outlineLevel="0" collapsed="false">
      <c r="A47" s="1336" t="s">
        <v>529</v>
      </c>
      <c r="B47" s="1337" t="n">
        <f aca="false">J47</f>
        <v>500</v>
      </c>
      <c r="C47" s="1337" t="s">
        <v>496</v>
      </c>
      <c r="D47" s="1337" t="n">
        <f aca="false">K47</f>
        <v>260</v>
      </c>
      <c r="E47" s="1337" t="s">
        <v>496</v>
      </c>
      <c r="F47" s="1357" t="n">
        <f aca="false">L47</f>
        <v>2500</v>
      </c>
      <c r="G47" s="1337" t="s">
        <v>496</v>
      </c>
      <c r="H47" s="1325" t="n">
        <v>4</v>
      </c>
      <c r="I47" s="1327" t="s">
        <v>515</v>
      </c>
      <c r="J47" s="1338" t="n">
        <v>500</v>
      </c>
      <c r="K47" s="1209" t="n">
        <v>260</v>
      </c>
      <c r="L47" s="1209" t="n">
        <v>2500</v>
      </c>
      <c r="M47" s="1210" t="n">
        <v>47.1311448593605</v>
      </c>
      <c r="N47" s="1211" t="n">
        <v>3452.2849615408</v>
      </c>
      <c r="O47" s="1212" t="n">
        <v>42574.8168678488</v>
      </c>
      <c r="P47" s="1367" t="n">
        <v>51868.7664001591</v>
      </c>
      <c r="Q47" s="1300" t="n">
        <v>25819.2024549075</v>
      </c>
      <c r="R47" s="1301" t="n">
        <v>68394.0193227563</v>
      </c>
      <c r="S47" s="1344" t="n">
        <v>77687.9688550666</v>
      </c>
    </row>
    <row r="48" customFormat="false" ht="16.5" hidden="false" customHeight="false" outlineLevel="0" collapsed="false">
      <c r="A48" s="1336" t="s">
        <v>529</v>
      </c>
      <c r="B48" s="1337" t="n">
        <f aca="false">J48</f>
        <v>500</v>
      </c>
      <c r="C48" s="1337" t="s">
        <v>496</v>
      </c>
      <c r="D48" s="1337" t="n">
        <f aca="false">K48</f>
        <v>260</v>
      </c>
      <c r="E48" s="1337" t="s">
        <v>496</v>
      </c>
      <c r="F48" s="1357" t="n">
        <f aca="false">L48</f>
        <v>2550</v>
      </c>
      <c r="G48" s="1337" t="s">
        <v>496</v>
      </c>
      <c r="H48" s="1325" t="n">
        <v>4</v>
      </c>
      <c r="I48" s="1327" t="s">
        <v>515</v>
      </c>
      <c r="J48" s="1338" t="n">
        <v>500</v>
      </c>
      <c r="K48" s="1209" t="n">
        <v>260</v>
      </c>
      <c r="L48" s="1209" t="n">
        <v>2550</v>
      </c>
      <c r="M48" s="1210" t="n">
        <v>48.0193389292258</v>
      </c>
      <c r="N48" s="1211" t="n">
        <v>3532.57065832082</v>
      </c>
      <c r="O48" s="1212" t="n">
        <v>43294.4984361038</v>
      </c>
      <c r="P48" s="1367" t="n">
        <v>52760.7990488199</v>
      </c>
      <c r="Q48" s="1300" t="n">
        <v>26438.0738475713</v>
      </c>
      <c r="R48" s="1301" t="n">
        <v>69732.572283675</v>
      </c>
      <c r="S48" s="1344" t="n">
        <v>79198.8728963911</v>
      </c>
    </row>
    <row r="49" customFormat="false" ht="16.5" hidden="false" customHeight="false" outlineLevel="0" collapsed="false">
      <c r="A49" s="1324" t="s">
        <v>529</v>
      </c>
      <c r="B49" s="1325" t="n">
        <f aca="false">J49</f>
        <v>500</v>
      </c>
      <c r="C49" s="1325" t="s">
        <v>496</v>
      </c>
      <c r="D49" s="1325" t="n">
        <f aca="false">K49</f>
        <v>260</v>
      </c>
      <c r="E49" s="1325" t="s">
        <v>496</v>
      </c>
      <c r="F49" s="1357" t="n">
        <f aca="false">L49</f>
        <v>2600</v>
      </c>
      <c r="G49" s="1325" t="s">
        <v>496</v>
      </c>
      <c r="H49" s="1325" t="n">
        <v>4</v>
      </c>
      <c r="I49" s="1327" t="s">
        <v>515</v>
      </c>
      <c r="J49" s="1338" t="n">
        <v>500</v>
      </c>
      <c r="K49" s="1209" t="n">
        <v>260</v>
      </c>
      <c r="L49" s="1209" t="n">
        <v>2600</v>
      </c>
      <c r="M49" s="1210" t="n">
        <v>48.8904929990911</v>
      </c>
      <c r="N49" s="1211" t="n">
        <v>3612.85635510084</v>
      </c>
      <c r="O49" s="1212" t="n">
        <v>44014.17987315</v>
      </c>
      <c r="P49" s="1367" t="n">
        <v>53652.8316974808</v>
      </c>
      <c r="Q49" s="1300" t="n">
        <v>26841.4482516525</v>
      </c>
      <c r="R49" s="1301" t="n">
        <v>70855.6281248025</v>
      </c>
      <c r="S49" s="1344" t="n">
        <v>80494.2799491333</v>
      </c>
    </row>
    <row r="50" customFormat="false" ht="16.5" hidden="false" customHeight="false" outlineLevel="0" collapsed="false">
      <c r="A50" s="1336" t="s">
        <v>529</v>
      </c>
      <c r="B50" s="1337" t="n">
        <f aca="false">J50</f>
        <v>500</v>
      </c>
      <c r="C50" s="1337" t="s">
        <v>496</v>
      </c>
      <c r="D50" s="1337" t="n">
        <f aca="false">K50</f>
        <v>260</v>
      </c>
      <c r="E50" s="1337" t="s">
        <v>496</v>
      </c>
      <c r="F50" s="1357" t="n">
        <f aca="false">L50</f>
        <v>2650</v>
      </c>
      <c r="G50" s="1337" t="s">
        <v>496</v>
      </c>
      <c r="H50" s="1325" t="n">
        <v>4</v>
      </c>
      <c r="I50" s="1327" t="s">
        <v>515</v>
      </c>
      <c r="J50" s="1338" t="n">
        <v>500</v>
      </c>
      <c r="K50" s="1209" t="n">
        <v>260</v>
      </c>
      <c r="L50" s="1209" t="n">
        <v>2650</v>
      </c>
      <c r="M50" s="1210" t="n">
        <v>49.7786870689563</v>
      </c>
      <c r="N50" s="1211" t="n">
        <v>3693.14205188086</v>
      </c>
      <c r="O50" s="1212" t="n">
        <v>44733.861441405</v>
      </c>
      <c r="P50" s="1367" t="n">
        <v>54544.8643461416</v>
      </c>
      <c r="Q50" s="1300" t="n">
        <v>27460.3196443163</v>
      </c>
      <c r="R50" s="1301" t="n">
        <v>72194.1810857213</v>
      </c>
      <c r="S50" s="1344" t="n">
        <v>82005.1839904579</v>
      </c>
    </row>
    <row r="51" customFormat="false" ht="16.5" hidden="false" customHeight="false" outlineLevel="0" collapsed="false">
      <c r="A51" s="1336" t="s">
        <v>529</v>
      </c>
      <c r="B51" s="1337" t="n">
        <f aca="false">J51</f>
        <v>500</v>
      </c>
      <c r="C51" s="1337" t="s">
        <v>496</v>
      </c>
      <c r="D51" s="1337" t="n">
        <f aca="false">K51</f>
        <v>260</v>
      </c>
      <c r="E51" s="1337" t="s">
        <v>496</v>
      </c>
      <c r="F51" s="1357" t="n">
        <f aca="false">L51</f>
        <v>2700</v>
      </c>
      <c r="G51" s="1337" t="s">
        <v>496</v>
      </c>
      <c r="H51" s="1325" t="n">
        <v>4</v>
      </c>
      <c r="I51" s="1327" t="s">
        <v>515</v>
      </c>
      <c r="J51" s="1338" t="n">
        <v>500</v>
      </c>
      <c r="K51" s="1209" t="n">
        <v>260</v>
      </c>
      <c r="L51" s="1209" t="n">
        <v>2700</v>
      </c>
      <c r="M51" s="1210" t="n">
        <v>50.7283411388216</v>
      </c>
      <c r="N51" s="1211" t="n">
        <v>3773.42774866088</v>
      </c>
      <c r="O51" s="1212" t="n">
        <v>45525.6499591013</v>
      </c>
      <c r="P51" s="1367" t="n">
        <v>55509.4441142698</v>
      </c>
      <c r="Q51" s="1300" t="n">
        <v>27863.6940483975</v>
      </c>
      <c r="R51" s="1301" t="n">
        <v>73389.3440074988</v>
      </c>
      <c r="S51" s="1344" t="n">
        <v>83373.1381626673</v>
      </c>
    </row>
    <row r="52" customFormat="false" ht="16.5" hidden="false" customHeight="false" outlineLevel="0" collapsed="false">
      <c r="A52" s="1336" t="s">
        <v>529</v>
      </c>
      <c r="B52" s="1337" t="n">
        <f aca="false">J52</f>
        <v>500</v>
      </c>
      <c r="C52" s="1337" t="s">
        <v>496</v>
      </c>
      <c r="D52" s="1337" t="n">
        <f aca="false">K52</f>
        <v>260</v>
      </c>
      <c r="E52" s="1337" t="s">
        <v>496</v>
      </c>
      <c r="F52" s="1357" t="n">
        <f aca="false">L52</f>
        <v>2750</v>
      </c>
      <c r="G52" s="1337" t="s">
        <v>496</v>
      </c>
      <c r="H52" s="1325" t="n">
        <v>4</v>
      </c>
      <c r="I52" s="1327" t="s">
        <v>515</v>
      </c>
      <c r="J52" s="1338" t="n">
        <v>500</v>
      </c>
      <c r="K52" s="1209" t="n">
        <v>260</v>
      </c>
      <c r="L52" s="1209" t="n">
        <v>2750</v>
      </c>
      <c r="M52" s="1210" t="n">
        <v>51.5994952086868</v>
      </c>
      <c r="N52" s="1211" t="n">
        <v>3853.71344544089</v>
      </c>
      <c r="O52" s="1212" t="n">
        <v>46245.3315273563</v>
      </c>
      <c r="P52" s="1367" t="n">
        <v>56401.4767629307</v>
      </c>
      <c r="Q52" s="1300" t="n">
        <v>28267.0684524788</v>
      </c>
      <c r="R52" s="1301" t="n">
        <v>74512.399979835</v>
      </c>
      <c r="S52" s="1344" t="n">
        <v>84668.5452154095</v>
      </c>
    </row>
    <row r="53" customFormat="false" ht="16.5" hidden="false" customHeight="false" outlineLevel="0" collapsed="false">
      <c r="A53" s="1336" t="s">
        <v>529</v>
      </c>
      <c r="B53" s="1337" t="n">
        <f aca="false">J53</f>
        <v>500</v>
      </c>
      <c r="C53" s="1337" t="s">
        <v>496</v>
      </c>
      <c r="D53" s="1337" t="n">
        <f aca="false">K53</f>
        <v>260</v>
      </c>
      <c r="E53" s="1337" t="s">
        <v>496</v>
      </c>
      <c r="F53" s="1357" t="n">
        <f aca="false">L53</f>
        <v>2800</v>
      </c>
      <c r="G53" s="1337" t="s">
        <v>496</v>
      </c>
      <c r="H53" s="1325" t="n">
        <v>4</v>
      </c>
      <c r="I53" s="1327" t="s">
        <v>515</v>
      </c>
      <c r="J53" s="1338" t="n">
        <v>500</v>
      </c>
      <c r="K53" s="1209" t="n">
        <v>260</v>
      </c>
      <c r="L53" s="1209" t="n">
        <v>2800</v>
      </c>
      <c r="M53" s="1210" t="n">
        <v>52.4876892785521</v>
      </c>
      <c r="N53" s="1211" t="n">
        <v>3933.99914222091</v>
      </c>
      <c r="O53" s="1212" t="n">
        <v>46965.0130956113</v>
      </c>
      <c r="P53" s="1367" t="n">
        <v>57293.5094115915</v>
      </c>
      <c r="Q53" s="1300" t="n">
        <v>28885.9397139338</v>
      </c>
      <c r="R53" s="1301" t="n">
        <v>75850.952809545</v>
      </c>
      <c r="S53" s="1344" t="n">
        <v>86179.4491255253</v>
      </c>
    </row>
    <row r="54" customFormat="false" ht="16.5" hidden="false" customHeight="false" outlineLevel="0" collapsed="false">
      <c r="A54" s="1336" t="s">
        <v>529</v>
      </c>
      <c r="B54" s="1337" t="n">
        <f aca="false">J54</f>
        <v>500</v>
      </c>
      <c r="C54" s="1337" t="s">
        <v>496</v>
      </c>
      <c r="D54" s="1337" t="n">
        <f aca="false">K54</f>
        <v>260</v>
      </c>
      <c r="E54" s="1337" t="s">
        <v>496</v>
      </c>
      <c r="F54" s="1357" t="n">
        <f aca="false">L54</f>
        <v>2850</v>
      </c>
      <c r="G54" s="1337" t="s">
        <v>496</v>
      </c>
      <c r="H54" s="1325" t="n">
        <v>4</v>
      </c>
      <c r="I54" s="1327" t="s">
        <v>515</v>
      </c>
      <c r="J54" s="1338" t="n">
        <v>500</v>
      </c>
      <c r="K54" s="1209" t="n">
        <v>260</v>
      </c>
      <c r="L54" s="1209" t="n">
        <v>2850</v>
      </c>
      <c r="M54" s="1210" t="n">
        <v>53.3588433484174</v>
      </c>
      <c r="N54" s="1211" t="n">
        <v>4014.28483900093</v>
      </c>
      <c r="O54" s="1212" t="n">
        <v>47684.6946638663</v>
      </c>
      <c r="P54" s="1367" t="n">
        <v>58185.5420602523</v>
      </c>
      <c r="Q54" s="1300" t="n">
        <v>29289.314118015</v>
      </c>
      <c r="R54" s="1301" t="n">
        <v>76974.0087818813</v>
      </c>
      <c r="S54" s="1344" t="n">
        <v>87474.8561782673</v>
      </c>
    </row>
    <row r="55" customFormat="false" ht="16.5" hidden="false" customHeight="false" outlineLevel="0" collapsed="false">
      <c r="A55" s="1336" t="s">
        <v>529</v>
      </c>
      <c r="B55" s="1337" t="n">
        <f aca="false">J55</f>
        <v>500</v>
      </c>
      <c r="C55" s="1337" t="s">
        <v>496</v>
      </c>
      <c r="D55" s="1337" t="n">
        <f aca="false">K55</f>
        <v>260</v>
      </c>
      <c r="E55" s="1337" t="s">
        <v>496</v>
      </c>
      <c r="F55" s="1357" t="n">
        <f aca="false">L55</f>
        <v>2900</v>
      </c>
      <c r="G55" s="1337" t="s">
        <v>496</v>
      </c>
      <c r="H55" s="1325" t="n">
        <v>4</v>
      </c>
      <c r="I55" s="1327" t="s">
        <v>515</v>
      </c>
      <c r="J55" s="1338" t="n">
        <v>500</v>
      </c>
      <c r="K55" s="1209" t="n">
        <v>260</v>
      </c>
      <c r="L55" s="1209" t="n">
        <v>2900</v>
      </c>
      <c r="M55" s="1210" t="n">
        <v>54.2470374182826</v>
      </c>
      <c r="N55" s="1211" t="n">
        <v>4094.57053578095</v>
      </c>
      <c r="O55" s="1212" t="n">
        <v>48404.3761009125</v>
      </c>
      <c r="P55" s="1367" t="n">
        <v>59077.5747089131</v>
      </c>
      <c r="Q55" s="1300" t="n">
        <v>29908.1855106788</v>
      </c>
      <c r="R55" s="1301" t="n">
        <v>78312.5616115913</v>
      </c>
      <c r="S55" s="1344" t="n">
        <v>88985.7602195919</v>
      </c>
    </row>
    <row r="56" customFormat="false" ht="16.5" hidden="false" customHeight="false" outlineLevel="0" collapsed="false">
      <c r="A56" s="1336" t="s">
        <v>529</v>
      </c>
      <c r="B56" s="1337" t="n">
        <f aca="false">J56</f>
        <v>500</v>
      </c>
      <c r="C56" s="1337" t="s">
        <v>496</v>
      </c>
      <c r="D56" s="1337" t="n">
        <f aca="false">K56</f>
        <v>260</v>
      </c>
      <c r="E56" s="1337" t="s">
        <v>496</v>
      </c>
      <c r="F56" s="1357" t="n">
        <f aca="false">L56</f>
        <v>2950</v>
      </c>
      <c r="G56" s="1337" t="s">
        <v>496</v>
      </c>
      <c r="H56" s="1325" t="n">
        <v>4</v>
      </c>
      <c r="I56" s="1327" t="s">
        <v>515</v>
      </c>
      <c r="J56" s="1338" t="n">
        <v>500</v>
      </c>
      <c r="K56" s="1209" t="n">
        <v>260</v>
      </c>
      <c r="L56" s="1209" t="n">
        <v>2950</v>
      </c>
      <c r="M56" s="1210" t="n">
        <v>55.1181914881479</v>
      </c>
      <c r="N56" s="1211" t="n">
        <v>4174.85623256097</v>
      </c>
      <c r="O56" s="1212" t="n">
        <v>49124.0576691675</v>
      </c>
      <c r="P56" s="1367" t="n">
        <v>59969.6073575741</v>
      </c>
      <c r="Q56" s="1300" t="n">
        <v>30311.55991476</v>
      </c>
      <c r="R56" s="1301" t="n">
        <v>79435.6175839275</v>
      </c>
      <c r="S56" s="1344" t="n">
        <v>90281.1672723341</v>
      </c>
    </row>
    <row r="57" customFormat="false" ht="16.5" hidden="false" customHeight="false" outlineLevel="0" collapsed="false">
      <c r="A57" s="1345" t="s">
        <v>529</v>
      </c>
      <c r="B57" s="1346" t="n">
        <f aca="false">J57</f>
        <v>500</v>
      </c>
      <c r="C57" s="1346" t="s">
        <v>496</v>
      </c>
      <c r="D57" s="1346" t="n">
        <f aca="false">K57</f>
        <v>260</v>
      </c>
      <c r="E57" s="1346" t="s">
        <v>496</v>
      </c>
      <c r="F57" s="1358" t="n">
        <f aca="false">L57</f>
        <v>3000</v>
      </c>
      <c r="G57" s="1346" t="s">
        <v>496</v>
      </c>
      <c r="H57" s="1348" t="n">
        <v>4</v>
      </c>
      <c r="I57" s="1349" t="s">
        <v>515</v>
      </c>
      <c r="J57" s="1368" t="n">
        <v>500</v>
      </c>
      <c r="K57" s="1220" t="n">
        <v>260</v>
      </c>
      <c r="L57" s="1220" t="n">
        <v>3000</v>
      </c>
      <c r="M57" s="1221" t="n">
        <v>56.0063855580132</v>
      </c>
      <c r="N57" s="1222" t="n">
        <v>4255.14192934099</v>
      </c>
      <c r="O57" s="1223" t="n">
        <v>50942.0172245738</v>
      </c>
      <c r="P57" s="1369" t="n">
        <v>60861.6400062349</v>
      </c>
      <c r="Q57" s="1303" t="n">
        <v>30930.4313074238</v>
      </c>
      <c r="R57" s="1304" t="n">
        <v>81872.4485319975</v>
      </c>
      <c r="S57" s="1370" t="n">
        <v>91792.0713136586</v>
      </c>
    </row>
    <row r="58" customFormat="false" ht="22.5" hidden="false" customHeight="true" outlineLevel="0" collapsed="false">
      <c r="A58" s="1201" t="s">
        <v>498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false" outlineLevel="0" collapsed="false">
      <c r="A59" s="1202" t="s">
        <v>514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24" t="s">
        <v>529</v>
      </c>
      <c r="B60" s="1325" t="n">
        <f aca="false">J60</f>
        <v>500</v>
      </c>
      <c r="C60" s="1325" t="s">
        <v>496</v>
      </c>
      <c r="D60" s="1325" t="n">
        <f aca="false">K60</f>
        <v>300</v>
      </c>
      <c r="E60" s="1325" t="s">
        <v>496</v>
      </c>
      <c r="F60" s="1357" t="n">
        <f aca="false">L60</f>
        <v>600</v>
      </c>
      <c r="G60" s="1325" t="s">
        <v>496</v>
      </c>
      <c r="H60" s="1325" t="n">
        <v>4</v>
      </c>
      <c r="I60" s="1327" t="s">
        <v>515</v>
      </c>
      <c r="J60" s="1371" t="n">
        <v>500</v>
      </c>
      <c r="K60" s="1226" t="n">
        <v>300</v>
      </c>
      <c r="L60" s="1226" t="n">
        <v>600</v>
      </c>
      <c r="M60" s="1227" t="n">
        <v>13.5036227530745</v>
      </c>
      <c r="N60" s="1228" t="n">
        <v>429.998193903002</v>
      </c>
      <c r="O60" s="1229" t="n">
        <v>14410.7842849875</v>
      </c>
      <c r="P60" s="1372" t="n">
        <v>17448.3945376767</v>
      </c>
      <c r="Q60" s="1297" t="n">
        <v>7666.69940838</v>
      </c>
      <c r="R60" s="1298" t="n">
        <v>22077.4836933675</v>
      </c>
      <c r="S60" s="1373" t="n">
        <v>25115.0939460567</v>
      </c>
    </row>
    <row r="61" customFormat="false" ht="16.5" hidden="false" customHeight="false" outlineLevel="0" collapsed="false">
      <c r="A61" s="1336" t="s">
        <v>529</v>
      </c>
      <c r="B61" s="1337" t="n">
        <f aca="false">J61</f>
        <v>500</v>
      </c>
      <c r="C61" s="1337" t="s">
        <v>496</v>
      </c>
      <c r="D61" s="1337" t="n">
        <f aca="false">K61</f>
        <v>300</v>
      </c>
      <c r="E61" s="1337" t="s">
        <v>496</v>
      </c>
      <c r="F61" s="1357" t="n">
        <f aca="false">L61</f>
        <v>650</v>
      </c>
      <c r="G61" s="1337" t="s">
        <v>496</v>
      </c>
      <c r="H61" s="1325" t="n">
        <v>4</v>
      </c>
      <c r="I61" s="1327" t="s">
        <v>515</v>
      </c>
      <c r="J61" s="1338" t="n">
        <v>500</v>
      </c>
      <c r="K61" s="1209" t="n">
        <v>300</v>
      </c>
      <c r="L61" s="1209" t="n">
        <v>650</v>
      </c>
      <c r="M61" s="1210" t="n">
        <v>14.3965556746864</v>
      </c>
      <c r="N61" s="1211" t="n">
        <v>515.997832683602</v>
      </c>
      <c r="O61" s="1212" t="n">
        <v>15166.44985293</v>
      </c>
      <c r="P61" s="1367" t="n">
        <v>18393.9491452573</v>
      </c>
      <c r="Q61" s="1300" t="n">
        <v>8115.67620077625</v>
      </c>
      <c r="R61" s="1301" t="n">
        <v>23282.1260537063</v>
      </c>
      <c r="S61" s="1344" t="n">
        <v>26509.6253460336</v>
      </c>
    </row>
    <row r="62" customFormat="false" ht="16.5" hidden="false" customHeight="false" outlineLevel="0" collapsed="false">
      <c r="A62" s="1336" t="s">
        <v>529</v>
      </c>
      <c r="B62" s="1337" t="n">
        <f aca="false">J62</f>
        <v>500</v>
      </c>
      <c r="C62" s="1337" t="s">
        <v>496</v>
      </c>
      <c r="D62" s="1337" t="n">
        <f aca="false">K62</f>
        <v>300</v>
      </c>
      <c r="E62" s="1337" t="s">
        <v>496</v>
      </c>
      <c r="F62" s="1357" t="n">
        <f aca="false">L62</f>
        <v>700</v>
      </c>
      <c r="G62" s="1337" t="s">
        <v>496</v>
      </c>
      <c r="H62" s="1325" t="n">
        <v>4</v>
      </c>
      <c r="I62" s="1327" t="s">
        <v>515</v>
      </c>
      <c r="J62" s="1338" t="n">
        <v>500</v>
      </c>
      <c r="K62" s="1209" t="n">
        <v>300</v>
      </c>
      <c r="L62" s="1209" t="n">
        <v>700</v>
      </c>
      <c r="M62" s="1210" t="n">
        <v>15.3069545962983</v>
      </c>
      <c r="N62" s="1211" t="n">
        <v>601.997471464202</v>
      </c>
      <c r="O62" s="1212" t="n">
        <v>15922.1155520813</v>
      </c>
      <c r="P62" s="1367" t="n">
        <v>19339.5037528378</v>
      </c>
      <c r="Q62" s="1300" t="n">
        <v>8780.15011296375</v>
      </c>
      <c r="R62" s="1301" t="n">
        <v>24702.265665045</v>
      </c>
      <c r="S62" s="1344" t="n">
        <v>28119.6538658016</v>
      </c>
    </row>
    <row r="63" customFormat="false" ht="16.5" hidden="false" customHeight="false" outlineLevel="0" collapsed="false">
      <c r="A63" s="1336" t="s">
        <v>529</v>
      </c>
      <c r="B63" s="1337" t="n">
        <f aca="false">J63</f>
        <v>500</v>
      </c>
      <c r="C63" s="1337" t="s">
        <v>496</v>
      </c>
      <c r="D63" s="1337" t="n">
        <f aca="false">K63</f>
        <v>300</v>
      </c>
      <c r="E63" s="1337" t="s">
        <v>496</v>
      </c>
      <c r="F63" s="1357" t="n">
        <f aca="false">L63</f>
        <v>750</v>
      </c>
      <c r="G63" s="1337" t="s">
        <v>496</v>
      </c>
      <c r="H63" s="1325" t="n">
        <v>4</v>
      </c>
      <c r="I63" s="1327" t="s">
        <v>515</v>
      </c>
      <c r="J63" s="1338" t="n">
        <v>500</v>
      </c>
      <c r="K63" s="1209" t="n">
        <v>300</v>
      </c>
      <c r="L63" s="1209" t="n">
        <v>750</v>
      </c>
      <c r="M63" s="1210" t="n">
        <v>16.1998875179102</v>
      </c>
      <c r="N63" s="1211" t="n">
        <v>687.997110244803</v>
      </c>
      <c r="O63" s="1212" t="n">
        <v>16677.7811200238</v>
      </c>
      <c r="P63" s="1367" t="n">
        <v>20285.0583604183</v>
      </c>
      <c r="Q63" s="1300" t="n">
        <v>9229.12690536</v>
      </c>
      <c r="R63" s="1301" t="n">
        <v>25906.9080253838</v>
      </c>
      <c r="S63" s="1344" t="n">
        <v>29514.1852657783</v>
      </c>
    </row>
    <row r="64" customFormat="false" ht="16.5" hidden="false" customHeight="false" outlineLevel="0" collapsed="false">
      <c r="A64" s="1336" t="s">
        <v>529</v>
      </c>
      <c r="B64" s="1337" t="n">
        <f aca="false">J64</f>
        <v>500</v>
      </c>
      <c r="C64" s="1337" t="s">
        <v>496</v>
      </c>
      <c r="D64" s="1337" t="n">
        <f aca="false">K64</f>
        <v>300</v>
      </c>
      <c r="E64" s="1337" t="s">
        <v>496</v>
      </c>
      <c r="F64" s="1357" t="n">
        <f aca="false">L64</f>
        <v>800</v>
      </c>
      <c r="G64" s="1337" t="s">
        <v>496</v>
      </c>
      <c r="H64" s="1325" t="n">
        <v>4</v>
      </c>
      <c r="I64" s="1327" t="s">
        <v>515</v>
      </c>
      <c r="J64" s="1338" t="n">
        <v>500</v>
      </c>
      <c r="K64" s="1209" t="n">
        <v>300</v>
      </c>
      <c r="L64" s="1209" t="n">
        <v>800</v>
      </c>
      <c r="M64" s="1210" t="n">
        <v>17.0928204395221</v>
      </c>
      <c r="N64" s="1211" t="n">
        <v>773.996749025403</v>
      </c>
      <c r="O64" s="1212" t="n">
        <v>17433.446819175</v>
      </c>
      <c r="P64" s="1367" t="n">
        <v>21230.6129679987</v>
      </c>
      <c r="Q64" s="1300" t="n">
        <v>9678.10369775625</v>
      </c>
      <c r="R64" s="1301" t="n">
        <v>27111.5505169312</v>
      </c>
      <c r="S64" s="1344" t="n">
        <v>30908.716665755</v>
      </c>
    </row>
    <row r="65" customFormat="false" ht="16.5" hidden="false" customHeight="false" outlineLevel="0" collapsed="false">
      <c r="A65" s="1336" t="s">
        <v>529</v>
      </c>
      <c r="B65" s="1337" t="n">
        <f aca="false">J65</f>
        <v>500</v>
      </c>
      <c r="C65" s="1337" t="s">
        <v>496</v>
      </c>
      <c r="D65" s="1337" t="n">
        <f aca="false">K65</f>
        <v>300</v>
      </c>
      <c r="E65" s="1337" t="s">
        <v>496</v>
      </c>
      <c r="F65" s="1357" t="n">
        <f aca="false">L65</f>
        <v>850</v>
      </c>
      <c r="G65" s="1337" t="s">
        <v>496</v>
      </c>
      <c r="H65" s="1325" t="n">
        <v>4</v>
      </c>
      <c r="I65" s="1327" t="s">
        <v>515</v>
      </c>
      <c r="J65" s="1338" t="n">
        <v>500</v>
      </c>
      <c r="K65" s="1209" t="n">
        <v>300</v>
      </c>
      <c r="L65" s="1209" t="n">
        <v>850</v>
      </c>
      <c r="M65" s="1210" t="n">
        <v>18.003219361134</v>
      </c>
      <c r="N65" s="1211" t="n">
        <v>859.996387806003</v>
      </c>
      <c r="O65" s="1212" t="n">
        <v>18189.1123871175</v>
      </c>
      <c r="P65" s="1367" t="n">
        <v>22176.1675755792</v>
      </c>
      <c r="Q65" s="1300" t="n">
        <v>10342.5776099438</v>
      </c>
      <c r="R65" s="1301" t="n">
        <v>28531.6899970613</v>
      </c>
      <c r="S65" s="1344" t="n">
        <v>32518.745185523</v>
      </c>
    </row>
    <row r="66" customFormat="false" ht="16.5" hidden="false" customHeight="false" outlineLevel="0" collapsed="false">
      <c r="A66" s="1336" t="s">
        <v>529</v>
      </c>
      <c r="B66" s="1337" t="n">
        <f aca="false">J66</f>
        <v>500</v>
      </c>
      <c r="C66" s="1337" t="s">
        <v>496</v>
      </c>
      <c r="D66" s="1337" t="n">
        <f aca="false">K66</f>
        <v>300</v>
      </c>
      <c r="E66" s="1337" t="s">
        <v>496</v>
      </c>
      <c r="F66" s="1357" t="n">
        <f aca="false">L66</f>
        <v>900</v>
      </c>
      <c r="G66" s="1337" t="s">
        <v>496</v>
      </c>
      <c r="H66" s="1325" t="n">
        <v>4</v>
      </c>
      <c r="I66" s="1327" t="s">
        <v>515</v>
      </c>
      <c r="J66" s="1338" t="n">
        <v>500</v>
      </c>
      <c r="K66" s="1209" t="n">
        <v>300</v>
      </c>
      <c r="L66" s="1209" t="n">
        <v>900</v>
      </c>
      <c r="M66" s="1210" t="n">
        <v>18.8961522827459</v>
      </c>
      <c r="N66" s="1211" t="n">
        <v>945.996026586604</v>
      </c>
      <c r="O66" s="1212" t="n">
        <v>18944.7780862688</v>
      </c>
      <c r="P66" s="1367" t="n">
        <v>23121.7221831598</v>
      </c>
      <c r="Q66" s="1300" t="n">
        <v>10791.55440234</v>
      </c>
      <c r="R66" s="1301" t="n">
        <v>29736.3324886088</v>
      </c>
      <c r="S66" s="1344" t="n">
        <v>33913.2765854998</v>
      </c>
    </row>
    <row r="67" customFormat="false" ht="16.5" hidden="false" customHeight="false" outlineLevel="0" collapsed="false">
      <c r="A67" s="1336" t="s">
        <v>529</v>
      </c>
      <c r="B67" s="1337" t="n">
        <f aca="false">J67</f>
        <v>500</v>
      </c>
      <c r="C67" s="1337" t="s">
        <v>496</v>
      </c>
      <c r="D67" s="1337" t="n">
        <f aca="false">K67</f>
        <v>300</v>
      </c>
      <c r="E67" s="1337" t="s">
        <v>496</v>
      </c>
      <c r="F67" s="1357" t="n">
        <f aca="false">L67</f>
        <v>950</v>
      </c>
      <c r="G67" s="1337" t="s">
        <v>496</v>
      </c>
      <c r="H67" s="1325" t="n">
        <v>4</v>
      </c>
      <c r="I67" s="1327" t="s">
        <v>515</v>
      </c>
      <c r="J67" s="1338" t="n">
        <v>500</v>
      </c>
      <c r="K67" s="1209" t="n">
        <v>300</v>
      </c>
      <c r="L67" s="1209" t="n">
        <v>950</v>
      </c>
      <c r="M67" s="1210" t="n">
        <v>19.8065512043578</v>
      </c>
      <c r="N67" s="1211" t="n">
        <v>1031.9956653672</v>
      </c>
      <c r="O67" s="1212" t="n">
        <v>19700.4436542113</v>
      </c>
      <c r="P67" s="1367" t="n">
        <v>24067.2767907403</v>
      </c>
      <c r="Q67" s="1300" t="n">
        <v>11456.0281833188</v>
      </c>
      <c r="R67" s="1301" t="n">
        <v>31156.47183753</v>
      </c>
      <c r="S67" s="1344" t="n">
        <v>35523.304974059</v>
      </c>
    </row>
    <row r="68" customFormat="false" ht="16.5" hidden="false" customHeight="false" outlineLevel="0" collapsed="false">
      <c r="A68" s="1336" t="s">
        <v>529</v>
      </c>
      <c r="B68" s="1337" t="n">
        <f aca="false">J68</f>
        <v>500</v>
      </c>
      <c r="C68" s="1337" t="s">
        <v>496</v>
      </c>
      <c r="D68" s="1337" t="n">
        <f aca="false">K68</f>
        <v>300</v>
      </c>
      <c r="E68" s="1337" t="s">
        <v>496</v>
      </c>
      <c r="F68" s="1357" t="n">
        <f aca="false">L68</f>
        <v>1000</v>
      </c>
      <c r="G68" s="1337" t="s">
        <v>496</v>
      </c>
      <c r="H68" s="1325" t="n">
        <v>4</v>
      </c>
      <c r="I68" s="1327" t="s">
        <v>515</v>
      </c>
      <c r="J68" s="1338" t="n">
        <v>500</v>
      </c>
      <c r="K68" s="1209" t="n">
        <v>300</v>
      </c>
      <c r="L68" s="1209" t="n">
        <v>1000</v>
      </c>
      <c r="M68" s="1210" t="n">
        <v>20.6994841259697</v>
      </c>
      <c r="N68" s="1211" t="n">
        <v>1117.9953041478</v>
      </c>
      <c r="O68" s="1212" t="n">
        <v>20456.1093533625</v>
      </c>
      <c r="P68" s="1367" t="n">
        <v>25012.8313983207</v>
      </c>
      <c r="Q68" s="1300" t="n">
        <v>11905.0051069238</v>
      </c>
      <c r="R68" s="1301" t="n">
        <v>32361.1144602863</v>
      </c>
      <c r="S68" s="1344" t="n">
        <v>36917.8365052445</v>
      </c>
    </row>
    <row r="69" customFormat="false" ht="16.5" hidden="false" customHeight="false" outlineLevel="0" collapsed="false">
      <c r="A69" s="1336" t="s">
        <v>529</v>
      </c>
      <c r="B69" s="1337" t="n">
        <f aca="false">J69</f>
        <v>500</v>
      </c>
      <c r="C69" s="1337" t="s">
        <v>496</v>
      </c>
      <c r="D69" s="1337" t="n">
        <f aca="false">K69</f>
        <v>300</v>
      </c>
      <c r="E69" s="1337" t="s">
        <v>496</v>
      </c>
      <c r="F69" s="1357" t="n">
        <f aca="false">L69</f>
        <v>1050</v>
      </c>
      <c r="G69" s="1337" t="s">
        <v>496</v>
      </c>
      <c r="H69" s="1325" t="n">
        <v>4</v>
      </c>
      <c r="I69" s="1327" t="s">
        <v>515</v>
      </c>
      <c r="J69" s="1338" t="n">
        <v>500</v>
      </c>
      <c r="K69" s="1209" t="n">
        <v>300</v>
      </c>
      <c r="L69" s="1209" t="n">
        <v>1050</v>
      </c>
      <c r="M69" s="1210" t="n">
        <v>21.6098830475816</v>
      </c>
      <c r="N69" s="1211" t="n">
        <v>1203.9949429284</v>
      </c>
      <c r="O69" s="1212" t="n">
        <v>21211.774921305</v>
      </c>
      <c r="P69" s="1367" t="n">
        <v>25958.3860059012</v>
      </c>
      <c r="Q69" s="1300" t="n">
        <v>12569.4788879025</v>
      </c>
      <c r="R69" s="1301" t="n">
        <v>33781.2538092075</v>
      </c>
      <c r="S69" s="1344" t="n">
        <v>38527.8648938037</v>
      </c>
    </row>
    <row r="70" customFormat="false" ht="16.5" hidden="false" customHeight="false" outlineLevel="0" collapsed="false">
      <c r="A70" s="1324" t="s">
        <v>529</v>
      </c>
      <c r="B70" s="1325" t="n">
        <f aca="false">J70</f>
        <v>500</v>
      </c>
      <c r="C70" s="1325" t="s">
        <v>496</v>
      </c>
      <c r="D70" s="1325" t="n">
        <f aca="false">K70</f>
        <v>300</v>
      </c>
      <c r="E70" s="1325" t="s">
        <v>496</v>
      </c>
      <c r="F70" s="1357" t="n">
        <f aca="false">L70</f>
        <v>1100</v>
      </c>
      <c r="G70" s="1325" t="s">
        <v>496</v>
      </c>
      <c r="H70" s="1325" t="n">
        <v>4</v>
      </c>
      <c r="I70" s="1327" t="s">
        <v>515</v>
      </c>
      <c r="J70" s="1338" t="n">
        <v>500</v>
      </c>
      <c r="K70" s="1209" t="n">
        <v>300</v>
      </c>
      <c r="L70" s="1209" t="n">
        <v>1100</v>
      </c>
      <c r="M70" s="1210" t="n">
        <v>22.5028159691935</v>
      </c>
      <c r="N70" s="1211" t="n">
        <v>1289.994581709</v>
      </c>
      <c r="O70" s="1212" t="n">
        <v>21967.4406204563</v>
      </c>
      <c r="P70" s="1367" t="n">
        <v>26903.9406134818</v>
      </c>
      <c r="Q70" s="1300" t="n">
        <v>13018.4558115075</v>
      </c>
      <c r="R70" s="1301" t="n">
        <v>34985.8964319638</v>
      </c>
      <c r="S70" s="1344" t="n">
        <v>39922.3964249893</v>
      </c>
    </row>
    <row r="71" customFormat="false" ht="16.5" hidden="false" customHeight="false" outlineLevel="0" collapsed="false">
      <c r="A71" s="1336" t="s">
        <v>529</v>
      </c>
      <c r="B71" s="1337" t="n">
        <f aca="false">J71</f>
        <v>500</v>
      </c>
      <c r="C71" s="1337" t="s">
        <v>496</v>
      </c>
      <c r="D71" s="1337" t="n">
        <f aca="false">K71</f>
        <v>300</v>
      </c>
      <c r="E71" s="1337" t="s">
        <v>496</v>
      </c>
      <c r="F71" s="1357" t="n">
        <f aca="false">L71</f>
        <v>1150</v>
      </c>
      <c r="G71" s="1337" t="s">
        <v>496</v>
      </c>
      <c r="H71" s="1325" t="n">
        <v>4</v>
      </c>
      <c r="I71" s="1327" t="s">
        <v>515</v>
      </c>
      <c r="J71" s="1338" t="n">
        <v>500</v>
      </c>
      <c r="K71" s="1209" t="n">
        <v>300</v>
      </c>
      <c r="L71" s="1209" t="n">
        <v>1150</v>
      </c>
      <c r="M71" s="1210" t="n">
        <v>23.3957488908054</v>
      </c>
      <c r="N71" s="1211" t="n">
        <v>1375.99422048961</v>
      </c>
      <c r="O71" s="1212" t="n">
        <v>22723.1061883988</v>
      </c>
      <c r="P71" s="1367" t="n">
        <v>27849.4952210623</v>
      </c>
      <c r="Q71" s="1300" t="n">
        <v>13467.4326039038</v>
      </c>
      <c r="R71" s="1301" t="n">
        <v>36190.5387923025</v>
      </c>
      <c r="S71" s="1344" t="n">
        <v>41316.927824966</v>
      </c>
    </row>
    <row r="72" customFormat="false" ht="16.5" hidden="false" customHeight="false" outlineLevel="0" collapsed="false">
      <c r="A72" s="1336" t="s">
        <v>529</v>
      </c>
      <c r="B72" s="1337" t="n">
        <f aca="false">J72</f>
        <v>500</v>
      </c>
      <c r="C72" s="1337" t="s">
        <v>496</v>
      </c>
      <c r="D72" s="1337" t="n">
        <f aca="false">K72</f>
        <v>300</v>
      </c>
      <c r="E72" s="1337" t="s">
        <v>496</v>
      </c>
      <c r="F72" s="1357" t="n">
        <f aca="false">L72</f>
        <v>1200</v>
      </c>
      <c r="G72" s="1337" t="s">
        <v>496</v>
      </c>
      <c r="H72" s="1325" t="n">
        <v>4</v>
      </c>
      <c r="I72" s="1327" t="s">
        <v>515</v>
      </c>
      <c r="J72" s="1338" t="n">
        <v>500</v>
      </c>
      <c r="K72" s="1209" t="n">
        <v>300</v>
      </c>
      <c r="L72" s="1209" t="n">
        <v>1200</v>
      </c>
      <c r="M72" s="1210" t="n">
        <v>24.3866103124173</v>
      </c>
      <c r="N72" s="1211" t="n">
        <v>1461.99385927021</v>
      </c>
      <c r="O72" s="1212" t="n">
        <v>23554.484059815</v>
      </c>
      <c r="P72" s="1367" t="n">
        <v>28871.9497752781</v>
      </c>
      <c r="Q72" s="1300" t="n">
        <v>14131.9063848825</v>
      </c>
      <c r="R72" s="1301" t="n">
        <v>37686.3904446975</v>
      </c>
      <c r="S72" s="1344" t="n">
        <v>43003.8561601606</v>
      </c>
    </row>
    <row r="73" customFormat="false" ht="16.5" hidden="false" customHeight="false" outlineLevel="0" collapsed="false">
      <c r="A73" s="1336" t="s">
        <v>529</v>
      </c>
      <c r="B73" s="1337" t="n">
        <f aca="false">J73</f>
        <v>500</v>
      </c>
      <c r="C73" s="1337" t="s">
        <v>496</v>
      </c>
      <c r="D73" s="1337" t="n">
        <f aca="false">K73</f>
        <v>300</v>
      </c>
      <c r="E73" s="1337" t="s">
        <v>496</v>
      </c>
      <c r="F73" s="1357" t="n">
        <f aca="false">L73</f>
        <v>1250</v>
      </c>
      <c r="G73" s="1337" t="s">
        <v>496</v>
      </c>
      <c r="H73" s="1325" t="n">
        <v>4</v>
      </c>
      <c r="I73" s="1327" t="s">
        <v>515</v>
      </c>
      <c r="J73" s="1338" t="n">
        <v>500</v>
      </c>
      <c r="K73" s="1209" t="n">
        <v>300</v>
      </c>
      <c r="L73" s="1209" t="n">
        <v>1250</v>
      </c>
      <c r="M73" s="1210" t="n">
        <v>25.2795432340292</v>
      </c>
      <c r="N73" s="1211" t="n">
        <v>1547.99349805081</v>
      </c>
      <c r="O73" s="1212" t="n">
        <v>24310.1497589663</v>
      </c>
      <c r="P73" s="1367" t="n">
        <v>29817.5043828587</v>
      </c>
      <c r="Q73" s="1300" t="n">
        <v>14580.8833084875</v>
      </c>
      <c r="R73" s="1301" t="n">
        <v>38891.0330674538</v>
      </c>
      <c r="S73" s="1344" t="n">
        <v>44398.3876913462</v>
      </c>
    </row>
    <row r="74" customFormat="false" ht="16.5" hidden="false" customHeight="false" outlineLevel="0" collapsed="false">
      <c r="A74" s="1336" t="s">
        <v>529</v>
      </c>
      <c r="B74" s="1337" t="n">
        <f aca="false">J74</f>
        <v>500</v>
      </c>
      <c r="C74" s="1337" t="s">
        <v>496</v>
      </c>
      <c r="D74" s="1337" t="n">
        <f aca="false">K74</f>
        <v>300</v>
      </c>
      <c r="E74" s="1337" t="s">
        <v>496</v>
      </c>
      <c r="F74" s="1357" t="n">
        <f aca="false">L74</f>
        <v>1300</v>
      </c>
      <c r="G74" s="1337" t="s">
        <v>496</v>
      </c>
      <c r="H74" s="1325" t="n">
        <v>4</v>
      </c>
      <c r="I74" s="1327" t="s">
        <v>515</v>
      </c>
      <c r="J74" s="1338" t="n">
        <v>500</v>
      </c>
      <c r="K74" s="1209" t="n">
        <v>300</v>
      </c>
      <c r="L74" s="1209" t="n">
        <v>1300</v>
      </c>
      <c r="M74" s="1210" t="n">
        <v>26.1899421556411</v>
      </c>
      <c r="N74" s="1211" t="n">
        <v>1633.99313683141</v>
      </c>
      <c r="O74" s="1212" t="n">
        <v>25065.8153269088</v>
      </c>
      <c r="P74" s="1367" t="n">
        <v>30763.0589904391</v>
      </c>
      <c r="Q74" s="1300" t="n">
        <v>15245.3570894663</v>
      </c>
      <c r="R74" s="1301" t="n">
        <v>40311.172416375</v>
      </c>
      <c r="S74" s="1344" t="n">
        <v>46008.4160799054</v>
      </c>
    </row>
    <row r="75" customFormat="false" ht="16.5" hidden="false" customHeight="false" outlineLevel="0" collapsed="false">
      <c r="A75" s="1336" t="s">
        <v>529</v>
      </c>
      <c r="B75" s="1337" t="n">
        <f aca="false">J75</f>
        <v>500</v>
      </c>
      <c r="C75" s="1337" t="s">
        <v>496</v>
      </c>
      <c r="D75" s="1337" t="n">
        <f aca="false">K75</f>
        <v>300</v>
      </c>
      <c r="E75" s="1337" t="s">
        <v>496</v>
      </c>
      <c r="F75" s="1357" t="n">
        <f aca="false">L75</f>
        <v>1350</v>
      </c>
      <c r="G75" s="1337" t="s">
        <v>496</v>
      </c>
      <c r="H75" s="1325" t="n">
        <v>4</v>
      </c>
      <c r="I75" s="1327" t="s">
        <v>515</v>
      </c>
      <c r="J75" s="1338" t="n">
        <v>500</v>
      </c>
      <c r="K75" s="1209" t="n">
        <v>300</v>
      </c>
      <c r="L75" s="1209" t="n">
        <v>1350</v>
      </c>
      <c r="M75" s="1210" t="n">
        <v>27.082875077253</v>
      </c>
      <c r="N75" s="1211" t="n">
        <v>1719.99277561201</v>
      </c>
      <c r="O75" s="1212" t="n">
        <v>25821.48102606</v>
      </c>
      <c r="P75" s="1367" t="n">
        <v>31708.6135980196</v>
      </c>
      <c r="Q75" s="1300" t="n">
        <v>15694.3338818625</v>
      </c>
      <c r="R75" s="1301" t="n">
        <v>41515.8149079225</v>
      </c>
      <c r="S75" s="1344" t="n">
        <v>47402.9474798821</v>
      </c>
    </row>
    <row r="76" customFormat="false" ht="16.5" hidden="false" customHeight="false" outlineLevel="0" collapsed="false">
      <c r="A76" s="1336" t="s">
        <v>529</v>
      </c>
      <c r="B76" s="1337" t="n">
        <f aca="false">J76</f>
        <v>500</v>
      </c>
      <c r="C76" s="1337" t="s">
        <v>496</v>
      </c>
      <c r="D76" s="1337" t="n">
        <f aca="false">K76</f>
        <v>300</v>
      </c>
      <c r="E76" s="1337" t="s">
        <v>496</v>
      </c>
      <c r="F76" s="1357" t="n">
        <f aca="false">L76</f>
        <v>1400</v>
      </c>
      <c r="G76" s="1337" t="s">
        <v>496</v>
      </c>
      <c r="H76" s="1325" t="n">
        <v>4</v>
      </c>
      <c r="I76" s="1327" t="s">
        <v>515</v>
      </c>
      <c r="J76" s="1338" t="n">
        <v>500</v>
      </c>
      <c r="K76" s="1209" t="n">
        <v>300</v>
      </c>
      <c r="L76" s="1209" t="n">
        <v>1400</v>
      </c>
      <c r="M76" s="1210" t="n">
        <v>27.9932739988649</v>
      </c>
      <c r="N76" s="1211" t="n">
        <v>1805.99241439261</v>
      </c>
      <c r="O76" s="1212" t="n">
        <v>26577.1465940025</v>
      </c>
      <c r="P76" s="1367" t="n">
        <v>32654.1682056001</v>
      </c>
      <c r="Q76" s="1300" t="n">
        <v>16358.80779405</v>
      </c>
      <c r="R76" s="1301" t="n">
        <v>42935.9543880525</v>
      </c>
      <c r="S76" s="1344" t="n">
        <v>49012.9759996501</v>
      </c>
    </row>
    <row r="77" customFormat="false" ht="16.5" hidden="false" customHeight="false" outlineLevel="0" collapsed="false">
      <c r="A77" s="1336" t="s">
        <v>529</v>
      </c>
      <c r="B77" s="1337" t="n">
        <f aca="false">J77</f>
        <v>500</v>
      </c>
      <c r="C77" s="1337" t="s">
        <v>496</v>
      </c>
      <c r="D77" s="1337" t="n">
        <f aca="false">K77</f>
        <v>300</v>
      </c>
      <c r="E77" s="1337" t="s">
        <v>496</v>
      </c>
      <c r="F77" s="1357" t="n">
        <f aca="false">L77</f>
        <v>1450</v>
      </c>
      <c r="G77" s="1337" t="s">
        <v>496</v>
      </c>
      <c r="H77" s="1325" t="n">
        <v>4</v>
      </c>
      <c r="I77" s="1327" t="s">
        <v>515</v>
      </c>
      <c r="J77" s="1338" t="n">
        <v>500</v>
      </c>
      <c r="K77" s="1209" t="n">
        <v>300</v>
      </c>
      <c r="L77" s="1209" t="n">
        <v>1450</v>
      </c>
      <c r="M77" s="1210" t="n">
        <v>28.8862069204767</v>
      </c>
      <c r="N77" s="1211" t="n">
        <v>1891.99205317321</v>
      </c>
      <c r="O77" s="1212" t="n">
        <v>27332.8122931538</v>
      </c>
      <c r="P77" s="1367" t="n">
        <v>33599.7228131805</v>
      </c>
      <c r="Q77" s="1300" t="n">
        <v>16807.7845864461</v>
      </c>
      <c r="R77" s="1301" t="n">
        <v>44140.5968795999</v>
      </c>
      <c r="S77" s="1344" t="n">
        <v>50407.5073996267</v>
      </c>
    </row>
    <row r="78" customFormat="false" ht="16.5" hidden="false" customHeight="false" outlineLevel="0" collapsed="false">
      <c r="A78" s="1336" t="s">
        <v>529</v>
      </c>
      <c r="B78" s="1337" t="n">
        <f aca="false">J78</f>
        <v>500</v>
      </c>
      <c r="C78" s="1337" t="s">
        <v>496</v>
      </c>
      <c r="D78" s="1337" t="n">
        <f aca="false">K78</f>
        <v>300</v>
      </c>
      <c r="E78" s="1337" t="s">
        <v>496</v>
      </c>
      <c r="F78" s="1357" t="n">
        <f aca="false">L78</f>
        <v>1500</v>
      </c>
      <c r="G78" s="1337" t="s">
        <v>496</v>
      </c>
      <c r="H78" s="1325" t="n">
        <v>4</v>
      </c>
      <c r="I78" s="1327" t="s">
        <v>515</v>
      </c>
      <c r="J78" s="1338" t="n">
        <v>500</v>
      </c>
      <c r="K78" s="1209" t="n">
        <v>300</v>
      </c>
      <c r="L78" s="1209" t="n">
        <v>1500</v>
      </c>
      <c r="M78" s="1210" t="n">
        <v>29.9666644653476</v>
      </c>
      <c r="N78" s="1211" t="n">
        <v>1977.99169195381</v>
      </c>
      <c r="O78" s="1212" t="n">
        <v>28688.3884085063</v>
      </c>
      <c r="P78" s="1367" t="n">
        <v>35114.2095994359</v>
      </c>
      <c r="Q78" s="1300" t="n">
        <v>17472.2584986338</v>
      </c>
      <c r="R78" s="1301" t="n">
        <v>46160.64690714</v>
      </c>
      <c r="S78" s="1344" t="n">
        <v>52586.4680980697</v>
      </c>
    </row>
    <row r="79" customFormat="false" ht="16.5" hidden="false" customHeight="false" outlineLevel="0" collapsed="false">
      <c r="A79" s="1336" t="s">
        <v>529</v>
      </c>
      <c r="B79" s="1337" t="n">
        <f aca="false">J79</f>
        <v>500</v>
      </c>
      <c r="C79" s="1337" t="s">
        <v>496</v>
      </c>
      <c r="D79" s="1337" t="n">
        <f aca="false">K79</f>
        <v>300</v>
      </c>
      <c r="E79" s="1337" t="s">
        <v>496</v>
      </c>
      <c r="F79" s="1357" t="n">
        <f aca="false">L79</f>
        <v>1550</v>
      </c>
      <c r="G79" s="1337" t="s">
        <v>496</v>
      </c>
      <c r="H79" s="1325" t="n">
        <v>4</v>
      </c>
      <c r="I79" s="1327" t="s">
        <v>515</v>
      </c>
      <c r="J79" s="1338" t="n">
        <v>500</v>
      </c>
      <c r="K79" s="1209" t="n">
        <v>300</v>
      </c>
      <c r="L79" s="1209" t="n">
        <v>1550</v>
      </c>
      <c r="M79" s="1210" t="n">
        <v>30.8595973869595</v>
      </c>
      <c r="N79" s="1211" t="n">
        <v>2063.99133073441</v>
      </c>
      <c r="O79" s="1212" t="n">
        <v>29444.0541076575</v>
      </c>
      <c r="P79" s="1367" t="n">
        <v>36059.7642070164</v>
      </c>
      <c r="Q79" s="1300" t="n">
        <v>17921.23529103</v>
      </c>
      <c r="R79" s="1301" t="n">
        <v>47365.2893986875</v>
      </c>
      <c r="S79" s="1344" t="n">
        <v>53980.9994980464</v>
      </c>
    </row>
    <row r="80" customFormat="false" ht="16.5" hidden="false" customHeight="false" outlineLevel="0" collapsed="false">
      <c r="A80" s="1324" t="s">
        <v>529</v>
      </c>
      <c r="B80" s="1325" t="n">
        <f aca="false">J80</f>
        <v>500</v>
      </c>
      <c r="C80" s="1325" t="s">
        <v>496</v>
      </c>
      <c r="D80" s="1325" t="n">
        <f aca="false">K80</f>
        <v>300</v>
      </c>
      <c r="E80" s="1325" t="s">
        <v>496</v>
      </c>
      <c r="F80" s="1357" t="n">
        <f aca="false">L80</f>
        <v>1600</v>
      </c>
      <c r="G80" s="1325" t="s">
        <v>496</v>
      </c>
      <c r="H80" s="1325" t="n">
        <v>4</v>
      </c>
      <c r="I80" s="1327" t="s">
        <v>515</v>
      </c>
      <c r="J80" s="1338" t="n">
        <v>500</v>
      </c>
      <c r="K80" s="1209" t="n">
        <v>300</v>
      </c>
      <c r="L80" s="1209" t="n">
        <v>1600</v>
      </c>
      <c r="M80" s="1210" t="n">
        <v>31.7525303085714</v>
      </c>
      <c r="N80" s="1211" t="n">
        <v>2149.99096951501</v>
      </c>
      <c r="O80" s="1212" t="n">
        <v>30199.7196756</v>
      </c>
      <c r="P80" s="1367" t="n">
        <v>37005.318814597</v>
      </c>
      <c r="Q80" s="1300" t="n">
        <v>18370.2120834263</v>
      </c>
      <c r="R80" s="1301" t="n">
        <v>48569.9317590263</v>
      </c>
      <c r="S80" s="1344" t="n">
        <v>55375.5308980233</v>
      </c>
    </row>
    <row r="81" customFormat="false" ht="16.5" hidden="false" customHeight="false" outlineLevel="0" collapsed="false">
      <c r="A81" s="1336" t="s">
        <v>529</v>
      </c>
      <c r="B81" s="1337" t="n">
        <f aca="false">J81</f>
        <v>500</v>
      </c>
      <c r="C81" s="1337" t="s">
        <v>496</v>
      </c>
      <c r="D81" s="1337" t="n">
        <f aca="false">K81</f>
        <v>300</v>
      </c>
      <c r="E81" s="1337" t="s">
        <v>496</v>
      </c>
      <c r="F81" s="1357" t="n">
        <f aca="false">L81</f>
        <v>1650</v>
      </c>
      <c r="G81" s="1337" t="s">
        <v>496</v>
      </c>
      <c r="H81" s="1325" t="n">
        <v>4</v>
      </c>
      <c r="I81" s="1327" t="s">
        <v>515</v>
      </c>
      <c r="J81" s="1338" t="n">
        <v>500</v>
      </c>
      <c r="K81" s="1209" t="n">
        <v>300</v>
      </c>
      <c r="L81" s="1209" t="n">
        <v>1650</v>
      </c>
      <c r="M81" s="1210" t="n">
        <v>32.6629292301833</v>
      </c>
      <c r="N81" s="1211" t="n">
        <v>2235.99060829561</v>
      </c>
      <c r="O81" s="1212" t="n">
        <v>30955.3853747513</v>
      </c>
      <c r="P81" s="1367" t="n">
        <v>37950.8734221775</v>
      </c>
      <c r="Q81" s="1300" t="n">
        <v>19034.6859956138</v>
      </c>
      <c r="R81" s="1301" t="n">
        <v>49990.071370365</v>
      </c>
      <c r="S81" s="1344" t="n">
        <v>56985.5594177912</v>
      </c>
    </row>
    <row r="82" customFormat="false" ht="16.5" hidden="false" customHeight="false" outlineLevel="0" collapsed="false">
      <c r="A82" s="1336" t="s">
        <v>529</v>
      </c>
      <c r="B82" s="1337" t="n">
        <f aca="false">J82</f>
        <v>500</v>
      </c>
      <c r="C82" s="1337" t="s">
        <v>496</v>
      </c>
      <c r="D82" s="1337" t="n">
        <f aca="false">K82</f>
        <v>300</v>
      </c>
      <c r="E82" s="1337" t="s">
        <v>496</v>
      </c>
      <c r="F82" s="1357" t="n">
        <f aca="false">L82</f>
        <v>1700</v>
      </c>
      <c r="G82" s="1337" t="s">
        <v>496</v>
      </c>
      <c r="H82" s="1325" t="n">
        <v>4</v>
      </c>
      <c r="I82" s="1327" t="s">
        <v>515</v>
      </c>
      <c r="J82" s="1338" t="n">
        <v>500</v>
      </c>
      <c r="K82" s="1209" t="n">
        <v>300</v>
      </c>
      <c r="L82" s="1209" t="n">
        <v>1700</v>
      </c>
      <c r="M82" s="1210" t="n">
        <v>33.5558621517952</v>
      </c>
      <c r="N82" s="1211" t="n">
        <v>2321.99024707621</v>
      </c>
      <c r="O82" s="1212" t="n">
        <v>31711.0509426938</v>
      </c>
      <c r="P82" s="1367" t="n">
        <v>38896.4280297579</v>
      </c>
      <c r="Q82" s="1300" t="n">
        <v>19483.66278801</v>
      </c>
      <c r="R82" s="1301" t="n">
        <v>51194.7137307038</v>
      </c>
      <c r="S82" s="1344" t="n">
        <v>58380.0908177679</v>
      </c>
    </row>
    <row r="83" customFormat="false" ht="16.5" hidden="false" customHeight="false" outlineLevel="0" collapsed="false">
      <c r="A83" s="1336" t="s">
        <v>529</v>
      </c>
      <c r="B83" s="1337" t="n">
        <f aca="false">J83</f>
        <v>500</v>
      </c>
      <c r="C83" s="1337" t="s">
        <v>496</v>
      </c>
      <c r="D83" s="1337" t="n">
        <f aca="false">K83</f>
        <v>300</v>
      </c>
      <c r="E83" s="1337" t="s">
        <v>496</v>
      </c>
      <c r="F83" s="1357" t="n">
        <f aca="false">L83</f>
        <v>1750</v>
      </c>
      <c r="G83" s="1337" t="s">
        <v>496</v>
      </c>
      <c r="H83" s="1325" t="n">
        <v>4</v>
      </c>
      <c r="I83" s="1327" t="s">
        <v>515</v>
      </c>
      <c r="J83" s="1338" t="n">
        <v>500</v>
      </c>
      <c r="K83" s="1209" t="n">
        <v>300</v>
      </c>
      <c r="L83" s="1209" t="n">
        <v>1750</v>
      </c>
      <c r="M83" s="1210" t="n">
        <v>34.4662610734071</v>
      </c>
      <c r="N83" s="1211" t="n">
        <v>2407.98988585681</v>
      </c>
      <c r="O83" s="1212" t="n">
        <v>32466.716641845</v>
      </c>
      <c r="P83" s="1367" t="n">
        <v>39841.9826373384</v>
      </c>
      <c r="Q83" s="1300" t="n">
        <v>20148.1367001975</v>
      </c>
      <c r="R83" s="1301" t="n">
        <v>52614.8533420425</v>
      </c>
      <c r="S83" s="1344" t="n">
        <v>59990.1193375359</v>
      </c>
    </row>
    <row r="84" customFormat="false" ht="16.5" hidden="false" customHeight="false" outlineLevel="0" collapsed="false">
      <c r="A84" s="1336" t="s">
        <v>529</v>
      </c>
      <c r="B84" s="1337" t="n">
        <f aca="false">J84</f>
        <v>500</v>
      </c>
      <c r="C84" s="1337" t="s">
        <v>496</v>
      </c>
      <c r="D84" s="1337" t="n">
        <f aca="false">K84</f>
        <v>300</v>
      </c>
      <c r="E84" s="1337" t="s">
        <v>496</v>
      </c>
      <c r="F84" s="1357" t="n">
        <f aca="false">L84</f>
        <v>1800</v>
      </c>
      <c r="G84" s="1337" t="s">
        <v>496</v>
      </c>
      <c r="H84" s="1325" t="n">
        <v>4</v>
      </c>
      <c r="I84" s="1327" t="s">
        <v>515</v>
      </c>
      <c r="J84" s="1338" t="n">
        <v>500</v>
      </c>
      <c r="K84" s="1209" t="n">
        <v>300</v>
      </c>
      <c r="L84" s="1209" t="n">
        <v>1800</v>
      </c>
      <c r="M84" s="1210" t="n">
        <v>35.359193995019</v>
      </c>
      <c r="N84" s="1211" t="n">
        <v>2493.98952463741</v>
      </c>
      <c r="O84" s="1212" t="n">
        <v>33222.3822097875</v>
      </c>
      <c r="P84" s="1367" t="n">
        <v>40787.5372449189</v>
      </c>
      <c r="Q84" s="1300" t="n">
        <v>20597.1134925938</v>
      </c>
      <c r="R84" s="1301" t="n">
        <v>53819.4957023813</v>
      </c>
      <c r="S84" s="1344" t="n">
        <v>61384.6507375126</v>
      </c>
    </row>
    <row r="85" customFormat="false" ht="16.5" hidden="false" customHeight="false" outlineLevel="0" collapsed="false">
      <c r="A85" s="1336" t="s">
        <v>529</v>
      </c>
      <c r="B85" s="1337" t="n">
        <f aca="false">J85</f>
        <v>500</v>
      </c>
      <c r="C85" s="1337" t="s">
        <v>496</v>
      </c>
      <c r="D85" s="1337" t="n">
        <f aca="false">K85</f>
        <v>300</v>
      </c>
      <c r="E85" s="1337" t="s">
        <v>496</v>
      </c>
      <c r="F85" s="1357" t="n">
        <f aca="false">L85</f>
        <v>1850</v>
      </c>
      <c r="G85" s="1337" t="s">
        <v>496</v>
      </c>
      <c r="H85" s="1325" t="n">
        <v>4</v>
      </c>
      <c r="I85" s="1327" t="s">
        <v>515</v>
      </c>
      <c r="J85" s="1338" t="n">
        <v>500</v>
      </c>
      <c r="K85" s="1209" t="n">
        <v>300</v>
      </c>
      <c r="L85" s="1209" t="n">
        <v>1850</v>
      </c>
      <c r="M85" s="1210" t="n">
        <v>36.2695929166309</v>
      </c>
      <c r="N85" s="1211" t="n">
        <v>2579.98916341801</v>
      </c>
      <c r="O85" s="1212" t="n">
        <v>33978.0479089388</v>
      </c>
      <c r="P85" s="1367" t="n">
        <v>41733.0918524995</v>
      </c>
      <c r="Q85" s="1300" t="n">
        <v>21261.5872735725</v>
      </c>
      <c r="R85" s="1301" t="n">
        <v>55239.6351825113</v>
      </c>
      <c r="S85" s="1344" t="n">
        <v>62994.679126072</v>
      </c>
    </row>
    <row r="86" customFormat="false" ht="16.5" hidden="false" customHeight="false" outlineLevel="0" collapsed="false">
      <c r="A86" s="1336" t="s">
        <v>529</v>
      </c>
      <c r="B86" s="1337" t="n">
        <f aca="false">J86</f>
        <v>500</v>
      </c>
      <c r="C86" s="1337" t="s">
        <v>496</v>
      </c>
      <c r="D86" s="1337" t="n">
        <f aca="false">K86</f>
        <v>300</v>
      </c>
      <c r="E86" s="1337" t="s">
        <v>496</v>
      </c>
      <c r="F86" s="1357" t="n">
        <f aca="false">L86</f>
        <v>1900</v>
      </c>
      <c r="G86" s="1337" t="s">
        <v>496</v>
      </c>
      <c r="H86" s="1325" t="n">
        <v>4</v>
      </c>
      <c r="I86" s="1327" t="s">
        <v>515</v>
      </c>
      <c r="J86" s="1338" t="n">
        <v>500</v>
      </c>
      <c r="K86" s="1209" t="n">
        <v>300</v>
      </c>
      <c r="L86" s="1209" t="n">
        <v>1900</v>
      </c>
      <c r="M86" s="1210" t="n">
        <v>37.1625258382428</v>
      </c>
      <c r="N86" s="1211" t="n">
        <v>2665.98880219861</v>
      </c>
      <c r="O86" s="1212" t="n">
        <v>34733.7134768813</v>
      </c>
      <c r="P86" s="1367" t="n">
        <v>42678.6464600799</v>
      </c>
      <c r="Q86" s="1300" t="n">
        <v>21710.5641971775</v>
      </c>
      <c r="R86" s="1301" t="n">
        <v>56444.2776740588</v>
      </c>
      <c r="S86" s="1344" t="n">
        <v>64389.2106572574</v>
      </c>
    </row>
    <row r="87" customFormat="false" ht="16.5" hidden="false" customHeight="false" outlineLevel="0" collapsed="false">
      <c r="A87" s="1336" t="s">
        <v>529</v>
      </c>
      <c r="B87" s="1337" t="n">
        <f aca="false">J87</f>
        <v>500</v>
      </c>
      <c r="C87" s="1337" t="s">
        <v>496</v>
      </c>
      <c r="D87" s="1337" t="n">
        <f aca="false">K87</f>
        <v>300</v>
      </c>
      <c r="E87" s="1337" t="s">
        <v>496</v>
      </c>
      <c r="F87" s="1357" t="n">
        <f aca="false">L87</f>
        <v>1950</v>
      </c>
      <c r="G87" s="1337" t="s">
        <v>496</v>
      </c>
      <c r="H87" s="1325" t="n">
        <v>4</v>
      </c>
      <c r="I87" s="1327" t="s">
        <v>515</v>
      </c>
      <c r="J87" s="1338" t="n">
        <v>500</v>
      </c>
      <c r="K87" s="1209" t="n">
        <v>300</v>
      </c>
      <c r="L87" s="1209" t="n">
        <v>1950</v>
      </c>
      <c r="M87" s="1210" t="n">
        <v>38.1359212598547</v>
      </c>
      <c r="N87" s="1211" t="n">
        <v>2751.98844097921</v>
      </c>
      <c r="O87" s="1212" t="n">
        <v>35565.0913482975</v>
      </c>
      <c r="P87" s="1367" t="n">
        <v>43701.1010142959</v>
      </c>
      <c r="Q87" s="1300" t="n">
        <v>22159.5409895738</v>
      </c>
      <c r="R87" s="1301" t="n">
        <v>57724.6323378713</v>
      </c>
      <c r="S87" s="1344" t="n">
        <v>65860.6420038696</v>
      </c>
    </row>
    <row r="88" customFormat="false" ht="16.5" hidden="false" customHeight="false" outlineLevel="0" collapsed="false">
      <c r="A88" s="1336" t="s">
        <v>529</v>
      </c>
      <c r="B88" s="1337" t="n">
        <f aca="false">J88</f>
        <v>500</v>
      </c>
      <c r="C88" s="1337" t="s">
        <v>496</v>
      </c>
      <c r="D88" s="1337" t="n">
        <f aca="false">K88</f>
        <v>300</v>
      </c>
      <c r="E88" s="1337" t="s">
        <v>496</v>
      </c>
      <c r="F88" s="1357" t="n">
        <f aca="false">L88</f>
        <v>2000</v>
      </c>
      <c r="G88" s="1337" t="s">
        <v>496</v>
      </c>
      <c r="H88" s="1325" t="n">
        <v>4</v>
      </c>
      <c r="I88" s="1327" t="s">
        <v>515</v>
      </c>
      <c r="J88" s="1338" t="n">
        <v>500</v>
      </c>
      <c r="K88" s="1209" t="n">
        <v>300</v>
      </c>
      <c r="L88" s="1209" t="n">
        <v>2000</v>
      </c>
      <c r="M88" s="1210" t="n">
        <v>39.1401716414666</v>
      </c>
      <c r="N88" s="1211" t="n">
        <v>2837.98807975981</v>
      </c>
      <c r="O88" s="1212" t="n">
        <v>36546.9908480438</v>
      </c>
      <c r="P88" s="1367" t="n">
        <v>44956.4141296887</v>
      </c>
      <c r="Q88" s="1300" t="n">
        <v>22824.0147705525</v>
      </c>
      <c r="R88" s="1301" t="n">
        <v>59371.0056185963</v>
      </c>
      <c r="S88" s="1344" t="n">
        <v>67780.4289002412</v>
      </c>
    </row>
    <row r="89" customFormat="false" ht="16.5" hidden="false" customHeight="false" outlineLevel="0" collapsed="false">
      <c r="A89" s="1336" t="s">
        <v>529</v>
      </c>
      <c r="B89" s="1337" t="n">
        <f aca="false">J89</f>
        <v>500</v>
      </c>
      <c r="C89" s="1337" t="s">
        <v>496</v>
      </c>
      <c r="D89" s="1337" t="n">
        <f aca="false">K89</f>
        <v>300</v>
      </c>
      <c r="E89" s="1337" t="s">
        <v>496</v>
      </c>
      <c r="F89" s="1357" t="n">
        <f aca="false">L89</f>
        <v>2050</v>
      </c>
      <c r="G89" s="1337" t="s">
        <v>496</v>
      </c>
      <c r="H89" s="1325" t="n">
        <v>4</v>
      </c>
      <c r="I89" s="1327" t="s">
        <v>515</v>
      </c>
      <c r="J89" s="1338" t="n">
        <v>500</v>
      </c>
      <c r="K89" s="1209" t="n">
        <v>300</v>
      </c>
      <c r="L89" s="1209" t="n">
        <v>2050</v>
      </c>
      <c r="M89" s="1210" t="n">
        <v>40.0331045630785</v>
      </c>
      <c r="N89" s="1211" t="n">
        <v>2923.98771854041</v>
      </c>
      <c r="O89" s="1212" t="n">
        <v>37302.6564159863</v>
      </c>
      <c r="P89" s="1367" t="n">
        <v>45901.9687372694</v>
      </c>
      <c r="Q89" s="1300" t="n">
        <v>23272.9916941575</v>
      </c>
      <c r="R89" s="1301" t="n">
        <v>60575.6481101438</v>
      </c>
      <c r="S89" s="1344" t="n">
        <v>69174.9604314269</v>
      </c>
    </row>
    <row r="90" customFormat="false" ht="16.5" hidden="false" customHeight="false" outlineLevel="0" collapsed="false">
      <c r="A90" s="1324" t="s">
        <v>529</v>
      </c>
      <c r="B90" s="1325" t="n">
        <f aca="false">J90</f>
        <v>500</v>
      </c>
      <c r="C90" s="1325" t="s">
        <v>496</v>
      </c>
      <c r="D90" s="1325" t="n">
        <f aca="false">K90</f>
        <v>300</v>
      </c>
      <c r="E90" s="1325" t="s">
        <v>496</v>
      </c>
      <c r="F90" s="1357" t="n">
        <f aca="false">L90</f>
        <v>2100</v>
      </c>
      <c r="G90" s="1325" t="s">
        <v>496</v>
      </c>
      <c r="H90" s="1325" t="n">
        <v>4</v>
      </c>
      <c r="I90" s="1327" t="s">
        <v>515</v>
      </c>
      <c r="J90" s="1338" t="n">
        <v>500</v>
      </c>
      <c r="K90" s="1209" t="n">
        <v>300</v>
      </c>
      <c r="L90" s="1209" t="n">
        <v>2100</v>
      </c>
      <c r="M90" s="1210" t="n">
        <v>40.9435034846904</v>
      </c>
      <c r="N90" s="1211" t="n">
        <v>3009.98735732101</v>
      </c>
      <c r="O90" s="1212" t="n">
        <v>38058.3221151375</v>
      </c>
      <c r="P90" s="1367" t="n">
        <v>46847.5233448498</v>
      </c>
      <c r="Q90" s="1300" t="n">
        <v>23937.4654751363</v>
      </c>
      <c r="R90" s="1301" t="n">
        <v>61995.7875902738</v>
      </c>
      <c r="S90" s="1344" t="n">
        <v>70784.9888199861</v>
      </c>
    </row>
    <row r="91" customFormat="false" ht="16.5" hidden="false" customHeight="false" outlineLevel="0" collapsed="false">
      <c r="A91" s="1336" t="s">
        <v>529</v>
      </c>
      <c r="B91" s="1337" t="n">
        <f aca="false">J91</f>
        <v>500</v>
      </c>
      <c r="C91" s="1337" t="s">
        <v>496</v>
      </c>
      <c r="D91" s="1337" t="n">
        <f aca="false">K91</f>
        <v>300</v>
      </c>
      <c r="E91" s="1337" t="s">
        <v>496</v>
      </c>
      <c r="F91" s="1357" t="n">
        <f aca="false">L91</f>
        <v>2150</v>
      </c>
      <c r="G91" s="1337" t="s">
        <v>496</v>
      </c>
      <c r="H91" s="1325" t="n">
        <v>4</v>
      </c>
      <c r="I91" s="1327" t="s">
        <v>515</v>
      </c>
      <c r="J91" s="1338" t="n">
        <v>500</v>
      </c>
      <c r="K91" s="1209" t="n">
        <v>300</v>
      </c>
      <c r="L91" s="1209" t="n">
        <v>2150</v>
      </c>
      <c r="M91" s="1210" t="n">
        <v>41.8364364063023</v>
      </c>
      <c r="N91" s="1211" t="n">
        <v>3095.98699610161</v>
      </c>
      <c r="O91" s="1212" t="n">
        <v>38813.98768308</v>
      </c>
      <c r="P91" s="1367" t="n">
        <v>47793.0779524303</v>
      </c>
      <c r="Q91" s="1300" t="n">
        <v>24386.4423987413</v>
      </c>
      <c r="R91" s="1301" t="n">
        <v>63200.4300818213</v>
      </c>
      <c r="S91" s="1344" t="n">
        <v>72179.5203511715</v>
      </c>
    </row>
    <row r="92" customFormat="false" ht="16.5" hidden="false" customHeight="false" outlineLevel="0" collapsed="false">
      <c r="A92" s="1336" t="s">
        <v>529</v>
      </c>
      <c r="B92" s="1337" t="n">
        <f aca="false">J92</f>
        <v>500</v>
      </c>
      <c r="C92" s="1337" t="s">
        <v>496</v>
      </c>
      <c r="D92" s="1337" t="n">
        <f aca="false">K92</f>
        <v>300</v>
      </c>
      <c r="E92" s="1337" t="s">
        <v>496</v>
      </c>
      <c r="F92" s="1357" t="n">
        <f aca="false">L92</f>
        <v>2200</v>
      </c>
      <c r="G92" s="1337" t="s">
        <v>496</v>
      </c>
      <c r="H92" s="1325" t="n">
        <v>4</v>
      </c>
      <c r="I92" s="1327" t="s">
        <v>515</v>
      </c>
      <c r="J92" s="1338" t="n">
        <v>500</v>
      </c>
      <c r="K92" s="1209" t="n">
        <v>300</v>
      </c>
      <c r="L92" s="1209" t="n">
        <v>2200</v>
      </c>
      <c r="M92" s="1210" t="n">
        <v>42.7468353279142</v>
      </c>
      <c r="N92" s="1211" t="n">
        <v>3181.98663488221</v>
      </c>
      <c r="O92" s="1212" t="n">
        <v>39569.6533822313</v>
      </c>
      <c r="P92" s="1367" t="n">
        <v>48738.6325600107</v>
      </c>
      <c r="Q92" s="1300" t="n">
        <v>25050.91617972</v>
      </c>
      <c r="R92" s="1301" t="n">
        <v>64620.5695619513</v>
      </c>
      <c r="S92" s="1344" t="n">
        <v>73789.5487397307</v>
      </c>
    </row>
    <row r="93" customFormat="false" ht="16.5" hidden="false" customHeight="false" outlineLevel="0" collapsed="false">
      <c r="A93" s="1336" t="s">
        <v>529</v>
      </c>
      <c r="B93" s="1337" t="n">
        <f aca="false">J93</f>
        <v>500</v>
      </c>
      <c r="C93" s="1337" t="s">
        <v>496</v>
      </c>
      <c r="D93" s="1337" t="n">
        <f aca="false">K93</f>
        <v>300</v>
      </c>
      <c r="E93" s="1337" t="s">
        <v>496</v>
      </c>
      <c r="F93" s="1357" t="n">
        <f aca="false">L93</f>
        <v>2250</v>
      </c>
      <c r="G93" s="1337" t="s">
        <v>496</v>
      </c>
      <c r="H93" s="1325" t="n">
        <v>4</v>
      </c>
      <c r="I93" s="1327" t="s">
        <v>515</v>
      </c>
      <c r="J93" s="1338" t="n">
        <v>500</v>
      </c>
      <c r="K93" s="1209" t="n">
        <v>300</v>
      </c>
      <c r="L93" s="1209" t="n">
        <v>2250</v>
      </c>
      <c r="M93" s="1210" t="n">
        <v>43.6397682495261</v>
      </c>
      <c r="N93" s="1211" t="n">
        <v>3267.98627366281</v>
      </c>
      <c r="O93" s="1212" t="n">
        <v>40325.3189501738</v>
      </c>
      <c r="P93" s="1367" t="n">
        <v>49684.1871675912</v>
      </c>
      <c r="Q93" s="1300" t="n">
        <v>25499.8929721163</v>
      </c>
      <c r="R93" s="1301" t="n">
        <v>65825.21192229</v>
      </c>
      <c r="S93" s="1344" t="n">
        <v>75184.0801397075</v>
      </c>
    </row>
    <row r="94" customFormat="false" ht="16.5" hidden="false" customHeight="false" outlineLevel="0" collapsed="false">
      <c r="A94" s="1336" t="s">
        <v>529</v>
      </c>
      <c r="B94" s="1337" t="n">
        <f aca="false">J94</f>
        <v>500</v>
      </c>
      <c r="C94" s="1337" t="s">
        <v>496</v>
      </c>
      <c r="D94" s="1337" t="n">
        <f aca="false">K94</f>
        <v>300</v>
      </c>
      <c r="E94" s="1337" t="s">
        <v>496</v>
      </c>
      <c r="F94" s="1357" t="n">
        <f aca="false">L94</f>
        <v>2300</v>
      </c>
      <c r="G94" s="1337" t="s">
        <v>496</v>
      </c>
      <c r="H94" s="1325" t="n">
        <v>4</v>
      </c>
      <c r="I94" s="1327" t="s">
        <v>515</v>
      </c>
      <c r="J94" s="1338" t="n">
        <v>500</v>
      </c>
      <c r="K94" s="1209" t="n">
        <v>300</v>
      </c>
      <c r="L94" s="1209" t="n">
        <v>2300</v>
      </c>
      <c r="M94" s="1210" t="n">
        <v>44.532701171138</v>
      </c>
      <c r="N94" s="1211" t="n">
        <v>3353.98591244341</v>
      </c>
      <c r="O94" s="1212" t="n">
        <v>41080.984649325</v>
      </c>
      <c r="P94" s="1367" t="n">
        <v>50629.7417751718</v>
      </c>
      <c r="Q94" s="1300" t="n">
        <v>25948.8698957213</v>
      </c>
      <c r="R94" s="1301" t="n">
        <v>67029.8545450463</v>
      </c>
      <c r="S94" s="1344" t="n">
        <v>76578.6116708931</v>
      </c>
    </row>
    <row r="95" customFormat="false" ht="16.5" hidden="false" customHeight="false" outlineLevel="0" collapsed="false">
      <c r="A95" s="1336" t="s">
        <v>529</v>
      </c>
      <c r="B95" s="1337" t="n">
        <f aca="false">J95</f>
        <v>500</v>
      </c>
      <c r="C95" s="1337" t="s">
        <v>496</v>
      </c>
      <c r="D95" s="1337" t="n">
        <f aca="false">K95</f>
        <v>300</v>
      </c>
      <c r="E95" s="1337" t="s">
        <v>496</v>
      </c>
      <c r="F95" s="1357" t="n">
        <f aca="false">L95</f>
        <v>2350</v>
      </c>
      <c r="G95" s="1337" t="s">
        <v>496</v>
      </c>
      <c r="H95" s="1325" t="n">
        <v>4</v>
      </c>
      <c r="I95" s="1327" t="s">
        <v>515</v>
      </c>
      <c r="J95" s="1338" t="n">
        <v>500</v>
      </c>
      <c r="K95" s="1209" t="n">
        <v>300</v>
      </c>
      <c r="L95" s="1209" t="n">
        <v>2350</v>
      </c>
      <c r="M95" s="1210" t="n">
        <v>45.4431000927499</v>
      </c>
      <c r="N95" s="1211" t="n">
        <v>3439.98555122401</v>
      </c>
      <c r="O95" s="1212" t="n">
        <v>41836.6502172675</v>
      </c>
      <c r="P95" s="1367" t="n">
        <v>51575.2963827523</v>
      </c>
      <c r="Q95" s="1300" t="n">
        <v>26613.3436767</v>
      </c>
      <c r="R95" s="1301" t="n">
        <v>68449.9938939675</v>
      </c>
      <c r="S95" s="1344" t="n">
        <v>78188.6400594523</v>
      </c>
    </row>
    <row r="96" customFormat="false" ht="16.5" hidden="false" customHeight="false" outlineLevel="0" collapsed="false">
      <c r="A96" s="1336" t="s">
        <v>529</v>
      </c>
      <c r="B96" s="1337" t="n">
        <f aca="false">J96</f>
        <v>500</v>
      </c>
      <c r="C96" s="1337" t="s">
        <v>496</v>
      </c>
      <c r="D96" s="1337" t="n">
        <f aca="false">K96</f>
        <v>300</v>
      </c>
      <c r="E96" s="1337" t="s">
        <v>496</v>
      </c>
      <c r="F96" s="1357" t="n">
        <f aca="false">L96</f>
        <v>2400</v>
      </c>
      <c r="G96" s="1337" t="s">
        <v>496</v>
      </c>
      <c r="H96" s="1325" t="n">
        <v>4</v>
      </c>
      <c r="I96" s="1327" t="s">
        <v>515</v>
      </c>
      <c r="J96" s="1338" t="n">
        <v>500</v>
      </c>
      <c r="K96" s="1209" t="n">
        <v>300</v>
      </c>
      <c r="L96" s="1209" t="n">
        <v>2400</v>
      </c>
      <c r="M96" s="1210" t="n">
        <v>46.3360330143618</v>
      </c>
      <c r="N96" s="1211" t="n">
        <v>3525.98519000461</v>
      </c>
      <c r="O96" s="1212" t="n">
        <v>42592.31578521</v>
      </c>
      <c r="P96" s="1367" t="n">
        <v>52520.8509903327</v>
      </c>
      <c r="Q96" s="1300" t="n">
        <v>27062.3204690963</v>
      </c>
      <c r="R96" s="1301" t="n">
        <v>69654.6362543063</v>
      </c>
      <c r="S96" s="1344" t="n">
        <v>79583.171459429</v>
      </c>
    </row>
    <row r="97" customFormat="false" ht="16.5" hidden="false" customHeight="false" outlineLevel="0" collapsed="false">
      <c r="A97" s="1336" t="s">
        <v>529</v>
      </c>
      <c r="B97" s="1337" t="n">
        <f aca="false">J97</f>
        <v>500</v>
      </c>
      <c r="C97" s="1337" t="s">
        <v>496</v>
      </c>
      <c r="D97" s="1337" t="n">
        <f aca="false">K97</f>
        <v>300</v>
      </c>
      <c r="E97" s="1337" t="s">
        <v>496</v>
      </c>
      <c r="F97" s="1357" t="n">
        <f aca="false">L97</f>
        <v>2450</v>
      </c>
      <c r="G97" s="1337" t="s">
        <v>496</v>
      </c>
      <c r="H97" s="1325" t="n">
        <v>4</v>
      </c>
      <c r="I97" s="1327" t="s">
        <v>515</v>
      </c>
      <c r="J97" s="1338" t="n">
        <v>500</v>
      </c>
      <c r="K97" s="1209" t="n">
        <v>300</v>
      </c>
      <c r="L97" s="1209" t="n">
        <v>2450</v>
      </c>
      <c r="M97" s="1210" t="n">
        <v>47.4164905592326</v>
      </c>
      <c r="N97" s="1211" t="n">
        <v>3611.98482878521</v>
      </c>
      <c r="O97" s="1212" t="n">
        <v>43947.8920317713</v>
      </c>
      <c r="P97" s="1367" t="n">
        <v>54035.3377765881</v>
      </c>
      <c r="Q97" s="1300" t="n">
        <v>27726.7943812838</v>
      </c>
      <c r="R97" s="1301" t="n">
        <v>71674.686413055</v>
      </c>
      <c r="S97" s="1344" t="n">
        <v>81762.1321578719</v>
      </c>
    </row>
    <row r="98" customFormat="false" ht="16.5" hidden="false" customHeight="false" outlineLevel="0" collapsed="false">
      <c r="A98" s="1336" t="s">
        <v>529</v>
      </c>
      <c r="B98" s="1337" t="n">
        <f aca="false">J98</f>
        <v>500</v>
      </c>
      <c r="C98" s="1337" t="s">
        <v>496</v>
      </c>
      <c r="D98" s="1337" t="n">
        <f aca="false">K98</f>
        <v>300</v>
      </c>
      <c r="E98" s="1337" t="s">
        <v>496</v>
      </c>
      <c r="F98" s="1357" t="n">
        <f aca="false">L98</f>
        <v>2500</v>
      </c>
      <c r="G98" s="1337" t="s">
        <v>496</v>
      </c>
      <c r="H98" s="1325" t="n">
        <v>4</v>
      </c>
      <c r="I98" s="1327" t="s">
        <v>515</v>
      </c>
      <c r="J98" s="1338" t="n">
        <v>500</v>
      </c>
      <c r="K98" s="1209" t="n">
        <v>300</v>
      </c>
      <c r="L98" s="1209" t="n">
        <v>2500</v>
      </c>
      <c r="M98" s="1210" t="n">
        <v>48.3094234808445</v>
      </c>
      <c r="N98" s="1211" t="n">
        <v>3697.98446756581</v>
      </c>
      <c r="O98" s="1212" t="n">
        <v>44703.5577309225</v>
      </c>
      <c r="P98" s="1367" t="n">
        <v>54980.8923841686</v>
      </c>
      <c r="Q98" s="1300" t="n">
        <v>28175.77117368</v>
      </c>
      <c r="R98" s="1301" t="n">
        <v>72879.3289046025</v>
      </c>
      <c r="S98" s="1344" t="n">
        <v>83156.6635578486</v>
      </c>
    </row>
    <row r="99" customFormat="false" ht="16.5" hidden="false" customHeight="false" outlineLevel="0" collapsed="false">
      <c r="A99" s="1336" t="s">
        <v>529</v>
      </c>
      <c r="B99" s="1337" t="n">
        <f aca="false">J99</f>
        <v>500</v>
      </c>
      <c r="C99" s="1337" t="s">
        <v>496</v>
      </c>
      <c r="D99" s="1337" t="n">
        <f aca="false">K99</f>
        <v>300</v>
      </c>
      <c r="E99" s="1337" t="s">
        <v>496</v>
      </c>
      <c r="F99" s="1357" t="n">
        <f aca="false">L99</f>
        <v>2550</v>
      </c>
      <c r="G99" s="1337" t="s">
        <v>496</v>
      </c>
      <c r="H99" s="1325" t="n">
        <v>4</v>
      </c>
      <c r="I99" s="1327" t="s">
        <v>515</v>
      </c>
      <c r="J99" s="1338" t="n">
        <v>500</v>
      </c>
      <c r="K99" s="1209" t="n">
        <v>300</v>
      </c>
      <c r="L99" s="1209" t="n">
        <v>2550</v>
      </c>
      <c r="M99" s="1210" t="n">
        <v>49.2198224024564</v>
      </c>
      <c r="N99" s="1211" t="n">
        <v>3783.98410634641</v>
      </c>
      <c r="O99" s="1212" t="n">
        <v>45459.223298865</v>
      </c>
      <c r="P99" s="1367" t="n">
        <v>55926.4469917491</v>
      </c>
      <c r="Q99" s="1300" t="n">
        <v>28840.2450858675</v>
      </c>
      <c r="R99" s="1301" t="n">
        <v>74299.4683847325</v>
      </c>
      <c r="S99" s="1344" t="n">
        <v>84766.6920776166</v>
      </c>
    </row>
    <row r="100" customFormat="false" ht="16.5" hidden="false" customHeight="false" outlineLevel="0" collapsed="false">
      <c r="A100" s="1324" t="s">
        <v>529</v>
      </c>
      <c r="B100" s="1325" t="n">
        <f aca="false">J100</f>
        <v>500</v>
      </c>
      <c r="C100" s="1325" t="s">
        <v>496</v>
      </c>
      <c r="D100" s="1325" t="n">
        <f aca="false">K100</f>
        <v>300</v>
      </c>
      <c r="E100" s="1325" t="s">
        <v>496</v>
      </c>
      <c r="F100" s="1357" t="n">
        <f aca="false">L100</f>
        <v>2600</v>
      </c>
      <c r="G100" s="1325" t="s">
        <v>496</v>
      </c>
      <c r="H100" s="1325" t="n">
        <v>4</v>
      </c>
      <c r="I100" s="1327" t="s">
        <v>515</v>
      </c>
      <c r="J100" s="1338" t="n">
        <v>500</v>
      </c>
      <c r="K100" s="1209" t="n">
        <v>300</v>
      </c>
      <c r="L100" s="1209" t="n">
        <v>2600</v>
      </c>
      <c r="M100" s="1210" t="n">
        <v>50.1127553240683</v>
      </c>
      <c r="N100" s="1211" t="n">
        <v>3869.98374512701</v>
      </c>
      <c r="O100" s="1212" t="n">
        <v>46214.8889980163</v>
      </c>
      <c r="P100" s="1367" t="n">
        <v>56872.0015993297</v>
      </c>
      <c r="Q100" s="1300" t="n">
        <v>29289.2218782638</v>
      </c>
      <c r="R100" s="1301" t="n">
        <v>75504.11087628</v>
      </c>
      <c r="S100" s="1344" t="n">
        <v>86161.2234775934</v>
      </c>
    </row>
    <row r="101" customFormat="false" ht="16.5" hidden="false" customHeight="false" outlineLevel="0" collapsed="false">
      <c r="A101" s="1336" t="s">
        <v>529</v>
      </c>
      <c r="B101" s="1337" t="n">
        <f aca="false">J101</f>
        <v>500</v>
      </c>
      <c r="C101" s="1337" t="s">
        <v>496</v>
      </c>
      <c r="D101" s="1337" t="n">
        <f aca="false">K101</f>
        <v>300</v>
      </c>
      <c r="E101" s="1337" t="s">
        <v>496</v>
      </c>
      <c r="F101" s="1357" t="n">
        <f aca="false">L101</f>
        <v>2650</v>
      </c>
      <c r="G101" s="1337" t="s">
        <v>496</v>
      </c>
      <c r="H101" s="1325" t="n">
        <v>4</v>
      </c>
      <c r="I101" s="1327" t="s">
        <v>515</v>
      </c>
      <c r="J101" s="1338" t="n">
        <v>500</v>
      </c>
      <c r="K101" s="1209" t="n">
        <v>300</v>
      </c>
      <c r="L101" s="1209" t="n">
        <v>2650</v>
      </c>
      <c r="M101" s="1210" t="n">
        <v>51.0231542456802</v>
      </c>
      <c r="N101" s="1211" t="n">
        <v>3955.98338390761</v>
      </c>
      <c r="O101" s="1212" t="n">
        <v>46970.5545659588</v>
      </c>
      <c r="P101" s="1367" t="n">
        <v>57817.5562069101</v>
      </c>
      <c r="Q101" s="1300" t="n">
        <v>29953.6956592425</v>
      </c>
      <c r="R101" s="1301" t="n">
        <v>76924.2502252013</v>
      </c>
      <c r="S101" s="1344" t="n">
        <v>87771.2518661526</v>
      </c>
    </row>
    <row r="102" customFormat="false" ht="16.5" hidden="false" customHeight="false" outlineLevel="0" collapsed="false">
      <c r="A102" s="1336" t="s">
        <v>529</v>
      </c>
      <c r="B102" s="1337" t="n">
        <f aca="false">J102</f>
        <v>500</v>
      </c>
      <c r="C102" s="1337" t="s">
        <v>496</v>
      </c>
      <c r="D102" s="1337" t="n">
        <f aca="false">K102</f>
        <v>300</v>
      </c>
      <c r="E102" s="1337" t="s">
        <v>496</v>
      </c>
      <c r="F102" s="1357" t="n">
        <f aca="false">L102</f>
        <v>2700</v>
      </c>
      <c r="G102" s="1337" t="s">
        <v>496</v>
      </c>
      <c r="H102" s="1325" t="n">
        <v>4</v>
      </c>
      <c r="I102" s="1327" t="s">
        <v>515</v>
      </c>
      <c r="J102" s="1338" t="n">
        <v>500</v>
      </c>
      <c r="K102" s="1209" t="n">
        <v>300</v>
      </c>
      <c r="L102" s="1209" t="n">
        <v>2700</v>
      </c>
      <c r="M102" s="1210" t="n">
        <v>51.9965496672921</v>
      </c>
      <c r="N102" s="1211" t="n">
        <v>4041.98302268822</v>
      </c>
      <c r="O102" s="1212" t="n">
        <v>47801.932437375</v>
      </c>
      <c r="P102" s="1367" t="n">
        <v>58840.010761126</v>
      </c>
      <c r="Q102" s="1300" t="n">
        <v>30402.6725828475</v>
      </c>
      <c r="R102" s="1301" t="n">
        <v>78204.6050202225</v>
      </c>
      <c r="S102" s="1344" t="n">
        <v>89242.6833439735</v>
      </c>
    </row>
    <row r="103" customFormat="false" ht="16.5" hidden="false" customHeight="false" outlineLevel="0" collapsed="false">
      <c r="A103" s="1336" t="s">
        <v>529</v>
      </c>
      <c r="B103" s="1337" t="n">
        <f aca="false">J103</f>
        <v>500</v>
      </c>
      <c r="C103" s="1337" t="s">
        <v>496</v>
      </c>
      <c r="D103" s="1337" t="n">
        <f aca="false">K103</f>
        <v>300</v>
      </c>
      <c r="E103" s="1337" t="s">
        <v>496</v>
      </c>
      <c r="F103" s="1357" t="n">
        <f aca="false">L103</f>
        <v>2750</v>
      </c>
      <c r="G103" s="1337" t="s">
        <v>496</v>
      </c>
      <c r="H103" s="1325" t="n">
        <v>4</v>
      </c>
      <c r="I103" s="1327" t="s">
        <v>515</v>
      </c>
      <c r="J103" s="1338" t="n">
        <v>500</v>
      </c>
      <c r="K103" s="1209" t="n">
        <v>300</v>
      </c>
      <c r="L103" s="1209" t="n">
        <v>2750</v>
      </c>
      <c r="M103" s="1210" t="n">
        <v>52.889482588904</v>
      </c>
      <c r="N103" s="1211" t="n">
        <v>4127.98266146882</v>
      </c>
      <c r="O103" s="1212" t="n">
        <v>48557.5981365263</v>
      </c>
      <c r="P103" s="1367" t="n">
        <v>59785.5653687064</v>
      </c>
      <c r="Q103" s="1300" t="n">
        <v>30851.6493752438</v>
      </c>
      <c r="R103" s="1301" t="n">
        <v>79409.24751177</v>
      </c>
      <c r="S103" s="1344" t="n">
        <v>90637.2147439502</v>
      </c>
    </row>
    <row r="104" customFormat="false" ht="16.5" hidden="false" customHeight="false" outlineLevel="0" collapsed="false">
      <c r="A104" s="1336" t="s">
        <v>529</v>
      </c>
      <c r="B104" s="1337" t="n">
        <f aca="false">J104</f>
        <v>500</v>
      </c>
      <c r="C104" s="1337" t="s">
        <v>496</v>
      </c>
      <c r="D104" s="1337" t="n">
        <f aca="false">K104</f>
        <v>300</v>
      </c>
      <c r="E104" s="1337" t="s">
        <v>496</v>
      </c>
      <c r="F104" s="1357" t="n">
        <f aca="false">L104</f>
        <v>2800</v>
      </c>
      <c r="G104" s="1337" t="s">
        <v>496</v>
      </c>
      <c r="H104" s="1325" t="n">
        <v>4</v>
      </c>
      <c r="I104" s="1327" t="s">
        <v>515</v>
      </c>
      <c r="J104" s="1338" t="n">
        <v>500</v>
      </c>
      <c r="K104" s="1209" t="n">
        <v>300</v>
      </c>
      <c r="L104" s="1209" t="n">
        <v>2800</v>
      </c>
      <c r="M104" s="1210" t="n">
        <v>53.7998815105159</v>
      </c>
      <c r="N104" s="1211" t="n">
        <v>4213.98230024942</v>
      </c>
      <c r="O104" s="1212" t="n">
        <v>49313.2637044688</v>
      </c>
      <c r="P104" s="1367" t="n">
        <v>60731.119976287</v>
      </c>
      <c r="Q104" s="1300" t="n">
        <v>31516.1231562225</v>
      </c>
      <c r="R104" s="1301" t="n">
        <v>80829.3868606913</v>
      </c>
      <c r="S104" s="1344" t="n">
        <v>92247.2431325095</v>
      </c>
    </row>
    <row r="105" customFormat="false" ht="16.5" hidden="false" customHeight="false" outlineLevel="0" collapsed="false">
      <c r="A105" s="1336" t="s">
        <v>529</v>
      </c>
      <c r="B105" s="1337" t="n">
        <f aca="false">J105</f>
        <v>500</v>
      </c>
      <c r="C105" s="1337" t="s">
        <v>496</v>
      </c>
      <c r="D105" s="1337" t="n">
        <f aca="false">K105</f>
        <v>300</v>
      </c>
      <c r="E105" s="1337" t="s">
        <v>496</v>
      </c>
      <c r="F105" s="1357" t="n">
        <f aca="false">L105</f>
        <v>2850</v>
      </c>
      <c r="G105" s="1337" t="s">
        <v>496</v>
      </c>
      <c r="H105" s="1325" t="n">
        <v>4</v>
      </c>
      <c r="I105" s="1327" t="s">
        <v>515</v>
      </c>
      <c r="J105" s="1338" t="n">
        <v>500</v>
      </c>
      <c r="K105" s="1209" t="n">
        <v>300</v>
      </c>
      <c r="L105" s="1209" t="n">
        <v>2850</v>
      </c>
      <c r="M105" s="1210" t="n">
        <v>54.6928144321278</v>
      </c>
      <c r="N105" s="1211" t="n">
        <v>4299.98193903002</v>
      </c>
      <c r="O105" s="1212" t="n">
        <v>50068.92940362</v>
      </c>
      <c r="P105" s="1367" t="n">
        <v>61676.6745838675</v>
      </c>
      <c r="Q105" s="1300" t="n">
        <v>31965.1000798275</v>
      </c>
      <c r="R105" s="1301" t="n">
        <v>82034.0294834475</v>
      </c>
      <c r="S105" s="1344" t="n">
        <v>93641.774663695</v>
      </c>
    </row>
    <row r="106" customFormat="false" ht="16.5" hidden="false" customHeight="false" outlineLevel="0" collapsed="false">
      <c r="A106" s="1336" t="s">
        <v>529</v>
      </c>
      <c r="B106" s="1337" t="n">
        <f aca="false">J106</f>
        <v>500</v>
      </c>
      <c r="C106" s="1337" t="s">
        <v>496</v>
      </c>
      <c r="D106" s="1337" t="n">
        <f aca="false">K106</f>
        <v>300</v>
      </c>
      <c r="E106" s="1337" t="s">
        <v>496</v>
      </c>
      <c r="F106" s="1357" t="n">
        <f aca="false">L106</f>
        <v>2900</v>
      </c>
      <c r="G106" s="1337" t="s">
        <v>496</v>
      </c>
      <c r="H106" s="1325" t="n">
        <v>4</v>
      </c>
      <c r="I106" s="1327" t="s">
        <v>515</v>
      </c>
      <c r="J106" s="1338" t="n">
        <v>500</v>
      </c>
      <c r="K106" s="1209" t="n">
        <v>300</v>
      </c>
      <c r="L106" s="1209" t="n">
        <v>2900</v>
      </c>
      <c r="M106" s="1210" t="n">
        <v>55.6032133537397</v>
      </c>
      <c r="N106" s="1211" t="n">
        <v>4385.98157781062</v>
      </c>
      <c r="O106" s="1212" t="n">
        <v>50824.5949715625</v>
      </c>
      <c r="P106" s="1367" t="n">
        <v>62622.2291914479</v>
      </c>
      <c r="Q106" s="1300" t="n">
        <v>32629.5738608063</v>
      </c>
      <c r="R106" s="1301" t="n">
        <v>83454.1688323688</v>
      </c>
      <c r="S106" s="1344" t="n">
        <v>95251.8030522542</v>
      </c>
    </row>
    <row r="107" customFormat="false" ht="16.5" hidden="false" customHeight="false" outlineLevel="0" collapsed="false">
      <c r="A107" s="1336" t="s">
        <v>529</v>
      </c>
      <c r="B107" s="1337" t="n">
        <f aca="false">J107</f>
        <v>500</v>
      </c>
      <c r="C107" s="1337" t="s">
        <v>496</v>
      </c>
      <c r="D107" s="1337" t="n">
        <f aca="false">K107</f>
        <v>300</v>
      </c>
      <c r="E107" s="1337" t="s">
        <v>496</v>
      </c>
      <c r="F107" s="1357" t="n">
        <f aca="false">L107</f>
        <v>2950</v>
      </c>
      <c r="G107" s="1337" t="s">
        <v>496</v>
      </c>
      <c r="H107" s="1325" t="n">
        <v>4</v>
      </c>
      <c r="I107" s="1327" t="s">
        <v>515</v>
      </c>
      <c r="J107" s="1338" t="n">
        <v>500</v>
      </c>
      <c r="K107" s="1209" t="n">
        <v>300</v>
      </c>
      <c r="L107" s="1209" t="n">
        <v>2950</v>
      </c>
      <c r="M107" s="1210" t="n">
        <v>56.4961462753516</v>
      </c>
      <c r="N107" s="1211" t="n">
        <v>4471.98121659122</v>
      </c>
      <c r="O107" s="1212" t="n">
        <v>51580.2606707138</v>
      </c>
      <c r="P107" s="1367" t="n">
        <v>63567.7837990284</v>
      </c>
      <c r="Q107" s="1300" t="n">
        <v>33078.5507844113</v>
      </c>
      <c r="R107" s="1301" t="n">
        <v>84658.811455125</v>
      </c>
      <c r="S107" s="1344" t="n">
        <v>96646.3345834397</v>
      </c>
    </row>
    <row r="108" customFormat="false" ht="16.5" hidden="false" customHeight="false" outlineLevel="0" collapsed="false">
      <c r="A108" s="1345" t="s">
        <v>529</v>
      </c>
      <c r="B108" s="1346" t="n">
        <f aca="false">J108</f>
        <v>500</v>
      </c>
      <c r="C108" s="1346" t="s">
        <v>496</v>
      </c>
      <c r="D108" s="1346" t="n">
        <f aca="false">K108</f>
        <v>300</v>
      </c>
      <c r="E108" s="1346" t="s">
        <v>496</v>
      </c>
      <c r="F108" s="1358" t="n">
        <f aca="false">L108</f>
        <v>3000</v>
      </c>
      <c r="G108" s="1346" t="s">
        <v>496</v>
      </c>
      <c r="H108" s="1348" t="n">
        <v>4</v>
      </c>
      <c r="I108" s="1349" t="s">
        <v>515</v>
      </c>
      <c r="J108" s="1368" t="n">
        <v>500</v>
      </c>
      <c r="K108" s="1220" t="n">
        <v>300</v>
      </c>
      <c r="L108" s="1220" t="n">
        <v>3000</v>
      </c>
      <c r="M108" s="1221" t="n">
        <v>56.0063855580132</v>
      </c>
      <c r="N108" s="1222" t="n">
        <v>4557.98085537182</v>
      </c>
      <c r="O108" s="1223" t="n">
        <v>53489.1181054838</v>
      </c>
      <c r="P108" s="1369" t="n">
        <v>64513.338406609</v>
      </c>
      <c r="Q108" s="1303" t="n">
        <v>33743.02456539</v>
      </c>
      <c r="R108" s="1304" t="n">
        <v>87232.1426708738</v>
      </c>
      <c r="S108" s="1370" t="n">
        <v>98256.362971999</v>
      </c>
    </row>
    <row r="109" customFormat="false" ht="19.5" hidden="false" customHeight="false" outlineLevel="0" collapsed="false">
      <c r="A109" s="1201" t="s">
        <v>504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516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24" t="s">
        <v>529</v>
      </c>
      <c r="B111" s="1325" t="n">
        <f aca="false">J111</f>
        <v>500</v>
      </c>
      <c r="C111" s="1325" t="s">
        <v>496</v>
      </c>
      <c r="D111" s="1325" t="n">
        <f aca="false">K111</f>
        <v>360</v>
      </c>
      <c r="E111" s="1325" t="s">
        <v>496</v>
      </c>
      <c r="F111" s="1357" t="n">
        <f aca="false">L111</f>
        <v>600</v>
      </c>
      <c r="G111" s="1325" t="s">
        <v>496</v>
      </c>
      <c r="H111" s="1325" t="n">
        <v>8</v>
      </c>
      <c r="I111" s="1327" t="s">
        <v>517</v>
      </c>
      <c r="J111" s="1371" t="n">
        <v>500</v>
      </c>
      <c r="K111" s="1226" t="n">
        <v>360</v>
      </c>
      <c r="L111" s="1226" t="n">
        <v>600</v>
      </c>
      <c r="M111" s="1227" t="n">
        <v>18.1929329733442</v>
      </c>
      <c r="N111" s="1228" t="n">
        <v>722.816793028669</v>
      </c>
      <c r="O111" s="1229" t="n">
        <v>19132.3274798925</v>
      </c>
      <c r="P111" s="1374" t="n">
        <v>22575.4155200588</v>
      </c>
      <c r="Q111" s="1297" t="n">
        <v>8602.21294115625</v>
      </c>
      <c r="R111" s="1298" t="n">
        <v>27734.5404210488</v>
      </c>
      <c r="S111" s="1373" t="n">
        <v>31177.628461215</v>
      </c>
    </row>
    <row r="112" customFormat="false" ht="16.5" hidden="false" customHeight="false" outlineLevel="0" collapsed="false">
      <c r="A112" s="1336" t="s">
        <v>529</v>
      </c>
      <c r="B112" s="1337" t="n">
        <f aca="false">J112</f>
        <v>500</v>
      </c>
      <c r="C112" s="1337" t="s">
        <v>496</v>
      </c>
      <c r="D112" s="1337" t="n">
        <f aca="false">K112</f>
        <v>360</v>
      </c>
      <c r="E112" s="1337" t="s">
        <v>496</v>
      </c>
      <c r="F112" s="1357" t="n">
        <f aca="false">L112</f>
        <v>650</v>
      </c>
      <c r="G112" s="1337" t="s">
        <v>496</v>
      </c>
      <c r="H112" s="1325" t="n">
        <v>8</v>
      </c>
      <c r="I112" s="1327" t="s">
        <v>517</v>
      </c>
      <c r="J112" s="1338" t="n">
        <v>500</v>
      </c>
      <c r="K112" s="1209" t="n">
        <v>360</v>
      </c>
      <c r="L112" s="1209" t="n">
        <v>650</v>
      </c>
      <c r="M112" s="1210" t="n">
        <v>19.3776413677063</v>
      </c>
      <c r="N112" s="1211" t="n">
        <v>867.380151634403</v>
      </c>
      <c r="O112" s="1212" t="n">
        <v>20284.3866215813</v>
      </c>
      <c r="P112" s="1342" t="n">
        <v>23938.66800333</v>
      </c>
      <c r="Q112" s="1300" t="n">
        <v>9119.59344723375</v>
      </c>
      <c r="R112" s="1301" t="n">
        <v>29403.980068815</v>
      </c>
      <c r="S112" s="1344" t="n">
        <v>33058.2614505638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500</v>
      </c>
      <c r="C113" s="1337" t="s">
        <v>496</v>
      </c>
      <c r="D113" s="1337" t="n">
        <f aca="false">K113</f>
        <v>360</v>
      </c>
      <c r="E113" s="1337" t="s">
        <v>496</v>
      </c>
      <c r="F113" s="1357" t="n">
        <f aca="false">L113</f>
        <v>700</v>
      </c>
      <c r="G113" s="1337" t="s">
        <v>496</v>
      </c>
      <c r="H113" s="1325" t="n">
        <v>8</v>
      </c>
      <c r="I113" s="1327" t="s">
        <v>517</v>
      </c>
      <c r="J113" s="1338" t="n">
        <v>500</v>
      </c>
      <c r="K113" s="1209" t="n">
        <v>360</v>
      </c>
      <c r="L113" s="1209" t="n">
        <v>700</v>
      </c>
      <c r="M113" s="1210" t="n">
        <v>20.5793897620684</v>
      </c>
      <c r="N113" s="1211" t="n">
        <v>1011.94351024014</v>
      </c>
      <c r="O113" s="1212" t="n">
        <v>21436.44576327</v>
      </c>
      <c r="P113" s="1342" t="n">
        <v>25301.9204866013</v>
      </c>
      <c r="Q113" s="1300" t="n">
        <v>9852.47094189375</v>
      </c>
      <c r="R113" s="1301" t="n">
        <v>31288.9167051638</v>
      </c>
      <c r="S113" s="1344" t="n">
        <v>35154.391428495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500</v>
      </c>
      <c r="C114" s="1337" t="s">
        <v>496</v>
      </c>
      <c r="D114" s="1337" t="n">
        <f aca="false">K114</f>
        <v>360</v>
      </c>
      <c r="E114" s="1337" t="s">
        <v>496</v>
      </c>
      <c r="F114" s="1357" t="n">
        <f aca="false">L114</f>
        <v>750</v>
      </c>
      <c r="G114" s="1337" t="s">
        <v>496</v>
      </c>
      <c r="H114" s="1325" t="n">
        <v>8</v>
      </c>
      <c r="I114" s="1327" t="s">
        <v>517</v>
      </c>
      <c r="J114" s="1338" t="n">
        <v>500</v>
      </c>
      <c r="K114" s="1209" t="n">
        <v>360</v>
      </c>
      <c r="L114" s="1209" t="n">
        <v>750</v>
      </c>
      <c r="M114" s="1210" t="n">
        <v>21.7640981564305</v>
      </c>
      <c r="N114" s="1211" t="n">
        <v>1156.50686884587</v>
      </c>
      <c r="O114" s="1212" t="n">
        <v>22588.5049049588</v>
      </c>
      <c r="P114" s="1342" t="n">
        <v>26665.1731010813</v>
      </c>
      <c r="Q114" s="1300" t="n">
        <v>10369.8514479713</v>
      </c>
      <c r="R114" s="1301" t="n">
        <v>32958.35635293</v>
      </c>
      <c r="S114" s="1344" t="n">
        <v>37035.0245490525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500</v>
      </c>
      <c r="C115" s="1337" t="s">
        <v>496</v>
      </c>
      <c r="D115" s="1337" t="n">
        <f aca="false">K115</f>
        <v>360</v>
      </c>
      <c r="E115" s="1337" t="s">
        <v>496</v>
      </c>
      <c r="F115" s="1357" t="n">
        <f aca="false">L115</f>
        <v>800</v>
      </c>
      <c r="G115" s="1337" t="s">
        <v>496</v>
      </c>
      <c r="H115" s="1325" t="n">
        <v>8</v>
      </c>
      <c r="I115" s="1327" t="s">
        <v>517</v>
      </c>
      <c r="J115" s="1338" t="n">
        <v>500</v>
      </c>
      <c r="K115" s="1209" t="n">
        <v>360</v>
      </c>
      <c r="L115" s="1209" t="n">
        <v>800</v>
      </c>
      <c r="M115" s="1210" t="n">
        <v>22.9488065507926</v>
      </c>
      <c r="N115" s="1211" t="n">
        <v>1301.0702274516</v>
      </c>
      <c r="O115" s="1212" t="n">
        <v>23740.5640466475</v>
      </c>
      <c r="P115" s="1342" t="n">
        <v>28028.4255843525</v>
      </c>
      <c r="Q115" s="1300" t="n">
        <v>10887.2319540488</v>
      </c>
      <c r="R115" s="1301" t="n">
        <v>34627.7960006963</v>
      </c>
      <c r="S115" s="1344" t="n">
        <v>38915.6575384013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500</v>
      </c>
      <c r="C116" s="1337" t="s">
        <v>496</v>
      </c>
      <c r="D116" s="1337" t="n">
        <f aca="false">K116</f>
        <v>360</v>
      </c>
      <c r="E116" s="1337" t="s">
        <v>496</v>
      </c>
      <c r="F116" s="1357" t="n">
        <f aca="false">L116</f>
        <v>850</v>
      </c>
      <c r="G116" s="1337" t="s">
        <v>496</v>
      </c>
      <c r="H116" s="1325" t="n">
        <v>8</v>
      </c>
      <c r="I116" s="1327" t="s">
        <v>517</v>
      </c>
      <c r="J116" s="1338" t="n">
        <v>500</v>
      </c>
      <c r="K116" s="1209" t="n">
        <v>360</v>
      </c>
      <c r="L116" s="1209" t="n">
        <v>850</v>
      </c>
      <c r="M116" s="1210" t="n">
        <v>24.1505549451547</v>
      </c>
      <c r="N116" s="1211" t="n">
        <v>1445.63358605734</v>
      </c>
      <c r="O116" s="1212" t="n">
        <v>24892.6231883363</v>
      </c>
      <c r="P116" s="1342" t="n">
        <v>29391.6780676238</v>
      </c>
      <c r="Q116" s="1300" t="n">
        <v>11620.1094487088</v>
      </c>
      <c r="R116" s="1301" t="n">
        <v>36512.732637045</v>
      </c>
      <c r="S116" s="1344" t="n">
        <v>41011.7875163325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500</v>
      </c>
      <c r="C117" s="1337" t="s">
        <v>496</v>
      </c>
      <c r="D117" s="1337" t="n">
        <f aca="false">K117</f>
        <v>360</v>
      </c>
      <c r="E117" s="1337" t="s">
        <v>496</v>
      </c>
      <c r="F117" s="1357" t="n">
        <f aca="false">L117</f>
        <v>900</v>
      </c>
      <c r="G117" s="1337" t="s">
        <v>496</v>
      </c>
      <c r="H117" s="1325" t="n">
        <v>8</v>
      </c>
      <c r="I117" s="1327" t="s">
        <v>517</v>
      </c>
      <c r="J117" s="1338" t="n">
        <v>500</v>
      </c>
      <c r="K117" s="1209" t="n">
        <v>360</v>
      </c>
      <c r="L117" s="1209" t="n">
        <v>900</v>
      </c>
      <c r="M117" s="1210" t="n">
        <v>25.3352633395168</v>
      </c>
      <c r="N117" s="1211" t="n">
        <v>1590.19694466307</v>
      </c>
      <c r="O117" s="1212" t="n">
        <v>26044.682330025</v>
      </c>
      <c r="P117" s="1342" t="n">
        <v>30754.930550895</v>
      </c>
      <c r="Q117" s="1300" t="n">
        <v>12137.4899547863</v>
      </c>
      <c r="R117" s="1301" t="n">
        <v>38182.1722848113</v>
      </c>
      <c r="S117" s="1344" t="n">
        <v>42892.4205056813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500</v>
      </c>
      <c r="C118" s="1337" t="s">
        <v>496</v>
      </c>
      <c r="D118" s="1337" t="n">
        <f aca="false">K118</f>
        <v>360</v>
      </c>
      <c r="E118" s="1337" t="s">
        <v>496</v>
      </c>
      <c r="F118" s="1357" t="n">
        <f aca="false">L118</f>
        <v>950</v>
      </c>
      <c r="G118" s="1337" t="s">
        <v>496</v>
      </c>
      <c r="H118" s="1325" t="n">
        <v>8</v>
      </c>
      <c r="I118" s="1327" t="s">
        <v>517</v>
      </c>
      <c r="J118" s="1338" t="n">
        <v>500</v>
      </c>
      <c r="K118" s="1209" t="n">
        <v>360</v>
      </c>
      <c r="L118" s="1209" t="n">
        <v>950</v>
      </c>
      <c r="M118" s="1210" t="n">
        <v>26.5370117338789</v>
      </c>
      <c r="N118" s="1211" t="n">
        <v>1734.76030326881</v>
      </c>
      <c r="O118" s="1212" t="n">
        <v>27196.7416029225</v>
      </c>
      <c r="P118" s="1342" t="n">
        <v>32118.183165375</v>
      </c>
      <c r="Q118" s="1300" t="n">
        <v>12870.3674494463</v>
      </c>
      <c r="R118" s="1301" t="n">
        <v>40067.1090523688</v>
      </c>
      <c r="S118" s="1344" t="n">
        <v>44988.5506148213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500</v>
      </c>
      <c r="C119" s="1337" t="s">
        <v>496</v>
      </c>
      <c r="D119" s="1337" t="n">
        <f aca="false">K119</f>
        <v>360</v>
      </c>
      <c r="E119" s="1337" t="s">
        <v>496</v>
      </c>
      <c r="F119" s="1357" t="n">
        <f aca="false">L119</f>
        <v>1000</v>
      </c>
      <c r="G119" s="1337" t="s">
        <v>496</v>
      </c>
      <c r="H119" s="1325" t="n">
        <v>8</v>
      </c>
      <c r="I119" s="1327" t="s">
        <v>517</v>
      </c>
      <c r="J119" s="1338" t="n">
        <v>500</v>
      </c>
      <c r="K119" s="1209" t="n">
        <v>360</v>
      </c>
      <c r="L119" s="1209" t="n">
        <v>1000</v>
      </c>
      <c r="M119" s="1210" t="n">
        <v>27.7217201282411</v>
      </c>
      <c r="N119" s="1211" t="n">
        <v>1879.32366187454</v>
      </c>
      <c r="O119" s="1212" t="n">
        <v>28348.8007446113</v>
      </c>
      <c r="P119" s="1342" t="n">
        <v>33481.4356486463</v>
      </c>
      <c r="Q119" s="1300" t="n">
        <v>13387.7479555238</v>
      </c>
      <c r="R119" s="1301" t="n">
        <v>41736.548700135</v>
      </c>
      <c r="S119" s="1344" t="n">
        <v>46869.18360417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500</v>
      </c>
      <c r="C120" s="1337" t="s">
        <v>496</v>
      </c>
      <c r="D120" s="1337" t="n">
        <f aca="false">K120</f>
        <v>360</v>
      </c>
      <c r="E120" s="1337" t="s">
        <v>496</v>
      </c>
      <c r="F120" s="1357" t="n">
        <f aca="false">L120</f>
        <v>1050</v>
      </c>
      <c r="G120" s="1337" t="s">
        <v>496</v>
      </c>
      <c r="H120" s="1325" t="n">
        <v>8</v>
      </c>
      <c r="I120" s="1327" t="s">
        <v>517</v>
      </c>
      <c r="J120" s="1338" t="n">
        <v>500</v>
      </c>
      <c r="K120" s="1209" t="n">
        <v>360</v>
      </c>
      <c r="L120" s="1209" t="n">
        <v>1050</v>
      </c>
      <c r="M120" s="1210" t="n">
        <v>28.9234685226032</v>
      </c>
      <c r="N120" s="1211" t="n">
        <v>2023.88702048027</v>
      </c>
      <c r="O120" s="1212" t="n">
        <v>29500.8598863</v>
      </c>
      <c r="P120" s="1342" t="n">
        <v>34844.6881319175</v>
      </c>
      <c r="Q120" s="1300" t="n">
        <v>14120.6254501838</v>
      </c>
      <c r="R120" s="1301" t="n">
        <v>43621.4853364838</v>
      </c>
      <c r="S120" s="1344" t="n">
        <v>48965.3135821013</v>
      </c>
    </row>
    <row r="121" customFormat="false" ht="16.5" hidden="false" customHeight="false" outlineLevel="0" collapsed="false">
      <c r="A121" s="1324" t="s">
        <v>529</v>
      </c>
      <c r="B121" s="1325" t="n">
        <f aca="false">J121</f>
        <v>500</v>
      </c>
      <c r="C121" s="1325" t="s">
        <v>496</v>
      </c>
      <c r="D121" s="1325" t="n">
        <f aca="false">K121</f>
        <v>360</v>
      </c>
      <c r="E121" s="1325" t="s">
        <v>496</v>
      </c>
      <c r="F121" s="1357" t="n">
        <f aca="false">L121</f>
        <v>1100</v>
      </c>
      <c r="G121" s="1325" t="s">
        <v>496</v>
      </c>
      <c r="H121" s="1325" t="n">
        <v>8</v>
      </c>
      <c r="I121" s="1327" t="s">
        <v>517</v>
      </c>
      <c r="J121" s="1338" t="n">
        <v>500</v>
      </c>
      <c r="K121" s="1209" t="n">
        <v>360</v>
      </c>
      <c r="L121" s="1209" t="n">
        <v>1100</v>
      </c>
      <c r="M121" s="1210" t="n">
        <v>30.1081769169653</v>
      </c>
      <c r="N121" s="1211" t="n">
        <v>2168.45037908601</v>
      </c>
      <c r="O121" s="1212" t="n">
        <v>30652.9190279888</v>
      </c>
      <c r="P121" s="1342" t="n">
        <v>36207.9406151888</v>
      </c>
      <c r="Q121" s="1300" t="n">
        <v>14638.0059562613</v>
      </c>
      <c r="R121" s="1301" t="n">
        <v>45290.92498425</v>
      </c>
      <c r="S121" s="1344" t="n">
        <v>50845.94657145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500</v>
      </c>
      <c r="C122" s="1337" t="s">
        <v>496</v>
      </c>
      <c r="D122" s="1337" t="n">
        <f aca="false">K122</f>
        <v>360</v>
      </c>
      <c r="E122" s="1337" t="s">
        <v>496</v>
      </c>
      <c r="F122" s="1357" t="n">
        <f aca="false">L122</f>
        <v>1150</v>
      </c>
      <c r="G122" s="1337" t="s">
        <v>496</v>
      </c>
      <c r="H122" s="1325" t="n">
        <v>8</v>
      </c>
      <c r="I122" s="1327" t="s">
        <v>517</v>
      </c>
      <c r="J122" s="1338" t="n">
        <v>500</v>
      </c>
      <c r="K122" s="1209" t="n">
        <v>360</v>
      </c>
      <c r="L122" s="1209" t="n">
        <v>1150</v>
      </c>
      <c r="M122" s="1210" t="n">
        <v>31.2928853113274</v>
      </c>
      <c r="N122" s="1211" t="n">
        <v>2313.01373769174</v>
      </c>
      <c r="O122" s="1212" t="n">
        <v>31804.9781696775</v>
      </c>
      <c r="P122" s="1342" t="n">
        <v>37571.1932296688</v>
      </c>
      <c r="Q122" s="1300" t="n">
        <v>15155.3864623388</v>
      </c>
      <c r="R122" s="1301" t="n">
        <v>46960.3646320163</v>
      </c>
      <c r="S122" s="1344" t="n">
        <v>52726.5796920075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500</v>
      </c>
      <c r="C123" s="1337" t="s">
        <v>496</v>
      </c>
      <c r="D123" s="1337" t="n">
        <f aca="false">K123</f>
        <v>360</v>
      </c>
      <c r="E123" s="1337" t="s">
        <v>496</v>
      </c>
      <c r="F123" s="1357" t="n">
        <f aca="false">L123</f>
        <v>1200</v>
      </c>
      <c r="G123" s="1337" t="s">
        <v>496</v>
      </c>
      <c r="H123" s="1325" t="n">
        <v>8</v>
      </c>
      <c r="I123" s="1327" t="s">
        <v>517</v>
      </c>
      <c r="J123" s="1338" t="n">
        <v>500</v>
      </c>
      <c r="K123" s="1209" t="n">
        <v>360</v>
      </c>
      <c r="L123" s="1209" t="n">
        <v>1200</v>
      </c>
      <c r="M123" s="1210" t="n">
        <v>32.6516337056895</v>
      </c>
      <c r="N123" s="1211" t="n">
        <v>2457.57709629748</v>
      </c>
      <c r="O123" s="1212" t="n">
        <v>33101.2512102488</v>
      </c>
      <c r="P123" s="1342" t="n">
        <v>39079.5398913263</v>
      </c>
      <c r="Q123" s="1300" t="n">
        <v>15888.2640882075</v>
      </c>
      <c r="R123" s="1301" t="n">
        <v>48989.5152984563</v>
      </c>
      <c r="S123" s="1344" t="n">
        <v>54967.8039795338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500</v>
      </c>
      <c r="C124" s="1337" t="s">
        <v>496</v>
      </c>
      <c r="D124" s="1337" t="n">
        <f aca="false">K124</f>
        <v>360</v>
      </c>
      <c r="E124" s="1337" t="s">
        <v>496</v>
      </c>
      <c r="F124" s="1357" t="n">
        <f aca="false">L124</f>
        <v>1250</v>
      </c>
      <c r="G124" s="1337" t="s">
        <v>496</v>
      </c>
      <c r="H124" s="1325" t="n">
        <v>8</v>
      </c>
      <c r="I124" s="1327" t="s">
        <v>517</v>
      </c>
      <c r="J124" s="1338" t="n">
        <v>500</v>
      </c>
      <c r="K124" s="1209" t="n">
        <v>360</v>
      </c>
      <c r="L124" s="1209" t="n">
        <v>1250</v>
      </c>
      <c r="M124" s="1210" t="n">
        <v>33.8363421000516</v>
      </c>
      <c r="N124" s="1211" t="n">
        <v>2602.14045490321</v>
      </c>
      <c r="O124" s="1212" t="n">
        <v>34253.3103519375</v>
      </c>
      <c r="P124" s="1342" t="n">
        <v>40442.7925058063</v>
      </c>
      <c r="Q124" s="1300" t="n">
        <v>16405.644594285</v>
      </c>
      <c r="R124" s="1301" t="n">
        <v>50658.9549462225</v>
      </c>
      <c r="S124" s="1344" t="n">
        <v>56848.4371000913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500</v>
      </c>
      <c r="C125" s="1337" t="s">
        <v>496</v>
      </c>
      <c r="D125" s="1337" t="n">
        <f aca="false">K125</f>
        <v>360</v>
      </c>
      <c r="E125" s="1337" t="s">
        <v>496</v>
      </c>
      <c r="F125" s="1357" t="n">
        <f aca="false">L125</f>
        <v>1300</v>
      </c>
      <c r="G125" s="1337" t="s">
        <v>496</v>
      </c>
      <c r="H125" s="1325" t="n">
        <v>8</v>
      </c>
      <c r="I125" s="1327" t="s">
        <v>517</v>
      </c>
      <c r="J125" s="1338" t="n">
        <v>500</v>
      </c>
      <c r="K125" s="1209" t="n">
        <v>360</v>
      </c>
      <c r="L125" s="1209" t="n">
        <v>1300</v>
      </c>
      <c r="M125" s="1210" t="n">
        <v>35.0380904944137</v>
      </c>
      <c r="N125" s="1211" t="n">
        <v>2746.70381350894</v>
      </c>
      <c r="O125" s="1212" t="n">
        <v>35405.3694936263</v>
      </c>
      <c r="P125" s="1342" t="n">
        <v>41806.0449890775</v>
      </c>
      <c r="Q125" s="1300" t="n">
        <v>17138.522088945</v>
      </c>
      <c r="R125" s="1301" t="n">
        <v>52543.8915825713</v>
      </c>
      <c r="S125" s="1344" t="n">
        <v>58944.5670780225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500</v>
      </c>
      <c r="C126" s="1337" t="s">
        <v>496</v>
      </c>
      <c r="D126" s="1337" t="n">
        <f aca="false">K126</f>
        <v>360</v>
      </c>
      <c r="E126" s="1337" t="s">
        <v>496</v>
      </c>
      <c r="F126" s="1357" t="n">
        <f aca="false">L126</f>
        <v>1350</v>
      </c>
      <c r="G126" s="1337" t="s">
        <v>496</v>
      </c>
      <c r="H126" s="1325" t="n">
        <v>8</v>
      </c>
      <c r="I126" s="1327" t="s">
        <v>517</v>
      </c>
      <c r="J126" s="1338" t="n">
        <v>500</v>
      </c>
      <c r="K126" s="1209" t="n">
        <v>360</v>
      </c>
      <c r="L126" s="1209" t="n">
        <v>1350</v>
      </c>
      <c r="M126" s="1210" t="n">
        <v>36.2227988887758</v>
      </c>
      <c r="N126" s="1211" t="n">
        <v>2891.26717211468</v>
      </c>
      <c r="O126" s="1212" t="n">
        <v>36557.428635315</v>
      </c>
      <c r="P126" s="1342" t="n">
        <v>43169.2974723488</v>
      </c>
      <c r="Q126" s="1300" t="n">
        <v>17655.9025950225</v>
      </c>
      <c r="R126" s="1301" t="n">
        <v>54213.3312303375</v>
      </c>
      <c r="S126" s="1344" t="n">
        <v>60825.2000673713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500</v>
      </c>
      <c r="C127" s="1337" t="s">
        <v>496</v>
      </c>
      <c r="D127" s="1337" t="n">
        <f aca="false">K127</f>
        <v>360</v>
      </c>
      <c r="E127" s="1337" t="s">
        <v>496</v>
      </c>
      <c r="F127" s="1357" t="n">
        <f aca="false">L127</f>
        <v>1400</v>
      </c>
      <c r="G127" s="1337" t="s">
        <v>496</v>
      </c>
      <c r="H127" s="1325" t="n">
        <v>8</v>
      </c>
      <c r="I127" s="1327" t="s">
        <v>517</v>
      </c>
      <c r="J127" s="1338" t="n">
        <v>500</v>
      </c>
      <c r="K127" s="1209" t="n">
        <v>360</v>
      </c>
      <c r="L127" s="1209" t="n">
        <v>1400</v>
      </c>
      <c r="M127" s="1210" t="n">
        <v>37.4245472831379</v>
      </c>
      <c r="N127" s="1211" t="n">
        <v>3035.83053072041</v>
      </c>
      <c r="O127" s="1212" t="n">
        <v>37709.4877770038</v>
      </c>
      <c r="P127" s="1342" t="n">
        <v>44532.5500868288</v>
      </c>
      <c r="Q127" s="1300" t="n">
        <v>18388.7800896825</v>
      </c>
      <c r="R127" s="1301" t="n">
        <v>56098.2678666863</v>
      </c>
      <c r="S127" s="1344" t="n">
        <v>62921.3301765113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500</v>
      </c>
      <c r="C128" s="1337" t="s">
        <v>496</v>
      </c>
      <c r="D128" s="1337" t="n">
        <f aca="false">K128</f>
        <v>360</v>
      </c>
      <c r="E128" s="1337" t="s">
        <v>496</v>
      </c>
      <c r="F128" s="1357" t="n">
        <f aca="false">L128</f>
        <v>1450</v>
      </c>
      <c r="G128" s="1337" t="s">
        <v>496</v>
      </c>
      <c r="H128" s="1325" t="n">
        <v>8</v>
      </c>
      <c r="I128" s="1327" t="s">
        <v>517</v>
      </c>
      <c r="J128" s="1338" t="n">
        <v>500</v>
      </c>
      <c r="K128" s="1209" t="n">
        <v>360</v>
      </c>
      <c r="L128" s="1209" t="n">
        <v>1450</v>
      </c>
      <c r="M128" s="1210" t="n">
        <v>38.6092556775</v>
      </c>
      <c r="N128" s="1211" t="n">
        <v>3180.39388932615</v>
      </c>
      <c r="O128" s="1212" t="n">
        <v>38861.5469186925</v>
      </c>
      <c r="P128" s="1342" t="n">
        <v>45895.8025701</v>
      </c>
      <c r="Q128" s="1300" t="n">
        <v>18906.16059576</v>
      </c>
      <c r="R128" s="1301" t="n">
        <v>57767.7075144525</v>
      </c>
      <c r="S128" s="1344" t="n">
        <v>64801.96316586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500</v>
      </c>
      <c r="C129" s="1337" t="s">
        <v>496</v>
      </c>
      <c r="D129" s="1337" t="n">
        <f aca="false">K129</f>
        <v>360</v>
      </c>
      <c r="E129" s="1337" t="s">
        <v>496</v>
      </c>
      <c r="F129" s="1357" t="n">
        <f aca="false">L129</f>
        <v>1500</v>
      </c>
      <c r="G129" s="1337" t="s">
        <v>496</v>
      </c>
      <c r="H129" s="1325" t="n">
        <v>8</v>
      </c>
      <c r="I129" s="1327" t="s">
        <v>517</v>
      </c>
      <c r="J129" s="1338" t="n">
        <v>500</v>
      </c>
      <c r="K129" s="1209" t="n">
        <v>360</v>
      </c>
      <c r="L129" s="1209" t="n">
        <v>1500</v>
      </c>
      <c r="M129" s="1210" t="n">
        <v>40.0466253658221</v>
      </c>
      <c r="N129" s="1211" t="n">
        <v>3324.95724793188</v>
      </c>
      <c r="O129" s="1212" t="n">
        <v>40716.8484843488</v>
      </c>
      <c r="P129" s="1342" t="n">
        <v>47949.3668550263</v>
      </c>
      <c r="Q129" s="1300" t="n">
        <v>19639.03809042</v>
      </c>
      <c r="R129" s="1301" t="n">
        <v>60355.8865747688</v>
      </c>
      <c r="S129" s="1344" t="n">
        <v>67588.4049454463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500</v>
      </c>
      <c r="C130" s="1337" t="s">
        <v>496</v>
      </c>
      <c r="D130" s="1337" t="n">
        <f aca="false">K130</f>
        <v>360</v>
      </c>
      <c r="E130" s="1337" t="s">
        <v>496</v>
      </c>
      <c r="F130" s="1357" t="n">
        <f aca="false">L130</f>
        <v>1550</v>
      </c>
      <c r="G130" s="1337" t="s">
        <v>496</v>
      </c>
      <c r="H130" s="1325" t="n">
        <v>8</v>
      </c>
      <c r="I130" s="1327" t="s">
        <v>517</v>
      </c>
      <c r="J130" s="1338" t="n">
        <v>500</v>
      </c>
      <c r="K130" s="1209" t="n">
        <v>360</v>
      </c>
      <c r="L130" s="1209" t="n">
        <v>1550</v>
      </c>
      <c r="M130" s="1210" t="n">
        <v>41.2313337601842</v>
      </c>
      <c r="N130" s="1211" t="n">
        <v>3469.52060653761</v>
      </c>
      <c r="O130" s="1212" t="n">
        <v>41868.9076260375</v>
      </c>
      <c r="P130" s="1342" t="n">
        <v>49312.6193382975</v>
      </c>
      <c r="Q130" s="1300" t="n">
        <v>20156.4185964975</v>
      </c>
      <c r="R130" s="1301" t="n">
        <v>62025.326222535</v>
      </c>
      <c r="S130" s="1344" t="n">
        <v>69469.037934795</v>
      </c>
    </row>
    <row r="131" customFormat="false" ht="16.5" hidden="false" customHeight="false" outlineLevel="0" collapsed="false">
      <c r="A131" s="1324" t="s">
        <v>529</v>
      </c>
      <c r="B131" s="1325" t="n">
        <f aca="false">J131</f>
        <v>500</v>
      </c>
      <c r="C131" s="1325" t="s">
        <v>496</v>
      </c>
      <c r="D131" s="1325" t="n">
        <f aca="false">K131</f>
        <v>360</v>
      </c>
      <c r="E131" s="1325" t="s">
        <v>496</v>
      </c>
      <c r="F131" s="1357" t="n">
        <f aca="false">L131</f>
        <v>1600</v>
      </c>
      <c r="G131" s="1325" t="s">
        <v>496</v>
      </c>
      <c r="H131" s="1325" t="n">
        <v>8</v>
      </c>
      <c r="I131" s="1327" t="s">
        <v>517</v>
      </c>
      <c r="J131" s="1338" t="n">
        <v>500</v>
      </c>
      <c r="K131" s="1209" t="n">
        <v>360</v>
      </c>
      <c r="L131" s="1209" t="n">
        <v>1600</v>
      </c>
      <c r="M131" s="1210" t="n">
        <v>42.4160421545463</v>
      </c>
      <c r="N131" s="1211" t="n">
        <v>3614.08396514335</v>
      </c>
      <c r="O131" s="1212" t="n">
        <v>43020.9667677263</v>
      </c>
      <c r="P131" s="1342" t="n">
        <v>50675.8718215688</v>
      </c>
      <c r="Q131" s="1300" t="n">
        <v>20673.799102575</v>
      </c>
      <c r="R131" s="1301" t="n">
        <v>63694.7658703013</v>
      </c>
      <c r="S131" s="1344" t="n">
        <v>71349.6709241438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500</v>
      </c>
      <c r="C132" s="1337" t="s">
        <v>496</v>
      </c>
      <c r="D132" s="1337" t="n">
        <f aca="false">K132</f>
        <v>360</v>
      </c>
      <c r="E132" s="1337" t="s">
        <v>496</v>
      </c>
      <c r="F132" s="1357" t="n">
        <f aca="false">L132</f>
        <v>1650</v>
      </c>
      <c r="G132" s="1337" t="s">
        <v>496</v>
      </c>
      <c r="H132" s="1325" t="n">
        <v>8</v>
      </c>
      <c r="I132" s="1327" t="s">
        <v>517</v>
      </c>
      <c r="J132" s="1338" t="n">
        <v>500</v>
      </c>
      <c r="K132" s="1209" t="n">
        <v>360</v>
      </c>
      <c r="L132" s="1209" t="n">
        <v>1650</v>
      </c>
      <c r="M132" s="1210" t="n">
        <v>43.6177905489084</v>
      </c>
      <c r="N132" s="1211" t="n">
        <v>3758.64732374908</v>
      </c>
      <c r="O132" s="1212" t="n">
        <v>44173.025909415</v>
      </c>
      <c r="P132" s="1342" t="n">
        <v>52039.12430484</v>
      </c>
      <c r="Q132" s="1300" t="n">
        <v>21406.676597235</v>
      </c>
      <c r="R132" s="1301" t="n">
        <v>65579.70250665</v>
      </c>
      <c r="S132" s="1344" t="n">
        <v>73445.800902075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500</v>
      </c>
      <c r="C133" s="1337" t="s">
        <v>496</v>
      </c>
      <c r="D133" s="1337" t="n">
        <f aca="false">K133</f>
        <v>360</v>
      </c>
      <c r="E133" s="1337" t="s">
        <v>496</v>
      </c>
      <c r="F133" s="1357" t="n">
        <f aca="false">L133</f>
        <v>1700</v>
      </c>
      <c r="G133" s="1337" t="s">
        <v>496</v>
      </c>
      <c r="H133" s="1325" t="n">
        <v>8</v>
      </c>
      <c r="I133" s="1327" t="s">
        <v>517</v>
      </c>
      <c r="J133" s="1338" t="n">
        <v>500</v>
      </c>
      <c r="K133" s="1209" t="n">
        <v>360</v>
      </c>
      <c r="L133" s="1209" t="n">
        <v>1700</v>
      </c>
      <c r="M133" s="1210" t="n">
        <v>44.8024989432705</v>
      </c>
      <c r="N133" s="1211" t="n">
        <v>3903.21068235481</v>
      </c>
      <c r="O133" s="1212" t="n">
        <v>45325.0851823125</v>
      </c>
      <c r="P133" s="1342" t="n">
        <v>53402.37691932</v>
      </c>
      <c r="Q133" s="1300" t="n">
        <v>21924.0571033125</v>
      </c>
      <c r="R133" s="1301" t="n">
        <v>67249.142285625</v>
      </c>
      <c r="S133" s="1344" t="n">
        <v>75326.4340226325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500</v>
      </c>
      <c r="C134" s="1337" t="s">
        <v>496</v>
      </c>
      <c r="D134" s="1337" t="n">
        <f aca="false">K134</f>
        <v>360</v>
      </c>
      <c r="E134" s="1337" t="s">
        <v>496</v>
      </c>
      <c r="F134" s="1357" t="n">
        <f aca="false">L134</f>
        <v>1750</v>
      </c>
      <c r="G134" s="1337" t="s">
        <v>496</v>
      </c>
      <c r="H134" s="1325" t="n">
        <v>8</v>
      </c>
      <c r="I134" s="1327" t="s">
        <v>517</v>
      </c>
      <c r="J134" s="1338" t="n">
        <v>500</v>
      </c>
      <c r="K134" s="1209" t="n">
        <v>360</v>
      </c>
      <c r="L134" s="1209" t="n">
        <v>1750</v>
      </c>
      <c r="M134" s="1210" t="n">
        <v>46.0042473376326</v>
      </c>
      <c r="N134" s="1211" t="n">
        <v>4047.77404096055</v>
      </c>
      <c r="O134" s="1212" t="n">
        <v>46477.1443240013</v>
      </c>
      <c r="P134" s="1342" t="n">
        <v>54765.6294025913</v>
      </c>
      <c r="Q134" s="1300" t="n">
        <v>22656.9345979725</v>
      </c>
      <c r="R134" s="1301" t="n">
        <v>69134.0789219738</v>
      </c>
      <c r="S134" s="1344" t="n">
        <v>77422.5640005638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500</v>
      </c>
      <c r="C135" s="1337" t="s">
        <v>496</v>
      </c>
      <c r="D135" s="1337" t="n">
        <f aca="false">K135</f>
        <v>360</v>
      </c>
      <c r="E135" s="1337" t="s">
        <v>496</v>
      </c>
      <c r="F135" s="1357" t="n">
        <f aca="false">L135</f>
        <v>1800</v>
      </c>
      <c r="G135" s="1337" t="s">
        <v>496</v>
      </c>
      <c r="H135" s="1325" t="n">
        <v>8</v>
      </c>
      <c r="I135" s="1327" t="s">
        <v>517</v>
      </c>
      <c r="J135" s="1338" t="n">
        <v>500</v>
      </c>
      <c r="K135" s="1209" t="n">
        <v>360</v>
      </c>
      <c r="L135" s="1209" t="n">
        <v>1800</v>
      </c>
      <c r="M135" s="1210" t="n">
        <v>47.1889557319947</v>
      </c>
      <c r="N135" s="1211" t="n">
        <v>4192.33739956628</v>
      </c>
      <c r="O135" s="1212" t="n">
        <v>47629.20346569</v>
      </c>
      <c r="P135" s="1342" t="n">
        <v>56128.8818858625</v>
      </c>
      <c r="Q135" s="1300" t="n">
        <v>23174.31510405</v>
      </c>
      <c r="R135" s="1301" t="n">
        <v>70803.51856974</v>
      </c>
      <c r="S135" s="1344" t="n">
        <v>79303.1969899125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500</v>
      </c>
      <c r="C136" s="1337" t="s">
        <v>496</v>
      </c>
      <c r="D136" s="1337" t="n">
        <f aca="false">K136</f>
        <v>360</v>
      </c>
      <c r="E136" s="1337" t="s">
        <v>496</v>
      </c>
      <c r="F136" s="1357" t="n">
        <f aca="false">L136</f>
        <v>1850</v>
      </c>
      <c r="G136" s="1337" t="s">
        <v>496</v>
      </c>
      <c r="H136" s="1325" t="n">
        <v>8</v>
      </c>
      <c r="I136" s="1327" t="s">
        <v>517</v>
      </c>
      <c r="J136" s="1338" t="n">
        <v>500</v>
      </c>
      <c r="K136" s="1209" t="n">
        <v>360</v>
      </c>
      <c r="L136" s="1209" t="n">
        <v>1850</v>
      </c>
      <c r="M136" s="1210" t="n">
        <v>48.3907041263568</v>
      </c>
      <c r="N136" s="1211" t="n">
        <v>4336.90075817202</v>
      </c>
      <c r="O136" s="1212" t="n">
        <v>48781.2626073788</v>
      </c>
      <c r="P136" s="1342" t="n">
        <v>57492.1343691338</v>
      </c>
      <c r="Q136" s="1300" t="n">
        <v>23907.1927299188</v>
      </c>
      <c r="R136" s="1301" t="n">
        <v>72688.4553372975</v>
      </c>
      <c r="S136" s="1344" t="n">
        <v>81399.3270990525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500</v>
      </c>
      <c r="C137" s="1337" t="s">
        <v>496</v>
      </c>
      <c r="D137" s="1337" t="n">
        <f aca="false">K137</f>
        <v>360</v>
      </c>
      <c r="E137" s="1337" t="s">
        <v>496</v>
      </c>
      <c r="F137" s="1357" t="n">
        <f aca="false">L137</f>
        <v>1900</v>
      </c>
      <c r="G137" s="1337" t="s">
        <v>496</v>
      </c>
      <c r="H137" s="1325" t="n">
        <v>8</v>
      </c>
      <c r="I137" s="1327" t="s">
        <v>517</v>
      </c>
      <c r="J137" s="1338" t="n">
        <v>500</v>
      </c>
      <c r="K137" s="1209" t="n">
        <v>360</v>
      </c>
      <c r="L137" s="1209" t="n">
        <v>1900</v>
      </c>
      <c r="M137" s="1210" t="n">
        <v>49.5754125207189</v>
      </c>
      <c r="N137" s="1211" t="n">
        <v>4481.46411677775</v>
      </c>
      <c r="O137" s="1212" t="n">
        <v>49933.3217490675</v>
      </c>
      <c r="P137" s="1342" t="n">
        <v>58855.3869836138</v>
      </c>
      <c r="Q137" s="1300" t="n">
        <v>24424.5732359963</v>
      </c>
      <c r="R137" s="1301" t="n">
        <v>74357.8949850638</v>
      </c>
      <c r="S137" s="1344" t="n">
        <v>83279.96021961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500</v>
      </c>
      <c r="C138" s="1337" t="s">
        <v>496</v>
      </c>
      <c r="D138" s="1337" t="n">
        <f aca="false">K138</f>
        <v>360</v>
      </c>
      <c r="E138" s="1337" t="s">
        <v>496</v>
      </c>
      <c r="F138" s="1357" t="n">
        <f aca="false">L138</f>
        <v>1950</v>
      </c>
      <c r="G138" s="1337" t="s">
        <v>496</v>
      </c>
      <c r="H138" s="1325" t="n">
        <v>8</v>
      </c>
      <c r="I138" s="1327" t="s">
        <v>517</v>
      </c>
      <c r="J138" s="1338" t="n">
        <v>500</v>
      </c>
      <c r="K138" s="1209" t="n">
        <v>360</v>
      </c>
      <c r="L138" s="1209" t="n">
        <v>1950</v>
      </c>
      <c r="M138" s="1210" t="n">
        <v>50.9171209150811</v>
      </c>
      <c r="N138" s="1211" t="n">
        <v>4626.02747538348</v>
      </c>
      <c r="O138" s="1212" t="n">
        <v>51229.5947896388</v>
      </c>
      <c r="P138" s="1342" t="n">
        <v>60363.7336452713</v>
      </c>
      <c r="Q138" s="1300" t="n">
        <v>24941.9537420738</v>
      </c>
      <c r="R138" s="1301" t="n">
        <v>76171.5485317125</v>
      </c>
      <c r="S138" s="1344" t="n">
        <v>85305.687387345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500</v>
      </c>
      <c r="C139" s="1337" t="s">
        <v>496</v>
      </c>
      <c r="D139" s="1337" t="n">
        <f aca="false">K139</f>
        <v>360</v>
      </c>
      <c r="E139" s="1337" t="s">
        <v>496</v>
      </c>
      <c r="F139" s="1357" t="n">
        <f aca="false">L139</f>
        <v>2000</v>
      </c>
      <c r="G139" s="1337" t="s">
        <v>496</v>
      </c>
      <c r="H139" s="1325" t="n">
        <v>8</v>
      </c>
      <c r="I139" s="1327" t="s">
        <v>517</v>
      </c>
      <c r="J139" s="1338" t="n">
        <v>500</v>
      </c>
      <c r="K139" s="1209" t="n">
        <v>360</v>
      </c>
      <c r="L139" s="1209" t="n">
        <v>2000</v>
      </c>
      <c r="M139" s="1210" t="n">
        <v>52.2104317094432</v>
      </c>
      <c r="N139" s="1211" t="n">
        <v>4770.59083398922</v>
      </c>
      <c r="O139" s="1212" t="n">
        <v>52597.114706295</v>
      </c>
      <c r="P139" s="1342" t="n">
        <v>62019.2112387413</v>
      </c>
      <c r="Q139" s="1300" t="n">
        <v>25674.8312367338</v>
      </c>
      <c r="R139" s="1301" t="n">
        <v>78271.9459430288</v>
      </c>
      <c r="S139" s="1344" t="n">
        <v>87694.042475475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500</v>
      </c>
      <c r="C140" s="1337" t="s">
        <v>496</v>
      </c>
      <c r="D140" s="1337" t="n">
        <f aca="false">K140</f>
        <v>360</v>
      </c>
      <c r="E140" s="1337" t="s">
        <v>496</v>
      </c>
      <c r="F140" s="1357" t="n">
        <f aca="false">L140</f>
        <v>2050</v>
      </c>
      <c r="G140" s="1337" t="s">
        <v>496</v>
      </c>
      <c r="H140" s="1325" t="n">
        <v>8</v>
      </c>
      <c r="I140" s="1327" t="s">
        <v>517</v>
      </c>
      <c r="J140" s="1338" t="n">
        <v>500</v>
      </c>
      <c r="K140" s="1209" t="n">
        <v>360</v>
      </c>
      <c r="L140" s="1209" t="n">
        <v>2050</v>
      </c>
      <c r="M140" s="1210" t="n">
        <v>53.3951401038053</v>
      </c>
      <c r="N140" s="1211" t="n">
        <v>4915.15419259495</v>
      </c>
      <c r="O140" s="1212" t="n">
        <v>53749.1738479838</v>
      </c>
      <c r="P140" s="1342" t="n">
        <v>63382.4637220125</v>
      </c>
      <c r="Q140" s="1300" t="n">
        <v>26192.2117428113</v>
      </c>
      <c r="R140" s="1301" t="n">
        <v>79941.385590795</v>
      </c>
      <c r="S140" s="1344" t="n">
        <v>89574.6754648238</v>
      </c>
    </row>
    <row r="141" customFormat="false" ht="16.5" hidden="false" customHeight="false" outlineLevel="0" collapsed="false">
      <c r="A141" s="1324" t="s">
        <v>529</v>
      </c>
      <c r="B141" s="1325" t="n">
        <f aca="false">J141</f>
        <v>500</v>
      </c>
      <c r="C141" s="1325" t="s">
        <v>496</v>
      </c>
      <c r="D141" s="1325" t="n">
        <f aca="false">K141</f>
        <v>360</v>
      </c>
      <c r="E141" s="1325" t="s">
        <v>496</v>
      </c>
      <c r="F141" s="1357" t="n">
        <f aca="false">L141</f>
        <v>2100</v>
      </c>
      <c r="G141" s="1325" t="s">
        <v>496</v>
      </c>
      <c r="H141" s="1325" t="n">
        <v>8</v>
      </c>
      <c r="I141" s="1327" t="s">
        <v>517</v>
      </c>
      <c r="J141" s="1338" t="n">
        <v>500</v>
      </c>
      <c r="K141" s="1209" t="n">
        <v>360</v>
      </c>
      <c r="L141" s="1209" t="n">
        <v>2100</v>
      </c>
      <c r="M141" s="1210" t="n">
        <v>54.5968884981674</v>
      </c>
      <c r="N141" s="1211" t="n">
        <v>5059.71755120069</v>
      </c>
      <c r="O141" s="1212" t="n">
        <v>54901.2329896725</v>
      </c>
      <c r="P141" s="1342" t="n">
        <v>64745.7162052838</v>
      </c>
      <c r="Q141" s="1300" t="n">
        <v>26925.0892374713</v>
      </c>
      <c r="R141" s="1301" t="n">
        <v>81826.3222271438</v>
      </c>
      <c r="S141" s="1344" t="n">
        <v>91670.805442755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500</v>
      </c>
      <c r="C142" s="1337" t="s">
        <v>496</v>
      </c>
      <c r="D142" s="1337" t="n">
        <f aca="false">K142</f>
        <v>360</v>
      </c>
      <c r="E142" s="1337" t="s">
        <v>496</v>
      </c>
      <c r="F142" s="1357" t="n">
        <f aca="false">L142</f>
        <v>2150</v>
      </c>
      <c r="G142" s="1337" t="s">
        <v>496</v>
      </c>
      <c r="H142" s="1325" t="n">
        <v>8</v>
      </c>
      <c r="I142" s="1327" t="s">
        <v>517</v>
      </c>
      <c r="J142" s="1338" t="n">
        <v>500</v>
      </c>
      <c r="K142" s="1209" t="n">
        <v>360</v>
      </c>
      <c r="L142" s="1209" t="n">
        <v>2150</v>
      </c>
      <c r="M142" s="1210" t="n">
        <v>55.7815968925295</v>
      </c>
      <c r="N142" s="1211" t="n">
        <v>5204.28090980642</v>
      </c>
      <c r="O142" s="1212" t="n">
        <v>56053.2921313613</v>
      </c>
      <c r="P142" s="1342" t="n">
        <v>66108.9688197638</v>
      </c>
      <c r="Q142" s="1300" t="n">
        <v>27442.4697435488</v>
      </c>
      <c r="R142" s="1301" t="n">
        <v>83495.76187491</v>
      </c>
      <c r="S142" s="1344" t="n">
        <v>93551.4385633125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500</v>
      </c>
      <c r="C143" s="1337" t="s">
        <v>496</v>
      </c>
      <c r="D143" s="1337" t="n">
        <f aca="false">K143</f>
        <v>360</v>
      </c>
      <c r="E143" s="1337" t="s">
        <v>496</v>
      </c>
      <c r="F143" s="1357" t="n">
        <f aca="false">L143</f>
        <v>2200</v>
      </c>
      <c r="G143" s="1337" t="s">
        <v>496</v>
      </c>
      <c r="H143" s="1325" t="n">
        <v>8</v>
      </c>
      <c r="I143" s="1327" t="s">
        <v>517</v>
      </c>
      <c r="J143" s="1338" t="n">
        <v>500</v>
      </c>
      <c r="K143" s="1209" t="n">
        <v>360</v>
      </c>
      <c r="L143" s="1209" t="n">
        <v>2200</v>
      </c>
      <c r="M143" s="1210" t="n">
        <v>56.9833452868916</v>
      </c>
      <c r="N143" s="1211" t="n">
        <v>5348.84426841215</v>
      </c>
      <c r="O143" s="1212" t="n">
        <v>57205.35127305</v>
      </c>
      <c r="P143" s="1342" t="n">
        <v>67472.221303035</v>
      </c>
      <c r="Q143" s="1300" t="n">
        <v>28175.3472382088</v>
      </c>
      <c r="R143" s="1301" t="n">
        <v>85380.6985112588</v>
      </c>
      <c r="S143" s="1344" t="n">
        <v>95647.5685412438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500</v>
      </c>
      <c r="C144" s="1337" t="s">
        <v>496</v>
      </c>
      <c r="D144" s="1337" t="n">
        <f aca="false">K144</f>
        <v>360</v>
      </c>
      <c r="E144" s="1337" t="s">
        <v>496</v>
      </c>
      <c r="F144" s="1357" t="n">
        <f aca="false">L144</f>
        <v>2250</v>
      </c>
      <c r="G144" s="1337" t="s">
        <v>496</v>
      </c>
      <c r="H144" s="1325" t="n">
        <v>8</v>
      </c>
      <c r="I144" s="1327" t="s">
        <v>517</v>
      </c>
      <c r="J144" s="1338" t="n">
        <v>500</v>
      </c>
      <c r="K144" s="1209" t="n">
        <v>360</v>
      </c>
      <c r="L144" s="1209" t="n">
        <v>2250</v>
      </c>
      <c r="M144" s="1210" t="n">
        <v>58.1680536812537</v>
      </c>
      <c r="N144" s="1211" t="n">
        <v>5493.40762701789</v>
      </c>
      <c r="O144" s="1212" t="n">
        <v>58357.4104147388</v>
      </c>
      <c r="P144" s="1342" t="n">
        <v>68835.4737863063</v>
      </c>
      <c r="Q144" s="1300" t="n">
        <v>28692.7277442863</v>
      </c>
      <c r="R144" s="1301" t="n">
        <v>87050.138159025</v>
      </c>
      <c r="S144" s="1344" t="n">
        <v>97528.2015305925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500</v>
      </c>
      <c r="C145" s="1337" t="s">
        <v>496</v>
      </c>
      <c r="D145" s="1337" t="n">
        <f aca="false">K145</f>
        <v>360</v>
      </c>
      <c r="E145" s="1337" t="s">
        <v>496</v>
      </c>
      <c r="F145" s="1357" t="n">
        <f aca="false">L145</f>
        <v>2300</v>
      </c>
      <c r="G145" s="1337" t="s">
        <v>496</v>
      </c>
      <c r="H145" s="1325" t="n">
        <v>8</v>
      </c>
      <c r="I145" s="1327" t="s">
        <v>517</v>
      </c>
      <c r="J145" s="1338" t="n">
        <v>500</v>
      </c>
      <c r="K145" s="1209" t="n">
        <v>360</v>
      </c>
      <c r="L145" s="1209" t="n">
        <v>2300</v>
      </c>
      <c r="M145" s="1210" t="n">
        <v>59.3527620756158</v>
      </c>
      <c r="N145" s="1211" t="n">
        <v>5637.97098562362</v>
      </c>
      <c r="O145" s="1212" t="n">
        <v>59509.4695564275</v>
      </c>
      <c r="P145" s="1342" t="n">
        <v>70198.7264007863</v>
      </c>
      <c r="Q145" s="1300" t="n">
        <v>29210.1082503638</v>
      </c>
      <c r="R145" s="1301" t="n">
        <v>88719.5778067913</v>
      </c>
      <c r="S145" s="1344" t="n">
        <v>99408.83465115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500</v>
      </c>
      <c r="C146" s="1337" t="s">
        <v>496</v>
      </c>
      <c r="D146" s="1337" t="n">
        <f aca="false">K146</f>
        <v>360</v>
      </c>
      <c r="E146" s="1337" t="s">
        <v>496</v>
      </c>
      <c r="F146" s="1357" t="n">
        <f aca="false">L146</f>
        <v>2350</v>
      </c>
      <c r="G146" s="1337" t="s">
        <v>496</v>
      </c>
      <c r="H146" s="1325" t="n">
        <v>8</v>
      </c>
      <c r="I146" s="1327" t="s">
        <v>517</v>
      </c>
      <c r="J146" s="1338" t="n">
        <v>500</v>
      </c>
      <c r="K146" s="1209" t="n">
        <v>360</v>
      </c>
      <c r="L146" s="1209" t="n">
        <v>2350</v>
      </c>
      <c r="M146" s="1210" t="n">
        <v>60.5545104699779</v>
      </c>
      <c r="N146" s="1211" t="n">
        <v>5782.53434422935</v>
      </c>
      <c r="O146" s="1212" t="n">
        <v>60661.528829325</v>
      </c>
      <c r="P146" s="1342" t="n">
        <v>71561.9788840575</v>
      </c>
      <c r="Q146" s="1300" t="n">
        <v>29942.9857450238</v>
      </c>
      <c r="R146" s="1301" t="n">
        <v>90604.5145743488</v>
      </c>
      <c r="S146" s="1344" t="n">
        <v>101504.964629081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500</v>
      </c>
      <c r="C147" s="1337" t="s">
        <v>496</v>
      </c>
      <c r="D147" s="1337" t="n">
        <f aca="false">K147</f>
        <v>360</v>
      </c>
      <c r="E147" s="1337" t="s">
        <v>496</v>
      </c>
      <c r="F147" s="1357" t="n">
        <f aca="false">L147</f>
        <v>2400</v>
      </c>
      <c r="G147" s="1337" t="s">
        <v>496</v>
      </c>
      <c r="H147" s="1325" t="n">
        <v>8</v>
      </c>
      <c r="I147" s="1327" t="s">
        <v>517</v>
      </c>
      <c r="J147" s="1338" t="n">
        <v>500</v>
      </c>
      <c r="K147" s="1209" t="n">
        <v>360</v>
      </c>
      <c r="L147" s="1209" t="n">
        <v>2400</v>
      </c>
      <c r="M147" s="1210" t="n">
        <v>61.73921886434</v>
      </c>
      <c r="N147" s="1211" t="n">
        <v>5927.09770283509</v>
      </c>
      <c r="O147" s="1212" t="n">
        <v>61813.5879710138</v>
      </c>
      <c r="P147" s="1342" t="n">
        <v>72925.2313673288</v>
      </c>
      <c r="Q147" s="1300" t="n">
        <v>30460.3662511013</v>
      </c>
      <c r="R147" s="1301" t="n">
        <v>92273.954222115</v>
      </c>
      <c r="S147" s="1344" t="n">
        <v>103385.59761843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500</v>
      </c>
      <c r="C148" s="1337" t="s">
        <v>496</v>
      </c>
      <c r="D148" s="1337" t="n">
        <f aca="false">K148</f>
        <v>360</v>
      </c>
      <c r="E148" s="1337" t="s">
        <v>496</v>
      </c>
      <c r="F148" s="1357" t="n">
        <f aca="false">L148</f>
        <v>2450</v>
      </c>
      <c r="G148" s="1337" t="s">
        <v>496</v>
      </c>
      <c r="H148" s="1325" t="n">
        <v>8</v>
      </c>
      <c r="I148" s="1327" t="s">
        <v>517</v>
      </c>
      <c r="J148" s="1338" t="n">
        <v>500</v>
      </c>
      <c r="K148" s="1209" t="n">
        <v>360</v>
      </c>
      <c r="L148" s="1209" t="n">
        <v>2450</v>
      </c>
      <c r="M148" s="1210" t="n">
        <v>63.1765885526621</v>
      </c>
      <c r="N148" s="1211" t="n">
        <v>6071.66106144082</v>
      </c>
      <c r="O148" s="1212" t="n">
        <v>63668.88953667</v>
      </c>
      <c r="P148" s="1342" t="n">
        <v>74978.795652255</v>
      </c>
      <c r="Q148" s="1300" t="n">
        <v>31193.2437457613</v>
      </c>
      <c r="R148" s="1301" t="n">
        <v>94862.1332824313</v>
      </c>
      <c r="S148" s="1344" t="n">
        <v>106172.039398016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500</v>
      </c>
      <c r="C149" s="1337" t="s">
        <v>496</v>
      </c>
      <c r="D149" s="1337" t="n">
        <f aca="false">K149</f>
        <v>360</v>
      </c>
      <c r="E149" s="1337" t="s">
        <v>496</v>
      </c>
      <c r="F149" s="1357" t="n">
        <f aca="false">L149</f>
        <v>2500</v>
      </c>
      <c r="G149" s="1337" t="s">
        <v>496</v>
      </c>
      <c r="H149" s="1325" t="n">
        <v>8</v>
      </c>
      <c r="I149" s="1327" t="s">
        <v>517</v>
      </c>
      <c r="J149" s="1338" t="n">
        <v>500</v>
      </c>
      <c r="K149" s="1209" t="n">
        <v>360</v>
      </c>
      <c r="L149" s="1209" t="n">
        <v>2500</v>
      </c>
      <c r="M149" s="1210" t="n">
        <v>64.3612969470242</v>
      </c>
      <c r="N149" s="1211" t="n">
        <v>6216.22442004656</v>
      </c>
      <c r="O149" s="1212" t="n">
        <v>64820.9486783588</v>
      </c>
      <c r="P149" s="1342" t="n">
        <v>76342.0481355263</v>
      </c>
      <c r="Q149" s="1300" t="n">
        <v>31710.6242518388</v>
      </c>
      <c r="R149" s="1301" t="n">
        <v>96531.5729301975</v>
      </c>
      <c r="S149" s="1344" t="n">
        <v>108052.672387365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500</v>
      </c>
      <c r="C150" s="1337" t="s">
        <v>496</v>
      </c>
      <c r="D150" s="1337" t="n">
        <f aca="false">K150</f>
        <v>360</v>
      </c>
      <c r="E150" s="1337" t="s">
        <v>496</v>
      </c>
      <c r="F150" s="1357" t="n">
        <f aca="false">L150</f>
        <v>2550</v>
      </c>
      <c r="G150" s="1337" t="s">
        <v>496</v>
      </c>
      <c r="H150" s="1325" t="n">
        <v>8</v>
      </c>
      <c r="I150" s="1327" t="s">
        <v>517</v>
      </c>
      <c r="J150" s="1338" t="n">
        <v>500</v>
      </c>
      <c r="K150" s="1209" t="n">
        <v>360</v>
      </c>
      <c r="L150" s="1209" t="n">
        <v>2550</v>
      </c>
      <c r="M150" s="1210" t="n">
        <v>65.5630453413863</v>
      </c>
      <c r="N150" s="1211" t="n">
        <v>6360.78777865229</v>
      </c>
      <c r="O150" s="1212" t="n">
        <v>65973.0078200475</v>
      </c>
      <c r="P150" s="1342" t="n">
        <v>77705.3006187975</v>
      </c>
      <c r="Q150" s="1300" t="n">
        <v>32443.5018777075</v>
      </c>
      <c r="R150" s="1301" t="n">
        <v>98416.509697755</v>
      </c>
      <c r="S150" s="1344" t="n">
        <v>110148.802496505</v>
      </c>
    </row>
    <row r="151" customFormat="false" ht="16.5" hidden="false" customHeight="false" outlineLevel="0" collapsed="false">
      <c r="A151" s="1324" t="s">
        <v>529</v>
      </c>
      <c r="B151" s="1325" t="n">
        <f aca="false">J151</f>
        <v>500</v>
      </c>
      <c r="C151" s="1325" t="s">
        <v>496</v>
      </c>
      <c r="D151" s="1325" t="n">
        <f aca="false">K151</f>
        <v>360</v>
      </c>
      <c r="E151" s="1325" t="s">
        <v>496</v>
      </c>
      <c r="F151" s="1357" t="n">
        <f aca="false">L151</f>
        <v>2600</v>
      </c>
      <c r="G151" s="1325" t="s">
        <v>496</v>
      </c>
      <c r="H151" s="1325" t="n">
        <v>8</v>
      </c>
      <c r="I151" s="1327" t="s">
        <v>517</v>
      </c>
      <c r="J151" s="1338" t="n">
        <v>500</v>
      </c>
      <c r="K151" s="1209" t="n">
        <v>360</v>
      </c>
      <c r="L151" s="1209" t="n">
        <v>2600</v>
      </c>
      <c r="M151" s="1210" t="n">
        <v>66.7477537357484</v>
      </c>
      <c r="N151" s="1211" t="n">
        <v>6505.35113725802</v>
      </c>
      <c r="O151" s="1212" t="n">
        <v>67125.0669617363</v>
      </c>
      <c r="P151" s="1342" t="n">
        <v>79068.5532332775</v>
      </c>
      <c r="Q151" s="1300" t="n">
        <v>32960.882383785</v>
      </c>
      <c r="R151" s="1301" t="n">
        <v>100085.949345521</v>
      </c>
      <c r="S151" s="1344" t="n">
        <v>112029.435617063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500</v>
      </c>
      <c r="C152" s="1337" t="s">
        <v>496</v>
      </c>
      <c r="D152" s="1337" t="n">
        <f aca="false">K152</f>
        <v>360</v>
      </c>
      <c r="E152" s="1337" t="s">
        <v>496</v>
      </c>
      <c r="F152" s="1357" t="n">
        <f aca="false">L152</f>
        <v>2650</v>
      </c>
      <c r="G152" s="1337" t="s">
        <v>496</v>
      </c>
      <c r="H152" s="1325" t="n">
        <v>8</v>
      </c>
      <c r="I152" s="1327" t="s">
        <v>517</v>
      </c>
      <c r="J152" s="1338" t="n">
        <v>500</v>
      </c>
      <c r="K152" s="1209" t="n">
        <v>360</v>
      </c>
      <c r="L152" s="1209" t="n">
        <v>2650</v>
      </c>
      <c r="M152" s="1210" t="n">
        <v>67.9495021301105</v>
      </c>
      <c r="N152" s="1211" t="n">
        <v>6649.91449586376</v>
      </c>
      <c r="O152" s="1212" t="n">
        <v>68277.126103425</v>
      </c>
      <c r="P152" s="1342" t="n">
        <v>80431.8057165488</v>
      </c>
      <c r="Q152" s="1300" t="n">
        <v>33693.759878445</v>
      </c>
      <c r="R152" s="1301" t="n">
        <v>101970.88598187</v>
      </c>
      <c r="S152" s="1344" t="n">
        <v>114125.565594994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500</v>
      </c>
      <c r="C153" s="1337" t="s">
        <v>496</v>
      </c>
      <c r="D153" s="1337" t="n">
        <f aca="false">K153</f>
        <v>360</v>
      </c>
      <c r="E153" s="1337" t="s">
        <v>496</v>
      </c>
      <c r="F153" s="1357" t="n">
        <f aca="false">L153</f>
        <v>2700</v>
      </c>
      <c r="G153" s="1337" t="s">
        <v>496</v>
      </c>
      <c r="H153" s="1325" t="n">
        <v>8</v>
      </c>
      <c r="I153" s="1327" t="s">
        <v>517</v>
      </c>
      <c r="J153" s="1338" t="n">
        <v>500</v>
      </c>
      <c r="K153" s="1209" t="n">
        <v>360</v>
      </c>
      <c r="L153" s="1209" t="n">
        <v>2700</v>
      </c>
      <c r="M153" s="1210" t="n">
        <v>69.2912105244726</v>
      </c>
      <c r="N153" s="1211" t="n">
        <v>6794.47785446949</v>
      </c>
      <c r="O153" s="1212" t="n">
        <v>69573.3991439963</v>
      </c>
      <c r="P153" s="1342" t="n">
        <v>81940.152509415</v>
      </c>
      <c r="Q153" s="1300" t="n">
        <v>34211.1403845225</v>
      </c>
      <c r="R153" s="1301" t="n">
        <v>103784.539528519</v>
      </c>
      <c r="S153" s="1344" t="n">
        <v>116151.292893938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500</v>
      </c>
      <c r="C154" s="1337" t="s">
        <v>496</v>
      </c>
      <c r="D154" s="1337" t="n">
        <f aca="false">K154</f>
        <v>360</v>
      </c>
      <c r="E154" s="1337" t="s">
        <v>496</v>
      </c>
      <c r="F154" s="1357" t="n">
        <f aca="false">L154</f>
        <v>2750</v>
      </c>
      <c r="G154" s="1337" t="s">
        <v>496</v>
      </c>
      <c r="H154" s="1325" t="n">
        <v>8</v>
      </c>
      <c r="I154" s="1327" t="s">
        <v>517</v>
      </c>
      <c r="J154" s="1338" t="n">
        <v>500</v>
      </c>
      <c r="K154" s="1209" t="n">
        <v>360</v>
      </c>
      <c r="L154" s="1209" t="n">
        <v>2750</v>
      </c>
      <c r="M154" s="1210" t="n">
        <v>70.4759189188347</v>
      </c>
      <c r="N154" s="1211" t="n">
        <v>6939.04121307522</v>
      </c>
      <c r="O154" s="1212" t="n">
        <v>70725.458285685</v>
      </c>
      <c r="P154" s="1342" t="n">
        <v>83303.4049926863</v>
      </c>
      <c r="Q154" s="1300" t="n">
        <v>34728.5208906</v>
      </c>
      <c r="R154" s="1301" t="n">
        <v>105453.979176285</v>
      </c>
      <c r="S154" s="1344" t="n">
        <v>118031.925883286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500</v>
      </c>
      <c r="C155" s="1337" t="s">
        <v>496</v>
      </c>
      <c r="D155" s="1337" t="n">
        <f aca="false">K155</f>
        <v>360</v>
      </c>
      <c r="E155" s="1337" t="s">
        <v>496</v>
      </c>
      <c r="F155" s="1357" t="n">
        <f aca="false">L155</f>
        <v>2800</v>
      </c>
      <c r="G155" s="1337" t="s">
        <v>496</v>
      </c>
      <c r="H155" s="1325" t="n">
        <v>8</v>
      </c>
      <c r="I155" s="1327" t="s">
        <v>517</v>
      </c>
      <c r="J155" s="1338" t="n">
        <v>500</v>
      </c>
      <c r="K155" s="1209" t="n">
        <v>360</v>
      </c>
      <c r="L155" s="1209" t="n">
        <v>2800</v>
      </c>
      <c r="M155" s="1210" t="n">
        <v>71.6776673131968</v>
      </c>
      <c r="N155" s="1211" t="n">
        <v>7083.60457168096</v>
      </c>
      <c r="O155" s="1212" t="n">
        <v>71877.5174273738</v>
      </c>
      <c r="P155" s="1342" t="n">
        <v>84666.6574759575</v>
      </c>
      <c r="Q155" s="1300" t="n">
        <v>35461.39838526</v>
      </c>
      <c r="R155" s="1301" t="n">
        <v>107338.915812634</v>
      </c>
      <c r="S155" s="1344" t="n">
        <v>120128.055861218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500</v>
      </c>
      <c r="C156" s="1337" t="s">
        <v>496</v>
      </c>
      <c r="D156" s="1337" t="n">
        <f aca="false">K156</f>
        <v>360</v>
      </c>
      <c r="E156" s="1337" t="s">
        <v>496</v>
      </c>
      <c r="F156" s="1357" t="n">
        <f aca="false">L156</f>
        <v>2850</v>
      </c>
      <c r="G156" s="1337" t="s">
        <v>496</v>
      </c>
      <c r="H156" s="1325" t="n">
        <v>8</v>
      </c>
      <c r="I156" s="1327" t="s">
        <v>517</v>
      </c>
      <c r="J156" s="1338" t="n">
        <v>500</v>
      </c>
      <c r="K156" s="1209" t="n">
        <v>360</v>
      </c>
      <c r="L156" s="1209" t="n">
        <v>2850</v>
      </c>
      <c r="M156" s="1210" t="n">
        <v>72.8623757075589</v>
      </c>
      <c r="N156" s="1211" t="n">
        <v>7228.16793028669</v>
      </c>
      <c r="O156" s="1212" t="n">
        <v>73029.5765690625</v>
      </c>
      <c r="P156" s="1342" t="n">
        <v>86029.9099592288</v>
      </c>
      <c r="Q156" s="1300" t="n">
        <v>35978.7788913375</v>
      </c>
      <c r="R156" s="1301" t="n">
        <v>109008.3554604</v>
      </c>
      <c r="S156" s="1344" t="n">
        <v>122008.688850566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500</v>
      </c>
      <c r="C157" s="1337" t="s">
        <v>496</v>
      </c>
      <c r="D157" s="1337" t="n">
        <f aca="false">K157</f>
        <v>360</v>
      </c>
      <c r="E157" s="1337" t="s">
        <v>496</v>
      </c>
      <c r="F157" s="1357" t="n">
        <f aca="false">L157</f>
        <v>2900</v>
      </c>
      <c r="G157" s="1337" t="s">
        <v>496</v>
      </c>
      <c r="H157" s="1325" t="n">
        <v>8</v>
      </c>
      <c r="I157" s="1327" t="s">
        <v>517</v>
      </c>
      <c r="J157" s="1338" t="n">
        <v>500</v>
      </c>
      <c r="K157" s="1209" t="n">
        <v>360</v>
      </c>
      <c r="L157" s="1209" t="n">
        <v>2900</v>
      </c>
      <c r="M157" s="1210" t="n">
        <v>74.064124101921</v>
      </c>
      <c r="N157" s="1211" t="n">
        <v>7372.73128889243</v>
      </c>
      <c r="O157" s="1212" t="n">
        <v>74181.6357107513</v>
      </c>
      <c r="P157" s="1342" t="n">
        <v>87393.1625737088</v>
      </c>
      <c r="Q157" s="1300" t="n">
        <v>36711.6563859975</v>
      </c>
      <c r="R157" s="1301" t="n">
        <v>110893.292096749</v>
      </c>
      <c r="S157" s="1344" t="n">
        <v>124104.818959706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500</v>
      </c>
      <c r="C158" s="1337" t="s">
        <v>496</v>
      </c>
      <c r="D158" s="1337" t="n">
        <f aca="false">K158</f>
        <v>360</v>
      </c>
      <c r="E158" s="1337" t="s">
        <v>496</v>
      </c>
      <c r="F158" s="1357" t="n">
        <f aca="false">L158</f>
        <v>2950</v>
      </c>
      <c r="G158" s="1337" t="s">
        <v>496</v>
      </c>
      <c r="H158" s="1325" t="n">
        <v>8</v>
      </c>
      <c r="I158" s="1327" t="s">
        <v>517</v>
      </c>
      <c r="J158" s="1338" t="n">
        <v>500</v>
      </c>
      <c r="K158" s="1209" t="n">
        <v>360</v>
      </c>
      <c r="L158" s="1209" t="n">
        <v>2950</v>
      </c>
      <c r="M158" s="1210" t="n">
        <v>75.2488324962831</v>
      </c>
      <c r="N158" s="1211" t="n">
        <v>7517.29464749816</v>
      </c>
      <c r="O158" s="1212" t="n">
        <v>75333.69485244</v>
      </c>
      <c r="P158" s="1342" t="n">
        <v>88756.41505698</v>
      </c>
      <c r="Q158" s="1300" t="n">
        <v>37229.036892075</v>
      </c>
      <c r="R158" s="1301" t="n">
        <v>112562.731744515</v>
      </c>
      <c r="S158" s="1344" t="n">
        <v>125985.451949055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500</v>
      </c>
      <c r="C159" s="1337" t="s">
        <v>496</v>
      </c>
      <c r="D159" s="1337" t="n">
        <f aca="false">K159</f>
        <v>360</v>
      </c>
      <c r="E159" s="1337" t="s">
        <v>496</v>
      </c>
      <c r="F159" s="1357" t="n">
        <f aca="false">L159</f>
        <v>3000</v>
      </c>
      <c r="G159" s="1337" t="s">
        <v>496</v>
      </c>
      <c r="H159" s="1325" t="n">
        <v>8</v>
      </c>
      <c r="I159" s="1327" t="s">
        <v>517</v>
      </c>
      <c r="J159" s="1356" t="n">
        <v>500</v>
      </c>
      <c r="K159" s="1232" t="n">
        <v>360</v>
      </c>
      <c r="L159" s="1232" t="n">
        <v>3000</v>
      </c>
      <c r="M159" s="1233" t="n">
        <v>76.4505808906453</v>
      </c>
      <c r="N159" s="1234" t="n">
        <v>7661.85800610389</v>
      </c>
      <c r="O159" s="1235" t="n">
        <v>77584.03198128</v>
      </c>
      <c r="P159" s="1353" t="n">
        <v>90119.6675402513</v>
      </c>
      <c r="Q159" s="1306" t="n">
        <v>37961.914386735</v>
      </c>
      <c r="R159" s="1307" t="n">
        <v>115545.946368015</v>
      </c>
      <c r="S159" s="1355" t="n">
        <v>128081.581926986</v>
      </c>
    </row>
    <row r="160" customFormat="false" ht="15.75" hidden="false" customHeight="false" outlineLevel="0" collapsed="false">
      <c r="M160" s="1381"/>
      <c r="P160" s="179"/>
      <c r="S160" s="179"/>
    </row>
    <row r="161" customFormat="false" ht="15.75" hidden="false" customHeight="false" outlineLevel="0" collapsed="false">
      <c r="M161" s="1381"/>
      <c r="P161" s="179"/>
      <c r="S161" s="179"/>
    </row>
    <row r="162" customFormat="false" ht="15.75" hidden="false" customHeight="false" outlineLevel="0" collapsed="false">
      <c r="M162" s="1381"/>
      <c r="P162" s="179"/>
      <c r="S162" s="179"/>
    </row>
    <row r="163" customFormat="false" ht="15.75" hidden="false" customHeight="false" outlineLevel="0" collapsed="false">
      <c r="M163" s="1381"/>
      <c r="P163" s="179"/>
      <c r="S163" s="179"/>
    </row>
    <row r="164" customFormat="false" ht="15.75" hidden="false" customHeight="false" outlineLevel="0" collapsed="false">
      <c r="M164" s="1381"/>
      <c r="P164" s="179"/>
      <c r="S164" s="179"/>
    </row>
    <row r="165" customFormat="false" ht="15.75" hidden="false" customHeight="false" outlineLevel="0" collapsed="false">
      <c r="M165" s="1381"/>
      <c r="P165" s="179"/>
      <c r="S165" s="179"/>
    </row>
    <row r="166" customFormat="false" ht="15.75" hidden="false" customHeight="false" outlineLevel="0" collapsed="false">
      <c r="M166" s="1381"/>
      <c r="P166" s="179"/>
      <c r="S166" s="179"/>
    </row>
    <row r="167" customFormat="false" ht="15.75" hidden="false" customHeight="false" outlineLevel="0" collapsed="false">
      <c r="M167" s="1381"/>
      <c r="P167" s="179"/>
      <c r="S167" s="179"/>
    </row>
    <row r="168" customFormat="false" ht="15.75" hidden="false" customHeight="false" outlineLevel="0" collapsed="false">
      <c r="M168" s="1381"/>
      <c r="P168" s="179"/>
      <c r="S168" s="179"/>
    </row>
    <row r="169" customFormat="false" ht="15.75" hidden="false" customHeight="false" outlineLevel="0" collapsed="false">
      <c r="M169" s="1381"/>
      <c r="P169" s="179"/>
      <c r="S169" s="179"/>
    </row>
    <row r="170" customFormat="false" ht="15.75" hidden="false" customHeight="false" outlineLevel="0" collapsed="false">
      <c r="M170" s="1381"/>
      <c r="P170" s="179"/>
      <c r="S170" s="179"/>
    </row>
    <row r="171" customFormat="false" ht="15.75" hidden="false" customHeight="false" outlineLevel="0" collapsed="false">
      <c r="M171" s="1381"/>
      <c r="P171" s="179"/>
      <c r="S171" s="179"/>
    </row>
    <row r="172" customFormat="false" ht="15.75" hidden="false" customHeight="false" outlineLevel="0" collapsed="false">
      <c r="M172" s="1381"/>
      <c r="P172" s="179"/>
      <c r="S172" s="179"/>
    </row>
    <row r="173" customFormat="false" ht="15.75" hidden="false" customHeight="false" outlineLevel="0" collapsed="false">
      <c r="M173" s="1381"/>
      <c r="P173" s="179"/>
      <c r="S173" s="179"/>
    </row>
    <row r="174" customFormat="false" ht="15.75" hidden="false" customHeight="false" outlineLevel="0" collapsed="false">
      <c r="M174" s="1381"/>
      <c r="P174" s="179"/>
      <c r="S174" s="179"/>
    </row>
    <row r="175" customFormat="false" ht="15.75" hidden="false" customHeight="false" outlineLevel="0" collapsed="false">
      <c r="M175" s="1381"/>
      <c r="P175" s="179"/>
      <c r="S175" s="179"/>
    </row>
    <row r="176" customFormat="false" ht="15.75" hidden="false" customHeight="false" outlineLevel="0" collapsed="false">
      <c r="M176" s="1381"/>
      <c r="P176" s="179"/>
      <c r="S176" s="179"/>
    </row>
    <row r="177" customFormat="false" ht="15.75" hidden="false" customHeight="false" outlineLevel="0" collapsed="false">
      <c r="M177" s="1381"/>
      <c r="P177" s="179"/>
      <c r="S177" s="179"/>
    </row>
    <row r="178" customFormat="false" ht="15.75" hidden="false" customHeight="false" outlineLevel="0" collapsed="false">
      <c r="M178" s="1381"/>
      <c r="P178" s="179"/>
      <c r="S178" s="179"/>
    </row>
    <row r="179" customFormat="false" ht="15.75" hidden="false" customHeight="false" outlineLevel="0" collapsed="false">
      <c r="M179" s="1381"/>
      <c r="P179" s="179"/>
      <c r="S179" s="179"/>
    </row>
    <row r="180" customFormat="false" ht="15.75" hidden="false" customHeight="false" outlineLevel="0" collapsed="false">
      <c r="M180" s="1381"/>
      <c r="P180" s="179"/>
      <c r="S180" s="179"/>
    </row>
    <row r="181" customFormat="false" ht="15.75" hidden="false" customHeight="false" outlineLevel="0" collapsed="false">
      <c r="M181" s="1381"/>
      <c r="P181" s="179"/>
      <c r="S181" s="179"/>
    </row>
    <row r="182" customFormat="false" ht="15.75" hidden="false" customHeight="false" outlineLevel="0" collapsed="false">
      <c r="M182" s="1381"/>
      <c r="P182" s="179"/>
      <c r="S182" s="179"/>
    </row>
    <row r="183" customFormat="false" ht="15.75" hidden="false" customHeight="false" outlineLevel="0" collapsed="false">
      <c r="M183" s="1381"/>
      <c r="P183" s="179"/>
      <c r="S183" s="179"/>
    </row>
    <row r="184" customFormat="false" ht="15.75" hidden="false" customHeight="false" outlineLevel="0" collapsed="false">
      <c r="M184" s="1381"/>
      <c r="P184" s="179"/>
      <c r="S184" s="179"/>
    </row>
    <row r="185" customFormat="false" ht="15.75" hidden="false" customHeight="false" outlineLevel="0" collapsed="false">
      <c r="M185" s="1381"/>
      <c r="P185" s="179"/>
      <c r="S185" s="179"/>
    </row>
    <row r="186" customFormat="false" ht="15.75" hidden="false" customHeight="false" outlineLevel="0" collapsed="false">
      <c r="M186" s="1381"/>
      <c r="P186" s="179"/>
      <c r="S186" s="179"/>
    </row>
    <row r="187" customFormat="false" ht="15.75" hidden="false" customHeight="false" outlineLevel="0" collapsed="false">
      <c r="M187" s="1381"/>
      <c r="P187" s="179"/>
      <c r="S187" s="179"/>
    </row>
    <row r="188" customFormat="false" ht="15.75" hidden="false" customHeight="false" outlineLevel="0" collapsed="false">
      <c r="M188" s="1381"/>
      <c r="P188" s="179"/>
      <c r="S188" s="179"/>
    </row>
    <row r="189" customFormat="false" ht="15.75" hidden="false" customHeight="false" outlineLevel="0" collapsed="false">
      <c r="M189" s="1381"/>
      <c r="P189" s="179"/>
      <c r="S189" s="179"/>
    </row>
    <row r="190" customFormat="false" ht="15.75" hidden="false" customHeight="false" outlineLevel="0" collapsed="false">
      <c r="M190" s="1381"/>
      <c r="P190" s="179"/>
      <c r="S190" s="179"/>
    </row>
    <row r="191" customFormat="false" ht="15.75" hidden="false" customHeight="false" outlineLevel="0" collapsed="false">
      <c r="M191" s="1381"/>
      <c r="P191" s="179"/>
      <c r="S191" s="179"/>
    </row>
    <row r="192" customFormat="false" ht="15.75" hidden="false" customHeight="false" outlineLevel="0" collapsed="false">
      <c r="M192" s="1381"/>
      <c r="P192" s="179"/>
      <c r="S192" s="179"/>
    </row>
    <row r="193" customFormat="false" ht="15.75" hidden="false" customHeight="false" outlineLevel="0" collapsed="false">
      <c r="M193" s="1381"/>
      <c r="P193" s="179"/>
      <c r="S193" s="179"/>
    </row>
    <row r="194" customFormat="false" ht="15.75" hidden="false" customHeight="false" outlineLevel="0" collapsed="false">
      <c r="M194" s="1381"/>
      <c r="P194" s="179"/>
      <c r="S194" s="179"/>
    </row>
    <row r="195" customFormat="false" ht="15.75" hidden="false" customHeight="false" outlineLevel="0" collapsed="false">
      <c r="M195" s="1381"/>
      <c r="P195" s="179"/>
      <c r="S195" s="179"/>
    </row>
    <row r="196" customFormat="false" ht="15.75" hidden="false" customHeight="false" outlineLevel="0" collapsed="false">
      <c r="M196" s="1381"/>
      <c r="P196" s="179"/>
      <c r="S196" s="179"/>
    </row>
    <row r="197" customFormat="false" ht="15.75" hidden="false" customHeight="false" outlineLevel="0" collapsed="false">
      <c r="M197" s="1381"/>
      <c r="P197" s="179"/>
      <c r="S197" s="179"/>
    </row>
    <row r="198" customFormat="false" ht="15.75" hidden="false" customHeight="false" outlineLevel="0" collapsed="false">
      <c r="M198" s="1381"/>
      <c r="P198" s="179"/>
      <c r="S198" s="179"/>
    </row>
    <row r="199" customFormat="false" ht="15.75" hidden="false" customHeight="false" outlineLevel="0" collapsed="false">
      <c r="M199" s="1381"/>
      <c r="P199" s="179"/>
      <c r="S199" s="179"/>
    </row>
    <row r="200" customFormat="false" ht="15.75" hidden="false" customHeight="false" outlineLevel="0" collapsed="false">
      <c r="M200" s="1381"/>
      <c r="P200" s="179"/>
      <c r="S200" s="179"/>
    </row>
    <row r="201" customFormat="false" ht="15.75" hidden="false" customHeight="false" outlineLevel="0" collapsed="false">
      <c r="M201" s="1381"/>
      <c r="P201" s="179"/>
      <c r="S201" s="179"/>
    </row>
    <row r="202" customFormat="false" ht="15.75" hidden="false" customHeight="false" outlineLevel="0" collapsed="false">
      <c r="M202" s="1381"/>
      <c r="P202" s="179"/>
      <c r="S202" s="179"/>
    </row>
    <row r="203" customFormat="false" ht="15.75" hidden="false" customHeight="false" outlineLevel="0" collapsed="false">
      <c r="M203" s="1381"/>
      <c r="P203" s="179"/>
      <c r="S203" s="179"/>
    </row>
    <row r="204" customFormat="false" ht="15.75" hidden="false" customHeight="false" outlineLevel="0" collapsed="false">
      <c r="M204" s="1381"/>
      <c r="P204" s="179"/>
      <c r="S204" s="179"/>
    </row>
    <row r="205" customFormat="false" ht="15.75" hidden="false" customHeight="false" outlineLevel="0" collapsed="false">
      <c r="M205" s="1381"/>
      <c r="P205" s="179"/>
      <c r="S205" s="179"/>
    </row>
    <row r="206" customFormat="false" ht="15.75" hidden="false" customHeight="false" outlineLevel="0" collapsed="false">
      <c r="M206" s="1381"/>
      <c r="P206" s="179"/>
      <c r="S206" s="179"/>
    </row>
    <row r="207" customFormat="false" ht="15.75" hidden="false" customHeight="false" outlineLevel="0" collapsed="false">
      <c r="M207" s="1381"/>
      <c r="P207" s="179"/>
      <c r="S207" s="179"/>
    </row>
    <row r="208" customFormat="false" ht="15.75" hidden="false" customHeight="false" outlineLevel="0" collapsed="false">
      <c r="M208" s="1381"/>
      <c r="P208" s="179"/>
      <c r="S208" s="179"/>
    </row>
    <row r="209" customFormat="false" ht="15.75" hidden="false" customHeight="false" outlineLevel="0" collapsed="false">
      <c r="M209" s="1381"/>
      <c r="P209" s="179"/>
      <c r="S209" s="179"/>
    </row>
    <row r="210" customFormat="false" ht="15.75" hidden="false" customHeight="false" outlineLevel="0" collapsed="false">
      <c r="M210" s="1381"/>
      <c r="P210" s="179"/>
      <c r="S210" s="179"/>
    </row>
    <row r="211" customFormat="false" ht="15.75" hidden="false" customHeight="false" outlineLevel="0" collapsed="false">
      <c r="M211" s="1381"/>
      <c r="P211" s="179"/>
      <c r="S211" s="179"/>
    </row>
    <row r="212" customFormat="false" ht="15.75" hidden="false" customHeight="false" outlineLevel="0" collapsed="false">
      <c r="M212" s="1381"/>
      <c r="P212" s="179"/>
      <c r="S212" s="179"/>
    </row>
    <row r="213" customFormat="false" ht="15.75" hidden="false" customHeight="false" outlineLevel="0" collapsed="false">
      <c r="M213" s="1381"/>
      <c r="P213" s="179"/>
      <c r="S213" s="179"/>
    </row>
    <row r="214" customFormat="false" ht="15.75" hidden="false" customHeight="false" outlineLevel="0" collapsed="false">
      <c r="M214" s="1381"/>
      <c r="P214" s="179"/>
      <c r="S214" s="179"/>
    </row>
    <row r="215" customFormat="false" ht="15.75" hidden="false" customHeight="false" outlineLevel="0" collapsed="false">
      <c r="M215" s="1381"/>
      <c r="P215" s="179"/>
      <c r="S215" s="179"/>
    </row>
    <row r="216" customFormat="false" ht="15.75" hidden="false" customHeight="false" outlineLevel="0" collapsed="false">
      <c r="M216" s="1381"/>
      <c r="P216" s="179"/>
      <c r="S216" s="179"/>
    </row>
    <row r="217" customFormat="false" ht="15.75" hidden="false" customHeight="false" outlineLevel="0" collapsed="false">
      <c r="M217" s="1381"/>
      <c r="P217" s="179"/>
      <c r="S217" s="179"/>
    </row>
    <row r="218" customFormat="false" ht="15.75" hidden="false" customHeight="false" outlineLevel="0" collapsed="false">
      <c r="M218" s="1381"/>
      <c r="P218" s="179"/>
      <c r="S218" s="179"/>
    </row>
    <row r="219" customFormat="false" ht="15.75" hidden="false" customHeight="false" outlineLevel="0" collapsed="false">
      <c r="M219" s="1381"/>
      <c r="P219" s="179"/>
      <c r="S219" s="179"/>
    </row>
    <row r="220" customFormat="false" ht="15.75" hidden="false" customHeight="false" outlineLevel="0" collapsed="false">
      <c r="M220" s="1381"/>
      <c r="P220" s="179"/>
      <c r="S220" s="179"/>
    </row>
    <row r="221" customFormat="false" ht="15.75" hidden="false" customHeight="false" outlineLevel="0" collapsed="false">
      <c r="M221" s="1381"/>
      <c r="P221" s="179"/>
      <c r="S221" s="179"/>
    </row>
    <row r="222" customFormat="false" ht="15.75" hidden="false" customHeight="false" outlineLevel="0" collapsed="false">
      <c r="M222" s="1381"/>
      <c r="P222" s="179"/>
      <c r="S222" s="179"/>
    </row>
    <row r="223" customFormat="false" ht="15.75" hidden="false" customHeight="false" outlineLevel="0" collapsed="false">
      <c r="M223" s="1381"/>
      <c r="P223" s="179"/>
      <c r="S223" s="179"/>
    </row>
    <row r="224" customFormat="false" ht="15.75" hidden="false" customHeight="false" outlineLevel="0" collapsed="false">
      <c r="M224" s="1381"/>
      <c r="P224" s="179"/>
      <c r="S224" s="179"/>
    </row>
    <row r="225" customFormat="false" ht="15.75" hidden="false" customHeight="false" outlineLevel="0" collapsed="false">
      <c r="M225" s="1381"/>
      <c r="P225" s="179"/>
      <c r="S225" s="179"/>
    </row>
    <row r="226" customFormat="false" ht="15.75" hidden="false" customHeight="false" outlineLevel="0" collapsed="false">
      <c r="M226" s="1381"/>
      <c r="P226" s="179"/>
      <c r="S226" s="179"/>
    </row>
    <row r="227" customFormat="false" ht="15.75" hidden="false" customHeight="false" outlineLevel="0" collapsed="false">
      <c r="M227" s="1381"/>
      <c r="P227" s="179"/>
      <c r="S227" s="179"/>
    </row>
    <row r="228" customFormat="false" ht="15.75" hidden="false" customHeight="false" outlineLevel="0" collapsed="false">
      <c r="M228" s="1381"/>
      <c r="P228" s="179"/>
      <c r="S228" s="179"/>
    </row>
    <row r="229" customFormat="false" ht="15.75" hidden="false" customHeight="false" outlineLevel="0" collapsed="false">
      <c r="M229" s="1381"/>
      <c r="P229" s="179"/>
      <c r="S229" s="179"/>
    </row>
    <row r="230" customFormat="false" ht="15.75" hidden="false" customHeight="false" outlineLevel="0" collapsed="false">
      <c r="M230" s="1381"/>
      <c r="P230" s="179"/>
      <c r="S230" s="179"/>
    </row>
    <row r="231" customFormat="false" ht="15.75" hidden="false" customHeight="false" outlineLevel="0" collapsed="false">
      <c r="M231" s="1381"/>
      <c r="P231" s="179"/>
      <c r="S231" s="179"/>
    </row>
    <row r="232" customFormat="false" ht="15.75" hidden="false" customHeight="false" outlineLevel="0" collapsed="false">
      <c r="M232" s="1381"/>
      <c r="P232" s="179"/>
      <c r="S232" s="179"/>
    </row>
    <row r="233" customFormat="false" ht="15.75" hidden="false" customHeight="false" outlineLevel="0" collapsed="false">
      <c r="M233" s="1381"/>
      <c r="P233" s="179"/>
      <c r="S233" s="179"/>
    </row>
    <row r="234" customFormat="false" ht="15.75" hidden="false" customHeight="false" outlineLevel="0" collapsed="false">
      <c r="M234" s="1381"/>
      <c r="P234" s="179"/>
      <c r="S234" s="179"/>
    </row>
    <row r="235" customFormat="false" ht="15.75" hidden="false" customHeight="false" outlineLevel="0" collapsed="false">
      <c r="M235" s="1381"/>
      <c r="P235" s="179"/>
      <c r="S235" s="179"/>
    </row>
    <row r="236" customFormat="false" ht="15.75" hidden="false" customHeight="false" outlineLevel="0" collapsed="false">
      <c r="M236" s="1381"/>
      <c r="P236" s="179"/>
      <c r="S236" s="179"/>
    </row>
    <row r="237" customFormat="false" ht="15.75" hidden="false" customHeight="false" outlineLevel="0" collapsed="false">
      <c r="M237" s="1381"/>
      <c r="P237" s="179"/>
      <c r="S237" s="179"/>
    </row>
    <row r="238" customFormat="false" ht="15.75" hidden="false" customHeight="false" outlineLevel="0" collapsed="false">
      <c r="M238" s="1381"/>
      <c r="P238" s="179"/>
      <c r="S238" s="179"/>
    </row>
    <row r="239" customFormat="false" ht="15.75" hidden="false" customHeight="false" outlineLevel="0" collapsed="false">
      <c r="M239" s="1381"/>
      <c r="P239" s="179"/>
      <c r="S239" s="179"/>
    </row>
    <row r="240" customFormat="false" ht="15.75" hidden="false" customHeight="false" outlineLevel="0" collapsed="false">
      <c r="M240" s="1381"/>
      <c r="P240" s="179"/>
      <c r="S240" s="179"/>
    </row>
    <row r="241" customFormat="false" ht="15.75" hidden="false" customHeight="false" outlineLevel="0" collapsed="false">
      <c r="M241" s="1381"/>
      <c r="P241" s="179"/>
      <c r="S241" s="179"/>
    </row>
    <row r="242" customFormat="false" ht="15.75" hidden="false" customHeight="false" outlineLevel="0" collapsed="false">
      <c r="M242" s="1381"/>
      <c r="P242" s="179"/>
      <c r="S242" s="179"/>
    </row>
    <row r="243" customFormat="false" ht="15.75" hidden="false" customHeight="false" outlineLevel="0" collapsed="false">
      <c r="M243" s="1381"/>
      <c r="P243" s="179"/>
      <c r="S243" s="179"/>
    </row>
    <row r="244" customFormat="false" ht="15.75" hidden="false" customHeight="false" outlineLevel="0" collapsed="false">
      <c r="M244" s="1381"/>
      <c r="P244" s="179"/>
      <c r="S244" s="179"/>
    </row>
    <row r="245" customFormat="false" ht="15.75" hidden="false" customHeight="false" outlineLevel="0" collapsed="false">
      <c r="M245" s="1381"/>
      <c r="P245" s="179"/>
      <c r="S245" s="179"/>
    </row>
    <row r="246" customFormat="false" ht="15.75" hidden="false" customHeight="false" outlineLevel="0" collapsed="false">
      <c r="M246" s="1381"/>
      <c r="P246" s="179"/>
      <c r="S246" s="179"/>
    </row>
    <row r="247" customFormat="false" ht="15.75" hidden="false" customHeight="false" outlineLevel="0" collapsed="false">
      <c r="M247" s="1381"/>
      <c r="P247" s="179"/>
      <c r="S247" s="179"/>
    </row>
    <row r="248" customFormat="false" ht="15.75" hidden="false" customHeight="false" outlineLevel="0" collapsed="false">
      <c r="M248" s="1381"/>
      <c r="P248" s="179"/>
      <c r="S248" s="179"/>
    </row>
    <row r="249" customFormat="false" ht="15.75" hidden="false" customHeight="false" outlineLevel="0" collapsed="false">
      <c r="M249" s="1381"/>
      <c r="P249" s="179"/>
      <c r="S249" s="179"/>
    </row>
    <row r="250" customFormat="false" ht="15.75" hidden="false" customHeight="false" outlineLevel="0" collapsed="false">
      <c r="M250" s="1381"/>
      <c r="P250" s="179"/>
      <c r="S250" s="179"/>
    </row>
    <row r="251" customFormat="false" ht="15.75" hidden="false" customHeight="false" outlineLevel="0" collapsed="false">
      <c r="M251" s="1381"/>
      <c r="P251" s="179"/>
      <c r="S251" s="179"/>
    </row>
    <row r="252" customFormat="false" ht="15.75" hidden="false" customHeight="false" outlineLevel="0" collapsed="false">
      <c r="M252" s="1381"/>
      <c r="P252" s="179"/>
      <c r="S252" s="179"/>
    </row>
    <row r="253" customFormat="false" ht="15.75" hidden="false" customHeight="false" outlineLevel="0" collapsed="false">
      <c r="M253" s="1381"/>
      <c r="P253" s="179"/>
      <c r="S253" s="179"/>
    </row>
    <row r="254" customFormat="false" ht="15.75" hidden="false" customHeight="false" outlineLevel="0" collapsed="false">
      <c r="M254" s="1381"/>
      <c r="P254" s="179"/>
      <c r="S254" s="179"/>
    </row>
    <row r="255" customFormat="false" ht="15.75" hidden="false" customHeight="false" outlineLevel="0" collapsed="false">
      <c r="M255" s="1381"/>
      <c r="P255" s="179"/>
      <c r="S255" s="179"/>
    </row>
    <row r="256" customFormat="false" ht="15.75" hidden="false" customHeight="false" outlineLevel="0" collapsed="false">
      <c r="M256" s="1381"/>
      <c r="P256" s="179"/>
      <c r="S256" s="179"/>
    </row>
    <row r="257" customFormat="false" ht="15.75" hidden="false" customHeight="false" outlineLevel="0" collapsed="false">
      <c r="M257" s="1381"/>
      <c r="P257" s="179"/>
      <c r="S257" s="179"/>
    </row>
    <row r="258" customFormat="false" ht="15.75" hidden="false" customHeight="false" outlineLevel="0" collapsed="false">
      <c r="M258" s="1381"/>
      <c r="P258" s="179"/>
      <c r="S258" s="179"/>
    </row>
    <row r="259" customFormat="false" ht="15.75" hidden="false" customHeight="false" outlineLevel="0" collapsed="false">
      <c r="M259" s="1381"/>
      <c r="P259" s="179"/>
      <c r="S259" s="179"/>
    </row>
    <row r="260" customFormat="false" ht="15.75" hidden="false" customHeight="false" outlineLevel="0" collapsed="false">
      <c r="M260" s="1381"/>
      <c r="P260" s="179"/>
      <c r="S260" s="179"/>
    </row>
    <row r="261" customFormat="false" ht="15.75" hidden="false" customHeight="false" outlineLevel="0" collapsed="false">
      <c r="M261" s="1381"/>
      <c r="P261" s="179"/>
      <c r="S261" s="179"/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M275" s="1381"/>
      <c r="P275" s="179"/>
      <c r="S275" s="179"/>
    </row>
    <row r="276" customFormat="false" ht="15.75" hidden="false" customHeight="false" outlineLevel="0" collapsed="false">
      <c r="M276" s="1381"/>
      <c r="P276" s="179"/>
      <c r="S276" s="179"/>
    </row>
    <row r="277" customFormat="false" ht="15.75" hidden="false" customHeight="false" outlineLevel="0" collapsed="false">
      <c r="M277" s="1381"/>
      <c r="P277" s="179"/>
      <c r="S277" s="179"/>
    </row>
    <row r="278" customFormat="false" ht="15.75" hidden="false" customHeight="false" outlineLevel="0" collapsed="false">
      <c r="M278" s="1381"/>
      <c r="P278" s="179"/>
      <c r="S278" s="179"/>
    </row>
    <row r="279" customFormat="false" ht="15.75" hidden="false" customHeight="false" outlineLevel="0" collapsed="false">
      <c r="M279" s="1381"/>
      <c r="P279" s="179"/>
      <c r="S279" s="179"/>
    </row>
    <row r="280" customFormat="false" ht="15.75" hidden="false" customHeight="false" outlineLevel="0" collapsed="false">
      <c r="M280" s="1381"/>
      <c r="P280" s="179"/>
      <c r="S280" s="179"/>
    </row>
    <row r="281" customFormat="false" ht="15.75" hidden="false" customHeight="false" outlineLevel="0" collapsed="false">
      <c r="M281" s="1381"/>
      <c r="P281" s="179"/>
      <c r="S281" s="179"/>
    </row>
    <row r="282" customFormat="false" ht="15.75" hidden="false" customHeight="false" outlineLevel="0" collapsed="false">
      <c r="M282" s="1381"/>
      <c r="P282" s="179"/>
      <c r="S282" s="179"/>
    </row>
    <row r="283" customFormat="false" ht="15.75" hidden="false" customHeight="false" outlineLevel="0" collapsed="false">
      <c r="M283" s="1381"/>
      <c r="P283" s="179"/>
      <c r="S283" s="179"/>
    </row>
    <row r="284" customFormat="false" ht="15.75" hidden="false" customHeight="false" outlineLevel="0" collapsed="false">
      <c r="M284" s="1381"/>
      <c r="P284" s="179"/>
      <c r="S284" s="179"/>
    </row>
    <row r="285" customFormat="false" ht="15.75" hidden="false" customHeight="false" outlineLevel="0" collapsed="false">
      <c r="M285" s="1381"/>
      <c r="P285" s="179"/>
      <c r="S285" s="179"/>
    </row>
    <row r="286" customFormat="false" ht="15.75" hidden="false" customHeight="false" outlineLevel="0" collapsed="false">
      <c r="M286" s="1381"/>
      <c r="P286" s="179"/>
      <c r="S286" s="179"/>
    </row>
    <row r="287" customFormat="false" ht="15.75" hidden="false" customHeight="false" outlineLevel="0" collapsed="false">
      <c r="M287" s="1381"/>
      <c r="P287" s="179"/>
      <c r="S287" s="179"/>
    </row>
    <row r="288" customFormat="false" ht="15.75" hidden="false" customHeight="false" outlineLevel="0" collapsed="false">
      <c r="M288" s="1381"/>
      <c r="P288" s="179"/>
      <c r="S288" s="179"/>
    </row>
    <row r="289" customFormat="false" ht="15.75" hidden="false" customHeight="false" outlineLevel="0" collapsed="false">
      <c r="M289" s="1381"/>
      <c r="P289" s="179"/>
      <c r="S289" s="179"/>
    </row>
    <row r="290" customFormat="false" ht="15.75" hidden="false" customHeight="false" outlineLevel="0" collapsed="false">
      <c r="M290" s="1381"/>
      <c r="P290" s="179"/>
      <c r="S290" s="179"/>
    </row>
    <row r="291" customFormat="false" ht="15.75" hidden="false" customHeight="false" outlineLevel="0" collapsed="false">
      <c r="M291" s="1381"/>
      <c r="P291" s="179"/>
      <c r="S291" s="179"/>
    </row>
    <row r="292" customFormat="false" ht="15.75" hidden="false" customHeight="false" outlineLevel="0" collapsed="false">
      <c r="M292" s="1381"/>
      <c r="P292" s="179"/>
      <c r="S292" s="179"/>
    </row>
    <row r="293" customFormat="false" ht="15.75" hidden="false" customHeight="false" outlineLevel="0" collapsed="false">
      <c r="M293" s="1381"/>
      <c r="P293" s="179"/>
      <c r="S293" s="179"/>
    </row>
    <row r="294" customFormat="false" ht="15.75" hidden="false" customHeight="false" outlineLevel="0" collapsed="false">
      <c r="M294" s="1381"/>
      <c r="P294" s="179"/>
      <c r="S294" s="179"/>
    </row>
    <row r="295" customFormat="false" ht="15.75" hidden="false" customHeight="false" outlineLevel="0" collapsed="false">
      <c r="M295" s="1381"/>
      <c r="P295" s="179"/>
      <c r="S295" s="179"/>
    </row>
    <row r="296" customFormat="false" ht="15.75" hidden="false" customHeight="false" outlineLevel="0" collapsed="false">
      <c r="M296" s="1381"/>
      <c r="P296" s="179"/>
      <c r="S296" s="179"/>
    </row>
    <row r="297" customFormat="false" ht="15.75" hidden="false" customHeight="false" outlineLevel="0" collapsed="false">
      <c r="M297" s="1381"/>
      <c r="P297" s="179"/>
      <c r="S297" s="179"/>
    </row>
    <row r="298" customFormat="false" ht="15.75" hidden="false" customHeight="false" outlineLevel="0" collapsed="false">
      <c r="M298" s="1381"/>
      <c r="P298" s="179"/>
      <c r="S298" s="179"/>
    </row>
    <row r="299" customFormat="false" ht="15.75" hidden="false" customHeight="false" outlineLevel="0" collapsed="false">
      <c r="M299" s="1381"/>
      <c r="P299" s="179"/>
      <c r="S299" s="179"/>
    </row>
    <row r="300" customFormat="false" ht="15.75" hidden="false" customHeight="false" outlineLevel="0" collapsed="false">
      <c r="M300" s="1381"/>
      <c r="P300" s="179"/>
      <c r="S300" s="179"/>
    </row>
    <row r="301" customFormat="false" ht="15.75" hidden="false" customHeight="false" outlineLevel="0" collapsed="false">
      <c r="M301" s="1381"/>
      <c r="P301" s="179"/>
      <c r="S301" s="179"/>
    </row>
    <row r="302" customFormat="false" ht="15.75" hidden="false" customHeight="false" outlineLevel="0" collapsed="false">
      <c r="M302" s="1381"/>
      <c r="P302" s="179"/>
      <c r="S302" s="179"/>
    </row>
    <row r="303" customFormat="false" ht="15.75" hidden="false" customHeight="false" outlineLevel="0" collapsed="false">
      <c r="M303" s="1381"/>
      <c r="P303" s="179"/>
      <c r="S303" s="179"/>
    </row>
    <row r="304" customFormat="false" ht="15.75" hidden="false" customHeight="false" outlineLevel="0" collapsed="false">
      <c r="M304" s="1381"/>
      <c r="P304" s="179"/>
      <c r="S304" s="179"/>
    </row>
    <row r="305" customFormat="false" ht="15.75" hidden="false" customHeight="false" outlineLevel="0" collapsed="false">
      <c r="M305" s="1381"/>
      <c r="P305" s="179"/>
      <c r="S305" s="179"/>
    </row>
    <row r="306" customFormat="false" ht="15.75" hidden="false" customHeight="false" outlineLevel="0" collapsed="false">
      <c r="M306" s="1381"/>
      <c r="P306" s="179"/>
      <c r="S306" s="179"/>
    </row>
    <row r="307" customFormat="false" ht="15.75" hidden="false" customHeight="false" outlineLevel="0" collapsed="false">
      <c r="M307" s="1381"/>
      <c r="P307" s="179"/>
      <c r="S307" s="179"/>
    </row>
    <row r="308" customFormat="false" ht="15.75" hidden="false" customHeight="false" outlineLevel="0" collapsed="false">
      <c r="M308" s="1381"/>
      <c r="P308" s="179"/>
      <c r="S308" s="179"/>
    </row>
    <row r="309" customFormat="false" ht="15.75" hidden="false" customHeight="false" outlineLevel="0" collapsed="false">
      <c r="M309" s="1381"/>
      <c r="P309" s="179"/>
      <c r="S309" s="179"/>
    </row>
    <row r="310" customFormat="false" ht="15.75" hidden="false" customHeight="false" outlineLevel="0" collapsed="false">
      <c r="M310" s="1381"/>
      <c r="P310" s="179"/>
      <c r="S310" s="179"/>
    </row>
    <row r="311" customFormat="false" ht="15.75" hidden="false" customHeight="false" outlineLevel="0" collapsed="false">
      <c r="M311" s="1381"/>
      <c r="P311" s="179"/>
      <c r="S311" s="179"/>
    </row>
    <row r="312" customFormat="false" ht="15.75" hidden="false" customHeight="false" outlineLevel="0" collapsed="false">
      <c r="M312" s="1381"/>
      <c r="P312" s="179"/>
      <c r="S312" s="179"/>
    </row>
    <row r="313" customFormat="false" ht="15.75" hidden="false" customHeight="false" outlineLevel="0" collapsed="false">
      <c r="M313" s="1381"/>
      <c r="P313" s="179"/>
      <c r="S313" s="179"/>
    </row>
    <row r="314" customFormat="false" ht="15.75" hidden="false" customHeight="false" outlineLevel="0" collapsed="false">
      <c r="M314" s="1381"/>
      <c r="P314" s="179"/>
      <c r="S314" s="179"/>
    </row>
    <row r="315" customFormat="false" ht="15.75" hidden="false" customHeight="false" outlineLevel="0" collapsed="false">
      <c r="M315" s="1381"/>
      <c r="P315" s="179"/>
      <c r="S315" s="179"/>
    </row>
    <row r="316" customFormat="false" ht="15.75" hidden="false" customHeight="false" outlineLevel="0" collapsed="false">
      <c r="M316" s="1381"/>
      <c r="P316" s="179"/>
      <c r="S316" s="179"/>
    </row>
    <row r="317" customFormat="false" ht="15.75" hidden="false" customHeight="false" outlineLevel="0" collapsed="false">
      <c r="M317" s="1381"/>
      <c r="P317" s="179"/>
      <c r="S317" s="179"/>
    </row>
    <row r="318" customFormat="false" ht="15.75" hidden="false" customHeight="false" outlineLevel="0" collapsed="false">
      <c r="M318" s="1381"/>
      <c r="P318" s="179"/>
      <c r="S318" s="179"/>
    </row>
    <row r="319" customFormat="false" ht="15.75" hidden="false" customHeight="false" outlineLevel="0" collapsed="false">
      <c r="M319" s="1381"/>
      <c r="P319" s="179"/>
      <c r="S319" s="179"/>
    </row>
    <row r="320" customFormat="false" ht="15.75" hidden="false" customHeight="false" outlineLevel="0" collapsed="false">
      <c r="M320" s="1381"/>
      <c r="P320" s="179"/>
      <c r="S320" s="179"/>
    </row>
    <row r="321" customFormat="false" ht="15.75" hidden="false" customHeight="false" outlineLevel="0" collapsed="false">
      <c r="M321" s="1381"/>
      <c r="P321" s="179"/>
      <c r="S321" s="179"/>
    </row>
    <row r="322" customFormat="false" ht="15.75" hidden="false" customHeight="false" outlineLevel="0" collapsed="false">
      <c r="M322" s="1381"/>
      <c r="P322" s="179"/>
      <c r="S322" s="179"/>
    </row>
    <row r="323" customFormat="false" ht="15.75" hidden="false" customHeight="false" outlineLevel="0" collapsed="false">
      <c r="M323" s="1381"/>
      <c r="P323" s="179"/>
      <c r="S323" s="179"/>
    </row>
    <row r="324" customFormat="false" ht="15.75" hidden="false" customHeight="false" outlineLevel="0" collapsed="false">
      <c r="M324" s="1381"/>
      <c r="P324" s="179"/>
      <c r="S324" s="179"/>
    </row>
    <row r="325" customFormat="false" ht="15.75" hidden="false" customHeight="false" outlineLevel="0" collapsed="false">
      <c r="M325" s="1381"/>
      <c r="P325" s="179"/>
      <c r="S325" s="179"/>
    </row>
    <row r="326" customFormat="false" ht="15.75" hidden="false" customHeight="false" outlineLevel="0" collapsed="false">
      <c r="M326" s="1381"/>
      <c r="P326" s="179"/>
      <c r="S326" s="179"/>
    </row>
    <row r="327" customFormat="false" ht="15.75" hidden="false" customHeight="false" outlineLevel="0" collapsed="false">
      <c r="M327" s="1381"/>
      <c r="P327" s="179"/>
      <c r="S327" s="179"/>
    </row>
    <row r="328" customFormat="false" ht="15.75" hidden="false" customHeight="false" outlineLevel="0" collapsed="false">
      <c r="M328" s="1381"/>
      <c r="P328" s="179"/>
      <c r="S328" s="179"/>
    </row>
    <row r="329" customFormat="false" ht="15.75" hidden="false" customHeight="false" outlineLevel="0" collapsed="false">
      <c r="M329" s="1381"/>
      <c r="P329" s="179"/>
      <c r="S329" s="179"/>
    </row>
    <row r="330" customFormat="false" ht="15.75" hidden="false" customHeight="false" outlineLevel="0" collapsed="false">
      <c r="M330" s="1381"/>
      <c r="P330" s="179"/>
      <c r="S330" s="179"/>
    </row>
    <row r="331" customFormat="false" ht="15.75" hidden="false" customHeight="false" outlineLevel="0" collapsed="false">
      <c r="M331" s="1381"/>
      <c r="P331" s="179"/>
      <c r="S331" s="179"/>
    </row>
    <row r="332" customFormat="false" ht="15.75" hidden="false" customHeight="false" outlineLevel="0" collapsed="false">
      <c r="M332" s="1381"/>
      <c r="P332" s="179"/>
      <c r="S332" s="179"/>
    </row>
    <row r="333" customFormat="false" ht="15.75" hidden="false" customHeight="false" outlineLevel="0" collapsed="false">
      <c r="M333" s="1381"/>
      <c r="P333" s="179"/>
      <c r="S333" s="179"/>
    </row>
    <row r="334" customFormat="false" ht="15.75" hidden="false" customHeight="false" outlineLevel="0" collapsed="false">
      <c r="M334" s="1381"/>
      <c r="P334" s="179"/>
      <c r="S334" s="179"/>
    </row>
    <row r="335" customFormat="false" ht="15.75" hidden="false" customHeight="false" outlineLevel="0" collapsed="false">
      <c r="M335" s="1381"/>
      <c r="P335" s="179"/>
      <c r="S335" s="179"/>
    </row>
    <row r="336" customFormat="false" ht="15.75" hidden="false" customHeight="false" outlineLevel="0" collapsed="false">
      <c r="M336" s="1381"/>
      <c r="P336" s="179"/>
      <c r="S336" s="179"/>
    </row>
    <row r="337" customFormat="false" ht="15.75" hidden="false" customHeight="false" outlineLevel="0" collapsed="false">
      <c r="M337" s="1381"/>
      <c r="P337" s="179"/>
      <c r="S337" s="179"/>
    </row>
    <row r="338" customFormat="false" ht="15.75" hidden="false" customHeight="false" outlineLevel="0" collapsed="false">
      <c r="M338" s="1381"/>
      <c r="P338" s="179"/>
      <c r="S338" s="179"/>
    </row>
    <row r="339" customFormat="false" ht="15.75" hidden="false" customHeight="false" outlineLevel="0" collapsed="false">
      <c r="M339" s="1381"/>
      <c r="P339" s="179"/>
      <c r="S339" s="179"/>
    </row>
    <row r="340" customFormat="false" ht="15.75" hidden="false" customHeight="false" outlineLevel="0" collapsed="false">
      <c r="M340" s="1381"/>
      <c r="P340" s="179"/>
      <c r="S340" s="179"/>
    </row>
    <row r="341" customFormat="false" ht="15.75" hidden="false" customHeight="false" outlineLevel="0" collapsed="false">
      <c r="M341" s="1381"/>
      <c r="P341" s="179"/>
      <c r="S341" s="179"/>
    </row>
    <row r="342" customFormat="false" ht="15.75" hidden="false" customHeight="false" outlineLevel="0" collapsed="false">
      <c r="M342" s="1381"/>
      <c r="P342" s="179"/>
      <c r="S342" s="179"/>
    </row>
    <row r="343" customFormat="false" ht="15.75" hidden="false" customHeight="false" outlineLevel="0" collapsed="false">
      <c r="M343" s="1381"/>
      <c r="P343" s="179"/>
      <c r="S343" s="179"/>
    </row>
    <row r="344" customFormat="false" ht="15.75" hidden="false" customHeight="false" outlineLevel="0" collapsed="false">
      <c r="M344" s="1381"/>
      <c r="P344" s="179"/>
      <c r="S344" s="179"/>
    </row>
    <row r="345" customFormat="false" ht="15.75" hidden="false" customHeight="false" outlineLevel="0" collapsed="false">
      <c r="M345" s="1381"/>
      <c r="P345" s="179"/>
      <c r="S345" s="179"/>
    </row>
    <row r="346" customFormat="false" ht="15.75" hidden="false" customHeight="false" outlineLevel="0" collapsed="false">
      <c r="M346" s="1381"/>
      <c r="P346" s="179"/>
      <c r="S346" s="179"/>
    </row>
    <row r="347" customFormat="false" ht="15.75" hidden="false" customHeight="false" outlineLevel="0" collapsed="false">
      <c r="M347" s="1381"/>
      <c r="P347" s="179"/>
      <c r="S347" s="179"/>
    </row>
    <row r="348" customFormat="false" ht="15.75" hidden="false" customHeight="false" outlineLevel="0" collapsed="false">
      <c r="M348" s="1381"/>
      <c r="P348" s="179"/>
      <c r="S348" s="179"/>
    </row>
    <row r="349" customFormat="false" ht="15.75" hidden="false" customHeight="false" outlineLevel="0" collapsed="false">
      <c r="M349" s="1381"/>
      <c r="P349" s="179"/>
      <c r="S349" s="179"/>
    </row>
    <row r="350" customFormat="false" ht="15.75" hidden="false" customHeight="false" outlineLevel="0" collapsed="false">
      <c r="M350" s="1381"/>
      <c r="P350" s="179"/>
      <c r="S350" s="179"/>
    </row>
    <row r="351" customFormat="false" ht="15.75" hidden="false" customHeight="false" outlineLevel="0" collapsed="false">
      <c r="M351" s="1381"/>
      <c r="P351" s="179"/>
      <c r="S351" s="179"/>
    </row>
    <row r="352" customFormat="false" ht="15.75" hidden="false" customHeight="false" outlineLevel="0" collapsed="false">
      <c r="M352" s="1381"/>
      <c r="P352" s="179"/>
      <c r="S352" s="179"/>
    </row>
    <row r="353" customFormat="false" ht="15.75" hidden="false" customHeight="false" outlineLevel="0" collapsed="false">
      <c r="M353" s="1381"/>
      <c r="P353" s="179"/>
      <c r="S353" s="179"/>
    </row>
    <row r="354" customFormat="false" ht="15.75" hidden="false" customHeight="false" outlineLevel="0" collapsed="false">
      <c r="M354" s="1381"/>
      <c r="P354" s="179"/>
      <c r="S354" s="179"/>
    </row>
    <row r="355" customFormat="false" ht="15.75" hidden="false" customHeight="false" outlineLevel="0" collapsed="false">
      <c r="M355" s="1381"/>
      <c r="P355" s="179"/>
      <c r="S355" s="179"/>
    </row>
    <row r="356" customFormat="false" ht="15.75" hidden="false" customHeight="false" outlineLevel="0" collapsed="false">
      <c r="M356" s="1381"/>
      <c r="P356" s="179"/>
      <c r="S356" s="179"/>
    </row>
    <row r="357" customFormat="false" ht="15.75" hidden="false" customHeight="false" outlineLevel="0" collapsed="false">
      <c r="M357" s="1381"/>
      <c r="P357" s="179"/>
      <c r="S357" s="179"/>
    </row>
    <row r="358" customFormat="false" ht="15.75" hidden="false" customHeight="false" outlineLevel="0" collapsed="false">
      <c r="M358" s="1381"/>
      <c r="P358" s="179"/>
      <c r="S358" s="179"/>
    </row>
    <row r="359" customFormat="false" ht="15.75" hidden="false" customHeight="false" outlineLevel="0" collapsed="false">
      <c r="M359" s="1381"/>
      <c r="P359" s="179"/>
      <c r="S359" s="179"/>
    </row>
    <row r="360" customFormat="false" ht="15.75" hidden="false" customHeight="false" outlineLevel="0" collapsed="false">
      <c r="M360" s="1381"/>
      <c r="P360" s="179"/>
      <c r="S360" s="179"/>
    </row>
    <row r="361" customFormat="false" ht="15.75" hidden="false" customHeight="false" outlineLevel="0" collapsed="false">
      <c r="M361" s="1381"/>
      <c r="P361" s="179"/>
      <c r="S361" s="179"/>
    </row>
    <row r="362" customFormat="false" ht="15.75" hidden="false" customHeight="false" outlineLevel="0" collapsed="false">
      <c r="M362" s="1381"/>
      <c r="P362" s="179"/>
      <c r="S362" s="179"/>
    </row>
    <row r="363" customFormat="false" ht="15.75" hidden="false" customHeight="false" outlineLevel="0" collapsed="false">
      <c r="M363" s="1381"/>
      <c r="P363" s="179"/>
      <c r="S363" s="179"/>
    </row>
    <row r="364" customFormat="false" ht="15.75" hidden="false" customHeight="false" outlineLevel="0" collapsed="false">
      <c r="M364" s="1381"/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  <row r="377" customFormat="false" ht="15.75" hidden="false" customHeight="false" outlineLevel="0" collapsed="false">
      <c r="P377" s="179"/>
      <c r="S377" s="179"/>
    </row>
    <row r="378" customFormat="false" ht="15.75" hidden="false" customHeight="false" outlineLevel="0" collapsed="false">
      <c r="P378" s="179"/>
      <c r="S378" s="179"/>
    </row>
    <row r="379" customFormat="false" ht="15.75" hidden="false" customHeight="false" outlineLevel="0" collapsed="false">
      <c r="P379" s="179"/>
      <c r="S379" s="179"/>
    </row>
    <row r="380" customFormat="false" ht="15.75" hidden="false" customHeight="false" outlineLevel="0" collapsed="false">
      <c r="P380" s="179"/>
      <c r="S380" s="179"/>
    </row>
    <row r="381" customFormat="false" ht="15.75" hidden="false" customHeight="false" outlineLevel="0" collapsed="false">
      <c r="P381" s="179"/>
      <c r="S381" s="179"/>
    </row>
    <row r="382" customFormat="false" ht="15.75" hidden="false" customHeight="false" outlineLevel="0" collapsed="false">
      <c r="P382" s="179"/>
      <c r="S382" s="179"/>
    </row>
    <row r="383" customFormat="false" ht="15.75" hidden="false" customHeight="false" outlineLevel="0" collapsed="false">
      <c r="P383" s="179"/>
      <c r="S383" s="179"/>
    </row>
    <row r="384" customFormat="false" ht="15.75" hidden="false" customHeight="false" outlineLevel="0" collapsed="false">
      <c r="P384" s="179"/>
      <c r="S384" s="179"/>
    </row>
    <row r="385" customFormat="false" ht="15.75" hidden="false" customHeight="false" outlineLevel="0" collapsed="false">
      <c r="P385" s="179"/>
      <c r="S385" s="179"/>
    </row>
    <row r="386" customFormat="false" ht="15.75" hidden="false" customHeight="false" outlineLevel="0" collapsed="false">
      <c r="P386" s="179"/>
      <c r="S386" s="179"/>
    </row>
    <row r="387" customFormat="false" ht="15.75" hidden="false" customHeight="false" outlineLevel="0" collapsed="false">
      <c r="P387" s="179"/>
      <c r="S387" s="179"/>
    </row>
    <row r="388" customFormat="false" ht="15.75" hidden="false" customHeight="false" outlineLevel="0" collapsed="false">
      <c r="P388" s="179"/>
      <c r="S388" s="179"/>
    </row>
    <row r="389" customFormat="false" ht="15.75" hidden="false" customHeight="false" outlineLevel="0" collapsed="false">
      <c r="P389" s="179"/>
      <c r="S389" s="179"/>
    </row>
    <row r="390" customFormat="false" ht="15.75" hidden="false" customHeight="false" outlineLevel="0" collapsed="false">
      <c r="P390" s="179"/>
      <c r="S390" s="179"/>
    </row>
    <row r="391" customFormat="false" ht="15.75" hidden="false" customHeight="false" outlineLevel="0" collapsed="false">
      <c r="P391" s="179"/>
      <c r="S391" s="179"/>
    </row>
    <row r="392" customFormat="false" ht="15.75" hidden="false" customHeight="false" outlineLevel="0" collapsed="false">
      <c r="P392" s="179"/>
      <c r="S392" s="179"/>
    </row>
    <row r="393" customFormat="false" ht="15.75" hidden="false" customHeight="false" outlineLevel="0" collapsed="false">
      <c r="P393" s="179"/>
      <c r="S393" s="179"/>
    </row>
    <row r="394" customFormat="false" ht="15.75" hidden="false" customHeight="false" outlineLevel="0" collapsed="false">
      <c r="P394" s="179"/>
      <c r="S394" s="179"/>
    </row>
    <row r="395" customFormat="false" ht="15.75" hidden="false" customHeight="false" outlineLevel="0" collapsed="false">
      <c r="P395" s="179"/>
      <c r="S395" s="179"/>
    </row>
    <row r="396" customFormat="false" ht="15.75" hidden="false" customHeight="false" outlineLevel="0" collapsed="false">
      <c r="P396" s="179"/>
      <c r="S396" s="179"/>
    </row>
    <row r="397" customFormat="false" ht="15.75" hidden="false" customHeight="false" outlineLevel="0" collapsed="false">
      <c r="P397" s="179"/>
      <c r="S397" s="179"/>
    </row>
    <row r="398" customFormat="false" ht="15.75" hidden="false" customHeight="false" outlineLevel="0" collapsed="false">
      <c r="P398" s="179"/>
      <c r="S398" s="179"/>
    </row>
    <row r="399" customFormat="false" ht="15.75" hidden="false" customHeight="false" outlineLevel="0" collapsed="false">
      <c r="P399" s="179"/>
      <c r="S399" s="179"/>
    </row>
    <row r="400" customFormat="false" ht="15.75" hidden="false" customHeight="false" outlineLevel="0" collapsed="false">
      <c r="P400" s="179"/>
      <c r="S400" s="179"/>
    </row>
    <row r="401" customFormat="false" ht="15.75" hidden="false" customHeight="false" outlineLevel="0" collapsed="false">
      <c r="P401" s="179"/>
      <c r="S401" s="179"/>
    </row>
    <row r="402" customFormat="false" ht="15.75" hidden="false" customHeight="false" outlineLevel="0" collapsed="false">
      <c r="P402" s="179"/>
      <c r="S402" s="179"/>
    </row>
    <row r="403" customFormat="false" ht="15.75" hidden="false" customHeight="false" outlineLevel="0" collapsed="false">
      <c r="P403" s="179"/>
      <c r="S403" s="179"/>
    </row>
    <row r="404" customFormat="false" ht="15.75" hidden="false" customHeight="false" outlineLevel="0" collapsed="false">
      <c r="P404" s="179"/>
      <c r="S404" s="179"/>
    </row>
    <row r="405" customFormat="false" ht="15.75" hidden="false" customHeight="false" outlineLevel="0" collapsed="false">
      <c r="P405" s="179"/>
      <c r="S405" s="179"/>
    </row>
    <row r="406" customFormat="false" ht="15.75" hidden="false" customHeight="false" outlineLevel="0" collapsed="false">
      <c r="P406" s="179"/>
      <c r="S406" s="179"/>
    </row>
    <row r="407" customFormat="false" ht="15.75" hidden="false" customHeight="false" outlineLevel="0" collapsed="false">
      <c r="P407" s="179"/>
      <c r="S407" s="179"/>
    </row>
    <row r="408" customFormat="false" ht="15.75" hidden="false" customHeight="false" outlineLevel="0" collapsed="false">
      <c r="P408" s="179"/>
      <c r="S408" s="179"/>
    </row>
    <row r="409" customFormat="false" ht="15.75" hidden="false" customHeight="false" outlineLevel="0" collapsed="false">
      <c r="P409" s="179"/>
      <c r="S409" s="179"/>
    </row>
    <row r="410" customFormat="false" ht="15.75" hidden="false" customHeight="false" outlineLevel="0" collapsed="false">
      <c r="P410" s="179"/>
      <c r="S410" s="179"/>
    </row>
    <row r="411" customFormat="false" ht="15.75" hidden="false" customHeight="false" outlineLevel="0" collapsed="false">
      <c r="P411" s="179"/>
      <c r="S411" s="179"/>
    </row>
    <row r="412" customFormat="false" ht="15.75" hidden="false" customHeight="false" outlineLevel="0" collapsed="false">
      <c r="P412" s="179"/>
      <c r="S412" s="179"/>
    </row>
    <row r="413" customFormat="false" ht="15.75" hidden="false" customHeight="false" outlineLevel="0" collapsed="false">
      <c r="P413" s="179"/>
      <c r="S413" s="179"/>
    </row>
    <row r="414" customFormat="false" ht="15.75" hidden="false" customHeight="false" outlineLevel="0" collapsed="false">
      <c r="P414" s="179"/>
      <c r="S414" s="179"/>
    </row>
    <row r="415" customFormat="false" ht="15.75" hidden="false" customHeight="false" outlineLevel="0" collapsed="false">
      <c r="P415" s="179"/>
      <c r="S415" s="179"/>
    </row>
    <row r="416" customFormat="false" ht="15.75" hidden="false" customHeight="false" outlineLevel="0" collapsed="false">
      <c r="P416" s="179"/>
      <c r="S416" s="179"/>
    </row>
    <row r="417" customFormat="false" ht="15.75" hidden="false" customHeight="false" outlineLevel="0" collapsed="false">
      <c r="P417" s="179"/>
      <c r="S417" s="179"/>
    </row>
    <row r="418" customFormat="false" ht="15.75" hidden="false" customHeight="false" outlineLevel="0" collapsed="false">
      <c r="P418" s="179"/>
      <c r="S418" s="179"/>
    </row>
    <row r="419" customFormat="false" ht="15.75" hidden="false" customHeight="false" outlineLevel="0" collapsed="false">
      <c r="P419" s="179"/>
      <c r="S419" s="179"/>
    </row>
    <row r="420" customFormat="false" ht="15.75" hidden="false" customHeight="false" outlineLevel="0" collapsed="false">
      <c r="P420" s="179"/>
      <c r="S420" s="179"/>
    </row>
    <row r="421" customFormat="false" ht="15.75" hidden="false" customHeight="false" outlineLevel="0" collapsed="false">
      <c r="P421" s="179"/>
      <c r="S421" s="179"/>
    </row>
    <row r="422" customFormat="false" ht="15.75" hidden="false" customHeight="false" outlineLevel="0" collapsed="false">
      <c r="P422" s="179"/>
      <c r="S422" s="179"/>
    </row>
    <row r="423" customFormat="false" ht="15.75" hidden="false" customHeight="false" outlineLevel="0" collapsed="false">
      <c r="P423" s="179"/>
      <c r="S423" s="179"/>
    </row>
    <row r="424" customFormat="false" ht="15.75" hidden="false" customHeight="false" outlineLevel="0" collapsed="false">
      <c r="P424" s="179"/>
      <c r="S424" s="179"/>
    </row>
    <row r="425" customFormat="false" ht="15.75" hidden="false" customHeight="false" outlineLevel="0" collapsed="false">
      <c r="P425" s="179"/>
      <c r="S425" s="179"/>
    </row>
    <row r="426" customFormat="false" ht="15.75" hidden="false" customHeight="false" outlineLevel="0" collapsed="false">
      <c r="P426" s="179"/>
      <c r="S426" s="179"/>
    </row>
    <row r="427" customFormat="false" ht="15.75" hidden="false" customHeight="false" outlineLevel="0" collapsed="false">
      <c r="P427" s="179"/>
      <c r="S427" s="179"/>
    </row>
    <row r="428" customFormat="false" ht="15.75" hidden="false" customHeight="false" outlineLevel="0" collapsed="false">
      <c r="P428" s="179"/>
      <c r="S428" s="179"/>
    </row>
    <row r="429" customFormat="false" ht="15.75" hidden="false" customHeight="false" outlineLevel="0" collapsed="false">
      <c r="P429" s="179"/>
      <c r="S429" s="179"/>
    </row>
    <row r="430" customFormat="false" ht="15.75" hidden="false" customHeight="false" outlineLevel="0" collapsed="false">
      <c r="P430" s="179"/>
      <c r="S430" s="179"/>
    </row>
    <row r="431" customFormat="false" ht="15.75" hidden="false" customHeight="false" outlineLevel="0" collapsed="false">
      <c r="P431" s="179"/>
      <c r="S431" s="179"/>
    </row>
    <row r="432" customFormat="false" ht="15.75" hidden="false" customHeight="false" outlineLevel="0" collapsed="false">
      <c r="P432" s="179"/>
      <c r="S432" s="179"/>
    </row>
    <row r="433" customFormat="false" ht="15.75" hidden="false" customHeight="false" outlineLevel="0" collapsed="false">
      <c r="P433" s="179"/>
      <c r="S433" s="179"/>
    </row>
    <row r="434" customFormat="false" ht="15.75" hidden="false" customHeight="false" outlineLevel="0" collapsed="false">
      <c r="P434" s="179"/>
      <c r="S434" s="179"/>
    </row>
    <row r="435" customFormat="false" ht="15.75" hidden="false" customHeight="false" outlineLevel="0" collapsed="false">
      <c r="P435" s="179"/>
      <c r="S435" s="179"/>
    </row>
    <row r="436" customFormat="false" ht="15.75" hidden="false" customHeight="false" outlineLevel="0" collapsed="false">
      <c r="P436" s="179"/>
      <c r="S436" s="179"/>
    </row>
    <row r="437" customFormat="false" ht="15.75" hidden="false" customHeight="false" outlineLevel="0" collapsed="false">
      <c r="P437" s="179"/>
      <c r="S437" s="179"/>
    </row>
    <row r="438" customFormat="false" ht="15.75" hidden="false" customHeight="false" outlineLevel="0" collapsed="false">
      <c r="P438" s="179"/>
      <c r="S438" s="179"/>
    </row>
    <row r="439" customFormat="false" ht="15.75" hidden="false" customHeight="false" outlineLevel="0" collapsed="false">
      <c r="P439" s="179"/>
      <c r="S439" s="179"/>
    </row>
    <row r="440" customFormat="false" ht="15.75" hidden="false" customHeight="false" outlineLevel="0" collapsed="false">
      <c r="P440" s="179"/>
      <c r="S440" s="179"/>
    </row>
    <row r="441" customFormat="false" ht="15.75" hidden="false" customHeight="false" outlineLevel="0" collapsed="false">
      <c r="P441" s="179"/>
      <c r="S441" s="179"/>
    </row>
    <row r="442" customFormat="false" ht="15.75" hidden="false" customHeight="false" outlineLevel="0" collapsed="false">
      <c r="P442" s="179"/>
      <c r="S442" s="179"/>
    </row>
    <row r="443" customFormat="false" ht="15.75" hidden="false" customHeight="false" outlineLevel="0" collapsed="false">
      <c r="P443" s="179"/>
      <c r="S443" s="179"/>
    </row>
    <row r="444" customFormat="false" ht="15.75" hidden="false" customHeight="false" outlineLevel="0" collapsed="false">
      <c r="P444" s="179"/>
      <c r="S444" s="179"/>
    </row>
    <row r="445" customFormat="false" ht="15.75" hidden="false" customHeight="false" outlineLevel="0" collapsed="false">
      <c r="P445" s="179"/>
      <c r="S445" s="179"/>
    </row>
    <row r="446" customFormat="false" ht="15.75" hidden="false" customHeight="false" outlineLevel="0" collapsed="false">
      <c r="P446" s="179"/>
      <c r="S446" s="179"/>
    </row>
    <row r="447" customFormat="false" ht="15.75" hidden="false" customHeight="false" outlineLevel="0" collapsed="false">
      <c r="P447" s="179"/>
      <c r="S447" s="179"/>
    </row>
    <row r="448" customFormat="false" ht="15.75" hidden="false" customHeight="false" outlineLevel="0" collapsed="false">
      <c r="P448" s="179"/>
      <c r="S448" s="179"/>
    </row>
    <row r="449" customFormat="false" ht="15.75" hidden="false" customHeight="false" outlineLevel="0" collapsed="false">
      <c r="P449" s="179"/>
      <c r="S449" s="179"/>
    </row>
    <row r="450" customFormat="false" ht="15.75" hidden="false" customHeight="false" outlineLevel="0" collapsed="false">
      <c r="P450" s="179"/>
      <c r="S450" s="179"/>
    </row>
    <row r="451" customFormat="false" ht="15.75" hidden="false" customHeight="false" outlineLevel="0" collapsed="false">
      <c r="P451" s="179"/>
      <c r="S451" s="179"/>
    </row>
    <row r="452" customFormat="false" ht="15.75" hidden="false" customHeight="false" outlineLevel="0" collapsed="false">
      <c r="P452" s="179"/>
      <c r="S452" s="179"/>
    </row>
    <row r="453" customFormat="false" ht="15.75" hidden="false" customHeight="false" outlineLevel="0" collapsed="false">
      <c r="P453" s="179"/>
      <c r="S453" s="179"/>
    </row>
    <row r="454" customFormat="false" ht="15.75" hidden="false" customHeight="false" outlineLevel="0" collapsed="false">
      <c r="P454" s="179"/>
      <c r="S454" s="179"/>
    </row>
    <row r="455" customFormat="false" ht="15.75" hidden="false" customHeight="false" outlineLevel="0" collapsed="false">
      <c r="P455" s="179"/>
      <c r="S455" s="179"/>
    </row>
    <row r="456" customFormat="false" ht="15.75" hidden="false" customHeight="false" outlineLevel="0" collapsed="false">
      <c r="P456" s="179"/>
      <c r="S456" s="179"/>
    </row>
    <row r="457" customFormat="false" ht="15.75" hidden="false" customHeight="false" outlineLevel="0" collapsed="false">
      <c r="P457" s="179"/>
      <c r="S457" s="179"/>
    </row>
    <row r="458" customFormat="false" ht="15.75" hidden="false" customHeight="false" outlineLevel="0" collapsed="false">
      <c r="P458" s="179"/>
      <c r="S458" s="179"/>
    </row>
    <row r="459" customFormat="false" ht="15.75" hidden="false" customHeight="false" outlineLevel="0" collapsed="false">
      <c r="P459" s="179"/>
      <c r="S459" s="179"/>
    </row>
    <row r="460" customFormat="false" ht="15.75" hidden="false" customHeight="false" outlineLevel="0" collapsed="false">
      <c r="P460" s="179"/>
      <c r="S460" s="179"/>
    </row>
    <row r="461" customFormat="false" ht="15.75" hidden="false" customHeight="false" outlineLevel="0" collapsed="false">
      <c r="P461" s="179"/>
      <c r="S461" s="179"/>
    </row>
    <row r="462" customFormat="false" ht="15.75" hidden="false" customHeight="false" outlineLevel="0" collapsed="false">
      <c r="P462" s="179"/>
      <c r="S462" s="179"/>
    </row>
    <row r="463" customFormat="false" ht="15.75" hidden="false" customHeight="false" outlineLevel="0" collapsed="false">
      <c r="P463" s="179"/>
      <c r="S463" s="179"/>
    </row>
    <row r="464" customFormat="false" ht="15.75" hidden="false" customHeight="false" outlineLevel="0" collapsed="false">
      <c r="P464" s="179"/>
      <c r="S464" s="179"/>
    </row>
    <row r="465" customFormat="false" ht="15.75" hidden="false" customHeight="false" outlineLevel="0" collapsed="false">
      <c r="P465" s="179"/>
      <c r="S465" s="179"/>
    </row>
    <row r="466" customFormat="false" ht="15.75" hidden="false" customHeight="false" outlineLevel="0" collapsed="false">
      <c r="P466" s="179"/>
      <c r="S466" s="179"/>
    </row>
  </sheetData>
  <mergeCells count="15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S46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U120" activeCellId="0" sqref="U120"/>
    </sheetView>
  </sheetViews>
  <sheetFormatPr defaultRowHeight="15.75" zeroHeight="false" outlineLevelRow="0" outlineLevelCol="0"/>
  <cols>
    <col collapsed="false" customWidth="true" hidden="false" outlineLevel="0" max="1" min="1" style="1179" width="3.71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318" t="s">
        <v>531</v>
      </c>
      <c r="P4" s="1192" t="s">
        <v>523</v>
      </c>
      <c r="Q4" s="1318" t="s">
        <v>532</v>
      </c>
      <c r="R4" s="1319" t="s">
        <v>533</v>
      </c>
      <c r="S4" s="1195" t="s">
        <v>534</v>
      </c>
    </row>
    <row r="5" customFormat="false" ht="72.75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16"/>
      <c r="K5" s="1316"/>
      <c r="L5" s="1316"/>
      <c r="M5" s="1316"/>
      <c r="N5" s="1317"/>
      <c r="O5" s="1318"/>
      <c r="P5" s="1192"/>
      <c r="Q5" s="1318"/>
      <c r="R5" s="1319"/>
      <c r="S5" s="1195"/>
    </row>
    <row r="6" customFormat="false" ht="61.5" hidden="false" customHeight="true" outlineLevel="0" collapsed="false">
      <c r="A6" s="1315"/>
      <c r="B6" s="1315"/>
      <c r="C6" s="1315"/>
      <c r="D6" s="1315"/>
      <c r="E6" s="1315"/>
      <c r="F6" s="1315"/>
      <c r="G6" s="1315"/>
      <c r="H6" s="1315"/>
      <c r="I6" s="1315"/>
      <c r="J6" s="1320" t="s">
        <v>237</v>
      </c>
      <c r="K6" s="1321" t="s">
        <v>124</v>
      </c>
      <c r="L6" s="1321" t="s">
        <v>158</v>
      </c>
      <c r="M6" s="1322" t="s">
        <v>491</v>
      </c>
      <c r="N6" s="1317"/>
      <c r="O6" s="1323" t="s">
        <v>492</v>
      </c>
      <c r="P6" s="1323"/>
      <c r="Q6" s="1323"/>
      <c r="R6" s="1323"/>
      <c r="S6" s="1323"/>
    </row>
    <row r="7" customFormat="false" ht="22.5" hidden="false" customHeight="true" outlineLevel="0" collapsed="false">
      <c r="A7" s="1201" t="s">
        <v>512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false" outlineLevel="0" collapsed="false">
      <c r="A8" s="1202" t="s">
        <v>514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true" outlineLevel="0" collapsed="false">
      <c r="A9" s="1324" t="s">
        <v>529</v>
      </c>
      <c r="B9" s="1325" t="n">
        <f aca="false">J9</f>
        <v>600</v>
      </c>
      <c r="C9" s="1325" t="s">
        <v>496</v>
      </c>
      <c r="D9" s="1325" t="n">
        <f aca="false">K9</f>
        <v>260</v>
      </c>
      <c r="E9" s="1325" t="s">
        <v>496</v>
      </c>
      <c r="F9" s="1357" t="n">
        <f aca="false">L9</f>
        <v>600</v>
      </c>
      <c r="G9" s="1325" t="s">
        <v>496</v>
      </c>
      <c r="H9" s="1325" t="n">
        <v>4</v>
      </c>
      <c r="I9" s="1327" t="s">
        <v>515</v>
      </c>
      <c r="J9" s="1328" t="n">
        <v>600</v>
      </c>
      <c r="K9" s="1259" t="n">
        <v>260</v>
      </c>
      <c r="L9" s="1259" t="n">
        <v>600</v>
      </c>
      <c r="M9" s="1360" t="n">
        <v>14.7530581005605</v>
      </c>
      <c r="N9" s="1261" t="n">
        <v>453.479149702429</v>
      </c>
      <c r="O9" s="1240" t="n">
        <v>13929.0774699038</v>
      </c>
      <c r="P9" s="1365" t="n">
        <v>16666.5191975583</v>
      </c>
      <c r="Q9" s="1333" t="n">
        <v>7043.02367612625</v>
      </c>
      <c r="R9" s="1366" t="n">
        <v>20972.10114603</v>
      </c>
      <c r="S9" s="1335" t="n">
        <v>23709.5428736845</v>
      </c>
    </row>
    <row r="10" customFormat="false" ht="16.5" hidden="false" customHeight="false" outlineLevel="0" collapsed="false">
      <c r="A10" s="1336" t="s">
        <v>529</v>
      </c>
      <c r="B10" s="1337" t="n">
        <f aca="false">J10</f>
        <v>600</v>
      </c>
      <c r="C10" s="1337" t="s">
        <v>496</v>
      </c>
      <c r="D10" s="1337" t="n">
        <f aca="false">K10</f>
        <v>260</v>
      </c>
      <c r="E10" s="1337" t="s">
        <v>496</v>
      </c>
      <c r="F10" s="1357" t="n">
        <f aca="false">L10</f>
        <v>650</v>
      </c>
      <c r="G10" s="1337" t="s">
        <v>496</v>
      </c>
      <c r="H10" s="1325" t="n">
        <v>4</v>
      </c>
      <c r="I10" s="1327" t="s">
        <v>515</v>
      </c>
      <c r="J10" s="1338" t="n">
        <v>600</v>
      </c>
      <c r="K10" s="1209" t="n">
        <v>260</v>
      </c>
      <c r="L10" s="1209" t="n">
        <v>650</v>
      </c>
      <c r="M10" s="1210" t="n">
        <v>15.7184121704258</v>
      </c>
      <c r="N10" s="1211" t="n">
        <v>544.174979642915</v>
      </c>
      <c r="O10" s="1212" t="n">
        <v>14665.80239874</v>
      </c>
      <c r="P10" s="1367" t="n">
        <v>17575.6993156953</v>
      </c>
      <c r="Q10" s="1300" t="n">
        <v>7446.3980802075</v>
      </c>
      <c r="R10" s="1301" t="n">
        <v>22112.2004789475</v>
      </c>
      <c r="S10" s="1344" t="n">
        <v>25022.0973959028</v>
      </c>
    </row>
    <row r="11" customFormat="false" ht="16.5" hidden="false" customHeight="true" outlineLevel="0" collapsed="false">
      <c r="A11" s="1336" t="s">
        <v>529</v>
      </c>
      <c r="B11" s="1337" t="n">
        <f aca="false">J11</f>
        <v>600</v>
      </c>
      <c r="C11" s="1337" t="s">
        <v>496</v>
      </c>
      <c r="D11" s="1337" t="n">
        <f aca="false">K11</f>
        <v>260</v>
      </c>
      <c r="E11" s="1337" t="s">
        <v>496</v>
      </c>
      <c r="F11" s="1357" t="n">
        <f aca="false">L11</f>
        <v>700</v>
      </c>
      <c r="G11" s="1337" t="s">
        <v>496</v>
      </c>
      <c r="H11" s="1325" t="n">
        <v>4</v>
      </c>
      <c r="I11" s="1327" t="s">
        <v>515</v>
      </c>
      <c r="J11" s="1338" t="n">
        <v>600</v>
      </c>
      <c r="K11" s="1209" t="n">
        <v>260</v>
      </c>
      <c r="L11" s="1209" t="n">
        <v>700</v>
      </c>
      <c r="M11" s="1210" t="n">
        <v>16.7008062402911</v>
      </c>
      <c r="N11" s="1211" t="n">
        <v>634.870809583401</v>
      </c>
      <c r="O11" s="1212" t="n">
        <v>15402.527458785</v>
      </c>
      <c r="P11" s="1367" t="n">
        <v>18484.8794338321</v>
      </c>
      <c r="Q11" s="1300" t="n">
        <v>8065.26947287125</v>
      </c>
      <c r="R11" s="1301" t="n">
        <v>23467.7969316562</v>
      </c>
      <c r="S11" s="1344" t="n">
        <v>26550.1489067033</v>
      </c>
    </row>
    <row r="12" customFormat="false" ht="16.5" hidden="false" customHeight="false" outlineLevel="0" collapsed="false">
      <c r="A12" s="1336" t="s">
        <v>529</v>
      </c>
      <c r="B12" s="1337" t="n">
        <f aca="false">J12</f>
        <v>600</v>
      </c>
      <c r="C12" s="1337" t="s">
        <v>496</v>
      </c>
      <c r="D12" s="1337" t="n">
        <f aca="false">K12</f>
        <v>260</v>
      </c>
      <c r="E12" s="1337" t="s">
        <v>496</v>
      </c>
      <c r="F12" s="1357" t="n">
        <f aca="false">L12</f>
        <v>750</v>
      </c>
      <c r="G12" s="1337" t="s">
        <v>496</v>
      </c>
      <c r="H12" s="1325" t="n">
        <v>4</v>
      </c>
      <c r="I12" s="1327" t="s">
        <v>515</v>
      </c>
      <c r="J12" s="1338" t="n">
        <v>600</v>
      </c>
      <c r="K12" s="1209" t="n">
        <v>260</v>
      </c>
      <c r="L12" s="1209" t="n">
        <v>750</v>
      </c>
      <c r="M12" s="1210" t="n">
        <v>17.6661603101563</v>
      </c>
      <c r="N12" s="1211" t="n">
        <v>725.566639523887</v>
      </c>
      <c r="O12" s="1212" t="n">
        <v>16139.2523876213</v>
      </c>
      <c r="P12" s="1367" t="n">
        <v>19394.0595519689</v>
      </c>
      <c r="Q12" s="1300" t="n">
        <v>8468.6438769525</v>
      </c>
      <c r="R12" s="1301" t="n">
        <v>24607.8962645738</v>
      </c>
      <c r="S12" s="1344" t="n">
        <v>27862.7034289214</v>
      </c>
    </row>
    <row r="13" customFormat="false" ht="16.5" hidden="false" customHeight="true" outlineLevel="0" collapsed="false">
      <c r="A13" s="1336" t="s">
        <v>529</v>
      </c>
      <c r="B13" s="1337" t="n">
        <f aca="false">J13</f>
        <v>600</v>
      </c>
      <c r="C13" s="1337" t="s">
        <v>496</v>
      </c>
      <c r="D13" s="1337" t="n">
        <f aca="false">K13</f>
        <v>260</v>
      </c>
      <c r="E13" s="1337" t="s">
        <v>496</v>
      </c>
      <c r="F13" s="1357" t="n">
        <f aca="false">L13</f>
        <v>800</v>
      </c>
      <c r="G13" s="1337" t="s">
        <v>496</v>
      </c>
      <c r="H13" s="1325" t="n">
        <v>4</v>
      </c>
      <c r="I13" s="1327" t="s">
        <v>515</v>
      </c>
      <c r="J13" s="1338" t="n">
        <v>600</v>
      </c>
      <c r="K13" s="1209" t="n">
        <v>260</v>
      </c>
      <c r="L13" s="1209" t="n">
        <v>800</v>
      </c>
      <c r="M13" s="1210" t="n">
        <v>18.6315143800216</v>
      </c>
      <c r="N13" s="1211" t="n">
        <v>816.262469464373</v>
      </c>
      <c r="O13" s="1212" t="n">
        <v>16875.9773164575</v>
      </c>
      <c r="P13" s="1367" t="n">
        <v>20303.2396701058</v>
      </c>
      <c r="Q13" s="1300" t="n">
        <v>8872.01828103375</v>
      </c>
      <c r="R13" s="1301" t="n">
        <v>25747.9955974913</v>
      </c>
      <c r="S13" s="1344" t="n">
        <v>29175.2579511395</v>
      </c>
    </row>
    <row r="14" customFormat="false" ht="16.5" hidden="false" customHeight="false" outlineLevel="0" collapsed="false">
      <c r="A14" s="1336" t="s">
        <v>529</v>
      </c>
      <c r="B14" s="1337" t="n">
        <f aca="false">J14</f>
        <v>600</v>
      </c>
      <c r="C14" s="1337" t="s">
        <v>496</v>
      </c>
      <c r="D14" s="1337" t="n">
        <f aca="false">K14</f>
        <v>260</v>
      </c>
      <c r="E14" s="1337" t="s">
        <v>496</v>
      </c>
      <c r="F14" s="1357" t="n">
        <f aca="false">L14</f>
        <v>850</v>
      </c>
      <c r="G14" s="1337" t="s">
        <v>496</v>
      </c>
      <c r="H14" s="1325" t="n">
        <v>4</v>
      </c>
      <c r="I14" s="1327" t="s">
        <v>515</v>
      </c>
      <c r="J14" s="1338" t="n">
        <v>600</v>
      </c>
      <c r="K14" s="1209" t="n">
        <v>260</v>
      </c>
      <c r="L14" s="1209" t="n">
        <v>850</v>
      </c>
      <c r="M14" s="1210" t="n">
        <v>19.6139084498868</v>
      </c>
      <c r="N14" s="1211" t="n">
        <v>906.958299404859</v>
      </c>
      <c r="O14" s="1212" t="n">
        <v>17612.7023765025</v>
      </c>
      <c r="P14" s="1367" t="n">
        <v>21212.4197882427</v>
      </c>
      <c r="Q14" s="1300" t="n">
        <v>9490.8896736975</v>
      </c>
      <c r="R14" s="1301" t="n">
        <v>27103.5920502</v>
      </c>
      <c r="S14" s="1344" t="n">
        <v>30703.3094619402</v>
      </c>
    </row>
    <row r="15" customFormat="false" ht="16.5" hidden="false" customHeight="true" outlineLevel="0" collapsed="false">
      <c r="A15" s="1336" t="s">
        <v>529</v>
      </c>
      <c r="B15" s="1337" t="n">
        <f aca="false">J15</f>
        <v>600</v>
      </c>
      <c r="C15" s="1337" t="s">
        <v>496</v>
      </c>
      <c r="D15" s="1337" t="n">
        <f aca="false">K15</f>
        <v>260</v>
      </c>
      <c r="E15" s="1337" t="s">
        <v>496</v>
      </c>
      <c r="F15" s="1357" t="n">
        <f aca="false">L15</f>
        <v>900</v>
      </c>
      <c r="G15" s="1337" t="s">
        <v>496</v>
      </c>
      <c r="H15" s="1325" t="n">
        <v>4</v>
      </c>
      <c r="I15" s="1327" t="s">
        <v>515</v>
      </c>
      <c r="J15" s="1338" t="n">
        <v>600</v>
      </c>
      <c r="K15" s="1209" t="n">
        <v>260</v>
      </c>
      <c r="L15" s="1209" t="n">
        <v>900</v>
      </c>
      <c r="M15" s="1210" t="n">
        <v>20.5792625197521</v>
      </c>
      <c r="N15" s="1211" t="n">
        <v>997.654129345345</v>
      </c>
      <c r="O15" s="1212" t="n">
        <v>18349.4273053388</v>
      </c>
      <c r="P15" s="1367" t="n">
        <v>22121.5999063795</v>
      </c>
      <c r="Q15" s="1300" t="n">
        <v>9894.26407777875</v>
      </c>
      <c r="R15" s="1301" t="n">
        <v>28243.6913831175</v>
      </c>
      <c r="S15" s="1344" t="n">
        <v>32015.8639841583</v>
      </c>
    </row>
    <row r="16" customFormat="false" ht="16.5" hidden="false" customHeight="false" outlineLevel="0" collapsed="false">
      <c r="A16" s="1336" t="s">
        <v>529</v>
      </c>
      <c r="B16" s="1337" t="n">
        <f aca="false">J16</f>
        <v>600</v>
      </c>
      <c r="C16" s="1337" t="s">
        <v>496</v>
      </c>
      <c r="D16" s="1337" t="n">
        <f aca="false">K16</f>
        <v>260</v>
      </c>
      <c r="E16" s="1337" t="s">
        <v>496</v>
      </c>
      <c r="F16" s="1357" t="n">
        <f aca="false">L16</f>
        <v>950</v>
      </c>
      <c r="G16" s="1337" t="s">
        <v>496</v>
      </c>
      <c r="H16" s="1325" t="n">
        <v>4</v>
      </c>
      <c r="I16" s="1327" t="s">
        <v>515</v>
      </c>
      <c r="J16" s="1338" t="n">
        <v>600</v>
      </c>
      <c r="K16" s="1209" t="n">
        <v>260</v>
      </c>
      <c r="L16" s="1209" t="n">
        <v>950</v>
      </c>
      <c r="M16" s="1210" t="n">
        <v>21.5616565896174</v>
      </c>
      <c r="N16" s="1211" t="n">
        <v>1088.34995928583</v>
      </c>
      <c r="O16" s="1212" t="n">
        <v>19086.152234175</v>
      </c>
      <c r="P16" s="1367" t="n">
        <v>23030.7800245164</v>
      </c>
      <c r="Q16" s="1300" t="n">
        <v>10513.1354704425</v>
      </c>
      <c r="R16" s="1301" t="n">
        <v>29599.2877046175</v>
      </c>
      <c r="S16" s="1344" t="n">
        <v>33543.9154949589</v>
      </c>
    </row>
    <row r="17" customFormat="false" ht="16.5" hidden="false" customHeight="true" outlineLevel="0" collapsed="false">
      <c r="A17" s="1336" t="s">
        <v>529</v>
      </c>
      <c r="B17" s="1337" t="n">
        <f aca="false">J17</f>
        <v>600</v>
      </c>
      <c r="C17" s="1337" t="s">
        <v>496</v>
      </c>
      <c r="D17" s="1337" t="n">
        <f aca="false">K17</f>
        <v>260</v>
      </c>
      <c r="E17" s="1337" t="s">
        <v>496</v>
      </c>
      <c r="F17" s="1357" t="n">
        <f aca="false">L17</f>
        <v>1000</v>
      </c>
      <c r="G17" s="1337" t="s">
        <v>496</v>
      </c>
      <c r="H17" s="1325" t="n">
        <v>4</v>
      </c>
      <c r="I17" s="1327" t="s">
        <v>515</v>
      </c>
      <c r="J17" s="1338" t="n">
        <v>600</v>
      </c>
      <c r="K17" s="1209" t="n">
        <v>260</v>
      </c>
      <c r="L17" s="1209" t="n">
        <v>1000</v>
      </c>
      <c r="M17" s="1210" t="n">
        <v>22.5270106594826</v>
      </c>
      <c r="N17" s="1211" t="n">
        <v>1179.04578922632</v>
      </c>
      <c r="O17" s="1212" t="n">
        <v>19822.87729422</v>
      </c>
      <c r="P17" s="1367" t="n">
        <v>23939.9601426532</v>
      </c>
      <c r="Q17" s="1300" t="n">
        <v>10916.5098745238</v>
      </c>
      <c r="R17" s="1301" t="n">
        <v>30739.3871687438</v>
      </c>
      <c r="S17" s="1344" t="n">
        <v>34856.470017177</v>
      </c>
    </row>
    <row r="18" customFormat="false" ht="16.5" hidden="false" customHeight="false" outlineLevel="0" collapsed="false">
      <c r="A18" s="1336" t="s">
        <v>529</v>
      </c>
      <c r="B18" s="1337" t="n">
        <f aca="false">J18</f>
        <v>600</v>
      </c>
      <c r="C18" s="1337" t="s">
        <v>496</v>
      </c>
      <c r="D18" s="1337" t="n">
        <f aca="false">K18</f>
        <v>260</v>
      </c>
      <c r="E18" s="1337" t="s">
        <v>496</v>
      </c>
      <c r="F18" s="1357" t="n">
        <f aca="false">L18</f>
        <v>1050</v>
      </c>
      <c r="G18" s="1337" t="s">
        <v>496</v>
      </c>
      <c r="H18" s="1325" t="n">
        <v>4</v>
      </c>
      <c r="I18" s="1327" t="s">
        <v>515</v>
      </c>
      <c r="J18" s="1338" t="n">
        <v>600</v>
      </c>
      <c r="K18" s="1209" t="n">
        <v>260</v>
      </c>
      <c r="L18" s="1209" t="n">
        <v>1050</v>
      </c>
      <c r="M18" s="1210" t="n">
        <v>23.5094047293479</v>
      </c>
      <c r="N18" s="1211" t="n">
        <v>1269.7416191668</v>
      </c>
      <c r="O18" s="1212" t="n">
        <v>20559.6022230563</v>
      </c>
      <c r="P18" s="1367" t="n">
        <v>24849.1402607902</v>
      </c>
      <c r="Q18" s="1300" t="n">
        <v>11535.3811359788</v>
      </c>
      <c r="R18" s="1301" t="n">
        <v>32094.983359035</v>
      </c>
      <c r="S18" s="1344" t="n">
        <v>36384.5213967689</v>
      </c>
    </row>
    <row r="19" customFormat="false" ht="16.5" hidden="false" customHeight="true" outlineLevel="0" collapsed="false">
      <c r="A19" s="1324" t="s">
        <v>529</v>
      </c>
      <c r="B19" s="1325" t="n">
        <f aca="false">J19</f>
        <v>600</v>
      </c>
      <c r="C19" s="1325" t="s">
        <v>496</v>
      </c>
      <c r="D19" s="1325" t="n">
        <f aca="false">K19</f>
        <v>260</v>
      </c>
      <c r="E19" s="1325" t="s">
        <v>496</v>
      </c>
      <c r="F19" s="1357" t="n">
        <f aca="false">L19</f>
        <v>1100</v>
      </c>
      <c r="G19" s="1325" t="s">
        <v>496</v>
      </c>
      <c r="H19" s="1325" t="n">
        <v>4</v>
      </c>
      <c r="I19" s="1327" t="s">
        <v>515</v>
      </c>
      <c r="J19" s="1338" t="n">
        <v>600</v>
      </c>
      <c r="K19" s="1209" t="n">
        <v>260</v>
      </c>
      <c r="L19" s="1209" t="n">
        <v>1100</v>
      </c>
      <c r="M19" s="1210" t="n">
        <v>24.4747587992132</v>
      </c>
      <c r="N19" s="1211" t="n">
        <v>1360.43744910729</v>
      </c>
      <c r="O19" s="1212" t="n">
        <v>21296.3271518925</v>
      </c>
      <c r="P19" s="1367" t="n">
        <v>25758.320378927</v>
      </c>
      <c r="Q19" s="1300" t="n">
        <v>11938.75554006</v>
      </c>
      <c r="R19" s="1301" t="n">
        <v>33235.0826919525</v>
      </c>
      <c r="S19" s="1344" t="n">
        <v>37697.075918987</v>
      </c>
    </row>
    <row r="20" customFormat="false" ht="16.5" hidden="false" customHeight="false" outlineLevel="0" collapsed="false">
      <c r="A20" s="1336" t="s">
        <v>529</v>
      </c>
      <c r="B20" s="1337" t="n">
        <f aca="false">J20</f>
        <v>600</v>
      </c>
      <c r="C20" s="1337" t="s">
        <v>496</v>
      </c>
      <c r="D20" s="1337" t="n">
        <f aca="false">K20</f>
        <v>260</v>
      </c>
      <c r="E20" s="1337" t="s">
        <v>496</v>
      </c>
      <c r="F20" s="1357" t="n">
        <f aca="false">L20</f>
        <v>1150</v>
      </c>
      <c r="G20" s="1337" t="s">
        <v>496</v>
      </c>
      <c r="H20" s="1325" t="n">
        <v>4</v>
      </c>
      <c r="I20" s="1327" t="s">
        <v>515</v>
      </c>
      <c r="J20" s="1338" t="n">
        <v>600</v>
      </c>
      <c r="K20" s="1209" t="n">
        <v>260</v>
      </c>
      <c r="L20" s="1209" t="n">
        <v>1150</v>
      </c>
      <c r="M20" s="1210" t="n">
        <v>25.4401128690784</v>
      </c>
      <c r="N20" s="1211" t="n">
        <v>1451.13327904777</v>
      </c>
      <c r="O20" s="1212" t="n">
        <v>22033.0522119375</v>
      </c>
      <c r="P20" s="1367" t="n">
        <v>26667.5004970638</v>
      </c>
      <c r="Q20" s="1300" t="n">
        <v>12342.1299441413</v>
      </c>
      <c r="R20" s="1301" t="n">
        <v>34375.1821560788</v>
      </c>
      <c r="S20" s="1344" t="n">
        <v>39009.6304412051</v>
      </c>
    </row>
    <row r="21" customFormat="false" ht="16.5" hidden="false" customHeight="true" outlineLevel="0" collapsed="false">
      <c r="A21" s="1336" t="s">
        <v>529</v>
      </c>
      <c r="B21" s="1337" t="n">
        <f aca="false">J21</f>
        <v>600</v>
      </c>
      <c r="C21" s="1337" t="s">
        <v>496</v>
      </c>
      <c r="D21" s="1337" t="n">
        <f aca="false">K21</f>
        <v>260</v>
      </c>
      <c r="E21" s="1337" t="s">
        <v>496</v>
      </c>
      <c r="F21" s="1357" t="n">
        <f aca="false">L21</f>
        <v>1200</v>
      </c>
      <c r="G21" s="1337" t="s">
        <v>496</v>
      </c>
      <c r="H21" s="1325" t="n">
        <v>4</v>
      </c>
      <c r="I21" s="1327" t="s">
        <v>515</v>
      </c>
      <c r="J21" s="1338" t="n">
        <v>600</v>
      </c>
      <c r="K21" s="1209" t="n">
        <v>260</v>
      </c>
      <c r="L21" s="1209" t="n">
        <v>1200</v>
      </c>
      <c r="M21" s="1210" t="n">
        <v>26.5010069389437</v>
      </c>
      <c r="N21" s="1211" t="n">
        <v>1541.82910898826</v>
      </c>
      <c r="O21" s="1212" t="n">
        <v>22841.884090215</v>
      </c>
      <c r="P21" s="1367" t="n">
        <v>27649.2277346681</v>
      </c>
      <c r="Q21" s="1300" t="n">
        <v>12961.001336805</v>
      </c>
      <c r="R21" s="1301" t="n">
        <v>35802.88542702</v>
      </c>
      <c r="S21" s="1344" t="n">
        <v>40610.2290714731</v>
      </c>
    </row>
    <row r="22" customFormat="false" ht="16.5" hidden="false" customHeight="false" outlineLevel="0" collapsed="false">
      <c r="A22" s="1336" t="s">
        <v>529</v>
      </c>
      <c r="B22" s="1337" t="n">
        <f aca="false">J22</f>
        <v>600</v>
      </c>
      <c r="C22" s="1337" t="s">
        <v>496</v>
      </c>
      <c r="D22" s="1337" t="n">
        <f aca="false">K22</f>
        <v>260</v>
      </c>
      <c r="E22" s="1337" t="s">
        <v>496</v>
      </c>
      <c r="F22" s="1357" t="n">
        <f aca="false">L22</f>
        <v>1250</v>
      </c>
      <c r="G22" s="1337" t="s">
        <v>496</v>
      </c>
      <c r="H22" s="1325" t="n">
        <v>4</v>
      </c>
      <c r="I22" s="1327" t="s">
        <v>515</v>
      </c>
      <c r="J22" s="1338" t="n">
        <v>600</v>
      </c>
      <c r="K22" s="1209" t="n">
        <v>260</v>
      </c>
      <c r="L22" s="1209" t="n">
        <v>1250</v>
      </c>
      <c r="M22" s="1210" t="n">
        <v>27.4663610088089</v>
      </c>
      <c r="N22" s="1211" t="n">
        <v>1632.52493892875</v>
      </c>
      <c r="O22" s="1212" t="n">
        <v>23578.6090190513</v>
      </c>
      <c r="P22" s="1367" t="n">
        <v>28558.4078528049</v>
      </c>
      <c r="Q22" s="1300" t="n">
        <v>13364.3757408863</v>
      </c>
      <c r="R22" s="1301" t="n">
        <v>36942.9847599375</v>
      </c>
      <c r="S22" s="1344" t="n">
        <v>41922.7835936912</v>
      </c>
    </row>
    <row r="23" customFormat="false" ht="16.5" hidden="false" customHeight="true" outlineLevel="0" collapsed="false">
      <c r="A23" s="1336" t="s">
        <v>529</v>
      </c>
      <c r="B23" s="1337" t="n">
        <f aca="false">J23</f>
        <v>600</v>
      </c>
      <c r="C23" s="1337" t="s">
        <v>496</v>
      </c>
      <c r="D23" s="1337" t="n">
        <f aca="false">K23</f>
        <v>260</v>
      </c>
      <c r="E23" s="1337" t="s">
        <v>496</v>
      </c>
      <c r="F23" s="1357" t="n">
        <f aca="false">L23</f>
        <v>1300</v>
      </c>
      <c r="G23" s="1337" t="s">
        <v>496</v>
      </c>
      <c r="H23" s="1325" t="n">
        <v>4</v>
      </c>
      <c r="I23" s="1327" t="s">
        <v>515</v>
      </c>
      <c r="J23" s="1338" t="n">
        <v>600</v>
      </c>
      <c r="K23" s="1209" t="n">
        <v>260</v>
      </c>
      <c r="L23" s="1209" t="n">
        <v>1300</v>
      </c>
      <c r="M23" s="1210" t="n">
        <v>28.4487550786742</v>
      </c>
      <c r="N23" s="1211" t="n">
        <v>1723.22076886923</v>
      </c>
      <c r="O23" s="1212" t="n">
        <v>24315.3339478875</v>
      </c>
      <c r="P23" s="1367" t="n">
        <v>29467.5879709419</v>
      </c>
      <c r="Q23" s="1300" t="n">
        <v>13983.24713355</v>
      </c>
      <c r="R23" s="1301" t="n">
        <v>38298.5810814375</v>
      </c>
      <c r="S23" s="1344" t="n">
        <v>43450.8351044919</v>
      </c>
    </row>
    <row r="24" customFormat="false" ht="16.5" hidden="false" customHeight="false" outlineLevel="0" collapsed="false">
      <c r="A24" s="1336" t="s">
        <v>529</v>
      </c>
      <c r="B24" s="1337" t="n">
        <f aca="false">J24</f>
        <v>600</v>
      </c>
      <c r="C24" s="1337" t="s">
        <v>496</v>
      </c>
      <c r="D24" s="1337" t="n">
        <f aca="false">K24</f>
        <v>260</v>
      </c>
      <c r="E24" s="1337" t="s">
        <v>496</v>
      </c>
      <c r="F24" s="1357" t="n">
        <f aca="false">L24</f>
        <v>1350</v>
      </c>
      <c r="G24" s="1337" t="s">
        <v>496</v>
      </c>
      <c r="H24" s="1325" t="n">
        <v>4</v>
      </c>
      <c r="I24" s="1327" t="s">
        <v>515</v>
      </c>
      <c r="J24" s="1338" t="n">
        <v>600</v>
      </c>
      <c r="K24" s="1209" t="n">
        <v>260</v>
      </c>
      <c r="L24" s="1209" t="n">
        <v>1350</v>
      </c>
      <c r="M24" s="1210" t="n">
        <v>29.4141091485395</v>
      </c>
      <c r="N24" s="1211" t="n">
        <v>1813.91659880972</v>
      </c>
      <c r="O24" s="1212" t="n">
        <v>25052.0590079325</v>
      </c>
      <c r="P24" s="1367" t="n">
        <v>30376.7680890787</v>
      </c>
      <c r="Q24" s="1300" t="n">
        <v>14386.6215376313</v>
      </c>
      <c r="R24" s="1301" t="n">
        <v>39438.6805455638</v>
      </c>
      <c r="S24" s="1344" t="n">
        <v>44763.38962671</v>
      </c>
    </row>
    <row r="25" customFormat="false" ht="16.5" hidden="false" customHeight="true" outlineLevel="0" collapsed="false">
      <c r="A25" s="1336" t="s">
        <v>529</v>
      </c>
      <c r="B25" s="1337" t="n">
        <f aca="false">J25</f>
        <v>600</v>
      </c>
      <c r="C25" s="1337" t="s">
        <v>496</v>
      </c>
      <c r="D25" s="1337" t="n">
        <f aca="false">K25</f>
        <v>260</v>
      </c>
      <c r="E25" s="1337" t="s">
        <v>496</v>
      </c>
      <c r="F25" s="1357" t="n">
        <f aca="false">L25</f>
        <v>1400</v>
      </c>
      <c r="G25" s="1337" t="s">
        <v>496</v>
      </c>
      <c r="H25" s="1325" t="n">
        <v>4</v>
      </c>
      <c r="I25" s="1327" t="s">
        <v>515</v>
      </c>
      <c r="J25" s="1338" t="n">
        <v>600</v>
      </c>
      <c r="K25" s="1209" t="n">
        <v>260</v>
      </c>
      <c r="L25" s="1209" t="n">
        <v>1400</v>
      </c>
      <c r="M25" s="1210" t="n">
        <v>30.3965032184047</v>
      </c>
      <c r="N25" s="1211" t="n">
        <v>1904.6124287502</v>
      </c>
      <c r="O25" s="1212" t="n">
        <v>25788.7839367688</v>
      </c>
      <c r="P25" s="1367" t="n">
        <v>31285.9482072156</v>
      </c>
      <c r="Q25" s="1300" t="n">
        <v>15005.492930295</v>
      </c>
      <c r="R25" s="1301" t="n">
        <v>40794.2768670638</v>
      </c>
      <c r="S25" s="1344" t="n">
        <v>46291.4411375106</v>
      </c>
    </row>
    <row r="26" customFormat="false" ht="16.5" hidden="false" customHeight="false" outlineLevel="0" collapsed="false">
      <c r="A26" s="1336" t="s">
        <v>529</v>
      </c>
      <c r="B26" s="1337" t="n">
        <f aca="false">J26</f>
        <v>600</v>
      </c>
      <c r="C26" s="1337" t="s">
        <v>496</v>
      </c>
      <c r="D26" s="1337" t="n">
        <f aca="false">K26</f>
        <v>260</v>
      </c>
      <c r="E26" s="1337" t="s">
        <v>496</v>
      </c>
      <c r="F26" s="1357" t="n">
        <f aca="false">L26</f>
        <v>1450</v>
      </c>
      <c r="G26" s="1337" t="s">
        <v>496</v>
      </c>
      <c r="H26" s="1325" t="n">
        <v>4</v>
      </c>
      <c r="I26" s="1327" t="s">
        <v>515</v>
      </c>
      <c r="J26" s="1338" t="n">
        <v>600</v>
      </c>
      <c r="K26" s="1209" t="n">
        <v>260</v>
      </c>
      <c r="L26" s="1209" t="n">
        <v>1450</v>
      </c>
      <c r="M26" s="1210" t="n">
        <v>31.36185728827</v>
      </c>
      <c r="N26" s="1211" t="n">
        <v>1995.30825869069</v>
      </c>
      <c r="O26" s="1212" t="n">
        <v>26525.508865605</v>
      </c>
      <c r="P26" s="1367" t="n">
        <v>32195.1283253524</v>
      </c>
      <c r="Q26" s="1300" t="n">
        <v>15408.8673343763</v>
      </c>
      <c r="R26" s="1301" t="n">
        <v>41934.3761999813</v>
      </c>
      <c r="S26" s="1344" t="n">
        <v>47603.9956597287</v>
      </c>
    </row>
    <row r="27" customFormat="false" ht="16.5" hidden="false" customHeight="true" outlineLevel="0" collapsed="false">
      <c r="A27" s="1336" t="s">
        <v>529</v>
      </c>
      <c r="B27" s="1337" t="n">
        <f aca="false">J27</f>
        <v>600</v>
      </c>
      <c r="C27" s="1337" t="s">
        <v>496</v>
      </c>
      <c r="D27" s="1337" t="n">
        <f aca="false">K27</f>
        <v>260</v>
      </c>
      <c r="E27" s="1337" t="s">
        <v>496</v>
      </c>
      <c r="F27" s="1357" t="n">
        <f aca="false">L27</f>
        <v>1500</v>
      </c>
      <c r="G27" s="1337" t="s">
        <v>496</v>
      </c>
      <c r="H27" s="1325" t="n">
        <v>4</v>
      </c>
      <c r="I27" s="1327" t="s">
        <v>515</v>
      </c>
      <c r="J27" s="1338" t="n">
        <v>600</v>
      </c>
      <c r="K27" s="1209" t="n">
        <v>260</v>
      </c>
      <c r="L27" s="1209" t="n">
        <v>1500</v>
      </c>
      <c r="M27" s="1210" t="n">
        <v>32.5101622100953</v>
      </c>
      <c r="N27" s="1211" t="n">
        <v>2086.00408863118</v>
      </c>
      <c r="O27" s="1212" t="n">
        <v>27833.5773103838</v>
      </c>
      <c r="P27" s="1367" t="n">
        <v>33641.0369139373</v>
      </c>
      <c r="Q27" s="1300" t="n">
        <v>16027.73872704</v>
      </c>
      <c r="R27" s="1301" t="n">
        <v>43861.3160374238</v>
      </c>
      <c r="S27" s="1344" t="n">
        <v>49668.7756409773</v>
      </c>
    </row>
    <row r="28" customFormat="false" ht="16.5" hidden="false" customHeight="false" outlineLevel="0" collapsed="false">
      <c r="A28" s="1336" t="s">
        <v>529</v>
      </c>
      <c r="B28" s="1337" t="n">
        <f aca="false">J28</f>
        <v>600</v>
      </c>
      <c r="C28" s="1337" t="s">
        <v>496</v>
      </c>
      <c r="D28" s="1337" t="n">
        <f aca="false">K28</f>
        <v>260</v>
      </c>
      <c r="E28" s="1337" t="s">
        <v>496</v>
      </c>
      <c r="F28" s="1357" t="n">
        <f aca="false">L28</f>
        <v>1550</v>
      </c>
      <c r="G28" s="1337" t="s">
        <v>496</v>
      </c>
      <c r="H28" s="1325" t="n">
        <v>4</v>
      </c>
      <c r="I28" s="1327" t="s">
        <v>515</v>
      </c>
      <c r="J28" s="1338" t="n">
        <v>600</v>
      </c>
      <c r="K28" s="1209" t="n">
        <v>260</v>
      </c>
      <c r="L28" s="1209" t="n">
        <v>1550</v>
      </c>
      <c r="M28" s="1210" t="n">
        <v>33.4755162799605</v>
      </c>
      <c r="N28" s="1211" t="n">
        <v>2176.69991857166</v>
      </c>
      <c r="O28" s="1212" t="n">
        <v>28570.30223922</v>
      </c>
      <c r="P28" s="1367" t="n">
        <v>34550.2170320742</v>
      </c>
      <c r="Q28" s="1300" t="n">
        <v>16431.1131311213</v>
      </c>
      <c r="R28" s="1301" t="n">
        <v>45001.4153703413</v>
      </c>
      <c r="S28" s="1344" t="n">
        <v>50981.3301631954</v>
      </c>
    </row>
    <row r="29" customFormat="false" ht="16.5" hidden="false" customHeight="true" outlineLevel="0" collapsed="false">
      <c r="A29" s="1324" t="s">
        <v>529</v>
      </c>
      <c r="B29" s="1325" t="n">
        <f aca="false">J29</f>
        <v>600</v>
      </c>
      <c r="C29" s="1325" t="s">
        <v>496</v>
      </c>
      <c r="D29" s="1325" t="n">
        <f aca="false">K29</f>
        <v>260</v>
      </c>
      <c r="E29" s="1325" t="s">
        <v>496</v>
      </c>
      <c r="F29" s="1357" t="n">
        <f aca="false">L29</f>
        <v>1600</v>
      </c>
      <c r="G29" s="1325" t="s">
        <v>496</v>
      </c>
      <c r="H29" s="1325" t="n">
        <v>4</v>
      </c>
      <c r="I29" s="1327" t="s">
        <v>515</v>
      </c>
      <c r="J29" s="1338" t="n">
        <v>600</v>
      </c>
      <c r="K29" s="1209" t="n">
        <v>260</v>
      </c>
      <c r="L29" s="1209" t="n">
        <v>1600</v>
      </c>
      <c r="M29" s="1210" t="n">
        <v>34.4408703498258</v>
      </c>
      <c r="N29" s="1211" t="n">
        <v>2267.39574851215</v>
      </c>
      <c r="O29" s="1212" t="n">
        <v>29307.0271680563</v>
      </c>
      <c r="P29" s="1367" t="n">
        <v>35459.3971502111</v>
      </c>
      <c r="Q29" s="1300" t="n">
        <v>16834.4875352025</v>
      </c>
      <c r="R29" s="1301" t="n">
        <v>46141.5147032588</v>
      </c>
      <c r="S29" s="1344" t="n">
        <v>52293.8846854136</v>
      </c>
    </row>
    <row r="30" customFormat="false" ht="16.5" hidden="false" customHeight="false" outlineLevel="0" collapsed="false">
      <c r="A30" s="1336" t="s">
        <v>529</v>
      </c>
      <c r="B30" s="1337" t="n">
        <f aca="false">J30</f>
        <v>600</v>
      </c>
      <c r="C30" s="1337" t="s">
        <v>496</v>
      </c>
      <c r="D30" s="1337" t="n">
        <f aca="false">K30</f>
        <v>260</v>
      </c>
      <c r="E30" s="1337" t="s">
        <v>496</v>
      </c>
      <c r="F30" s="1357" t="n">
        <f aca="false">L30</f>
        <v>1650</v>
      </c>
      <c r="G30" s="1337" t="s">
        <v>496</v>
      </c>
      <c r="H30" s="1325" t="n">
        <v>4</v>
      </c>
      <c r="I30" s="1327" t="s">
        <v>515</v>
      </c>
      <c r="J30" s="1338" t="n">
        <v>600</v>
      </c>
      <c r="K30" s="1209" t="n">
        <v>260</v>
      </c>
      <c r="L30" s="1209" t="n">
        <v>1650</v>
      </c>
      <c r="M30" s="1210" t="n">
        <v>35.4232644196911</v>
      </c>
      <c r="N30" s="1211" t="n">
        <v>2358.09157845263</v>
      </c>
      <c r="O30" s="1212" t="n">
        <v>30043.7522281013</v>
      </c>
      <c r="P30" s="1367" t="n">
        <v>36368.5772683479</v>
      </c>
      <c r="Q30" s="1300" t="n">
        <v>17453.3587966575</v>
      </c>
      <c r="R30" s="1301" t="n">
        <v>47497.1110247588</v>
      </c>
      <c r="S30" s="1344" t="n">
        <v>53821.9360650055</v>
      </c>
    </row>
    <row r="31" customFormat="false" ht="16.5" hidden="false" customHeight="true" outlineLevel="0" collapsed="false">
      <c r="A31" s="1336" t="s">
        <v>529</v>
      </c>
      <c r="B31" s="1337" t="n">
        <f aca="false">J31</f>
        <v>600</v>
      </c>
      <c r="C31" s="1337" t="s">
        <v>496</v>
      </c>
      <c r="D31" s="1337" t="n">
        <f aca="false">K31</f>
        <v>260</v>
      </c>
      <c r="E31" s="1337" t="s">
        <v>496</v>
      </c>
      <c r="F31" s="1357" t="n">
        <f aca="false">L31</f>
        <v>1700</v>
      </c>
      <c r="G31" s="1337" t="s">
        <v>496</v>
      </c>
      <c r="H31" s="1325" t="n">
        <v>4</v>
      </c>
      <c r="I31" s="1327" t="s">
        <v>515</v>
      </c>
      <c r="J31" s="1338" t="n">
        <v>600</v>
      </c>
      <c r="K31" s="1209" t="n">
        <v>260</v>
      </c>
      <c r="L31" s="1209" t="n">
        <v>1700</v>
      </c>
      <c r="M31" s="1210" t="n">
        <v>36.3886184895563</v>
      </c>
      <c r="N31" s="1211" t="n">
        <v>2448.78740839312</v>
      </c>
      <c r="O31" s="1212" t="n">
        <v>30780.4771569375</v>
      </c>
      <c r="P31" s="1367" t="n">
        <v>37277.7573864848</v>
      </c>
      <c r="Q31" s="1300" t="n">
        <v>17856.7332007388</v>
      </c>
      <c r="R31" s="1301" t="n">
        <v>48637.2103576763</v>
      </c>
      <c r="S31" s="1344" t="n">
        <v>55134.4905872235</v>
      </c>
    </row>
    <row r="32" customFormat="false" ht="16.5" hidden="false" customHeight="false" outlineLevel="0" collapsed="false">
      <c r="A32" s="1336" t="s">
        <v>529</v>
      </c>
      <c r="B32" s="1337" t="n">
        <f aca="false">J32</f>
        <v>600</v>
      </c>
      <c r="C32" s="1337" t="s">
        <v>496</v>
      </c>
      <c r="D32" s="1337" t="n">
        <f aca="false">K32</f>
        <v>260</v>
      </c>
      <c r="E32" s="1337" t="s">
        <v>496</v>
      </c>
      <c r="F32" s="1357" t="n">
        <f aca="false">L32</f>
        <v>1750</v>
      </c>
      <c r="G32" s="1337" t="s">
        <v>496</v>
      </c>
      <c r="H32" s="1325" t="n">
        <v>4</v>
      </c>
      <c r="I32" s="1327" t="s">
        <v>515</v>
      </c>
      <c r="J32" s="1338" t="n">
        <v>600</v>
      </c>
      <c r="K32" s="1209" t="n">
        <v>260</v>
      </c>
      <c r="L32" s="1209" t="n">
        <v>1750</v>
      </c>
      <c r="M32" s="1210" t="n">
        <v>37.3710125594216</v>
      </c>
      <c r="N32" s="1211" t="n">
        <v>2539.4832383336</v>
      </c>
      <c r="O32" s="1212" t="n">
        <v>31517.2022169825</v>
      </c>
      <c r="P32" s="1367" t="n">
        <v>38186.9375046216</v>
      </c>
      <c r="Q32" s="1300" t="n">
        <v>18475.6045934025</v>
      </c>
      <c r="R32" s="1301" t="n">
        <v>49992.806810385</v>
      </c>
      <c r="S32" s="1344" t="n">
        <v>56662.5420980241</v>
      </c>
    </row>
    <row r="33" customFormat="false" ht="16.5" hidden="false" customHeight="true" outlineLevel="0" collapsed="false">
      <c r="A33" s="1336" t="s">
        <v>529</v>
      </c>
      <c r="B33" s="1337" t="n">
        <f aca="false">J33</f>
        <v>600</v>
      </c>
      <c r="C33" s="1337" t="s">
        <v>496</v>
      </c>
      <c r="D33" s="1337" t="n">
        <f aca="false">K33</f>
        <v>260</v>
      </c>
      <c r="E33" s="1337" t="s">
        <v>496</v>
      </c>
      <c r="F33" s="1357" t="n">
        <f aca="false">L33</f>
        <v>1800</v>
      </c>
      <c r="G33" s="1337" t="s">
        <v>496</v>
      </c>
      <c r="H33" s="1325" t="n">
        <v>4</v>
      </c>
      <c r="I33" s="1327" t="s">
        <v>515</v>
      </c>
      <c r="J33" s="1338" t="n">
        <v>600</v>
      </c>
      <c r="K33" s="1209" t="n">
        <v>260</v>
      </c>
      <c r="L33" s="1209" t="n">
        <v>1800</v>
      </c>
      <c r="M33" s="1210" t="n">
        <v>38.3363666292868</v>
      </c>
      <c r="N33" s="1211" t="n">
        <v>2630.17906827409</v>
      </c>
      <c r="O33" s="1212" t="n">
        <v>32253.9271458188</v>
      </c>
      <c r="P33" s="1367" t="n">
        <v>39096.1176227586</v>
      </c>
      <c r="Q33" s="1300" t="n">
        <v>18878.9789974838</v>
      </c>
      <c r="R33" s="1301" t="n">
        <v>51132.9061433025</v>
      </c>
      <c r="S33" s="1344" t="n">
        <v>57975.0966202423</v>
      </c>
    </row>
    <row r="34" customFormat="false" ht="16.5" hidden="false" customHeight="false" outlineLevel="0" collapsed="false">
      <c r="A34" s="1336" t="s">
        <v>529</v>
      </c>
      <c r="B34" s="1337" t="n">
        <f aca="false">J34</f>
        <v>600</v>
      </c>
      <c r="C34" s="1337" t="s">
        <v>496</v>
      </c>
      <c r="D34" s="1337" t="n">
        <f aca="false">K34</f>
        <v>260</v>
      </c>
      <c r="E34" s="1337" t="s">
        <v>496</v>
      </c>
      <c r="F34" s="1357" t="n">
        <f aca="false">L34</f>
        <v>1850</v>
      </c>
      <c r="G34" s="1337" t="s">
        <v>496</v>
      </c>
      <c r="H34" s="1325" t="n">
        <v>4</v>
      </c>
      <c r="I34" s="1327" t="s">
        <v>515</v>
      </c>
      <c r="J34" s="1338" t="n">
        <v>600</v>
      </c>
      <c r="K34" s="1209" t="n">
        <v>260</v>
      </c>
      <c r="L34" s="1209" t="n">
        <v>1850</v>
      </c>
      <c r="M34" s="1210" t="n">
        <v>39.3187606991521</v>
      </c>
      <c r="N34" s="1211" t="n">
        <v>2720.87489821458</v>
      </c>
      <c r="O34" s="1212" t="n">
        <v>32990.652074655</v>
      </c>
      <c r="P34" s="1367" t="n">
        <v>40005.2977408954</v>
      </c>
      <c r="Q34" s="1300" t="n">
        <v>19497.8503901475</v>
      </c>
      <c r="R34" s="1301" t="n">
        <v>52488.5024648025</v>
      </c>
      <c r="S34" s="1344" t="n">
        <v>59503.1481310429</v>
      </c>
    </row>
    <row r="35" customFormat="false" ht="16.5" hidden="false" customHeight="true" outlineLevel="0" collapsed="false">
      <c r="A35" s="1336" t="s">
        <v>529</v>
      </c>
      <c r="B35" s="1337" t="n">
        <f aca="false">J35</f>
        <v>600</v>
      </c>
      <c r="C35" s="1337" t="s">
        <v>496</v>
      </c>
      <c r="D35" s="1337" t="n">
        <f aca="false">K35</f>
        <v>260</v>
      </c>
      <c r="E35" s="1337" t="s">
        <v>496</v>
      </c>
      <c r="F35" s="1357" t="n">
        <f aca="false">L35</f>
        <v>1900</v>
      </c>
      <c r="G35" s="1337" t="s">
        <v>496</v>
      </c>
      <c r="H35" s="1325" t="n">
        <v>4</v>
      </c>
      <c r="I35" s="1327" t="s">
        <v>515</v>
      </c>
      <c r="J35" s="1338" t="n">
        <v>600</v>
      </c>
      <c r="K35" s="1209" t="n">
        <v>260</v>
      </c>
      <c r="L35" s="1209" t="n">
        <v>1900</v>
      </c>
      <c r="M35" s="1210" t="n">
        <v>40.2841147690174</v>
      </c>
      <c r="N35" s="1211" t="n">
        <v>2811.57072815506</v>
      </c>
      <c r="O35" s="1212" t="n">
        <v>33727.3771347</v>
      </c>
      <c r="P35" s="1367" t="n">
        <v>40914.4778590322</v>
      </c>
      <c r="Q35" s="1300" t="n">
        <v>19901.2247942288</v>
      </c>
      <c r="R35" s="1301" t="n">
        <v>53628.6019289288</v>
      </c>
      <c r="S35" s="1344" t="n">
        <v>60815.702653261</v>
      </c>
    </row>
    <row r="36" customFormat="false" ht="16.5" hidden="false" customHeight="false" outlineLevel="0" collapsed="false">
      <c r="A36" s="1336" t="s">
        <v>529</v>
      </c>
      <c r="B36" s="1337" t="n">
        <f aca="false">J36</f>
        <v>600</v>
      </c>
      <c r="C36" s="1337" t="s">
        <v>496</v>
      </c>
      <c r="D36" s="1337" t="n">
        <f aca="false">K36</f>
        <v>260</v>
      </c>
      <c r="E36" s="1337" t="s">
        <v>496</v>
      </c>
      <c r="F36" s="1357" t="n">
        <f aca="false">L36</f>
        <v>1950</v>
      </c>
      <c r="G36" s="1337" t="s">
        <v>496</v>
      </c>
      <c r="H36" s="1325" t="n">
        <v>4</v>
      </c>
      <c r="I36" s="1327" t="s">
        <v>515</v>
      </c>
      <c r="J36" s="1338" t="n">
        <v>600</v>
      </c>
      <c r="K36" s="1209" t="n">
        <v>260</v>
      </c>
      <c r="L36" s="1209" t="n">
        <v>1950</v>
      </c>
      <c r="M36" s="1210" t="n">
        <v>41.3279688388826</v>
      </c>
      <c r="N36" s="1211" t="n">
        <v>2902.26655809555</v>
      </c>
      <c r="O36" s="1212" t="n">
        <v>34536.2090129775</v>
      </c>
      <c r="P36" s="1367" t="n">
        <v>41896.2050966365</v>
      </c>
      <c r="Q36" s="1300" t="n">
        <v>20304.59919831</v>
      </c>
      <c r="R36" s="1301" t="n">
        <v>54840.8082112875</v>
      </c>
      <c r="S36" s="1344" t="n">
        <v>62200.8042949465</v>
      </c>
    </row>
    <row r="37" customFormat="false" ht="16.5" hidden="false" customHeight="true" outlineLevel="0" collapsed="false">
      <c r="A37" s="1336" t="s">
        <v>529</v>
      </c>
      <c r="B37" s="1337" t="n">
        <f aca="false">J37</f>
        <v>600</v>
      </c>
      <c r="C37" s="1337" t="s">
        <v>496</v>
      </c>
      <c r="D37" s="1337" t="n">
        <f aca="false">K37</f>
        <v>260</v>
      </c>
      <c r="E37" s="1337" t="s">
        <v>496</v>
      </c>
      <c r="F37" s="1357" t="n">
        <f aca="false">L37</f>
        <v>2000</v>
      </c>
      <c r="G37" s="1337" t="s">
        <v>496</v>
      </c>
      <c r="H37" s="1325" t="n">
        <v>4</v>
      </c>
      <c r="I37" s="1327" t="s">
        <v>515</v>
      </c>
      <c r="J37" s="1338" t="n">
        <v>600</v>
      </c>
      <c r="K37" s="1209" t="n">
        <v>260</v>
      </c>
      <c r="L37" s="1209" t="n">
        <v>2000</v>
      </c>
      <c r="M37" s="1210" t="n">
        <v>42.4019253087479</v>
      </c>
      <c r="N37" s="1211" t="n">
        <v>2992.96238803603</v>
      </c>
      <c r="O37" s="1212" t="n">
        <v>35488.3947167813</v>
      </c>
      <c r="P37" s="1367" t="n">
        <v>43097.6102221437</v>
      </c>
      <c r="Q37" s="1300" t="n">
        <v>20923.4705909738</v>
      </c>
      <c r="R37" s="1301" t="n">
        <v>56411.865307755</v>
      </c>
      <c r="S37" s="1344" t="n">
        <v>64021.0808131174</v>
      </c>
    </row>
    <row r="38" customFormat="false" ht="16.5" hidden="false" customHeight="false" outlineLevel="0" collapsed="false">
      <c r="A38" s="1336" t="s">
        <v>529</v>
      </c>
      <c r="B38" s="1337" t="n">
        <f aca="false">J38</f>
        <v>600</v>
      </c>
      <c r="C38" s="1337" t="s">
        <v>496</v>
      </c>
      <c r="D38" s="1337" t="n">
        <f aca="false">K38</f>
        <v>260</v>
      </c>
      <c r="E38" s="1337" t="s">
        <v>496</v>
      </c>
      <c r="F38" s="1357" t="n">
        <f aca="false">L38</f>
        <v>2050</v>
      </c>
      <c r="G38" s="1337" t="s">
        <v>496</v>
      </c>
      <c r="H38" s="1325" t="n">
        <v>4</v>
      </c>
      <c r="I38" s="1327" t="s">
        <v>515</v>
      </c>
      <c r="J38" s="1338" t="n">
        <v>600</v>
      </c>
      <c r="K38" s="1209" t="n">
        <v>260</v>
      </c>
      <c r="L38" s="1209" t="n">
        <v>2050</v>
      </c>
      <c r="M38" s="1210" t="n">
        <v>43.3672793786132</v>
      </c>
      <c r="N38" s="1211" t="n">
        <v>3083.65821797652</v>
      </c>
      <c r="O38" s="1212" t="n">
        <v>36225.1196456175</v>
      </c>
      <c r="P38" s="1367" t="n">
        <v>44006.7903402805</v>
      </c>
      <c r="Q38" s="1300" t="n">
        <v>21326.844995055</v>
      </c>
      <c r="R38" s="1301" t="n">
        <v>57551.9646406725</v>
      </c>
      <c r="S38" s="1344" t="n">
        <v>65333.6353353355</v>
      </c>
    </row>
    <row r="39" customFormat="false" ht="16.5" hidden="false" customHeight="true" outlineLevel="0" collapsed="false">
      <c r="A39" s="1324" t="s">
        <v>529</v>
      </c>
      <c r="B39" s="1325" t="n">
        <f aca="false">J39</f>
        <v>600</v>
      </c>
      <c r="C39" s="1325" t="s">
        <v>496</v>
      </c>
      <c r="D39" s="1325" t="n">
        <f aca="false">K39</f>
        <v>260</v>
      </c>
      <c r="E39" s="1325" t="s">
        <v>496</v>
      </c>
      <c r="F39" s="1357" t="n">
        <f aca="false">L39</f>
        <v>2100</v>
      </c>
      <c r="G39" s="1325" t="s">
        <v>496</v>
      </c>
      <c r="H39" s="1325" t="n">
        <v>4</v>
      </c>
      <c r="I39" s="1327" t="s">
        <v>515</v>
      </c>
      <c r="J39" s="1338" t="n">
        <v>600</v>
      </c>
      <c r="K39" s="1209" t="n">
        <v>260</v>
      </c>
      <c r="L39" s="1209" t="n">
        <v>2100</v>
      </c>
      <c r="M39" s="1210" t="n">
        <v>44.3496734484784</v>
      </c>
      <c r="N39" s="1211" t="n">
        <v>3174.35404791701</v>
      </c>
      <c r="O39" s="1212" t="n">
        <v>36961.8445744538</v>
      </c>
      <c r="P39" s="1367" t="n">
        <v>44915.9704584173</v>
      </c>
      <c r="Q39" s="1300" t="n">
        <v>21945.7163877188</v>
      </c>
      <c r="R39" s="1301" t="n">
        <v>58907.5609621725</v>
      </c>
      <c r="S39" s="1344" t="n">
        <v>66861.6868461361</v>
      </c>
    </row>
    <row r="40" customFormat="false" ht="16.5" hidden="false" customHeight="false" outlineLevel="0" collapsed="false">
      <c r="A40" s="1336" t="s">
        <v>529</v>
      </c>
      <c r="B40" s="1337" t="n">
        <f aca="false">J40</f>
        <v>600</v>
      </c>
      <c r="C40" s="1337" t="s">
        <v>496</v>
      </c>
      <c r="D40" s="1337" t="n">
        <f aca="false">K40</f>
        <v>260</v>
      </c>
      <c r="E40" s="1337" t="s">
        <v>496</v>
      </c>
      <c r="F40" s="1357" t="n">
        <f aca="false">L40</f>
        <v>2150</v>
      </c>
      <c r="G40" s="1337" t="s">
        <v>496</v>
      </c>
      <c r="H40" s="1325" t="n">
        <v>4</v>
      </c>
      <c r="I40" s="1327" t="s">
        <v>515</v>
      </c>
      <c r="J40" s="1338" t="n">
        <v>600</v>
      </c>
      <c r="K40" s="1209" t="n">
        <v>260</v>
      </c>
      <c r="L40" s="1209" t="n">
        <v>2150</v>
      </c>
      <c r="M40" s="1210" t="n">
        <v>45.3150275183437</v>
      </c>
      <c r="N40" s="1211" t="n">
        <v>3265.04987785749</v>
      </c>
      <c r="O40" s="1212" t="n">
        <v>37698.5696344988</v>
      </c>
      <c r="P40" s="1367" t="n">
        <v>45825.1505765543</v>
      </c>
      <c r="Q40" s="1300" t="n">
        <v>22349.0907918</v>
      </c>
      <c r="R40" s="1301" t="n">
        <v>60047.6604262988</v>
      </c>
      <c r="S40" s="1344" t="n">
        <v>68174.2413683543</v>
      </c>
    </row>
    <row r="41" customFormat="false" ht="16.5" hidden="false" customHeight="true" outlineLevel="0" collapsed="false">
      <c r="A41" s="1336" t="s">
        <v>529</v>
      </c>
      <c r="B41" s="1337" t="n">
        <f aca="false">J41</f>
        <v>600</v>
      </c>
      <c r="C41" s="1337" t="s">
        <v>496</v>
      </c>
      <c r="D41" s="1337" t="n">
        <f aca="false">K41</f>
        <v>260</v>
      </c>
      <c r="E41" s="1337" t="s">
        <v>496</v>
      </c>
      <c r="F41" s="1357" t="n">
        <f aca="false">L41</f>
        <v>2200</v>
      </c>
      <c r="G41" s="1337" t="s">
        <v>496</v>
      </c>
      <c r="H41" s="1325" t="n">
        <v>4</v>
      </c>
      <c r="I41" s="1327" t="s">
        <v>515</v>
      </c>
      <c r="J41" s="1338" t="n">
        <v>600</v>
      </c>
      <c r="K41" s="1209" t="n">
        <v>260</v>
      </c>
      <c r="L41" s="1209" t="n">
        <v>2200</v>
      </c>
      <c r="M41" s="1210" t="n">
        <v>46.2974215882089</v>
      </c>
      <c r="N41" s="1211" t="n">
        <v>3355.74570779798</v>
      </c>
      <c r="O41" s="1212" t="n">
        <v>38435.294563335</v>
      </c>
      <c r="P41" s="1367" t="n">
        <v>46734.3306946911</v>
      </c>
      <c r="Q41" s="1300" t="n">
        <v>22967.9621844638</v>
      </c>
      <c r="R41" s="1301" t="n">
        <v>61403.2567477988</v>
      </c>
      <c r="S41" s="1344" t="n">
        <v>69702.2928791549</v>
      </c>
    </row>
    <row r="42" customFormat="false" ht="16.5" hidden="false" customHeight="false" outlineLevel="0" collapsed="false">
      <c r="A42" s="1336" t="s">
        <v>529</v>
      </c>
      <c r="B42" s="1337" t="n">
        <f aca="false">J42</f>
        <v>600</v>
      </c>
      <c r="C42" s="1337" t="s">
        <v>496</v>
      </c>
      <c r="D42" s="1337" t="n">
        <f aca="false">K42</f>
        <v>260</v>
      </c>
      <c r="E42" s="1337" t="s">
        <v>496</v>
      </c>
      <c r="F42" s="1357" t="n">
        <f aca="false">L42</f>
        <v>2250</v>
      </c>
      <c r="G42" s="1337" t="s">
        <v>496</v>
      </c>
      <c r="H42" s="1325" t="n">
        <v>4</v>
      </c>
      <c r="I42" s="1327" t="s">
        <v>515</v>
      </c>
      <c r="J42" s="1338" t="n">
        <v>600</v>
      </c>
      <c r="K42" s="1209" t="n">
        <v>260</v>
      </c>
      <c r="L42" s="1209" t="n">
        <v>2250</v>
      </c>
      <c r="M42" s="1210" t="n">
        <v>47.2627756580742</v>
      </c>
      <c r="N42" s="1211" t="n">
        <v>3446.44153773846</v>
      </c>
      <c r="O42" s="1212" t="n">
        <v>39172.0194921713</v>
      </c>
      <c r="P42" s="1367" t="n">
        <v>47643.510812828</v>
      </c>
      <c r="Q42" s="1300" t="n">
        <v>23371.3364573363</v>
      </c>
      <c r="R42" s="1301" t="n">
        <v>62543.3559495075</v>
      </c>
      <c r="S42" s="1344" t="n">
        <v>71014.8472701642</v>
      </c>
    </row>
    <row r="43" customFormat="false" ht="16.5" hidden="false" customHeight="true" outlineLevel="0" collapsed="false">
      <c r="A43" s="1336" t="s">
        <v>529</v>
      </c>
      <c r="B43" s="1337" t="n">
        <f aca="false">J43</f>
        <v>600</v>
      </c>
      <c r="C43" s="1337" t="s">
        <v>496</v>
      </c>
      <c r="D43" s="1337" t="n">
        <f aca="false">K43</f>
        <v>260</v>
      </c>
      <c r="E43" s="1337" t="s">
        <v>496</v>
      </c>
      <c r="F43" s="1357" t="n">
        <f aca="false">L43</f>
        <v>2300</v>
      </c>
      <c r="G43" s="1337" t="s">
        <v>496</v>
      </c>
      <c r="H43" s="1325" t="n">
        <v>4</v>
      </c>
      <c r="I43" s="1327" t="s">
        <v>515</v>
      </c>
      <c r="J43" s="1338" t="n">
        <v>600</v>
      </c>
      <c r="K43" s="1209" t="n">
        <v>260</v>
      </c>
      <c r="L43" s="1209" t="n">
        <v>2300</v>
      </c>
      <c r="M43" s="1210" t="n">
        <v>48.2281297279395</v>
      </c>
      <c r="N43" s="1211" t="n">
        <v>3537.13736767895</v>
      </c>
      <c r="O43" s="1212" t="n">
        <v>39908.7445522163</v>
      </c>
      <c r="P43" s="1367" t="n">
        <v>48552.6909309649</v>
      </c>
      <c r="Q43" s="1300" t="n">
        <v>23774.7108614175</v>
      </c>
      <c r="R43" s="1301" t="n">
        <v>63683.4554136338</v>
      </c>
      <c r="S43" s="1344" t="n">
        <v>72327.4017923824</v>
      </c>
    </row>
    <row r="44" customFormat="false" ht="16.5" hidden="false" customHeight="false" outlineLevel="0" collapsed="false">
      <c r="A44" s="1336" t="s">
        <v>529</v>
      </c>
      <c r="B44" s="1337" t="n">
        <f aca="false">J44</f>
        <v>600</v>
      </c>
      <c r="C44" s="1337" t="s">
        <v>496</v>
      </c>
      <c r="D44" s="1337" t="n">
        <f aca="false">K44</f>
        <v>260</v>
      </c>
      <c r="E44" s="1337" t="s">
        <v>496</v>
      </c>
      <c r="F44" s="1357" t="n">
        <f aca="false">L44</f>
        <v>2350</v>
      </c>
      <c r="G44" s="1337" t="s">
        <v>496</v>
      </c>
      <c r="H44" s="1325" t="n">
        <v>4</v>
      </c>
      <c r="I44" s="1327" t="s">
        <v>515</v>
      </c>
      <c r="J44" s="1338" t="n">
        <v>600</v>
      </c>
      <c r="K44" s="1209" t="n">
        <v>260</v>
      </c>
      <c r="L44" s="1209" t="n">
        <v>2350</v>
      </c>
      <c r="M44" s="1210" t="n">
        <v>49.2105237978047</v>
      </c>
      <c r="N44" s="1211" t="n">
        <v>3627.83319761944</v>
      </c>
      <c r="O44" s="1212" t="n">
        <v>40645.4694810525</v>
      </c>
      <c r="P44" s="1367" t="n">
        <v>49461.8710491018</v>
      </c>
      <c r="Q44" s="1300" t="n">
        <v>24393.5822540813</v>
      </c>
      <c r="R44" s="1301" t="n">
        <v>65039.0517351338</v>
      </c>
      <c r="S44" s="1344" t="n">
        <v>73855.453303183</v>
      </c>
    </row>
    <row r="45" customFormat="false" ht="16.5" hidden="false" customHeight="true" outlineLevel="0" collapsed="false">
      <c r="A45" s="1336" t="s">
        <v>529</v>
      </c>
      <c r="B45" s="1337" t="n">
        <f aca="false">J45</f>
        <v>600</v>
      </c>
      <c r="C45" s="1337" t="s">
        <v>496</v>
      </c>
      <c r="D45" s="1337" t="n">
        <f aca="false">K45</f>
        <v>260</v>
      </c>
      <c r="E45" s="1337" t="s">
        <v>496</v>
      </c>
      <c r="F45" s="1357" t="n">
        <f aca="false">L45</f>
        <v>2400</v>
      </c>
      <c r="G45" s="1337" t="s">
        <v>496</v>
      </c>
      <c r="H45" s="1325" t="n">
        <v>4</v>
      </c>
      <c r="I45" s="1327" t="s">
        <v>515</v>
      </c>
      <c r="J45" s="1338" t="n">
        <v>600</v>
      </c>
      <c r="K45" s="1209" t="n">
        <v>260</v>
      </c>
      <c r="L45" s="1209" t="n">
        <v>2400</v>
      </c>
      <c r="M45" s="1210" t="n">
        <v>50.17587786767</v>
      </c>
      <c r="N45" s="1211" t="n">
        <v>3718.52902755992</v>
      </c>
      <c r="O45" s="1212" t="n">
        <v>41382.1944098888</v>
      </c>
      <c r="P45" s="1367" t="n">
        <v>50371.0511672386</v>
      </c>
      <c r="Q45" s="1300" t="n">
        <v>24796.9566581625</v>
      </c>
      <c r="R45" s="1301" t="n">
        <v>66179.1510680513</v>
      </c>
      <c r="S45" s="1344" t="n">
        <v>75168.0078254011</v>
      </c>
    </row>
    <row r="46" customFormat="false" ht="16.5" hidden="false" customHeight="false" outlineLevel="0" collapsed="false">
      <c r="A46" s="1336" t="s">
        <v>529</v>
      </c>
      <c r="B46" s="1337" t="n">
        <f aca="false">J46</f>
        <v>600</v>
      </c>
      <c r="C46" s="1337" t="s">
        <v>496</v>
      </c>
      <c r="D46" s="1337" t="n">
        <f aca="false">K46</f>
        <v>260</v>
      </c>
      <c r="E46" s="1337" t="s">
        <v>496</v>
      </c>
      <c r="F46" s="1357" t="n">
        <f aca="false">L46</f>
        <v>2450</v>
      </c>
      <c r="G46" s="1337" t="s">
        <v>496</v>
      </c>
      <c r="H46" s="1325" t="n">
        <v>4</v>
      </c>
      <c r="I46" s="1327" t="s">
        <v>515</v>
      </c>
      <c r="J46" s="1338" t="n">
        <v>600</v>
      </c>
      <c r="K46" s="1209" t="n">
        <v>260</v>
      </c>
      <c r="L46" s="1209" t="n">
        <v>2450</v>
      </c>
      <c r="M46" s="1210" t="n">
        <v>51.3241827894953</v>
      </c>
      <c r="N46" s="1211" t="n">
        <v>3809.22485750041</v>
      </c>
      <c r="O46" s="1212" t="n">
        <v>42690.2628546675</v>
      </c>
      <c r="P46" s="1367" t="n">
        <v>51816.9597558235</v>
      </c>
      <c r="Q46" s="1300" t="n">
        <v>25415.8280508263</v>
      </c>
      <c r="R46" s="1301" t="n">
        <v>68106.0909054938</v>
      </c>
      <c r="S46" s="1344" t="n">
        <v>77232.7878066498</v>
      </c>
    </row>
    <row r="47" customFormat="false" ht="16.5" hidden="false" customHeight="true" outlineLevel="0" collapsed="false">
      <c r="A47" s="1336" t="s">
        <v>529</v>
      </c>
      <c r="B47" s="1337" t="n">
        <f aca="false">J47</f>
        <v>600</v>
      </c>
      <c r="C47" s="1337" t="s">
        <v>496</v>
      </c>
      <c r="D47" s="1337" t="n">
        <f aca="false">K47</f>
        <v>260</v>
      </c>
      <c r="E47" s="1337" t="s">
        <v>496</v>
      </c>
      <c r="F47" s="1357" t="n">
        <f aca="false">L47</f>
        <v>2500</v>
      </c>
      <c r="G47" s="1337" t="s">
        <v>496</v>
      </c>
      <c r="H47" s="1325" t="n">
        <v>4</v>
      </c>
      <c r="I47" s="1327" t="s">
        <v>515</v>
      </c>
      <c r="J47" s="1338" t="n">
        <v>600</v>
      </c>
      <c r="K47" s="1209" t="n">
        <v>260</v>
      </c>
      <c r="L47" s="1209" t="n">
        <v>2500</v>
      </c>
      <c r="M47" s="1210" t="n">
        <v>52.2895368593605</v>
      </c>
      <c r="N47" s="1211" t="n">
        <v>3899.92068744089</v>
      </c>
      <c r="O47" s="1212" t="n">
        <v>43426.9877835038</v>
      </c>
      <c r="P47" s="1367" t="n">
        <v>52726.1398739603</v>
      </c>
      <c r="Q47" s="1300" t="n">
        <v>25819.2024549075</v>
      </c>
      <c r="R47" s="1301" t="n">
        <v>69246.1902384113</v>
      </c>
      <c r="S47" s="1344" t="n">
        <v>78545.3423288678</v>
      </c>
    </row>
    <row r="48" customFormat="false" ht="16.5" hidden="false" customHeight="false" outlineLevel="0" collapsed="false">
      <c r="A48" s="1336" t="s">
        <v>529</v>
      </c>
      <c r="B48" s="1337" t="n">
        <f aca="false">J48</f>
        <v>600</v>
      </c>
      <c r="C48" s="1337" t="s">
        <v>496</v>
      </c>
      <c r="D48" s="1337" t="n">
        <f aca="false">K48</f>
        <v>260</v>
      </c>
      <c r="E48" s="1337" t="s">
        <v>496</v>
      </c>
      <c r="F48" s="1357" t="n">
        <f aca="false">L48</f>
        <v>2550</v>
      </c>
      <c r="G48" s="1337" t="s">
        <v>496</v>
      </c>
      <c r="H48" s="1325" t="n">
        <v>4</v>
      </c>
      <c r="I48" s="1327" t="s">
        <v>515</v>
      </c>
      <c r="J48" s="1338" t="n">
        <v>600</v>
      </c>
      <c r="K48" s="1209" t="n">
        <v>260</v>
      </c>
      <c r="L48" s="1209" t="n">
        <v>2550</v>
      </c>
      <c r="M48" s="1210" t="n">
        <v>53.2719309292258</v>
      </c>
      <c r="N48" s="1211" t="n">
        <v>3990.61651738138</v>
      </c>
      <c r="O48" s="1212" t="n">
        <v>44163.71271234</v>
      </c>
      <c r="P48" s="1367" t="n">
        <v>53635.3199920972</v>
      </c>
      <c r="Q48" s="1300" t="n">
        <v>26438.0738475713</v>
      </c>
      <c r="R48" s="1301" t="n">
        <v>70601.7865599113</v>
      </c>
      <c r="S48" s="1344" t="n">
        <v>80073.3938396684</v>
      </c>
    </row>
    <row r="49" customFormat="false" ht="16.5" hidden="false" customHeight="true" outlineLevel="0" collapsed="false">
      <c r="A49" s="1324" t="s">
        <v>529</v>
      </c>
      <c r="B49" s="1325" t="n">
        <f aca="false">J49</f>
        <v>600</v>
      </c>
      <c r="C49" s="1325" t="s">
        <v>496</v>
      </c>
      <c r="D49" s="1325" t="n">
        <f aca="false">K49</f>
        <v>260</v>
      </c>
      <c r="E49" s="1325" t="s">
        <v>496</v>
      </c>
      <c r="F49" s="1357" t="n">
        <f aca="false">L49</f>
        <v>2600</v>
      </c>
      <c r="G49" s="1325" t="s">
        <v>496</v>
      </c>
      <c r="H49" s="1325" t="n">
        <v>4</v>
      </c>
      <c r="I49" s="1327" t="s">
        <v>515</v>
      </c>
      <c r="J49" s="1338" t="n">
        <v>600</v>
      </c>
      <c r="K49" s="1209" t="n">
        <v>260</v>
      </c>
      <c r="L49" s="1209" t="n">
        <v>2600</v>
      </c>
      <c r="M49" s="1210" t="n">
        <v>54.2372849990911</v>
      </c>
      <c r="N49" s="1211" t="n">
        <v>4081.31234732187</v>
      </c>
      <c r="O49" s="1212" t="n">
        <v>44900.437772385</v>
      </c>
      <c r="P49" s="1367" t="n">
        <v>54544.500110234</v>
      </c>
      <c r="Q49" s="1300" t="n">
        <v>26841.4482516525</v>
      </c>
      <c r="R49" s="1301" t="n">
        <v>71741.8860240375</v>
      </c>
      <c r="S49" s="1344" t="n">
        <v>81385.9483618865</v>
      </c>
    </row>
    <row r="50" customFormat="false" ht="16.5" hidden="false" customHeight="false" outlineLevel="0" collapsed="false">
      <c r="A50" s="1336" t="s">
        <v>529</v>
      </c>
      <c r="B50" s="1337" t="n">
        <f aca="false">J50</f>
        <v>600</v>
      </c>
      <c r="C50" s="1337" t="s">
        <v>496</v>
      </c>
      <c r="D50" s="1337" t="n">
        <f aca="false">K50</f>
        <v>260</v>
      </c>
      <c r="E50" s="1337" t="s">
        <v>496</v>
      </c>
      <c r="F50" s="1357" t="n">
        <f aca="false">L50</f>
        <v>2650</v>
      </c>
      <c r="G50" s="1337" t="s">
        <v>496</v>
      </c>
      <c r="H50" s="1325" t="n">
        <v>4</v>
      </c>
      <c r="I50" s="1327" t="s">
        <v>515</v>
      </c>
      <c r="J50" s="1338" t="n">
        <v>600</v>
      </c>
      <c r="K50" s="1209" t="n">
        <v>260</v>
      </c>
      <c r="L50" s="1209" t="n">
        <v>2650</v>
      </c>
      <c r="M50" s="1210" t="n">
        <v>55.2196790689563</v>
      </c>
      <c r="N50" s="1211" t="n">
        <v>4172.00817726235</v>
      </c>
      <c r="O50" s="1212" t="n">
        <v>45637.1627012213</v>
      </c>
      <c r="P50" s="1367" t="n">
        <v>55453.680228371</v>
      </c>
      <c r="Q50" s="1300" t="n">
        <v>27460.3196443163</v>
      </c>
      <c r="R50" s="1301" t="n">
        <v>73097.4823455375</v>
      </c>
      <c r="S50" s="1344" t="n">
        <v>82913.9998726872</v>
      </c>
    </row>
    <row r="51" customFormat="false" ht="16.5" hidden="false" customHeight="true" outlineLevel="0" collapsed="false">
      <c r="A51" s="1336" t="s">
        <v>529</v>
      </c>
      <c r="B51" s="1337" t="n">
        <f aca="false">J51</f>
        <v>600</v>
      </c>
      <c r="C51" s="1337" t="s">
        <v>496</v>
      </c>
      <c r="D51" s="1337" t="n">
        <f aca="false">K51</f>
        <v>260</v>
      </c>
      <c r="E51" s="1337" t="s">
        <v>496</v>
      </c>
      <c r="F51" s="1357" t="n">
        <f aca="false">L51</f>
        <v>2700</v>
      </c>
      <c r="G51" s="1337" t="s">
        <v>496</v>
      </c>
      <c r="H51" s="1325" t="n">
        <v>4</v>
      </c>
      <c r="I51" s="1327" t="s">
        <v>515</v>
      </c>
      <c r="J51" s="1338" t="n">
        <v>600</v>
      </c>
      <c r="K51" s="1209" t="n">
        <v>260</v>
      </c>
      <c r="L51" s="1209" t="n">
        <v>2700</v>
      </c>
      <c r="M51" s="1210" t="n">
        <v>56.2635331388216</v>
      </c>
      <c r="N51" s="1211" t="n">
        <v>4262.70400720284</v>
      </c>
      <c r="O51" s="1212" t="n">
        <v>46445.9945794988</v>
      </c>
      <c r="P51" s="1367" t="n">
        <v>56435.4074659751</v>
      </c>
      <c r="Q51" s="1300" t="n">
        <v>27863.6940483975</v>
      </c>
      <c r="R51" s="1301" t="n">
        <v>74309.6886278963</v>
      </c>
      <c r="S51" s="1344" t="n">
        <v>84299.1015143726</v>
      </c>
    </row>
    <row r="52" customFormat="false" ht="16.5" hidden="false" customHeight="false" outlineLevel="0" collapsed="false">
      <c r="A52" s="1336" t="s">
        <v>529</v>
      </c>
      <c r="B52" s="1337" t="n">
        <f aca="false">J52</f>
        <v>600</v>
      </c>
      <c r="C52" s="1337" t="s">
        <v>496</v>
      </c>
      <c r="D52" s="1337" t="n">
        <f aca="false">K52</f>
        <v>260</v>
      </c>
      <c r="E52" s="1337" t="s">
        <v>496</v>
      </c>
      <c r="F52" s="1357" t="n">
        <f aca="false">L52</f>
        <v>2750</v>
      </c>
      <c r="G52" s="1337" t="s">
        <v>496</v>
      </c>
      <c r="H52" s="1325" t="n">
        <v>4</v>
      </c>
      <c r="I52" s="1327" t="s">
        <v>515</v>
      </c>
      <c r="J52" s="1338" t="n">
        <v>600</v>
      </c>
      <c r="K52" s="1209" t="n">
        <v>260</v>
      </c>
      <c r="L52" s="1209" t="n">
        <v>2750</v>
      </c>
      <c r="M52" s="1210" t="n">
        <v>57.2288872086868</v>
      </c>
      <c r="N52" s="1211" t="n">
        <v>4353.39983714332</v>
      </c>
      <c r="O52" s="1212" t="n">
        <v>47182.719508335</v>
      </c>
      <c r="P52" s="1367" t="n">
        <v>57344.5875841121</v>
      </c>
      <c r="Q52" s="1300" t="n">
        <v>28267.0684524788</v>
      </c>
      <c r="R52" s="1301" t="n">
        <v>75449.7879608138</v>
      </c>
      <c r="S52" s="1344" t="n">
        <v>85611.6560365908</v>
      </c>
    </row>
    <row r="53" customFormat="false" ht="16.5" hidden="false" customHeight="true" outlineLevel="0" collapsed="false">
      <c r="A53" s="1336" t="s">
        <v>529</v>
      </c>
      <c r="B53" s="1337" t="n">
        <f aca="false">J53</f>
        <v>600</v>
      </c>
      <c r="C53" s="1337" t="s">
        <v>496</v>
      </c>
      <c r="D53" s="1337" t="n">
        <f aca="false">K53</f>
        <v>260</v>
      </c>
      <c r="E53" s="1337" t="s">
        <v>496</v>
      </c>
      <c r="F53" s="1357" t="n">
        <f aca="false">L53</f>
        <v>2800</v>
      </c>
      <c r="G53" s="1337" t="s">
        <v>496</v>
      </c>
      <c r="H53" s="1325" t="n">
        <v>4</v>
      </c>
      <c r="I53" s="1327" t="s">
        <v>515</v>
      </c>
      <c r="J53" s="1338" t="n">
        <v>600</v>
      </c>
      <c r="K53" s="1209" t="n">
        <v>260</v>
      </c>
      <c r="L53" s="1209" t="n">
        <v>2800</v>
      </c>
      <c r="M53" s="1210" t="n">
        <v>58.2112812785521</v>
      </c>
      <c r="N53" s="1211" t="n">
        <v>4444.09566708381</v>
      </c>
      <c r="O53" s="1212" t="n">
        <v>47919.44456838</v>
      </c>
      <c r="P53" s="1367" t="n">
        <v>58253.7677022489</v>
      </c>
      <c r="Q53" s="1300" t="n">
        <v>28885.9397139338</v>
      </c>
      <c r="R53" s="1301" t="n">
        <v>76805.3842823138</v>
      </c>
      <c r="S53" s="1344" t="n">
        <v>87139.7074161827</v>
      </c>
    </row>
    <row r="54" customFormat="false" ht="16.5" hidden="false" customHeight="false" outlineLevel="0" collapsed="false">
      <c r="A54" s="1336" t="s">
        <v>529</v>
      </c>
      <c r="B54" s="1337" t="n">
        <f aca="false">J54</f>
        <v>600</v>
      </c>
      <c r="C54" s="1337" t="s">
        <v>496</v>
      </c>
      <c r="D54" s="1337" t="n">
        <f aca="false">K54</f>
        <v>260</v>
      </c>
      <c r="E54" s="1337" t="s">
        <v>496</v>
      </c>
      <c r="F54" s="1357" t="n">
        <f aca="false">L54</f>
        <v>2850</v>
      </c>
      <c r="G54" s="1337" t="s">
        <v>496</v>
      </c>
      <c r="H54" s="1325" t="n">
        <v>4</v>
      </c>
      <c r="I54" s="1327" t="s">
        <v>515</v>
      </c>
      <c r="J54" s="1338" t="n">
        <v>600</v>
      </c>
      <c r="K54" s="1209" t="n">
        <v>260</v>
      </c>
      <c r="L54" s="1209" t="n">
        <v>2850</v>
      </c>
      <c r="M54" s="1210" t="n">
        <v>59.1766353484174</v>
      </c>
      <c r="N54" s="1211" t="n">
        <v>4534.7914970243</v>
      </c>
      <c r="O54" s="1212" t="n">
        <v>48656.1694972163</v>
      </c>
      <c r="P54" s="1367" t="n">
        <v>59162.9478203857</v>
      </c>
      <c r="Q54" s="1300" t="n">
        <v>29289.314118015</v>
      </c>
      <c r="R54" s="1301" t="n">
        <v>77945.4836152313</v>
      </c>
      <c r="S54" s="1344" t="n">
        <v>88452.2619384008</v>
      </c>
    </row>
    <row r="55" customFormat="false" ht="16.5" hidden="false" customHeight="true" outlineLevel="0" collapsed="false">
      <c r="A55" s="1336" t="s">
        <v>529</v>
      </c>
      <c r="B55" s="1337" t="n">
        <f aca="false">J55</f>
        <v>600</v>
      </c>
      <c r="C55" s="1337" t="s">
        <v>496</v>
      </c>
      <c r="D55" s="1337" t="n">
        <f aca="false">K55</f>
        <v>260</v>
      </c>
      <c r="E55" s="1337" t="s">
        <v>496</v>
      </c>
      <c r="F55" s="1357" t="n">
        <f aca="false">L55</f>
        <v>2900</v>
      </c>
      <c r="G55" s="1337" t="s">
        <v>496</v>
      </c>
      <c r="H55" s="1325" t="n">
        <v>4</v>
      </c>
      <c r="I55" s="1327" t="s">
        <v>515</v>
      </c>
      <c r="J55" s="1338" t="n">
        <v>600</v>
      </c>
      <c r="K55" s="1209" t="n">
        <v>260</v>
      </c>
      <c r="L55" s="1209" t="n">
        <v>2900</v>
      </c>
      <c r="M55" s="1210" t="n">
        <v>60.1590294182826</v>
      </c>
      <c r="N55" s="1211" t="n">
        <v>4625.48732696478</v>
      </c>
      <c r="O55" s="1212" t="n">
        <v>49392.8944260525</v>
      </c>
      <c r="P55" s="1367" t="n">
        <v>60072.1279385226</v>
      </c>
      <c r="Q55" s="1300" t="n">
        <v>29908.1855106788</v>
      </c>
      <c r="R55" s="1301" t="n">
        <v>79301.0799367313</v>
      </c>
      <c r="S55" s="1344" t="n">
        <v>89980.3134492013</v>
      </c>
    </row>
    <row r="56" customFormat="false" ht="16.5" hidden="false" customHeight="false" outlineLevel="0" collapsed="false">
      <c r="A56" s="1336" t="s">
        <v>529</v>
      </c>
      <c r="B56" s="1337" t="n">
        <f aca="false">J56</f>
        <v>600</v>
      </c>
      <c r="C56" s="1337" t="s">
        <v>496</v>
      </c>
      <c r="D56" s="1337" t="n">
        <f aca="false">K56</f>
        <v>260</v>
      </c>
      <c r="E56" s="1337" t="s">
        <v>496</v>
      </c>
      <c r="F56" s="1357" t="n">
        <f aca="false">L56</f>
        <v>2950</v>
      </c>
      <c r="G56" s="1337" t="s">
        <v>496</v>
      </c>
      <c r="H56" s="1325" t="n">
        <v>4</v>
      </c>
      <c r="I56" s="1327" t="s">
        <v>515</v>
      </c>
      <c r="J56" s="1338" t="n">
        <v>600</v>
      </c>
      <c r="K56" s="1209" t="n">
        <v>260</v>
      </c>
      <c r="L56" s="1209" t="n">
        <v>2950</v>
      </c>
      <c r="M56" s="1210" t="n">
        <v>61.1243834881479</v>
      </c>
      <c r="N56" s="1211" t="n">
        <v>4716.18315690527</v>
      </c>
      <c r="O56" s="1212" t="n">
        <v>50129.6194860975</v>
      </c>
      <c r="P56" s="1367" t="n">
        <v>60981.3080566595</v>
      </c>
      <c r="Q56" s="1300" t="n">
        <v>30311.55991476</v>
      </c>
      <c r="R56" s="1301" t="n">
        <v>80441.1794008575</v>
      </c>
      <c r="S56" s="1344" t="n">
        <v>91292.8679714195</v>
      </c>
    </row>
    <row r="57" customFormat="false" ht="16.5" hidden="false" customHeight="true" outlineLevel="0" collapsed="false">
      <c r="A57" s="1345" t="s">
        <v>529</v>
      </c>
      <c r="B57" s="1346" t="n">
        <f aca="false">J57</f>
        <v>600</v>
      </c>
      <c r="C57" s="1346" t="s">
        <v>496</v>
      </c>
      <c r="D57" s="1346" t="n">
        <f aca="false">K57</f>
        <v>260</v>
      </c>
      <c r="E57" s="1346" t="s">
        <v>496</v>
      </c>
      <c r="F57" s="1358" t="n">
        <f aca="false">L57</f>
        <v>3000</v>
      </c>
      <c r="G57" s="1346" t="s">
        <v>496</v>
      </c>
      <c r="H57" s="1348" t="n">
        <v>4</v>
      </c>
      <c r="I57" s="1349" t="s">
        <v>515</v>
      </c>
      <c r="J57" s="1368" t="n">
        <v>600</v>
      </c>
      <c r="K57" s="1220" t="n">
        <v>260</v>
      </c>
      <c r="L57" s="1220" t="n">
        <v>3000</v>
      </c>
      <c r="M57" s="1221" t="n">
        <v>62.1067775580132</v>
      </c>
      <c r="N57" s="1222" t="n">
        <v>4806.87898684575</v>
      </c>
      <c r="O57" s="1223" t="n">
        <v>51964.622402085</v>
      </c>
      <c r="P57" s="1369" t="n">
        <v>61890.4881747964</v>
      </c>
      <c r="Q57" s="1303" t="n">
        <v>30930.4313074238</v>
      </c>
      <c r="R57" s="1304" t="n">
        <v>82895.0537095088</v>
      </c>
      <c r="S57" s="1370" t="n">
        <v>92820.9194822201</v>
      </c>
    </row>
    <row r="58" customFormat="false" ht="22.5" hidden="false" customHeight="true" outlineLevel="0" collapsed="false">
      <c r="A58" s="1201" t="s">
        <v>498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202" t="s">
        <v>514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24" t="s">
        <v>529</v>
      </c>
      <c r="B60" s="1325" t="n">
        <f aca="false">J60</f>
        <v>600</v>
      </c>
      <c r="C60" s="1325" t="s">
        <v>496</v>
      </c>
      <c r="D60" s="1325" t="n">
        <f aca="false">K60</f>
        <v>300</v>
      </c>
      <c r="E60" s="1325" t="s">
        <v>496</v>
      </c>
      <c r="F60" s="1357" t="n">
        <f aca="false">L60</f>
        <v>600</v>
      </c>
      <c r="G60" s="1325" t="s">
        <v>496</v>
      </c>
      <c r="H60" s="1325" t="n">
        <v>4</v>
      </c>
      <c r="I60" s="1327" t="s">
        <v>515</v>
      </c>
      <c r="J60" s="1371" t="n">
        <v>600</v>
      </c>
      <c r="K60" s="1226" t="n">
        <v>300</v>
      </c>
      <c r="L60" s="1226" t="n">
        <v>600</v>
      </c>
      <c r="M60" s="1227" t="n">
        <v>15.1218845530745</v>
      </c>
      <c r="N60" s="1228" t="n">
        <v>485.689118144486</v>
      </c>
      <c r="O60" s="1229" t="n">
        <v>14625.5314155638</v>
      </c>
      <c r="P60" s="1372" t="n">
        <v>17666.5103494118</v>
      </c>
      <c r="Q60" s="1297" t="n">
        <v>7666.69940838</v>
      </c>
      <c r="R60" s="1298" t="n">
        <v>22292.2308239438</v>
      </c>
      <c r="S60" s="1373" t="n">
        <v>25333.2097577918</v>
      </c>
    </row>
    <row r="61" customFormat="false" ht="16.5" hidden="false" customHeight="true" outlineLevel="0" collapsed="false">
      <c r="A61" s="1336" t="s">
        <v>529</v>
      </c>
      <c r="B61" s="1337" t="n">
        <f aca="false">J61</f>
        <v>600</v>
      </c>
      <c r="C61" s="1337" t="s">
        <v>496</v>
      </c>
      <c r="D61" s="1337" t="n">
        <f aca="false">K61</f>
        <v>300</v>
      </c>
      <c r="E61" s="1337" t="s">
        <v>496</v>
      </c>
      <c r="F61" s="1357" t="n">
        <f aca="false">L61</f>
        <v>650</v>
      </c>
      <c r="G61" s="1337" t="s">
        <v>496</v>
      </c>
      <c r="H61" s="1325" t="n">
        <v>4</v>
      </c>
      <c r="I61" s="1327" t="s">
        <v>515</v>
      </c>
      <c r="J61" s="1338" t="n">
        <v>600</v>
      </c>
      <c r="K61" s="1209" t="n">
        <v>300</v>
      </c>
      <c r="L61" s="1209" t="n">
        <v>650</v>
      </c>
      <c r="M61" s="1210" t="n">
        <v>16.1113724746864</v>
      </c>
      <c r="N61" s="1211" t="n">
        <v>582.826941773384</v>
      </c>
      <c r="O61" s="1212" t="n">
        <v>15399.0925449188</v>
      </c>
      <c r="P61" s="1367" t="n">
        <v>18630.241274637</v>
      </c>
      <c r="Q61" s="1300" t="n">
        <v>8115.67620077625</v>
      </c>
      <c r="R61" s="1301" t="n">
        <v>23514.768745695</v>
      </c>
      <c r="S61" s="1344" t="n">
        <v>26745.9174754132</v>
      </c>
    </row>
    <row r="62" customFormat="false" ht="16.5" hidden="false" customHeight="false" outlineLevel="0" collapsed="false">
      <c r="A62" s="1336" t="s">
        <v>529</v>
      </c>
      <c r="B62" s="1337" t="n">
        <f aca="false">J62</f>
        <v>600</v>
      </c>
      <c r="C62" s="1337" t="s">
        <v>496</v>
      </c>
      <c r="D62" s="1337" t="n">
        <f aca="false">K62</f>
        <v>300</v>
      </c>
      <c r="E62" s="1337" t="s">
        <v>496</v>
      </c>
      <c r="F62" s="1357" t="n">
        <f aca="false">L62</f>
        <v>700</v>
      </c>
      <c r="G62" s="1337" t="s">
        <v>496</v>
      </c>
      <c r="H62" s="1325" t="n">
        <v>4</v>
      </c>
      <c r="I62" s="1327" t="s">
        <v>515</v>
      </c>
      <c r="J62" s="1338" t="n">
        <v>600</v>
      </c>
      <c r="K62" s="1209" t="n">
        <v>300</v>
      </c>
      <c r="L62" s="1209" t="n">
        <v>700</v>
      </c>
      <c r="M62" s="1210" t="n">
        <v>17.1183263962983</v>
      </c>
      <c r="N62" s="1211" t="n">
        <v>679.964765402281</v>
      </c>
      <c r="O62" s="1212" t="n">
        <v>16172.6538054825</v>
      </c>
      <c r="P62" s="1367" t="n">
        <v>19593.972199862</v>
      </c>
      <c r="Q62" s="1300" t="n">
        <v>8780.15011296375</v>
      </c>
      <c r="R62" s="1301" t="n">
        <v>24952.8039184463</v>
      </c>
      <c r="S62" s="1344" t="n">
        <v>28374.1223128258</v>
      </c>
    </row>
    <row r="63" customFormat="false" ht="16.5" hidden="false" customHeight="true" outlineLevel="0" collapsed="false">
      <c r="A63" s="1336" t="s">
        <v>529</v>
      </c>
      <c r="B63" s="1337" t="n">
        <f aca="false">J63</f>
        <v>600</v>
      </c>
      <c r="C63" s="1337" t="s">
        <v>496</v>
      </c>
      <c r="D63" s="1337" t="n">
        <f aca="false">K63</f>
        <v>300</v>
      </c>
      <c r="E63" s="1337" t="s">
        <v>496</v>
      </c>
      <c r="F63" s="1357" t="n">
        <f aca="false">L63</f>
        <v>750</v>
      </c>
      <c r="G63" s="1337" t="s">
        <v>496</v>
      </c>
      <c r="H63" s="1325" t="n">
        <v>4</v>
      </c>
      <c r="I63" s="1327" t="s">
        <v>515</v>
      </c>
      <c r="J63" s="1338" t="n">
        <v>600</v>
      </c>
      <c r="K63" s="1209" t="n">
        <v>300</v>
      </c>
      <c r="L63" s="1209" t="n">
        <v>750</v>
      </c>
      <c r="M63" s="1210" t="n">
        <v>18.1078143179102</v>
      </c>
      <c r="N63" s="1211" t="n">
        <v>777.102589031178</v>
      </c>
      <c r="O63" s="1212" t="n">
        <v>16946.2150660463</v>
      </c>
      <c r="P63" s="1367" t="n">
        <v>20557.7031250871</v>
      </c>
      <c r="Q63" s="1300" t="n">
        <v>9229.12690536</v>
      </c>
      <c r="R63" s="1301" t="n">
        <v>26175.3419714063</v>
      </c>
      <c r="S63" s="1344" t="n">
        <v>29786.8300304471</v>
      </c>
    </row>
    <row r="64" customFormat="false" ht="16.5" hidden="false" customHeight="false" outlineLevel="0" collapsed="false">
      <c r="A64" s="1336" t="s">
        <v>529</v>
      </c>
      <c r="B64" s="1337" t="n">
        <f aca="false">J64</f>
        <v>600</v>
      </c>
      <c r="C64" s="1337" t="s">
        <v>496</v>
      </c>
      <c r="D64" s="1337" t="n">
        <f aca="false">K64</f>
        <v>300</v>
      </c>
      <c r="E64" s="1337" t="s">
        <v>496</v>
      </c>
      <c r="F64" s="1357" t="n">
        <f aca="false">L64</f>
        <v>800</v>
      </c>
      <c r="G64" s="1337" t="s">
        <v>496</v>
      </c>
      <c r="H64" s="1325" t="n">
        <v>4</v>
      </c>
      <c r="I64" s="1327" t="s">
        <v>515</v>
      </c>
      <c r="J64" s="1338" t="n">
        <v>600</v>
      </c>
      <c r="K64" s="1209" t="n">
        <v>300</v>
      </c>
      <c r="L64" s="1209" t="n">
        <v>800</v>
      </c>
      <c r="M64" s="1210" t="n">
        <v>19.0973022395221</v>
      </c>
      <c r="N64" s="1211" t="n">
        <v>874.240412660075</v>
      </c>
      <c r="O64" s="1212" t="n">
        <v>17719.7761954013</v>
      </c>
      <c r="P64" s="1367" t="n">
        <v>21521.4340503121</v>
      </c>
      <c r="Q64" s="1300" t="n">
        <v>9678.10369775625</v>
      </c>
      <c r="R64" s="1301" t="n">
        <v>27397.8798931575</v>
      </c>
      <c r="S64" s="1344" t="n">
        <v>31199.5377480684</v>
      </c>
    </row>
    <row r="65" customFormat="false" ht="16.5" hidden="false" customHeight="true" outlineLevel="0" collapsed="false">
      <c r="A65" s="1336" t="s">
        <v>529</v>
      </c>
      <c r="B65" s="1337" t="n">
        <f aca="false">J65</f>
        <v>600</v>
      </c>
      <c r="C65" s="1337" t="s">
        <v>496</v>
      </c>
      <c r="D65" s="1337" t="n">
        <f aca="false">K65</f>
        <v>300</v>
      </c>
      <c r="E65" s="1337" t="s">
        <v>496</v>
      </c>
      <c r="F65" s="1357" t="n">
        <f aca="false">L65</f>
        <v>850</v>
      </c>
      <c r="G65" s="1337" t="s">
        <v>496</v>
      </c>
      <c r="H65" s="1325" t="n">
        <v>4</v>
      </c>
      <c r="I65" s="1327" t="s">
        <v>515</v>
      </c>
      <c r="J65" s="1338" t="n">
        <v>600</v>
      </c>
      <c r="K65" s="1209" t="n">
        <v>300</v>
      </c>
      <c r="L65" s="1209" t="n">
        <v>850</v>
      </c>
      <c r="M65" s="1210" t="n">
        <v>20.104256161134</v>
      </c>
      <c r="N65" s="1211" t="n">
        <v>971.378236288973</v>
      </c>
      <c r="O65" s="1212" t="n">
        <v>18493.337455965</v>
      </c>
      <c r="P65" s="1367" t="n">
        <v>22485.1649755372</v>
      </c>
      <c r="Q65" s="1300" t="n">
        <v>10342.5776099438</v>
      </c>
      <c r="R65" s="1301" t="n">
        <v>28835.9150659088</v>
      </c>
      <c r="S65" s="1344" t="n">
        <v>32827.7425854809</v>
      </c>
    </row>
    <row r="66" customFormat="false" ht="16.5" hidden="false" customHeight="false" outlineLevel="0" collapsed="false">
      <c r="A66" s="1336" t="s">
        <v>529</v>
      </c>
      <c r="B66" s="1337" t="n">
        <f aca="false">J66</f>
        <v>600</v>
      </c>
      <c r="C66" s="1337" t="s">
        <v>496</v>
      </c>
      <c r="D66" s="1337" t="n">
        <f aca="false">K66</f>
        <v>300</v>
      </c>
      <c r="E66" s="1337" t="s">
        <v>496</v>
      </c>
      <c r="F66" s="1357" t="n">
        <f aca="false">L66</f>
        <v>900</v>
      </c>
      <c r="G66" s="1337" t="s">
        <v>496</v>
      </c>
      <c r="H66" s="1325" t="n">
        <v>4</v>
      </c>
      <c r="I66" s="1327" t="s">
        <v>515</v>
      </c>
      <c r="J66" s="1338" t="n">
        <v>600</v>
      </c>
      <c r="K66" s="1209" t="n">
        <v>300</v>
      </c>
      <c r="L66" s="1209" t="n">
        <v>900</v>
      </c>
      <c r="M66" s="1210" t="n">
        <v>21.0937440827459</v>
      </c>
      <c r="N66" s="1211" t="n">
        <v>1068.51605991787</v>
      </c>
      <c r="O66" s="1212" t="n">
        <v>19266.8987165288</v>
      </c>
      <c r="P66" s="1367" t="n">
        <v>23448.8959007624</v>
      </c>
      <c r="Q66" s="1300" t="n">
        <v>10791.55440234</v>
      </c>
      <c r="R66" s="1301" t="n">
        <v>30058.4531188688</v>
      </c>
      <c r="S66" s="1344" t="n">
        <v>34240.4503031024</v>
      </c>
    </row>
    <row r="67" customFormat="false" ht="16.5" hidden="false" customHeight="true" outlineLevel="0" collapsed="false">
      <c r="A67" s="1336" t="s">
        <v>529</v>
      </c>
      <c r="B67" s="1337" t="n">
        <f aca="false">J67</f>
        <v>600</v>
      </c>
      <c r="C67" s="1337" t="s">
        <v>496</v>
      </c>
      <c r="D67" s="1337" t="n">
        <f aca="false">K67</f>
        <v>300</v>
      </c>
      <c r="E67" s="1337" t="s">
        <v>496</v>
      </c>
      <c r="F67" s="1357" t="n">
        <f aca="false">L67</f>
        <v>950</v>
      </c>
      <c r="G67" s="1337" t="s">
        <v>496</v>
      </c>
      <c r="H67" s="1325" t="n">
        <v>4</v>
      </c>
      <c r="I67" s="1327" t="s">
        <v>515</v>
      </c>
      <c r="J67" s="1338" t="n">
        <v>600</v>
      </c>
      <c r="K67" s="1209" t="n">
        <v>300</v>
      </c>
      <c r="L67" s="1209" t="n">
        <v>950</v>
      </c>
      <c r="M67" s="1210" t="n">
        <v>22.1006980043578</v>
      </c>
      <c r="N67" s="1211" t="n">
        <v>1165.65388354677</v>
      </c>
      <c r="O67" s="1212" t="n">
        <v>20040.4598458838</v>
      </c>
      <c r="P67" s="1367" t="n">
        <v>24412.6268259874</v>
      </c>
      <c r="Q67" s="1300" t="n">
        <v>11456.0281833188</v>
      </c>
      <c r="R67" s="1301" t="n">
        <v>31496.4880292025</v>
      </c>
      <c r="S67" s="1344" t="n">
        <v>35868.6550093062</v>
      </c>
    </row>
    <row r="68" customFormat="false" ht="16.5" hidden="false" customHeight="false" outlineLevel="0" collapsed="false">
      <c r="A68" s="1336" t="s">
        <v>529</v>
      </c>
      <c r="B68" s="1337" t="n">
        <f aca="false">J68</f>
        <v>600</v>
      </c>
      <c r="C68" s="1337" t="s">
        <v>496</v>
      </c>
      <c r="D68" s="1337" t="n">
        <f aca="false">K68</f>
        <v>300</v>
      </c>
      <c r="E68" s="1337" t="s">
        <v>496</v>
      </c>
      <c r="F68" s="1357" t="n">
        <f aca="false">L68</f>
        <v>1000</v>
      </c>
      <c r="G68" s="1337" t="s">
        <v>496</v>
      </c>
      <c r="H68" s="1325" t="n">
        <v>4</v>
      </c>
      <c r="I68" s="1327" t="s">
        <v>515</v>
      </c>
      <c r="J68" s="1338" t="n">
        <v>600</v>
      </c>
      <c r="K68" s="1209" t="n">
        <v>300</v>
      </c>
      <c r="L68" s="1209" t="n">
        <v>1000</v>
      </c>
      <c r="M68" s="1210" t="n">
        <v>23.0901859259697</v>
      </c>
      <c r="N68" s="1211" t="n">
        <v>1262.79170717566</v>
      </c>
      <c r="O68" s="1212" t="n">
        <v>20814.0211064475</v>
      </c>
      <c r="P68" s="1367" t="n">
        <v>25376.3577512125</v>
      </c>
      <c r="Q68" s="1300" t="n">
        <v>11905.0051069238</v>
      </c>
      <c r="R68" s="1301" t="n">
        <v>32719.0262133713</v>
      </c>
      <c r="S68" s="1344" t="n">
        <v>37281.3628581362</v>
      </c>
    </row>
    <row r="69" customFormat="false" ht="16.5" hidden="false" customHeight="true" outlineLevel="0" collapsed="false">
      <c r="A69" s="1336" t="s">
        <v>529</v>
      </c>
      <c r="B69" s="1337" t="n">
        <f aca="false">J69</f>
        <v>600</v>
      </c>
      <c r="C69" s="1337" t="s">
        <v>496</v>
      </c>
      <c r="D69" s="1337" t="n">
        <f aca="false">K69</f>
        <v>300</v>
      </c>
      <c r="E69" s="1337" t="s">
        <v>496</v>
      </c>
      <c r="F69" s="1357" t="n">
        <f aca="false">L69</f>
        <v>1050</v>
      </c>
      <c r="G69" s="1337" t="s">
        <v>496</v>
      </c>
      <c r="H69" s="1325" t="n">
        <v>4</v>
      </c>
      <c r="I69" s="1327" t="s">
        <v>515</v>
      </c>
      <c r="J69" s="1338" t="n">
        <v>600</v>
      </c>
      <c r="K69" s="1209" t="n">
        <v>300</v>
      </c>
      <c r="L69" s="1209" t="n">
        <v>1050</v>
      </c>
      <c r="M69" s="1210" t="n">
        <v>24.0971398475816</v>
      </c>
      <c r="N69" s="1211" t="n">
        <v>1359.92953080456</v>
      </c>
      <c r="O69" s="1212" t="n">
        <v>21587.5823670113</v>
      </c>
      <c r="P69" s="1367" t="n">
        <v>26340.0886764375</v>
      </c>
      <c r="Q69" s="1300" t="n">
        <v>12569.4788879025</v>
      </c>
      <c r="R69" s="1301" t="n">
        <v>34157.0612549138</v>
      </c>
      <c r="S69" s="1344" t="n">
        <v>38909.56756434</v>
      </c>
    </row>
    <row r="70" customFormat="false" ht="16.5" hidden="false" customHeight="false" outlineLevel="0" collapsed="false">
      <c r="A70" s="1324" t="s">
        <v>529</v>
      </c>
      <c r="B70" s="1325" t="n">
        <f aca="false">J70</f>
        <v>600</v>
      </c>
      <c r="C70" s="1325" t="s">
        <v>496</v>
      </c>
      <c r="D70" s="1325" t="n">
        <f aca="false">K70</f>
        <v>300</v>
      </c>
      <c r="E70" s="1325" t="s">
        <v>496</v>
      </c>
      <c r="F70" s="1357" t="n">
        <f aca="false">L70</f>
        <v>1100</v>
      </c>
      <c r="G70" s="1325" t="s">
        <v>496</v>
      </c>
      <c r="H70" s="1325" t="n">
        <v>4</v>
      </c>
      <c r="I70" s="1327" t="s">
        <v>515</v>
      </c>
      <c r="J70" s="1338" t="n">
        <v>600</v>
      </c>
      <c r="K70" s="1209" t="n">
        <v>300</v>
      </c>
      <c r="L70" s="1209" t="n">
        <v>1100</v>
      </c>
      <c r="M70" s="1210" t="n">
        <v>25.0866277691935</v>
      </c>
      <c r="N70" s="1211" t="n">
        <v>1457.06735443346</v>
      </c>
      <c r="O70" s="1212" t="n">
        <v>22361.143627575</v>
      </c>
      <c r="P70" s="1367" t="n">
        <v>27303.8196016626</v>
      </c>
      <c r="Q70" s="1300" t="n">
        <v>13018.4558115075</v>
      </c>
      <c r="R70" s="1301" t="n">
        <v>35379.5994390825</v>
      </c>
      <c r="S70" s="1344" t="n">
        <v>40322.2754131701</v>
      </c>
    </row>
    <row r="71" customFormat="false" ht="16.5" hidden="false" customHeight="true" outlineLevel="0" collapsed="false">
      <c r="A71" s="1336" t="s">
        <v>529</v>
      </c>
      <c r="B71" s="1337" t="n">
        <f aca="false">J71</f>
        <v>600</v>
      </c>
      <c r="C71" s="1337" t="s">
        <v>496</v>
      </c>
      <c r="D71" s="1337" t="n">
        <f aca="false">K71</f>
        <v>300</v>
      </c>
      <c r="E71" s="1337" t="s">
        <v>496</v>
      </c>
      <c r="F71" s="1357" t="n">
        <f aca="false">L71</f>
        <v>1150</v>
      </c>
      <c r="G71" s="1337" t="s">
        <v>496</v>
      </c>
      <c r="H71" s="1325" t="n">
        <v>4</v>
      </c>
      <c r="I71" s="1327" t="s">
        <v>515</v>
      </c>
      <c r="J71" s="1338" t="n">
        <v>600</v>
      </c>
      <c r="K71" s="1209" t="n">
        <v>300</v>
      </c>
      <c r="L71" s="1209" t="n">
        <v>1150</v>
      </c>
      <c r="M71" s="1210" t="n">
        <v>26.0761156908054</v>
      </c>
      <c r="N71" s="1211" t="n">
        <v>1554.20517806236</v>
      </c>
      <c r="O71" s="1212" t="n">
        <v>23134.70475693</v>
      </c>
      <c r="P71" s="1367" t="n">
        <v>28267.5505268877</v>
      </c>
      <c r="Q71" s="1300" t="n">
        <v>13467.4326039038</v>
      </c>
      <c r="R71" s="1301" t="n">
        <v>36602.1373608338</v>
      </c>
      <c r="S71" s="1344" t="n">
        <v>41734.9831307915</v>
      </c>
    </row>
    <row r="72" customFormat="false" ht="16.5" hidden="false" customHeight="false" outlineLevel="0" collapsed="false">
      <c r="A72" s="1336" t="s">
        <v>529</v>
      </c>
      <c r="B72" s="1337" t="n">
        <f aca="false">J72</f>
        <v>600</v>
      </c>
      <c r="C72" s="1337" t="s">
        <v>496</v>
      </c>
      <c r="D72" s="1337" t="n">
        <f aca="false">K72</f>
        <v>300</v>
      </c>
      <c r="E72" s="1337" t="s">
        <v>496</v>
      </c>
      <c r="F72" s="1357" t="n">
        <f aca="false">L72</f>
        <v>1200</v>
      </c>
      <c r="G72" s="1337" t="s">
        <v>496</v>
      </c>
      <c r="H72" s="1325" t="n">
        <v>4</v>
      </c>
      <c r="I72" s="1327" t="s">
        <v>515</v>
      </c>
      <c r="J72" s="1338" t="n">
        <v>600</v>
      </c>
      <c r="K72" s="1209" t="n">
        <v>300</v>
      </c>
      <c r="L72" s="1209" t="n">
        <v>1200</v>
      </c>
      <c r="M72" s="1210" t="n">
        <v>27.1635321124173</v>
      </c>
      <c r="N72" s="1211" t="n">
        <v>1651.34300169125</v>
      </c>
      <c r="O72" s="1212" t="n">
        <v>23983.9783209675</v>
      </c>
      <c r="P72" s="1367" t="n">
        <v>29308.1813987482</v>
      </c>
      <c r="Q72" s="1300" t="n">
        <v>14131.9063848825</v>
      </c>
      <c r="R72" s="1301" t="n">
        <v>38115.88470585</v>
      </c>
      <c r="S72" s="1344" t="n">
        <v>43440.0877836307</v>
      </c>
    </row>
    <row r="73" customFormat="false" ht="16.5" hidden="false" customHeight="true" outlineLevel="0" collapsed="false">
      <c r="A73" s="1336" t="s">
        <v>529</v>
      </c>
      <c r="B73" s="1337" t="n">
        <f aca="false">J73</f>
        <v>600</v>
      </c>
      <c r="C73" s="1337" t="s">
        <v>496</v>
      </c>
      <c r="D73" s="1337" t="n">
        <f aca="false">K73</f>
        <v>300</v>
      </c>
      <c r="E73" s="1337" t="s">
        <v>496</v>
      </c>
      <c r="F73" s="1357" t="n">
        <f aca="false">L73</f>
        <v>1250</v>
      </c>
      <c r="G73" s="1337" t="s">
        <v>496</v>
      </c>
      <c r="H73" s="1325" t="n">
        <v>4</v>
      </c>
      <c r="I73" s="1327" t="s">
        <v>515</v>
      </c>
      <c r="J73" s="1338" t="n">
        <v>600</v>
      </c>
      <c r="K73" s="1209" t="n">
        <v>300</v>
      </c>
      <c r="L73" s="1209" t="n">
        <v>1250</v>
      </c>
      <c r="M73" s="1210" t="n">
        <v>28.1530200340292</v>
      </c>
      <c r="N73" s="1211" t="n">
        <v>1748.48082532015</v>
      </c>
      <c r="O73" s="1212" t="n">
        <v>24757.5394503225</v>
      </c>
      <c r="P73" s="1367" t="n">
        <v>30271.9123239733</v>
      </c>
      <c r="Q73" s="1300" t="n">
        <v>14580.8833084875</v>
      </c>
      <c r="R73" s="1301" t="n">
        <v>39338.42275881</v>
      </c>
      <c r="S73" s="1344" t="n">
        <v>44852.7956324608</v>
      </c>
    </row>
    <row r="74" customFormat="false" ht="16.5" hidden="false" customHeight="false" outlineLevel="0" collapsed="false">
      <c r="A74" s="1336" t="s">
        <v>529</v>
      </c>
      <c r="B74" s="1337" t="n">
        <f aca="false">J74</f>
        <v>600</v>
      </c>
      <c r="C74" s="1337" t="s">
        <v>496</v>
      </c>
      <c r="D74" s="1337" t="n">
        <f aca="false">K74</f>
        <v>300</v>
      </c>
      <c r="E74" s="1337" t="s">
        <v>496</v>
      </c>
      <c r="F74" s="1357" t="n">
        <f aca="false">L74</f>
        <v>1300</v>
      </c>
      <c r="G74" s="1337" t="s">
        <v>496</v>
      </c>
      <c r="H74" s="1325" t="n">
        <v>4</v>
      </c>
      <c r="I74" s="1327" t="s">
        <v>515</v>
      </c>
      <c r="J74" s="1338" t="n">
        <v>600</v>
      </c>
      <c r="K74" s="1209" t="n">
        <v>300</v>
      </c>
      <c r="L74" s="1209" t="n">
        <v>1300</v>
      </c>
      <c r="M74" s="1210" t="n">
        <v>29.1599739556411</v>
      </c>
      <c r="N74" s="1211" t="n">
        <v>1845.61864894905</v>
      </c>
      <c r="O74" s="1212" t="n">
        <v>25531.1007108863</v>
      </c>
      <c r="P74" s="1367" t="n">
        <v>31235.6432491984</v>
      </c>
      <c r="Q74" s="1300" t="n">
        <v>15245.3570894663</v>
      </c>
      <c r="R74" s="1301" t="n">
        <v>40776.4578003525</v>
      </c>
      <c r="S74" s="1344" t="n">
        <v>46481.0003386646</v>
      </c>
    </row>
    <row r="75" customFormat="false" ht="16.5" hidden="false" customHeight="true" outlineLevel="0" collapsed="false">
      <c r="A75" s="1336" t="s">
        <v>529</v>
      </c>
      <c r="B75" s="1337" t="n">
        <f aca="false">J75</f>
        <v>600</v>
      </c>
      <c r="C75" s="1337" t="s">
        <v>496</v>
      </c>
      <c r="D75" s="1337" t="n">
        <f aca="false">K75</f>
        <v>300</v>
      </c>
      <c r="E75" s="1337" t="s">
        <v>496</v>
      </c>
      <c r="F75" s="1357" t="n">
        <f aca="false">L75</f>
        <v>1350</v>
      </c>
      <c r="G75" s="1337" t="s">
        <v>496</v>
      </c>
      <c r="H75" s="1325" t="n">
        <v>4</v>
      </c>
      <c r="I75" s="1327" t="s">
        <v>515</v>
      </c>
      <c r="J75" s="1338" t="n">
        <v>600</v>
      </c>
      <c r="K75" s="1209" t="n">
        <v>300</v>
      </c>
      <c r="L75" s="1209" t="n">
        <v>1350</v>
      </c>
      <c r="M75" s="1210" t="n">
        <v>30.149461877253</v>
      </c>
      <c r="N75" s="1211" t="n">
        <v>1942.75647257795</v>
      </c>
      <c r="O75" s="1212" t="n">
        <v>26304.66197145</v>
      </c>
      <c r="P75" s="1367" t="n">
        <v>32199.3741744234</v>
      </c>
      <c r="Q75" s="1300" t="n">
        <v>15694.3338818625</v>
      </c>
      <c r="R75" s="1301" t="n">
        <v>41998.9958533125</v>
      </c>
      <c r="S75" s="1344" t="n">
        <v>47893.708056286</v>
      </c>
    </row>
    <row r="76" customFormat="false" ht="16.5" hidden="false" customHeight="false" outlineLevel="0" collapsed="false">
      <c r="A76" s="1336" t="s">
        <v>529</v>
      </c>
      <c r="B76" s="1337" t="n">
        <f aca="false">J76</f>
        <v>600</v>
      </c>
      <c r="C76" s="1337" t="s">
        <v>496</v>
      </c>
      <c r="D76" s="1337" t="n">
        <f aca="false">K76</f>
        <v>300</v>
      </c>
      <c r="E76" s="1337" t="s">
        <v>496</v>
      </c>
      <c r="F76" s="1357" t="n">
        <f aca="false">L76</f>
        <v>1400</v>
      </c>
      <c r="G76" s="1337" t="s">
        <v>496</v>
      </c>
      <c r="H76" s="1325" t="n">
        <v>4</v>
      </c>
      <c r="I76" s="1327" t="s">
        <v>515</v>
      </c>
      <c r="J76" s="1338" t="n">
        <v>600</v>
      </c>
      <c r="K76" s="1209" t="n">
        <v>300</v>
      </c>
      <c r="L76" s="1209" t="n">
        <v>1400</v>
      </c>
      <c r="M76" s="1210" t="n">
        <v>31.1564157988649</v>
      </c>
      <c r="N76" s="1211" t="n">
        <v>2039.89429620684</v>
      </c>
      <c r="O76" s="1212" t="n">
        <v>27078.223100805</v>
      </c>
      <c r="P76" s="1367" t="n">
        <v>33163.1050996485</v>
      </c>
      <c r="Q76" s="1300" t="n">
        <v>16358.80779405</v>
      </c>
      <c r="R76" s="1301" t="n">
        <v>43437.030894855</v>
      </c>
      <c r="S76" s="1344" t="n">
        <v>49521.9128936985</v>
      </c>
    </row>
    <row r="77" customFormat="false" ht="16.5" hidden="false" customHeight="true" outlineLevel="0" collapsed="false">
      <c r="A77" s="1336" t="s">
        <v>529</v>
      </c>
      <c r="B77" s="1337" t="n">
        <f aca="false">J77</f>
        <v>600</v>
      </c>
      <c r="C77" s="1337" t="s">
        <v>496</v>
      </c>
      <c r="D77" s="1337" t="n">
        <f aca="false">K77</f>
        <v>300</v>
      </c>
      <c r="E77" s="1337" t="s">
        <v>496</v>
      </c>
      <c r="F77" s="1357" t="n">
        <f aca="false">L77</f>
        <v>1450</v>
      </c>
      <c r="G77" s="1337" t="s">
        <v>496</v>
      </c>
      <c r="H77" s="1325" t="n">
        <v>4</v>
      </c>
      <c r="I77" s="1327" t="s">
        <v>515</v>
      </c>
      <c r="J77" s="1338" t="n">
        <v>600</v>
      </c>
      <c r="K77" s="1209" t="n">
        <v>300</v>
      </c>
      <c r="L77" s="1209" t="n">
        <v>1450</v>
      </c>
      <c r="M77" s="1210" t="n">
        <v>32.1459037204768</v>
      </c>
      <c r="N77" s="1211" t="n">
        <v>2137.03211983574</v>
      </c>
      <c r="O77" s="1212" t="n">
        <v>27851.7843613688</v>
      </c>
      <c r="P77" s="1367" t="n">
        <v>34126.8360248735</v>
      </c>
      <c r="Q77" s="1300" t="n">
        <v>16807.7845864461</v>
      </c>
      <c r="R77" s="1301" t="n">
        <v>44659.5689478149</v>
      </c>
      <c r="S77" s="1344" t="n">
        <v>50934.6206113197</v>
      </c>
    </row>
    <row r="78" customFormat="false" ht="16.5" hidden="false" customHeight="false" outlineLevel="0" collapsed="false">
      <c r="A78" s="1336" t="s">
        <v>529</v>
      </c>
      <c r="B78" s="1337" t="n">
        <f aca="false">J78</f>
        <v>600</v>
      </c>
      <c r="C78" s="1337" t="s">
        <v>496</v>
      </c>
      <c r="D78" s="1337" t="n">
        <f aca="false">K78</f>
        <v>300</v>
      </c>
      <c r="E78" s="1337" t="s">
        <v>496</v>
      </c>
      <c r="F78" s="1357" t="n">
        <f aca="false">L78</f>
        <v>1500</v>
      </c>
      <c r="G78" s="1337" t="s">
        <v>496</v>
      </c>
      <c r="H78" s="1325" t="n">
        <v>4</v>
      </c>
      <c r="I78" s="1327" t="s">
        <v>515</v>
      </c>
      <c r="J78" s="1338" t="n">
        <v>600</v>
      </c>
      <c r="K78" s="1209" t="n">
        <v>300</v>
      </c>
      <c r="L78" s="1209" t="n">
        <v>1500</v>
      </c>
      <c r="M78" s="1210" t="n">
        <v>33.3229162653476</v>
      </c>
      <c r="N78" s="1211" t="n">
        <v>2234.16994346464</v>
      </c>
      <c r="O78" s="1212" t="n">
        <v>29225.2561693425</v>
      </c>
      <c r="P78" s="1367" t="n">
        <v>35659.4991287735</v>
      </c>
      <c r="Q78" s="1300" t="n">
        <v>17472.2584986338</v>
      </c>
      <c r="R78" s="1301" t="n">
        <v>46697.5146679763</v>
      </c>
      <c r="S78" s="1344" t="n">
        <v>53131.7576274073</v>
      </c>
    </row>
    <row r="79" customFormat="false" ht="16.5" hidden="false" customHeight="true" outlineLevel="0" collapsed="false">
      <c r="A79" s="1336" t="s">
        <v>529</v>
      </c>
      <c r="B79" s="1337" t="n">
        <f aca="false">J79</f>
        <v>600</v>
      </c>
      <c r="C79" s="1337" t="s">
        <v>496</v>
      </c>
      <c r="D79" s="1337" t="n">
        <f aca="false">K79</f>
        <v>300</v>
      </c>
      <c r="E79" s="1337" t="s">
        <v>496</v>
      </c>
      <c r="F79" s="1357" t="n">
        <f aca="false">L79</f>
        <v>1550</v>
      </c>
      <c r="G79" s="1337" t="s">
        <v>496</v>
      </c>
      <c r="H79" s="1325" t="n">
        <v>4</v>
      </c>
      <c r="I79" s="1327" t="s">
        <v>515</v>
      </c>
      <c r="J79" s="1338" t="n">
        <v>600</v>
      </c>
      <c r="K79" s="1209" t="n">
        <v>300</v>
      </c>
      <c r="L79" s="1209" t="n">
        <v>1550</v>
      </c>
      <c r="M79" s="1210" t="n">
        <v>34.3124041869595</v>
      </c>
      <c r="N79" s="1211" t="n">
        <v>2331.30776709353</v>
      </c>
      <c r="O79" s="1212" t="n">
        <v>29998.8174299063</v>
      </c>
      <c r="P79" s="1367" t="n">
        <v>36623.2300539986</v>
      </c>
      <c r="Q79" s="1300" t="n">
        <v>17921.23529103</v>
      </c>
      <c r="R79" s="1301" t="n">
        <v>47920.0527209363</v>
      </c>
      <c r="S79" s="1344" t="n">
        <v>54544.4653450286</v>
      </c>
    </row>
    <row r="80" customFormat="false" ht="16.5" hidden="false" customHeight="false" outlineLevel="0" collapsed="false">
      <c r="A80" s="1324" t="s">
        <v>529</v>
      </c>
      <c r="B80" s="1325" t="n">
        <f aca="false">J80</f>
        <v>600</v>
      </c>
      <c r="C80" s="1325" t="s">
        <v>496</v>
      </c>
      <c r="D80" s="1325" t="n">
        <f aca="false">K80</f>
        <v>300</v>
      </c>
      <c r="E80" s="1325" t="s">
        <v>496</v>
      </c>
      <c r="F80" s="1357" t="n">
        <f aca="false">L80</f>
        <v>1600</v>
      </c>
      <c r="G80" s="1325" t="s">
        <v>496</v>
      </c>
      <c r="H80" s="1325" t="n">
        <v>4</v>
      </c>
      <c r="I80" s="1327" t="s">
        <v>515</v>
      </c>
      <c r="J80" s="1338" t="n">
        <v>600</v>
      </c>
      <c r="K80" s="1209" t="n">
        <v>300</v>
      </c>
      <c r="L80" s="1209" t="n">
        <v>1600</v>
      </c>
      <c r="M80" s="1210" t="n">
        <v>35.3018921085714</v>
      </c>
      <c r="N80" s="1211" t="n">
        <v>2428.44559072243</v>
      </c>
      <c r="O80" s="1212" t="n">
        <v>30772.3785592613</v>
      </c>
      <c r="P80" s="1367" t="n">
        <v>37586.9609792238</v>
      </c>
      <c r="Q80" s="1300" t="n">
        <v>18370.2120834263</v>
      </c>
      <c r="R80" s="1301" t="n">
        <v>49142.5906426875</v>
      </c>
      <c r="S80" s="1344" t="n">
        <v>55957.17306265</v>
      </c>
    </row>
    <row r="81" customFormat="false" ht="16.5" hidden="false" customHeight="true" outlineLevel="0" collapsed="false">
      <c r="A81" s="1336" t="s">
        <v>529</v>
      </c>
      <c r="B81" s="1337" t="n">
        <f aca="false">J81</f>
        <v>600</v>
      </c>
      <c r="C81" s="1337" t="s">
        <v>496</v>
      </c>
      <c r="D81" s="1337" t="n">
        <f aca="false">K81</f>
        <v>300</v>
      </c>
      <c r="E81" s="1337" t="s">
        <v>496</v>
      </c>
      <c r="F81" s="1357" t="n">
        <f aca="false">L81</f>
        <v>1650</v>
      </c>
      <c r="G81" s="1337" t="s">
        <v>496</v>
      </c>
      <c r="H81" s="1325" t="n">
        <v>4</v>
      </c>
      <c r="I81" s="1327" t="s">
        <v>515</v>
      </c>
      <c r="J81" s="1338" t="n">
        <v>600</v>
      </c>
      <c r="K81" s="1209" t="n">
        <v>300</v>
      </c>
      <c r="L81" s="1209" t="n">
        <v>1650</v>
      </c>
      <c r="M81" s="1210" t="n">
        <v>36.3088460301833</v>
      </c>
      <c r="N81" s="1211" t="n">
        <v>2525.58341435133</v>
      </c>
      <c r="O81" s="1212" t="n">
        <v>31545.939819825</v>
      </c>
      <c r="P81" s="1367" t="n">
        <v>38550.6919044488</v>
      </c>
      <c r="Q81" s="1300" t="n">
        <v>19034.6859956138</v>
      </c>
      <c r="R81" s="1301" t="n">
        <v>50580.6258154388</v>
      </c>
      <c r="S81" s="1344" t="n">
        <v>57585.3779000626</v>
      </c>
    </row>
    <row r="82" customFormat="false" ht="16.5" hidden="false" customHeight="false" outlineLevel="0" collapsed="false">
      <c r="A82" s="1336" t="s">
        <v>529</v>
      </c>
      <c r="B82" s="1337" t="n">
        <f aca="false">J82</f>
        <v>600</v>
      </c>
      <c r="C82" s="1337" t="s">
        <v>496</v>
      </c>
      <c r="D82" s="1337" t="n">
        <f aca="false">K82</f>
        <v>300</v>
      </c>
      <c r="E82" s="1337" t="s">
        <v>496</v>
      </c>
      <c r="F82" s="1357" t="n">
        <f aca="false">L82</f>
        <v>1700</v>
      </c>
      <c r="G82" s="1337" t="s">
        <v>496</v>
      </c>
      <c r="H82" s="1325" t="n">
        <v>4</v>
      </c>
      <c r="I82" s="1327" t="s">
        <v>515</v>
      </c>
      <c r="J82" s="1338" t="n">
        <v>600</v>
      </c>
      <c r="K82" s="1209" t="n">
        <v>300</v>
      </c>
      <c r="L82" s="1209" t="n">
        <v>1700</v>
      </c>
      <c r="M82" s="1210" t="n">
        <v>37.2983339517952</v>
      </c>
      <c r="N82" s="1211" t="n">
        <v>2622.72123798023</v>
      </c>
      <c r="O82" s="1212" t="n">
        <v>32319.5010803888</v>
      </c>
      <c r="P82" s="1367" t="n">
        <v>39514.4228296739</v>
      </c>
      <c r="Q82" s="1300" t="n">
        <v>19483.66278801</v>
      </c>
      <c r="R82" s="1301" t="n">
        <v>51803.1638683988</v>
      </c>
      <c r="S82" s="1344" t="n">
        <v>58998.0856176839</v>
      </c>
    </row>
    <row r="83" customFormat="false" ht="16.5" hidden="false" customHeight="true" outlineLevel="0" collapsed="false">
      <c r="A83" s="1336" t="s">
        <v>529</v>
      </c>
      <c r="B83" s="1337" t="n">
        <f aca="false">J83</f>
        <v>600</v>
      </c>
      <c r="C83" s="1337" t="s">
        <v>496</v>
      </c>
      <c r="D83" s="1337" t="n">
        <f aca="false">K83</f>
        <v>300</v>
      </c>
      <c r="E83" s="1337" t="s">
        <v>496</v>
      </c>
      <c r="F83" s="1357" t="n">
        <f aca="false">L83</f>
        <v>1750</v>
      </c>
      <c r="G83" s="1337" t="s">
        <v>496</v>
      </c>
      <c r="H83" s="1325" t="n">
        <v>4</v>
      </c>
      <c r="I83" s="1327" t="s">
        <v>515</v>
      </c>
      <c r="J83" s="1338" t="n">
        <v>600</v>
      </c>
      <c r="K83" s="1209" t="n">
        <v>300</v>
      </c>
      <c r="L83" s="1209" t="n">
        <v>1750</v>
      </c>
      <c r="M83" s="1210" t="n">
        <v>38.3052878734071</v>
      </c>
      <c r="N83" s="1211" t="n">
        <v>2719.85906160912</v>
      </c>
      <c r="O83" s="1212" t="n">
        <v>33093.0622097438</v>
      </c>
      <c r="P83" s="1367" t="n">
        <v>40478.1537548989</v>
      </c>
      <c r="Q83" s="1300" t="n">
        <v>20148.1367001975</v>
      </c>
      <c r="R83" s="1301" t="n">
        <v>53241.1989099413</v>
      </c>
      <c r="S83" s="1344" t="n">
        <v>60626.2904550964</v>
      </c>
    </row>
    <row r="84" customFormat="false" ht="16.5" hidden="false" customHeight="false" outlineLevel="0" collapsed="false">
      <c r="A84" s="1336" t="s">
        <v>529</v>
      </c>
      <c r="B84" s="1337" t="n">
        <f aca="false">J84</f>
        <v>600</v>
      </c>
      <c r="C84" s="1337" t="s">
        <v>496</v>
      </c>
      <c r="D84" s="1337" t="n">
        <f aca="false">K84</f>
        <v>300</v>
      </c>
      <c r="E84" s="1337" t="s">
        <v>496</v>
      </c>
      <c r="F84" s="1357" t="n">
        <f aca="false">L84</f>
        <v>1800</v>
      </c>
      <c r="G84" s="1337" t="s">
        <v>496</v>
      </c>
      <c r="H84" s="1325" t="n">
        <v>4</v>
      </c>
      <c r="I84" s="1327" t="s">
        <v>515</v>
      </c>
      <c r="J84" s="1338" t="n">
        <v>600</v>
      </c>
      <c r="K84" s="1209" t="n">
        <v>300</v>
      </c>
      <c r="L84" s="1209" t="n">
        <v>1800</v>
      </c>
      <c r="M84" s="1210" t="n">
        <v>39.294775795019</v>
      </c>
      <c r="N84" s="1211" t="n">
        <v>2816.99688523802</v>
      </c>
      <c r="O84" s="1212" t="n">
        <v>33866.6234703075</v>
      </c>
      <c r="P84" s="1367" t="n">
        <v>41441.884680124</v>
      </c>
      <c r="Q84" s="1300" t="n">
        <v>20597.1134925938</v>
      </c>
      <c r="R84" s="1301" t="n">
        <v>54463.7369629013</v>
      </c>
      <c r="S84" s="1344" t="n">
        <v>62038.9981727177</v>
      </c>
    </row>
    <row r="85" customFormat="false" ht="16.5" hidden="false" customHeight="true" outlineLevel="0" collapsed="false">
      <c r="A85" s="1336" t="s">
        <v>529</v>
      </c>
      <c r="B85" s="1337" t="n">
        <f aca="false">J85</f>
        <v>600</v>
      </c>
      <c r="C85" s="1337" t="s">
        <v>496</v>
      </c>
      <c r="D85" s="1337" t="n">
        <f aca="false">K85</f>
        <v>300</v>
      </c>
      <c r="E85" s="1337" t="s">
        <v>496</v>
      </c>
      <c r="F85" s="1357" t="n">
        <f aca="false">L85</f>
        <v>1850</v>
      </c>
      <c r="G85" s="1337" t="s">
        <v>496</v>
      </c>
      <c r="H85" s="1325" t="n">
        <v>4</v>
      </c>
      <c r="I85" s="1327" t="s">
        <v>515</v>
      </c>
      <c r="J85" s="1338" t="n">
        <v>600</v>
      </c>
      <c r="K85" s="1209" t="n">
        <v>300</v>
      </c>
      <c r="L85" s="1209" t="n">
        <v>1850</v>
      </c>
      <c r="M85" s="1210" t="n">
        <v>40.3017297166309</v>
      </c>
      <c r="N85" s="1211" t="n">
        <v>2914.13470886692</v>
      </c>
      <c r="O85" s="1212" t="n">
        <v>34640.1847308713</v>
      </c>
      <c r="P85" s="1367" t="n">
        <v>42405.6156053492</v>
      </c>
      <c r="Q85" s="1300" t="n">
        <v>21261.5872735725</v>
      </c>
      <c r="R85" s="1301" t="n">
        <v>55901.7720044438</v>
      </c>
      <c r="S85" s="1344" t="n">
        <v>63667.2028789217</v>
      </c>
    </row>
    <row r="86" customFormat="false" ht="16.5" hidden="false" customHeight="false" outlineLevel="0" collapsed="false">
      <c r="A86" s="1336" t="s">
        <v>529</v>
      </c>
      <c r="B86" s="1337" t="n">
        <f aca="false">J86</f>
        <v>600</v>
      </c>
      <c r="C86" s="1337" t="s">
        <v>496</v>
      </c>
      <c r="D86" s="1337" t="n">
        <f aca="false">K86</f>
        <v>300</v>
      </c>
      <c r="E86" s="1337" t="s">
        <v>496</v>
      </c>
      <c r="F86" s="1357" t="n">
        <f aca="false">L86</f>
        <v>1900</v>
      </c>
      <c r="G86" s="1337" t="s">
        <v>496</v>
      </c>
      <c r="H86" s="1325" t="n">
        <v>4</v>
      </c>
      <c r="I86" s="1327" t="s">
        <v>515</v>
      </c>
      <c r="J86" s="1338" t="n">
        <v>600</v>
      </c>
      <c r="K86" s="1209" t="n">
        <v>300</v>
      </c>
      <c r="L86" s="1209" t="n">
        <v>1900</v>
      </c>
      <c r="M86" s="1210" t="n">
        <v>41.2912176382428</v>
      </c>
      <c r="N86" s="1211" t="n">
        <v>3011.27253249581</v>
      </c>
      <c r="O86" s="1212" t="n">
        <v>35413.7458602263</v>
      </c>
      <c r="P86" s="1367" t="n">
        <v>43369.3465305742</v>
      </c>
      <c r="Q86" s="1300" t="n">
        <v>21710.5641971775</v>
      </c>
      <c r="R86" s="1301" t="n">
        <v>57124.3100574038</v>
      </c>
      <c r="S86" s="1344" t="n">
        <v>65079.9107277517</v>
      </c>
    </row>
    <row r="87" customFormat="false" ht="16.5" hidden="false" customHeight="true" outlineLevel="0" collapsed="false">
      <c r="A87" s="1336" t="s">
        <v>529</v>
      </c>
      <c r="B87" s="1337" t="n">
        <f aca="false">J87</f>
        <v>600</v>
      </c>
      <c r="C87" s="1337" t="s">
        <v>496</v>
      </c>
      <c r="D87" s="1337" t="n">
        <f aca="false">K87</f>
        <v>300</v>
      </c>
      <c r="E87" s="1337" t="s">
        <v>496</v>
      </c>
      <c r="F87" s="1357" t="n">
        <f aca="false">L87</f>
        <v>1950</v>
      </c>
      <c r="G87" s="1337" t="s">
        <v>496</v>
      </c>
      <c r="H87" s="1325" t="n">
        <v>4</v>
      </c>
      <c r="I87" s="1327" t="s">
        <v>515</v>
      </c>
      <c r="J87" s="1338" t="n">
        <v>600</v>
      </c>
      <c r="K87" s="1209" t="n">
        <v>300</v>
      </c>
      <c r="L87" s="1209" t="n">
        <v>1950</v>
      </c>
      <c r="M87" s="1210" t="n">
        <v>42.3611680598547</v>
      </c>
      <c r="N87" s="1211" t="n">
        <v>3108.41035612471</v>
      </c>
      <c r="O87" s="1212" t="n">
        <v>36263.0194242638</v>
      </c>
      <c r="P87" s="1367" t="n">
        <v>44409.9774024348</v>
      </c>
      <c r="Q87" s="1300" t="n">
        <v>22159.5409895738</v>
      </c>
      <c r="R87" s="1301" t="n">
        <v>58422.5604138375</v>
      </c>
      <c r="S87" s="1344" t="n">
        <v>66569.5183920085</v>
      </c>
    </row>
    <row r="88" customFormat="false" ht="16.5" hidden="false" customHeight="false" outlineLevel="0" collapsed="false">
      <c r="A88" s="1336" t="s">
        <v>529</v>
      </c>
      <c r="B88" s="1337" t="n">
        <f aca="false">J88</f>
        <v>600</v>
      </c>
      <c r="C88" s="1337" t="s">
        <v>496</v>
      </c>
      <c r="D88" s="1337" t="n">
        <f aca="false">K88</f>
        <v>300</v>
      </c>
      <c r="E88" s="1337" t="s">
        <v>496</v>
      </c>
      <c r="F88" s="1357" t="n">
        <f aca="false">L88</f>
        <v>2000</v>
      </c>
      <c r="G88" s="1337" t="s">
        <v>496</v>
      </c>
      <c r="H88" s="1325" t="n">
        <v>4</v>
      </c>
      <c r="I88" s="1327" t="s">
        <v>515</v>
      </c>
      <c r="J88" s="1338" t="n">
        <v>600</v>
      </c>
      <c r="K88" s="1209" t="n">
        <v>300</v>
      </c>
      <c r="L88" s="1209" t="n">
        <v>2000</v>
      </c>
      <c r="M88" s="1210" t="n">
        <v>43.4619734414666</v>
      </c>
      <c r="N88" s="1211" t="n">
        <v>3205.54817975361</v>
      </c>
      <c r="O88" s="1212" t="n">
        <v>37262.8143542138</v>
      </c>
      <c r="P88" s="1367" t="n">
        <v>45683.4668354722</v>
      </c>
      <c r="Q88" s="1300" t="n">
        <v>22824.0147705525</v>
      </c>
      <c r="R88" s="1301" t="n">
        <v>60086.8291247663</v>
      </c>
      <c r="S88" s="1344" t="n">
        <v>68507.4816060247</v>
      </c>
    </row>
    <row r="89" customFormat="false" ht="16.5" hidden="false" customHeight="true" outlineLevel="0" collapsed="false">
      <c r="A89" s="1336" t="s">
        <v>529</v>
      </c>
      <c r="B89" s="1337" t="n">
        <f aca="false">J89</f>
        <v>600</v>
      </c>
      <c r="C89" s="1337" t="s">
        <v>496</v>
      </c>
      <c r="D89" s="1337" t="n">
        <f aca="false">K89</f>
        <v>300</v>
      </c>
      <c r="E89" s="1337" t="s">
        <v>496</v>
      </c>
      <c r="F89" s="1357" t="n">
        <f aca="false">L89</f>
        <v>2050</v>
      </c>
      <c r="G89" s="1337" t="s">
        <v>496</v>
      </c>
      <c r="H89" s="1325" t="n">
        <v>4</v>
      </c>
      <c r="I89" s="1327" t="s">
        <v>515</v>
      </c>
      <c r="J89" s="1338" t="n">
        <v>600</v>
      </c>
      <c r="K89" s="1209" t="n">
        <v>300</v>
      </c>
      <c r="L89" s="1209" t="n">
        <v>2050</v>
      </c>
      <c r="M89" s="1210" t="n">
        <v>44.4514613630785</v>
      </c>
      <c r="N89" s="1211" t="n">
        <v>3302.68600338251</v>
      </c>
      <c r="O89" s="1212" t="n">
        <v>38036.3756147775</v>
      </c>
      <c r="P89" s="1367" t="n">
        <v>46647.1977606974</v>
      </c>
      <c r="Q89" s="1300" t="n">
        <v>23272.9916941575</v>
      </c>
      <c r="R89" s="1301" t="n">
        <v>61309.367308935</v>
      </c>
      <c r="S89" s="1344" t="n">
        <v>69920.1894548549</v>
      </c>
    </row>
    <row r="90" customFormat="false" ht="16.5" hidden="false" customHeight="false" outlineLevel="0" collapsed="false">
      <c r="A90" s="1324" t="s">
        <v>529</v>
      </c>
      <c r="B90" s="1325" t="n">
        <f aca="false">J90</f>
        <v>600</v>
      </c>
      <c r="C90" s="1325" t="s">
        <v>496</v>
      </c>
      <c r="D90" s="1325" t="n">
        <f aca="false">K90</f>
        <v>300</v>
      </c>
      <c r="E90" s="1325" t="s">
        <v>496</v>
      </c>
      <c r="F90" s="1357" t="n">
        <f aca="false">L90</f>
        <v>2100</v>
      </c>
      <c r="G90" s="1325" t="s">
        <v>496</v>
      </c>
      <c r="H90" s="1325" t="n">
        <v>4</v>
      </c>
      <c r="I90" s="1327" t="s">
        <v>515</v>
      </c>
      <c r="J90" s="1338" t="n">
        <v>600</v>
      </c>
      <c r="K90" s="1209" t="n">
        <v>300</v>
      </c>
      <c r="L90" s="1209" t="n">
        <v>2100</v>
      </c>
      <c r="M90" s="1210" t="n">
        <v>45.4584152846904</v>
      </c>
      <c r="N90" s="1211" t="n">
        <v>3399.8238270114</v>
      </c>
      <c r="O90" s="1212" t="n">
        <v>38809.9368753413</v>
      </c>
      <c r="P90" s="1367" t="n">
        <v>47610.9286859225</v>
      </c>
      <c r="Q90" s="1300" t="n">
        <v>23937.4654751363</v>
      </c>
      <c r="R90" s="1301" t="n">
        <v>62747.4023504775</v>
      </c>
      <c r="S90" s="1344" t="n">
        <v>71548.3941610587</v>
      </c>
    </row>
    <row r="91" customFormat="false" ht="16.5" hidden="false" customHeight="true" outlineLevel="0" collapsed="false">
      <c r="A91" s="1336" t="s">
        <v>529</v>
      </c>
      <c r="B91" s="1337" t="n">
        <f aca="false">J91</f>
        <v>600</v>
      </c>
      <c r="C91" s="1337" t="s">
        <v>496</v>
      </c>
      <c r="D91" s="1337" t="n">
        <f aca="false">K91</f>
        <v>300</v>
      </c>
      <c r="E91" s="1337" t="s">
        <v>496</v>
      </c>
      <c r="F91" s="1357" t="n">
        <f aca="false">L91</f>
        <v>2150</v>
      </c>
      <c r="G91" s="1337" t="s">
        <v>496</v>
      </c>
      <c r="H91" s="1325" t="n">
        <v>4</v>
      </c>
      <c r="I91" s="1327" t="s">
        <v>515</v>
      </c>
      <c r="J91" s="1338" t="n">
        <v>600</v>
      </c>
      <c r="K91" s="1209" t="n">
        <v>300</v>
      </c>
      <c r="L91" s="1209" t="n">
        <v>2150</v>
      </c>
      <c r="M91" s="1210" t="n">
        <v>46.4479032063023</v>
      </c>
      <c r="N91" s="1211" t="n">
        <v>3496.9616506403</v>
      </c>
      <c r="O91" s="1212" t="n">
        <v>39583.498135905</v>
      </c>
      <c r="P91" s="1367" t="n">
        <v>48574.6596111475</v>
      </c>
      <c r="Q91" s="1300" t="n">
        <v>24386.4423987413</v>
      </c>
      <c r="R91" s="1301" t="n">
        <v>63969.9405346463</v>
      </c>
      <c r="S91" s="1344" t="n">
        <v>72961.1020098888</v>
      </c>
    </row>
    <row r="92" customFormat="false" ht="16.5" hidden="false" customHeight="false" outlineLevel="0" collapsed="false">
      <c r="A92" s="1336" t="s">
        <v>529</v>
      </c>
      <c r="B92" s="1337" t="n">
        <f aca="false">J92</f>
        <v>600</v>
      </c>
      <c r="C92" s="1337" t="s">
        <v>496</v>
      </c>
      <c r="D92" s="1337" t="n">
        <f aca="false">K92</f>
        <v>300</v>
      </c>
      <c r="E92" s="1337" t="s">
        <v>496</v>
      </c>
      <c r="F92" s="1357" t="n">
        <f aca="false">L92</f>
        <v>2200</v>
      </c>
      <c r="G92" s="1337" t="s">
        <v>496</v>
      </c>
      <c r="H92" s="1325" t="n">
        <v>4</v>
      </c>
      <c r="I92" s="1327" t="s">
        <v>515</v>
      </c>
      <c r="J92" s="1338" t="n">
        <v>600</v>
      </c>
      <c r="K92" s="1209" t="n">
        <v>300</v>
      </c>
      <c r="L92" s="1209" t="n">
        <v>2200</v>
      </c>
      <c r="M92" s="1210" t="n">
        <v>47.4548571279142</v>
      </c>
      <c r="N92" s="1211" t="n">
        <v>3594.0994742692</v>
      </c>
      <c r="O92" s="1212" t="n">
        <v>40357.05926526</v>
      </c>
      <c r="P92" s="1367" t="n">
        <v>49538.3905363726</v>
      </c>
      <c r="Q92" s="1300" t="n">
        <v>25050.91617972</v>
      </c>
      <c r="R92" s="1301" t="n">
        <v>65407.97544498</v>
      </c>
      <c r="S92" s="1344" t="n">
        <v>74589.3067160926</v>
      </c>
    </row>
    <row r="93" customFormat="false" ht="16.5" hidden="false" customHeight="true" outlineLevel="0" collapsed="false">
      <c r="A93" s="1336" t="s">
        <v>529</v>
      </c>
      <c r="B93" s="1337" t="n">
        <f aca="false">J93</f>
        <v>600</v>
      </c>
      <c r="C93" s="1337" t="s">
        <v>496</v>
      </c>
      <c r="D93" s="1337" t="n">
        <f aca="false">K93</f>
        <v>300</v>
      </c>
      <c r="E93" s="1337" t="s">
        <v>496</v>
      </c>
      <c r="F93" s="1357" t="n">
        <f aca="false">L93</f>
        <v>2250</v>
      </c>
      <c r="G93" s="1337" t="s">
        <v>496</v>
      </c>
      <c r="H93" s="1325" t="n">
        <v>4</v>
      </c>
      <c r="I93" s="1327" t="s">
        <v>515</v>
      </c>
      <c r="J93" s="1338" t="n">
        <v>600</v>
      </c>
      <c r="K93" s="1209" t="n">
        <v>300</v>
      </c>
      <c r="L93" s="1209" t="n">
        <v>2250</v>
      </c>
      <c r="M93" s="1210" t="n">
        <v>48.4443450495261</v>
      </c>
      <c r="N93" s="1211" t="n">
        <v>3691.2372978981</v>
      </c>
      <c r="O93" s="1212" t="n">
        <v>41130.6205258238</v>
      </c>
      <c r="P93" s="1367" t="n">
        <v>50502.1214615976</v>
      </c>
      <c r="Q93" s="1300" t="n">
        <v>25499.8929721163</v>
      </c>
      <c r="R93" s="1301" t="n">
        <v>66630.51349794</v>
      </c>
      <c r="S93" s="1344" t="n">
        <v>76002.0144337139</v>
      </c>
    </row>
    <row r="94" customFormat="false" ht="16.5" hidden="false" customHeight="false" outlineLevel="0" collapsed="false">
      <c r="A94" s="1336" t="s">
        <v>529</v>
      </c>
      <c r="B94" s="1337" t="n">
        <f aca="false">J94</f>
        <v>600</v>
      </c>
      <c r="C94" s="1337" t="s">
        <v>496</v>
      </c>
      <c r="D94" s="1337" t="n">
        <f aca="false">K94</f>
        <v>300</v>
      </c>
      <c r="E94" s="1337" t="s">
        <v>496</v>
      </c>
      <c r="F94" s="1357" t="n">
        <f aca="false">L94</f>
        <v>2300</v>
      </c>
      <c r="G94" s="1337" t="s">
        <v>496</v>
      </c>
      <c r="H94" s="1325" t="n">
        <v>4</v>
      </c>
      <c r="I94" s="1327" t="s">
        <v>515</v>
      </c>
      <c r="J94" s="1338" t="n">
        <v>600</v>
      </c>
      <c r="K94" s="1209" t="n">
        <v>300</v>
      </c>
      <c r="L94" s="1209" t="n">
        <v>2300</v>
      </c>
      <c r="M94" s="1210" t="n">
        <v>49.433832971138</v>
      </c>
      <c r="N94" s="1211" t="n">
        <v>3788.37512152699</v>
      </c>
      <c r="O94" s="1212" t="n">
        <v>41904.1817863875</v>
      </c>
      <c r="P94" s="1367" t="n">
        <v>51465.8523868228</v>
      </c>
      <c r="Q94" s="1300" t="n">
        <v>25948.8698957213</v>
      </c>
      <c r="R94" s="1301" t="n">
        <v>67853.0516821088</v>
      </c>
      <c r="S94" s="1344" t="n">
        <v>77414.722282544</v>
      </c>
    </row>
    <row r="95" customFormat="false" ht="16.5" hidden="false" customHeight="true" outlineLevel="0" collapsed="false">
      <c r="A95" s="1336" t="s">
        <v>529</v>
      </c>
      <c r="B95" s="1337" t="n">
        <f aca="false">J95</f>
        <v>600</v>
      </c>
      <c r="C95" s="1337" t="s">
        <v>496</v>
      </c>
      <c r="D95" s="1337" t="n">
        <f aca="false">K95</f>
        <v>300</v>
      </c>
      <c r="E95" s="1337" t="s">
        <v>496</v>
      </c>
      <c r="F95" s="1357" t="n">
        <f aca="false">L95</f>
        <v>2350</v>
      </c>
      <c r="G95" s="1337" t="s">
        <v>496</v>
      </c>
      <c r="H95" s="1325" t="n">
        <v>4</v>
      </c>
      <c r="I95" s="1327" t="s">
        <v>515</v>
      </c>
      <c r="J95" s="1338" t="n">
        <v>600</v>
      </c>
      <c r="K95" s="1209" t="n">
        <v>300</v>
      </c>
      <c r="L95" s="1209" t="n">
        <v>2350</v>
      </c>
      <c r="M95" s="1210" t="n">
        <v>50.4407868927499</v>
      </c>
      <c r="N95" s="1211" t="n">
        <v>3885.51294515589</v>
      </c>
      <c r="O95" s="1212" t="n">
        <v>42677.7429157425</v>
      </c>
      <c r="P95" s="1367" t="n">
        <v>52429.5833120478</v>
      </c>
      <c r="Q95" s="1300" t="n">
        <v>26613.3436767</v>
      </c>
      <c r="R95" s="1301" t="n">
        <v>69291.0865924425</v>
      </c>
      <c r="S95" s="1344" t="n">
        <v>79042.9269887478</v>
      </c>
    </row>
    <row r="96" customFormat="false" ht="16.5" hidden="false" customHeight="false" outlineLevel="0" collapsed="false">
      <c r="A96" s="1336" t="s">
        <v>529</v>
      </c>
      <c r="B96" s="1337" t="n">
        <f aca="false">J96</f>
        <v>600</v>
      </c>
      <c r="C96" s="1337" t="s">
        <v>496</v>
      </c>
      <c r="D96" s="1337" t="n">
        <f aca="false">K96</f>
        <v>300</v>
      </c>
      <c r="E96" s="1337" t="s">
        <v>496</v>
      </c>
      <c r="F96" s="1357" t="n">
        <f aca="false">L96</f>
        <v>2400</v>
      </c>
      <c r="G96" s="1337" t="s">
        <v>496</v>
      </c>
      <c r="H96" s="1325" t="n">
        <v>4</v>
      </c>
      <c r="I96" s="1327" t="s">
        <v>515</v>
      </c>
      <c r="J96" s="1338" t="n">
        <v>600</v>
      </c>
      <c r="K96" s="1209" t="n">
        <v>300</v>
      </c>
      <c r="L96" s="1209" t="n">
        <v>2400</v>
      </c>
      <c r="M96" s="1210" t="n">
        <v>51.4302748143618</v>
      </c>
      <c r="N96" s="1211" t="n">
        <v>3982.65076878479</v>
      </c>
      <c r="O96" s="1212" t="n">
        <v>43451.3041763063</v>
      </c>
      <c r="P96" s="1367" t="n">
        <v>53393.3142372729</v>
      </c>
      <c r="Q96" s="1300" t="n">
        <v>27062.3204690963</v>
      </c>
      <c r="R96" s="1301" t="n">
        <v>70513.6246454025</v>
      </c>
      <c r="S96" s="1344" t="n">
        <v>80455.6347063692</v>
      </c>
    </row>
    <row r="97" customFormat="false" ht="16.5" hidden="false" customHeight="true" outlineLevel="0" collapsed="false">
      <c r="A97" s="1336" t="s">
        <v>529</v>
      </c>
      <c r="B97" s="1337" t="n">
        <f aca="false">J97</f>
        <v>600</v>
      </c>
      <c r="C97" s="1337" t="s">
        <v>496</v>
      </c>
      <c r="D97" s="1337" t="n">
        <f aca="false">K97</f>
        <v>300</v>
      </c>
      <c r="E97" s="1337" t="s">
        <v>496</v>
      </c>
      <c r="F97" s="1357" t="n">
        <f aca="false">L97</f>
        <v>2450</v>
      </c>
      <c r="G97" s="1337" t="s">
        <v>496</v>
      </c>
      <c r="H97" s="1325" t="n">
        <v>4</v>
      </c>
      <c r="I97" s="1327" t="s">
        <v>515</v>
      </c>
      <c r="J97" s="1338" t="n">
        <v>600</v>
      </c>
      <c r="K97" s="1209" t="n">
        <v>300</v>
      </c>
      <c r="L97" s="1209" t="n">
        <v>2450</v>
      </c>
      <c r="M97" s="1210" t="n">
        <v>52.6072873592326</v>
      </c>
      <c r="N97" s="1211" t="n">
        <v>4079.78859241369</v>
      </c>
      <c r="O97" s="1212" t="n">
        <v>44824.77598428</v>
      </c>
      <c r="P97" s="1367" t="n">
        <v>54925.9773411729</v>
      </c>
      <c r="Q97" s="1300" t="n">
        <v>27726.7943812838</v>
      </c>
      <c r="R97" s="1301" t="n">
        <v>72551.5703655638</v>
      </c>
      <c r="S97" s="1344" t="n">
        <v>82652.7717224566</v>
      </c>
    </row>
    <row r="98" customFormat="false" ht="16.5" hidden="false" customHeight="false" outlineLevel="0" collapsed="false">
      <c r="A98" s="1336" t="s">
        <v>529</v>
      </c>
      <c r="B98" s="1337" t="n">
        <f aca="false">J98</f>
        <v>600</v>
      </c>
      <c r="C98" s="1337" t="s">
        <v>496</v>
      </c>
      <c r="D98" s="1337" t="n">
        <f aca="false">K98</f>
        <v>300</v>
      </c>
      <c r="E98" s="1337" t="s">
        <v>496</v>
      </c>
      <c r="F98" s="1357" t="n">
        <f aca="false">L98</f>
        <v>2500</v>
      </c>
      <c r="G98" s="1337" t="s">
        <v>496</v>
      </c>
      <c r="H98" s="1325" t="n">
        <v>4</v>
      </c>
      <c r="I98" s="1327" t="s">
        <v>515</v>
      </c>
      <c r="J98" s="1338" t="n">
        <v>600</v>
      </c>
      <c r="K98" s="1209" t="n">
        <v>300</v>
      </c>
      <c r="L98" s="1209" t="n">
        <v>2500</v>
      </c>
      <c r="M98" s="1210" t="n">
        <v>53.5967752808445</v>
      </c>
      <c r="N98" s="1211" t="n">
        <v>4176.92641604258</v>
      </c>
      <c r="O98" s="1212" t="n">
        <v>45598.3372448438</v>
      </c>
      <c r="P98" s="1367" t="n">
        <v>55889.7082663979</v>
      </c>
      <c r="Q98" s="1300" t="n">
        <v>28175.77117368</v>
      </c>
      <c r="R98" s="1301" t="n">
        <v>73774.1084185238</v>
      </c>
      <c r="S98" s="1344" t="n">
        <v>84065.4794400779</v>
      </c>
    </row>
    <row r="99" customFormat="false" ht="16.5" hidden="false" customHeight="true" outlineLevel="0" collapsed="false">
      <c r="A99" s="1336" t="s">
        <v>529</v>
      </c>
      <c r="B99" s="1337" t="n">
        <f aca="false">J99</f>
        <v>600</v>
      </c>
      <c r="C99" s="1337" t="s">
        <v>496</v>
      </c>
      <c r="D99" s="1337" t="n">
        <f aca="false">K99</f>
        <v>300</v>
      </c>
      <c r="E99" s="1337" t="s">
        <v>496</v>
      </c>
      <c r="F99" s="1357" t="n">
        <f aca="false">L99</f>
        <v>2550</v>
      </c>
      <c r="G99" s="1337" t="s">
        <v>496</v>
      </c>
      <c r="H99" s="1325" t="n">
        <v>4</v>
      </c>
      <c r="I99" s="1327" t="s">
        <v>515</v>
      </c>
      <c r="J99" s="1338" t="n">
        <v>600</v>
      </c>
      <c r="K99" s="1209" t="n">
        <v>300</v>
      </c>
      <c r="L99" s="1209" t="n">
        <v>2550</v>
      </c>
      <c r="M99" s="1210" t="n">
        <v>54.6037292024564</v>
      </c>
      <c r="N99" s="1211" t="n">
        <v>4274.06423967148</v>
      </c>
      <c r="O99" s="1212" t="n">
        <v>46371.8983741988</v>
      </c>
      <c r="P99" s="1367" t="n">
        <v>56853.439191623</v>
      </c>
      <c r="Q99" s="1300" t="n">
        <v>28840.2450858675</v>
      </c>
      <c r="R99" s="1301" t="n">
        <v>75212.1434600663</v>
      </c>
      <c r="S99" s="1344" t="n">
        <v>85693.6842774905</v>
      </c>
    </row>
    <row r="100" customFormat="false" ht="16.5" hidden="false" customHeight="false" outlineLevel="0" collapsed="false">
      <c r="A100" s="1324" t="s">
        <v>529</v>
      </c>
      <c r="B100" s="1325" t="n">
        <f aca="false">J100</f>
        <v>600</v>
      </c>
      <c r="C100" s="1325" t="s">
        <v>496</v>
      </c>
      <c r="D100" s="1325" t="n">
        <f aca="false">K100</f>
        <v>300</v>
      </c>
      <c r="E100" s="1325" t="s">
        <v>496</v>
      </c>
      <c r="F100" s="1357" t="n">
        <f aca="false">L100</f>
        <v>2600</v>
      </c>
      <c r="G100" s="1325" t="s">
        <v>496</v>
      </c>
      <c r="H100" s="1325" t="n">
        <v>4</v>
      </c>
      <c r="I100" s="1327" t="s">
        <v>515</v>
      </c>
      <c r="J100" s="1338" t="n">
        <v>600</v>
      </c>
      <c r="K100" s="1209" t="n">
        <v>300</v>
      </c>
      <c r="L100" s="1209" t="n">
        <v>2600</v>
      </c>
      <c r="M100" s="1210" t="n">
        <v>55.5932171240683</v>
      </c>
      <c r="N100" s="1211" t="n">
        <v>4371.20206330038</v>
      </c>
      <c r="O100" s="1212" t="n">
        <v>47145.4596347625</v>
      </c>
      <c r="P100" s="1367" t="n">
        <v>57817.1701168482</v>
      </c>
      <c r="Q100" s="1300" t="n">
        <v>29289.2218782638</v>
      </c>
      <c r="R100" s="1301" t="n">
        <v>76434.6815130263</v>
      </c>
      <c r="S100" s="1344" t="n">
        <v>87106.3919951119</v>
      </c>
    </row>
    <row r="101" customFormat="false" ht="16.5" hidden="false" customHeight="true" outlineLevel="0" collapsed="false">
      <c r="A101" s="1336" t="s">
        <v>529</v>
      </c>
      <c r="B101" s="1337" t="n">
        <f aca="false">J101</f>
        <v>600</v>
      </c>
      <c r="C101" s="1337" t="s">
        <v>496</v>
      </c>
      <c r="D101" s="1337" t="n">
        <f aca="false">K101</f>
        <v>300</v>
      </c>
      <c r="E101" s="1337" t="s">
        <v>496</v>
      </c>
      <c r="F101" s="1357" t="n">
        <f aca="false">L101</f>
        <v>2650</v>
      </c>
      <c r="G101" s="1337" t="s">
        <v>496</v>
      </c>
      <c r="H101" s="1325" t="n">
        <v>4</v>
      </c>
      <c r="I101" s="1327" t="s">
        <v>515</v>
      </c>
      <c r="J101" s="1338" t="n">
        <v>600</v>
      </c>
      <c r="K101" s="1209" t="n">
        <v>300</v>
      </c>
      <c r="L101" s="1209" t="n">
        <v>2650</v>
      </c>
      <c r="M101" s="1210" t="n">
        <v>56.6001710456802</v>
      </c>
      <c r="N101" s="1211" t="n">
        <v>4468.33988692927</v>
      </c>
      <c r="O101" s="1212" t="n">
        <v>47919.0208953263</v>
      </c>
      <c r="P101" s="1367" t="n">
        <v>58780.9010420732</v>
      </c>
      <c r="Q101" s="1300" t="n">
        <v>29953.6956592425</v>
      </c>
      <c r="R101" s="1301" t="n">
        <v>77872.7165545688</v>
      </c>
      <c r="S101" s="1344" t="n">
        <v>88734.5967013157</v>
      </c>
    </row>
    <row r="102" customFormat="false" ht="16.5" hidden="false" customHeight="false" outlineLevel="0" collapsed="false">
      <c r="A102" s="1336" t="s">
        <v>529</v>
      </c>
      <c r="B102" s="1337" t="n">
        <f aca="false">J102</f>
        <v>600</v>
      </c>
      <c r="C102" s="1337" t="s">
        <v>496</v>
      </c>
      <c r="D102" s="1337" t="n">
        <f aca="false">K102</f>
        <v>300</v>
      </c>
      <c r="E102" s="1337" t="s">
        <v>496</v>
      </c>
      <c r="F102" s="1357" t="n">
        <f aca="false">L102</f>
        <v>2700</v>
      </c>
      <c r="G102" s="1337" t="s">
        <v>496</v>
      </c>
      <c r="H102" s="1325" t="n">
        <v>4</v>
      </c>
      <c r="I102" s="1327" t="s">
        <v>515</v>
      </c>
      <c r="J102" s="1338" t="n">
        <v>600</v>
      </c>
      <c r="K102" s="1209" t="n">
        <v>300</v>
      </c>
      <c r="L102" s="1209" t="n">
        <v>2700</v>
      </c>
      <c r="M102" s="1210" t="n">
        <v>57.6701214672921</v>
      </c>
      <c r="N102" s="1211" t="n">
        <v>4565.47771055817</v>
      </c>
      <c r="O102" s="1212" t="n">
        <v>48768.294328155</v>
      </c>
      <c r="P102" s="1367" t="n">
        <v>59821.5319139336</v>
      </c>
      <c r="Q102" s="1300" t="n">
        <v>30402.6725828475</v>
      </c>
      <c r="R102" s="1301" t="n">
        <v>79170.9669110025</v>
      </c>
      <c r="S102" s="1344" t="n">
        <v>90224.2044967811</v>
      </c>
    </row>
    <row r="103" customFormat="false" ht="16.5" hidden="false" customHeight="true" outlineLevel="0" collapsed="false">
      <c r="A103" s="1336" t="s">
        <v>529</v>
      </c>
      <c r="B103" s="1337" t="n">
        <f aca="false">J103</f>
        <v>600</v>
      </c>
      <c r="C103" s="1337" t="s">
        <v>496</v>
      </c>
      <c r="D103" s="1337" t="n">
        <f aca="false">K103</f>
        <v>300</v>
      </c>
      <c r="E103" s="1337" t="s">
        <v>496</v>
      </c>
      <c r="F103" s="1357" t="n">
        <f aca="false">L103</f>
        <v>2750</v>
      </c>
      <c r="G103" s="1337" t="s">
        <v>496</v>
      </c>
      <c r="H103" s="1325" t="n">
        <v>4</v>
      </c>
      <c r="I103" s="1327" t="s">
        <v>515</v>
      </c>
      <c r="J103" s="1338" t="n">
        <v>600</v>
      </c>
      <c r="K103" s="1209" t="n">
        <v>300</v>
      </c>
      <c r="L103" s="1209" t="n">
        <v>2750</v>
      </c>
      <c r="M103" s="1210" t="n">
        <v>58.659609388904</v>
      </c>
      <c r="N103" s="1211" t="n">
        <v>4662.61553418707</v>
      </c>
      <c r="O103" s="1212" t="n">
        <v>49541.8555887188</v>
      </c>
      <c r="P103" s="1367" t="n">
        <v>60785.2628391588</v>
      </c>
      <c r="Q103" s="1300" t="n">
        <v>30851.6493752438</v>
      </c>
      <c r="R103" s="1301" t="n">
        <v>80393.5049639625</v>
      </c>
      <c r="S103" s="1344" t="n">
        <v>91636.9122144026</v>
      </c>
    </row>
    <row r="104" customFormat="false" ht="16.5" hidden="false" customHeight="false" outlineLevel="0" collapsed="false">
      <c r="A104" s="1336" t="s">
        <v>529</v>
      </c>
      <c r="B104" s="1337" t="n">
        <f aca="false">J104</f>
        <v>600</v>
      </c>
      <c r="C104" s="1337" t="s">
        <v>496</v>
      </c>
      <c r="D104" s="1337" t="n">
        <f aca="false">K104</f>
        <v>300</v>
      </c>
      <c r="E104" s="1337" t="s">
        <v>496</v>
      </c>
      <c r="F104" s="1357" t="n">
        <f aca="false">L104</f>
        <v>2800</v>
      </c>
      <c r="G104" s="1337" t="s">
        <v>496</v>
      </c>
      <c r="H104" s="1325" t="n">
        <v>4</v>
      </c>
      <c r="I104" s="1327" t="s">
        <v>515</v>
      </c>
      <c r="J104" s="1338" t="n">
        <v>600</v>
      </c>
      <c r="K104" s="1209" t="n">
        <v>300</v>
      </c>
      <c r="L104" s="1209" t="n">
        <v>2800</v>
      </c>
      <c r="M104" s="1210" t="n">
        <v>59.6665633105159</v>
      </c>
      <c r="N104" s="1211" t="n">
        <v>4759.75335781597</v>
      </c>
      <c r="O104" s="1212" t="n">
        <v>50315.4167180738</v>
      </c>
      <c r="P104" s="1367" t="n">
        <v>61748.9937643839</v>
      </c>
      <c r="Q104" s="1300" t="n">
        <v>31516.1231562225</v>
      </c>
      <c r="R104" s="1301" t="n">
        <v>81831.5398742963</v>
      </c>
      <c r="S104" s="1344" t="n">
        <v>93265.1169206063</v>
      </c>
    </row>
    <row r="105" customFormat="false" ht="16.5" hidden="false" customHeight="true" outlineLevel="0" collapsed="false">
      <c r="A105" s="1336" t="s">
        <v>529</v>
      </c>
      <c r="B105" s="1337" t="n">
        <f aca="false">J105</f>
        <v>600</v>
      </c>
      <c r="C105" s="1337" t="s">
        <v>496</v>
      </c>
      <c r="D105" s="1337" t="n">
        <f aca="false">K105</f>
        <v>300</v>
      </c>
      <c r="E105" s="1337" t="s">
        <v>496</v>
      </c>
      <c r="F105" s="1357" t="n">
        <f aca="false">L105</f>
        <v>2850</v>
      </c>
      <c r="G105" s="1337" t="s">
        <v>496</v>
      </c>
      <c r="H105" s="1325" t="n">
        <v>4</v>
      </c>
      <c r="I105" s="1327" t="s">
        <v>515</v>
      </c>
      <c r="J105" s="1338" t="n">
        <v>600</v>
      </c>
      <c r="K105" s="1209" t="n">
        <v>300</v>
      </c>
      <c r="L105" s="1209" t="n">
        <v>2850</v>
      </c>
      <c r="M105" s="1210" t="n">
        <v>60.6560512321278</v>
      </c>
      <c r="N105" s="1211" t="n">
        <v>4856.89118144486</v>
      </c>
      <c r="O105" s="1212" t="n">
        <v>51088.9779786375</v>
      </c>
      <c r="P105" s="1367" t="n">
        <v>62712.7246896089</v>
      </c>
      <c r="Q105" s="1300" t="n">
        <v>31965.1000798275</v>
      </c>
      <c r="R105" s="1301" t="n">
        <v>83054.078058465</v>
      </c>
      <c r="S105" s="1344" t="n">
        <v>94677.8247694364</v>
      </c>
    </row>
    <row r="106" customFormat="false" ht="16.5" hidden="false" customHeight="false" outlineLevel="0" collapsed="false">
      <c r="A106" s="1336" t="s">
        <v>529</v>
      </c>
      <c r="B106" s="1337" t="n">
        <f aca="false">J106</f>
        <v>600</v>
      </c>
      <c r="C106" s="1337" t="s">
        <v>496</v>
      </c>
      <c r="D106" s="1337" t="n">
        <f aca="false">K106</f>
        <v>300</v>
      </c>
      <c r="E106" s="1337" t="s">
        <v>496</v>
      </c>
      <c r="F106" s="1357" t="n">
        <f aca="false">L106</f>
        <v>2900</v>
      </c>
      <c r="G106" s="1337" t="s">
        <v>496</v>
      </c>
      <c r="H106" s="1325" t="n">
        <v>4</v>
      </c>
      <c r="I106" s="1327" t="s">
        <v>515</v>
      </c>
      <c r="J106" s="1338" t="n">
        <v>600</v>
      </c>
      <c r="K106" s="1209" t="n">
        <v>300</v>
      </c>
      <c r="L106" s="1209" t="n">
        <v>2900</v>
      </c>
      <c r="M106" s="1210" t="n">
        <v>61.6630051537397</v>
      </c>
      <c r="N106" s="1211" t="n">
        <v>4954.02900507376</v>
      </c>
      <c r="O106" s="1212" t="n">
        <v>51862.5392392013</v>
      </c>
      <c r="P106" s="1367" t="n">
        <v>63676.455614834</v>
      </c>
      <c r="Q106" s="1300" t="n">
        <v>32629.5738608063</v>
      </c>
      <c r="R106" s="1301" t="n">
        <v>84492.1131000075</v>
      </c>
      <c r="S106" s="1344" t="n">
        <v>96306.0294756402</v>
      </c>
    </row>
    <row r="107" customFormat="false" ht="16.5" hidden="false" customHeight="true" outlineLevel="0" collapsed="false">
      <c r="A107" s="1336" t="s">
        <v>529</v>
      </c>
      <c r="B107" s="1337" t="n">
        <f aca="false">J107</f>
        <v>600</v>
      </c>
      <c r="C107" s="1337" t="s">
        <v>496</v>
      </c>
      <c r="D107" s="1337" t="n">
        <f aca="false">K107</f>
        <v>300</v>
      </c>
      <c r="E107" s="1337" t="s">
        <v>496</v>
      </c>
      <c r="F107" s="1357" t="n">
        <f aca="false">L107</f>
        <v>2950</v>
      </c>
      <c r="G107" s="1337" t="s">
        <v>496</v>
      </c>
      <c r="H107" s="1325" t="n">
        <v>4</v>
      </c>
      <c r="I107" s="1327" t="s">
        <v>515</v>
      </c>
      <c r="J107" s="1338" t="n">
        <v>600</v>
      </c>
      <c r="K107" s="1209" t="n">
        <v>300</v>
      </c>
      <c r="L107" s="1209" t="n">
        <v>2950</v>
      </c>
      <c r="M107" s="1210" t="n">
        <v>62.6524930753516</v>
      </c>
      <c r="N107" s="1211" t="n">
        <v>5051.16682870266</v>
      </c>
      <c r="O107" s="1212" t="n">
        <v>52636.1003685563</v>
      </c>
      <c r="P107" s="1367" t="n">
        <v>64640.1865400591</v>
      </c>
      <c r="Q107" s="1300" t="n">
        <v>33078.5507844113</v>
      </c>
      <c r="R107" s="1301" t="n">
        <v>85714.6511529675</v>
      </c>
      <c r="S107" s="1344" t="n">
        <v>97718.7373244704</v>
      </c>
    </row>
    <row r="108" customFormat="false" ht="16.5" hidden="false" customHeight="false" outlineLevel="0" collapsed="false">
      <c r="A108" s="1345" t="s">
        <v>529</v>
      </c>
      <c r="B108" s="1346" t="n">
        <f aca="false">J108</f>
        <v>600</v>
      </c>
      <c r="C108" s="1346" t="s">
        <v>496</v>
      </c>
      <c r="D108" s="1346" t="n">
        <f aca="false">K108</f>
        <v>300</v>
      </c>
      <c r="E108" s="1346" t="s">
        <v>496</v>
      </c>
      <c r="F108" s="1358" t="n">
        <f aca="false">L108</f>
        <v>3000</v>
      </c>
      <c r="G108" s="1346" t="s">
        <v>496</v>
      </c>
      <c r="H108" s="1348" t="n">
        <v>4</v>
      </c>
      <c r="I108" s="1349" t="s">
        <v>515</v>
      </c>
      <c r="J108" s="1368" t="n">
        <v>600</v>
      </c>
      <c r="K108" s="1220" t="n">
        <v>300</v>
      </c>
      <c r="L108" s="1220" t="n">
        <v>3000</v>
      </c>
      <c r="M108" s="1221" t="n">
        <v>62.1067775580132</v>
      </c>
      <c r="N108" s="1222" t="n">
        <v>5148.30465233155</v>
      </c>
      <c r="O108" s="1223" t="n">
        <v>54562.8534959475</v>
      </c>
      <c r="P108" s="1369" t="n">
        <v>65603.9174652842</v>
      </c>
      <c r="Q108" s="1303" t="n">
        <v>33743.02456539</v>
      </c>
      <c r="R108" s="1304" t="n">
        <v>88305.8780613375</v>
      </c>
      <c r="S108" s="1370" t="n">
        <v>99346.9420306742</v>
      </c>
    </row>
    <row r="109" customFormat="false" ht="19.5" hidden="false" customHeight="false" outlineLevel="0" collapsed="false">
      <c r="A109" s="1201" t="s">
        <v>504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516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24" t="s">
        <v>529</v>
      </c>
      <c r="B111" s="1325" t="n">
        <f aca="false">J111</f>
        <v>600</v>
      </c>
      <c r="C111" s="1325" t="s">
        <v>496</v>
      </c>
      <c r="D111" s="1325" t="n">
        <f aca="false">K111</f>
        <v>360</v>
      </c>
      <c r="E111" s="1325" t="s">
        <v>496</v>
      </c>
      <c r="F111" s="1357" t="n">
        <f aca="false">L111</f>
        <v>600</v>
      </c>
      <c r="G111" s="1325" t="s">
        <v>496</v>
      </c>
      <c r="H111" s="1325" t="n">
        <v>8</v>
      </c>
      <c r="I111" s="1327" t="s">
        <v>517</v>
      </c>
      <c r="J111" s="1371" t="n">
        <v>600</v>
      </c>
      <c r="K111" s="1226" t="n">
        <v>360</v>
      </c>
      <c r="L111" s="1226" t="n">
        <v>600</v>
      </c>
      <c r="M111" s="1227" t="n">
        <v>22.5592368869468</v>
      </c>
      <c r="N111" s="1228" t="n">
        <v>823.971860531323</v>
      </c>
      <c r="O111" s="1229" t="n">
        <v>19336.8484629113</v>
      </c>
      <c r="P111" s="1374" t="n">
        <v>22781.1850855425</v>
      </c>
      <c r="Q111" s="1297" t="n">
        <v>8602.21294115625</v>
      </c>
      <c r="R111" s="1298" t="n">
        <v>27939.0614040675</v>
      </c>
      <c r="S111" s="1373" t="n">
        <v>31383.3980266988</v>
      </c>
    </row>
    <row r="112" customFormat="false" ht="16.5" hidden="false" customHeight="false" outlineLevel="0" collapsed="false">
      <c r="A112" s="1336" t="s">
        <v>529</v>
      </c>
      <c r="B112" s="1337" t="n">
        <f aca="false">J112</f>
        <v>600</v>
      </c>
      <c r="C112" s="1337" t="s">
        <v>496</v>
      </c>
      <c r="D112" s="1337" t="n">
        <f aca="false">K112</f>
        <v>360</v>
      </c>
      <c r="E112" s="1337" t="s">
        <v>496</v>
      </c>
      <c r="F112" s="1357" t="n">
        <f aca="false">L112</f>
        <v>650</v>
      </c>
      <c r="G112" s="1337" t="s">
        <v>496</v>
      </c>
      <c r="H112" s="1325" t="n">
        <v>8</v>
      </c>
      <c r="I112" s="1327" t="s">
        <v>517</v>
      </c>
      <c r="J112" s="1338" t="n">
        <v>600</v>
      </c>
      <c r="K112" s="1209" t="n">
        <v>360</v>
      </c>
      <c r="L112" s="1209" t="n">
        <v>650</v>
      </c>
      <c r="M112" s="1210" t="n">
        <v>24.0282752959558</v>
      </c>
      <c r="N112" s="1211" t="n">
        <v>988.766232637587</v>
      </c>
      <c r="O112" s="1212" t="n">
        <v>20505.95109639</v>
      </c>
      <c r="P112" s="1342" t="n">
        <v>24161.5851091425</v>
      </c>
      <c r="Q112" s="1300" t="n">
        <v>9119.59344723375</v>
      </c>
      <c r="R112" s="1301" t="n">
        <v>29625.5445436238</v>
      </c>
      <c r="S112" s="1344" t="n">
        <v>33281.1785563763</v>
      </c>
    </row>
    <row r="113" customFormat="false" ht="16.5" hidden="false" customHeight="false" outlineLevel="0" collapsed="false">
      <c r="A113" s="1336" t="s">
        <v>529</v>
      </c>
      <c r="B113" s="1337" t="n">
        <f aca="false">J113</f>
        <v>600</v>
      </c>
      <c r="C113" s="1337" t="s">
        <v>496</v>
      </c>
      <c r="D113" s="1337" t="n">
        <f aca="false">K113</f>
        <v>360</v>
      </c>
      <c r="E113" s="1337" t="s">
        <v>496</v>
      </c>
      <c r="F113" s="1357" t="n">
        <f aca="false">L113</f>
        <v>700</v>
      </c>
      <c r="G113" s="1337" t="s">
        <v>496</v>
      </c>
      <c r="H113" s="1325" t="n">
        <v>8</v>
      </c>
      <c r="I113" s="1327" t="s">
        <v>517</v>
      </c>
      <c r="J113" s="1338" t="n">
        <v>600</v>
      </c>
      <c r="K113" s="1209" t="n">
        <v>360</v>
      </c>
      <c r="L113" s="1209" t="n">
        <v>700</v>
      </c>
      <c r="M113" s="1210" t="n">
        <v>25.5184433049648</v>
      </c>
      <c r="N113" s="1211" t="n">
        <v>1153.56060474385</v>
      </c>
      <c r="O113" s="1212" t="n">
        <v>21675.05359866</v>
      </c>
      <c r="P113" s="1342" t="n">
        <v>25541.9851327425</v>
      </c>
      <c r="Q113" s="1300" t="n">
        <v>9852.47094189375</v>
      </c>
      <c r="R113" s="1301" t="n">
        <v>31527.5245405538</v>
      </c>
      <c r="S113" s="1344" t="n">
        <v>35394.4560746363</v>
      </c>
    </row>
    <row r="114" customFormat="false" ht="16.5" hidden="false" customHeight="false" outlineLevel="0" collapsed="false">
      <c r="A114" s="1336" t="s">
        <v>529</v>
      </c>
      <c r="B114" s="1337" t="n">
        <f aca="false">J114</f>
        <v>600</v>
      </c>
      <c r="C114" s="1337" t="s">
        <v>496</v>
      </c>
      <c r="D114" s="1337" t="n">
        <f aca="false">K114</f>
        <v>360</v>
      </c>
      <c r="E114" s="1337" t="s">
        <v>496</v>
      </c>
      <c r="F114" s="1357" t="n">
        <f aca="false">L114</f>
        <v>750</v>
      </c>
      <c r="G114" s="1337" t="s">
        <v>496</v>
      </c>
      <c r="H114" s="1325" t="n">
        <v>8</v>
      </c>
      <c r="I114" s="1327" t="s">
        <v>517</v>
      </c>
      <c r="J114" s="1338" t="n">
        <v>600</v>
      </c>
      <c r="K114" s="1209" t="n">
        <v>360</v>
      </c>
      <c r="L114" s="1209" t="n">
        <v>750</v>
      </c>
      <c r="M114" s="1210" t="n">
        <v>26.9874817139739</v>
      </c>
      <c r="N114" s="1211" t="n">
        <v>1318.35497685012</v>
      </c>
      <c r="O114" s="1212" t="n">
        <v>22844.1562321388</v>
      </c>
      <c r="P114" s="1342" t="n">
        <v>26922.3850251338</v>
      </c>
      <c r="Q114" s="1300" t="n">
        <v>10369.8514479713</v>
      </c>
      <c r="R114" s="1301" t="n">
        <v>33214.00768011</v>
      </c>
      <c r="S114" s="1344" t="n">
        <v>37292.236473105</v>
      </c>
    </row>
    <row r="115" customFormat="false" ht="16.5" hidden="false" customHeight="false" outlineLevel="0" collapsed="false">
      <c r="A115" s="1336" t="s">
        <v>529</v>
      </c>
      <c r="B115" s="1337" t="n">
        <f aca="false">J115</f>
        <v>600</v>
      </c>
      <c r="C115" s="1337" t="s">
        <v>496</v>
      </c>
      <c r="D115" s="1337" t="n">
        <f aca="false">K115</f>
        <v>360</v>
      </c>
      <c r="E115" s="1337" t="s">
        <v>496</v>
      </c>
      <c r="F115" s="1357" t="n">
        <f aca="false">L115</f>
        <v>800</v>
      </c>
      <c r="G115" s="1337" t="s">
        <v>496</v>
      </c>
      <c r="H115" s="1325" t="n">
        <v>8</v>
      </c>
      <c r="I115" s="1327" t="s">
        <v>517</v>
      </c>
      <c r="J115" s="1338" t="n">
        <v>600</v>
      </c>
      <c r="K115" s="1209" t="n">
        <v>360</v>
      </c>
      <c r="L115" s="1209" t="n">
        <v>800</v>
      </c>
      <c r="M115" s="1210" t="n">
        <v>28.4565201229829</v>
      </c>
      <c r="N115" s="1211" t="n">
        <v>1483.14934895638</v>
      </c>
      <c r="O115" s="1212" t="n">
        <v>24013.2587344088</v>
      </c>
      <c r="P115" s="1342" t="n">
        <v>28302.7850487338</v>
      </c>
      <c r="Q115" s="1300" t="n">
        <v>10887.2319540488</v>
      </c>
      <c r="R115" s="1301" t="n">
        <v>34900.4906884575</v>
      </c>
      <c r="S115" s="1344" t="n">
        <v>39190.0170027825</v>
      </c>
    </row>
    <row r="116" customFormat="false" ht="16.5" hidden="false" customHeight="false" outlineLevel="0" collapsed="false">
      <c r="A116" s="1336" t="s">
        <v>529</v>
      </c>
      <c r="B116" s="1337" t="n">
        <f aca="false">J116</f>
        <v>600</v>
      </c>
      <c r="C116" s="1337" t="s">
        <v>496</v>
      </c>
      <c r="D116" s="1337" t="n">
        <f aca="false">K116</f>
        <v>360</v>
      </c>
      <c r="E116" s="1337" t="s">
        <v>496</v>
      </c>
      <c r="F116" s="1357" t="n">
        <f aca="false">L116</f>
        <v>850</v>
      </c>
      <c r="G116" s="1337" t="s">
        <v>496</v>
      </c>
      <c r="H116" s="1325" t="n">
        <v>8</v>
      </c>
      <c r="I116" s="1327" t="s">
        <v>517</v>
      </c>
      <c r="J116" s="1338" t="n">
        <v>600</v>
      </c>
      <c r="K116" s="1209" t="n">
        <v>360</v>
      </c>
      <c r="L116" s="1209" t="n">
        <v>850</v>
      </c>
      <c r="M116" s="1210" t="n">
        <v>29.9466881319919</v>
      </c>
      <c r="N116" s="1211" t="n">
        <v>1647.94372106265</v>
      </c>
      <c r="O116" s="1212" t="n">
        <v>25182.3613678875</v>
      </c>
      <c r="P116" s="1342" t="n">
        <v>29683.1850723338</v>
      </c>
      <c r="Q116" s="1300" t="n">
        <v>11620.1094487088</v>
      </c>
      <c r="R116" s="1301" t="n">
        <v>36802.4708165963</v>
      </c>
      <c r="S116" s="1344" t="n">
        <v>41303.2945210425</v>
      </c>
    </row>
    <row r="117" customFormat="false" ht="16.5" hidden="false" customHeight="false" outlineLevel="0" collapsed="false">
      <c r="A117" s="1336" t="s">
        <v>529</v>
      </c>
      <c r="B117" s="1337" t="n">
        <f aca="false">J117</f>
        <v>600</v>
      </c>
      <c r="C117" s="1337" t="s">
        <v>496</v>
      </c>
      <c r="D117" s="1337" t="n">
        <f aca="false">K117</f>
        <v>360</v>
      </c>
      <c r="E117" s="1337" t="s">
        <v>496</v>
      </c>
      <c r="F117" s="1357" t="n">
        <f aca="false">L117</f>
        <v>900</v>
      </c>
      <c r="G117" s="1337" t="s">
        <v>496</v>
      </c>
      <c r="H117" s="1325" t="n">
        <v>8</v>
      </c>
      <c r="I117" s="1327" t="s">
        <v>517</v>
      </c>
      <c r="J117" s="1338" t="n">
        <v>600</v>
      </c>
      <c r="K117" s="1209" t="n">
        <v>360</v>
      </c>
      <c r="L117" s="1209" t="n">
        <v>900</v>
      </c>
      <c r="M117" s="1210" t="n">
        <v>31.4157265410009</v>
      </c>
      <c r="N117" s="1211" t="n">
        <v>1812.73809316891</v>
      </c>
      <c r="O117" s="1212" t="n">
        <v>26351.4638701575</v>
      </c>
      <c r="P117" s="1342" t="n">
        <v>31063.5850959338</v>
      </c>
      <c r="Q117" s="1300" t="n">
        <v>12137.4899547863</v>
      </c>
      <c r="R117" s="1301" t="n">
        <v>38488.9538249438</v>
      </c>
      <c r="S117" s="1344" t="n">
        <v>43201.07505072</v>
      </c>
    </row>
    <row r="118" customFormat="false" ht="16.5" hidden="false" customHeight="false" outlineLevel="0" collapsed="false">
      <c r="A118" s="1336" t="s">
        <v>529</v>
      </c>
      <c r="B118" s="1337" t="n">
        <f aca="false">J118</f>
        <v>600</v>
      </c>
      <c r="C118" s="1337" t="s">
        <v>496</v>
      </c>
      <c r="D118" s="1337" t="n">
        <f aca="false">K118</f>
        <v>360</v>
      </c>
      <c r="E118" s="1337" t="s">
        <v>496</v>
      </c>
      <c r="F118" s="1357" t="n">
        <f aca="false">L118</f>
        <v>950</v>
      </c>
      <c r="G118" s="1337" t="s">
        <v>496</v>
      </c>
      <c r="H118" s="1325" t="n">
        <v>8</v>
      </c>
      <c r="I118" s="1327" t="s">
        <v>517</v>
      </c>
      <c r="J118" s="1338" t="n">
        <v>600</v>
      </c>
      <c r="K118" s="1209" t="n">
        <v>360</v>
      </c>
      <c r="L118" s="1209" t="n">
        <v>950</v>
      </c>
      <c r="M118" s="1210" t="n">
        <v>32.9058945500099</v>
      </c>
      <c r="N118" s="1211" t="n">
        <v>1977.53246527517</v>
      </c>
      <c r="O118" s="1212" t="n">
        <v>27520.5665036363</v>
      </c>
      <c r="P118" s="1342" t="n">
        <v>32443.984988325</v>
      </c>
      <c r="Q118" s="1300" t="n">
        <v>12870.3674494463</v>
      </c>
      <c r="R118" s="1301" t="n">
        <v>40390.9339530825</v>
      </c>
      <c r="S118" s="1344" t="n">
        <v>45314.3524377713</v>
      </c>
    </row>
    <row r="119" customFormat="false" ht="16.5" hidden="false" customHeight="false" outlineLevel="0" collapsed="false">
      <c r="A119" s="1336" t="s">
        <v>529</v>
      </c>
      <c r="B119" s="1337" t="n">
        <f aca="false">J119</f>
        <v>600</v>
      </c>
      <c r="C119" s="1337" t="s">
        <v>496</v>
      </c>
      <c r="D119" s="1337" t="n">
        <f aca="false">K119</f>
        <v>360</v>
      </c>
      <c r="E119" s="1337" t="s">
        <v>496</v>
      </c>
      <c r="F119" s="1357" t="n">
        <f aca="false">L119</f>
        <v>1000</v>
      </c>
      <c r="G119" s="1337" t="s">
        <v>496</v>
      </c>
      <c r="H119" s="1325" t="n">
        <v>8</v>
      </c>
      <c r="I119" s="1327" t="s">
        <v>517</v>
      </c>
      <c r="J119" s="1338" t="n">
        <v>600</v>
      </c>
      <c r="K119" s="1209" t="n">
        <v>360</v>
      </c>
      <c r="L119" s="1209" t="n">
        <v>1000</v>
      </c>
      <c r="M119" s="1210" t="n">
        <v>34.3749329590189</v>
      </c>
      <c r="N119" s="1211" t="n">
        <v>2142.32683738144</v>
      </c>
      <c r="O119" s="1212" t="n">
        <v>28689.669137115</v>
      </c>
      <c r="P119" s="1342" t="n">
        <v>33824.385011925</v>
      </c>
      <c r="Q119" s="1300" t="n">
        <v>13387.7479555238</v>
      </c>
      <c r="R119" s="1301" t="n">
        <v>42077.4170926388</v>
      </c>
      <c r="S119" s="1344" t="n">
        <v>47212.1329674488</v>
      </c>
    </row>
    <row r="120" customFormat="false" ht="16.5" hidden="false" customHeight="false" outlineLevel="0" collapsed="false">
      <c r="A120" s="1336" t="s">
        <v>529</v>
      </c>
      <c r="B120" s="1337" t="n">
        <f aca="false">J120</f>
        <v>600</v>
      </c>
      <c r="C120" s="1337" t="s">
        <v>496</v>
      </c>
      <c r="D120" s="1337" t="n">
        <f aca="false">K120</f>
        <v>360</v>
      </c>
      <c r="E120" s="1337" t="s">
        <v>496</v>
      </c>
      <c r="F120" s="1357" t="n">
        <f aca="false">L120</f>
        <v>1050</v>
      </c>
      <c r="G120" s="1337" t="s">
        <v>496</v>
      </c>
      <c r="H120" s="1325" t="n">
        <v>8</v>
      </c>
      <c r="I120" s="1327" t="s">
        <v>517</v>
      </c>
      <c r="J120" s="1338" t="n">
        <v>600</v>
      </c>
      <c r="K120" s="1209" t="n">
        <v>360</v>
      </c>
      <c r="L120" s="1209" t="n">
        <v>1050</v>
      </c>
      <c r="M120" s="1210" t="n">
        <v>35.8651009680279</v>
      </c>
      <c r="N120" s="1211" t="n">
        <v>2307.1212094877</v>
      </c>
      <c r="O120" s="1212" t="n">
        <v>29858.771639385</v>
      </c>
      <c r="P120" s="1342" t="n">
        <v>35204.785035525</v>
      </c>
      <c r="Q120" s="1300" t="n">
        <v>14120.6254501838</v>
      </c>
      <c r="R120" s="1301" t="n">
        <v>43979.3970895688</v>
      </c>
      <c r="S120" s="1344" t="n">
        <v>49325.4104857088</v>
      </c>
    </row>
    <row r="121" customFormat="false" ht="16.5" hidden="false" customHeight="false" outlineLevel="0" collapsed="false">
      <c r="A121" s="1324" t="s">
        <v>529</v>
      </c>
      <c r="B121" s="1325" t="n">
        <f aca="false">J121</f>
        <v>600</v>
      </c>
      <c r="C121" s="1325" t="s">
        <v>496</v>
      </c>
      <c r="D121" s="1325" t="n">
        <f aca="false">K121</f>
        <v>360</v>
      </c>
      <c r="E121" s="1325" t="s">
        <v>496</v>
      </c>
      <c r="F121" s="1357" t="n">
        <f aca="false">L121</f>
        <v>1100</v>
      </c>
      <c r="G121" s="1325" t="s">
        <v>496</v>
      </c>
      <c r="H121" s="1325" t="n">
        <v>8</v>
      </c>
      <c r="I121" s="1327" t="s">
        <v>517</v>
      </c>
      <c r="J121" s="1338" t="n">
        <v>600</v>
      </c>
      <c r="K121" s="1209" t="n">
        <v>360</v>
      </c>
      <c r="L121" s="1209" t="n">
        <v>1100</v>
      </c>
      <c r="M121" s="1210" t="n">
        <v>37.3341393770369</v>
      </c>
      <c r="N121" s="1211" t="n">
        <v>2471.91558159397</v>
      </c>
      <c r="O121" s="1212" t="n">
        <v>31027.8742728638</v>
      </c>
      <c r="P121" s="1342" t="n">
        <v>36585.185059125</v>
      </c>
      <c r="Q121" s="1300" t="n">
        <v>14638.0059562613</v>
      </c>
      <c r="R121" s="1301" t="n">
        <v>45665.880229125</v>
      </c>
      <c r="S121" s="1344" t="n">
        <v>51223.1910153863</v>
      </c>
    </row>
    <row r="122" customFormat="false" ht="16.5" hidden="false" customHeight="false" outlineLevel="0" collapsed="false">
      <c r="A122" s="1336" t="s">
        <v>529</v>
      </c>
      <c r="B122" s="1337" t="n">
        <f aca="false">J122</f>
        <v>600</v>
      </c>
      <c r="C122" s="1337" t="s">
        <v>496</v>
      </c>
      <c r="D122" s="1337" t="n">
        <f aca="false">K122</f>
        <v>360</v>
      </c>
      <c r="E122" s="1337" t="s">
        <v>496</v>
      </c>
      <c r="F122" s="1357" t="n">
        <f aca="false">L122</f>
        <v>1150</v>
      </c>
      <c r="G122" s="1337" t="s">
        <v>496</v>
      </c>
      <c r="H122" s="1325" t="n">
        <v>8</v>
      </c>
      <c r="I122" s="1327" t="s">
        <v>517</v>
      </c>
      <c r="J122" s="1338" t="n">
        <v>600</v>
      </c>
      <c r="K122" s="1209" t="n">
        <v>360</v>
      </c>
      <c r="L122" s="1209" t="n">
        <v>1150</v>
      </c>
      <c r="M122" s="1210" t="n">
        <v>38.8031777860459</v>
      </c>
      <c r="N122" s="1211" t="n">
        <v>2636.70995370023</v>
      </c>
      <c r="O122" s="1212" t="n">
        <v>32196.9767751338</v>
      </c>
      <c r="P122" s="1342" t="n">
        <v>37965.5849515163</v>
      </c>
      <c r="Q122" s="1300" t="n">
        <v>15155.3864623388</v>
      </c>
      <c r="R122" s="1301" t="n">
        <v>47352.3632374725</v>
      </c>
      <c r="S122" s="1344" t="n">
        <v>53120.971413855</v>
      </c>
    </row>
    <row r="123" customFormat="false" ht="16.5" hidden="false" customHeight="false" outlineLevel="0" collapsed="false">
      <c r="A123" s="1336" t="s">
        <v>529</v>
      </c>
      <c r="B123" s="1337" t="n">
        <f aca="false">J123</f>
        <v>600</v>
      </c>
      <c r="C123" s="1337" t="s">
        <v>496</v>
      </c>
      <c r="D123" s="1337" t="n">
        <f aca="false">K123</f>
        <v>360</v>
      </c>
      <c r="E123" s="1337" t="s">
        <v>496</v>
      </c>
      <c r="F123" s="1357" t="n">
        <f aca="false">L123</f>
        <v>1200</v>
      </c>
      <c r="G123" s="1337" t="s">
        <v>496</v>
      </c>
      <c r="H123" s="1325" t="n">
        <v>8</v>
      </c>
      <c r="I123" s="1327" t="s">
        <v>517</v>
      </c>
      <c r="J123" s="1338" t="n">
        <v>600</v>
      </c>
      <c r="K123" s="1209" t="n">
        <v>360</v>
      </c>
      <c r="L123" s="1209" t="n">
        <v>1200</v>
      </c>
      <c r="M123" s="1210" t="n">
        <v>40.488025795055</v>
      </c>
      <c r="N123" s="1211" t="n">
        <v>2801.5043258065</v>
      </c>
      <c r="O123" s="1212" t="n">
        <v>33510.2931762863</v>
      </c>
      <c r="P123" s="1342" t="n">
        <v>39491.0792847113</v>
      </c>
      <c r="Q123" s="1300" t="n">
        <v>15888.2640882075</v>
      </c>
      <c r="R123" s="1301" t="n">
        <v>49398.5572644938</v>
      </c>
      <c r="S123" s="1344" t="n">
        <v>55379.3433729188</v>
      </c>
    </row>
    <row r="124" customFormat="false" ht="16.5" hidden="false" customHeight="false" outlineLevel="0" collapsed="false">
      <c r="A124" s="1336" t="s">
        <v>529</v>
      </c>
      <c r="B124" s="1337" t="n">
        <f aca="false">J124</f>
        <v>600</v>
      </c>
      <c r="C124" s="1337" t="s">
        <v>496</v>
      </c>
      <c r="D124" s="1337" t="n">
        <f aca="false">K124</f>
        <v>360</v>
      </c>
      <c r="E124" s="1337" t="s">
        <v>496</v>
      </c>
      <c r="F124" s="1357" t="n">
        <f aca="false">L124</f>
        <v>1250</v>
      </c>
      <c r="G124" s="1337" t="s">
        <v>496</v>
      </c>
      <c r="H124" s="1325" t="n">
        <v>8</v>
      </c>
      <c r="I124" s="1327" t="s">
        <v>517</v>
      </c>
      <c r="J124" s="1338" t="n">
        <v>600</v>
      </c>
      <c r="K124" s="1209" t="n">
        <v>360</v>
      </c>
      <c r="L124" s="1209" t="n">
        <v>1250</v>
      </c>
      <c r="M124" s="1210" t="n">
        <v>41.957064204064</v>
      </c>
      <c r="N124" s="1211" t="n">
        <v>2966.29869791276</v>
      </c>
      <c r="O124" s="1212" t="n">
        <v>34679.395809765</v>
      </c>
      <c r="P124" s="1342" t="n">
        <v>40871.4791771025</v>
      </c>
      <c r="Q124" s="1300" t="n">
        <v>16405.644594285</v>
      </c>
      <c r="R124" s="1301" t="n">
        <v>51085.04040405</v>
      </c>
      <c r="S124" s="1344" t="n">
        <v>57277.1237713875</v>
      </c>
    </row>
    <row r="125" customFormat="false" ht="16.5" hidden="false" customHeight="false" outlineLevel="0" collapsed="false">
      <c r="A125" s="1336" t="s">
        <v>529</v>
      </c>
      <c r="B125" s="1337" t="n">
        <f aca="false">J125</f>
        <v>600</v>
      </c>
      <c r="C125" s="1337" t="s">
        <v>496</v>
      </c>
      <c r="D125" s="1337" t="n">
        <f aca="false">K125</f>
        <v>360</v>
      </c>
      <c r="E125" s="1337" t="s">
        <v>496</v>
      </c>
      <c r="F125" s="1357" t="n">
        <f aca="false">L125</f>
        <v>1300</v>
      </c>
      <c r="G125" s="1337" t="s">
        <v>496</v>
      </c>
      <c r="H125" s="1325" t="n">
        <v>8</v>
      </c>
      <c r="I125" s="1327" t="s">
        <v>517</v>
      </c>
      <c r="J125" s="1338" t="n">
        <v>600</v>
      </c>
      <c r="K125" s="1209" t="n">
        <v>360</v>
      </c>
      <c r="L125" s="1209" t="n">
        <v>1300</v>
      </c>
      <c r="M125" s="1210" t="n">
        <v>43.447232213073</v>
      </c>
      <c r="N125" s="1211" t="n">
        <v>3131.09307001903</v>
      </c>
      <c r="O125" s="1212" t="n">
        <v>35848.498312035</v>
      </c>
      <c r="P125" s="1342" t="n">
        <v>42251.8792007025</v>
      </c>
      <c r="Q125" s="1300" t="n">
        <v>17138.522088945</v>
      </c>
      <c r="R125" s="1301" t="n">
        <v>52987.02040098</v>
      </c>
      <c r="S125" s="1344" t="n">
        <v>59390.4012896475</v>
      </c>
    </row>
    <row r="126" customFormat="false" ht="16.5" hidden="false" customHeight="false" outlineLevel="0" collapsed="false">
      <c r="A126" s="1336" t="s">
        <v>529</v>
      </c>
      <c r="B126" s="1337" t="n">
        <f aca="false">J126</f>
        <v>600</v>
      </c>
      <c r="C126" s="1337" t="s">
        <v>496</v>
      </c>
      <c r="D126" s="1337" t="n">
        <f aca="false">K126</f>
        <v>360</v>
      </c>
      <c r="E126" s="1337" t="s">
        <v>496</v>
      </c>
      <c r="F126" s="1357" t="n">
        <f aca="false">L126</f>
        <v>1350</v>
      </c>
      <c r="G126" s="1337" t="s">
        <v>496</v>
      </c>
      <c r="H126" s="1325" t="n">
        <v>8</v>
      </c>
      <c r="I126" s="1327" t="s">
        <v>517</v>
      </c>
      <c r="J126" s="1338" t="n">
        <v>600</v>
      </c>
      <c r="K126" s="1209" t="n">
        <v>360</v>
      </c>
      <c r="L126" s="1209" t="n">
        <v>1350</v>
      </c>
      <c r="M126" s="1210" t="n">
        <v>44.916270622082</v>
      </c>
      <c r="N126" s="1211" t="n">
        <v>3295.88744212529</v>
      </c>
      <c r="O126" s="1212" t="n">
        <v>37017.6009455138</v>
      </c>
      <c r="P126" s="1342" t="n">
        <v>43632.2792243025</v>
      </c>
      <c r="Q126" s="1300" t="n">
        <v>17655.9025950225</v>
      </c>
      <c r="R126" s="1301" t="n">
        <v>54673.5035405363</v>
      </c>
      <c r="S126" s="1344" t="n">
        <v>61288.181819325</v>
      </c>
    </row>
    <row r="127" customFormat="false" ht="16.5" hidden="false" customHeight="false" outlineLevel="0" collapsed="false">
      <c r="A127" s="1336" t="s">
        <v>529</v>
      </c>
      <c r="B127" s="1337" t="n">
        <f aca="false">J127</f>
        <v>600</v>
      </c>
      <c r="C127" s="1337" t="s">
        <v>496</v>
      </c>
      <c r="D127" s="1337" t="n">
        <f aca="false">K127</f>
        <v>360</v>
      </c>
      <c r="E127" s="1337" t="s">
        <v>496</v>
      </c>
      <c r="F127" s="1357" t="n">
        <f aca="false">L127</f>
        <v>1400</v>
      </c>
      <c r="G127" s="1337" t="s">
        <v>496</v>
      </c>
      <c r="H127" s="1325" t="n">
        <v>8</v>
      </c>
      <c r="I127" s="1327" t="s">
        <v>517</v>
      </c>
      <c r="J127" s="1338" t="n">
        <v>600</v>
      </c>
      <c r="K127" s="1209" t="n">
        <v>360</v>
      </c>
      <c r="L127" s="1209" t="n">
        <v>1400</v>
      </c>
      <c r="M127" s="1210" t="n">
        <v>46.406438631091</v>
      </c>
      <c r="N127" s="1211" t="n">
        <v>3460.68181423156</v>
      </c>
      <c r="O127" s="1212" t="n">
        <v>38186.7035789925</v>
      </c>
      <c r="P127" s="1342" t="n">
        <v>45012.6791166938</v>
      </c>
      <c r="Q127" s="1300" t="n">
        <v>18388.7800896825</v>
      </c>
      <c r="R127" s="1301" t="n">
        <v>56575.483668675</v>
      </c>
      <c r="S127" s="1344" t="n">
        <v>63401.4592063763</v>
      </c>
    </row>
    <row r="128" customFormat="false" ht="16.5" hidden="false" customHeight="false" outlineLevel="0" collapsed="false">
      <c r="A128" s="1336" t="s">
        <v>529</v>
      </c>
      <c r="B128" s="1337" t="n">
        <f aca="false">J128</f>
        <v>600</v>
      </c>
      <c r="C128" s="1337" t="s">
        <v>496</v>
      </c>
      <c r="D128" s="1337" t="n">
        <f aca="false">K128</f>
        <v>360</v>
      </c>
      <c r="E128" s="1337" t="s">
        <v>496</v>
      </c>
      <c r="F128" s="1357" t="n">
        <f aca="false">L128</f>
        <v>1450</v>
      </c>
      <c r="G128" s="1337" t="s">
        <v>496</v>
      </c>
      <c r="H128" s="1325" t="n">
        <v>8</v>
      </c>
      <c r="I128" s="1327" t="s">
        <v>517</v>
      </c>
      <c r="J128" s="1338" t="n">
        <v>600</v>
      </c>
      <c r="K128" s="1209" t="n">
        <v>360</v>
      </c>
      <c r="L128" s="1209" t="n">
        <v>1450</v>
      </c>
      <c r="M128" s="1210" t="n">
        <v>47.8754770401</v>
      </c>
      <c r="N128" s="1211" t="n">
        <v>3625.47618633782</v>
      </c>
      <c r="O128" s="1212" t="n">
        <v>39355.8060812625</v>
      </c>
      <c r="P128" s="1342" t="n">
        <v>46393.0791402938</v>
      </c>
      <c r="Q128" s="1300" t="n">
        <v>18906.16059576</v>
      </c>
      <c r="R128" s="1301" t="n">
        <v>58261.9666770225</v>
      </c>
      <c r="S128" s="1344" t="n">
        <v>65299.2397360538</v>
      </c>
    </row>
    <row r="129" customFormat="false" ht="16.5" hidden="false" customHeight="false" outlineLevel="0" collapsed="false">
      <c r="A129" s="1336" t="s">
        <v>529</v>
      </c>
      <c r="B129" s="1337" t="n">
        <f aca="false">J129</f>
        <v>600</v>
      </c>
      <c r="C129" s="1337" t="s">
        <v>496</v>
      </c>
      <c r="D129" s="1337" t="n">
        <f aca="false">K129</f>
        <v>360</v>
      </c>
      <c r="E129" s="1337" t="s">
        <v>496</v>
      </c>
      <c r="F129" s="1357" t="n">
        <f aca="false">L129</f>
        <v>1500</v>
      </c>
      <c r="G129" s="1337" t="s">
        <v>496</v>
      </c>
      <c r="H129" s="1325" t="n">
        <v>8</v>
      </c>
      <c r="I129" s="1327" t="s">
        <v>517</v>
      </c>
      <c r="J129" s="1338" t="n">
        <v>600</v>
      </c>
      <c r="K129" s="1209" t="n">
        <v>360</v>
      </c>
      <c r="L129" s="1209" t="n">
        <v>1500</v>
      </c>
      <c r="M129" s="1210" t="n">
        <v>49.6578154536194</v>
      </c>
      <c r="N129" s="1211" t="n">
        <v>3790.27055844408</v>
      </c>
      <c r="O129" s="1212" t="n">
        <v>41228.1510075</v>
      </c>
      <c r="P129" s="1342" t="n">
        <v>48463.79083434</v>
      </c>
      <c r="Q129" s="1300" t="n">
        <v>19639.03809042</v>
      </c>
      <c r="R129" s="1301" t="n">
        <v>60867.18909792</v>
      </c>
      <c r="S129" s="1344" t="n">
        <v>68102.82892476</v>
      </c>
    </row>
    <row r="130" customFormat="false" ht="16.5" hidden="false" customHeight="false" outlineLevel="0" collapsed="false">
      <c r="A130" s="1336" t="s">
        <v>529</v>
      </c>
      <c r="B130" s="1337" t="n">
        <f aca="false">J130</f>
        <v>600</v>
      </c>
      <c r="C130" s="1337" t="s">
        <v>496</v>
      </c>
      <c r="D130" s="1337" t="n">
        <f aca="false">K130</f>
        <v>360</v>
      </c>
      <c r="E130" s="1337" t="s">
        <v>496</v>
      </c>
      <c r="F130" s="1357" t="n">
        <f aca="false">L130</f>
        <v>1550</v>
      </c>
      <c r="G130" s="1337" t="s">
        <v>496</v>
      </c>
      <c r="H130" s="1325" t="n">
        <v>8</v>
      </c>
      <c r="I130" s="1327" t="s">
        <v>517</v>
      </c>
      <c r="J130" s="1338" t="n">
        <v>600</v>
      </c>
      <c r="K130" s="1209" t="n">
        <v>360</v>
      </c>
      <c r="L130" s="1209" t="n">
        <v>1550</v>
      </c>
      <c r="M130" s="1210" t="n">
        <v>51.1268538626284</v>
      </c>
      <c r="N130" s="1211" t="n">
        <v>3955.06493055035</v>
      </c>
      <c r="O130" s="1212" t="n">
        <v>42397.2536409788</v>
      </c>
      <c r="P130" s="1342" t="n">
        <v>49844.19085794</v>
      </c>
      <c r="Q130" s="1300" t="n">
        <v>20156.4185964975</v>
      </c>
      <c r="R130" s="1301" t="n">
        <v>62553.6722374763</v>
      </c>
      <c r="S130" s="1344" t="n">
        <v>70000.6094544375</v>
      </c>
    </row>
    <row r="131" customFormat="false" ht="16.5" hidden="false" customHeight="false" outlineLevel="0" collapsed="false">
      <c r="A131" s="1324" t="s">
        <v>529</v>
      </c>
      <c r="B131" s="1325" t="n">
        <f aca="false">J131</f>
        <v>600</v>
      </c>
      <c r="C131" s="1325" t="s">
        <v>496</v>
      </c>
      <c r="D131" s="1325" t="n">
        <f aca="false">K131</f>
        <v>360</v>
      </c>
      <c r="E131" s="1325" t="s">
        <v>496</v>
      </c>
      <c r="F131" s="1357" t="n">
        <f aca="false">L131</f>
        <v>1600</v>
      </c>
      <c r="G131" s="1325" t="s">
        <v>496</v>
      </c>
      <c r="H131" s="1325" t="n">
        <v>8</v>
      </c>
      <c r="I131" s="1327" t="s">
        <v>517</v>
      </c>
      <c r="J131" s="1338" t="n">
        <v>600</v>
      </c>
      <c r="K131" s="1209" t="n">
        <v>360</v>
      </c>
      <c r="L131" s="1209" t="n">
        <v>1600</v>
      </c>
      <c r="M131" s="1210" t="n">
        <v>52.5958922716374</v>
      </c>
      <c r="N131" s="1211" t="n">
        <v>4119.85930265661</v>
      </c>
      <c r="O131" s="1212" t="n">
        <v>43566.3562744575</v>
      </c>
      <c r="P131" s="1342" t="n">
        <v>51224.59088154</v>
      </c>
      <c r="Q131" s="1300" t="n">
        <v>20673.799102575</v>
      </c>
      <c r="R131" s="1301" t="n">
        <v>64240.1553770325</v>
      </c>
      <c r="S131" s="1344" t="n">
        <v>71898.389984115</v>
      </c>
    </row>
    <row r="132" customFormat="false" ht="16.5" hidden="false" customHeight="false" outlineLevel="0" collapsed="false">
      <c r="A132" s="1336" t="s">
        <v>529</v>
      </c>
      <c r="B132" s="1337" t="n">
        <f aca="false">J132</f>
        <v>600</v>
      </c>
      <c r="C132" s="1337" t="s">
        <v>496</v>
      </c>
      <c r="D132" s="1337" t="n">
        <f aca="false">K132</f>
        <v>360</v>
      </c>
      <c r="E132" s="1337" t="s">
        <v>496</v>
      </c>
      <c r="F132" s="1357" t="n">
        <f aca="false">L132</f>
        <v>1650</v>
      </c>
      <c r="G132" s="1337" t="s">
        <v>496</v>
      </c>
      <c r="H132" s="1325" t="n">
        <v>8</v>
      </c>
      <c r="I132" s="1327" t="s">
        <v>517</v>
      </c>
      <c r="J132" s="1338" t="n">
        <v>600</v>
      </c>
      <c r="K132" s="1209" t="n">
        <v>360</v>
      </c>
      <c r="L132" s="1209" t="n">
        <v>1650</v>
      </c>
      <c r="M132" s="1210" t="n">
        <v>54.0860602806464</v>
      </c>
      <c r="N132" s="1211" t="n">
        <v>4284.65367476288</v>
      </c>
      <c r="O132" s="1212" t="n">
        <v>44735.4587767275</v>
      </c>
      <c r="P132" s="1342" t="n">
        <v>52604.99090514</v>
      </c>
      <c r="Q132" s="1300" t="n">
        <v>21406.676597235</v>
      </c>
      <c r="R132" s="1301" t="n">
        <v>66142.1353739625</v>
      </c>
      <c r="S132" s="1344" t="n">
        <v>74011.667502375</v>
      </c>
    </row>
    <row r="133" customFormat="false" ht="16.5" hidden="false" customHeight="false" outlineLevel="0" collapsed="false">
      <c r="A133" s="1336" t="s">
        <v>529</v>
      </c>
      <c r="B133" s="1337" t="n">
        <f aca="false">J133</f>
        <v>600</v>
      </c>
      <c r="C133" s="1337" t="s">
        <v>496</v>
      </c>
      <c r="D133" s="1337" t="n">
        <f aca="false">K133</f>
        <v>360</v>
      </c>
      <c r="E133" s="1337" t="s">
        <v>496</v>
      </c>
      <c r="F133" s="1357" t="n">
        <f aca="false">L133</f>
        <v>1700</v>
      </c>
      <c r="G133" s="1337" t="s">
        <v>496</v>
      </c>
      <c r="H133" s="1325" t="n">
        <v>8</v>
      </c>
      <c r="I133" s="1327" t="s">
        <v>517</v>
      </c>
      <c r="J133" s="1338" t="n">
        <v>600</v>
      </c>
      <c r="K133" s="1209" t="n">
        <v>360</v>
      </c>
      <c r="L133" s="1209" t="n">
        <v>1700</v>
      </c>
      <c r="M133" s="1210" t="n">
        <v>55.5550986896555</v>
      </c>
      <c r="N133" s="1211" t="n">
        <v>4449.44804686914</v>
      </c>
      <c r="O133" s="1212" t="n">
        <v>45904.5614102063</v>
      </c>
      <c r="P133" s="1342" t="n">
        <v>53985.3907975313</v>
      </c>
      <c r="Q133" s="1300" t="n">
        <v>21924.0571033125</v>
      </c>
      <c r="R133" s="1301" t="n">
        <v>67828.6185135188</v>
      </c>
      <c r="S133" s="1344" t="n">
        <v>75909.4479008438</v>
      </c>
    </row>
    <row r="134" customFormat="false" ht="16.5" hidden="false" customHeight="false" outlineLevel="0" collapsed="false">
      <c r="A134" s="1336" t="s">
        <v>529</v>
      </c>
      <c r="B134" s="1337" t="n">
        <f aca="false">J134</f>
        <v>600</v>
      </c>
      <c r="C134" s="1337" t="s">
        <v>496</v>
      </c>
      <c r="D134" s="1337" t="n">
        <f aca="false">K134</f>
        <v>360</v>
      </c>
      <c r="E134" s="1337" t="s">
        <v>496</v>
      </c>
      <c r="F134" s="1357" t="n">
        <f aca="false">L134</f>
        <v>1750</v>
      </c>
      <c r="G134" s="1337" t="s">
        <v>496</v>
      </c>
      <c r="H134" s="1325" t="n">
        <v>8</v>
      </c>
      <c r="I134" s="1327" t="s">
        <v>517</v>
      </c>
      <c r="J134" s="1338" t="n">
        <v>600</v>
      </c>
      <c r="K134" s="1209" t="n">
        <v>360</v>
      </c>
      <c r="L134" s="1209" t="n">
        <v>1750</v>
      </c>
      <c r="M134" s="1210" t="n">
        <v>57.0452666986644</v>
      </c>
      <c r="N134" s="1211" t="n">
        <v>4614.24241897541</v>
      </c>
      <c r="O134" s="1212" t="n">
        <v>47073.6639124763</v>
      </c>
      <c r="P134" s="1342" t="n">
        <v>55365.7908211313</v>
      </c>
      <c r="Q134" s="1300" t="n">
        <v>22656.9345979725</v>
      </c>
      <c r="R134" s="1301" t="n">
        <v>69730.5985104488</v>
      </c>
      <c r="S134" s="1344" t="n">
        <v>78022.7254191038</v>
      </c>
    </row>
    <row r="135" customFormat="false" ht="16.5" hidden="false" customHeight="false" outlineLevel="0" collapsed="false">
      <c r="A135" s="1336" t="s">
        <v>529</v>
      </c>
      <c r="B135" s="1337" t="n">
        <f aca="false">J135</f>
        <v>600</v>
      </c>
      <c r="C135" s="1337" t="s">
        <v>496</v>
      </c>
      <c r="D135" s="1337" t="n">
        <f aca="false">K135</f>
        <v>360</v>
      </c>
      <c r="E135" s="1337" t="s">
        <v>496</v>
      </c>
      <c r="F135" s="1357" t="n">
        <f aca="false">L135</f>
        <v>1800</v>
      </c>
      <c r="G135" s="1337" t="s">
        <v>496</v>
      </c>
      <c r="H135" s="1325" t="n">
        <v>8</v>
      </c>
      <c r="I135" s="1327" t="s">
        <v>517</v>
      </c>
      <c r="J135" s="1338" t="n">
        <v>600</v>
      </c>
      <c r="K135" s="1209" t="n">
        <v>360</v>
      </c>
      <c r="L135" s="1209" t="n">
        <v>1800</v>
      </c>
      <c r="M135" s="1210" t="n">
        <v>58.5143051076735</v>
      </c>
      <c r="N135" s="1211" t="n">
        <v>4779.03679108167</v>
      </c>
      <c r="O135" s="1212" t="n">
        <v>48242.766545955</v>
      </c>
      <c r="P135" s="1342" t="n">
        <v>56746.1908447311</v>
      </c>
      <c r="Q135" s="1300" t="n">
        <v>23174.31510405</v>
      </c>
      <c r="R135" s="1301" t="n">
        <v>71417.081650005</v>
      </c>
      <c r="S135" s="1344" t="n">
        <v>79920.5059487811</v>
      </c>
    </row>
    <row r="136" customFormat="false" ht="16.5" hidden="false" customHeight="false" outlineLevel="0" collapsed="false">
      <c r="A136" s="1336" t="s">
        <v>529</v>
      </c>
      <c r="B136" s="1337" t="n">
        <f aca="false">J136</f>
        <v>600</v>
      </c>
      <c r="C136" s="1337" t="s">
        <v>496</v>
      </c>
      <c r="D136" s="1337" t="n">
        <f aca="false">K136</f>
        <v>360</v>
      </c>
      <c r="E136" s="1337" t="s">
        <v>496</v>
      </c>
      <c r="F136" s="1357" t="n">
        <f aca="false">L136</f>
        <v>1850</v>
      </c>
      <c r="G136" s="1337" t="s">
        <v>496</v>
      </c>
      <c r="H136" s="1325" t="n">
        <v>8</v>
      </c>
      <c r="I136" s="1327" t="s">
        <v>517</v>
      </c>
      <c r="J136" s="1338" t="n">
        <v>600</v>
      </c>
      <c r="K136" s="1209" t="n">
        <v>360</v>
      </c>
      <c r="L136" s="1209" t="n">
        <v>1850</v>
      </c>
      <c r="M136" s="1210" t="n">
        <v>60.0044731166825</v>
      </c>
      <c r="N136" s="1211" t="n">
        <v>4943.83116318794</v>
      </c>
      <c r="O136" s="1212" t="n">
        <v>49411.8691794338</v>
      </c>
      <c r="P136" s="1342" t="n">
        <v>58126.5907371225</v>
      </c>
      <c r="Q136" s="1300" t="n">
        <v>23907.1927299188</v>
      </c>
      <c r="R136" s="1301" t="n">
        <v>73319.0619093525</v>
      </c>
      <c r="S136" s="1344" t="n">
        <v>82033.7834670413</v>
      </c>
    </row>
    <row r="137" customFormat="false" ht="16.5" hidden="false" customHeight="false" outlineLevel="0" collapsed="false">
      <c r="A137" s="1336" t="s">
        <v>529</v>
      </c>
      <c r="B137" s="1337" t="n">
        <f aca="false">J137</f>
        <v>600</v>
      </c>
      <c r="C137" s="1337" t="s">
        <v>496</v>
      </c>
      <c r="D137" s="1337" t="n">
        <f aca="false">K137</f>
        <v>360</v>
      </c>
      <c r="E137" s="1337" t="s">
        <v>496</v>
      </c>
      <c r="F137" s="1357" t="n">
        <f aca="false">L137</f>
        <v>1900</v>
      </c>
      <c r="G137" s="1337" t="s">
        <v>496</v>
      </c>
      <c r="H137" s="1325" t="n">
        <v>8</v>
      </c>
      <c r="I137" s="1327" t="s">
        <v>517</v>
      </c>
      <c r="J137" s="1338" t="n">
        <v>600</v>
      </c>
      <c r="K137" s="1209" t="n">
        <v>360</v>
      </c>
      <c r="L137" s="1209" t="n">
        <v>1900</v>
      </c>
      <c r="M137" s="1210" t="n">
        <v>61.4735115256915</v>
      </c>
      <c r="N137" s="1211" t="n">
        <v>5108.6255352942</v>
      </c>
      <c r="O137" s="1212" t="n">
        <v>50580.9716817038</v>
      </c>
      <c r="P137" s="1342" t="n">
        <v>59506.9907607225</v>
      </c>
      <c r="Q137" s="1300" t="n">
        <v>24424.5732359963</v>
      </c>
      <c r="R137" s="1301" t="n">
        <v>75005.5449177</v>
      </c>
      <c r="S137" s="1344" t="n">
        <v>83931.5639967188</v>
      </c>
    </row>
    <row r="138" customFormat="false" ht="16.5" hidden="false" customHeight="false" outlineLevel="0" collapsed="false">
      <c r="A138" s="1336" t="s">
        <v>529</v>
      </c>
      <c r="B138" s="1337" t="n">
        <f aca="false">J138</f>
        <v>600</v>
      </c>
      <c r="C138" s="1337" t="s">
        <v>496</v>
      </c>
      <c r="D138" s="1337" t="n">
        <f aca="false">K138</f>
        <v>360</v>
      </c>
      <c r="E138" s="1337" t="s">
        <v>496</v>
      </c>
      <c r="F138" s="1357" t="n">
        <f aca="false">L138</f>
        <v>1950</v>
      </c>
      <c r="G138" s="1337" t="s">
        <v>496</v>
      </c>
      <c r="H138" s="1325" t="n">
        <v>8</v>
      </c>
      <c r="I138" s="1327" t="s">
        <v>517</v>
      </c>
      <c r="J138" s="1338" t="n">
        <v>600</v>
      </c>
      <c r="K138" s="1209" t="n">
        <v>360</v>
      </c>
      <c r="L138" s="1209" t="n">
        <v>1950</v>
      </c>
      <c r="M138" s="1210" t="n">
        <v>63.1372299347005</v>
      </c>
      <c r="N138" s="1211" t="n">
        <v>5273.41990740047</v>
      </c>
      <c r="O138" s="1212" t="n">
        <v>51894.2880828563</v>
      </c>
      <c r="P138" s="1342" t="n">
        <v>61032.4849627088</v>
      </c>
      <c r="Q138" s="1300" t="n">
        <v>24941.9537420738</v>
      </c>
      <c r="R138" s="1301" t="n">
        <v>76836.24182493</v>
      </c>
      <c r="S138" s="1344" t="n">
        <v>85974.4387047825</v>
      </c>
    </row>
    <row r="139" customFormat="false" ht="16.5" hidden="false" customHeight="false" outlineLevel="0" collapsed="false">
      <c r="A139" s="1336" t="s">
        <v>529</v>
      </c>
      <c r="B139" s="1337" t="n">
        <f aca="false">J139</f>
        <v>600</v>
      </c>
      <c r="C139" s="1337" t="s">
        <v>496</v>
      </c>
      <c r="D139" s="1337" t="n">
        <f aca="false">K139</f>
        <v>360</v>
      </c>
      <c r="E139" s="1337" t="s">
        <v>496</v>
      </c>
      <c r="F139" s="1357" t="n">
        <f aca="false">L139</f>
        <v>2000</v>
      </c>
      <c r="G139" s="1337" t="s">
        <v>496</v>
      </c>
      <c r="H139" s="1325" t="n">
        <v>8</v>
      </c>
      <c r="I139" s="1327" t="s">
        <v>517</v>
      </c>
      <c r="J139" s="1338" t="n">
        <v>600</v>
      </c>
      <c r="K139" s="1209" t="n">
        <v>360</v>
      </c>
      <c r="L139" s="1209" t="n">
        <v>2000</v>
      </c>
      <c r="M139" s="1210" t="n">
        <v>64.7409353197095</v>
      </c>
      <c r="N139" s="1211" t="n">
        <v>5438.21427950673</v>
      </c>
      <c r="O139" s="1212" t="n">
        <v>53278.8514913025</v>
      </c>
      <c r="P139" s="1342" t="n">
        <v>62705.1099652988</v>
      </c>
      <c r="Q139" s="1300" t="n">
        <v>25674.8312367338</v>
      </c>
      <c r="R139" s="1301" t="n">
        <v>78953.6827280363</v>
      </c>
      <c r="S139" s="1344" t="n">
        <v>88379.9412020325</v>
      </c>
    </row>
    <row r="140" customFormat="false" ht="16.5" hidden="false" customHeight="false" outlineLevel="0" collapsed="false">
      <c r="A140" s="1336" t="s">
        <v>529</v>
      </c>
      <c r="B140" s="1337" t="n">
        <f aca="false">J140</f>
        <v>600</v>
      </c>
      <c r="C140" s="1337" t="s">
        <v>496</v>
      </c>
      <c r="D140" s="1337" t="n">
        <f aca="false">K140</f>
        <v>360</v>
      </c>
      <c r="E140" s="1337" t="s">
        <v>496</v>
      </c>
      <c r="F140" s="1357" t="n">
        <f aca="false">L140</f>
        <v>2050</v>
      </c>
      <c r="G140" s="1337" t="s">
        <v>496</v>
      </c>
      <c r="H140" s="1325" t="n">
        <v>8</v>
      </c>
      <c r="I140" s="1327" t="s">
        <v>517</v>
      </c>
      <c r="J140" s="1338" t="n">
        <v>600</v>
      </c>
      <c r="K140" s="1209" t="n">
        <v>360</v>
      </c>
      <c r="L140" s="1209" t="n">
        <v>2050</v>
      </c>
      <c r="M140" s="1210" t="n">
        <v>66.2099737287185</v>
      </c>
      <c r="N140" s="1211" t="n">
        <v>5603.00865161299</v>
      </c>
      <c r="O140" s="1212" t="n">
        <v>54447.9539935725</v>
      </c>
      <c r="P140" s="1342" t="n">
        <v>64085.5099888988</v>
      </c>
      <c r="Q140" s="1300" t="n">
        <v>26192.2117428113</v>
      </c>
      <c r="R140" s="1301" t="n">
        <v>80640.1657363838</v>
      </c>
      <c r="S140" s="1344" t="n">
        <v>90277.72173171</v>
      </c>
    </row>
    <row r="141" customFormat="false" ht="16.5" hidden="false" customHeight="false" outlineLevel="0" collapsed="false">
      <c r="A141" s="1324" t="s">
        <v>529</v>
      </c>
      <c r="B141" s="1325" t="n">
        <f aca="false">J141</f>
        <v>600</v>
      </c>
      <c r="C141" s="1325" t="s">
        <v>496</v>
      </c>
      <c r="D141" s="1325" t="n">
        <f aca="false">K141</f>
        <v>360</v>
      </c>
      <c r="E141" s="1325" t="s">
        <v>496</v>
      </c>
      <c r="F141" s="1357" t="n">
        <f aca="false">L141</f>
        <v>2100</v>
      </c>
      <c r="G141" s="1325" t="s">
        <v>496</v>
      </c>
      <c r="H141" s="1325" t="n">
        <v>8</v>
      </c>
      <c r="I141" s="1327" t="s">
        <v>517</v>
      </c>
      <c r="J141" s="1338" t="n">
        <v>600</v>
      </c>
      <c r="K141" s="1209" t="n">
        <v>360</v>
      </c>
      <c r="L141" s="1209" t="n">
        <v>2100</v>
      </c>
      <c r="M141" s="1210" t="n">
        <v>67.7001417377275</v>
      </c>
      <c r="N141" s="1211" t="n">
        <v>5767.80302371926</v>
      </c>
      <c r="O141" s="1212" t="n">
        <v>55617.0566270513</v>
      </c>
      <c r="P141" s="1342" t="n">
        <v>65465.9100124988</v>
      </c>
      <c r="Q141" s="1300" t="n">
        <v>26925.0892374713</v>
      </c>
      <c r="R141" s="1301" t="n">
        <v>82542.1458645225</v>
      </c>
      <c r="S141" s="1344" t="n">
        <v>92390.99924997</v>
      </c>
    </row>
    <row r="142" customFormat="false" ht="16.5" hidden="false" customHeight="false" outlineLevel="0" collapsed="false">
      <c r="A142" s="1336" t="s">
        <v>529</v>
      </c>
      <c r="B142" s="1337" t="n">
        <f aca="false">J142</f>
        <v>600</v>
      </c>
      <c r="C142" s="1337" t="s">
        <v>496</v>
      </c>
      <c r="D142" s="1337" t="n">
        <f aca="false">K142</f>
        <v>360</v>
      </c>
      <c r="E142" s="1337" t="s">
        <v>496</v>
      </c>
      <c r="F142" s="1357" t="n">
        <f aca="false">L142</f>
        <v>2150</v>
      </c>
      <c r="G142" s="1337" t="s">
        <v>496</v>
      </c>
      <c r="H142" s="1325" t="n">
        <v>8</v>
      </c>
      <c r="I142" s="1327" t="s">
        <v>517</v>
      </c>
      <c r="J142" s="1338" t="n">
        <v>600</v>
      </c>
      <c r="K142" s="1209" t="n">
        <v>360</v>
      </c>
      <c r="L142" s="1209" t="n">
        <v>2150</v>
      </c>
      <c r="M142" s="1210" t="n">
        <v>69.1691801467366</v>
      </c>
      <c r="N142" s="1211" t="n">
        <v>5932.59739582553</v>
      </c>
      <c r="O142" s="1212" t="n">
        <v>56786.1591293213</v>
      </c>
      <c r="P142" s="1342" t="n">
        <v>66846.3100360988</v>
      </c>
      <c r="Q142" s="1300" t="n">
        <v>27442.4697435488</v>
      </c>
      <c r="R142" s="1301" t="n">
        <v>84228.62887287</v>
      </c>
      <c r="S142" s="1344" t="n">
        <v>94288.7797796475</v>
      </c>
    </row>
    <row r="143" customFormat="false" ht="16.5" hidden="false" customHeight="false" outlineLevel="0" collapsed="false">
      <c r="A143" s="1336" t="s">
        <v>529</v>
      </c>
      <c r="B143" s="1337" t="n">
        <f aca="false">J143</f>
        <v>600</v>
      </c>
      <c r="C143" s="1337" t="s">
        <v>496</v>
      </c>
      <c r="D143" s="1337" t="n">
        <f aca="false">K143</f>
        <v>360</v>
      </c>
      <c r="E143" s="1337" t="s">
        <v>496</v>
      </c>
      <c r="F143" s="1357" t="n">
        <f aca="false">L143</f>
        <v>2200</v>
      </c>
      <c r="G143" s="1337" t="s">
        <v>496</v>
      </c>
      <c r="H143" s="1325" t="n">
        <v>8</v>
      </c>
      <c r="I143" s="1327" t="s">
        <v>517</v>
      </c>
      <c r="J143" s="1338" t="n">
        <v>600</v>
      </c>
      <c r="K143" s="1209" t="n">
        <v>360</v>
      </c>
      <c r="L143" s="1209" t="n">
        <v>2200</v>
      </c>
      <c r="M143" s="1210" t="n">
        <v>70.6593481557456</v>
      </c>
      <c r="N143" s="1211" t="n">
        <v>6097.39176793179</v>
      </c>
      <c r="O143" s="1212" t="n">
        <v>57955.2617628</v>
      </c>
      <c r="P143" s="1342" t="n">
        <v>68226.70992849</v>
      </c>
      <c r="Q143" s="1300" t="n">
        <v>28175.3472382088</v>
      </c>
      <c r="R143" s="1301" t="n">
        <v>86130.6090010088</v>
      </c>
      <c r="S143" s="1344" t="n">
        <v>96402.0571666988</v>
      </c>
    </row>
    <row r="144" customFormat="false" ht="16.5" hidden="false" customHeight="false" outlineLevel="0" collapsed="false">
      <c r="A144" s="1336" t="s">
        <v>529</v>
      </c>
      <c r="B144" s="1337" t="n">
        <f aca="false">J144</f>
        <v>600</v>
      </c>
      <c r="C144" s="1337" t="s">
        <v>496</v>
      </c>
      <c r="D144" s="1337" t="n">
        <f aca="false">K144</f>
        <v>360</v>
      </c>
      <c r="E144" s="1337" t="s">
        <v>496</v>
      </c>
      <c r="F144" s="1357" t="n">
        <f aca="false">L144</f>
        <v>2250</v>
      </c>
      <c r="G144" s="1337" t="s">
        <v>496</v>
      </c>
      <c r="H144" s="1325" t="n">
        <v>8</v>
      </c>
      <c r="I144" s="1327" t="s">
        <v>517</v>
      </c>
      <c r="J144" s="1338" t="n">
        <v>600</v>
      </c>
      <c r="K144" s="1209" t="n">
        <v>360</v>
      </c>
      <c r="L144" s="1209" t="n">
        <v>2250</v>
      </c>
      <c r="M144" s="1210" t="n">
        <v>72.1283865647546</v>
      </c>
      <c r="N144" s="1211" t="n">
        <v>6262.18614003805</v>
      </c>
      <c r="O144" s="1212" t="n">
        <v>59124.36426507</v>
      </c>
      <c r="P144" s="1342" t="n">
        <v>69607.10995209</v>
      </c>
      <c r="Q144" s="1300" t="n">
        <v>28692.7277442863</v>
      </c>
      <c r="R144" s="1301" t="n">
        <v>87817.0920093563</v>
      </c>
      <c r="S144" s="1344" t="n">
        <v>98299.8376963763</v>
      </c>
    </row>
    <row r="145" customFormat="false" ht="16.5" hidden="false" customHeight="false" outlineLevel="0" collapsed="false">
      <c r="A145" s="1336" t="s">
        <v>529</v>
      </c>
      <c r="B145" s="1337" t="n">
        <f aca="false">J145</f>
        <v>600</v>
      </c>
      <c r="C145" s="1337" t="s">
        <v>496</v>
      </c>
      <c r="D145" s="1337" t="n">
        <f aca="false">K145</f>
        <v>360</v>
      </c>
      <c r="E145" s="1337" t="s">
        <v>496</v>
      </c>
      <c r="F145" s="1357" t="n">
        <f aca="false">L145</f>
        <v>2300</v>
      </c>
      <c r="G145" s="1337" t="s">
        <v>496</v>
      </c>
      <c r="H145" s="1325" t="n">
        <v>8</v>
      </c>
      <c r="I145" s="1327" t="s">
        <v>517</v>
      </c>
      <c r="J145" s="1338" t="n">
        <v>600</v>
      </c>
      <c r="K145" s="1209" t="n">
        <v>360</v>
      </c>
      <c r="L145" s="1209" t="n">
        <v>2300</v>
      </c>
      <c r="M145" s="1210" t="n">
        <v>73.5974249737636</v>
      </c>
      <c r="N145" s="1211" t="n">
        <v>6426.98051214432</v>
      </c>
      <c r="O145" s="1212" t="n">
        <v>60293.4668985488</v>
      </c>
      <c r="P145" s="1342" t="n">
        <v>70987.50997569</v>
      </c>
      <c r="Q145" s="1300" t="n">
        <v>29210.1082503638</v>
      </c>
      <c r="R145" s="1301" t="n">
        <v>89503.5751489125</v>
      </c>
      <c r="S145" s="1344" t="n">
        <v>100197.618226054</v>
      </c>
    </row>
    <row r="146" customFormat="false" ht="16.5" hidden="false" customHeight="false" outlineLevel="0" collapsed="false">
      <c r="A146" s="1336" t="s">
        <v>529</v>
      </c>
      <c r="B146" s="1337" t="n">
        <f aca="false">J146</f>
        <v>600</v>
      </c>
      <c r="C146" s="1337" t="s">
        <v>496</v>
      </c>
      <c r="D146" s="1337" t="n">
        <f aca="false">K146</f>
        <v>360</v>
      </c>
      <c r="E146" s="1337" t="s">
        <v>496</v>
      </c>
      <c r="F146" s="1357" t="n">
        <f aca="false">L146</f>
        <v>2350</v>
      </c>
      <c r="G146" s="1337" t="s">
        <v>496</v>
      </c>
      <c r="H146" s="1325" t="n">
        <v>8</v>
      </c>
      <c r="I146" s="1327" t="s">
        <v>517</v>
      </c>
      <c r="J146" s="1338" t="n">
        <v>600</v>
      </c>
      <c r="K146" s="1209" t="n">
        <v>360</v>
      </c>
      <c r="L146" s="1209" t="n">
        <v>2350</v>
      </c>
      <c r="M146" s="1210" t="n">
        <v>75.0875929827726</v>
      </c>
      <c r="N146" s="1211" t="n">
        <v>6591.77488425058</v>
      </c>
      <c r="O146" s="1212" t="n">
        <v>61462.5695320275</v>
      </c>
      <c r="P146" s="1342" t="n">
        <v>72367.9098680813</v>
      </c>
      <c r="Q146" s="1300" t="n">
        <v>29942.9857450238</v>
      </c>
      <c r="R146" s="1301" t="n">
        <v>91405.5552770513</v>
      </c>
      <c r="S146" s="1344" t="n">
        <v>102310.895613105</v>
      </c>
    </row>
    <row r="147" customFormat="false" ht="16.5" hidden="false" customHeight="false" outlineLevel="0" collapsed="false">
      <c r="A147" s="1336" t="s">
        <v>529</v>
      </c>
      <c r="B147" s="1337" t="n">
        <f aca="false">J147</f>
        <v>600</v>
      </c>
      <c r="C147" s="1337" t="s">
        <v>496</v>
      </c>
      <c r="D147" s="1337" t="n">
        <f aca="false">K147</f>
        <v>360</v>
      </c>
      <c r="E147" s="1337" t="s">
        <v>496</v>
      </c>
      <c r="F147" s="1357" t="n">
        <f aca="false">L147</f>
        <v>2400</v>
      </c>
      <c r="G147" s="1337" t="s">
        <v>496</v>
      </c>
      <c r="H147" s="1325" t="n">
        <v>8</v>
      </c>
      <c r="I147" s="1327" t="s">
        <v>517</v>
      </c>
      <c r="J147" s="1338" t="n">
        <v>600</v>
      </c>
      <c r="K147" s="1209" t="n">
        <v>360</v>
      </c>
      <c r="L147" s="1209" t="n">
        <v>2400</v>
      </c>
      <c r="M147" s="1210" t="n">
        <v>76.5566313917816</v>
      </c>
      <c r="N147" s="1211" t="n">
        <v>6756.56925635685</v>
      </c>
      <c r="O147" s="1212" t="n">
        <v>62631.6720342975</v>
      </c>
      <c r="P147" s="1342" t="n">
        <v>73748.3098916813</v>
      </c>
      <c r="Q147" s="1300" t="n">
        <v>30460.3662511013</v>
      </c>
      <c r="R147" s="1301" t="n">
        <v>93092.0382853988</v>
      </c>
      <c r="S147" s="1344" t="n">
        <v>104208.676142783</v>
      </c>
    </row>
    <row r="148" customFormat="false" ht="16.5" hidden="false" customHeight="false" outlineLevel="0" collapsed="false">
      <c r="A148" s="1336" t="s">
        <v>529</v>
      </c>
      <c r="B148" s="1337" t="n">
        <f aca="false">J148</f>
        <v>600</v>
      </c>
      <c r="C148" s="1337" t="s">
        <v>496</v>
      </c>
      <c r="D148" s="1337" t="n">
        <f aca="false">K148</f>
        <v>360</v>
      </c>
      <c r="E148" s="1337" t="s">
        <v>496</v>
      </c>
      <c r="F148" s="1357" t="n">
        <f aca="false">L148</f>
        <v>2450</v>
      </c>
      <c r="G148" s="1337" t="s">
        <v>496</v>
      </c>
      <c r="H148" s="1325" t="n">
        <v>8</v>
      </c>
      <c r="I148" s="1327" t="s">
        <v>517</v>
      </c>
      <c r="J148" s="1338" t="n">
        <v>600</v>
      </c>
      <c r="K148" s="1209" t="n">
        <v>360</v>
      </c>
      <c r="L148" s="1209" t="n">
        <v>2450</v>
      </c>
      <c r="M148" s="1210" t="n">
        <v>78.338969805301</v>
      </c>
      <c r="N148" s="1211" t="n">
        <v>6921.36362846311</v>
      </c>
      <c r="O148" s="1212" t="n">
        <v>64504.016960535</v>
      </c>
      <c r="P148" s="1342" t="n">
        <v>75819.0215857275</v>
      </c>
      <c r="Q148" s="1300" t="n">
        <v>31193.2437457613</v>
      </c>
      <c r="R148" s="1301" t="n">
        <v>95697.2607062963</v>
      </c>
      <c r="S148" s="1344" t="n">
        <v>107012.265331489</v>
      </c>
    </row>
    <row r="149" customFormat="false" ht="16.5" hidden="false" customHeight="false" outlineLevel="0" collapsed="false">
      <c r="A149" s="1336" t="s">
        <v>529</v>
      </c>
      <c r="B149" s="1337" t="n">
        <f aca="false">J149</f>
        <v>600</v>
      </c>
      <c r="C149" s="1337" t="s">
        <v>496</v>
      </c>
      <c r="D149" s="1337" t="n">
        <f aca="false">K149</f>
        <v>360</v>
      </c>
      <c r="E149" s="1337" t="s">
        <v>496</v>
      </c>
      <c r="F149" s="1357" t="n">
        <f aca="false">L149</f>
        <v>2500</v>
      </c>
      <c r="G149" s="1337" t="s">
        <v>496</v>
      </c>
      <c r="H149" s="1325" t="n">
        <v>8</v>
      </c>
      <c r="I149" s="1327" t="s">
        <v>517</v>
      </c>
      <c r="J149" s="1338" t="n">
        <v>600</v>
      </c>
      <c r="K149" s="1209" t="n">
        <v>360</v>
      </c>
      <c r="L149" s="1209" t="n">
        <v>2500</v>
      </c>
      <c r="M149" s="1210" t="n">
        <v>79.80800821431</v>
      </c>
      <c r="N149" s="1211" t="n">
        <v>7086.15800056938</v>
      </c>
      <c r="O149" s="1212" t="n">
        <v>65673.1195940138</v>
      </c>
      <c r="P149" s="1342" t="n">
        <v>77199.4216093275</v>
      </c>
      <c r="Q149" s="1300" t="n">
        <v>31710.6242518388</v>
      </c>
      <c r="R149" s="1301" t="n">
        <v>97383.7438458525</v>
      </c>
      <c r="S149" s="1344" t="n">
        <v>108910.045861166</v>
      </c>
    </row>
    <row r="150" customFormat="false" ht="16.5" hidden="false" customHeight="false" outlineLevel="0" collapsed="false">
      <c r="A150" s="1336" t="s">
        <v>529</v>
      </c>
      <c r="B150" s="1337" t="n">
        <f aca="false">J150</f>
        <v>600</v>
      </c>
      <c r="C150" s="1337" t="s">
        <v>496</v>
      </c>
      <c r="D150" s="1337" t="n">
        <f aca="false">K150</f>
        <v>360</v>
      </c>
      <c r="E150" s="1337" t="s">
        <v>496</v>
      </c>
      <c r="F150" s="1357" t="n">
        <f aca="false">L150</f>
        <v>2550</v>
      </c>
      <c r="G150" s="1337" t="s">
        <v>496</v>
      </c>
      <c r="H150" s="1325" t="n">
        <v>8</v>
      </c>
      <c r="I150" s="1327" t="s">
        <v>517</v>
      </c>
      <c r="J150" s="1338" t="n">
        <v>600</v>
      </c>
      <c r="K150" s="1209" t="n">
        <v>360</v>
      </c>
      <c r="L150" s="1209" t="n">
        <v>2550</v>
      </c>
      <c r="M150" s="1210" t="n">
        <v>81.298176223319</v>
      </c>
      <c r="N150" s="1211" t="n">
        <v>7250.95237267564</v>
      </c>
      <c r="O150" s="1212" t="n">
        <v>66842.2222274925</v>
      </c>
      <c r="P150" s="1342" t="n">
        <v>78579.8216329275</v>
      </c>
      <c r="Q150" s="1300" t="n">
        <v>32443.5018777075</v>
      </c>
      <c r="R150" s="1301" t="n">
        <v>99285.7241052</v>
      </c>
      <c r="S150" s="1344" t="n">
        <v>111023.323510635</v>
      </c>
    </row>
    <row r="151" customFormat="false" ht="16.5" hidden="false" customHeight="false" outlineLevel="0" collapsed="false">
      <c r="A151" s="1324" t="s">
        <v>529</v>
      </c>
      <c r="B151" s="1325" t="n">
        <f aca="false">J151</f>
        <v>600</v>
      </c>
      <c r="C151" s="1325" t="s">
        <v>496</v>
      </c>
      <c r="D151" s="1325" t="n">
        <f aca="false">K151</f>
        <v>360</v>
      </c>
      <c r="E151" s="1325" t="s">
        <v>496</v>
      </c>
      <c r="F151" s="1357" t="n">
        <f aca="false">L151</f>
        <v>2600</v>
      </c>
      <c r="G151" s="1325" t="s">
        <v>496</v>
      </c>
      <c r="H151" s="1325" t="n">
        <v>8</v>
      </c>
      <c r="I151" s="1327" t="s">
        <v>517</v>
      </c>
      <c r="J151" s="1338" t="n">
        <v>600</v>
      </c>
      <c r="K151" s="1209" t="n">
        <v>360</v>
      </c>
      <c r="L151" s="1209" t="n">
        <v>2600</v>
      </c>
      <c r="M151" s="1210" t="n">
        <v>82.767214632328</v>
      </c>
      <c r="N151" s="1211" t="n">
        <v>7415.74674478191</v>
      </c>
      <c r="O151" s="1212" t="n">
        <v>68011.3247297625</v>
      </c>
      <c r="P151" s="1342" t="n">
        <v>79960.2216565275</v>
      </c>
      <c r="Q151" s="1300" t="n">
        <v>32960.882383785</v>
      </c>
      <c r="R151" s="1301" t="n">
        <v>100972.207113548</v>
      </c>
      <c r="S151" s="1344" t="n">
        <v>112921.104040313</v>
      </c>
    </row>
    <row r="152" customFormat="false" ht="16.5" hidden="false" customHeight="false" outlineLevel="0" collapsed="false">
      <c r="A152" s="1336" t="s">
        <v>529</v>
      </c>
      <c r="B152" s="1337" t="n">
        <f aca="false">J152</f>
        <v>600</v>
      </c>
      <c r="C152" s="1337" t="s">
        <v>496</v>
      </c>
      <c r="D152" s="1337" t="n">
        <f aca="false">K152</f>
        <v>360</v>
      </c>
      <c r="E152" s="1337" t="s">
        <v>496</v>
      </c>
      <c r="F152" s="1357" t="n">
        <f aca="false">L152</f>
        <v>2650</v>
      </c>
      <c r="G152" s="1337" t="s">
        <v>496</v>
      </c>
      <c r="H152" s="1325" t="n">
        <v>8</v>
      </c>
      <c r="I152" s="1327" t="s">
        <v>517</v>
      </c>
      <c r="J152" s="1338" t="n">
        <v>600</v>
      </c>
      <c r="K152" s="1209" t="n">
        <v>360</v>
      </c>
      <c r="L152" s="1209" t="n">
        <v>2650</v>
      </c>
      <c r="M152" s="1210" t="n">
        <v>84.257382641337</v>
      </c>
      <c r="N152" s="1211" t="n">
        <v>7580.54111688817</v>
      </c>
      <c r="O152" s="1212" t="n">
        <v>69180.4273632413</v>
      </c>
      <c r="P152" s="1342" t="n">
        <v>81340.6215489188</v>
      </c>
      <c r="Q152" s="1300" t="n">
        <v>33693.759878445</v>
      </c>
      <c r="R152" s="1301" t="n">
        <v>102874.187241686</v>
      </c>
      <c r="S152" s="1344" t="n">
        <v>115034.381427364</v>
      </c>
    </row>
    <row r="153" customFormat="false" ht="16.5" hidden="false" customHeight="false" outlineLevel="0" collapsed="false">
      <c r="A153" s="1336" t="s">
        <v>529</v>
      </c>
      <c r="B153" s="1337" t="n">
        <f aca="false">J153</f>
        <v>600</v>
      </c>
      <c r="C153" s="1337" t="s">
        <v>496</v>
      </c>
      <c r="D153" s="1337" t="n">
        <f aca="false">K153</f>
        <v>360</v>
      </c>
      <c r="E153" s="1337" t="s">
        <v>496</v>
      </c>
      <c r="F153" s="1357" t="n">
        <f aca="false">L153</f>
        <v>2700</v>
      </c>
      <c r="G153" s="1337" t="s">
        <v>496</v>
      </c>
      <c r="H153" s="1325" t="n">
        <v>8</v>
      </c>
      <c r="I153" s="1327" t="s">
        <v>517</v>
      </c>
      <c r="J153" s="1338" t="n">
        <v>600</v>
      </c>
      <c r="K153" s="1209" t="n">
        <v>360</v>
      </c>
      <c r="L153" s="1209" t="n">
        <v>2700</v>
      </c>
      <c r="M153" s="1210" t="n">
        <v>85.9211010503461</v>
      </c>
      <c r="N153" s="1211" t="n">
        <v>7745.33548899443</v>
      </c>
      <c r="O153" s="1212" t="n">
        <v>70493.7437643938</v>
      </c>
      <c r="P153" s="1342" t="n">
        <v>82866.115750905</v>
      </c>
      <c r="Q153" s="1300" t="n">
        <v>34211.1403845225</v>
      </c>
      <c r="R153" s="1301" t="n">
        <v>104704.884148916</v>
      </c>
      <c r="S153" s="1344" t="n">
        <v>117077.256135428</v>
      </c>
    </row>
    <row r="154" customFormat="false" ht="16.5" hidden="false" customHeight="false" outlineLevel="0" collapsed="false">
      <c r="A154" s="1336" t="s">
        <v>529</v>
      </c>
      <c r="B154" s="1337" t="n">
        <f aca="false">J154</f>
        <v>600</v>
      </c>
      <c r="C154" s="1337" t="s">
        <v>496</v>
      </c>
      <c r="D154" s="1337" t="n">
        <f aca="false">K154</f>
        <v>360</v>
      </c>
      <c r="E154" s="1337" t="s">
        <v>496</v>
      </c>
      <c r="F154" s="1357" t="n">
        <f aca="false">L154</f>
        <v>2750</v>
      </c>
      <c r="G154" s="1337" t="s">
        <v>496</v>
      </c>
      <c r="H154" s="1325" t="n">
        <v>8</v>
      </c>
      <c r="I154" s="1327" t="s">
        <v>517</v>
      </c>
      <c r="J154" s="1338" t="n">
        <v>600</v>
      </c>
      <c r="K154" s="1209" t="n">
        <v>360</v>
      </c>
      <c r="L154" s="1209" t="n">
        <v>2750</v>
      </c>
      <c r="M154" s="1210" t="n">
        <v>87.3901394593551</v>
      </c>
      <c r="N154" s="1211" t="n">
        <v>7910.1298611007</v>
      </c>
      <c r="O154" s="1212" t="n">
        <v>71662.8462666638</v>
      </c>
      <c r="P154" s="1342" t="n">
        <v>84246.515774505</v>
      </c>
      <c r="Q154" s="1300" t="n">
        <v>34728.5208906</v>
      </c>
      <c r="R154" s="1301" t="n">
        <v>106391.367157264</v>
      </c>
      <c r="S154" s="1344" t="n">
        <v>118975.036665105</v>
      </c>
    </row>
    <row r="155" customFormat="false" ht="16.5" hidden="false" customHeight="false" outlineLevel="0" collapsed="false">
      <c r="A155" s="1336" t="s">
        <v>529</v>
      </c>
      <c r="B155" s="1337" t="n">
        <f aca="false">J155</f>
        <v>600</v>
      </c>
      <c r="C155" s="1337" t="s">
        <v>496</v>
      </c>
      <c r="D155" s="1337" t="n">
        <f aca="false">K155</f>
        <v>360</v>
      </c>
      <c r="E155" s="1337" t="s">
        <v>496</v>
      </c>
      <c r="F155" s="1357" t="n">
        <f aca="false">L155</f>
        <v>2800</v>
      </c>
      <c r="G155" s="1337" t="s">
        <v>496</v>
      </c>
      <c r="H155" s="1325" t="n">
        <v>8</v>
      </c>
      <c r="I155" s="1327" t="s">
        <v>517</v>
      </c>
      <c r="J155" s="1338" t="n">
        <v>600</v>
      </c>
      <c r="K155" s="1209" t="n">
        <v>360</v>
      </c>
      <c r="L155" s="1209" t="n">
        <v>2800</v>
      </c>
      <c r="M155" s="1210" t="n">
        <v>88.8803074683641</v>
      </c>
      <c r="N155" s="1211" t="n">
        <v>8074.92423320696</v>
      </c>
      <c r="O155" s="1212" t="n">
        <v>72831.9489001425</v>
      </c>
      <c r="P155" s="1342" t="n">
        <v>85626.915798105</v>
      </c>
      <c r="Q155" s="1300" t="n">
        <v>35461.39838526</v>
      </c>
      <c r="R155" s="1301" t="n">
        <v>108293.347285403</v>
      </c>
      <c r="S155" s="1344" t="n">
        <v>121088.314183365</v>
      </c>
    </row>
    <row r="156" customFormat="false" ht="16.5" hidden="false" customHeight="false" outlineLevel="0" collapsed="false">
      <c r="A156" s="1336" t="s">
        <v>529</v>
      </c>
      <c r="B156" s="1337" t="n">
        <f aca="false">J156</f>
        <v>600</v>
      </c>
      <c r="C156" s="1337" t="s">
        <v>496</v>
      </c>
      <c r="D156" s="1337" t="n">
        <f aca="false">K156</f>
        <v>360</v>
      </c>
      <c r="E156" s="1337" t="s">
        <v>496</v>
      </c>
      <c r="F156" s="1357" t="n">
        <f aca="false">L156</f>
        <v>2850</v>
      </c>
      <c r="G156" s="1337" t="s">
        <v>496</v>
      </c>
      <c r="H156" s="1325" t="n">
        <v>8</v>
      </c>
      <c r="I156" s="1327" t="s">
        <v>517</v>
      </c>
      <c r="J156" s="1338" t="n">
        <v>600</v>
      </c>
      <c r="K156" s="1209" t="n">
        <v>360</v>
      </c>
      <c r="L156" s="1209" t="n">
        <v>2850</v>
      </c>
      <c r="M156" s="1210" t="n">
        <v>90.3493458773731</v>
      </c>
      <c r="N156" s="1211" t="n">
        <v>8239.71860531323</v>
      </c>
      <c r="O156" s="1212" t="n">
        <v>74001.0514024125</v>
      </c>
      <c r="P156" s="1342" t="n">
        <v>87007.315821705</v>
      </c>
      <c r="Q156" s="1300" t="n">
        <v>35978.7788913375</v>
      </c>
      <c r="R156" s="1301" t="n">
        <v>109979.83029375</v>
      </c>
      <c r="S156" s="1344" t="n">
        <v>122986.094713043</v>
      </c>
    </row>
    <row r="157" customFormat="false" ht="16.5" hidden="false" customHeight="false" outlineLevel="0" collapsed="false">
      <c r="A157" s="1336" t="s">
        <v>529</v>
      </c>
      <c r="B157" s="1337" t="n">
        <f aca="false">J157</f>
        <v>600</v>
      </c>
      <c r="C157" s="1337" t="s">
        <v>496</v>
      </c>
      <c r="D157" s="1337" t="n">
        <f aca="false">K157</f>
        <v>360</v>
      </c>
      <c r="E157" s="1337" t="s">
        <v>496</v>
      </c>
      <c r="F157" s="1357" t="n">
        <f aca="false">L157</f>
        <v>2900</v>
      </c>
      <c r="G157" s="1337" t="s">
        <v>496</v>
      </c>
      <c r="H157" s="1325" t="n">
        <v>8</v>
      </c>
      <c r="I157" s="1327" t="s">
        <v>517</v>
      </c>
      <c r="J157" s="1338" t="n">
        <v>600</v>
      </c>
      <c r="K157" s="1209" t="n">
        <v>360</v>
      </c>
      <c r="L157" s="1209" t="n">
        <v>2900</v>
      </c>
      <c r="M157" s="1210" t="n">
        <v>91.8395138863821</v>
      </c>
      <c r="N157" s="1211" t="n">
        <v>8404.51297741949</v>
      </c>
      <c r="O157" s="1212" t="n">
        <v>75170.1540358913</v>
      </c>
      <c r="P157" s="1342" t="n">
        <v>88387.7157140963</v>
      </c>
      <c r="Q157" s="1300" t="n">
        <v>36711.6563859975</v>
      </c>
      <c r="R157" s="1301" t="n">
        <v>111881.810421889</v>
      </c>
      <c r="S157" s="1344" t="n">
        <v>125099.372100094</v>
      </c>
    </row>
    <row r="158" customFormat="false" ht="16.5" hidden="false" customHeight="false" outlineLevel="0" collapsed="false">
      <c r="A158" s="1336" t="s">
        <v>529</v>
      </c>
      <c r="B158" s="1337" t="n">
        <f aca="false">J158</f>
        <v>600</v>
      </c>
      <c r="C158" s="1337" t="s">
        <v>496</v>
      </c>
      <c r="D158" s="1337" t="n">
        <f aca="false">K158</f>
        <v>360</v>
      </c>
      <c r="E158" s="1337" t="s">
        <v>496</v>
      </c>
      <c r="F158" s="1357" t="n">
        <f aca="false">L158</f>
        <v>2950</v>
      </c>
      <c r="G158" s="1337" t="s">
        <v>496</v>
      </c>
      <c r="H158" s="1325" t="n">
        <v>8</v>
      </c>
      <c r="I158" s="1327" t="s">
        <v>517</v>
      </c>
      <c r="J158" s="1338" t="n">
        <v>600</v>
      </c>
      <c r="K158" s="1209" t="n">
        <v>360</v>
      </c>
      <c r="L158" s="1209" t="n">
        <v>2950</v>
      </c>
      <c r="M158" s="1210" t="n">
        <v>93.3085522953911</v>
      </c>
      <c r="N158" s="1211" t="n">
        <v>8569.30734952576</v>
      </c>
      <c r="O158" s="1212" t="n">
        <v>76339.25666937</v>
      </c>
      <c r="P158" s="1342" t="n">
        <v>89768.1157376963</v>
      </c>
      <c r="Q158" s="1300" t="n">
        <v>37229.036892075</v>
      </c>
      <c r="R158" s="1301" t="n">
        <v>113568.293561445</v>
      </c>
      <c r="S158" s="1344" t="n">
        <v>126997.152629771</v>
      </c>
    </row>
    <row r="159" customFormat="false" ht="16.5" hidden="false" customHeight="false" outlineLevel="0" collapsed="false">
      <c r="A159" s="1336" t="s">
        <v>529</v>
      </c>
      <c r="B159" s="1337" t="n">
        <f aca="false">J159</f>
        <v>600</v>
      </c>
      <c r="C159" s="1337" t="s">
        <v>496</v>
      </c>
      <c r="D159" s="1337" t="n">
        <f aca="false">K159</f>
        <v>360</v>
      </c>
      <c r="E159" s="1337" t="s">
        <v>496</v>
      </c>
      <c r="F159" s="1357" t="n">
        <f aca="false">L159</f>
        <v>3000</v>
      </c>
      <c r="G159" s="1337" t="s">
        <v>496</v>
      </c>
      <c r="H159" s="1325" t="n">
        <v>8</v>
      </c>
      <c r="I159" s="1327" t="s">
        <v>517</v>
      </c>
      <c r="J159" s="1356" t="n">
        <v>600</v>
      </c>
      <c r="K159" s="1232" t="n">
        <v>360</v>
      </c>
      <c r="L159" s="1232" t="n">
        <v>3000</v>
      </c>
      <c r="M159" s="1233" t="n">
        <v>94.7987203044001</v>
      </c>
      <c r="N159" s="1234" t="n">
        <v>8734.10172163202</v>
      </c>
      <c r="O159" s="1235" t="n">
        <v>78606.6371587913</v>
      </c>
      <c r="P159" s="1353" t="n">
        <v>91148.5157612963</v>
      </c>
      <c r="Q159" s="1306" t="n">
        <v>37961.914386735</v>
      </c>
      <c r="R159" s="1307" t="n">
        <v>116568.551545526</v>
      </c>
      <c r="S159" s="1355" t="n">
        <v>129110.430148031</v>
      </c>
    </row>
    <row r="160" customFormat="false" ht="15.75" hidden="false" customHeight="false" outlineLevel="0" collapsed="false">
      <c r="M160" s="1381"/>
      <c r="P160" s="179"/>
      <c r="S160" s="179"/>
    </row>
    <row r="161" customFormat="false" ht="15.75" hidden="false" customHeight="false" outlineLevel="0" collapsed="false">
      <c r="M161" s="1381"/>
      <c r="P161" s="179"/>
      <c r="S161" s="179"/>
    </row>
    <row r="162" customFormat="false" ht="15.75" hidden="false" customHeight="false" outlineLevel="0" collapsed="false">
      <c r="M162" s="1381"/>
      <c r="P162" s="179"/>
      <c r="S162" s="179"/>
    </row>
    <row r="163" customFormat="false" ht="15.75" hidden="false" customHeight="false" outlineLevel="0" collapsed="false">
      <c r="M163" s="1381"/>
      <c r="P163" s="179"/>
      <c r="S163" s="179"/>
    </row>
    <row r="164" customFormat="false" ht="15.75" hidden="false" customHeight="false" outlineLevel="0" collapsed="false">
      <c r="M164" s="1381"/>
      <c r="P164" s="179"/>
      <c r="S164" s="179"/>
    </row>
    <row r="165" customFormat="false" ht="15.75" hidden="false" customHeight="false" outlineLevel="0" collapsed="false">
      <c r="M165" s="1381"/>
      <c r="P165" s="179"/>
      <c r="S165" s="179"/>
    </row>
    <row r="166" customFormat="false" ht="15.75" hidden="false" customHeight="false" outlineLevel="0" collapsed="false">
      <c r="M166" s="1381"/>
      <c r="P166" s="179"/>
      <c r="S166" s="179"/>
    </row>
    <row r="167" customFormat="false" ht="15.75" hidden="false" customHeight="false" outlineLevel="0" collapsed="false">
      <c r="M167" s="1381"/>
      <c r="P167" s="179"/>
      <c r="S167" s="179"/>
    </row>
    <row r="168" customFormat="false" ht="15.75" hidden="false" customHeight="false" outlineLevel="0" collapsed="false">
      <c r="M168" s="1381"/>
      <c r="P168" s="179"/>
      <c r="S168" s="179"/>
    </row>
    <row r="169" customFormat="false" ht="15.75" hidden="false" customHeight="false" outlineLevel="0" collapsed="false">
      <c r="M169" s="1381"/>
      <c r="P169" s="179"/>
      <c r="S169" s="179"/>
    </row>
    <row r="170" customFormat="false" ht="15.75" hidden="false" customHeight="false" outlineLevel="0" collapsed="false">
      <c r="M170" s="1381"/>
      <c r="P170" s="179"/>
      <c r="S170" s="179"/>
    </row>
    <row r="171" customFormat="false" ht="15.75" hidden="false" customHeight="false" outlineLevel="0" collapsed="false">
      <c r="M171" s="1381"/>
      <c r="P171" s="179"/>
      <c r="S171" s="179"/>
    </row>
    <row r="172" customFormat="false" ht="15.75" hidden="false" customHeight="false" outlineLevel="0" collapsed="false">
      <c r="M172" s="1381"/>
      <c r="P172" s="179"/>
      <c r="S172" s="179"/>
    </row>
    <row r="173" customFormat="false" ht="15.75" hidden="false" customHeight="false" outlineLevel="0" collapsed="false">
      <c r="M173" s="1381"/>
      <c r="P173" s="179"/>
      <c r="S173" s="179"/>
    </row>
    <row r="174" customFormat="false" ht="15.75" hidden="false" customHeight="false" outlineLevel="0" collapsed="false">
      <c r="M174" s="1381"/>
      <c r="P174" s="179"/>
      <c r="S174" s="179"/>
    </row>
    <row r="175" customFormat="false" ht="15.75" hidden="false" customHeight="false" outlineLevel="0" collapsed="false">
      <c r="M175" s="1381"/>
      <c r="P175" s="179"/>
      <c r="S175" s="179"/>
    </row>
    <row r="176" customFormat="false" ht="15.75" hidden="false" customHeight="false" outlineLevel="0" collapsed="false">
      <c r="M176" s="1381"/>
      <c r="P176" s="179"/>
      <c r="S176" s="179"/>
    </row>
    <row r="177" customFormat="false" ht="15.75" hidden="false" customHeight="false" outlineLevel="0" collapsed="false">
      <c r="M177" s="1381"/>
      <c r="P177" s="179"/>
      <c r="S177" s="179"/>
    </row>
    <row r="178" customFormat="false" ht="15.75" hidden="false" customHeight="false" outlineLevel="0" collapsed="false">
      <c r="M178" s="1381"/>
      <c r="P178" s="179"/>
      <c r="S178" s="179"/>
    </row>
    <row r="179" customFormat="false" ht="15.75" hidden="false" customHeight="false" outlineLevel="0" collapsed="false">
      <c r="M179" s="1381"/>
      <c r="P179" s="179"/>
      <c r="S179" s="179"/>
    </row>
    <row r="180" customFormat="false" ht="15.75" hidden="false" customHeight="false" outlineLevel="0" collapsed="false">
      <c r="M180" s="1381"/>
      <c r="P180" s="179"/>
      <c r="S180" s="179"/>
    </row>
    <row r="181" customFormat="false" ht="15.75" hidden="false" customHeight="false" outlineLevel="0" collapsed="false">
      <c r="M181" s="1381"/>
      <c r="P181" s="179"/>
      <c r="S181" s="179"/>
    </row>
    <row r="182" customFormat="false" ht="15.75" hidden="false" customHeight="false" outlineLevel="0" collapsed="false">
      <c r="M182" s="1381"/>
      <c r="P182" s="179"/>
      <c r="S182" s="179"/>
    </row>
    <row r="183" customFormat="false" ht="15.75" hidden="false" customHeight="false" outlineLevel="0" collapsed="false">
      <c r="M183" s="1381"/>
      <c r="P183" s="179"/>
      <c r="S183" s="179"/>
    </row>
    <row r="184" customFormat="false" ht="15.75" hidden="false" customHeight="false" outlineLevel="0" collapsed="false">
      <c r="M184" s="1381"/>
      <c r="P184" s="179"/>
      <c r="S184" s="179"/>
    </row>
    <row r="185" customFormat="false" ht="15.75" hidden="false" customHeight="false" outlineLevel="0" collapsed="false">
      <c r="M185" s="1381"/>
      <c r="P185" s="179"/>
      <c r="S185" s="179"/>
    </row>
    <row r="186" customFormat="false" ht="15.75" hidden="false" customHeight="false" outlineLevel="0" collapsed="false">
      <c r="M186" s="1381"/>
      <c r="P186" s="179"/>
      <c r="S186" s="179"/>
    </row>
    <row r="187" customFormat="false" ht="15.75" hidden="false" customHeight="false" outlineLevel="0" collapsed="false">
      <c r="M187" s="1381"/>
      <c r="P187" s="179"/>
      <c r="S187" s="179"/>
    </row>
    <row r="188" customFormat="false" ht="15.75" hidden="false" customHeight="false" outlineLevel="0" collapsed="false">
      <c r="M188" s="1381"/>
      <c r="P188" s="179"/>
      <c r="S188" s="179"/>
    </row>
    <row r="189" customFormat="false" ht="15.75" hidden="false" customHeight="false" outlineLevel="0" collapsed="false">
      <c r="M189" s="1381"/>
      <c r="P189" s="179"/>
      <c r="S189" s="179"/>
    </row>
    <row r="190" customFormat="false" ht="15.75" hidden="false" customHeight="false" outlineLevel="0" collapsed="false">
      <c r="M190" s="1381"/>
      <c r="P190" s="179"/>
      <c r="S190" s="179"/>
    </row>
    <row r="191" customFormat="false" ht="15.75" hidden="false" customHeight="false" outlineLevel="0" collapsed="false">
      <c r="M191" s="1381"/>
      <c r="P191" s="179"/>
      <c r="S191" s="179"/>
    </row>
    <row r="192" customFormat="false" ht="15.75" hidden="false" customHeight="false" outlineLevel="0" collapsed="false">
      <c r="M192" s="1381"/>
      <c r="P192" s="179"/>
      <c r="S192" s="179"/>
    </row>
    <row r="193" customFormat="false" ht="15.75" hidden="false" customHeight="false" outlineLevel="0" collapsed="false">
      <c r="M193" s="1381"/>
      <c r="P193" s="179"/>
      <c r="S193" s="179"/>
    </row>
    <row r="194" customFormat="false" ht="15.75" hidden="false" customHeight="false" outlineLevel="0" collapsed="false">
      <c r="M194" s="1381"/>
      <c r="P194" s="179"/>
      <c r="S194" s="179"/>
    </row>
    <row r="195" customFormat="false" ht="15.75" hidden="false" customHeight="false" outlineLevel="0" collapsed="false">
      <c r="M195" s="1381"/>
      <c r="P195" s="179"/>
      <c r="S195" s="179"/>
    </row>
    <row r="196" customFormat="false" ht="15.75" hidden="false" customHeight="false" outlineLevel="0" collapsed="false">
      <c r="M196" s="1381"/>
      <c r="P196" s="179"/>
      <c r="S196" s="179"/>
    </row>
    <row r="197" customFormat="false" ht="15.75" hidden="false" customHeight="false" outlineLevel="0" collapsed="false">
      <c r="M197" s="1381"/>
      <c r="P197" s="179"/>
      <c r="S197" s="179"/>
    </row>
    <row r="198" customFormat="false" ht="15.75" hidden="false" customHeight="false" outlineLevel="0" collapsed="false">
      <c r="M198" s="1381"/>
      <c r="P198" s="179"/>
      <c r="S198" s="179"/>
    </row>
    <row r="199" customFormat="false" ht="15.75" hidden="false" customHeight="false" outlineLevel="0" collapsed="false">
      <c r="M199" s="1381"/>
      <c r="P199" s="179"/>
      <c r="S199" s="179"/>
    </row>
    <row r="200" customFormat="false" ht="15.75" hidden="false" customHeight="false" outlineLevel="0" collapsed="false">
      <c r="M200" s="1381"/>
      <c r="P200" s="179"/>
      <c r="S200" s="179"/>
    </row>
    <row r="201" customFormat="false" ht="15.75" hidden="false" customHeight="false" outlineLevel="0" collapsed="false">
      <c r="M201" s="1381"/>
      <c r="P201" s="179"/>
      <c r="S201" s="179"/>
    </row>
    <row r="202" customFormat="false" ht="15.75" hidden="false" customHeight="false" outlineLevel="0" collapsed="false">
      <c r="M202" s="1381"/>
      <c r="P202" s="179"/>
      <c r="S202" s="179"/>
    </row>
    <row r="203" customFormat="false" ht="15.75" hidden="false" customHeight="false" outlineLevel="0" collapsed="false">
      <c r="M203" s="1381"/>
      <c r="P203" s="179"/>
      <c r="S203" s="179"/>
    </row>
    <row r="204" customFormat="false" ht="15.75" hidden="false" customHeight="false" outlineLevel="0" collapsed="false">
      <c r="M204" s="1381"/>
      <c r="P204" s="179"/>
      <c r="S204" s="179"/>
    </row>
    <row r="205" customFormat="false" ht="15.75" hidden="false" customHeight="false" outlineLevel="0" collapsed="false">
      <c r="M205" s="1381"/>
      <c r="P205" s="179"/>
      <c r="S205" s="179"/>
    </row>
    <row r="206" customFormat="false" ht="15.75" hidden="false" customHeight="false" outlineLevel="0" collapsed="false">
      <c r="M206" s="1381"/>
      <c r="P206" s="179"/>
      <c r="S206" s="179"/>
    </row>
    <row r="207" customFormat="false" ht="15.75" hidden="false" customHeight="false" outlineLevel="0" collapsed="false">
      <c r="M207" s="1381"/>
      <c r="P207" s="179"/>
      <c r="S207" s="179"/>
    </row>
    <row r="208" customFormat="false" ht="15.75" hidden="false" customHeight="false" outlineLevel="0" collapsed="false">
      <c r="M208" s="1381"/>
      <c r="P208" s="179"/>
      <c r="S208" s="179"/>
    </row>
    <row r="209" customFormat="false" ht="15.75" hidden="false" customHeight="false" outlineLevel="0" collapsed="false">
      <c r="M209" s="1381"/>
      <c r="P209" s="179"/>
      <c r="S209" s="179"/>
    </row>
    <row r="210" customFormat="false" ht="15.75" hidden="false" customHeight="false" outlineLevel="0" collapsed="false">
      <c r="M210" s="1381"/>
      <c r="P210" s="179"/>
      <c r="S210" s="179"/>
    </row>
    <row r="211" customFormat="false" ht="15.75" hidden="false" customHeight="false" outlineLevel="0" collapsed="false">
      <c r="M211" s="1381"/>
      <c r="P211" s="179"/>
      <c r="S211" s="179"/>
    </row>
    <row r="212" customFormat="false" ht="15.75" hidden="false" customHeight="false" outlineLevel="0" collapsed="false">
      <c r="M212" s="1381"/>
      <c r="P212" s="179"/>
      <c r="S212" s="179"/>
    </row>
    <row r="213" customFormat="false" ht="15.75" hidden="false" customHeight="false" outlineLevel="0" collapsed="false">
      <c r="M213" s="1381"/>
      <c r="P213" s="179"/>
      <c r="S213" s="179"/>
    </row>
    <row r="214" customFormat="false" ht="15.75" hidden="false" customHeight="false" outlineLevel="0" collapsed="false">
      <c r="M214" s="1381"/>
      <c r="P214" s="179"/>
      <c r="S214" s="179"/>
    </row>
    <row r="215" customFormat="false" ht="15.75" hidden="false" customHeight="false" outlineLevel="0" collapsed="false">
      <c r="M215" s="1381"/>
      <c r="P215" s="179"/>
      <c r="S215" s="179"/>
    </row>
    <row r="216" customFormat="false" ht="15.75" hidden="false" customHeight="false" outlineLevel="0" collapsed="false">
      <c r="M216" s="1381"/>
      <c r="P216" s="179"/>
      <c r="S216" s="179"/>
    </row>
    <row r="217" customFormat="false" ht="15.75" hidden="false" customHeight="false" outlineLevel="0" collapsed="false">
      <c r="M217" s="1381"/>
      <c r="P217" s="179"/>
      <c r="S217" s="179"/>
    </row>
    <row r="218" customFormat="false" ht="15.75" hidden="false" customHeight="false" outlineLevel="0" collapsed="false">
      <c r="M218" s="1381"/>
      <c r="P218" s="179"/>
      <c r="S218" s="179"/>
    </row>
    <row r="219" customFormat="false" ht="15.75" hidden="false" customHeight="false" outlineLevel="0" collapsed="false">
      <c r="M219" s="1381"/>
      <c r="P219" s="179"/>
      <c r="S219" s="179"/>
    </row>
    <row r="220" customFormat="false" ht="15.75" hidden="false" customHeight="false" outlineLevel="0" collapsed="false">
      <c r="M220" s="1381"/>
      <c r="P220" s="179"/>
      <c r="S220" s="179"/>
    </row>
    <row r="221" customFormat="false" ht="15.75" hidden="false" customHeight="false" outlineLevel="0" collapsed="false">
      <c r="M221" s="1381"/>
      <c r="P221" s="179"/>
      <c r="S221" s="179"/>
    </row>
    <row r="222" customFormat="false" ht="15.75" hidden="false" customHeight="false" outlineLevel="0" collapsed="false">
      <c r="M222" s="1381"/>
      <c r="P222" s="179"/>
      <c r="S222" s="179"/>
    </row>
    <row r="223" customFormat="false" ht="15.75" hidden="false" customHeight="false" outlineLevel="0" collapsed="false">
      <c r="M223" s="1381"/>
      <c r="P223" s="179"/>
      <c r="S223" s="179"/>
    </row>
    <row r="224" customFormat="false" ht="15.75" hidden="false" customHeight="false" outlineLevel="0" collapsed="false">
      <c r="M224" s="1381"/>
      <c r="P224" s="179"/>
      <c r="S224" s="179"/>
    </row>
    <row r="225" customFormat="false" ht="15.75" hidden="false" customHeight="false" outlineLevel="0" collapsed="false">
      <c r="M225" s="1381"/>
      <c r="P225" s="179"/>
      <c r="S225" s="179"/>
    </row>
    <row r="226" customFormat="false" ht="15.75" hidden="false" customHeight="false" outlineLevel="0" collapsed="false">
      <c r="M226" s="1381"/>
      <c r="P226" s="179"/>
      <c r="S226" s="179"/>
    </row>
    <row r="227" customFormat="false" ht="15.75" hidden="false" customHeight="false" outlineLevel="0" collapsed="false">
      <c r="M227" s="1381"/>
      <c r="P227" s="179"/>
      <c r="S227" s="179"/>
    </row>
    <row r="228" customFormat="false" ht="15.75" hidden="false" customHeight="false" outlineLevel="0" collapsed="false">
      <c r="M228" s="1381"/>
      <c r="P228" s="179"/>
      <c r="S228" s="179"/>
    </row>
    <row r="229" customFormat="false" ht="15.75" hidden="false" customHeight="false" outlineLevel="0" collapsed="false">
      <c r="M229" s="1381"/>
      <c r="P229" s="179"/>
      <c r="S229" s="179"/>
    </row>
    <row r="230" customFormat="false" ht="15.75" hidden="false" customHeight="false" outlineLevel="0" collapsed="false">
      <c r="M230" s="1381"/>
      <c r="P230" s="179"/>
      <c r="S230" s="179"/>
    </row>
    <row r="231" customFormat="false" ht="15.75" hidden="false" customHeight="false" outlineLevel="0" collapsed="false">
      <c r="M231" s="1381"/>
      <c r="P231" s="179"/>
      <c r="S231" s="179"/>
    </row>
    <row r="232" customFormat="false" ht="15.75" hidden="false" customHeight="false" outlineLevel="0" collapsed="false">
      <c r="M232" s="1381"/>
      <c r="P232" s="179"/>
      <c r="S232" s="179"/>
    </row>
    <row r="233" customFormat="false" ht="15.75" hidden="false" customHeight="false" outlineLevel="0" collapsed="false">
      <c r="M233" s="1381"/>
      <c r="P233" s="179"/>
      <c r="S233" s="179"/>
    </row>
    <row r="234" customFormat="false" ht="15.75" hidden="false" customHeight="false" outlineLevel="0" collapsed="false">
      <c r="M234" s="1381"/>
      <c r="P234" s="179"/>
      <c r="S234" s="179"/>
    </row>
    <row r="235" customFormat="false" ht="15.75" hidden="false" customHeight="false" outlineLevel="0" collapsed="false">
      <c r="M235" s="1381"/>
      <c r="P235" s="179"/>
      <c r="S235" s="179"/>
    </row>
    <row r="236" customFormat="false" ht="15.75" hidden="false" customHeight="false" outlineLevel="0" collapsed="false">
      <c r="M236" s="1381"/>
      <c r="P236" s="179"/>
      <c r="S236" s="179"/>
    </row>
    <row r="237" customFormat="false" ht="15.75" hidden="false" customHeight="false" outlineLevel="0" collapsed="false">
      <c r="M237" s="1381"/>
      <c r="P237" s="179"/>
      <c r="S237" s="179"/>
    </row>
    <row r="238" customFormat="false" ht="15.75" hidden="false" customHeight="false" outlineLevel="0" collapsed="false">
      <c r="M238" s="1381"/>
      <c r="P238" s="179"/>
      <c r="S238" s="179"/>
    </row>
    <row r="239" customFormat="false" ht="15.75" hidden="false" customHeight="false" outlineLevel="0" collapsed="false">
      <c r="M239" s="1381"/>
      <c r="P239" s="179"/>
      <c r="S239" s="179"/>
    </row>
    <row r="240" customFormat="false" ht="15.75" hidden="false" customHeight="false" outlineLevel="0" collapsed="false">
      <c r="M240" s="1381"/>
      <c r="P240" s="179"/>
      <c r="S240" s="179"/>
    </row>
    <row r="241" customFormat="false" ht="15.75" hidden="false" customHeight="false" outlineLevel="0" collapsed="false">
      <c r="M241" s="1381"/>
      <c r="P241" s="179"/>
      <c r="S241" s="179"/>
    </row>
    <row r="242" customFormat="false" ht="15.75" hidden="false" customHeight="false" outlineLevel="0" collapsed="false">
      <c r="M242" s="1381"/>
      <c r="P242" s="179"/>
      <c r="S242" s="179"/>
    </row>
    <row r="243" customFormat="false" ht="15.75" hidden="false" customHeight="false" outlineLevel="0" collapsed="false">
      <c r="M243" s="1381"/>
      <c r="P243" s="179"/>
      <c r="S243" s="179"/>
    </row>
    <row r="244" customFormat="false" ht="15.75" hidden="false" customHeight="false" outlineLevel="0" collapsed="false">
      <c r="M244" s="1381"/>
      <c r="P244" s="179"/>
      <c r="S244" s="179"/>
    </row>
    <row r="245" customFormat="false" ht="15.75" hidden="false" customHeight="false" outlineLevel="0" collapsed="false">
      <c r="M245" s="1381"/>
      <c r="P245" s="179"/>
      <c r="S245" s="179"/>
    </row>
    <row r="246" customFormat="false" ht="15.75" hidden="false" customHeight="false" outlineLevel="0" collapsed="false">
      <c r="M246" s="1381"/>
      <c r="P246" s="179"/>
      <c r="S246" s="179"/>
    </row>
    <row r="247" customFormat="false" ht="15.75" hidden="false" customHeight="false" outlineLevel="0" collapsed="false">
      <c r="M247" s="1381"/>
      <c r="P247" s="179"/>
      <c r="S247" s="179"/>
    </row>
    <row r="248" customFormat="false" ht="15.75" hidden="false" customHeight="false" outlineLevel="0" collapsed="false">
      <c r="M248" s="1381"/>
      <c r="P248" s="179"/>
      <c r="S248" s="179"/>
    </row>
    <row r="249" customFormat="false" ht="15.75" hidden="false" customHeight="false" outlineLevel="0" collapsed="false">
      <c r="M249" s="1381"/>
      <c r="P249" s="179"/>
      <c r="S249" s="179"/>
    </row>
    <row r="250" customFormat="false" ht="15.75" hidden="false" customHeight="false" outlineLevel="0" collapsed="false">
      <c r="M250" s="1381"/>
      <c r="P250" s="179"/>
      <c r="S250" s="179"/>
    </row>
    <row r="251" customFormat="false" ht="15.75" hidden="false" customHeight="false" outlineLevel="0" collapsed="false">
      <c r="M251" s="1381"/>
      <c r="P251" s="179"/>
      <c r="S251" s="179"/>
    </row>
    <row r="252" customFormat="false" ht="15.75" hidden="false" customHeight="false" outlineLevel="0" collapsed="false">
      <c r="M252" s="1381"/>
      <c r="P252" s="179"/>
      <c r="S252" s="179"/>
    </row>
    <row r="253" customFormat="false" ht="15.75" hidden="false" customHeight="false" outlineLevel="0" collapsed="false">
      <c r="M253" s="1381"/>
      <c r="P253" s="179"/>
      <c r="S253" s="179"/>
    </row>
    <row r="254" customFormat="false" ht="15.75" hidden="false" customHeight="false" outlineLevel="0" collapsed="false">
      <c r="M254" s="1381"/>
      <c r="P254" s="179"/>
      <c r="S254" s="179"/>
    </row>
    <row r="255" customFormat="false" ht="15.75" hidden="false" customHeight="false" outlineLevel="0" collapsed="false">
      <c r="M255" s="1381"/>
      <c r="P255" s="179"/>
      <c r="S255" s="179"/>
    </row>
    <row r="256" customFormat="false" ht="15.75" hidden="false" customHeight="false" outlineLevel="0" collapsed="false">
      <c r="M256" s="1381"/>
      <c r="P256" s="179"/>
      <c r="S256" s="179"/>
    </row>
    <row r="257" customFormat="false" ht="15.75" hidden="false" customHeight="false" outlineLevel="0" collapsed="false">
      <c r="M257" s="1381"/>
      <c r="P257" s="179"/>
      <c r="S257" s="179"/>
    </row>
    <row r="258" customFormat="false" ht="15.75" hidden="false" customHeight="false" outlineLevel="0" collapsed="false">
      <c r="M258" s="1381"/>
      <c r="P258" s="179"/>
      <c r="S258" s="179"/>
    </row>
    <row r="259" customFormat="false" ht="15.75" hidden="false" customHeight="false" outlineLevel="0" collapsed="false">
      <c r="M259" s="1381"/>
      <c r="P259" s="179"/>
      <c r="S259" s="179"/>
    </row>
    <row r="260" customFormat="false" ht="15.75" hidden="false" customHeight="false" outlineLevel="0" collapsed="false">
      <c r="M260" s="1381"/>
      <c r="P260" s="179"/>
      <c r="S260" s="179"/>
    </row>
    <row r="261" customFormat="false" ht="15.75" hidden="false" customHeight="false" outlineLevel="0" collapsed="false">
      <c r="M261" s="1381"/>
      <c r="P261" s="179"/>
      <c r="S261" s="179"/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M275" s="1381"/>
      <c r="P275" s="179"/>
      <c r="S275" s="179"/>
    </row>
    <row r="276" customFormat="false" ht="15.75" hidden="false" customHeight="false" outlineLevel="0" collapsed="false">
      <c r="M276" s="1381"/>
      <c r="P276" s="179"/>
      <c r="S276" s="179"/>
    </row>
    <row r="277" customFormat="false" ht="15.75" hidden="false" customHeight="false" outlineLevel="0" collapsed="false">
      <c r="M277" s="1381"/>
      <c r="P277" s="179"/>
      <c r="S277" s="179"/>
    </row>
    <row r="278" customFormat="false" ht="15.75" hidden="false" customHeight="false" outlineLevel="0" collapsed="false">
      <c r="M278" s="1381"/>
      <c r="P278" s="179"/>
      <c r="S278" s="179"/>
    </row>
    <row r="279" customFormat="false" ht="15.75" hidden="false" customHeight="false" outlineLevel="0" collapsed="false">
      <c r="M279" s="1381"/>
      <c r="P279" s="179"/>
      <c r="S279" s="179"/>
    </row>
    <row r="280" customFormat="false" ht="15.75" hidden="false" customHeight="false" outlineLevel="0" collapsed="false">
      <c r="M280" s="1381"/>
      <c r="P280" s="179"/>
      <c r="S280" s="179"/>
    </row>
    <row r="281" customFormat="false" ht="15.75" hidden="false" customHeight="false" outlineLevel="0" collapsed="false">
      <c r="M281" s="1381"/>
      <c r="P281" s="179"/>
      <c r="S281" s="179"/>
    </row>
    <row r="282" customFormat="false" ht="15.75" hidden="false" customHeight="false" outlineLevel="0" collapsed="false">
      <c r="M282" s="1381"/>
      <c r="P282" s="179"/>
      <c r="S282" s="179"/>
    </row>
    <row r="283" customFormat="false" ht="15.75" hidden="false" customHeight="false" outlineLevel="0" collapsed="false">
      <c r="M283" s="1381"/>
      <c r="P283" s="179"/>
      <c r="S283" s="179"/>
    </row>
    <row r="284" customFormat="false" ht="15.75" hidden="false" customHeight="false" outlineLevel="0" collapsed="false">
      <c r="M284" s="1381"/>
      <c r="P284" s="179"/>
      <c r="S284" s="179"/>
    </row>
    <row r="285" customFormat="false" ht="15.75" hidden="false" customHeight="false" outlineLevel="0" collapsed="false">
      <c r="M285" s="1381"/>
      <c r="P285" s="179"/>
      <c r="S285" s="179"/>
    </row>
    <row r="286" customFormat="false" ht="15.75" hidden="false" customHeight="false" outlineLevel="0" collapsed="false">
      <c r="M286" s="1381"/>
      <c r="P286" s="179"/>
      <c r="S286" s="179"/>
    </row>
    <row r="287" customFormat="false" ht="15.75" hidden="false" customHeight="false" outlineLevel="0" collapsed="false">
      <c r="M287" s="1381"/>
      <c r="P287" s="179"/>
      <c r="S287" s="179"/>
    </row>
    <row r="288" customFormat="false" ht="15.75" hidden="false" customHeight="false" outlineLevel="0" collapsed="false">
      <c r="M288" s="1381"/>
      <c r="P288" s="179"/>
      <c r="S288" s="179"/>
    </row>
    <row r="289" customFormat="false" ht="15.75" hidden="false" customHeight="false" outlineLevel="0" collapsed="false">
      <c r="M289" s="1381"/>
      <c r="P289" s="179"/>
      <c r="S289" s="179"/>
    </row>
    <row r="290" customFormat="false" ht="15.75" hidden="false" customHeight="false" outlineLevel="0" collapsed="false">
      <c r="M290" s="1381"/>
      <c r="P290" s="179"/>
      <c r="S290" s="179"/>
    </row>
    <row r="291" customFormat="false" ht="15.75" hidden="false" customHeight="false" outlineLevel="0" collapsed="false">
      <c r="M291" s="1381"/>
      <c r="P291" s="179"/>
      <c r="S291" s="179"/>
    </row>
    <row r="292" customFormat="false" ht="15.75" hidden="false" customHeight="false" outlineLevel="0" collapsed="false">
      <c r="M292" s="1381"/>
      <c r="P292" s="179"/>
      <c r="S292" s="179"/>
    </row>
    <row r="293" customFormat="false" ht="15.75" hidden="false" customHeight="false" outlineLevel="0" collapsed="false">
      <c r="M293" s="1381"/>
      <c r="P293" s="179"/>
      <c r="S293" s="179"/>
    </row>
    <row r="294" customFormat="false" ht="15.75" hidden="false" customHeight="false" outlineLevel="0" collapsed="false">
      <c r="M294" s="1381"/>
      <c r="P294" s="179"/>
      <c r="S294" s="179"/>
    </row>
    <row r="295" customFormat="false" ht="15.75" hidden="false" customHeight="false" outlineLevel="0" collapsed="false">
      <c r="M295" s="1381"/>
      <c r="P295" s="179"/>
      <c r="S295" s="179"/>
    </row>
    <row r="296" customFormat="false" ht="15.75" hidden="false" customHeight="false" outlineLevel="0" collapsed="false">
      <c r="M296" s="1381"/>
      <c r="P296" s="179"/>
      <c r="S296" s="179"/>
    </row>
    <row r="297" customFormat="false" ht="15.75" hidden="false" customHeight="false" outlineLevel="0" collapsed="false">
      <c r="M297" s="1381"/>
      <c r="P297" s="179"/>
      <c r="S297" s="179"/>
    </row>
    <row r="298" customFormat="false" ht="15.75" hidden="false" customHeight="false" outlineLevel="0" collapsed="false">
      <c r="M298" s="1381"/>
      <c r="P298" s="179"/>
      <c r="S298" s="179"/>
    </row>
    <row r="299" customFormat="false" ht="15.75" hidden="false" customHeight="false" outlineLevel="0" collapsed="false">
      <c r="M299" s="1381"/>
      <c r="P299" s="179"/>
      <c r="S299" s="179"/>
    </row>
    <row r="300" customFormat="false" ht="15.75" hidden="false" customHeight="false" outlineLevel="0" collapsed="false">
      <c r="M300" s="1381"/>
      <c r="P300" s="179"/>
      <c r="S300" s="179"/>
    </row>
    <row r="301" customFormat="false" ht="15.75" hidden="false" customHeight="false" outlineLevel="0" collapsed="false">
      <c r="M301" s="1381"/>
      <c r="P301" s="179"/>
      <c r="S301" s="179"/>
    </row>
    <row r="302" customFormat="false" ht="15.75" hidden="false" customHeight="false" outlineLevel="0" collapsed="false">
      <c r="M302" s="1381"/>
      <c r="P302" s="179"/>
      <c r="S302" s="179"/>
    </row>
    <row r="303" customFormat="false" ht="15.75" hidden="false" customHeight="false" outlineLevel="0" collapsed="false">
      <c r="M303" s="1381"/>
      <c r="P303" s="179"/>
      <c r="S303" s="179"/>
    </row>
    <row r="304" customFormat="false" ht="15.75" hidden="false" customHeight="false" outlineLevel="0" collapsed="false">
      <c r="M304" s="1381"/>
      <c r="P304" s="179"/>
      <c r="S304" s="179"/>
    </row>
    <row r="305" customFormat="false" ht="15.75" hidden="false" customHeight="false" outlineLevel="0" collapsed="false">
      <c r="M305" s="1381"/>
      <c r="P305" s="179"/>
      <c r="S305" s="179"/>
    </row>
    <row r="306" customFormat="false" ht="15.75" hidden="false" customHeight="false" outlineLevel="0" collapsed="false">
      <c r="M306" s="1381"/>
      <c r="P306" s="179"/>
      <c r="S306" s="179"/>
    </row>
    <row r="307" customFormat="false" ht="15.75" hidden="false" customHeight="false" outlineLevel="0" collapsed="false">
      <c r="M307" s="1381"/>
      <c r="P307" s="179"/>
      <c r="S307" s="179"/>
    </row>
    <row r="308" customFormat="false" ht="15.75" hidden="false" customHeight="false" outlineLevel="0" collapsed="false">
      <c r="M308" s="1381"/>
      <c r="P308" s="179"/>
      <c r="S308" s="179"/>
    </row>
    <row r="309" customFormat="false" ht="15.75" hidden="false" customHeight="false" outlineLevel="0" collapsed="false">
      <c r="M309" s="1381"/>
      <c r="P309" s="179"/>
      <c r="S309" s="179"/>
    </row>
    <row r="310" customFormat="false" ht="15.75" hidden="false" customHeight="false" outlineLevel="0" collapsed="false">
      <c r="M310" s="1381"/>
      <c r="P310" s="179"/>
      <c r="S310" s="179"/>
    </row>
    <row r="311" customFormat="false" ht="15.75" hidden="false" customHeight="false" outlineLevel="0" collapsed="false">
      <c r="M311" s="1381"/>
      <c r="P311" s="179"/>
      <c r="S311" s="179"/>
    </row>
    <row r="312" customFormat="false" ht="15.75" hidden="false" customHeight="false" outlineLevel="0" collapsed="false">
      <c r="M312" s="1381"/>
      <c r="P312" s="179"/>
      <c r="S312" s="179"/>
    </row>
    <row r="313" customFormat="false" ht="15.75" hidden="false" customHeight="false" outlineLevel="0" collapsed="false">
      <c r="M313" s="1381"/>
      <c r="P313" s="179"/>
      <c r="S313" s="179"/>
    </row>
    <row r="314" customFormat="false" ht="15.75" hidden="false" customHeight="false" outlineLevel="0" collapsed="false">
      <c r="M314" s="1381"/>
      <c r="P314" s="179"/>
      <c r="S314" s="179"/>
    </row>
    <row r="315" customFormat="false" ht="15.75" hidden="false" customHeight="false" outlineLevel="0" collapsed="false">
      <c r="M315" s="1381"/>
      <c r="P315" s="179"/>
      <c r="S315" s="179"/>
    </row>
    <row r="316" customFormat="false" ht="15.75" hidden="false" customHeight="false" outlineLevel="0" collapsed="false">
      <c r="M316" s="1381"/>
      <c r="P316" s="179"/>
      <c r="S316" s="179"/>
    </row>
    <row r="317" customFormat="false" ht="15.75" hidden="false" customHeight="false" outlineLevel="0" collapsed="false">
      <c r="M317" s="1381"/>
      <c r="P317" s="179"/>
      <c r="S317" s="179"/>
    </row>
    <row r="318" customFormat="false" ht="15.75" hidden="false" customHeight="false" outlineLevel="0" collapsed="false">
      <c r="M318" s="1381"/>
      <c r="P318" s="179"/>
      <c r="S318" s="179"/>
    </row>
    <row r="319" customFormat="false" ht="15.75" hidden="false" customHeight="false" outlineLevel="0" collapsed="false">
      <c r="M319" s="1381"/>
      <c r="P319" s="179"/>
      <c r="S319" s="179"/>
    </row>
    <row r="320" customFormat="false" ht="15.75" hidden="false" customHeight="false" outlineLevel="0" collapsed="false">
      <c r="M320" s="1381"/>
      <c r="P320" s="179"/>
      <c r="S320" s="179"/>
    </row>
    <row r="321" customFormat="false" ht="15.75" hidden="false" customHeight="false" outlineLevel="0" collapsed="false">
      <c r="M321" s="1381"/>
      <c r="P321" s="179"/>
      <c r="S321" s="179"/>
    </row>
    <row r="322" customFormat="false" ht="15.75" hidden="false" customHeight="false" outlineLevel="0" collapsed="false">
      <c r="M322" s="1381"/>
      <c r="P322" s="179"/>
      <c r="S322" s="179"/>
    </row>
    <row r="323" customFormat="false" ht="15.75" hidden="false" customHeight="false" outlineLevel="0" collapsed="false">
      <c r="M323" s="1381"/>
      <c r="P323" s="179"/>
      <c r="S323" s="179"/>
    </row>
    <row r="324" customFormat="false" ht="15.75" hidden="false" customHeight="false" outlineLevel="0" collapsed="false">
      <c r="M324" s="1381"/>
      <c r="P324" s="179"/>
      <c r="S324" s="179"/>
    </row>
    <row r="325" customFormat="false" ht="15.75" hidden="false" customHeight="false" outlineLevel="0" collapsed="false">
      <c r="M325" s="1381"/>
      <c r="P325" s="179"/>
      <c r="S325" s="179"/>
    </row>
    <row r="326" customFormat="false" ht="15.75" hidden="false" customHeight="false" outlineLevel="0" collapsed="false">
      <c r="M326" s="1381"/>
      <c r="P326" s="179"/>
      <c r="S326" s="179"/>
    </row>
    <row r="327" customFormat="false" ht="15.75" hidden="false" customHeight="false" outlineLevel="0" collapsed="false">
      <c r="M327" s="1381"/>
      <c r="P327" s="179"/>
      <c r="S327" s="179"/>
    </row>
    <row r="328" customFormat="false" ht="15.75" hidden="false" customHeight="false" outlineLevel="0" collapsed="false">
      <c r="M328" s="1381"/>
      <c r="P328" s="179"/>
      <c r="S328" s="179"/>
    </row>
    <row r="329" customFormat="false" ht="15.75" hidden="false" customHeight="false" outlineLevel="0" collapsed="false">
      <c r="M329" s="1381"/>
      <c r="P329" s="179"/>
      <c r="S329" s="179"/>
    </row>
    <row r="330" customFormat="false" ht="15.75" hidden="false" customHeight="false" outlineLevel="0" collapsed="false">
      <c r="M330" s="1381"/>
      <c r="P330" s="179"/>
      <c r="S330" s="179"/>
    </row>
    <row r="331" customFormat="false" ht="15.75" hidden="false" customHeight="false" outlineLevel="0" collapsed="false">
      <c r="M331" s="1381"/>
      <c r="P331" s="179"/>
      <c r="S331" s="179"/>
    </row>
    <row r="332" customFormat="false" ht="15.75" hidden="false" customHeight="false" outlineLevel="0" collapsed="false">
      <c r="M332" s="1381"/>
      <c r="P332" s="179"/>
      <c r="S332" s="179"/>
    </row>
    <row r="333" customFormat="false" ht="15.75" hidden="false" customHeight="false" outlineLevel="0" collapsed="false">
      <c r="M333" s="1381"/>
      <c r="P333" s="179"/>
      <c r="S333" s="179"/>
    </row>
    <row r="334" customFormat="false" ht="15.75" hidden="false" customHeight="false" outlineLevel="0" collapsed="false">
      <c r="M334" s="1381"/>
      <c r="P334" s="179"/>
      <c r="S334" s="179"/>
    </row>
    <row r="335" customFormat="false" ht="15.75" hidden="false" customHeight="false" outlineLevel="0" collapsed="false">
      <c r="M335" s="1381"/>
      <c r="P335" s="179"/>
      <c r="S335" s="179"/>
    </row>
    <row r="336" customFormat="false" ht="15.75" hidden="false" customHeight="false" outlineLevel="0" collapsed="false">
      <c r="M336" s="1381"/>
      <c r="P336" s="179"/>
      <c r="S336" s="179"/>
    </row>
    <row r="337" customFormat="false" ht="15.75" hidden="false" customHeight="false" outlineLevel="0" collapsed="false">
      <c r="M337" s="1381"/>
      <c r="P337" s="179"/>
      <c r="S337" s="179"/>
    </row>
    <row r="338" customFormat="false" ht="15.75" hidden="false" customHeight="false" outlineLevel="0" collapsed="false">
      <c r="M338" s="1381"/>
      <c r="P338" s="179"/>
      <c r="S338" s="179"/>
    </row>
    <row r="339" customFormat="false" ht="15.75" hidden="false" customHeight="false" outlineLevel="0" collapsed="false">
      <c r="M339" s="1381"/>
      <c r="P339" s="179"/>
      <c r="S339" s="179"/>
    </row>
    <row r="340" customFormat="false" ht="15.75" hidden="false" customHeight="false" outlineLevel="0" collapsed="false">
      <c r="M340" s="1381"/>
      <c r="P340" s="179"/>
      <c r="S340" s="179"/>
    </row>
    <row r="341" customFormat="false" ht="15.75" hidden="false" customHeight="false" outlineLevel="0" collapsed="false">
      <c r="M341" s="1381"/>
      <c r="P341" s="179"/>
      <c r="S341" s="179"/>
    </row>
    <row r="342" customFormat="false" ht="15.75" hidden="false" customHeight="false" outlineLevel="0" collapsed="false">
      <c r="M342" s="1381"/>
      <c r="P342" s="179"/>
      <c r="S342" s="179"/>
    </row>
    <row r="343" customFormat="false" ht="15.75" hidden="false" customHeight="false" outlineLevel="0" collapsed="false">
      <c r="M343" s="1381"/>
      <c r="P343" s="179"/>
      <c r="S343" s="179"/>
    </row>
    <row r="344" customFormat="false" ht="15.75" hidden="false" customHeight="false" outlineLevel="0" collapsed="false">
      <c r="M344" s="1381"/>
      <c r="P344" s="179"/>
      <c r="S344" s="179"/>
    </row>
    <row r="345" customFormat="false" ht="15.75" hidden="false" customHeight="false" outlineLevel="0" collapsed="false">
      <c r="M345" s="1381"/>
      <c r="P345" s="179"/>
      <c r="S345" s="179"/>
    </row>
    <row r="346" customFormat="false" ht="15.75" hidden="false" customHeight="false" outlineLevel="0" collapsed="false">
      <c r="M346" s="1381"/>
      <c r="P346" s="179"/>
      <c r="S346" s="179"/>
    </row>
    <row r="347" customFormat="false" ht="15.75" hidden="false" customHeight="false" outlineLevel="0" collapsed="false">
      <c r="M347" s="1381"/>
      <c r="P347" s="179"/>
      <c r="S347" s="179"/>
    </row>
    <row r="348" customFormat="false" ht="15.75" hidden="false" customHeight="false" outlineLevel="0" collapsed="false">
      <c r="M348" s="1381"/>
      <c r="P348" s="179"/>
      <c r="S348" s="179"/>
    </row>
    <row r="349" customFormat="false" ht="15.75" hidden="false" customHeight="false" outlineLevel="0" collapsed="false">
      <c r="M349" s="1381"/>
      <c r="P349" s="179"/>
      <c r="S349" s="179"/>
    </row>
    <row r="350" customFormat="false" ht="15.75" hidden="false" customHeight="false" outlineLevel="0" collapsed="false">
      <c r="M350" s="1381"/>
      <c r="P350" s="179"/>
      <c r="S350" s="179"/>
    </row>
    <row r="351" customFormat="false" ht="15.75" hidden="false" customHeight="false" outlineLevel="0" collapsed="false">
      <c r="M351" s="1381"/>
      <c r="P351" s="179"/>
      <c r="S351" s="179"/>
    </row>
    <row r="352" customFormat="false" ht="15.75" hidden="false" customHeight="false" outlineLevel="0" collapsed="false">
      <c r="M352" s="1381"/>
      <c r="P352" s="179"/>
      <c r="S352" s="179"/>
    </row>
    <row r="353" customFormat="false" ht="15.75" hidden="false" customHeight="false" outlineLevel="0" collapsed="false">
      <c r="M353" s="1381"/>
      <c r="P353" s="179"/>
      <c r="S353" s="179"/>
    </row>
    <row r="354" customFormat="false" ht="15.75" hidden="false" customHeight="false" outlineLevel="0" collapsed="false">
      <c r="M354" s="1381"/>
      <c r="P354" s="179"/>
      <c r="S354" s="179"/>
    </row>
    <row r="355" customFormat="false" ht="15.75" hidden="false" customHeight="false" outlineLevel="0" collapsed="false">
      <c r="M355" s="1381"/>
      <c r="P355" s="179"/>
      <c r="S355" s="179"/>
    </row>
    <row r="356" customFormat="false" ht="15.75" hidden="false" customHeight="false" outlineLevel="0" collapsed="false">
      <c r="M356" s="1381"/>
      <c r="P356" s="179"/>
      <c r="S356" s="179"/>
    </row>
    <row r="357" customFormat="false" ht="15.75" hidden="false" customHeight="false" outlineLevel="0" collapsed="false">
      <c r="M357" s="1381"/>
      <c r="P357" s="179"/>
      <c r="S357" s="179"/>
    </row>
    <row r="358" customFormat="false" ht="15.75" hidden="false" customHeight="false" outlineLevel="0" collapsed="false">
      <c r="M358" s="1381"/>
      <c r="P358" s="179"/>
      <c r="S358" s="179"/>
    </row>
    <row r="359" customFormat="false" ht="15.75" hidden="false" customHeight="false" outlineLevel="0" collapsed="false">
      <c r="M359" s="1381"/>
      <c r="P359" s="179"/>
      <c r="S359" s="179"/>
    </row>
    <row r="360" customFormat="false" ht="15.75" hidden="false" customHeight="false" outlineLevel="0" collapsed="false">
      <c r="M360" s="1381"/>
      <c r="P360" s="179"/>
      <c r="S360" s="179"/>
    </row>
    <row r="361" customFormat="false" ht="15.75" hidden="false" customHeight="false" outlineLevel="0" collapsed="false">
      <c r="M361" s="1381"/>
      <c r="P361" s="179"/>
      <c r="S361" s="179"/>
    </row>
    <row r="362" customFormat="false" ht="15.75" hidden="false" customHeight="false" outlineLevel="0" collapsed="false">
      <c r="M362" s="1381"/>
      <c r="P362" s="179"/>
      <c r="S362" s="179"/>
    </row>
    <row r="363" customFormat="false" ht="15.75" hidden="false" customHeight="false" outlineLevel="0" collapsed="false">
      <c r="M363" s="1381"/>
      <c r="P363" s="179"/>
      <c r="S363" s="179"/>
    </row>
    <row r="364" customFormat="false" ht="15.75" hidden="false" customHeight="false" outlineLevel="0" collapsed="false">
      <c r="M364" s="1381"/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  <row r="377" customFormat="false" ht="15.75" hidden="false" customHeight="false" outlineLevel="0" collapsed="false">
      <c r="P377" s="179"/>
      <c r="S377" s="179"/>
    </row>
    <row r="378" customFormat="false" ht="15.75" hidden="false" customHeight="false" outlineLevel="0" collapsed="false">
      <c r="P378" s="179"/>
      <c r="S378" s="179"/>
    </row>
    <row r="379" customFormat="false" ht="15.75" hidden="false" customHeight="false" outlineLevel="0" collapsed="false">
      <c r="P379" s="179"/>
      <c r="S379" s="179"/>
    </row>
    <row r="380" customFormat="false" ht="15.75" hidden="false" customHeight="false" outlineLevel="0" collapsed="false">
      <c r="P380" s="179"/>
      <c r="S380" s="179"/>
    </row>
    <row r="381" customFormat="false" ht="15.75" hidden="false" customHeight="false" outlineLevel="0" collapsed="false">
      <c r="P381" s="179"/>
      <c r="S381" s="179"/>
    </row>
    <row r="382" customFormat="false" ht="15.75" hidden="false" customHeight="false" outlineLevel="0" collapsed="false">
      <c r="P382" s="179"/>
      <c r="S382" s="179"/>
    </row>
    <row r="383" customFormat="false" ht="15.75" hidden="false" customHeight="false" outlineLevel="0" collapsed="false">
      <c r="P383" s="179"/>
      <c r="S383" s="179"/>
    </row>
    <row r="384" customFormat="false" ht="15.75" hidden="false" customHeight="false" outlineLevel="0" collapsed="false">
      <c r="P384" s="179"/>
      <c r="S384" s="179"/>
    </row>
    <row r="385" customFormat="false" ht="15.75" hidden="false" customHeight="false" outlineLevel="0" collapsed="false">
      <c r="P385" s="179"/>
      <c r="S385" s="179"/>
    </row>
    <row r="386" customFormat="false" ht="15.75" hidden="false" customHeight="false" outlineLevel="0" collapsed="false">
      <c r="P386" s="179"/>
      <c r="S386" s="179"/>
    </row>
    <row r="387" customFormat="false" ht="15.75" hidden="false" customHeight="false" outlineLevel="0" collapsed="false">
      <c r="P387" s="179"/>
      <c r="S387" s="179"/>
    </row>
    <row r="388" customFormat="false" ht="15.75" hidden="false" customHeight="false" outlineLevel="0" collapsed="false">
      <c r="P388" s="179"/>
      <c r="S388" s="179"/>
    </row>
    <row r="389" customFormat="false" ht="15.75" hidden="false" customHeight="false" outlineLevel="0" collapsed="false">
      <c r="P389" s="179"/>
      <c r="S389" s="179"/>
    </row>
    <row r="390" customFormat="false" ht="15.75" hidden="false" customHeight="false" outlineLevel="0" collapsed="false">
      <c r="P390" s="179"/>
      <c r="S390" s="179"/>
    </row>
    <row r="391" customFormat="false" ht="15.75" hidden="false" customHeight="false" outlineLevel="0" collapsed="false">
      <c r="P391" s="179"/>
      <c r="S391" s="179"/>
    </row>
    <row r="392" customFormat="false" ht="15.75" hidden="false" customHeight="false" outlineLevel="0" collapsed="false">
      <c r="P392" s="179"/>
      <c r="S392" s="179"/>
    </row>
    <row r="393" customFormat="false" ht="15.75" hidden="false" customHeight="false" outlineLevel="0" collapsed="false">
      <c r="P393" s="179"/>
      <c r="S393" s="179"/>
    </row>
    <row r="394" customFormat="false" ht="15.75" hidden="false" customHeight="false" outlineLevel="0" collapsed="false">
      <c r="P394" s="179"/>
      <c r="S394" s="179"/>
    </row>
    <row r="395" customFormat="false" ht="15.75" hidden="false" customHeight="false" outlineLevel="0" collapsed="false">
      <c r="P395" s="179"/>
      <c r="S395" s="179"/>
    </row>
    <row r="396" customFormat="false" ht="15.75" hidden="false" customHeight="false" outlineLevel="0" collapsed="false">
      <c r="P396" s="179"/>
      <c r="S396" s="179"/>
    </row>
    <row r="397" customFormat="false" ht="15.75" hidden="false" customHeight="false" outlineLevel="0" collapsed="false">
      <c r="P397" s="179"/>
      <c r="S397" s="179"/>
    </row>
    <row r="398" customFormat="false" ht="15.75" hidden="false" customHeight="false" outlineLevel="0" collapsed="false">
      <c r="P398" s="179"/>
      <c r="S398" s="179"/>
    </row>
    <row r="399" customFormat="false" ht="15.75" hidden="false" customHeight="false" outlineLevel="0" collapsed="false">
      <c r="P399" s="179"/>
      <c r="S399" s="179"/>
    </row>
    <row r="400" customFormat="false" ht="15.75" hidden="false" customHeight="false" outlineLevel="0" collapsed="false">
      <c r="P400" s="179"/>
      <c r="S400" s="179"/>
    </row>
    <row r="401" customFormat="false" ht="15.75" hidden="false" customHeight="false" outlineLevel="0" collapsed="false">
      <c r="P401" s="179"/>
      <c r="S401" s="179"/>
    </row>
    <row r="402" customFormat="false" ht="15.75" hidden="false" customHeight="false" outlineLevel="0" collapsed="false">
      <c r="P402" s="179"/>
      <c r="S402" s="179"/>
    </row>
    <row r="403" customFormat="false" ht="15.75" hidden="false" customHeight="false" outlineLevel="0" collapsed="false">
      <c r="P403" s="179"/>
      <c r="S403" s="179"/>
    </row>
    <row r="404" customFormat="false" ht="15.75" hidden="false" customHeight="false" outlineLevel="0" collapsed="false">
      <c r="P404" s="179"/>
      <c r="S404" s="179"/>
    </row>
    <row r="405" customFormat="false" ht="15.75" hidden="false" customHeight="false" outlineLevel="0" collapsed="false">
      <c r="P405" s="179"/>
      <c r="S405" s="179"/>
    </row>
    <row r="406" customFormat="false" ht="15.75" hidden="false" customHeight="false" outlineLevel="0" collapsed="false">
      <c r="P406" s="179"/>
      <c r="S406" s="179"/>
    </row>
    <row r="407" customFormat="false" ht="15.75" hidden="false" customHeight="false" outlineLevel="0" collapsed="false">
      <c r="P407" s="179"/>
      <c r="S407" s="179"/>
    </row>
    <row r="408" customFormat="false" ht="15.75" hidden="false" customHeight="false" outlineLevel="0" collapsed="false">
      <c r="P408" s="179"/>
      <c r="S408" s="179"/>
    </row>
    <row r="409" customFormat="false" ht="15.75" hidden="false" customHeight="false" outlineLevel="0" collapsed="false">
      <c r="P409" s="179"/>
      <c r="S409" s="179"/>
    </row>
    <row r="410" customFormat="false" ht="15.75" hidden="false" customHeight="false" outlineLevel="0" collapsed="false">
      <c r="P410" s="179"/>
      <c r="S410" s="179"/>
    </row>
    <row r="411" customFormat="false" ht="15.75" hidden="false" customHeight="false" outlineLevel="0" collapsed="false">
      <c r="P411" s="179"/>
      <c r="S411" s="179"/>
    </row>
    <row r="412" customFormat="false" ht="15.75" hidden="false" customHeight="false" outlineLevel="0" collapsed="false">
      <c r="P412" s="179"/>
      <c r="S412" s="179"/>
    </row>
    <row r="413" customFormat="false" ht="15.75" hidden="false" customHeight="false" outlineLevel="0" collapsed="false">
      <c r="P413" s="179"/>
      <c r="S413" s="179"/>
    </row>
    <row r="414" customFormat="false" ht="15.75" hidden="false" customHeight="false" outlineLevel="0" collapsed="false">
      <c r="P414" s="179"/>
      <c r="S414" s="179"/>
    </row>
    <row r="415" customFormat="false" ht="15.75" hidden="false" customHeight="false" outlineLevel="0" collapsed="false">
      <c r="P415" s="179"/>
      <c r="S415" s="179"/>
    </row>
    <row r="416" customFormat="false" ht="15.75" hidden="false" customHeight="false" outlineLevel="0" collapsed="false">
      <c r="P416" s="179"/>
      <c r="S416" s="179"/>
    </row>
    <row r="417" customFormat="false" ht="15.75" hidden="false" customHeight="false" outlineLevel="0" collapsed="false">
      <c r="P417" s="179"/>
      <c r="S417" s="179"/>
    </row>
    <row r="418" customFormat="false" ht="15.75" hidden="false" customHeight="false" outlineLevel="0" collapsed="false">
      <c r="P418" s="179"/>
      <c r="S418" s="179"/>
    </row>
    <row r="419" customFormat="false" ht="15.75" hidden="false" customHeight="false" outlineLevel="0" collapsed="false">
      <c r="P419" s="179"/>
      <c r="S419" s="179"/>
    </row>
    <row r="420" customFormat="false" ht="15.75" hidden="false" customHeight="false" outlineLevel="0" collapsed="false">
      <c r="P420" s="179"/>
      <c r="S420" s="179"/>
    </row>
    <row r="421" customFormat="false" ht="15.75" hidden="false" customHeight="false" outlineLevel="0" collapsed="false">
      <c r="P421" s="179"/>
      <c r="S421" s="179"/>
    </row>
    <row r="422" customFormat="false" ht="15.75" hidden="false" customHeight="false" outlineLevel="0" collapsed="false">
      <c r="P422" s="179"/>
      <c r="S422" s="179"/>
    </row>
    <row r="423" customFormat="false" ht="15.75" hidden="false" customHeight="false" outlineLevel="0" collapsed="false">
      <c r="P423" s="179"/>
      <c r="S423" s="179"/>
    </row>
    <row r="424" customFormat="false" ht="15.75" hidden="false" customHeight="false" outlineLevel="0" collapsed="false">
      <c r="P424" s="179"/>
      <c r="S424" s="179"/>
    </row>
    <row r="425" customFormat="false" ht="15.75" hidden="false" customHeight="false" outlineLevel="0" collapsed="false">
      <c r="P425" s="179"/>
      <c r="S425" s="179"/>
    </row>
    <row r="426" customFormat="false" ht="15.75" hidden="false" customHeight="false" outlineLevel="0" collapsed="false">
      <c r="P426" s="179"/>
      <c r="S426" s="179"/>
    </row>
    <row r="427" customFormat="false" ht="15.75" hidden="false" customHeight="false" outlineLevel="0" collapsed="false">
      <c r="P427" s="179"/>
      <c r="S427" s="179"/>
    </row>
    <row r="428" customFormat="false" ht="15.75" hidden="false" customHeight="false" outlineLevel="0" collapsed="false">
      <c r="P428" s="179"/>
      <c r="S428" s="179"/>
    </row>
    <row r="429" customFormat="false" ht="15.75" hidden="false" customHeight="false" outlineLevel="0" collapsed="false">
      <c r="P429" s="179"/>
      <c r="S429" s="179"/>
    </row>
    <row r="430" customFormat="false" ht="15.75" hidden="false" customHeight="false" outlineLevel="0" collapsed="false">
      <c r="P430" s="179"/>
      <c r="S430" s="179"/>
    </row>
    <row r="431" customFormat="false" ht="15.75" hidden="false" customHeight="false" outlineLevel="0" collapsed="false">
      <c r="P431" s="179"/>
      <c r="S431" s="179"/>
    </row>
    <row r="432" customFormat="false" ht="15.75" hidden="false" customHeight="false" outlineLevel="0" collapsed="false">
      <c r="P432" s="179"/>
      <c r="S432" s="179"/>
    </row>
    <row r="433" customFormat="false" ht="15.75" hidden="false" customHeight="false" outlineLevel="0" collapsed="false">
      <c r="P433" s="179"/>
      <c r="S433" s="179"/>
    </row>
    <row r="434" customFormat="false" ht="15.75" hidden="false" customHeight="false" outlineLevel="0" collapsed="false">
      <c r="P434" s="179"/>
      <c r="S434" s="179"/>
    </row>
    <row r="435" customFormat="false" ht="15.75" hidden="false" customHeight="false" outlineLevel="0" collapsed="false">
      <c r="P435" s="179"/>
      <c r="S435" s="179"/>
    </row>
    <row r="436" customFormat="false" ht="15.75" hidden="false" customHeight="false" outlineLevel="0" collapsed="false">
      <c r="P436" s="179"/>
      <c r="S436" s="179"/>
    </row>
    <row r="437" customFormat="false" ht="15.75" hidden="false" customHeight="false" outlineLevel="0" collapsed="false">
      <c r="P437" s="179"/>
      <c r="S437" s="179"/>
    </row>
    <row r="438" customFormat="false" ht="15.75" hidden="false" customHeight="false" outlineLevel="0" collapsed="false">
      <c r="P438" s="179"/>
      <c r="S438" s="179"/>
    </row>
    <row r="439" customFormat="false" ht="15.75" hidden="false" customHeight="false" outlineLevel="0" collapsed="false">
      <c r="P439" s="179"/>
      <c r="S439" s="179"/>
    </row>
    <row r="440" customFormat="false" ht="15.75" hidden="false" customHeight="false" outlineLevel="0" collapsed="false">
      <c r="P440" s="179"/>
      <c r="S440" s="179"/>
    </row>
    <row r="441" customFormat="false" ht="15.75" hidden="false" customHeight="false" outlineLevel="0" collapsed="false">
      <c r="P441" s="179"/>
      <c r="S441" s="179"/>
    </row>
    <row r="442" customFormat="false" ht="15.75" hidden="false" customHeight="false" outlineLevel="0" collapsed="false">
      <c r="P442" s="179"/>
      <c r="S442" s="179"/>
    </row>
    <row r="443" customFormat="false" ht="15.75" hidden="false" customHeight="false" outlineLevel="0" collapsed="false">
      <c r="P443" s="179"/>
      <c r="S443" s="179"/>
    </row>
    <row r="444" customFormat="false" ht="15.75" hidden="false" customHeight="false" outlineLevel="0" collapsed="false">
      <c r="P444" s="179"/>
      <c r="S444" s="179"/>
    </row>
    <row r="445" customFormat="false" ht="15.75" hidden="false" customHeight="false" outlineLevel="0" collapsed="false">
      <c r="P445" s="179"/>
      <c r="S445" s="179"/>
    </row>
    <row r="446" customFormat="false" ht="15.75" hidden="false" customHeight="false" outlineLevel="0" collapsed="false">
      <c r="P446" s="179"/>
      <c r="S446" s="179"/>
    </row>
    <row r="447" customFormat="false" ht="15.75" hidden="false" customHeight="false" outlineLevel="0" collapsed="false">
      <c r="P447" s="179"/>
      <c r="S447" s="179"/>
    </row>
    <row r="448" customFormat="false" ht="15.75" hidden="false" customHeight="false" outlineLevel="0" collapsed="false">
      <c r="P448" s="179"/>
      <c r="S448" s="179"/>
    </row>
    <row r="449" customFormat="false" ht="15.75" hidden="false" customHeight="false" outlineLevel="0" collapsed="false">
      <c r="P449" s="179"/>
      <c r="S449" s="179"/>
    </row>
    <row r="450" customFormat="false" ht="15.75" hidden="false" customHeight="false" outlineLevel="0" collapsed="false">
      <c r="P450" s="179"/>
      <c r="S450" s="179"/>
    </row>
    <row r="451" customFormat="false" ht="15.75" hidden="false" customHeight="false" outlineLevel="0" collapsed="false">
      <c r="P451" s="179"/>
      <c r="S451" s="179"/>
    </row>
    <row r="452" customFormat="false" ht="15.75" hidden="false" customHeight="false" outlineLevel="0" collapsed="false">
      <c r="P452" s="179"/>
      <c r="S452" s="179"/>
    </row>
    <row r="453" customFormat="false" ht="15.75" hidden="false" customHeight="false" outlineLevel="0" collapsed="false">
      <c r="P453" s="179"/>
      <c r="S453" s="179"/>
    </row>
    <row r="454" customFormat="false" ht="15.75" hidden="false" customHeight="false" outlineLevel="0" collapsed="false">
      <c r="P454" s="179"/>
      <c r="S454" s="179"/>
    </row>
    <row r="455" customFormat="false" ht="15.75" hidden="false" customHeight="false" outlineLevel="0" collapsed="false">
      <c r="P455" s="179"/>
      <c r="S455" s="179"/>
    </row>
    <row r="456" customFormat="false" ht="15.75" hidden="false" customHeight="false" outlineLevel="0" collapsed="false">
      <c r="P456" s="179"/>
      <c r="S456" s="179"/>
    </row>
    <row r="457" customFormat="false" ht="15.75" hidden="false" customHeight="false" outlineLevel="0" collapsed="false">
      <c r="P457" s="179"/>
      <c r="S457" s="179"/>
    </row>
    <row r="458" customFormat="false" ht="15.75" hidden="false" customHeight="false" outlineLevel="0" collapsed="false">
      <c r="P458" s="179"/>
      <c r="S458" s="179"/>
    </row>
    <row r="459" customFormat="false" ht="15.75" hidden="false" customHeight="false" outlineLevel="0" collapsed="false">
      <c r="P459" s="179"/>
      <c r="S459" s="179"/>
    </row>
    <row r="460" customFormat="false" ht="15.75" hidden="false" customHeight="false" outlineLevel="0" collapsed="false">
      <c r="P460" s="179"/>
      <c r="S460" s="179"/>
    </row>
    <row r="461" customFormat="false" ht="15.75" hidden="false" customHeight="false" outlineLevel="0" collapsed="false">
      <c r="P461" s="179"/>
      <c r="S461" s="179"/>
    </row>
    <row r="462" customFormat="false" ht="15.75" hidden="false" customHeight="false" outlineLevel="0" collapsed="false">
      <c r="P462" s="179"/>
      <c r="S462" s="179"/>
    </row>
    <row r="463" customFormat="false" ht="15.75" hidden="false" customHeight="false" outlineLevel="0" collapsed="false">
      <c r="P463" s="179"/>
      <c r="S463" s="179"/>
    </row>
    <row r="464" customFormat="false" ht="15.75" hidden="false" customHeight="false" outlineLevel="0" collapsed="false">
      <c r="P464" s="179"/>
      <c r="S464" s="179"/>
    </row>
    <row r="465" customFormat="false" ht="15.75" hidden="false" customHeight="false" outlineLevel="0" collapsed="false">
      <c r="P465" s="179"/>
      <c r="S465" s="179"/>
    </row>
    <row r="466" customFormat="false" ht="15.75" hidden="false" customHeight="false" outlineLevel="0" collapsed="false">
      <c r="P466" s="179"/>
      <c r="S466" s="179"/>
    </row>
  </sheetData>
  <mergeCells count="15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false"/>
  </sheetPr>
  <dimension ref="A1:S312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O32" activeCellId="0" sqref="O32"/>
    </sheetView>
  </sheetViews>
  <sheetFormatPr defaultRowHeight="15.75" zeroHeight="false" outlineLevelRow="0" outlineLevelCol="0"/>
  <cols>
    <col collapsed="false" customWidth="true" hidden="false" outlineLevel="0" max="1" min="1" style="1179" width="10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181" width="15.57"/>
    <col collapsed="false" customWidth="true" hidden="false" outlineLevel="0" max="14" min="14" style="1179" width="19.14"/>
    <col collapsed="false" customWidth="true" hidden="false" outlineLevel="0" max="15" min="15" style="1182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9" min="18" style="1182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P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P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O3" s="1187"/>
    </row>
    <row r="4" customFormat="false" ht="69" hidden="false" customHeight="true" outlineLevel="0" collapsed="false">
      <c r="A4" s="1382" t="s">
        <v>483</v>
      </c>
      <c r="B4" s="1382"/>
      <c r="C4" s="1382"/>
      <c r="D4" s="1382"/>
      <c r="E4" s="1382"/>
      <c r="F4" s="1382"/>
      <c r="G4" s="1382"/>
      <c r="H4" s="1382"/>
      <c r="I4" s="1382"/>
      <c r="J4" s="1383" t="s">
        <v>484</v>
      </c>
      <c r="K4" s="1383"/>
      <c r="L4" s="1383"/>
      <c r="M4" s="1383"/>
      <c r="N4" s="1384" t="s">
        <v>485</v>
      </c>
      <c r="O4" s="1385" t="s">
        <v>531</v>
      </c>
      <c r="P4" s="1192" t="s">
        <v>523</v>
      </c>
      <c r="Q4" s="1385" t="s">
        <v>532</v>
      </c>
      <c r="R4" s="1386" t="s">
        <v>533</v>
      </c>
      <c r="S4" s="1195" t="s">
        <v>534</v>
      </c>
    </row>
    <row r="5" customFormat="false" ht="72.75" hidden="false" customHeight="true" outlineLevel="0" collapsed="false">
      <c r="A5" s="1382"/>
      <c r="B5" s="1382"/>
      <c r="C5" s="1382"/>
      <c r="D5" s="1382"/>
      <c r="E5" s="1382"/>
      <c r="F5" s="1382"/>
      <c r="G5" s="1382"/>
      <c r="H5" s="1382"/>
      <c r="I5" s="1382"/>
      <c r="J5" s="1383"/>
      <c r="K5" s="1383"/>
      <c r="L5" s="1383"/>
      <c r="M5" s="1383"/>
      <c r="N5" s="1384"/>
      <c r="O5" s="1385"/>
      <c r="P5" s="1192"/>
      <c r="Q5" s="1385"/>
      <c r="R5" s="1386"/>
      <c r="S5" s="1195"/>
    </row>
    <row r="6" customFormat="false" ht="61.5" hidden="false" customHeight="true" outlineLevel="0" collapsed="false">
      <c r="A6" s="1382"/>
      <c r="B6" s="1382"/>
      <c r="C6" s="1382"/>
      <c r="D6" s="1382"/>
      <c r="E6" s="1382"/>
      <c r="F6" s="1382"/>
      <c r="G6" s="1382"/>
      <c r="H6" s="1382"/>
      <c r="I6" s="1382"/>
      <c r="J6" s="1387" t="s">
        <v>237</v>
      </c>
      <c r="K6" s="1388" t="s">
        <v>124</v>
      </c>
      <c r="L6" s="1388" t="s">
        <v>158</v>
      </c>
      <c r="M6" s="1389" t="s">
        <v>491</v>
      </c>
      <c r="N6" s="1384"/>
      <c r="O6" s="1390" t="s">
        <v>492</v>
      </c>
      <c r="P6" s="1390"/>
      <c r="Q6" s="1390"/>
      <c r="R6" s="1390"/>
      <c r="S6" s="1390"/>
    </row>
    <row r="7" customFormat="false" ht="22.5" hidden="false" customHeight="true" outlineLevel="0" collapsed="false">
      <c r="A7" s="1201" t="s">
        <v>537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7.25" hidden="false" customHeight="true" outlineLevel="0" collapsed="false">
      <c r="A8" s="1202" t="s">
        <v>519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true" outlineLevel="0" collapsed="false">
      <c r="A9" s="1391" t="s">
        <v>342</v>
      </c>
      <c r="B9" s="1392" t="n">
        <f aca="false">J9</f>
        <v>90</v>
      </c>
      <c r="C9" s="1392" t="s">
        <v>496</v>
      </c>
      <c r="D9" s="1392" t="n">
        <f aca="false">K9</f>
        <v>200</v>
      </c>
      <c r="E9" s="1392" t="s">
        <v>496</v>
      </c>
      <c r="F9" s="1393" t="n">
        <f aca="false">L9</f>
        <v>600</v>
      </c>
      <c r="G9" s="1392" t="s">
        <v>496</v>
      </c>
      <c r="H9" s="1392" t="n">
        <v>2</v>
      </c>
      <c r="I9" s="1394" t="s">
        <v>497</v>
      </c>
      <c r="J9" s="1328" t="n">
        <v>90</v>
      </c>
      <c r="K9" s="1259" t="n">
        <v>200</v>
      </c>
      <c r="L9" s="1259" t="n">
        <v>600</v>
      </c>
      <c r="M9" s="1330" t="n">
        <v>6.35346989368051</v>
      </c>
      <c r="N9" s="1261" t="n">
        <v>120.6</v>
      </c>
      <c r="O9" s="1262" t="n">
        <v>12519.7928896613</v>
      </c>
      <c r="P9" s="1331" t="n">
        <v>14875.8779729813</v>
      </c>
      <c r="Q9" s="1333" t="n">
        <v>6107.51014335</v>
      </c>
      <c r="R9" s="1334" t="n">
        <v>18627.3030330113</v>
      </c>
      <c r="S9" s="1335" t="n">
        <v>20983.3881163313</v>
      </c>
    </row>
    <row r="10" customFormat="false" ht="16.5" hidden="false" customHeight="true" outlineLevel="0" collapsed="false">
      <c r="A10" s="1391" t="s">
        <v>342</v>
      </c>
      <c r="B10" s="1395" t="n">
        <f aca="false">J10</f>
        <v>90</v>
      </c>
      <c r="C10" s="1395" t="s">
        <v>496</v>
      </c>
      <c r="D10" s="1395" t="n">
        <f aca="false">K10</f>
        <v>200</v>
      </c>
      <c r="E10" s="1395" t="s">
        <v>496</v>
      </c>
      <c r="F10" s="1393" t="n">
        <f aca="false">L10</f>
        <v>650</v>
      </c>
      <c r="G10" s="1395" t="s">
        <v>496</v>
      </c>
      <c r="H10" s="1392" t="n">
        <v>2</v>
      </c>
      <c r="I10" s="1394" t="s">
        <v>497</v>
      </c>
      <c r="J10" s="1338" t="n">
        <v>90</v>
      </c>
      <c r="K10" s="1209" t="n">
        <v>200</v>
      </c>
      <c r="L10" s="1209" t="n">
        <v>650</v>
      </c>
      <c r="M10" s="1340" t="n">
        <v>6.81890452841594</v>
      </c>
      <c r="N10" s="1211" t="n">
        <v>144.72</v>
      </c>
      <c r="O10" s="1213" t="n">
        <v>13089.4013010938</v>
      </c>
      <c r="P10" s="1341" t="n">
        <v>15566.9746653788</v>
      </c>
      <c r="Q10" s="1300" t="n">
        <v>6442.48096495875</v>
      </c>
      <c r="R10" s="1343" t="n">
        <v>19531.8822660525</v>
      </c>
      <c r="S10" s="1344" t="n">
        <v>22009.4556303375</v>
      </c>
    </row>
    <row r="11" customFormat="false" ht="16.5" hidden="false" customHeight="true" outlineLevel="0" collapsed="false">
      <c r="A11" s="1391" t="s">
        <v>342</v>
      </c>
      <c r="B11" s="1395" t="n">
        <f aca="false">J11</f>
        <v>90</v>
      </c>
      <c r="C11" s="1395" t="s">
        <v>496</v>
      </c>
      <c r="D11" s="1395" t="n">
        <f aca="false">K11</f>
        <v>200</v>
      </c>
      <c r="E11" s="1395" t="s">
        <v>496</v>
      </c>
      <c r="F11" s="1393" t="n">
        <f aca="false">L11</f>
        <v>700</v>
      </c>
      <c r="G11" s="1395" t="s">
        <v>496</v>
      </c>
      <c r="H11" s="1392" t="n">
        <v>2</v>
      </c>
      <c r="I11" s="1394" t="s">
        <v>497</v>
      </c>
      <c r="J11" s="1338" t="n">
        <v>90</v>
      </c>
      <c r="K11" s="1209" t="n">
        <v>200</v>
      </c>
      <c r="L11" s="1209" t="n">
        <v>700</v>
      </c>
      <c r="M11" s="1340" t="n">
        <v>7.28433916315136</v>
      </c>
      <c r="N11" s="1211" t="n">
        <v>168.84</v>
      </c>
      <c r="O11" s="1213" t="n">
        <v>13659.0097125263</v>
      </c>
      <c r="P11" s="1341" t="n">
        <v>16258.0712265675</v>
      </c>
      <c r="Q11" s="1300" t="n">
        <v>6992.94864394125</v>
      </c>
      <c r="R11" s="1343" t="n">
        <v>20651.9583564675</v>
      </c>
      <c r="S11" s="1344" t="n">
        <v>23251.0198705088</v>
      </c>
    </row>
    <row r="12" customFormat="false" ht="16.5" hidden="false" customHeight="true" outlineLevel="0" collapsed="false">
      <c r="A12" s="1391" t="s">
        <v>342</v>
      </c>
      <c r="B12" s="1395" t="n">
        <f aca="false">J12</f>
        <v>90</v>
      </c>
      <c r="C12" s="1395" t="s">
        <v>496</v>
      </c>
      <c r="D12" s="1395" t="n">
        <f aca="false">K12</f>
        <v>200</v>
      </c>
      <c r="E12" s="1395" t="s">
        <v>496</v>
      </c>
      <c r="F12" s="1393" t="n">
        <f aca="false">L12</f>
        <v>750</v>
      </c>
      <c r="G12" s="1395" t="s">
        <v>496</v>
      </c>
      <c r="H12" s="1392" t="n">
        <v>2</v>
      </c>
      <c r="I12" s="1394" t="s">
        <v>497</v>
      </c>
      <c r="J12" s="1338" t="n">
        <v>90</v>
      </c>
      <c r="K12" s="1209" t="n">
        <v>200</v>
      </c>
      <c r="L12" s="1209" t="n">
        <v>750</v>
      </c>
      <c r="M12" s="1340" t="n">
        <v>7.74977379788679</v>
      </c>
      <c r="N12" s="1211" t="n">
        <v>192.96</v>
      </c>
      <c r="O12" s="1213" t="n">
        <v>14228.6182551675</v>
      </c>
      <c r="P12" s="1341" t="n">
        <v>16949.167918965</v>
      </c>
      <c r="Q12" s="1300" t="n">
        <v>7327.91933434125</v>
      </c>
      <c r="R12" s="1343" t="n">
        <v>21556.5375895088</v>
      </c>
      <c r="S12" s="1344" t="n">
        <v>24277.0872533063</v>
      </c>
    </row>
    <row r="13" customFormat="false" ht="16.5" hidden="false" customHeight="true" outlineLevel="0" collapsed="false">
      <c r="A13" s="1391" t="s">
        <v>342</v>
      </c>
      <c r="B13" s="1395" t="n">
        <f aca="false">J13</f>
        <v>90</v>
      </c>
      <c r="C13" s="1395" t="s">
        <v>496</v>
      </c>
      <c r="D13" s="1395" t="n">
        <f aca="false">K13</f>
        <v>200</v>
      </c>
      <c r="E13" s="1395" t="s">
        <v>496</v>
      </c>
      <c r="F13" s="1393" t="n">
        <f aca="false">L13</f>
        <v>800</v>
      </c>
      <c r="G13" s="1395" t="s">
        <v>496</v>
      </c>
      <c r="H13" s="1392" t="n">
        <v>2</v>
      </c>
      <c r="I13" s="1394" t="s">
        <v>497</v>
      </c>
      <c r="J13" s="1338" t="n">
        <v>90</v>
      </c>
      <c r="K13" s="1209" t="n">
        <v>200</v>
      </c>
      <c r="L13" s="1209" t="n">
        <v>800</v>
      </c>
      <c r="M13" s="1340" t="n">
        <v>8.21520843262222</v>
      </c>
      <c r="N13" s="1211" t="n">
        <v>217.08</v>
      </c>
      <c r="O13" s="1213" t="n">
        <v>15132.4894857938</v>
      </c>
      <c r="P13" s="1341" t="n">
        <v>17653.3854863625</v>
      </c>
      <c r="Q13" s="1300" t="n">
        <v>7662.89002474125</v>
      </c>
      <c r="R13" s="1343" t="n">
        <v>22795.379510535</v>
      </c>
      <c r="S13" s="1344" t="n">
        <v>25316.2755111038</v>
      </c>
    </row>
    <row r="14" customFormat="false" ht="16.5" hidden="false" customHeight="true" outlineLevel="0" collapsed="false">
      <c r="A14" s="1391" t="s">
        <v>342</v>
      </c>
      <c r="B14" s="1395" t="n">
        <f aca="false">J14</f>
        <v>90</v>
      </c>
      <c r="C14" s="1395" t="s">
        <v>496</v>
      </c>
      <c r="D14" s="1395" t="n">
        <f aca="false">K14</f>
        <v>200</v>
      </c>
      <c r="E14" s="1395" t="s">
        <v>496</v>
      </c>
      <c r="F14" s="1393" t="n">
        <f aca="false">L14</f>
        <v>850</v>
      </c>
      <c r="G14" s="1395" t="s">
        <v>496</v>
      </c>
      <c r="H14" s="1392" t="n">
        <v>2</v>
      </c>
      <c r="I14" s="1394" t="s">
        <v>497</v>
      </c>
      <c r="J14" s="1338" t="n">
        <v>90</v>
      </c>
      <c r="K14" s="1209" t="n">
        <v>200</v>
      </c>
      <c r="L14" s="1209" t="n">
        <v>850</v>
      </c>
      <c r="M14" s="1340" t="n">
        <v>8.68064306735765</v>
      </c>
      <c r="N14" s="1211" t="n">
        <v>241.2</v>
      </c>
      <c r="O14" s="1213" t="n">
        <v>15702.098028435</v>
      </c>
      <c r="P14" s="1341" t="n">
        <v>18344.4820475513</v>
      </c>
      <c r="Q14" s="1300" t="n">
        <v>8213.35770372375</v>
      </c>
      <c r="R14" s="1343" t="n">
        <v>23915.4557321588</v>
      </c>
      <c r="S14" s="1344" t="n">
        <v>26557.839751275</v>
      </c>
    </row>
    <row r="15" customFormat="false" ht="16.5" hidden="false" customHeight="true" outlineLevel="0" collapsed="false">
      <c r="A15" s="1391" t="s">
        <v>342</v>
      </c>
      <c r="B15" s="1395" t="n">
        <f aca="false">J15</f>
        <v>90</v>
      </c>
      <c r="C15" s="1395" t="s">
        <v>496</v>
      </c>
      <c r="D15" s="1395" t="n">
        <f aca="false">K15</f>
        <v>200</v>
      </c>
      <c r="E15" s="1395" t="s">
        <v>496</v>
      </c>
      <c r="F15" s="1393" t="n">
        <f aca="false">L15</f>
        <v>900</v>
      </c>
      <c r="G15" s="1395" t="s">
        <v>496</v>
      </c>
      <c r="H15" s="1392" t="n">
        <v>2</v>
      </c>
      <c r="I15" s="1394" t="s">
        <v>497</v>
      </c>
      <c r="J15" s="1338" t="n">
        <v>90</v>
      </c>
      <c r="K15" s="1209" t="n">
        <v>200</v>
      </c>
      <c r="L15" s="1209" t="n">
        <v>900</v>
      </c>
      <c r="M15" s="1340" t="n">
        <v>9.14607770209307</v>
      </c>
      <c r="N15" s="1211" t="n">
        <v>265.32</v>
      </c>
      <c r="O15" s="1213" t="n">
        <v>16271.7064398675</v>
      </c>
      <c r="P15" s="1341" t="n">
        <v>19035.5787399488</v>
      </c>
      <c r="Q15" s="1300" t="n">
        <v>8548.3285253325</v>
      </c>
      <c r="R15" s="1343" t="n">
        <v>24820.0349652</v>
      </c>
      <c r="S15" s="1344" t="n">
        <v>27583.9072652813</v>
      </c>
    </row>
    <row r="16" customFormat="false" ht="16.5" hidden="false" customHeight="true" outlineLevel="0" collapsed="false">
      <c r="A16" s="1391" t="s">
        <v>342</v>
      </c>
      <c r="B16" s="1395" t="n">
        <f aca="false">J16</f>
        <v>90</v>
      </c>
      <c r="C16" s="1395" t="s">
        <v>496</v>
      </c>
      <c r="D16" s="1395" t="n">
        <f aca="false">K16</f>
        <v>200</v>
      </c>
      <c r="E16" s="1395" t="s">
        <v>496</v>
      </c>
      <c r="F16" s="1393" t="n">
        <f aca="false">L16</f>
        <v>950</v>
      </c>
      <c r="G16" s="1395" t="s">
        <v>496</v>
      </c>
      <c r="H16" s="1392" t="n">
        <v>2</v>
      </c>
      <c r="I16" s="1394" t="s">
        <v>497</v>
      </c>
      <c r="J16" s="1338" t="n">
        <v>90</v>
      </c>
      <c r="K16" s="1209" t="n">
        <v>200</v>
      </c>
      <c r="L16" s="1209" t="n">
        <v>950</v>
      </c>
      <c r="M16" s="1340" t="n">
        <v>9.6115123368285</v>
      </c>
      <c r="N16" s="1211" t="n">
        <v>289.44</v>
      </c>
      <c r="O16" s="1213" t="n">
        <v>16841.3148513</v>
      </c>
      <c r="P16" s="1341" t="n">
        <v>19726.6754323463</v>
      </c>
      <c r="Q16" s="1300" t="n">
        <v>9098.796204315</v>
      </c>
      <c r="R16" s="1343" t="n">
        <v>25940.111055615</v>
      </c>
      <c r="S16" s="1344" t="n">
        <v>28825.4716366613</v>
      </c>
    </row>
    <row r="17" customFormat="false" ht="16.5" hidden="false" customHeight="true" outlineLevel="0" collapsed="false">
      <c r="A17" s="1391" t="s">
        <v>342</v>
      </c>
      <c r="B17" s="1395" t="n">
        <f aca="false">J17</f>
        <v>90</v>
      </c>
      <c r="C17" s="1395" t="s">
        <v>496</v>
      </c>
      <c r="D17" s="1395" t="n">
        <f aca="false">K17</f>
        <v>200</v>
      </c>
      <c r="E17" s="1395" t="s">
        <v>496</v>
      </c>
      <c r="F17" s="1393" t="n">
        <f aca="false">L17</f>
        <v>1000</v>
      </c>
      <c r="G17" s="1395" t="s">
        <v>496</v>
      </c>
      <c r="H17" s="1392" t="n">
        <v>2</v>
      </c>
      <c r="I17" s="1394" t="s">
        <v>497</v>
      </c>
      <c r="J17" s="1338" t="n">
        <v>90</v>
      </c>
      <c r="K17" s="1209" t="n">
        <v>200</v>
      </c>
      <c r="L17" s="1209" t="n">
        <v>1000</v>
      </c>
      <c r="M17" s="1340" t="n">
        <v>10.1549829715639</v>
      </c>
      <c r="N17" s="1211" t="n">
        <v>313.56</v>
      </c>
      <c r="O17" s="1213" t="n">
        <v>17444.1978017325</v>
      </c>
      <c r="P17" s="1341" t="n">
        <v>20451.0466637438</v>
      </c>
      <c r="Q17" s="1300" t="n">
        <v>9433.766894715</v>
      </c>
      <c r="R17" s="1343" t="n">
        <v>26877.9646964475</v>
      </c>
      <c r="S17" s="1344" t="n">
        <v>29884.8135584588</v>
      </c>
    </row>
    <row r="18" customFormat="false" ht="16.5" hidden="false" customHeight="true" outlineLevel="0" collapsed="false">
      <c r="A18" s="1391" t="s">
        <v>342</v>
      </c>
      <c r="B18" s="1395" t="n">
        <f aca="false">J18</f>
        <v>90</v>
      </c>
      <c r="C18" s="1395" t="s">
        <v>496</v>
      </c>
      <c r="D18" s="1395" t="n">
        <f aca="false">K18</f>
        <v>200</v>
      </c>
      <c r="E18" s="1395" t="s">
        <v>496</v>
      </c>
      <c r="F18" s="1393" t="n">
        <f aca="false">L18</f>
        <v>1050</v>
      </c>
      <c r="G18" s="1395" t="s">
        <v>496</v>
      </c>
      <c r="H18" s="1392" t="n">
        <v>2</v>
      </c>
      <c r="I18" s="1394" t="s">
        <v>497</v>
      </c>
      <c r="J18" s="1338" t="n">
        <v>90</v>
      </c>
      <c r="K18" s="1209" t="n">
        <v>200</v>
      </c>
      <c r="L18" s="1209" t="n">
        <v>1050</v>
      </c>
      <c r="M18" s="1340" t="n">
        <v>10.6204176062994</v>
      </c>
      <c r="N18" s="1211" t="n">
        <v>337.68</v>
      </c>
      <c r="O18" s="1213" t="n">
        <v>18013.806213165</v>
      </c>
      <c r="P18" s="1341" t="n">
        <v>21142.1432249325</v>
      </c>
      <c r="Q18" s="1300" t="n">
        <v>9984.2345736975</v>
      </c>
      <c r="R18" s="1343" t="n">
        <v>27998.0407868625</v>
      </c>
      <c r="S18" s="1344" t="n">
        <v>31126.37779863</v>
      </c>
    </row>
    <row r="19" customFormat="false" ht="16.5" hidden="false" customHeight="true" outlineLevel="0" collapsed="false">
      <c r="A19" s="1391" t="s">
        <v>342</v>
      </c>
      <c r="B19" s="1392" t="n">
        <f aca="false">J19</f>
        <v>90</v>
      </c>
      <c r="C19" s="1392" t="s">
        <v>496</v>
      </c>
      <c r="D19" s="1392" t="n">
        <f aca="false">K19</f>
        <v>200</v>
      </c>
      <c r="E19" s="1392" t="s">
        <v>496</v>
      </c>
      <c r="F19" s="1393" t="n">
        <f aca="false">L19</f>
        <v>1100</v>
      </c>
      <c r="G19" s="1392" t="s">
        <v>496</v>
      </c>
      <c r="H19" s="1392" t="n">
        <v>2</v>
      </c>
      <c r="I19" s="1394" t="s">
        <v>497</v>
      </c>
      <c r="J19" s="1338" t="n">
        <v>90</v>
      </c>
      <c r="K19" s="1209" t="n">
        <v>200</v>
      </c>
      <c r="L19" s="1209" t="n">
        <v>1100</v>
      </c>
      <c r="M19" s="1340" t="n">
        <v>11.0858522410348</v>
      </c>
      <c r="N19" s="1211" t="n">
        <v>361.8</v>
      </c>
      <c r="O19" s="1213" t="n">
        <v>18583.4146245975</v>
      </c>
      <c r="P19" s="1341" t="n">
        <v>21833.23991733</v>
      </c>
      <c r="Q19" s="1300" t="n">
        <v>10319.2053953063</v>
      </c>
      <c r="R19" s="1343" t="n">
        <v>28902.6200199038</v>
      </c>
      <c r="S19" s="1344" t="n">
        <v>32152.4453126363</v>
      </c>
    </row>
    <row r="20" customFormat="false" ht="16.5" hidden="false" customHeight="true" outlineLevel="0" collapsed="false">
      <c r="A20" s="1391" t="s">
        <v>342</v>
      </c>
      <c r="B20" s="1395" t="n">
        <f aca="false">J20</f>
        <v>90</v>
      </c>
      <c r="C20" s="1395" t="s">
        <v>496</v>
      </c>
      <c r="D20" s="1395" t="n">
        <f aca="false">K20</f>
        <v>200</v>
      </c>
      <c r="E20" s="1395" t="s">
        <v>496</v>
      </c>
      <c r="F20" s="1393" t="n">
        <f aca="false">L20</f>
        <v>1150</v>
      </c>
      <c r="G20" s="1395" t="s">
        <v>496</v>
      </c>
      <c r="H20" s="1392" t="n">
        <v>2</v>
      </c>
      <c r="I20" s="1394" t="s">
        <v>497</v>
      </c>
      <c r="J20" s="1338" t="n">
        <v>90</v>
      </c>
      <c r="K20" s="1209" t="n">
        <v>200</v>
      </c>
      <c r="L20" s="1209" t="n">
        <v>1150</v>
      </c>
      <c r="M20" s="1340" t="n">
        <v>11.5512868757702</v>
      </c>
      <c r="N20" s="1211" t="n">
        <v>385.92</v>
      </c>
      <c r="O20" s="1213" t="n">
        <v>19153.0231672388</v>
      </c>
      <c r="P20" s="1341" t="n">
        <v>22524.3366097275</v>
      </c>
      <c r="Q20" s="1300" t="n">
        <v>10654.1760857063</v>
      </c>
      <c r="R20" s="1343" t="n">
        <v>29807.199252945</v>
      </c>
      <c r="S20" s="1344" t="n">
        <v>33178.5126954338</v>
      </c>
    </row>
    <row r="21" customFormat="false" ht="16.5" hidden="false" customHeight="true" outlineLevel="0" collapsed="false">
      <c r="A21" s="1391" t="s">
        <v>342</v>
      </c>
      <c r="B21" s="1395" t="n">
        <f aca="false">J21</f>
        <v>90</v>
      </c>
      <c r="C21" s="1395" t="s">
        <v>496</v>
      </c>
      <c r="D21" s="1395" t="n">
        <f aca="false">K21</f>
        <v>200</v>
      </c>
      <c r="E21" s="1395" t="s">
        <v>496</v>
      </c>
      <c r="F21" s="1393" t="n">
        <f aca="false">L21</f>
        <v>1200</v>
      </c>
      <c r="G21" s="1395" t="s">
        <v>496</v>
      </c>
      <c r="H21" s="1392" t="n">
        <v>2</v>
      </c>
      <c r="I21" s="1394" t="s">
        <v>497</v>
      </c>
      <c r="J21" s="1338" t="n">
        <v>90</v>
      </c>
      <c r="K21" s="1209" t="n">
        <v>200</v>
      </c>
      <c r="L21" s="1209" t="n">
        <v>1200</v>
      </c>
      <c r="M21" s="1340" t="n">
        <v>12.0167215105056</v>
      </c>
      <c r="N21" s="1211" t="n">
        <v>410.04</v>
      </c>
      <c r="O21" s="1213" t="n">
        <v>19722.6315786713</v>
      </c>
      <c r="P21" s="1341" t="n">
        <v>23215.4331709163</v>
      </c>
      <c r="Q21" s="1300" t="n">
        <v>11204.6437646888</v>
      </c>
      <c r="R21" s="1343" t="n">
        <v>30927.27534336</v>
      </c>
      <c r="S21" s="1344" t="n">
        <v>34420.076935605</v>
      </c>
    </row>
    <row r="22" customFormat="false" ht="16.5" hidden="false" customHeight="true" outlineLevel="0" collapsed="false">
      <c r="A22" s="1391" t="s">
        <v>342</v>
      </c>
      <c r="B22" s="1395" t="n">
        <f aca="false">J22</f>
        <v>90</v>
      </c>
      <c r="C22" s="1395" t="s">
        <v>496</v>
      </c>
      <c r="D22" s="1395" t="n">
        <f aca="false">K22</f>
        <v>200</v>
      </c>
      <c r="E22" s="1395" t="s">
        <v>496</v>
      </c>
      <c r="F22" s="1393" t="n">
        <f aca="false">L22</f>
        <v>1250</v>
      </c>
      <c r="G22" s="1395" t="s">
        <v>496</v>
      </c>
      <c r="H22" s="1392" t="n">
        <v>2</v>
      </c>
      <c r="I22" s="1394" t="s">
        <v>497</v>
      </c>
      <c r="J22" s="1338" t="n">
        <v>90</v>
      </c>
      <c r="K22" s="1209" t="n">
        <v>200</v>
      </c>
      <c r="L22" s="1209" t="n">
        <v>1250</v>
      </c>
      <c r="M22" s="1340" t="n">
        <v>12.4821561452411</v>
      </c>
      <c r="N22" s="1211" t="n">
        <v>434.16</v>
      </c>
      <c r="O22" s="1213" t="n">
        <v>20292.2399901038</v>
      </c>
      <c r="P22" s="1341" t="n">
        <v>23906.5298633138</v>
      </c>
      <c r="Q22" s="1300" t="n">
        <v>11539.6144550888</v>
      </c>
      <c r="R22" s="1343" t="n">
        <v>31831.8544451925</v>
      </c>
      <c r="S22" s="1344" t="n">
        <v>35446.1443184025</v>
      </c>
    </row>
    <row r="23" customFormat="false" ht="16.5" hidden="false" customHeight="true" outlineLevel="0" collapsed="false">
      <c r="A23" s="1391" t="s">
        <v>342</v>
      </c>
      <c r="B23" s="1395" t="n">
        <f aca="false">J23</f>
        <v>90</v>
      </c>
      <c r="C23" s="1395" t="s">
        <v>496</v>
      </c>
      <c r="D23" s="1395" t="n">
        <f aca="false">K23</f>
        <v>200</v>
      </c>
      <c r="E23" s="1395" t="s">
        <v>496</v>
      </c>
      <c r="F23" s="1393" t="n">
        <f aca="false">L23</f>
        <v>1300</v>
      </c>
      <c r="G23" s="1395" t="s">
        <v>496</v>
      </c>
      <c r="H23" s="1392" t="n">
        <v>2</v>
      </c>
      <c r="I23" s="1394" t="s">
        <v>497</v>
      </c>
      <c r="J23" s="1338" t="n">
        <v>90</v>
      </c>
      <c r="K23" s="1209" t="n">
        <v>200</v>
      </c>
      <c r="L23" s="1209" t="n">
        <v>1300</v>
      </c>
      <c r="M23" s="1340" t="n">
        <v>12.9475907799765</v>
      </c>
      <c r="N23" s="1211" t="n">
        <v>458.28</v>
      </c>
      <c r="O23" s="1213" t="n">
        <v>20861.8484015363</v>
      </c>
      <c r="P23" s="1341" t="n">
        <v>24597.6265557113</v>
      </c>
      <c r="Q23" s="1300" t="n">
        <v>12090.0821340713</v>
      </c>
      <c r="R23" s="1343" t="n">
        <v>32951.9305356075</v>
      </c>
      <c r="S23" s="1344" t="n">
        <v>36687.7086897825</v>
      </c>
    </row>
    <row r="24" customFormat="false" ht="16.5" hidden="false" customHeight="true" outlineLevel="0" collapsed="false">
      <c r="A24" s="1391" t="s">
        <v>342</v>
      </c>
      <c r="B24" s="1395" t="n">
        <f aca="false">J24</f>
        <v>90</v>
      </c>
      <c r="C24" s="1395" t="s">
        <v>496</v>
      </c>
      <c r="D24" s="1395" t="n">
        <f aca="false">K24</f>
        <v>200</v>
      </c>
      <c r="E24" s="1395" t="s">
        <v>496</v>
      </c>
      <c r="F24" s="1393" t="n">
        <f aca="false">L24</f>
        <v>1350</v>
      </c>
      <c r="G24" s="1395" t="s">
        <v>496</v>
      </c>
      <c r="H24" s="1392" t="n">
        <v>2</v>
      </c>
      <c r="I24" s="1394" t="s">
        <v>497</v>
      </c>
      <c r="J24" s="1338" t="n">
        <v>90</v>
      </c>
      <c r="K24" s="1209" t="n">
        <v>200</v>
      </c>
      <c r="L24" s="1209" t="n">
        <v>1350</v>
      </c>
      <c r="M24" s="1340" t="n">
        <v>13.4130254147119</v>
      </c>
      <c r="N24" s="1211" t="n">
        <v>482.4</v>
      </c>
      <c r="O24" s="1213" t="n">
        <v>21431.4568129688</v>
      </c>
      <c r="P24" s="1341" t="n">
        <v>25288.7232481088</v>
      </c>
      <c r="Q24" s="1300" t="n">
        <v>12425.05295568</v>
      </c>
      <c r="R24" s="1343" t="n">
        <v>33856.5097686488</v>
      </c>
      <c r="S24" s="1344" t="n">
        <v>37713.7762037888</v>
      </c>
    </row>
    <row r="25" customFormat="false" ht="16.5" hidden="false" customHeight="true" outlineLevel="0" collapsed="false">
      <c r="A25" s="1391" t="s">
        <v>342</v>
      </c>
      <c r="B25" s="1395" t="n">
        <f aca="false">J25</f>
        <v>90</v>
      </c>
      <c r="C25" s="1395" t="s">
        <v>496</v>
      </c>
      <c r="D25" s="1395" t="n">
        <f aca="false">K25</f>
        <v>200</v>
      </c>
      <c r="E25" s="1395" t="s">
        <v>496</v>
      </c>
      <c r="F25" s="1393" t="n">
        <f aca="false">L25</f>
        <v>1400</v>
      </c>
      <c r="G25" s="1395" t="s">
        <v>496</v>
      </c>
      <c r="H25" s="1392" t="n">
        <v>2</v>
      </c>
      <c r="I25" s="1394" t="s">
        <v>497</v>
      </c>
      <c r="J25" s="1338" t="n">
        <v>90</v>
      </c>
      <c r="K25" s="1209" t="n">
        <v>200</v>
      </c>
      <c r="L25" s="1209" t="n">
        <v>1400</v>
      </c>
      <c r="M25" s="1340" t="n">
        <v>13.8784600494474</v>
      </c>
      <c r="N25" s="1211" t="n">
        <v>506.52</v>
      </c>
      <c r="O25" s="1213" t="n">
        <v>22001.06535561</v>
      </c>
      <c r="P25" s="1341" t="n">
        <v>25979.8198092975</v>
      </c>
      <c r="Q25" s="1300" t="n">
        <v>12975.5206346625</v>
      </c>
      <c r="R25" s="1343" t="n">
        <v>34976.5859902725</v>
      </c>
      <c r="S25" s="1344" t="n">
        <v>38955.34044396</v>
      </c>
    </row>
    <row r="26" customFormat="false" ht="16.5" hidden="false" customHeight="true" outlineLevel="0" collapsed="false">
      <c r="A26" s="1391" t="s">
        <v>342</v>
      </c>
      <c r="B26" s="1395" t="n">
        <f aca="false">J26</f>
        <v>90</v>
      </c>
      <c r="C26" s="1395" t="s">
        <v>496</v>
      </c>
      <c r="D26" s="1395" t="n">
        <f aca="false">K26</f>
        <v>200</v>
      </c>
      <c r="E26" s="1395" t="s">
        <v>496</v>
      </c>
      <c r="F26" s="1393" t="n">
        <f aca="false">L26</f>
        <v>1450</v>
      </c>
      <c r="G26" s="1395" t="s">
        <v>496</v>
      </c>
      <c r="H26" s="1392" t="n">
        <v>2</v>
      </c>
      <c r="I26" s="1394" t="s">
        <v>497</v>
      </c>
      <c r="J26" s="1338" t="n">
        <v>90</v>
      </c>
      <c r="K26" s="1209" t="n">
        <v>200</v>
      </c>
      <c r="L26" s="1209" t="n">
        <v>1450</v>
      </c>
      <c r="M26" s="1340" t="n">
        <v>14.3438946841828</v>
      </c>
      <c r="N26" s="1211" t="n">
        <v>530.64</v>
      </c>
      <c r="O26" s="1213" t="n">
        <v>22570.6737670425</v>
      </c>
      <c r="P26" s="1341" t="n">
        <v>26670.916501695</v>
      </c>
      <c r="Q26" s="1300" t="n">
        <v>13310.4913250625</v>
      </c>
      <c r="R26" s="1343" t="n">
        <v>35881.165092105</v>
      </c>
      <c r="S26" s="1344" t="n">
        <v>39981.4078267575</v>
      </c>
    </row>
    <row r="27" customFormat="false" ht="16.5" hidden="false" customHeight="true" outlineLevel="0" collapsed="false">
      <c r="A27" s="1391" t="s">
        <v>342</v>
      </c>
      <c r="B27" s="1395" t="n">
        <f aca="false">J27</f>
        <v>90</v>
      </c>
      <c r="C27" s="1395" t="s">
        <v>496</v>
      </c>
      <c r="D27" s="1395" t="n">
        <f aca="false">K27</f>
        <v>200</v>
      </c>
      <c r="E27" s="1395" t="s">
        <v>496</v>
      </c>
      <c r="F27" s="1393" t="n">
        <f aca="false">L27</f>
        <v>1500</v>
      </c>
      <c r="G27" s="1395" t="s">
        <v>496</v>
      </c>
      <c r="H27" s="1392" t="n">
        <v>2</v>
      </c>
      <c r="I27" s="1394" t="s">
        <v>497</v>
      </c>
      <c r="J27" s="1338" t="n">
        <v>90</v>
      </c>
      <c r="K27" s="1209" t="n">
        <v>200</v>
      </c>
      <c r="L27" s="1209" t="n">
        <v>1500</v>
      </c>
      <c r="M27" s="1340" t="n">
        <v>15.0073761189182</v>
      </c>
      <c r="N27" s="1211" t="n">
        <v>554.76</v>
      </c>
      <c r="O27" s="1213" t="n">
        <v>23669.0853247013</v>
      </c>
      <c r="P27" s="1341" t="n">
        <v>27988.5696144525</v>
      </c>
      <c r="Q27" s="1300" t="n">
        <v>13860.959004045</v>
      </c>
      <c r="R27" s="1343" t="n">
        <v>37530.0443287463</v>
      </c>
      <c r="S27" s="1344" t="n">
        <v>41849.5286184975</v>
      </c>
    </row>
    <row r="28" customFormat="false" ht="16.5" hidden="false" customHeight="true" outlineLevel="0" collapsed="false">
      <c r="A28" s="1391" t="s">
        <v>342</v>
      </c>
      <c r="B28" s="1395" t="n">
        <f aca="false">J28</f>
        <v>90</v>
      </c>
      <c r="C28" s="1395" t="s">
        <v>496</v>
      </c>
      <c r="D28" s="1395" t="n">
        <f aca="false">K28</f>
        <v>200</v>
      </c>
      <c r="E28" s="1395" t="s">
        <v>496</v>
      </c>
      <c r="F28" s="1393" t="n">
        <f aca="false">L28</f>
        <v>1550</v>
      </c>
      <c r="G28" s="1395" t="s">
        <v>496</v>
      </c>
      <c r="H28" s="1392" t="n">
        <v>2</v>
      </c>
      <c r="I28" s="1394" t="s">
        <v>497</v>
      </c>
      <c r="J28" s="1338" t="n">
        <v>90</v>
      </c>
      <c r="K28" s="1209" t="n">
        <v>200</v>
      </c>
      <c r="L28" s="1209" t="n">
        <v>1550</v>
      </c>
      <c r="M28" s="1340" t="n">
        <v>15.4728107536536</v>
      </c>
      <c r="N28" s="1211" t="n">
        <v>578.88</v>
      </c>
      <c r="O28" s="1213" t="n">
        <v>24238.6938673425</v>
      </c>
      <c r="P28" s="1341" t="n">
        <v>28679.66630685</v>
      </c>
      <c r="Q28" s="1300" t="n">
        <v>14195.9298256538</v>
      </c>
      <c r="R28" s="1343" t="n">
        <v>38434.6236929963</v>
      </c>
      <c r="S28" s="1344" t="n">
        <v>42875.5961325038</v>
      </c>
    </row>
    <row r="29" customFormat="false" ht="16.5" hidden="false" customHeight="true" outlineLevel="0" collapsed="false">
      <c r="A29" s="1391" t="s">
        <v>342</v>
      </c>
      <c r="B29" s="1392" t="n">
        <f aca="false">J29</f>
        <v>90</v>
      </c>
      <c r="C29" s="1392" t="s">
        <v>496</v>
      </c>
      <c r="D29" s="1392" t="n">
        <f aca="false">K29</f>
        <v>200</v>
      </c>
      <c r="E29" s="1392" t="s">
        <v>496</v>
      </c>
      <c r="F29" s="1393" t="n">
        <f aca="false">L29</f>
        <v>1600</v>
      </c>
      <c r="G29" s="1392" t="s">
        <v>496</v>
      </c>
      <c r="H29" s="1392" t="n">
        <v>2</v>
      </c>
      <c r="I29" s="1394" t="s">
        <v>497</v>
      </c>
      <c r="J29" s="1338" t="n">
        <v>90</v>
      </c>
      <c r="K29" s="1209" t="n">
        <v>200</v>
      </c>
      <c r="L29" s="1209" t="n">
        <v>1600</v>
      </c>
      <c r="M29" s="1340" t="n">
        <v>15.9382453883891</v>
      </c>
      <c r="N29" s="1211" t="n">
        <v>603</v>
      </c>
      <c r="O29" s="1213" t="n">
        <v>24808.302278775</v>
      </c>
      <c r="P29" s="1341" t="n">
        <v>29370.7628680388</v>
      </c>
      <c r="Q29" s="1300" t="n">
        <v>14530.9005160538</v>
      </c>
      <c r="R29" s="1343" t="n">
        <v>39339.2027948288</v>
      </c>
      <c r="S29" s="1344" t="n">
        <v>43901.6633840925</v>
      </c>
    </row>
    <row r="30" customFormat="false" ht="16.5" hidden="false" customHeight="true" outlineLevel="0" collapsed="false">
      <c r="A30" s="1391" t="s">
        <v>342</v>
      </c>
      <c r="B30" s="1395" t="n">
        <f aca="false">J30</f>
        <v>90</v>
      </c>
      <c r="C30" s="1395" t="s">
        <v>496</v>
      </c>
      <c r="D30" s="1395" t="n">
        <f aca="false">K30</f>
        <v>200</v>
      </c>
      <c r="E30" s="1395" t="s">
        <v>496</v>
      </c>
      <c r="F30" s="1393" t="n">
        <f aca="false">L30</f>
        <v>1650</v>
      </c>
      <c r="G30" s="1395" t="s">
        <v>496</v>
      </c>
      <c r="H30" s="1392" t="n">
        <v>2</v>
      </c>
      <c r="I30" s="1394" t="s">
        <v>497</v>
      </c>
      <c r="J30" s="1338" t="n">
        <v>90</v>
      </c>
      <c r="K30" s="1209" t="n">
        <v>200</v>
      </c>
      <c r="L30" s="1209" t="n">
        <v>1650</v>
      </c>
      <c r="M30" s="1340" t="n">
        <v>16.4036800231245</v>
      </c>
      <c r="N30" s="1211" t="n">
        <v>627.12</v>
      </c>
      <c r="O30" s="1213" t="n">
        <v>25377.9106902075</v>
      </c>
      <c r="P30" s="1341" t="n">
        <v>30061.8595604363</v>
      </c>
      <c r="Q30" s="1300" t="n">
        <v>15081.3681950363</v>
      </c>
      <c r="R30" s="1343" t="n">
        <v>40459.2788852438</v>
      </c>
      <c r="S30" s="1344" t="n">
        <v>45143.2277554725</v>
      </c>
    </row>
    <row r="31" customFormat="false" ht="16.5" hidden="false" customHeight="true" outlineLevel="0" collapsed="false">
      <c r="A31" s="1391" t="s">
        <v>342</v>
      </c>
      <c r="B31" s="1395" t="n">
        <f aca="false">J31</f>
        <v>90</v>
      </c>
      <c r="C31" s="1395" t="s">
        <v>496</v>
      </c>
      <c r="D31" s="1395" t="n">
        <f aca="false">K31</f>
        <v>200</v>
      </c>
      <c r="E31" s="1395" t="s">
        <v>496</v>
      </c>
      <c r="F31" s="1393" t="n">
        <f aca="false">L31</f>
        <v>1700</v>
      </c>
      <c r="G31" s="1395" t="s">
        <v>496</v>
      </c>
      <c r="H31" s="1392" t="n">
        <v>2</v>
      </c>
      <c r="I31" s="1394" t="s">
        <v>497</v>
      </c>
      <c r="J31" s="1338" t="n">
        <v>90</v>
      </c>
      <c r="K31" s="1209" t="n">
        <v>200</v>
      </c>
      <c r="L31" s="1209" t="n">
        <v>1700</v>
      </c>
      <c r="M31" s="1340" t="n">
        <v>16.8691146578599</v>
      </c>
      <c r="N31" s="1211" t="n">
        <v>651.24</v>
      </c>
      <c r="O31" s="1213" t="n">
        <v>25947.51910164</v>
      </c>
      <c r="P31" s="1341" t="n">
        <v>30752.9562528338</v>
      </c>
      <c r="Q31" s="1300" t="n">
        <v>15416.3388854363</v>
      </c>
      <c r="R31" s="1343" t="n">
        <v>41363.8579870763</v>
      </c>
      <c r="S31" s="1344" t="n">
        <v>46169.29513827</v>
      </c>
    </row>
    <row r="32" customFormat="false" ht="16.5" hidden="false" customHeight="true" outlineLevel="0" collapsed="false">
      <c r="A32" s="1391" t="s">
        <v>342</v>
      </c>
      <c r="B32" s="1395" t="n">
        <f aca="false">J32</f>
        <v>90</v>
      </c>
      <c r="C32" s="1395" t="s">
        <v>496</v>
      </c>
      <c r="D32" s="1395" t="n">
        <f aca="false">K32</f>
        <v>200</v>
      </c>
      <c r="E32" s="1395" t="s">
        <v>496</v>
      </c>
      <c r="F32" s="1393" t="n">
        <f aca="false">L32</f>
        <v>1750</v>
      </c>
      <c r="G32" s="1395" t="s">
        <v>496</v>
      </c>
      <c r="H32" s="1392" t="n">
        <v>2</v>
      </c>
      <c r="I32" s="1394" t="s">
        <v>497</v>
      </c>
      <c r="J32" s="1338" t="n">
        <v>90</v>
      </c>
      <c r="K32" s="1209" t="n">
        <v>200</v>
      </c>
      <c r="L32" s="1209" t="n">
        <v>1750</v>
      </c>
      <c r="M32" s="1340" t="n">
        <v>17.3345492925953</v>
      </c>
      <c r="N32" s="1211" t="n">
        <v>675.36</v>
      </c>
      <c r="O32" s="1213" t="n">
        <v>26517.1275130725</v>
      </c>
      <c r="P32" s="1341" t="n">
        <v>31444.0529452313</v>
      </c>
      <c r="Q32" s="1300" t="n">
        <v>15966.8065644188</v>
      </c>
      <c r="R32" s="1343" t="n">
        <v>42483.9340774913</v>
      </c>
      <c r="S32" s="1344" t="n">
        <v>47410.85950965</v>
      </c>
    </row>
    <row r="33" customFormat="false" ht="16.5" hidden="false" customHeight="true" outlineLevel="0" collapsed="false">
      <c r="A33" s="1391" t="s">
        <v>342</v>
      </c>
      <c r="B33" s="1395" t="n">
        <f aca="false">J33</f>
        <v>90</v>
      </c>
      <c r="C33" s="1395" t="s">
        <v>496</v>
      </c>
      <c r="D33" s="1395" t="n">
        <f aca="false">K33</f>
        <v>200</v>
      </c>
      <c r="E33" s="1395" t="s">
        <v>496</v>
      </c>
      <c r="F33" s="1393" t="n">
        <f aca="false">L33</f>
        <v>1800</v>
      </c>
      <c r="G33" s="1395" t="s">
        <v>496</v>
      </c>
      <c r="H33" s="1392" t="n">
        <v>2</v>
      </c>
      <c r="I33" s="1394" t="s">
        <v>497</v>
      </c>
      <c r="J33" s="1338" t="n">
        <v>90</v>
      </c>
      <c r="K33" s="1209" t="n">
        <v>200</v>
      </c>
      <c r="L33" s="1209" t="n">
        <v>1800</v>
      </c>
      <c r="M33" s="1340" t="n">
        <v>17.7999839273308</v>
      </c>
      <c r="N33" s="1211" t="n">
        <v>699.48</v>
      </c>
      <c r="O33" s="1213" t="n">
        <v>27086.7360557138</v>
      </c>
      <c r="P33" s="1341" t="n">
        <v>32135.14950642</v>
      </c>
      <c r="Q33" s="1300" t="n">
        <v>16301.7773860275</v>
      </c>
      <c r="R33" s="1343" t="n">
        <v>43388.5134417413</v>
      </c>
      <c r="S33" s="1344" t="n">
        <v>48436.9268924475</v>
      </c>
    </row>
    <row r="34" customFormat="false" ht="16.5" hidden="false" customHeight="true" outlineLevel="0" collapsed="false">
      <c r="A34" s="1391" t="s">
        <v>342</v>
      </c>
      <c r="B34" s="1395" t="n">
        <f aca="false">J34</f>
        <v>90</v>
      </c>
      <c r="C34" s="1395" t="s">
        <v>496</v>
      </c>
      <c r="D34" s="1395" t="n">
        <f aca="false">K34</f>
        <v>200</v>
      </c>
      <c r="E34" s="1395" t="s">
        <v>496</v>
      </c>
      <c r="F34" s="1393" t="n">
        <f aca="false">L34</f>
        <v>1850</v>
      </c>
      <c r="G34" s="1395" t="s">
        <v>496</v>
      </c>
      <c r="H34" s="1392" t="n">
        <v>2</v>
      </c>
      <c r="I34" s="1394" t="s">
        <v>497</v>
      </c>
      <c r="J34" s="1338" t="n">
        <v>90</v>
      </c>
      <c r="K34" s="1209" t="n">
        <v>200</v>
      </c>
      <c r="L34" s="1209" t="n">
        <v>1850</v>
      </c>
      <c r="M34" s="1340" t="n">
        <v>18.2654185620662</v>
      </c>
      <c r="N34" s="1211" t="n">
        <v>723.6</v>
      </c>
      <c r="O34" s="1213" t="n">
        <v>27656.3444671463</v>
      </c>
      <c r="P34" s="1341" t="n">
        <v>32826.2461988175</v>
      </c>
      <c r="Q34" s="1300" t="n">
        <v>16852.24506501</v>
      </c>
      <c r="R34" s="1343" t="n">
        <v>44508.5895321563</v>
      </c>
      <c r="S34" s="1344" t="n">
        <v>49678.4912638275</v>
      </c>
    </row>
    <row r="35" customFormat="false" ht="16.5" hidden="false" customHeight="true" outlineLevel="0" collapsed="false">
      <c r="A35" s="1391" t="s">
        <v>342</v>
      </c>
      <c r="B35" s="1395" t="n">
        <f aca="false">J35</f>
        <v>90</v>
      </c>
      <c r="C35" s="1395" t="s">
        <v>496</v>
      </c>
      <c r="D35" s="1395" t="n">
        <f aca="false">K35</f>
        <v>200</v>
      </c>
      <c r="E35" s="1395" t="s">
        <v>496</v>
      </c>
      <c r="F35" s="1393" t="n">
        <f aca="false">L35</f>
        <v>1900</v>
      </c>
      <c r="G35" s="1395" t="s">
        <v>496</v>
      </c>
      <c r="H35" s="1392" t="n">
        <v>2</v>
      </c>
      <c r="I35" s="1394" t="s">
        <v>497</v>
      </c>
      <c r="J35" s="1338" t="n">
        <v>90</v>
      </c>
      <c r="K35" s="1209" t="n">
        <v>200</v>
      </c>
      <c r="L35" s="1209" t="n">
        <v>1900</v>
      </c>
      <c r="M35" s="1340" t="n">
        <v>18.7308531968016</v>
      </c>
      <c r="N35" s="1211" t="n">
        <v>747.72</v>
      </c>
      <c r="O35" s="1213" t="n">
        <v>28225.9528785788</v>
      </c>
      <c r="P35" s="1341" t="n">
        <v>33517.342891215</v>
      </c>
      <c r="Q35" s="1300" t="n">
        <v>17187.21575541</v>
      </c>
      <c r="R35" s="1343" t="n">
        <v>45413.1686339888</v>
      </c>
      <c r="S35" s="1344" t="n">
        <v>50704.558646625</v>
      </c>
    </row>
    <row r="36" customFormat="false" ht="16.5" hidden="false" customHeight="true" outlineLevel="0" collapsed="false">
      <c r="A36" s="1391" t="s">
        <v>342</v>
      </c>
      <c r="B36" s="1395" t="n">
        <f aca="false">J36</f>
        <v>90</v>
      </c>
      <c r="C36" s="1395" t="s">
        <v>496</v>
      </c>
      <c r="D36" s="1395" t="n">
        <f aca="false">K36</f>
        <v>200</v>
      </c>
      <c r="E36" s="1395" t="s">
        <v>496</v>
      </c>
      <c r="F36" s="1393" t="n">
        <f aca="false">L36</f>
        <v>1950</v>
      </c>
      <c r="G36" s="1395" t="s">
        <v>496</v>
      </c>
      <c r="H36" s="1392" t="n">
        <v>2</v>
      </c>
      <c r="I36" s="1394" t="s">
        <v>497</v>
      </c>
      <c r="J36" s="1338" t="n">
        <v>90</v>
      </c>
      <c r="K36" s="1209" t="n">
        <v>200</v>
      </c>
      <c r="L36" s="1209" t="n">
        <v>1950</v>
      </c>
      <c r="M36" s="1340" t="n">
        <v>19.1962878315371</v>
      </c>
      <c r="N36" s="1211" t="n">
        <v>771.84</v>
      </c>
      <c r="O36" s="1213" t="n">
        <v>28795.5612900113</v>
      </c>
      <c r="P36" s="1341" t="n">
        <v>34208.4394524038</v>
      </c>
      <c r="Q36" s="1300" t="n">
        <v>17522.18644581</v>
      </c>
      <c r="R36" s="1343" t="n">
        <v>46317.7477358213</v>
      </c>
      <c r="S36" s="1344" t="n">
        <v>51730.6258982138</v>
      </c>
    </row>
    <row r="37" customFormat="false" ht="16.5" hidden="false" customHeight="true" outlineLevel="0" collapsed="false">
      <c r="A37" s="1391" t="s">
        <v>342</v>
      </c>
      <c r="B37" s="1395" t="n">
        <f aca="false">J37</f>
        <v>90</v>
      </c>
      <c r="C37" s="1395" t="s">
        <v>496</v>
      </c>
      <c r="D37" s="1395" t="n">
        <f aca="false">K37</f>
        <v>200</v>
      </c>
      <c r="E37" s="1395" t="s">
        <v>496</v>
      </c>
      <c r="F37" s="1393" t="n">
        <f aca="false">L37</f>
        <v>2000</v>
      </c>
      <c r="G37" s="1395" t="s">
        <v>496</v>
      </c>
      <c r="H37" s="1392" t="n">
        <v>2</v>
      </c>
      <c r="I37" s="1394" t="s">
        <v>497</v>
      </c>
      <c r="J37" s="1338" t="n">
        <v>90</v>
      </c>
      <c r="K37" s="1209" t="n">
        <v>200</v>
      </c>
      <c r="L37" s="1209" t="n">
        <v>2000</v>
      </c>
      <c r="M37" s="1340" t="n">
        <v>19.7397584662725</v>
      </c>
      <c r="N37" s="1211" t="n">
        <v>795.96</v>
      </c>
      <c r="O37" s="1213" t="n">
        <v>29768.9208058463</v>
      </c>
      <c r="P37" s="1341" t="n">
        <v>35029.3803238013</v>
      </c>
      <c r="Q37" s="1300" t="n">
        <v>18072.6542560013</v>
      </c>
      <c r="R37" s="1343" t="n">
        <v>47841.5750618475</v>
      </c>
      <c r="S37" s="1344" t="n">
        <v>53102.0345798025</v>
      </c>
    </row>
    <row r="38" customFormat="false" ht="16.5" hidden="false" customHeight="true" outlineLevel="0" collapsed="false">
      <c r="A38" s="1391" t="s">
        <v>342</v>
      </c>
      <c r="B38" s="1395" t="n">
        <f aca="false">J38</f>
        <v>90</v>
      </c>
      <c r="C38" s="1395" t="s">
        <v>496</v>
      </c>
      <c r="D38" s="1395" t="n">
        <f aca="false">K38</f>
        <v>200</v>
      </c>
      <c r="E38" s="1395" t="s">
        <v>496</v>
      </c>
      <c r="F38" s="1393" t="n">
        <f aca="false">L38</f>
        <v>2050</v>
      </c>
      <c r="G38" s="1395" t="s">
        <v>496</v>
      </c>
      <c r="H38" s="1392" t="n">
        <v>2</v>
      </c>
      <c r="I38" s="1394" t="s">
        <v>497</v>
      </c>
      <c r="J38" s="1338" t="n">
        <v>90</v>
      </c>
      <c r="K38" s="1209" t="n">
        <v>200</v>
      </c>
      <c r="L38" s="1209" t="n">
        <v>2050</v>
      </c>
      <c r="M38" s="1340" t="n">
        <v>20.2051931010079</v>
      </c>
      <c r="N38" s="1211" t="n">
        <v>820.08</v>
      </c>
      <c r="O38" s="1213" t="n">
        <v>30338.5292172788</v>
      </c>
      <c r="P38" s="1341" t="n">
        <v>35720.4770161988</v>
      </c>
      <c r="Q38" s="1300" t="n">
        <v>18407.6249464013</v>
      </c>
      <c r="R38" s="1343" t="n">
        <v>48746.15416368</v>
      </c>
      <c r="S38" s="1344" t="n">
        <v>54128.1019626</v>
      </c>
    </row>
    <row r="39" customFormat="false" ht="16.5" hidden="false" customHeight="true" outlineLevel="0" collapsed="false">
      <c r="A39" s="1391" t="s">
        <v>342</v>
      </c>
      <c r="B39" s="1392" t="n">
        <f aca="false">J39</f>
        <v>90</v>
      </c>
      <c r="C39" s="1392" t="s">
        <v>496</v>
      </c>
      <c r="D39" s="1392" t="n">
        <f aca="false">K39</f>
        <v>200</v>
      </c>
      <c r="E39" s="1392" t="s">
        <v>496</v>
      </c>
      <c r="F39" s="1393" t="n">
        <f aca="false">L39</f>
        <v>2100</v>
      </c>
      <c r="G39" s="1392" t="s">
        <v>496</v>
      </c>
      <c r="H39" s="1392" t="n">
        <v>2</v>
      </c>
      <c r="I39" s="1394" t="s">
        <v>497</v>
      </c>
      <c r="J39" s="1338" t="n">
        <v>90</v>
      </c>
      <c r="K39" s="1209" t="n">
        <v>200</v>
      </c>
      <c r="L39" s="1209" t="n">
        <v>2100</v>
      </c>
      <c r="M39" s="1340" t="n">
        <v>20.6706277357433</v>
      </c>
      <c r="N39" s="1211" t="n">
        <v>844.2</v>
      </c>
      <c r="O39" s="1213" t="n">
        <v>30908.1376287113</v>
      </c>
      <c r="P39" s="1341" t="n">
        <v>36411.5737085963</v>
      </c>
      <c r="Q39" s="1300" t="n">
        <v>18958.0926253838</v>
      </c>
      <c r="R39" s="1343" t="n">
        <v>49866.230254095</v>
      </c>
      <c r="S39" s="1344" t="n">
        <v>55369.66633398</v>
      </c>
    </row>
    <row r="40" customFormat="false" ht="16.5" hidden="false" customHeight="true" outlineLevel="0" collapsed="false">
      <c r="A40" s="1391" t="s">
        <v>342</v>
      </c>
      <c r="B40" s="1395" t="n">
        <f aca="false">J40</f>
        <v>90</v>
      </c>
      <c r="C40" s="1395" t="s">
        <v>496</v>
      </c>
      <c r="D40" s="1395" t="n">
        <f aca="false">K40</f>
        <v>200</v>
      </c>
      <c r="E40" s="1395" t="s">
        <v>496</v>
      </c>
      <c r="F40" s="1393" t="n">
        <f aca="false">L40</f>
        <v>2150</v>
      </c>
      <c r="G40" s="1395" t="s">
        <v>496</v>
      </c>
      <c r="H40" s="1392" t="n">
        <v>2</v>
      </c>
      <c r="I40" s="1394" t="s">
        <v>497</v>
      </c>
      <c r="J40" s="1338" t="n">
        <v>90</v>
      </c>
      <c r="K40" s="1209" t="n">
        <v>200</v>
      </c>
      <c r="L40" s="1209" t="n">
        <v>2150</v>
      </c>
      <c r="M40" s="1340" t="n">
        <v>21.1360623704788</v>
      </c>
      <c r="N40" s="1211" t="n">
        <v>868.32</v>
      </c>
      <c r="O40" s="1213" t="n">
        <v>31477.7461713525</v>
      </c>
      <c r="P40" s="1341" t="n">
        <v>37102.670269785</v>
      </c>
      <c r="Q40" s="1300" t="n">
        <v>19293.0633157838</v>
      </c>
      <c r="R40" s="1343" t="n">
        <v>50770.8094871363</v>
      </c>
      <c r="S40" s="1344" t="n">
        <v>56395.7335855688</v>
      </c>
    </row>
    <row r="41" customFormat="false" ht="16.5" hidden="false" customHeight="true" outlineLevel="0" collapsed="false">
      <c r="A41" s="1391" t="s">
        <v>342</v>
      </c>
      <c r="B41" s="1395" t="n">
        <f aca="false">J41</f>
        <v>90</v>
      </c>
      <c r="C41" s="1395" t="s">
        <v>496</v>
      </c>
      <c r="D41" s="1395" t="n">
        <f aca="false">K41</f>
        <v>200</v>
      </c>
      <c r="E41" s="1395" t="s">
        <v>496</v>
      </c>
      <c r="F41" s="1393" t="n">
        <f aca="false">L41</f>
        <v>2200</v>
      </c>
      <c r="G41" s="1395" t="s">
        <v>496</v>
      </c>
      <c r="H41" s="1392" t="n">
        <v>2</v>
      </c>
      <c r="I41" s="1394" t="s">
        <v>497</v>
      </c>
      <c r="J41" s="1338" t="n">
        <v>90</v>
      </c>
      <c r="K41" s="1209" t="n">
        <v>200</v>
      </c>
      <c r="L41" s="1209" t="n">
        <v>2200</v>
      </c>
      <c r="M41" s="1340" t="n">
        <v>21.6014970052142</v>
      </c>
      <c r="N41" s="1211" t="n">
        <v>892.44</v>
      </c>
      <c r="O41" s="1213" t="n">
        <v>32047.354582785</v>
      </c>
      <c r="P41" s="1341" t="n">
        <v>37793.7669621825</v>
      </c>
      <c r="Q41" s="1300" t="n">
        <v>19843.5309947663</v>
      </c>
      <c r="R41" s="1343" t="n">
        <v>51890.8855775513</v>
      </c>
      <c r="S41" s="1344" t="n">
        <v>57637.2979569488</v>
      </c>
    </row>
    <row r="42" customFormat="false" ht="16.5" hidden="false" customHeight="true" outlineLevel="0" collapsed="false">
      <c r="A42" s="1391" t="s">
        <v>342</v>
      </c>
      <c r="B42" s="1395" t="n">
        <f aca="false">J42</f>
        <v>90</v>
      </c>
      <c r="C42" s="1395" t="s">
        <v>496</v>
      </c>
      <c r="D42" s="1395" t="n">
        <f aca="false">K42</f>
        <v>200</v>
      </c>
      <c r="E42" s="1395" t="s">
        <v>496</v>
      </c>
      <c r="F42" s="1393" t="n">
        <f aca="false">L42</f>
        <v>2250</v>
      </c>
      <c r="G42" s="1395" t="s">
        <v>496</v>
      </c>
      <c r="H42" s="1392" t="n">
        <v>2</v>
      </c>
      <c r="I42" s="1394" t="s">
        <v>497</v>
      </c>
      <c r="J42" s="1338" t="n">
        <v>90</v>
      </c>
      <c r="K42" s="1209" t="n">
        <v>200</v>
      </c>
      <c r="L42" s="1209" t="n">
        <v>2250</v>
      </c>
      <c r="M42" s="1340" t="n">
        <v>22.0669316399496</v>
      </c>
      <c r="N42" s="1211" t="n">
        <v>916.56</v>
      </c>
      <c r="O42" s="1213" t="n">
        <v>32616.9629942175</v>
      </c>
      <c r="P42" s="1341" t="n">
        <v>38484.86365458</v>
      </c>
      <c r="Q42" s="1300" t="n">
        <v>20178.501816375</v>
      </c>
      <c r="R42" s="1343" t="n">
        <v>52795.4648105925</v>
      </c>
      <c r="S42" s="1344" t="n">
        <v>58663.365470955</v>
      </c>
    </row>
    <row r="43" customFormat="false" ht="16.5" hidden="false" customHeight="true" outlineLevel="0" collapsed="false">
      <c r="A43" s="1391" t="s">
        <v>342</v>
      </c>
      <c r="B43" s="1395" t="n">
        <f aca="false">J43</f>
        <v>90</v>
      </c>
      <c r="C43" s="1395" t="s">
        <v>496</v>
      </c>
      <c r="D43" s="1395" t="n">
        <f aca="false">K43</f>
        <v>200</v>
      </c>
      <c r="E43" s="1395" t="s">
        <v>496</v>
      </c>
      <c r="F43" s="1393" t="n">
        <f aca="false">L43</f>
        <v>2300</v>
      </c>
      <c r="G43" s="1395" t="s">
        <v>496</v>
      </c>
      <c r="H43" s="1392" t="n">
        <v>2</v>
      </c>
      <c r="I43" s="1394" t="s">
        <v>497</v>
      </c>
      <c r="J43" s="1338" t="n">
        <v>90</v>
      </c>
      <c r="K43" s="1209" t="n">
        <v>200</v>
      </c>
      <c r="L43" s="1209" t="n">
        <v>2300</v>
      </c>
      <c r="M43" s="1340" t="n">
        <v>22.532366274685</v>
      </c>
      <c r="N43" s="1211" t="n">
        <v>940.68</v>
      </c>
      <c r="O43" s="1213" t="n">
        <v>33186.57140565</v>
      </c>
      <c r="P43" s="1341" t="n">
        <v>39175.9602157688</v>
      </c>
      <c r="Q43" s="1300" t="n">
        <v>20513.472506775</v>
      </c>
      <c r="R43" s="1343" t="n">
        <v>53700.043912425</v>
      </c>
      <c r="S43" s="1344" t="n">
        <v>59689.4327225438</v>
      </c>
    </row>
    <row r="44" customFormat="false" ht="16.5" hidden="false" customHeight="true" outlineLevel="0" collapsed="false">
      <c r="A44" s="1391" t="s">
        <v>342</v>
      </c>
      <c r="B44" s="1395" t="n">
        <f aca="false">J44</f>
        <v>90</v>
      </c>
      <c r="C44" s="1395" t="s">
        <v>496</v>
      </c>
      <c r="D44" s="1395" t="n">
        <f aca="false">K44</f>
        <v>200</v>
      </c>
      <c r="E44" s="1395" t="s">
        <v>496</v>
      </c>
      <c r="F44" s="1393" t="n">
        <f aca="false">L44</f>
        <v>2350</v>
      </c>
      <c r="G44" s="1395" t="s">
        <v>496</v>
      </c>
      <c r="H44" s="1392" t="n">
        <v>2</v>
      </c>
      <c r="I44" s="1394" t="s">
        <v>497</v>
      </c>
      <c r="J44" s="1338" t="n">
        <v>90</v>
      </c>
      <c r="K44" s="1209" t="n">
        <v>200</v>
      </c>
      <c r="L44" s="1209" t="n">
        <v>2350</v>
      </c>
      <c r="M44" s="1340" t="n">
        <v>22.9978009094205</v>
      </c>
      <c r="N44" s="1211" t="n">
        <v>964.8</v>
      </c>
      <c r="O44" s="1213" t="n">
        <v>33756.1798170825</v>
      </c>
      <c r="P44" s="1341" t="n">
        <v>39867.0569081663</v>
      </c>
      <c r="Q44" s="1300" t="n">
        <v>21063.9401857575</v>
      </c>
      <c r="R44" s="1343" t="n">
        <v>54820.12000284</v>
      </c>
      <c r="S44" s="1344" t="n">
        <v>60930.9970939238</v>
      </c>
    </row>
    <row r="45" customFormat="false" ht="16.5" hidden="false" customHeight="true" outlineLevel="0" collapsed="false">
      <c r="A45" s="1391" t="s">
        <v>342</v>
      </c>
      <c r="B45" s="1395" t="n">
        <f aca="false">J45</f>
        <v>90</v>
      </c>
      <c r="C45" s="1395" t="s">
        <v>496</v>
      </c>
      <c r="D45" s="1395" t="n">
        <f aca="false">K45</f>
        <v>200</v>
      </c>
      <c r="E45" s="1395" t="s">
        <v>496</v>
      </c>
      <c r="F45" s="1393" t="n">
        <f aca="false">L45</f>
        <v>2400</v>
      </c>
      <c r="G45" s="1395" t="s">
        <v>496</v>
      </c>
      <c r="H45" s="1392" t="n">
        <v>2</v>
      </c>
      <c r="I45" s="1394" t="s">
        <v>497</v>
      </c>
      <c r="J45" s="1338" t="n">
        <v>90</v>
      </c>
      <c r="K45" s="1209" t="n">
        <v>200</v>
      </c>
      <c r="L45" s="1209" t="n">
        <v>2400</v>
      </c>
      <c r="M45" s="1340" t="n">
        <v>23.4632355441559</v>
      </c>
      <c r="N45" s="1211" t="n">
        <v>988.92</v>
      </c>
      <c r="O45" s="1213" t="n">
        <v>34325.788228515</v>
      </c>
      <c r="P45" s="1341" t="n">
        <v>40558.1536005638</v>
      </c>
      <c r="Q45" s="1300" t="n">
        <v>21398.9108761575</v>
      </c>
      <c r="R45" s="1343" t="n">
        <v>55724.6991046725</v>
      </c>
      <c r="S45" s="1344" t="n">
        <v>61957.0644767213</v>
      </c>
    </row>
    <row r="46" customFormat="false" ht="16.5" hidden="false" customHeight="true" outlineLevel="0" collapsed="false">
      <c r="A46" s="1391" t="s">
        <v>342</v>
      </c>
      <c r="B46" s="1395" t="n">
        <f aca="false">J46</f>
        <v>90</v>
      </c>
      <c r="C46" s="1395" t="s">
        <v>496</v>
      </c>
      <c r="D46" s="1395" t="n">
        <f aca="false">K46</f>
        <v>200</v>
      </c>
      <c r="E46" s="1395" t="s">
        <v>496</v>
      </c>
      <c r="F46" s="1393" t="n">
        <f aca="false">L46</f>
        <v>2450</v>
      </c>
      <c r="G46" s="1395" t="s">
        <v>496</v>
      </c>
      <c r="H46" s="1392" t="n">
        <v>2</v>
      </c>
      <c r="I46" s="1394" t="s">
        <v>497</v>
      </c>
      <c r="J46" s="1338" t="n">
        <v>90</v>
      </c>
      <c r="K46" s="1209" t="n">
        <v>200</v>
      </c>
      <c r="L46" s="1209" t="n">
        <v>2450</v>
      </c>
      <c r="M46" s="1340" t="n">
        <v>23.9286701788913</v>
      </c>
      <c r="N46" s="1211" t="n">
        <v>1013.04</v>
      </c>
      <c r="O46" s="1213" t="n">
        <v>34895.3967711563</v>
      </c>
      <c r="P46" s="1341" t="n">
        <v>41249.2502929613</v>
      </c>
      <c r="Q46" s="1300" t="n">
        <v>21949.3786863488</v>
      </c>
      <c r="R46" s="1343" t="n">
        <v>56844.775457505</v>
      </c>
      <c r="S46" s="1344" t="n">
        <v>63198.62897931</v>
      </c>
    </row>
    <row r="47" customFormat="false" ht="16.5" hidden="false" customHeight="true" outlineLevel="0" collapsed="false">
      <c r="A47" s="1391" t="s">
        <v>342</v>
      </c>
      <c r="B47" s="1395" t="n">
        <f aca="false">J47</f>
        <v>90</v>
      </c>
      <c r="C47" s="1395" t="s">
        <v>496</v>
      </c>
      <c r="D47" s="1395" t="n">
        <f aca="false">K47</f>
        <v>200</v>
      </c>
      <c r="E47" s="1395" t="s">
        <v>496</v>
      </c>
      <c r="F47" s="1393" t="n">
        <f aca="false">L47</f>
        <v>2500</v>
      </c>
      <c r="G47" s="1395" t="s">
        <v>496</v>
      </c>
      <c r="H47" s="1392" t="n">
        <v>2</v>
      </c>
      <c r="I47" s="1394" t="s">
        <v>497</v>
      </c>
      <c r="J47" s="1338" t="n">
        <v>90</v>
      </c>
      <c r="K47" s="1209" t="n">
        <v>200</v>
      </c>
      <c r="L47" s="1209" t="n">
        <v>2500</v>
      </c>
      <c r="M47" s="1340" t="n">
        <v>24.5921516136268</v>
      </c>
      <c r="N47" s="1211" t="n">
        <v>1037.16</v>
      </c>
      <c r="O47" s="1213" t="n">
        <v>35993.808328815</v>
      </c>
      <c r="P47" s="1341" t="n">
        <v>42566.9034057188</v>
      </c>
      <c r="Q47" s="1300" t="n">
        <v>22284.3493767488</v>
      </c>
      <c r="R47" s="1343" t="n">
        <v>58278.1577055638</v>
      </c>
      <c r="S47" s="1344" t="n">
        <v>64851.2527824675</v>
      </c>
    </row>
    <row r="48" customFormat="false" ht="16.5" hidden="false" customHeight="true" outlineLevel="0" collapsed="false">
      <c r="A48" s="1391" t="s">
        <v>342</v>
      </c>
      <c r="B48" s="1395" t="n">
        <f aca="false">J48</f>
        <v>90</v>
      </c>
      <c r="C48" s="1395" t="s">
        <v>496</v>
      </c>
      <c r="D48" s="1395" t="n">
        <f aca="false">K48</f>
        <v>200</v>
      </c>
      <c r="E48" s="1395" t="s">
        <v>496</v>
      </c>
      <c r="F48" s="1393" t="n">
        <f aca="false">L48</f>
        <v>2550</v>
      </c>
      <c r="G48" s="1395" t="s">
        <v>496</v>
      </c>
      <c r="H48" s="1392" t="n">
        <v>2</v>
      </c>
      <c r="I48" s="1394" t="s">
        <v>497</v>
      </c>
      <c r="J48" s="1338" t="n">
        <v>90</v>
      </c>
      <c r="K48" s="1209" t="n">
        <v>200</v>
      </c>
      <c r="L48" s="1209" t="n">
        <v>2550</v>
      </c>
      <c r="M48" s="1340" t="n">
        <v>25.0575862483622</v>
      </c>
      <c r="N48" s="1211" t="n">
        <v>1061.28</v>
      </c>
      <c r="O48" s="1213" t="n">
        <v>36897.67969065</v>
      </c>
      <c r="P48" s="1341" t="n">
        <v>43271.1208419075</v>
      </c>
      <c r="Q48" s="1300" t="n">
        <v>22834.8170557313</v>
      </c>
      <c r="R48" s="1343" t="n">
        <v>59732.4967463813</v>
      </c>
      <c r="S48" s="1344" t="n">
        <v>66105.9378976388</v>
      </c>
    </row>
    <row r="49" customFormat="false" ht="16.5" hidden="false" customHeight="true" outlineLevel="0" collapsed="false">
      <c r="A49" s="1391" t="s">
        <v>342</v>
      </c>
      <c r="B49" s="1392" t="n">
        <f aca="false">J49</f>
        <v>90</v>
      </c>
      <c r="C49" s="1392" t="s">
        <v>496</v>
      </c>
      <c r="D49" s="1392" t="n">
        <f aca="false">K49</f>
        <v>200</v>
      </c>
      <c r="E49" s="1392" t="s">
        <v>496</v>
      </c>
      <c r="F49" s="1393" t="n">
        <f aca="false">L49</f>
        <v>2600</v>
      </c>
      <c r="G49" s="1392" t="s">
        <v>496</v>
      </c>
      <c r="H49" s="1392" t="n">
        <v>2</v>
      </c>
      <c r="I49" s="1394" t="s">
        <v>497</v>
      </c>
      <c r="J49" s="1338" t="n">
        <v>90</v>
      </c>
      <c r="K49" s="1209" t="n">
        <v>200</v>
      </c>
      <c r="L49" s="1209" t="n">
        <v>2600</v>
      </c>
      <c r="M49" s="1340" t="n">
        <v>25.5230208830976</v>
      </c>
      <c r="N49" s="1211" t="n">
        <v>1085.4</v>
      </c>
      <c r="O49" s="1213" t="n">
        <v>37467.2881020825</v>
      </c>
      <c r="P49" s="1341" t="n">
        <v>43962.217534305</v>
      </c>
      <c r="Q49" s="1300" t="n">
        <v>23169.7877461313</v>
      </c>
      <c r="R49" s="1343" t="n">
        <v>60637.0758482138</v>
      </c>
      <c r="S49" s="1344" t="n">
        <v>67132.0052804363</v>
      </c>
    </row>
    <row r="50" customFormat="false" ht="16.5" hidden="false" customHeight="true" outlineLevel="0" collapsed="false">
      <c r="A50" s="1391" t="s">
        <v>342</v>
      </c>
      <c r="B50" s="1395" t="n">
        <f aca="false">J50</f>
        <v>90</v>
      </c>
      <c r="C50" s="1395" t="s">
        <v>496</v>
      </c>
      <c r="D50" s="1395" t="n">
        <f aca="false">K50</f>
        <v>200</v>
      </c>
      <c r="E50" s="1395" t="s">
        <v>496</v>
      </c>
      <c r="F50" s="1393" t="n">
        <f aca="false">L50</f>
        <v>2650</v>
      </c>
      <c r="G50" s="1395" t="s">
        <v>496</v>
      </c>
      <c r="H50" s="1392" t="n">
        <v>2</v>
      </c>
      <c r="I50" s="1394" t="s">
        <v>497</v>
      </c>
      <c r="J50" s="1338" t="n">
        <v>90</v>
      </c>
      <c r="K50" s="1209" t="n">
        <v>200</v>
      </c>
      <c r="L50" s="1209" t="n">
        <v>2650</v>
      </c>
      <c r="M50" s="1340" t="n">
        <v>25.988455517833</v>
      </c>
      <c r="N50" s="1211" t="n">
        <v>1109.52</v>
      </c>
      <c r="O50" s="1213" t="n">
        <v>38036.896513515</v>
      </c>
      <c r="P50" s="1341" t="n">
        <v>44653.3142267025</v>
      </c>
      <c r="Q50" s="1300" t="n">
        <v>23720.2554251138</v>
      </c>
      <c r="R50" s="1343" t="n">
        <v>61757.1519386288</v>
      </c>
      <c r="S50" s="1344" t="n">
        <v>68373.5696518163</v>
      </c>
    </row>
    <row r="51" customFormat="false" ht="16.5" hidden="false" customHeight="true" outlineLevel="0" collapsed="false">
      <c r="A51" s="1391" t="s">
        <v>342</v>
      </c>
      <c r="B51" s="1395" t="n">
        <f aca="false">J51</f>
        <v>90</v>
      </c>
      <c r="C51" s="1395" t="s">
        <v>496</v>
      </c>
      <c r="D51" s="1395" t="n">
        <f aca="false">K51</f>
        <v>200</v>
      </c>
      <c r="E51" s="1395" t="s">
        <v>496</v>
      </c>
      <c r="F51" s="1393" t="n">
        <f aca="false">L51</f>
        <v>2700</v>
      </c>
      <c r="G51" s="1395" t="s">
        <v>496</v>
      </c>
      <c r="H51" s="1392" t="n">
        <v>2</v>
      </c>
      <c r="I51" s="1394" t="s">
        <v>497</v>
      </c>
      <c r="J51" s="1338" t="n">
        <v>90</v>
      </c>
      <c r="K51" s="1209" t="n">
        <v>200</v>
      </c>
      <c r="L51" s="1209" t="n">
        <v>2700</v>
      </c>
      <c r="M51" s="1340" t="n">
        <v>26.4538901525685</v>
      </c>
      <c r="N51" s="1211" t="n">
        <v>1133.64</v>
      </c>
      <c r="O51" s="1213" t="n">
        <v>38606.5050561563</v>
      </c>
      <c r="P51" s="1341" t="n">
        <v>45344.4109191</v>
      </c>
      <c r="Q51" s="1300" t="n">
        <v>24055.2262467225</v>
      </c>
      <c r="R51" s="1343" t="n">
        <v>62661.7313028788</v>
      </c>
      <c r="S51" s="1344" t="n">
        <v>69399.6371658225</v>
      </c>
    </row>
    <row r="52" customFormat="false" ht="16.5" hidden="false" customHeight="true" outlineLevel="0" collapsed="false">
      <c r="A52" s="1391" t="s">
        <v>342</v>
      </c>
      <c r="B52" s="1395" t="n">
        <f aca="false">J52</f>
        <v>90</v>
      </c>
      <c r="C52" s="1395" t="s">
        <v>496</v>
      </c>
      <c r="D52" s="1395" t="n">
        <f aca="false">K52</f>
        <v>200</v>
      </c>
      <c r="E52" s="1395" t="s">
        <v>496</v>
      </c>
      <c r="F52" s="1393" t="n">
        <f aca="false">L52</f>
        <v>2750</v>
      </c>
      <c r="G52" s="1395" t="s">
        <v>496</v>
      </c>
      <c r="H52" s="1392" t="n">
        <v>2</v>
      </c>
      <c r="I52" s="1394" t="s">
        <v>497</v>
      </c>
      <c r="J52" s="1338" t="n">
        <v>90</v>
      </c>
      <c r="K52" s="1209" t="n">
        <v>200</v>
      </c>
      <c r="L52" s="1209" t="n">
        <v>2750</v>
      </c>
      <c r="M52" s="1340" t="n">
        <v>26.9193247873039</v>
      </c>
      <c r="N52" s="1211" t="n">
        <v>1157.76</v>
      </c>
      <c r="O52" s="1213" t="n">
        <v>39176.1134675888</v>
      </c>
      <c r="P52" s="1341" t="n">
        <v>46035.5074802888</v>
      </c>
      <c r="Q52" s="1300" t="n">
        <v>24390.1969371225</v>
      </c>
      <c r="R52" s="1343" t="n">
        <v>63566.3104047113</v>
      </c>
      <c r="S52" s="1344" t="n">
        <v>70425.7044174113</v>
      </c>
    </row>
    <row r="53" customFormat="false" ht="16.5" hidden="false" customHeight="true" outlineLevel="0" collapsed="false">
      <c r="A53" s="1391" t="s">
        <v>342</v>
      </c>
      <c r="B53" s="1395" t="n">
        <f aca="false">J53</f>
        <v>90</v>
      </c>
      <c r="C53" s="1395" t="s">
        <v>496</v>
      </c>
      <c r="D53" s="1395" t="n">
        <f aca="false">K53</f>
        <v>200</v>
      </c>
      <c r="E53" s="1395" t="s">
        <v>496</v>
      </c>
      <c r="F53" s="1393" t="n">
        <f aca="false">L53</f>
        <v>2800</v>
      </c>
      <c r="G53" s="1395" t="s">
        <v>496</v>
      </c>
      <c r="H53" s="1392" t="n">
        <v>2</v>
      </c>
      <c r="I53" s="1394" t="s">
        <v>497</v>
      </c>
      <c r="J53" s="1338" t="n">
        <v>90</v>
      </c>
      <c r="K53" s="1209" t="n">
        <v>200</v>
      </c>
      <c r="L53" s="1209" t="n">
        <v>2800</v>
      </c>
      <c r="M53" s="1340" t="n">
        <v>27.3847594220393</v>
      </c>
      <c r="N53" s="1211" t="n">
        <v>1181.88</v>
      </c>
      <c r="O53" s="1213" t="n">
        <v>39745.7218790213</v>
      </c>
      <c r="P53" s="1341" t="n">
        <v>46726.6041726863</v>
      </c>
      <c r="Q53" s="1300" t="n">
        <v>24940.664616105</v>
      </c>
      <c r="R53" s="1343" t="n">
        <v>64686.3864951263</v>
      </c>
      <c r="S53" s="1344" t="n">
        <v>71667.2687887913</v>
      </c>
    </row>
    <row r="54" customFormat="false" ht="16.5" hidden="false" customHeight="true" outlineLevel="0" collapsed="false">
      <c r="A54" s="1391" t="s">
        <v>342</v>
      </c>
      <c r="B54" s="1395" t="n">
        <f aca="false">J54</f>
        <v>90</v>
      </c>
      <c r="C54" s="1395" t="s">
        <v>496</v>
      </c>
      <c r="D54" s="1395" t="n">
        <f aca="false">K54</f>
        <v>200</v>
      </c>
      <c r="E54" s="1395" t="s">
        <v>496</v>
      </c>
      <c r="F54" s="1393" t="n">
        <f aca="false">L54</f>
        <v>2850</v>
      </c>
      <c r="G54" s="1395" t="s">
        <v>496</v>
      </c>
      <c r="H54" s="1392" t="n">
        <v>2</v>
      </c>
      <c r="I54" s="1394" t="s">
        <v>497</v>
      </c>
      <c r="J54" s="1338" t="n">
        <v>90</v>
      </c>
      <c r="K54" s="1209" t="n">
        <v>200</v>
      </c>
      <c r="L54" s="1209" t="n">
        <v>2850</v>
      </c>
      <c r="M54" s="1340" t="n">
        <v>27.8501940567748</v>
      </c>
      <c r="N54" s="1211" t="n">
        <v>1206</v>
      </c>
      <c r="O54" s="1213" t="n">
        <v>40315.3302904538</v>
      </c>
      <c r="P54" s="1341" t="n">
        <v>47417.7008650838</v>
      </c>
      <c r="Q54" s="1300" t="n">
        <v>25275.635306505</v>
      </c>
      <c r="R54" s="1343" t="n">
        <v>65590.9655969588</v>
      </c>
      <c r="S54" s="1344" t="n">
        <v>72693.3361715888</v>
      </c>
    </row>
    <row r="55" customFormat="false" ht="16.5" hidden="false" customHeight="true" outlineLevel="0" collapsed="false">
      <c r="A55" s="1391" t="s">
        <v>342</v>
      </c>
      <c r="B55" s="1395" t="n">
        <f aca="false">J55</f>
        <v>90</v>
      </c>
      <c r="C55" s="1395" t="s">
        <v>496</v>
      </c>
      <c r="D55" s="1395" t="n">
        <f aca="false">K55</f>
        <v>200</v>
      </c>
      <c r="E55" s="1395" t="s">
        <v>496</v>
      </c>
      <c r="F55" s="1393" t="n">
        <f aca="false">L55</f>
        <v>2900</v>
      </c>
      <c r="G55" s="1395" t="s">
        <v>496</v>
      </c>
      <c r="H55" s="1392" t="n">
        <v>2</v>
      </c>
      <c r="I55" s="1394" t="s">
        <v>497</v>
      </c>
      <c r="J55" s="1338" t="n">
        <v>90</v>
      </c>
      <c r="K55" s="1209" t="n">
        <v>200</v>
      </c>
      <c r="L55" s="1209" t="n">
        <v>2900</v>
      </c>
      <c r="M55" s="1340" t="n">
        <v>28.3156286915102</v>
      </c>
      <c r="N55" s="1211" t="n">
        <v>1230.12</v>
      </c>
      <c r="O55" s="1213" t="n">
        <v>40884.9387018863</v>
      </c>
      <c r="P55" s="1341" t="n">
        <v>48108.7974262725</v>
      </c>
      <c r="Q55" s="1300" t="n">
        <v>25826.1029854875</v>
      </c>
      <c r="R55" s="1343" t="n">
        <v>66711.0416873738</v>
      </c>
      <c r="S55" s="1344" t="n">
        <v>73934.90041176</v>
      </c>
    </row>
    <row r="56" customFormat="false" ht="16.5" hidden="false" customHeight="true" outlineLevel="0" collapsed="false">
      <c r="A56" s="1391" t="s">
        <v>342</v>
      </c>
      <c r="B56" s="1395" t="n">
        <f aca="false">J56</f>
        <v>90</v>
      </c>
      <c r="C56" s="1395" t="s">
        <v>496</v>
      </c>
      <c r="D56" s="1395" t="n">
        <f aca="false">K56</f>
        <v>200</v>
      </c>
      <c r="E56" s="1395" t="s">
        <v>496</v>
      </c>
      <c r="F56" s="1393" t="n">
        <f aca="false">L56</f>
        <v>2950</v>
      </c>
      <c r="G56" s="1395" t="s">
        <v>496</v>
      </c>
      <c r="H56" s="1392" t="n">
        <v>2</v>
      </c>
      <c r="I56" s="1394" t="s">
        <v>497</v>
      </c>
      <c r="J56" s="1338" t="n">
        <v>90</v>
      </c>
      <c r="K56" s="1209" t="n">
        <v>200</v>
      </c>
      <c r="L56" s="1209" t="n">
        <v>2950</v>
      </c>
      <c r="M56" s="1340" t="n">
        <v>28.7810633262456</v>
      </c>
      <c r="N56" s="1211" t="n">
        <v>1254.24</v>
      </c>
      <c r="O56" s="1213" t="n">
        <v>41454.5472445275</v>
      </c>
      <c r="P56" s="1341" t="n">
        <v>48799.89411867</v>
      </c>
      <c r="Q56" s="1300" t="n">
        <v>26161.0738070963</v>
      </c>
      <c r="R56" s="1343" t="n">
        <v>67615.6210516238</v>
      </c>
      <c r="S56" s="1344" t="n">
        <v>74960.9679257663</v>
      </c>
    </row>
    <row r="57" customFormat="false" ht="16.5" hidden="false" customHeight="true" outlineLevel="0" collapsed="false">
      <c r="A57" s="1396" t="s">
        <v>342</v>
      </c>
      <c r="B57" s="1397" t="n">
        <f aca="false">J57</f>
        <v>90</v>
      </c>
      <c r="C57" s="1397" t="s">
        <v>496</v>
      </c>
      <c r="D57" s="1397" t="n">
        <f aca="false">K57</f>
        <v>200</v>
      </c>
      <c r="E57" s="1397" t="s">
        <v>496</v>
      </c>
      <c r="F57" s="1398" t="n">
        <f aca="false">L57</f>
        <v>3000</v>
      </c>
      <c r="G57" s="1397" t="s">
        <v>496</v>
      </c>
      <c r="H57" s="1399" t="n">
        <v>2</v>
      </c>
      <c r="I57" s="1400" t="s">
        <v>497</v>
      </c>
      <c r="J57" s="1368" t="n">
        <v>90</v>
      </c>
      <c r="K57" s="1220" t="n">
        <v>200</v>
      </c>
      <c r="L57" s="1220" t="n">
        <v>3000</v>
      </c>
      <c r="M57" s="1401" t="n">
        <v>29.402569960981</v>
      </c>
      <c r="N57" s="1222" t="n">
        <v>1278.36</v>
      </c>
      <c r="O57" s="1224" t="n">
        <v>42217.29493596</v>
      </c>
      <c r="P57" s="1402" t="n">
        <v>49684.1300910675</v>
      </c>
      <c r="Q57" s="1303" t="n">
        <v>26711.5414860788</v>
      </c>
      <c r="R57" s="1403" t="n">
        <v>68928.8364220388</v>
      </c>
      <c r="S57" s="1370" t="n">
        <v>76395.6715771463</v>
      </c>
    </row>
    <row r="58" customFormat="false" ht="22.5" hidden="false" customHeight="true" outlineLevel="0" collapsed="false">
      <c r="A58" s="1201" t="s">
        <v>512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202" t="s">
        <v>519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91" t="s">
        <v>342</v>
      </c>
      <c r="B60" s="1392" t="n">
        <f aca="false">J60</f>
        <v>90</v>
      </c>
      <c r="C60" s="1392" t="s">
        <v>496</v>
      </c>
      <c r="D60" s="1392" t="n">
        <f aca="false">K60</f>
        <v>260</v>
      </c>
      <c r="E60" s="1392" t="s">
        <v>496</v>
      </c>
      <c r="F60" s="1393" t="n">
        <f aca="false">L60</f>
        <v>600</v>
      </c>
      <c r="G60" s="1392" t="s">
        <v>496</v>
      </c>
      <c r="H60" s="1392" t="n">
        <v>2</v>
      </c>
      <c r="I60" s="1394" t="s">
        <v>497</v>
      </c>
      <c r="J60" s="1371" t="n">
        <v>90</v>
      </c>
      <c r="K60" s="1226" t="n">
        <v>260</v>
      </c>
      <c r="L60" s="1226" t="n">
        <v>600</v>
      </c>
      <c r="M60" s="1404" t="n">
        <v>7.49318303178577</v>
      </c>
      <c r="N60" s="1228" t="n">
        <v>159.84</v>
      </c>
      <c r="O60" s="1230" t="n">
        <v>13264.8620389538</v>
      </c>
      <c r="P60" s="1405" t="n">
        <v>16107.4115666325</v>
      </c>
      <c r="Q60" s="1297" t="n">
        <v>7043.02367612625</v>
      </c>
      <c r="R60" s="1406" t="n">
        <v>20307.88571508</v>
      </c>
      <c r="S60" s="1373" t="n">
        <v>23150.4352427588</v>
      </c>
    </row>
    <row r="61" customFormat="false" ht="16.5" hidden="false" customHeight="false" outlineLevel="0" collapsed="false">
      <c r="A61" s="1391" t="s">
        <v>342</v>
      </c>
      <c r="B61" s="1395" t="n">
        <f aca="false">J61</f>
        <v>90</v>
      </c>
      <c r="C61" s="1395" t="s">
        <v>496</v>
      </c>
      <c r="D61" s="1395" t="n">
        <f aca="false">K61</f>
        <v>260</v>
      </c>
      <c r="E61" s="1395" t="s">
        <v>496</v>
      </c>
      <c r="F61" s="1393" t="n">
        <f aca="false">L61</f>
        <v>650</v>
      </c>
      <c r="G61" s="1395" t="s">
        <v>496</v>
      </c>
      <c r="H61" s="1392" t="n">
        <v>2</v>
      </c>
      <c r="I61" s="1394" t="s">
        <v>497</v>
      </c>
      <c r="J61" s="1338" t="n">
        <v>90</v>
      </c>
      <c r="K61" s="1209" t="n">
        <v>260</v>
      </c>
      <c r="L61" s="1209" t="n">
        <v>650</v>
      </c>
      <c r="M61" s="1340" t="n">
        <v>8.0184807613633</v>
      </c>
      <c r="N61" s="1211" t="n">
        <v>191.808</v>
      </c>
      <c r="O61" s="1213" t="n">
        <v>13861.9313920913</v>
      </c>
      <c r="P61" s="1341" t="n">
        <v>16845.15139515</v>
      </c>
      <c r="Q61" s="1300" t="n">
        <v>7446.3980802075</v>
      </c>
      <c r="R61" s="1343" t="n">
        <v>21308.3294722988</v>
      </c>
      <c r="S61" s="1344" t="n">
        <v>24291.5494753575</v>
      </c>
    </row>
    <row r="62" customFormat="false" ht="16.5" hidden="false" customHeight="false" outlineLevel="0" collapsed="false">
      <c r="A62" s="1391" t="s">
        <v>342</v>
      </c>
      <c r="B62" s="1395" t="n">
        <f aca="false">J62</f>
        <v>90</v>
      </c>
      <c r="C62" s="1395" t="s">
        <v>496</v>
      </c>
      <c r="D62" s="1395" t="n">
        <f aca="false">K62</f>
        <v>260</v>
      </c>
      <c r="E62" s="1395" t="s">
        <v>496</v>
      </c>
      <c r="F62" s="1393" t="n">
        <f aca="false">L62</f>
        <v>700</v>
      </c>
      <c r="G62" s="1395" t="s">
        <v>496</v>
      </c>
      <c r="H62" s="1392" t="n">
        <v>2</v>
      </c>
      <c r="I62" s="1394" t="s">
        <v>497</v>
      </c>
      <c r="J62" s="1338" t="n">
        <v>90</v>
      </c>
      <c r="K62" s="1209" t="n">
        <v>260</v>
      </c>
      <c r="L62" s="1209" t="n">
        <v>700</v>
      </c>
      <c r="M62" s="1340" t="n">
        <v>8.54377849094084</v>
      </c>
      <c r="N62" s="1211" t="n">
        <v>223.776</v>
      </c>
      <c r="O62" s="1213" t="n">
        <v>14459.00061402</v>
      </c>
      <c r="P62" s="1341" t="n">
        <v>17582.8912236675</v>
      </c>
      <c r="Q62" s="1300" t="n">
        <v>8065.26947287125</v>
      </c>
      <c r="R62" s="1343" t="n">
        <v>22524.2700868913</v>
      </c>
      <c r="S62" s="1344" t="n">
        <v>25648.1606965388</v>
      </c>
    </row>
    <row r="63" customFormat="false" ht="16.5" hidden="false" customHeight="false" outlineLevel="0" collapsed="false">
      <c r="A63" s="1391" t="s">
        <v>342</v>
      </c>
      <c r="B63" s="1395" t="n">
        <f aca="false">J63</f>
        <v>90</v>
      </c>
      <c r="C63" s="1395" t="s">
        <v>496</v>
      </c>
      <c r="D63" s="1395" t="n">
        <f aca="false">K63</f>
        <v>260</v>
      </c>
      <c r="E63" s="1395" t="s">
        <v>496</v>
      </c>
      <c r="F63" s="1393" t="n">
        <f aca="false">L63</f>
        <v>750</v>
      </c>
      <c r="G63" s="1395" t="s">
        <v>496</v>
      </c>
      <c r="H63" s="1392" t="n">
        <v>2</v>
      </c>
      <c r="I63" s="1394" t="s">
        <v>497</v>
      </c>
      <c r="J63" s="1338" t="n">
        <v>90</v>
      </c>
      <c r="K63" s="1209" t="n">
        <v>260</v>
      </c>
      <c r="L63" s="1209" t="n">
        <v>750</v>
      </c>
      <c r="M63" s="1340" t="n">
        <v>9.06907622051837</v>
      </c>
      <c r="N63" s="1211" t="n">
        <v>255.744</v>
      </c>
      <c r="O63" s="1213" t="n">
        <v>15056.0698359488</v>
      </c>
      <c r="P63" s="1341" t="n">
        <v>18320.631052185</v>
      </c>
      <c r="Q63" s="1300" t="n">
        <v>8468.6438769525</v>
      </c>
      <c r="R63" s="1343" t="n">
        <v>23524.7137129013</v>
      </c>
      <c r="S63" s="1344" t="n">
        <v>26789.2749291375</v>
      </c>
    </row>
    <row r="64" customFormat="false" ht="16.5" hidden="false" customHeight="false" outlineLevel="0" collapsed="false">
      <c r="A64" s="1391" t="s">
        <v>342</v>
      </c>
      <c r="B64" s="1395" t="n">
        <f aca="false">J64</f>
        <v>90</v>
      </c>
      <c r="C64" s="1395" t="s">
        <v>496</v>
      </c>
      <c r="D64" s="1395" t="n">
        <f aca="false">K64</f>
        <v>260</v>
      </c>
      <c r="E64" s="1395" t="s">
        <v>496</v>
      </c>
      <c r="F64" s="1393" t="n">
        <f aca="false">L64</f>
        <v>800</v>
      </c>
      <c r="G64" s="1395" t="s">
        <v>496</v>
      </c>
      <c r="H64" s="1392" t="n">
        <v>2</v>
      </c>
      <c r="I64" s="1394" t="s">
        <v>497</v>
      </c>
      <c r="J64" s="1338" t="n">
        <v>90</v>
      </c>
      <c r="K64" s="1209" t="n">
        <v>260</v>
      </c>
      <c r="L64" s="1209" t="n">
        <v>800</v>
      </c>
      <c r="M64" s="1340" t="n">
        <v>9.5943739500959</v>
      </c>
      <c r="N64" s="1211" t="n">
        <v>287.712</v>
      </c>
      <c r="O64" s="1213" t="n">
        <v>15989.3421920663</v>
      </c>
      <c r="P64" s="1341" t="n">
        <v>19071.4917557025</v>
      </c>
      <c r="Q64" s="1300" t="n">
        <v>8872.01828103375</v>
      </c>
      <c r="R64" s="1343" t="n">
        <v>24861.3604731</v>
      </c>
      <c r="S64" s="1344" t="n">
        <v>27943.5100367363</v>
      </c>
    </row>
    <row r="65" customFormat="false" ht="16.5" hidden="false" customHeight="false" outlineLevel="0" collapsed="false">
      <c r="A65" s="1391" t="s">
        <v>342</v>
      </c>
      <c r="B65" s="1395" t="n">
        <f aca="false">J65</f>
        <v>90</v>
      </c>
      <c r="C65" s="1395" t="s">
        <v>496</v>
      </c>
      <c r="D65" s="1395" t="n">
        <f aca="false">K65</f>
        <v>260</v>
      </c>
      <c r="E65" s="1395" t="s">
        <v>496</v>
      </c>
      <c r="F65" s="1393" t="n">
        <f aca="false">L65</f>
        <v>850</v>
      </c>
      <c r="G65" s="1395" t="s">
        <v>496</v>
      </c>
      <c r="H65" s="1392" t="n">
        <v>2</v>
      </c>
      <c r="I65" s="1394" t="s">
        <v>497</v>
      </c>
      <c r="J65" s="1338" t="n">
        <v>90</v>
      </c>
      <c r="K65" s="1209" t="n">
        <v>260</v>
      </c>
      <c r="L65" s="1209" t="n">
        <v>850</v>
      </c>
      <c r="M65" s="1340" t="n">
        <v>10.1196716796734</v>
      </c>
      <c r="N65" s="1211" t="n">
        <v>319.68</v>
      </c>
      <c r="O65" s="1213" t="n">
        <v>16586.4115452038</v>
      </c>
      <c r="P65" s="1341" t="n">
        <v>19809.23158422</v>
      </c>
      <c r="Q65" s="1300" t="n">
        <v>9490.8896736975</v>
      </c>
      <c r="R65" s="1343" t="n">
        <v>26077.3012189013</v>
      </c>
      <c r="S65" s="1344" t="n">
        <v>29300.1212579175</v>
      </c>
    </row>
    <row r="66" customFormat="false" ht="16.5" hidden="false" customHeight="false" outlineLevel="0" collapsed="false">
      <c r="A66" s="1391" t="s">
        <v>342</v>
      </c>
      <c r="B66" s="1395" t="n">
        <f aca="false">J66</f>
        <v>90</v>
      </c>
      <c r="C66" s="1395" t="s">
        <v>496</v>
      </c>
      <c r="D66" s="1395" t="n">
        <f aca="false">K66</f>
        <v>260</v>
      </c>
      <c r="E66" s="1395" t="s">
        <v>496</v>
      </c>
      <c r="F66" s="1393" t="n">
        <f aca="false">L66</f>
        <v>900</v>
      </c>
      <c r="G66" s="1395" t="s">
        <v>496</v>
      </c>
      <c r="H66" s="1392" t="n">
        <v>2</v>
      </c>
      <c r="I66" s="1394" t="s">
        <v>497</v>
      </c>
      <c r="J66" s="1338" t="n">
        <v>90</v>
      </c>
      <c r="K66" s="1209" t="n">
        <v>260</v>
      </c>
      <c r="L66" s="1209" t="n">
        <v>900</v>
      </c>
      <c r="M66" s="1340" t="n">
        <v>10.644969409251</v>
      </c>
      <c r="N66" s="1211" t="n">
        <v>351.648</v>
      </c>
      <c r="O66" s="1213" t="n">
        <v>17183.4807671325</v>
      </c>
      <c r="P66" s="1341" t="n">
        <v>20546.9714127375</v>
      </c>
      <c r="Q66" s="1300" t="n">
        <v>9894.26407777875</v>
      </c>
      <c r="R66" s="1343" t="n">
        <v>27077.7448449113</v>
      </c>
      <c r="S66" s="1344" t="n">
        <v>30441.2354905163</v>
      </c>
    </row>
    <row r="67" customFormat="false" ht="16.5" hidden="false" customHeight="false" outlineLevel="0" collapsed="false">
      <c r="A67" s="1391" t="s">
        <v>342</v>
      </c>
      <c r="B67" s="1395" t="n">
        <f aca="false">J67</f>
        <v>90</v>
      </c>
      <c r="C67" s="1395" t="s">
        <v>496</v>
      </c>
      <c r="D67" s="1395" t="n">
        <f aca="false">K67</f>
        <v>260</v>
      </c>
      <c r="E67" s="1395" t="s">
        <v>496</v>
      </c>
      <c r="F67" s="1393" t="n">
        <f aca="false">L67</f>
        <v>950</v>
      </c>
      <c r="G67" s="1395" t="s">
        <v>496</v>
      </c>
      <c r="H67" s="1392" t="n">
        <v>2</v>
      </c>
      <c r="I67" s="1394" t="s">
        <v>497</v>
      </c>
      <c r="J67" s="1338" t="n">
        <v>90</v>
      </c>
      <c r="K67" s="1209" t="n">
        <v>260</v>
      </c>
      <c r="L67" s="1209" t="n">
        <v>950</v>
      </c>
      <c r="M67" s="1340" t="n">
        <v>11.1702671388285</v>
      </c>
      <c r="N67" s="1211" t="n">
        <v>383.616</v>
      </c>
      <c r="O67" s="1213" t="n">
        <v>17780.5499890613</v>
      </c>
      <c r="P67" s="1341" t="n">
        <v>21284.711241255</v>
      </c>
      <c r="Q67" s="1300" t="n">
        <v>10513.1354704425</v>
      </c>
      <c r="R67" s="1343" t="n">
        <v>28293.6854595038</v>
      </c>
      <c r="S67" s="1344" t="n">
        <v>31797.8467116975</v>
      </c>
    </row>
    <row r="68" customFormat="false" ht="16.5" hidden="false" customHeight="false" outlineLevel="0" collapsed="false">
      <c r="A68" s="1391" t="s">
        <v>342</v>
      </c>
      <c r="B68" s="1395" t="n">
        <f aca="false">J68</f>
        <v>90</v>
      </c>
      <c r="C68" s="1395" t="s">
        <v>496</v>
      </c>
      <c r="D68" s="1395" t="n">
        <f aca="false">K68</f>
        <v>260</v>
      </c>
      <c r="E68" s="1395" t="s">
        <v>496</v>
      </c>
      <c r="F68" s="1393" t="n">
        <f aca="false">L68</f>
        <v>1000</v>
      </c>
      <c r="G68" s="1395" t="s">
        <v>496</v>
      </c>
      <c r="H68" s="1392" t="n">
        <v>2</v>
      </c>
      <c r="I68" s="1394" t="s">
        <v>497</v>
      </c>
      <c r="J68" s="1338" t="n">
        <v>90</v>
      </c>
      <c r="K68" s="1209" t="n">
        <v>260</v>
      </c>
      <c r="L68" s="1209" t="n">
        <v>1000</v>
      </c>
      <c r="M68" s="1340" t="n">
        <v>11.797011668406</v>
      </c>
      <c r="N68" s="1211" t="n">
        <v>415.584</v>
      </c>
      <c r="O68" s="1213" t="n">
        <v>18420.87611169</v>
      </c>
      <c r="P68" s="1341" t="n">
        <v>22065.7079704725</v>
      </c>
      <c r="Q68" s="1300" t="n">
        <v>10916.5098745238</v>
      </c>
      <c r="R68" s="1343" t="n">
        <v>29337.3859862138</v>
      </c>
      <c r="S68" s="1344" t="n">
        <v>32982.2178449963</v>
      </c>
    </row>
    <row r="69" customFormat="false" ht="16.5" hidden="false" customHeight="false" outlineLevel="0" collapsed="false">
      <c r="A69" s="1391" t="s">
        <v>342</v>
      </c>
      <c r="B69" s="1395" t="n">
        <f aca="false">J69</f>
        <v>90</v>
      </c>
      <c r="C69" s="1395" t="s">
        <v>496</v>
      </c>
      <c r="D69" s="1395" t="n">
        <f aca="false">K69</f>
        <v>260</v>
      </c>
      <c r="E69" s="1395" t="s">
        <v>496</v>
      </c>
      <c r="F69" s="1393" t="n">
        <f aca="false">L69</f>
        <v>1050</v>
      </c>
      <c r="G69" s="1395" t="s">
        <v>496</v>
      </c>
      <c r="H69" s="1392" t="n">
        <v>2</v>
      </c>
      <c r="I69" s="1394" t="s">
        <v>497</v>
      </c>
      <c r="J69" s="1338" t="n">
        <v>90</v>
      </c>
      <c r="K69" s="1209" t="n">
        <v>260</v>
      </c>
      <c r="L69" s="1209" t="n">
        <v>1050</v>
      </c>
      <c r="M69" s="1340" t="n">
        <v>12.3223093979836</v>
      </c>
      <c r="N69" s="1211" t="n">
        <v>447.552</v>
      </c>
      <c r="O69" s="1213" t="n">
        <v>19017.9454648275</v>
      </c>
      <c r="P69" s="1341" t="n">
        <v>22803.44779899</v>
      </c>
      <c r="Q69" s="1300" t="n">
        <v>11535.3811359788</v>
      </c>
      <c r="R69" s="1343" t="n">
        <v>30553.3266008063</v>
      </c>
      <c r="S69" s="1344" t="n">
        <v>34338.8289349688</v>
      </c>
    </row>
    <row r="70" customFormat="false" ht="16.5" hidden="false" customHeight="false" outlineLevel="0" collapsed="false">
      <c r="A70" s="1391" t="s">
        <v>342</v>
      </c>
      <c r="B70" s="1392" t="n">
        <f aca="false">J70</f>
        <v>90</v>
      </c>
      <c r="C70" s="1392" t="s">
        <v>496</v>
      </c>
      <c r="D70" s="1392" t="n">
        <f aca="false">K70</f>
        <v>260</v>
      </c>
      <c r="E70" s="1392" t="s">
        <v>496</v>
      </c>
      <c r="F70" s="1393" t="n">
        <f aca="false">L70</f>
        <v>1100</v>
      </c>
      <c r="G70" s="1392" t="s">
        <v>496</v>
      </c>
      <c r="H70" s="1392" t="n">
        <v>2</v>
      </c>
      <c r="I70" s="1394" t="s">
        <v>497</v>
      </c>
      <c r="J70" s="1338" t="n">
        <v>90</v>
      </c>
      <c r="K70" s="1209" t="n">
        <v>260</v>
      </c>
      <c r="L70" s="1209" t="n">
        <v>1100</v>
      </c>
      <c r="M70" s="1340" t="n">
        <v>12.8476071275611</v>
      </c>
      <c r="N70" s="1211" t="n">
        <v>479.52</v>
      </c>
      <c r="O70" s="1213" t="n">
        <v>19615.0146867563</v>
      </c>
      <c r="P70" s="1341" t="n">
        <v>23541.1876275075</v>
      </c>
      <c r="Q70" s="1300" t="n">
        <v>11938.75554006</v>
      </c>
      <c r="R70" s="1343" t="n">
        <v>31553.7702268163</v>
      </c>
      <c r="S70" s="1344" t="n">
        <v>35479.9431675675</v>
      </c>
    </row>
    <row r="71" customFormat="false" ht="16.5" hidden="false" customHeight="false" outlineLevel="0" collapsed="false">
      <c r="A71" s="1391" t="s">
        <v>342</v>
      </c>
      <c r="B71" s="1395" t="n">
        <f aca="false">J71</f>
        <v>90</v>
      </c>
      <c r="C71" s="1395" t="s">
        <v>496</v>
      </c>
      <c r="D71" s="1395" t="n">
        <f aca="false">K71</f>
        <v>260</v>
      </c>
      <c r="E71" s="1395" t="s">
        <v>496</v>
      </c>
      <c r="F71" s="1393" t="n">
        <f aca="false">L71</f>
        <v>1150</v>
      </c>
      <c r="G71" s="1395" t="s">
        <v>496</v>
      </c>
      <c r="H71" s="1392" t="n">
        <v>2</v>
      </c>
      <c r="I71" s="1394" t="s">
        <v>497</v>
      </c>
      <c r="J71" s="1338" t="n">
        <v>90</v>
      </c>
      <c r="K71" s="1209" t="n">
        <v>260</v>
      </c>
      <c r="L71" s="1209" t="n">
        <v>1150</v>
      </c>
      <c r="M71" s="1340" t="n">
        <v>13.3729048571386</v>
      </c>
      <c r="N71" s="1211" t="n">
        <v>511.488</v>
      </c>
      <c r="O71" s="1213" t="n">
        <v>20212.083908685</v>
      </c>
      <c r="P71" s="1341" t="n">
        <v>24278.927456025</v>
      </c>
      <c r="Q71" s="1300" t="n">
        <v>12342.1299441413</v>
      </c>
      <c r="R71" s="1343" t="n">
        <v>32554.2138528263</v>
      </c>
      <c r="S71" s="1344" t="n">
        <v>36621.0574001663</v>
      </c>
    </row>
    <row r="72" customFormat="false" ht="16.5" hidden="false" customHeight="false" outlineLevel="0" collapsed="false">
      <c r="A72" s="1391" t="s">
        <v>342</v>
      </c>
      <c r="B72" s="1395" t="n">
        <f aca="false">J72</f>
        <v>90</v>
      </c>
      <c r="C72" s="1395" t="s">
        <v>496</v>
      </c>
      <c r="D72" s="1395" t="n">
        <f aca="false">K72</f>
        <v>260</v>
      </c>
      <c r="E72" s="1395" t="s">
        <v>496</v>
      </c>
      <c r="F72" s="1393" t="n">
        <f aca="false">L72</f>
        <v>1200</v>
      </c>
      <c r="G72" s="1395" t="s">
        <v>496</v>
      </c>
      <c r="H72" s="1392" t="n">
        <v>2</v>
      </c>
      <c r="I72" s="1394" t="s">
        <v>497</v>
      </c>
      <c r="J72" s="1338" t="n">
        <v>90</v>
      </c>
      <c r="K72" s="1209" t="n">
        <v>260</v>
      </c>
      <c r="L72" s="1209" t="n">
        <v>1200</v>
      </c>
      <c r="M72" s="1340" t="n">
        <v>13.8982025867162</v>
      </c>
      <c r="N72" s="1211" t="n">
        <v>543.456</v>
      </c>
      <c r="O72" s="1213" t="n">
        <v>20809.1532618225</v>
      </c>
      <c r="P72" s="1341" t="n">
        <v>25016.6672845425</v>
      </c>
      <c r="Q72" s="1300" t="n">
        <v>12961.001336805</v>
      </c>
      <c r="R72" s="1343" t="n">
        <v>33770.1545986275</v>
      </c>
      <c r="S72" s="1344" t="n">
        <v>37977.6686213475</v>
      </c>
    </row>
    <row r="73" customFormat="false" ht="16.5" hidden="false" customHeight="false" outlineLevel="0" collapsed="false">
      <c r="A73" s="1391" t="s">
        <v>342</v>
      </c>
      <c r="B73" s="1395" t="n">
        <f aca="false">J73</f>
        <v>90</v>
      </c>
      <c r="C73" s="1395" t="s">
        <v>496</v>
      </c>
      <c r="D73" s="1395" t="n">
        <f aca="false">K73</f>
        <v>260</v>
      </c>
      <c r="E73" s="1395" t="s">
        <v>496</v>
      </c>
      <c r="F73" s="1393" t="n">
        <f aca="false">L73</f>
        <v>1250</v>
      </c>
      <c r="G73" s="1395" t="s">
        <v>496</v>
      </c>
      <c r="H73" s="1392" t="n">
        <v>2</v>
      </c>
      <c r="I73" s="1394" t="s">
        <v>497</v>
      </c>
      <c r="J73" s="1338" t="n">
        <v>90</v>
      </c>
      <c r="K73" s="1209" t="n">
        <v>260</v>
      </c>
      <c r="L73" s="1209" t="n">
        <v>1250</v>
      </c>
      <c r="M73" s="1340" t="n">
        <v>14.4235003162937</v>
      </c>
      <c r="N73" s="1211" t="n">
        <v>575.424</v>
      </c>
      <c r="O73" s="1213" t="n">
        <v>21406.2224837513</v>
      </c>
      <c r="P73" s="1341" t="n">
        <v>25754.40711306</v>
      </c>
      <c r="Q73" s="1300" t="n">
        <v>13364.3757408863</v>
      </c>
      <c r="R73" s="1343" t="n">
        <v>34770.5982246375</v>
      </c>
      <c r="S73" s="1344" t="n">
        <v>39118.7828539463</v>
      </c>
    </row>
    <row r="74" customFormat="false" ht="16.5" hidden="false" customHeight="false" outlineLevel="0" collapsed="false">
      <c r="A74" s="1391" t="s">
        <v>342</v>
      </c>
      <c r="B74" s="1395" t="n">
        <f aca="false">J74</f>
        <v>90</v>
      </c>
      <c r="C74" s="1395" t="s">
        <v>496</v>
      </c>
      <c r="D74" s="1395" t="n">
        <f aca="false">K74</f>
        <v>260</v>
      </c>
      <c r="E74" s="1395" t="s">
        <v>496</v>
      </c>
      <c r="F74" s="1393" t="n">
        <f aca="false">L74</f>
        <v>1300</v>
      </c>
      <c r="G74" s="1395" t="s">
        <v>496</v>
      </c>
      <c r="H74" s="1392" t="n">
        <v>2</v>
      </c>
      <c r="I74" s="1394" t="s">
        <v>497</v>
      </c>
      <c r="J74" s="1338" t="n">
        <v>90</v>
      </c>
      <c r="K74" s="1209" t="n">
        <v>260</v>
      </c>
      <c r="L74" s="1209" t="n">
        <v>1300</v>
      </c>
      <c r="M74" s="1340" t="n">
        <v>14.9487980458712</v>
      </c>
      <c r="N74" s="1211" t="n">
        <v>607.392</v>
      </c>
      <c r="O74" s="1213" t="n">
        <v>22003.29170568</v>
      </c>
      <c r="P74" s="1341" t="n">
        <v>26492.1469415775</v>
      </c>
      <c r="Q74" s="1300" t="n">
        <v>13983.24713355</v>
      </c>
      <c r="R74" s="1343" t="n">
        <v>35986.53883923</v>
      </c>
      <c r="S74" s="1344" t="n">
        <v>40475.3940751275</v>
      </c>
    </row>
    <row r="75" customFormat="false" ht="16.5" hidden="false" customHeight="false" outlineLevel="0" collapsed="false">
      <c r="A75" s="1391" t="s">
        <v>342</v>
      </c>
      <c r="B75" s="1395" t="n">
        <f aca="false">J75</f>
        <v>90</v>
      </c>
      <c r="C75" s="1395" t="s">
        <v>496</v>
      </c>
      <c r="D75" s="1395" t="n">
        <f aca="false">K75</f>
        <v>260</v>
      </c>
      <c r="E75" s="1395" t="s">
        <v>496</v>
      </c>
      <c r="F75" s="1393" t="n">
        <f aca="false">L75</f>
        <v>1350</v>
      </c>
      <c r="G75" s="1395" t="s">
        <v>496</v>
      </c>
      <c r="H75" s="1392" t="n">
        <v>2</v>
      </c>
      <c r="I75" s="1394" t="s">
        <v>497</v>
      </c>
      <c r="J75" s="1338" t="n">
        <v>90</v>
      </c>
      <c r="K75" s="1209" t="n">
        <v>260</v>
      </c>
      <c r="L75" s="1209" t="n">
        <v>1350</v>
      </c>
      <c r="M75" s="1340" t="n">
        <v>15.4740957754488</v>
      </c>
      <c r="N75" s="1211" t="n">
        <v>639.36</v>
      </c>
      <c r="O75" s="1213" t="n">
        <v>22600.3609276088</v>
      </c>
      <c r="P75" s="1341" t="n">
        <v>27229.886770095</v>
      </c>
      <c r="Q75" s="1300" t="n">
        <v>14386.6215376313</v>
      </c>
      <c r="R75" s="1343" t="n">
        <v>36986.98246524</v>
      </c>
      <c r="S75" s="1344" t="n">
        <v>41616.5083077263</v>
      </c>
    </row>
    <row r="76" customFormat="false" ht="16.5" hidden="false" customHeight="false" outlineLevel="0" collapsed="false">
      <c r="A76" s="1391" t="s">
        <v>342</v>
      </c>
      <c r="B76" s="1395" t="n">
        <f aca="false">J76</f>
        <v>90</v>
      </c>
      <c r="C76" s="1395" t="s">
        <v>496</v>
      </c>
      <c r="D76" s="1395" t="n">
        <f aca="false">K76</f>
        <v>260</v>
      </c>
      <c r="E76" s="1395" t="s">
        <v>496</v>
      </c>
      <c r="F76" s="1393" t="n">
        <f aca="false">L76</f>
        <v>1400</v>
      </c>
      <c r="G76" s="1395" t="s">
        <v>496</v>
      </c>
      <c r="H76" s="1392" t="n">
        <v>2</v>
      </c>
      <c r="I76" s="1394" t="s">
        <v>497</v>
      </c>
      <c r="J76" s="1338" t="n">
        <v>90</v>
      </c>
      <c r="K76" s="1209" t="n">
        <v>260</v>
      </c>
      <c r="L76" s="1209" t="n">
        <v>1400</v>
      </c>
      <c r="M76" s="1340" t="n">
        <v>15.9993935050263</v>
      </c>
      <c r="N76" s="1211" t="n">
        <v>671.328</v>
      </c>
      <c r="O76" s="1213" t="n">
        <v>23197.4302807463</v>
      </c>
      <c r="P76" s="1341" t="n">
        <v>27967.6265986125</v>
      </c>
      <c r="Q76" s="1300" t="n">
        <v>15005.492930295</v>
      </c>
      <c r="R76" s="1343" t="n">
        <v>38202.9232110413</v>
      </c>
      <c r="S76" s="1344" t="n">
        <v>42973.1195289075</v>
      </c>
    </row>
    <row r="77" customFormat="false" ht="16.5" hidden="false" customHeight="false" outlineLevel="0" collapsed="false">
      <c r="A77" s="1391" t="s">
        <v>342</v>
      </c>
      <c r="B77" s="1395" t="n">
        <f aca="false">J77</f>
        <v>90</v>
      </c>
      <c r="C77" s="1395" t="s">
        <v>496</v>
      </c>
      <c r="D77" s="1395" t="n">
        <f aca="false">K77</f>
        <v>260</v>
      </c>
      <c r="E77" s="1395" t="s">
        <v>496</v>
      </c>
      <c r="F77" s="1393" t="n">
        <f aca="false">L77</f>
        <v>1450</v>
      </c>
      <c r="G77" s="1395" t="s">
        <v>496</v>
      </c>
      <c r="H77" s="1392" t="n">
        <v>2</v>
      </c>
      <c r="I77" s="1394" t="s">
        <v>497</v>
      </c>
      <c r="J77" s="1338" t="n">
        <v>90</v>
      </c>
      <c r="K77" s="1209" t="n">
        <v>260</v>
      </c>
      <c r="L77" s="1209" t="n">
        <v>1450</v>
      </c>
      <c r="M77" s="1340" t="n">
        <v>16.5246912346038</v>
      </c>
      <c r="N77" s="1211" t="n">
        <v>703.296</v>
      </c>
      <c r="O77" s="1213" t="n">
        <v>23794.499502675</v>
      </c>
      <c r="P77" s="1341" t="n">
        <v>28705.36642713</v>
      </c>
      <c r="Q77" s="1300" t="n">
        <v>15408.8673343763</v>
      </c>
      <c r="R77" s="1343" t="n">
        <v>39203.3668370513</v>
      </c>
      <c r="S77" s="1344" t="n">
        <v>44114.2337615063</v>
      </c>
    </row>
    <row r="78" customFormat="false" ht="16.5" hidden="false" customHeight="false" outlineLevel="0" collapsed="false">
      <c r="A78" s="1391" t="s">
        <v>342</v>
      </c>
      <c r="B78" s="1395" t="n">
        <f aca="false">J78</f>
        <v>90</v>
      </c>
      <c r="C78" s="1395" t="s">
        <v>496</v>
      </c>
      <c r="D78" s="1395" t="n">
        <f aca="false">K78</f>
        <v>260</v>
      </c>
      <c r="E78" s="1395" t="s">
        <v>496</v>
      </c>
      <c r="F78" s="1393" t="n">
        <f aca="false">L78</f>
        <v>1500</v>
      </c>
      <c r="G78" s="1395" t="s">
        <v>496</v>
      </c>
      <c r="H78" s="1392" t="n">
        <v>2</v>
      </c>
      <c r="I78" s="1394" t="s">
        <v>497</v>
      </c>
      <c r="J78" s="1338" t="n">
        <v>90</v>
      </c>
      <c r="K78" s="1209" t="n">
        <v>260</v>
      </c>
      <c r="L78" s="1209" t="n">
        <v>1500</v>
      </c>
      <c r="M78" s="1340" t="n">
        <v>17.3081845641814</v>
      </c>
      <c r="N78" s="1211" t="n">
        <v>735.264</v>
      </c>
      <c r="O78" s="1213" t="n">
        <v>24981.4016527613</v>
      </c>
      <c r="P78" s="1341" t="n">
        <v>30160.616843925</v>
      </c>
      <c r="Q78" s="1300" t="n">
        <v>16027.73872704</v>
      </c>
      <c r="R78" s="1343" t="n">
        <v>41009.1403798013</v>
      </c>
      <c r="S78" s="1344" t="n">
        <v>46188.355570965</v>
      </c>
    </row>
    <row r="79" customFormat="false" ht="16.5" hidden="false" customHeight="false" outlineLevel="0" collapsed="false">
      <c r="A79" s="1391" t="s">
        <v>342</v>
      </c>
      <c r="B79" s="1395" t="n">
        <f aca="false">J79</f>
        <v>90</v>
      </c>
      <c r="C79" s="1395" t="s">
        <v>496</v>
      </c>
      <c r="D79" s="1395" t="n">
        <f aca="false">K79</f>
        <v>260</v>
      </c>
      <c r="E79" s="1395" t="s">
        <v>496</v>
      </c>
      <c r="F79" s="1393" t="n">
        <f aca="false">L79</f>
        <v>1550</v>
      </c>
      <c r="G79" s="1395" t="s">
        <v>496</v>
      </c>
      <c r="H79" s="1392" t="n">
        <v>2</v>
      </c>
      <c r="I79" s="1394" t="s">
        <v>497</v>
      </c>
      <c r="J79" s="1338" t="n">
        <v>90</v>
      </c>
      <c r="K79" s="1209" t="n">
        <v>260</v>
      </c>
      <c r="L79" s="1209" t="n">
        <v>1550</v>
      </c>
      <c r="M79" s="1340" t="n">
        <v>17.8334822937589</v>
      </c>
      <c r="N79" s="1211" t="n">
        <v>767.232</v>
      </c>
      <c r="O79" s="1213" t="n">
        <v>25578.47087469</v>
      </c>
      <c r="P79" s="1341" t="n">
        <v>30898.3566724425</v>
      </c>
      <c r="Q79" s="1300" t="n">
        <v>16431.1131311213</v>
      </c>
      <c r="R79" s="1343" t="n">
        <v>42009.5840058113</v>
      </c>
      <c r="S79" s="1344" t="n">
        <v>47329.4698035638</v>
      </c>
    </row>
    <row r="80" customFormat="false" ht="16.5" hidden="false" customHeight="false" outlineLevel="0" collapsed="false">
      <c r="A80" s="1391" t="s">
        <v>342</v>
      </c>
      <c r="B80" s="1392" t="n">
        <f aca="false">J80</f>
        <v>90</v>
      </c>
      <c r="C80" s="1392" t="s">
        <v>496</v>
      </c>
      <c r="D80" s="1392" t="n">
        <f aca="false">K80</f>
        <v>260</v>
      </c>
      <c r="E80" s="1392" t="s">
        <v>496</v>
      </c>
      <c r="F80" s="1393" t="n">
        <f aca="false">L80</f>
        <v>1600</v>
      </c>
      <c r="G80" s="1392" t="s">
        <v>496</v>
      </c>
      <c r="H80" s="1392" t="n">
        <v>2</v>
      </c>
      <c r="I80" s="1394" t="s">
        <v>497</v>
      </c>
      <c r="J80" s="1338" t="n">
        <v>90</v>
      </c>
      <c r="K80" s="1209" t="n">
        <v>260</v>
      </c>
      <c r="L80" s="1209" t="n">
        <v>1600</v>
      </c>
      <c r="M80" s="1340" t="n">
        <v>18.3587800233364</v>
      </c>
      <c r="N80" s="1211" t="n">
        <v>799.2</v>
      </c>
      <c r="O80" s="1213" t="n">
        <v>26175.5400966188</v>
      </c>
      <c r="P80" s="1341" t="n">
        <v>31636.09650096</v>
      </c>
      <c r="Q80" s="1300" t="n">
        <v>16834.4875352025</v>
      </c>
      <c r="R80" s="1343" t="n">
        <v>43010.0276318213</v>
      </c>
      <c r="S80" s="1344" t="n">
        <v>48470.5840361625</v>
      </c>
    </row>
    <row r="81" customFormat="false" ht="16.5" hidden="false" customHeight="false" outlineLevel="0" collapsed="false">
      <c r="A81" s="1391" t="s">
        <v>342</v>
      </c>
      <c r="B81" s="1395" t="n">
        <f aca="false">J81</f>
        <v>90</v>
      </c>
      <c r="C81" s="1395" t="s">
        <v>496</v>
      </c>
      <c r="D81" s="1395" t="n">
        <f aca="false">K81</f>
        <v>260</v>
      </c>
      <c r="E81" s="1395" t="s">
        <v>496</v>
      </c>
      <c r="F81" s="1393" t="n">
        <f aca="false">L81</f>
        <v>1650</v>
      </c>
      <c r="G81" s="1395" t="s">
        <v>496</v>
      </c>
      <c r="H81" s="1392" t="n">
        <v>2</v>
      </c>
      <c r="I81" s="1394" t="s">
        <v>497</v>
      </c>
      <c r="J81" s="1338" t="n">
        <v>90</v>
      </c>
      <c r="K81" s="1209" t="n">
        <v>260</v>
      </c>
      <c r="L81" s="1209" t="n">
        <v>1650</v>
      </c>
      <c r="M81" s="1340" t="n">
        <v>18.884077752914</v>
      </c>
      <c r="N81" s="1211" t="n">
        <v>831.168</v>
      </c>
      <c r="O81" s="1213" t="n">
        <v>26772.6094497563</v>
      </c>
      <c r="P81" s="1341" t="n">
        <v>32373.8363294775</v>
      </c>
      <c r="Q81" s="1300" t="n">
        <v>17453.3587966575</v>
      </c>
      <c r="R81" s="1343" t="n">
        <v>44225.9682464138</v>
      </c>
      <c r="S81" s="1344" t="n">
        <v>49827.195126135</v>
      </c>
    </row>
    <row r="82" customFormat="false" ht="16.5" hidden="false" customHeight="false" outlineLevel="0" collapsed="false">
      <c r="A82" s="1391" t="s">
        <v>342</v>
      </c>
      <c r="B82" s="1395" t="n">
        <f aca="false">J82</f>
        <v>90</v>
      </c>
      <c r="C82" s="1395" t="s">
        <v>496</v>
      </c>
      <c r="D82" s="1395" t="n">
        <f aca="false">K82</f>
        <v>260</v>
      </c>
      <c r="E82" s="1395" t="s">
        <v>496</v>
      </c>
      <c r="F82" s="1393" t="n">
        <f aca="false">L82</f>
        <v>1700</v>
      </c>
      <c r="G82" s="1395" t="s">
        <v>496</v>
      </c>
      <c r="H82" s="1392" t="n">
        <v>2</v>
      </c>
      <c r="I82" s="1394" t="s">
        <v>497</v>
      </c>
      <c r="J82" s="1338" t="n">
        <v>90</v>
      </c>
      <c r="K82" s="1209" t="n">
        <v>260</v>
      </c>
      <c r="L82" s="1209" t="n">
        <v>1700</v>
      </c>
      <c r="M82" s="1340" t="n">
        <v>19.4093754824915</v>
      </c>
      <c r="N82" s="1211" t="n">
        <v>863.136</v>
      </c>
      <c r="O82" s="1213" t="n">
        <v>27369.678671685</v>
      </c>
      <c r="P82" s="1341" t="n">
        <v>33111.576157995</v>
      </c>
      <c r="Q82" s="1300" t="n">
        <v>17856.7332007388</v>
      </c>
      <c r="R82" s="1343" t="n">
        <v>45226.4118724238</v>
      </c>
      <c r="S82" s="1344" t="n">
        <v>50968.3093587338</v>
      </c>
    </row>
    <row r="83" customFormat="false" ht="16.5" hidden="false" customHeight="false" outlineLevel="0" collapsed="false">
      <c r="A83" s="1391" t="s">
        <v>342</v>
      </c>
      <c r="B83" s="1395" t="n">
        <f aca="false">J83</f>
        <v>90</v>
      </c>
      <c r="C83" s="1395" t="s">
        <v>496</v>
      </c>
      <c r="D83" s="1395" t="n">
        <f aca="false">K83</f>
        <v>260</v>
      </c>
      <c r="E83" s="1395" t="s">
        <v>496</v>
      </c>
      <c r="F83" s="1393" t="n">
        <f aca="false">L83</f>
        <v>1750</v>
      </c>
      <c r="G83" s="1395" t="s">
        <v>496</v>
      </c>
      <c r="H83" s="1392" t="n">
        <v>2</v>
      </c>
      <c r="I83" s="1394" t="s">
        <v>497</v>
      </c>
      <c r="J83" s="1338" t="n">
        <v>90</v>
      </c>
      <c r="K83" s="1209" t="n">
        <v>260</v>
      </c>
      <c r="L83" s="1209" t="n">
        <v>1750</v>
      </c>
      <c r="M83" s="1340" t="n">
        <v>19.934673212069</v>
      </c>
      <c r="N83" s="1211" t="n">
        <v>895.104</v>
      </c>
      <c r="O83" s="1213" t="n">
        <v>27966.7478936138</v>
      </c>
      <c r="P83" s="1341" t="n">
        <v>33849.3159865125</v>
      </c>
      <c r="Q83" s="1300" t="n">
        <v>18475.6045934025</v>
      </c>
      <c r="R83" s="1343" t="n">
        <v>46442.3524870163</v>
      </c>
      <c r="S83" s="1344" t="n">
        <v>52324.920579915</v>
      </c>
    </row>
    <row r="84" customFormat="false" ht="16.5" hidden="false" customHeight="false" outlineLevel="0" collapsed="false">
      <c r="A84" s="1391" t="s">
        <v>342</v>
      </c>
      <c r="B84" s="1395" t="n">
        <f aca="false">J84</f>
        <v>90</v>
      </c>
      <c r="C84" s="1395" t="s">
        <v>496</v>
      </c>
      <c r="D84" s="1395" t="n">
        <f aca="false">K84</f>
        <v>260</v>
      </c>
      <c r="E84" s="1395" t="s">
        <v>496</v>
      </c>
      <c r="F84" s="1393" t="n">
        <f aca="false">L84</f>
        <v>1800</v>
      </c>
      <c r="G84" s="1395" t="s">
        <v>496</v>
      </c>
      <c r="H84" s="1392" t="n">
        <v>2</v>
      </c>
      <c r="I84" s="1394" t="s">
        <v>497</v>
      </c>
      <c r="J84" s="1338" t="n">
        <v>90</v>
      </c>
      <c r="K84" s="1209" t="n">
        <v>260</v>
      </c>
      <c r="L84" s="1209" t="n">
        <v>1800</v>
      </c>
      <c r="M84" s="1340" t="n">
        <v>20.4599709416466</v>
      </c>
      <c r="N84" s="1211" t="n">
        <v>927.072</v>
      </c>
      <c r="O84" s="1213" t="n">
        <v>28563.8172467513</v>
      </c>
      <c r="P84" s="1341" t="n">
        <v>34587.05581503</v>
      </c>
      <c r="Q84" s="1300" t="n">
        <v>18878.9789974838</v>
      </c>
      <c r="R84" s="1343" t="n">
        <v>47442.796244235</v>
      </c>
      <c r="S84" s="1344" t="n">
        <v>53466.0348125138</v>
      </c>
    </row>
    <row r="85" customFormat="false" ht="16.5" hidden="false" customHeight="false" outlineLevel="0" collapsed="false">
      <c r="A85" s="1391" t="s">
        <v>342</v>
      </c>
      <c r="B85" s="1395" t="n">
        <f aca="false">J85</f>
        <v>90</v>
      </c>
      <c r="C85" s="1395" t="s">
        <v>496</v>
      </c>
      <c r="D85" s="1395" t="n">
        <f aca="false">K85</f>
        <v>260</v>
      </c>
      <c r="E85" s="1395" t="s">
        <v>496</v>
      </c>
      <c r="F85" s="1393" t="n">
        <f aca="false">L85</f>
        <v>1850</v>
      </c>
      <c r="G85" s="1395" t="s">
        <v>496</v>
      </c>
      <c r="H85" s="1392" t="n">
        <v>2</v>
      </c>
      <c r="I85" s="1394" t="s">
        <v>497</v>
      </c>
      <c r="J85" s="1338" t="n">
        <v>90</v>
      </c>
      <c r="K85" s="1209" t="n">
        <v>260</v>
      </c>
      <c r="L85" s="1209" t="n">
        <v>1850</v>
      </c>
      <c r="M85" s="1340" t="n">
        <v>20.9852686712241</v>
      </c>
      <c r="N85" s="1211" t="n">
        <v>959.04</v>
      </c>
      <c r="O85" s="1213" t="n">
        <v>29160.88646868</v>
      </c>
      <c r="P85" s="1341" t="n">
        <v>35324.7956435475</v>
      </c>
      <c r="Q85" s="1300" t="n">
        <v>19497.8503901475</v>
      </c>
      <c r="R85" s="1343" t="n">
        <v>48658.7368588275</v>
      </c>
      <c r="S85" s="1344" t="n">
        <v>54822.646033695</v>
      </c>
    </row>
    <row r="86" customFormat="false" ht="16.5" hidden="false" customHeight="false" outlineLevel="0" collapsed="false">
      <c r="A86" s="1391" t="s">
        <v>342</v>
      </c>
      <c r="B86" s="1395" t="n">
        <f aca="false">J86</f>
        <v>90</v>
      </c>
      <c r="C86" s="1395" t="s">
        <v>496</v>
      </c>
      <c r="D86" s="1395" t="n">
        <f aca="false">K86</f>
        <v>260</v>
      </c>
      <c r="E86" s="1395" t="s">
        <v>496</v>
      </c>
      <c r="F86" s="1393" t="n">
        <f aca="false">L86</f>
        <v>1900</v>
      </c>
      <c r="G86" s="1395" t="s">
        <v>496</v>
      </c>
      <c r="H86" s="1392" t="n">
        <v>2</v>
      </c>
      <c r="I86" s="1394" t="s">
        <v>497</v>
      </c>
      <c r="J86" s="1338" t="n">
        <v>90</v>
      </c>
      <c r="K86" s="1209" t="n">
        <v>260</v>
      </c>
      <c r="L86" s="1209" t="n">
        <v>1900</v>
      </c>
      <c r="M86" s="1340" t="n">
        <v>21.5105664008016</v>
      </c>
      <c r="N86" s="1211" t="n">
        <v>991.008</v>
      </c>
      <c r="O86" s="1213" t="n">
        <v>29757.9556906088</v>
      </c>
      <c r="P86" s="1341" t="n">
        <v>36062.535472065</v>
      </c>
      <c r="Q86" s="1300" t="n">
        <v>19901.2247942288</v>
      </c>
      <c r="R86" s="1343" t="n">
        <v>49659.1804848375</v>
      </c>
      <c r="S86" s="1344" t="n">
        <v>55963.7602662938</v>
      </c>
    </row>
    <row r="87" customFormat="false" ht="16.5" hidden="false" customHeight="false" outlineLevel="0" collapsed="false">
      <c r="A87" s="1391" t="s">
        <v>342</v>
      </c>
      <c r="B87" s="1395" t="n">
        <f aca="false">J87</f>
        <v>90</v>
      </c>
      <c r="C87" s="1395" t="s">
        <v>496</v>
      </c>
      <c r="D87" s="1395" t="n">
        <f aca="false">K87</f>
        <v>260</v>
      </c>
      <c r="E87" s="1395" t="s">
        <v>496</v>
      </c>
      <c r="F87" s="1393" t="n">
        <f aca="false">L87</f>
        <v>1950</v>
      </c>
      <c r="G87" s="1395" t="s">
        <v>496</v>
      </c>
      <c r="H87" s="1392" t="n">
        <v>2</v>
      </c>
      <c r="I87" s="1394" t="s">
        <v>497</v>
      </c>
      <c r="J87" s="1338" t="n">
        <v>90</v>
      </c>
      <c r="K87" s="1209" t="n">
        <v>260</v>
      </c>
      <c r="L87" s="1209" t="n">
        <v>1950</v>
      </c>
      <c r="M87" s="1340" t="n">
        <v>22.0358641303792</v>
      </c>
      <c r="N87" s="1211" t="n">
        <v>1022.976</v>
      </c>
      <c r="O87" s="1213" t="n">
        <v>30355.0250437463</v>
      </c>
      <c r="P87" s="1341" t="n">
        <v>36800.2753005825</v>
      </c>
      <c r="Q87" s="1300" t="n">
        <v>20304.59919831</v>
      </c>
      <c r="R87" s="1343" t="n">
        <v>50659.6242420563</v>
      </c>
      <c r="S87" s="1344" t="n">
        <v>57104.8744988925</v>
      </c>
    </row>
    <row r="88" customFormat="false" ht="16.5" hidden="false" customHeight="false" outlineLevel="0" collapsed="false">
      <c r="A88" s="1391" t="s">
        <v>342</v>
      </c>
      <c r="B88" s="1395" t="n">
        <f aca="false">J88</f>
        <v>90</v>
      </c>
      <c r="C88" s="1395" t="s">
        <v>496</v>
      </c>
      <c r="D88" s="1395" t="n">
        <f aca="false">K88</f>
        <v>260</v>
      </c>
      <c r="E88" s="1395" t="s">
        <v>496</v>
      </c>
      <c r="F88" s="1393" t="n">
        <f aca="false">L88</f>
        <v>2000</v>
      </c>
      <c r="G88" s="1395" t="s">
        <v>496</v>
      </c>
      <c r="H88" s="1392" t="n">
        <v>2</v>
      </c>
      <c r="I88" s="1394" t="s">
        <v>497</v>
      </c>
      <c r="J88" s="1338" t="n">
        <v>90</v>
      </c>
      <c r="K88" s="1209" t="n">
        <v>260</v>
      </c>
      <c r="L88" s="1209" t="n">
        <v>2000</v>
      </c>
      <c r="M88" s="1340" t="n">
        <v>22.6626086599567</v>
      </c>
      <c r="N88" s="1211" t="n">
        <v>1054.944</v>
      </c>
      <c r="O88" s="1213" t="n">
        <v>31367.7679155638</v>
      </c>
      <c r="P88" s="1341" t="n">
        <v>37677.8416698</v>
      </c>
      <c r="Q88" s="1300" t="n">
        <v>20923.4705909738</v>
      </c>
      <c r="R88" s="1343" t="n">
        <v>52291.2385065375</v>
      </c>
      <c r="S88" s="1344" t="n">
        <v>58601.3122607738</v>
      </c>
    </row>
    <row r="89" customFormat="false" ht="16.5" hidden="false" customHeight="false" outlineLevel="0" collapsed="false">
      <c r="A89" s="1391" t="s">
        <v>342</v>
      </c>
      <c r="B89" s="1395" t="n">
        <f aca="false">J89</f>
        <v>90</v>
      </c>
      <c r="C89" s="1395" t="s">
        <v>496</v>
      </c>
      <c r="D89" s="1395" t="n">
        <f aca="false">K89</f>
        <v>260</v>
      </c>
      <c r="E89" s="1395" t="s">
        <v>496</v>
      </c>
      <c r="F89" s="1393" t="n">
        <f aca="false">L89</f>
        <v>2050</v>
      </c>
      <c r="G89" s="1395" t="s">
        <v>496</v>
      </c>
      <c r="H89" s="1392" t="n">
        <v>2</v>
      </c>
      <c r="I89" s="1394" t="s">
        <v>497</v>
      </c>
      <c r="J89" s="1338" t="n">
        <v>90</v>
      </c>
      <c r="K89" s="1209" t="n">
        <v>260</v>
      </c>
      <c r="L89" s="1209" t="n">
        <v>2050</v>
      </c>
      <c r="M89" s="1340" t="n">
        <v>23.1879063895342</v>
      </c>
      <c r="N89" s="1211" t="n">
        <v>1086.912</v>
      </c>
      <c r="O89" s="1213" t="n">
        <v>31964.8371374925</v>
      </c>
      <c r="P89" s="1341" t="n">
        <v>38415.5814983175</v>
      </c>
      <c r="Q89" s="1300" t="n">
        <v>21326.844995055</v>
      </c>
      <c r="R89" s="1343" t="n">
        <v>53291.6821325475</v>
      </c>
      <c r="S89" s="1344" t="n">
        <v>59742.4264933725</v>
      </c>
    </row>
    <row r="90" customFormat="false" ht="16.5" hidden="false" customHeight="false" outlineLevel="0" collapsed="false">
      <c r="A90" s="1391" t="s">
        <v>342</v>
      </c>
      <c r="B90" s="1392" t="n">
        <f aca="false">J90</f>
        <v>90</v>
      </c>
      <c r="C90" s="1392" t="s">
        <v>496</v>
      </c>
      <c r="D90" s="1392" t="n">
        <f aca="false">K90</f>
        <v>260</v>
      </c>
      <c r="E90" s="1392" t="s">
        <v>496</v>
      </c>
      <c r="F90" s="1393" t="n">
        <f aca="false">L90</f>
        <v>2100</v>
      </c>
      <c r="G90" s="1392" t="s">
        <v>496</v>
      </c>
      <c r="H90" s="1392" t="n">
        <v>2</v>
      </c>
      <c r="I90" s="1394" t="s">
        <v>497</v>
      </c>
      <c r="J90" s="1338" t="n">
        <v>90</v>
      </c>
      <c r="K90" s="1209" t="n">
        <v>260</v>
      </c>
      <c r="L90" s="1209" t="n">
        <v>2100</v>
      </c>
      <c r="M90" s="1340" t="n">
        <v>23.7132041191118</v>
      </c>
      <c r="N90" s="1211" t="n">
        <v>1118.88</v>
      </c>
      <c r="O90" s="1213" t="n">
        <v>32561.9063594213</v>
      </c>
      <c r="P90" s="1341" t="n">
        <v>39153.321326835</v>
      </c>
      <c r="Q90" s="1300" t="n">
        <v>21945.7163877188</v>
      </c>
      <c r="R90" s="1343" t="n">
        <v>54507.62274714</v>
      </c>
      <c r="S90" s="1344" t="n">
        <v>61099.0377145538</v>
      </c>
    </row>
    <row r="91" customFormat="false" ht="16.5" hidden="false" customHeight="false" outlineLevel="0" collapsed="false">
      <c r="A91" s="1391" t="s">
        <v>342</v>
      </c>
      <c r="B91" s="1395" t="n">
        <f aca="false">J91</f>
        <v>90</v>
      </c>
      <c r="C91" s="1395" t="s">
        <v>496</v>
      </c>
      <c r="D91" s="1395" t="n">
        <f aca="false">K91</f>
        <v>260</v>
      </c>
      <c r="E91" s="1395" t="s">
        <v>496</v>
      </c>
      <c r="F91" s="1393" t="n">
        <f aca="false">L91</f>
        <v>2150</v>
      </c>
      <c r="G91" s="1395" t="s">
        <v>496</v>
      </c>
      <c r="H91" s="1392" t="n">
        <v>2</v>
      </c>
      <c r="I91" s="1394" t="s">
        <v>497</v>
      </c>
      <c r="J91" s="1338" t="n">
        <v>90</v>
      </c>
      <c r="K91" s="1209" t="n">
        <v>260</v>
      </c>
      <c r="L91" s="1209" t="n">
        <v>2150</v>
      </c>
      <c r="M91" s="1340" t="n">
        <v>24.2385018486893</v>
      </c>
      <c r="N91" s="1211" t="n">
        <v>1150.848</v>
      </c>
      <c r="O91" s="1213" t="n">
        <v>33158.9757125588</v>
      </c>
      <c r="P91" s="1341" t="n">
        <v>39891.0611553525</v>
      </c>
      <c r="Q91" s="1300" t="n">
        <v>22349.0907918</v>
      </c>
      <c r="R91" s="1343" t="n">
        <v>55508.0665043588</v>
      </c>
      <c r="S91" s="1344" t="n">
        <v>62240.1519471525</v>
      </c>
    </row>
    <row r="92" customFormat="false" ht="16.5" hidden="false" customHeight="false" outlineLevel="0" collapsed="false">
      <c r="A92" s="1391" t="s">
        <v>342</v>
      </c>
      <c r="B92" s="1395" t="n">
        <f aca="false">J92</f>
        <v>90</v>
      </c>
      <c r="C92" s="1395" t="s">
        <v>496</v>
      </c>
      <c r="D92" s="1395" t="n">
        <f aca="false">K92</f>
        <v>260</v>
      </c>
      <c r="E92" s="1395" t="s">
        <v>496</v>
      </c>
      <c r="F92" s="1393" t="n">
        <f aca="false">L92</f>
        <v>2200</v>
      </c>
      <c r="G92" s="1395" t="s">
        <v>496</v>
      </c>
      <c r="H92" s="1392" t="n">
        <v>2</v>
      </c>
      <c r="I92" s="1394" t="s">
        <v>497</v>
      </c>
      <c r="J92" s="1338" t="n">
        <v>90</v>
      </c>
      <c r="K92" s="1209" t="n">
        <v>260</v>
      </c>
      <c r="L92" s="1209" t="n">
        <v>2200</v>
      </c>
      <c r="M92" s="1340" t="n">
        <v>24.7637995782668</v>
      </c>
      <c r="N92" s="1211" t="n">
        <v>1182.816</v>
      </c>
      <c r="O92" s="1213" t="n">
        <v>33756.0449344875</v>
      </c>
      <c r="P92" s="1341" t="n">
        <v>40628.80098387</v>
      </c>
      <c r="Q92" s="1300" t="n">
        <v>22967.9621844638</v>
      </c>
      <c r="R92" s="1343" t="n">
        <v>56724.0071189513</v>
      </c>
      <c r="S92" s="1344" t="n">
        <v>63596.7631683338</v>
      </c>
    </row>
    <row r="93" customFormat="false" ht="16.5" hidden="false" customHeight="false" outlineLevel="0" collapsed="false">
      <c r="A93" s="1391" t="s">
        <v>342</v>
      </c>
      <c r="B93" s="1395" t="n">
        <f aca="false">J93</f>
        <v>90</v>
      </c>
      <c r="C93" s="1395" t="s">
        <v>496</v>
      </c>
      <c r="D93" s="1395" t="n">
        <f aca="false">K93</f>
        <v>260</v>
      </c>
      <c r="E93" s="1395" t="s">
        <v>496</v>
      </c>
      <c r="F93" s="1393" t="n">
        <f aca="false">L93</f>
        <v>2250</v>
      </c>
      <c r="G93" s="1395" t="s">
        <v>496</v>
      </c>
      <c r="H93" s="1392" t="n">
        <v>2</v>
      </c>
      <c r="I93" s="1394" t="s">
        <v>497</v>
      </c>
      <c r="J93" s="1338" t="n">
        <v>90</v>
      </c>
      <c r="K93" s="1209" t="n">
        <v>260</v>
      </c>
      <c r="L93" s="1209" t="n">
        <v>2250</v>
      </c>
      <c r="M93" s="1340" t="n">
        <v>25.2890973078444</v>
      </c>
      <c r="N93" s="1211" t="n">
        <v>1214.784</v>
      </c>
      <c r="O93" s="1213" t="n">
        <v>34353.1141564163</v>
      </c>
      <c r="P93" s="1341" t="n">
        <v>41366.5408123875</v>
      </c>
      <c r="Q93" s="1300" t="n">
        <v>23371.3364573363</v>
      </c>
      <c r="R93" s="1343" t="n">
        <v>57724.4506137525</v>
      </c>
      <c r="S93" s="1344" t="n">
        <v>64737.8772697238</v>
      </c>
    </row>
    <row r="94" customFormat="false" ht="16.5" hidden="false" customHeight="false" outlineLevel="0" collapsed="false">
      <c r="A94" s="1391" t="s">
        <v>342</v>
      </c>
      <c r="B94" s="1395" t="n">
        <f aca="false">J94</f>
        <v>90</v>
      </c>
      <c r="C94" s="1395" t="s">
        <v>496</v>
      </c>
      <c r="D94" s="1395" t="n">
        <f aca="false">K94</f>
        <v>260</v>
      </c>
      <c r="E94" s="1395" t="s">
        <v>496</v>
      </c>
      <c r="F94" s="1393" t="n">
        <f aca="false">L94</f>
        <v>2300</v>
      </c>
      <c r="G94" s="1395" t="s">
        <v>496</v>
      </c>
      <c r="H94" s="1392" t="n">
        <v>2</v>
      </c>
      <c r="I94" s="1394" t="s">
        <v>497</v>
      </c>
      <c r="J94" s="1338" t="n">
        <v>90</v>
      </c>
      <c r="K94" s="1209" t="n">
        <v>260</v>
      </c>
      <c r="L94" s="1209" t="n">
        <v>2300</v>
      </c>
      <c r="M94" s="1340" t="n">
        <v>25.8143950374219</v>
      </c>
      <c r="N94" s="1211" t="n">
        <v>1246.752</v>
      </c>
      <c r="O94" s="1213" t="n">
        <v>34950.183378345</v>
      </c>
      <c r="P94" s="1341" t="n">
        <v>42104.280640905</v>
      </c>
      <c r="Q94" s="1300" t="n">
        <v>23774.7108614175</v>
      </c>
      <c r="R94" s="1343" t="n">
        <v>58724.8942397625</v>
      </c>
      <c r="S94" s="1344" t="n">
        <v>65878.9915023225</v>
      </c>
    </row>
    <row r="95" customFormat="false" ht="16.5" hidden="false" customHeight="false" outlineLevel="0" collapsed="false">
      <c r="A95" s="1391" t="s">
        <v>342</v>
      </c>
      <c r="B95" s="1395" t="n">
        <f aca="false">J95</f>
        <v>90</v>
      </c>
      <c r="C95" s="1395" t="s">
        <v>496</v>
      </c>
      <c r="D95" s="1395" t="n">
        <f aca="false">K95</f>
        <v>260</v>
      </c>
      <c r="E95" s="1395" t="s">
        <v>496</v>
      </c>
      <c r="F95" s="1393" t="n">
        <f aca="false">L95</f>
        <v>2350</v>
      </c>
      <c r="G95" s="1395" t="s">
        <v>496</v>
      </c>
      <c r="H95" s="1392" t="n">
        <v>2</v>
      </c>
      <c r="I95" s="1394" t="s">
        <v>497</v>
      </c>
      <c r="J95" s="1338" t="n">
        <v>90</v>
      </c>
      <c r="K95" s="1209" t="n">
        <v>260</v>
      </c>
      <c r="L95" s="1209" t="n">
        <v>2350</v>
      </c>
      <c r="M95" s="1340" t="n">
        <v>26.3396927669994</v>
      </c>
      <c r="N95" s="1211" t="n">
        <v>1278.72</v>
      </c>
      <c r="O95" s="1213" t="n">
        <v>35547.2527314825</v>
      </c>
      <c r="P95" s="1341" t="n">
        <v>42842.0204694225</v>
      </c>
      <c r="Q95" s="1300" t="n">
        <v>24393.5822540813</v>
      </c>
      <c r="R95" s="1343" t="n">
        <v>59940.8349855638</v>
      </c>
      <c r="S95" s="1344" t="n">
        <v>67235.6027235038</v>
      </c>
    </row>
    <row r="96" customFormat="false" ht="16.5" hidden="false" customHeight="false" outlineLevel="0" collapsed="false">
      <c r="A96" s="1391" t="s">
        <v>342</v>
      </c>
      <c r="B96" s="1395" t="n">
        <f aca="false">J96</f>
        <v>90</v>
      </c>
      <c r="C96" s="1395" t="s">
        <v>496</v>
      </c>
      <c r="D96" s="1395" t="n">
        <f aca="false">K96</f>
        <v>260</v>
      </c>
      <c r="E96" s="1395" t="s">
        <v>496</v>
      </c>
      <c r="F96" s="1393" t="n">
        <f aca="false">L96</f>
        <v>2400</v>
      </c>
      <c r="G96" s="1395" t="s">
        <v>496</v>
      </c>
      <c r="H96" s="1392" t="n">
        <v>2</v>
      </c>
      <c r="I96" s="1394" t="s">
        <v>497</v>
      </c>
      <c r="J96" s="1338" t="n">
        <v>90</v>
      </c>
      <c r="K96" s="1209" t="n">
        <v>260</v>
      </c>
      <c r="L96" s="1209" t="n">
        <v>2400</v>
      </c>
      <c r="M96" s="1340" t="n">
        <v>26.864990496577</v>
      </c>
      <c r="N96" s="1211" t="n">
        <v>1310.688</v>
      </c>
      <c r="O96" s="1213" t="n">
        <v>36144.3219534113</v>
      </c>
      <c r="P96" s="1341" t="n">
        <v>43579.76029794</v>
      </c>
      <c r="Q96" s="1300" t="n">
        <v>24796.9566581625</v>
      </c>
      <c r="R96" s="1343" t="n">
        <v>60941.2786115738</v>
      </c>
      <c r="S96" s="1344" t="n">
        <v>68376.7169561025</v>
      </c>
    </row>
    <row r="97" customFormat="false" ht="16.5" hidden="false" customHeight="false" outlineLevel="0" collapsed="false">
      <c r="A97" s="1391" t="s">
        <v>342</v>
      </c>
      <c r="B97" s="1395" t="n">
        <f aca="false">J97</f>
        <v>90</v>
      </c>
      <c r="C97" s="1395" t="s">
        <v>496</v>
      </c>
      <c r="D97" s="1395" t="n">
        <f aca="false">K97</f>
        <v>260</v>
      </c>
      <c r="E97" s="1395" t="s">
        <v>496</v>
      </c>
      <c r="F97" s="1393" t="n">
        <f aca="false">L97</f>
        <v>2450</v>
      </c>
      <c r="G97" s="1395" t="s">
        <v>496</v>
      </c>
      <c r="H97" s="1392" t="n">
        <v>2</v>
      </c>
      <c r="I97" s="1394" t="s">
        <v>497</v>
      </c>
      <c r="J97" s="1338" t="n">
        <v>90</v>
      </c>
      <c r="K97" s="1209" t="n">
        <v>260</v>
      </c>
      <c r="L97" s="1209" t="n">
        <v>2450</v>
      </c>
      <c r="M97" s="1340" t="n">
        <v>27.3902882261545</v>
      </c>
      <c r="N97" s="1211" t="n">
        <v>1342.656</v>
      </c>
      <c r="O97" s="1213" t="n">
        <v>36741.39117534</v>
      </c>
      <c r="P97" s="1341" t="n">
        <v>44317.5001264575</v>
      </c>
      <c r="Q97" s="1300" t="n">
        <v>25415.8280508263</v>
      </c>
      <c r="R97" s="1343" t="n">
        <v>62157.2192261663</v>
      </c>
      <c r="S97" s="1344" t="n">
        <v>69733.3281772838</v>
      </c>
    </row>
    <row r="98" customFormat="false" ht="16.5" hidden="false" customHeight="false" outlineLevel="0" collapsed="false">
      <c r="A98" s="1391" t="s">
        <v>342</v>
      </c>
      <c r="B98" s="1395" t="n">
        <f aca="false">J98</f>
        <v>90</v>
      </c>
      <c r="C98" s="1395" t="s">
        <v>496</v>
      </c>
      <c r="D98" s="1395" t="n">
        <f aca="false">K98</f>
        <v>260</v>
      </c>
      <c r="E98" s="1395" t="s">
        <v>496</v>
      </c>
      <c r="F98" s="1393" t="n">
        <f aca="false">L98</f>
        <v>2500</v>
      </c>
      <c r="G98" s="1395" t="s">
        <v>496</v>
      </c>
      <c r="H98" s="1392" t="n">
        <v>2</v>
      </c>
      <c r="I98" s="1394" t="s">
        <v>497</v>
      </c>
      <c r="J98" s="1338" t="n">
        <v>90</v>
      </c>
      <c r="K98" s="1209" t="n">
        <v>260</v>
      </c>
      <c r="L98" s="1209" t="n">
        <v>2500</v>
      </c>
      <c r="M98" s="1340" t="n">
        <v>28.173781555732</v>
      </c>
      <c r="N98" s="1211" t="n">
        <v>1374.624</v>
      </c>
      <c r="O98" s="1213" t="n">
        <v>37928.2933254263</v>
      </c>
      <c r="P98" s="1341" t="n">
        <v>45772.7505432525</v>
      </c>
      <c r="Q98" s="1300" t="n">
        <v>25819.2024549075</v>
      </c>
      <c r="R98" s="1343" t="n">
        <v>63747.4957803338</v>
      </c>
      <c r="S98" s="1344" t="n">
        <v>71591.95299816</v>
      </c>
    </row>
    <row r="99" customFormat="false" ht="16.5" hidden="false" customHeight="false" outlineLevel="0" collapsed="false">
      <c r="A99" s="1391" t="s">
        <v>342</v>
      </c>
      <c r="B99" s="1395" t="n">
        <f aca="false">J99</f>
        <v>90</v>
      </c>
      <c r="C99" s="1395" t="s">
        <v>496</v>
      </c>
      <c r="D99" s="1395" t="n">
        <f aca="false">K99</f>
        <v>260</v>
      </c>
      <c r="E99" s="1395" t="s">
        <v>496</v>
      </c>
      <c r="F99" s="1393" t="n">
        <f aca="false">L99</f>
        <v>2550</v>
      </c>
      <c r="G99" s="1395" t="s">
        <v>496</v>
      </c>
      <c r="H99" s="1392" t="n">
        <v>2</v>
      </c>
      <c r="I99" s="1394" t="s">
        <v>497</v>
      </c>
      <c r="J99" s="1338" t="n">
        <v>90</v>
      </c>
      <c r="K99" s="1209" t="n">
        <v>260</v>
      </c>
      <c r="L99" s="1209" t="n">
        <v>2550</v>
      </c>
      <c r="M99" s="1340" t="n">
        <v>28.6990792853096</v>
      </c>
      <c r="N99" s="1211" t="n">
        <v>1406.592</v>
      </c>
      <c r="O99" s="1213" t="n">
        <v>38861.5656815438</v>
      </c>
      <c r="P99" s="1341" t="n">
        <v>46523.61124677</v>
      </c>
      <c r="Q99" s="1300" t="n">
        <v>26438.0738475713</v>
      </c>
      <c r="R99" s="1343" t="n">
        <v>65299.639529115</v>
      </c>
      <c r="S99" s="1344" t="n">
        <v>72961.6850943413</v>
      </c>
    </row>
    <row r="100" customFormat="false" ht="16.5" hidden="false" customHeight="false" outlineLevel="0" collapsed="false">
      <c r="A100" s="1391" t="s">
        <v>342</v>
      </c>
      <c r="B100" s="1392" t="n">
        <f aca="false">J100</f>
        <v>90</v>
      </c>
      <c r="C100" s="1392" t="s">
        <v>496</v>
      </c>
      <c r="D100" s="1392" t="n">
        <f aca="false">K100</f>
        <v>260</v>
      </c>
      <c r="E100" s="1392" t="s">
        <v>496</v>
      </c>
      <c r="F100" s="1393" t="n">
        <f aca="false">L100</f>
        <v>2600</v>
      </c>
      <c r="G100" s="1392" t="s">
        <v>496</v>
      </c>
      <c r="H100" s="1392" t="n">
        <v>2</v>
      </c>
      <c r="I100" s="1394" t="s">
        <v>497</v>
      </c>
      <c r="J100" s="1338" t="n">
        <v>90</v>
      </c>
      <c r="K100" s="1209" t="n">
        <v>260</v>
      </c>
      <c r="L100" s="1209" t="n">
        <v>2600</v>
      </c>
      <c r="M100" s="1340" t="n">
        <v>29.2243770148871</v>
      </c>
      <c r="N100" s="1211" t="n">
        <v>1438.56</v>
      </c>
      <c r="O100" s="1213" t="n">
        <v>39458.6350346813</v>
      </c>
      <c r="P100" s="1341" t="n">
        <v>47261.3510752875</v>
      </c>
      <c r="Q100" s="1300" t="n">
        <v>26841.4482516525</v>
      </c>
      <c r="R100" s="1343" t="n">
        <v>66300.0832863338</v>
      </c>
      <c r="S100" s="1344" t="n">
        <v>74102.79932694</v>
      </c>
    </row>
    <row r="101" customFormat="false" ht="16.5" hidden="false" customHeight="false" outlineLevel="0" collapsed="false">
      <c r="A101" s="1391" t="s">
        <v>342</v>
      </c>
      <c r="B101" s="1395" t="n">
        <f aca="false">J101</f>
        <v>90</v>
      </c>
      <c r="C101" s="1395" t="s">
        <v>496</v>
      </c>
      <c r="D101" s="1395" t="n">
        <f aca="false">K101</f>
        <v>260</v>
      </c>
      <c r="E101" s="1395" t="s">
        <v>496</v>
      </c>
      <c r="F101" s="1393" t="n">
        <f aca="false">L101</f>
        <v>2650</v>
      </c>
      <c r="G101" s="1395" t="s">
        <v>496</v>
      </c>
      <c r="H101" s="1392" t="n">
        <v>2</v>
      </c>
      <c r="I101" s="1394" t="s">
        <v>497</v>
      </c>
      <c r="J101" s="1338" t="n">
        <v>90</v>
      </c>
      <c r="K101" s="1209" t="n">
        <v>260</v>
      </c>
      <c r="L101" s="1209" t="n">
        <v>2650</v>
      </c>
      <c r="M101" s="1340" t="n">
        <v>29.7496747444646</v>
      </c>
      <c r="N101" s="1211" t="n">
        <v>1470.528</v>
      </c>
      <c r="O101" s="1213" t="n">
        <v>40055.70425661</v>
      </c>
      <c r="P101" s="1341" t="n">
        <v>47999.090903805</v>
      </c>
      <c r="Q101" s="1300" t="n">
        <v>27460.3196443163</v>
      </c>
      <c r="R101" s="1343" t="n">
        <v>67516.0239009263</v>
      </c>
      <c r="S101" s="1344" t="n">
        <v>75459.4105481213</v>
      </c>
    </row>
    <row r="102" customFormat="false" ht="16.5" hidden="false" customHeight="false" outlineLevel="0" collapsed="false">
      <c r="A102" s="1391" t="s">
        <v>342</v>
      </c>
      <c r="B102" s="1395" t="n">
        <f aca="false">J102</f>
        <v>90</v>
      </c>
      <c r="C102" s="1395" t="s">
        <v>496</v>
      </c>
      <c r="D102" s="1395" t="n">
        <f aca="false">K102</f>
        <v>260</v>
      </c>
      <c r="E102" s="1395" t="s">
        <v>496</v>
      </c>
      <c r="F102" s="1393" t="n">
        <f aca="false">L102</f>
        <v>2700</v>
      </c>
      <c r="G102" s="1395" t="s">
        <v>496</v>
      </c>
      <c r="H102" s="1392" t="n">
        <v>2</v>
      </c>
      <c r="I102" s="1394" t="s">
        <v>497</v>
      </c>
      <c r="J102" s="1338" t="n">
        <v>90</v>
      </c>
      <c r="K102" s="1209" t="n">
        <v>260</v>
      </c>
      <c r="L102" s="1209" t="n">
        <v>2700</v>
      </c>
      <c r="M102" s="1340" t="n">
        <v>30.2749724740422</v>
      </c>
      <c r="N102" s="1211" t="n">
        <v>1502.496</v>
      </c>
      <c r="O102" s="1213" t="n">
        <v>40652.7734785388</v>
      </c>
      <c r="P102" s="1341" t="n">
        <v>48736.8307323225</v>
      </c>
      <c r="Q102" s="1300" t="n">
        <v>27863.6940483975</v>
      </c>
      <c r="R102" s="1343" t="n">
        <v>68516.4675269363</v>
      </c>
      <c r="S102" s="1344" t="n">
        <v>76600.52478072</v>
      </c>
    </row>
    <row r="103" customFormat="false" ht="16.5" hidden="false" customHeight="false" outlineLevel="0" collapsed="false">
      <c r="A103" s="1391" t="s">
        <v>342</v>
      </c>
      <c r="B103" s="1395" t="n">
        <f aca="false">J103</f>
        <v>90</v>
      </c>
      <c r="C103" s="1395" t="s">
        <v>496</v>
      </c>
      <c r="D103" s="1395" t="n">
        <f aca="false">K103</f>
        <v>260</v>
      </c>
      <c r="E103" s="1395" t="s">
        <v>496</v>
      </c>
      <c r="F103" s="1393" t="n">
        <f aca="false">L103</f>
        <v>2750</v>
      </c>
      <c r="G103" s="1395" t="s">
        <v>496</v>
      </c>
      <c r="H103" s="1392" t="n">
        <v>2</v>
      </c>
      <c r="I103" s="1394" t="s">
        <v>497</v>
      </c>
      <c r="J103" s="1338" t="n">
        <v>90</v>
      </c>
      <c r="K103" s="1209" t="n">
        <v>260</v>
      </c>
      <c r="L103" s="1209" t="n">
        <v>2750</v>
      </c>
      <c r="M103" s="1340" t="n">
        <v>30.8002702036197</v>
      </c>
      <c r="N103" s="1211" t="n">
        <v>1534.464</v>
      </c>
      <c r="O103" s="1213" t="n">
        <v>41249.8427004675</v>
      </c>
      <c r="P103" s="1341" t="n">
        <v>49474.57056084</v>
      </c>
      <c r="Q103" s="1300" t="n">
        <v>28267.0684524788</v>
      </c>
      <c r="R103" s="1343" t="n">
        <v>69516.9111529463</v>
      </c>
      <c r="S103" s="1344" t="n">
        <v>77741.6390133188</v>
      </c>
    </row>
    <row r="104" customFormat="false" ht="16.5" hidden="false" customHeight="false" outlineLevel="0" collapsed="false">
      <c r="A104" s="1391" t="s">
        <v>342</v>
      </c>
      <c r="B104" s="1395" t="n">
        <f aca="false">J104</f>
        <v>90</v>
      </c>
      <c r="C104" s="1395" t="s">
        <v>496</v>
      </c>
      <c r="D104" s="1395" t="n">
        <f aca="false">K104</f>
        <v>260</v>
      </c>
      <c r="E104" s="1395" t="s">
        <v>496</v>
      </c>
      <c r="F104" s="1393" t="n">
        <f aca="false">L104</f>
        <v>2800</v>
      </c>
      <c r="G104" s="1395" t="s">
        <v>496</v>
      </c>
      <c r="H104" s="1392" t="n">
        <v>2</v>
      </c>
      <c r="I104" s="1394" t="s">
        <v>497</v>
      </c>
      <c r="J104" s="1338" t="n">
        <v>90</v>
      </c>
      <c r="K104" s="1209" t="n">
        <v>260</v>
      </c>
      <c r="L104" s="1209" t="n">
        <v>2800</v>
      </c>
      <c r="M104" s="1340" t="n">
        <v>31.3255679331972</v>
      </c>
      <c r="N104" s="1211" t="n">
        <v>1566.432</v>
      </c>
      <c r="O104" s="1213" t="n">
        <v>41846.912053605</v>
      </c>
      <c r="P104" s="1341" t="n">
        <v>50212.3103893575</v>
      </c>
      <c r="Q104" s="1300" t="n">
        <v>28885.9397139338</v>
      </c>
      <c r="R104" s="1343" t="n">
        <v>70732.8517675388</v>
      </c>
      <c r="S104" s="1344" t="n">
        <v>79098.2501032913</v>
      </c>
    </row>
    <row r="105" customFormat="false" ht="16.5" hidden="false" customHeight="false" outlineLevel="0" collapsed="false">
      <c r="A105" s="1391" t="s">
        <v>342</v>
      </c>
      <c r="B105" s="1395" t="n">
        <f aca="false">J105</f>
        <v>90</v>
      </c>
      <c r="C105" s="1395" t="s">
        <v>496</v>
      </c>
      <c r="D105" s="1395" t="n">
        <f aca="false">K105</f>
        <v>260</v>
      </c>
      <c r="E105" s="1395" t="s">
        <v>496</v>
      </c>
      <c r="F105" s="1393" t="n">
        <f aca="false">L105</f>
        <v>2850</v>
      </c>
      <c r="G105" s="1395" t="s">
        <v>496</v>
      </c>
      <c r="H105" s="1392" t="n">
        <v>2</v>
      </c>
      <c r="I105" s="1394" t="s">
        <v>497</v>
      </c>
      <c r="J105" s="1338" t="n">
        <v>90</v>
      </c>
      <c r="K105" s="1209" t="n">
        <v>260</v>
      </c>
      <c r="L105" s="1209" t="n">
        <v>2850</v>
      </c>
      <c r="M105" s="1340" t="n">
        <v>31.8508656627748</v>
      </c>
      <c r="N105" s="1211" t="n">
        <v>1598.4</v>
      </c>
      <c r="O105" s="1213" t="n">
        <v>42443.9812755338</v>
      </c>
      <c r="P105" s="1341" t="n">
        <v>50950.050217875</v>
      </c>
      <c r="Q105" s="1300" t="n">
        <v>29289.314118015</v>
      </c>
      <c r="R105" s="1343" t="n">
        <v>71733.2953935488</v>
      </c>
      <c r="S105" s="1344" t="n">
        <v>80239.36433589</v>
      </c>
    </row>
    <row r="106" customFormat="false" ht="16.5" hidden="false" customHeight="false" outlineLevel="0" collapsed="false">
      <c r="A106" s="1391" t="s">
        <v>342</v>
      </c>
      <c r="B106" s="1395" t="n">
        <f aca="false">J106</f>
        <v>90</v>
      </c>
      <c r="C106" s="1395" t="s">
        <v>496</v>
      </c>
      <c r="D106" s="1395" t="n">
        <f aca="false">K106</f>
        <v>260</v>
      </c>
      <c r="E106" s="1395" t="s">
        <v>496</v>
      </c>
      <c r="F106" s="1393" t="n">
        <f aca="false">L106</f>
        <v>2900</v>
      </c>
      <c r="G106" s="1395" t="s">
        <v>496</v>
      </c>
      <c r="H106" s="1392" t="n">
        <v>2</v>
      </c>
      <c r="I106" s="1394" t="s">
        <v>497</v>
      </c>
      <c r="J106" s="1338" t="n">
        <v>90</v>
      </c>
      <c r="K106" s="1209" t="n">
        <v>260</v>
      </c>
      <c r="L106" s="1209" t="n">
        <v>2900</v>
      </c>
      <c r="M106" s="1340" t="n">
        <v>32.3761633923523</v>
      </c>
      <c r="N106" s="1211" t="n">
        <v>1630.368</v>
      </c>
      <c r="O106" s="1213" t="n">
        <v>43041.0504974625</v>
      </c>
      <c r="P106" s="1341" t="n">
        <v>51687.7900463925</v>
      </c>
      <c r="Q106" s="1300" t="n">
        <v>29908.1855106788</v>
      </c>
      <c r="R106" s="1343" t="n">
        <v>72949.2360081413</v>
      </c>
      <c r="S106" s="1344" t="n">
        <v>81595.9755570713</v>
      </c>
    </row>
    <row r="107" customFormat="false" ht="16.5" hidden="false" customHeight="false" outlineLevel="0" collapsed="false">
      <c r="A107" s="1391" t="s">
        <v>342</v>
      </c>
      <c r="B107" s="1395" t="n">
        <f aca="false">J107</f>
        <v>90</v>
      </c>
      <c r="C107" s="1395" t="s">
        <v>496</v>
      </c>
      <c r="D107" s="1395" t="n">
        <f aca="false">K107</f>
        <v>260</v>
      </c>
      <c r="E107" s="1395" t="s">
        <v>496</v>
      </c>
      <c r="F107" s="1393" t="n">
        <f aca="false">L107</f>
        <v>2950</v>
      </c>
      <c r="G107" s="1395" t="s">
        <v>496</v>
      </c>
      <c r="H107" s="1392" t="n">
        <v>2</v>
      </c>
      <c r="I107" s="1394" t="s">
        <v>497</v>
      </c>
      <c r="J107" s="1338" t="n">
        <v>90</v>
      </c>
      <c r="K107" s="1209" t="n">
        <v>260</v>
      </c>
      <c r="L107" s="1209" t="n">
        <v>2950</v>
      </c>
      <c r="M107" s="1340" t="n">
        <v>32.9014611219298</v>
      </c>
      <c r="N107" s="1211" t="n">
        <v>1662.336</v>
      </c>
      <c r="O107" s="1213" t="n">
        <v>43638.1198506</v>
      </c>
      <c r="P107" s="1341" t="n">
        <v>52425.52987491</v>
      </c>
      <c r="Q107" s="1300" t="n">
        <v>30311.55991476</v>
      </c>
      <c r="R107" s="1343" t="n">
        <v>73949.67976536</v>
      </c>
      <c r="S107" s="1344" t="n">
        <v>82737.08978967</v>
      </c>
    </row>
    <row r="108" customFormat="false" ht="16.5" hidden="false" customHeight="false" outlineLevel="0" collapsed="false">
      <c r="A108" s="1396" t="s">
        <v>342</v>
      </c>
      <c r="B108" s="1397" t="n">
        <f aca="false">J108</f>
        <v>90</v>
      </c>
      <c r="C108" s="1397" t="s">
        <v>496</v>
      </c>
      <c r="D108" s="1397" t="n">
        <f aca="false">K108</f>
        <v>260</v>
      </c>
      <c r="E108" s="1397" t="s">
        <v>496</v>
      </c>
      <c r="F108" s="1398" t="n">
        <f aca="false">L108</f>
        <v>3000</v>
      </c>
      <c r="G108" s="1397" t="s">
        <v>496</v>
      </c>
      <c r="H108" s="1399" t="n">
        <v>2</v>
      </c>
      <c r="I108" s="1400" t="s">
        <v>497</v>
      </c>
      <c r="J108" s="1368" t="n">
        <v>90</v>
      </c>
      <c r="K108" s="1220" t="n">
        <v>260</v>
      </c>
      <c r="L108" s="1220" t="n">
        <v>3000</v>
      </c>
      <c r="M108" s="1401" t="n">
        <v>33.6296524515074</v>
      </c>
      <c r="N108" s="1222" t="n">
        <v>1694.304</v>
      </c>
      <c r="O108" s="1224" t="n">
        <v>44448.2930759288</v>
      </c>
      <c r="P108" s="1402" t="n">
        <v>53376.3737068275</v>
      </c>
      <c r="Q108" s="1303" t="n">
        <v>30930.4313074238</v>
      </c>
      <c r="R108" s="1403" t="n">
        <v>75378.7243833525</v>
      </c>
      <c r="S108" s="1370" t="n">
        <v>84306.8050142513</v>
      </c>
    </row>
    <row r="109" customFormat="false" ht="22.5" hidden="false" customHeight="true" outlineLevel="0" collapsed="false">
      <c r="A109" s="1201" t="s">
        <v>498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519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91" t="s">
        <v>342</v>
      </c>
      <c r="B111" s="1392" t="n">
        <f aca="false">J111</f>
        <v>90</v>
      </c>
      <c r="C111" s="1392" t="s">
        <v>496</v>
      </c>
      <c r="D111" s="1392" t="n">
        <f aca="false">K111</f>
        <v>300</v>
      </c>
      <c r="E111" s="1392" t="s">
        <v>496</v>
      </c>
      <c r="F111" s="1393" t="n">
        <f aca="false">L111</f>
        <v>600</v>
      </c>
      <c r="G111" s="1392" t="s">
        <v>496</v>
      </c>
      <c r="H111" s="1392" t="n">
        <v>2</v>
      </c>
      <c r="I111" s="1394" t="s">
        <v>497</v>
      </c>
      <c r="J111" s="1371" t="n">
        <v>90</v>
      </c>
      <c r="K111" s="1226" t="n">
        <v>300</v>
      </c>
      <c r="L111" s="1226" t="n">
        <v>600</v>
      </c>
      <c r="M111" s="1404" t="n">
        <v>8.25299179052261</v>
      </c>
      <c r="N111" s="1228" t="n">
        <v>179.5350995856</v>
      </c>
      <c r="O111" s="1230" t="n">
        <v>13744.080348885</v>
      </c>
      <c r="P111" s="1374" t="n">
        <v>16910.9394624</v>
      </c>
      <c r="Q111" s="1297" t="n">
        <v>7666.69940838</v>
      </c>
      <c r="R111" s="1406" t="n">
        <v>21410.779757265</v>
      </c>
      <c r="S111" s="1373" t="n">
        <v>24577.63887078</v>
      </c>
    </row>
    <row r="112" customFormat="false" ht="16.5" hidden="false" customHeight="false" outlineLevel="0" collapsed="false">
      <c r="A112" s="1391" t="s">
        <v>342</v>
      </c>
      <c r="B112" s="1395" t="n">
        <f aca="false">J112</f>
        <v>90</v>
      </c>
      <c r="C112" s="1395" t="s">
        <v>496</v>
      </c>
      <c r="D112" s="1395" t="n">
        <f aca="false">K112</f>
        <v>300</v>
      </c>
      <c r="E112" s="1395" t="s">
        <v>496</v>
      </c>
      <c r="F112" s="1393" t="n">
        <f aca="false">L112</f>
        <v>650</v>
      </c>
      <c r="G112" s="1395" t="s">
        <v>496</v>
      </c>
      <c r="H112" s="1392" t="n">
        <v>2</v>
      </c>
      <c r="I112" s="1394" t="s">
        <v>497</v>
      </c>
      <c r="J112" s="1338" t="n">
        <v>90</v>
      </c>
      <c r="K112" s="1209" t="n">
        <v>300</v>
      </c>
      <c r="L112" s="1209" t="n">
        <v>650</v>
      </c>
      <c r="M112" s="1340" t="n">
        <v>8.81819824999488</v>
      </c>
      <c r="N112" s="1211" t="n">
        <v>215.44211950272</v>
      </c>
      <c r="O112" s="1213" t="n">
        <v>14359.4568652838</v>
      </c>
      <c r="P112" s="1342" t="n">
        <v>17679.7747149975</v>
      </c>
      <c r="Q112" s="1300" t="n">
        <v>8115.67620077625</v>
      </c>
      <c r="R112" s="1343" t="n">
        <v>22475.13306606</v>
      </c>
      <c r="S112" s="1344" t="n">
        <v>25795.4509157738</v>
      </c>
    </row>
    <row r="113" customFormat="false" ht="16.5" hidden="false" customHeight="false" outlineLevel="0" collapsed="false">
      <c r="A113" s="1391" t="s">
        <v>342</v>
      </c>
      <c r="B113" s="1395" t="n">
        <f aca="false">J113</f>
        <v>90</v>
      </c>
      <c r="C113" s="1395" t="s">
        <v>496</v>
      </c>
      <c r="D113" s="1395" t="n">
        <f aca="false">K113</f>
        <v>300</v>
      </c>
      <c r="E113" s="1395" t="s">
        <v>496</v>
      </c>
      <c r="F113" s="1393" t="n">
        <f aca="false">L113</f>
        <v>700</v>
      </c>
      <c r="G113" s="1395" t="s">
        <v>496</v>
      </c>
      <c r="H113" s="1392" t="n">
        <v>2</v>
      </c>
      <c r="I113" s="1394" t="s">
        <v>497</v>
      </c>
      <c r="J113" s="1338" t="n">
        <v>90</v>
      </c>
      <c r="K113" s="1209" t="n">
        <v>300</v>
      </c>
      <c r="L113" s="1209" t="n">
        <v>700</v>
      </c>
      <c r="M113" s="1340" t="n">
        <v>9.38340470946715</v>
      </c>
      <c r="N113" s="1211" t="n">
        <v>251.34913941984</v>
      </c>
      <c r="O113" s="1213" t="n">
        <v>14974.8333816825</v>
      </c>
      <c r="P113" s="1342" t="n">
        <v>18448.609967595</v>
      </c>
      <c r="Q113" s="1300" t="n">
        <v>8780.15011296375</v>
      </c>
      <c r="R113" s="1343" t="n">
        <v>23754.9834946463</v>
      </c>
      <c r="S113" s="1344" t="n">
        <v>27228.7600805588</v>
      </c>
    </row>
    <row r="114" customFormat="false" ht="16.5" hidden="false" customHeight="false" outlineLevel="0" collapsed="false">
      <c r="A114" s="1391" t="s">
        <v>342</v>
      </c>
      <c r="B114" s="1395" t="n">
        <f aca="false">J114</f>
        <v>90</v>
      </c>
      <c r="C114" s="1395" t="s">
        <v>496</v>
      </c>
      <c r="D114" s="1395" t="n">
        <f aca="false">K114</f>
        <v>300</v>
      </c>
      <c r="E114" s="1395" t="s">
        <v>496</v>
      </c>
      <c r="F114" s="1393" t="n">
        <f aca="false">L114</f>
        <v>750</v>
      </c>
      <c r="G114" s="1395" t="s">
        <v>496</v>
      </c>
      <c r="H114" s="1392" t="n">
        <v>2</v>
      </c>
      <c r="I114" s="1394" t="s">
        <v>497</v>
      </c>
      <c r="J114" s="1338" t="n">
        <v>90</v>
      </c>
      <c r="K114" s="1209" t="n">
        <v>300</v>
      </c>
      <c r="L114" s="1209" t="n">
        <v>750</v>
      </c>
      <c r="M114" s="1340" t="n">
        <v>9.94861116893942</v>
      </c>
      <c r="N114" s="1211" t="n">
        <v>287.25615933696</v>
      </c>
      <c r="O114" s="1213" t="n">
        <v>15590.2097668725</v>
      </c>
      <c r="P114" s="1342" t="n">
        <v>19217.4452201925</v>
      </c>
      <c r="Q114" s="1300" t="n">
        <v>9229.12690536</v>
      </c>
      <c r="R114" s="1343" t="n">
        <v>24819.3366722325</v>
      </c>
      <c r="S114" s="1344" t="n">
        <v>28446.5721255525</v>
      </c>
    </row>
    <row r="115" customFormat="false" ht="16.5" hidden="false" customHeight="false" outlineLevel="0" collapsed="false">
      <c r="A115" s="1391" t="s">
        <v>342</v>
      </c>
      <c r="B115" s="1395" t="n">
        <f aca="false">J115</f>
        <v>90</v>
      </c>
      <c r="C115" s="1395" t="s">
        <v>496</v>
      </c>
      <c r="D115" s="1395" t="n">
        <f aca="false">K115</f>
        <v>300</v>
      </c>
      <c r="E115" s="1395" t="s">
        <v>496</v>
      </c>
      <c r="F115" s="1393" t="n">
        <f aca="false">L115</f>
        <v>800</v>
      </c>
      <c r="G115" s="1395" t="s">
        <v>496</v>
      </c>
      <c r="H115" s="1392" t="n">
        <v>2</v>
      </c>
      <c r="I115" s="1394" t="s">
        <v>497</v>
      </c>
      <c r="J115" s="1338" t="n">
        <v>90</v>
      </c>
      <c r="K115" s="1209" t="n">
        <v>300</v>
      </c>
      <c r="L115" s="1209" t="n">
        <v>800</v>
      </c>
      <c r="M115" s="1340" t="n">
        <v>10.5138176284117</v>
      </c>
      <c r="N115" s="1211" t="n">
        <v>323.16317925408</v>
      </c>
      <c r="O115" s="1213" t="n">
        <v>16543.0828733175</v>
      </c>
      <c r="P115" s="1342" t="n">
        <v>19999.4014789988</v>
      </c>
      <c r="Q115" s="1300" t="n">
        <v>9678.10369775625</v>
      </c>
      <c r="R115" s="1343" t="n">
        <v>26221.1865710738</v>
      </c>
      <c r="S115" s="1344" t="n">
        <v>29677.505176755</v>
      </c>
    </row>
    <row r="116" customFormat="false" ht="16.5" hidden="false" customHeight="false" outlineLevel="0" collapsed="false">
      <c r="A116" s="1391" t="s">
        <v>342</v>
      </c>
      <c r="B116" s="1395" t="n">
        <f aca="false">J116</f>
        <v>90</v>
      </c>
      <c r="C116" s="1395" t="s">
        <v>496</v>
      </c>
      <c r="D116" s="1395" t="n">
        <f aca="false">K116</f>
        <v>300</v>
      </c>
      <c r="E116" s="1395" t="s">
        <v>496</v>
      </c>
      <c r="F116" s="1393" t="n">
        <f aca="false">L116</f>
        <v>850</v>
      </c>
      <c r="G116" s="1395" t="s">
        <v>496</v>
      </c>
      <c r="H116" s="1392" t="n">
        <v>2</v>
      </c>
      <c r="I116" s="1394" t="s">
        <v>497</v>
      </c>
      <c r="J116" s="1338" t="n">
        <v>90</v>
      </c>
      <c r="K116" s="1209" t="n">
        <v>300</v>
      </c>
      <c r="L116" s="1209" t="n">
        <v>850</v>
      </c>
      <c r="M116" s="1340" t="n">
        <v>11.079024087884</v>
      </c>
      <c r="N116" s="1211" t="n">
        <v>359.0701991712</v>
      </c>
      <c r="O116" s="1213" t="n">
        <v>17158.4593897163</v>
      </c>
      <c r="P116" s="1342" t="n">
        <v>20768.2367315963</v>
      </c>
      <c r="Q116" s="1300" t="n">
        <v>10342.5776099438</v>
      </c>
      <c r="R116" s="1343" t="n">
        <v>27501.03699966</v>
      </c>
      <c r="S116" s="1344" t="n">
        <v>31110.81434154</v>
      </c>
    </row>
    <row r="117" customFormat="false" ht="16.5" hidden="false" customHeight="false" outlineLevel="0" collapsed="false">
      <c r="A117" s="1391" t="s">
        <v>342</v>
      </c>
      <c r="B117" s="1395" t="n">
        <f aca="false">J117</f>
        <v>90</v>
      </c>
      <c r="C117" s="1395" t="s">
        <v>496</v>
      </c>
      <c r="D117" s="1395" t="n">
        <f aca="false">K117</f>
        <v>300</v>
      </c>
      <c r="E117" s="1395" t="s">
        <v>496</v>
      </c>
      <c r="F117" s="1393" t="n">
        <f aca="false">L117</f>
        <v>900</v>
      </c>
      <c r="G117" s="1395" t="s">
        <v>496</v>
      </c>
      <c r="H117" s="1392" t="n">
        <v>2</v>
      </c>
      <c r="I117" s="1394" t="s">
        <v>497</v>
      </c>
      <c r="J117" s="1338" t="n">
        <v>90</v>
      </c>
      <c r="K117" s="1209" t="n">
        <v>300</v>
      </c>
      <c r="L117" s="1209" t="n">
        <v>900</v>
      </c>
      <c r="M117" s="1340" t="n">
        <v>11.6442305473562</v>
      </c>
      <c r="N117" s="1211" t="n">
        <v>394.97721908832</v>
      </c>
      <c r="O117" s="1213" t="n">
        <v>17773.8357749063</v>
      </c>
      <c r="P117" s="1342" t="n">
        <v>21537.0719841938</v>
      </c>
      <c r="Q117" s="1300" t="n">
        <v>10791.55440234</v>
      </c>
      <c r="R117" s="1343" t="n">
        <v>28565.3901772463</v>
      </c>
      <c r="S117" s="1344" t="n">
        <v>32328.6263865338</v>
      </c>
    </row>
    <row r="118" customFormat="false" ht="16.5" hidden="false" customHeight="false" outlineLevel="0" collapsed="false">
      <c r="A118" s="1391" t="s">
        <v>342</v>
      </c>
      <c r="B118" s="1395" t="n">
        <f aca="false">J118</f>
        <v>90</v>
      </c>
      <c r="C118" s="1395" t="s">
        <v>496</v>
      </c>
      <c r="D118" s="1395" t="n">
        <f aca="false">K118</f>
        <v>300</v>
      </c>
      <c r="E118" s="1395" t="s">
        <v>496</v>
      </c>
      <c r="F118" s="1393" t="n">
        <f aca="false">L118</f>
        <v>950</v>
      </c>
      <c r="G118" s="1395" t="s">
        <v>496</v>
      </c>
      <c r="H118" s="1392" t="n">
        <v>2</v>
      </c>
      <c r="I118" s="1394" t="s">
        <v>497</v>
      </c>
      <c r="J118" s="1338" t="n">
        <v>90</v>
      </c>
      <c r="K118" s="1209" t="n">
        <v>300</v>
      </c>
      <c r="L118" s="1209" t="n">
        <v>950</v>
      </c>
      <c r="M118" s="1340" t="n">
        <v>12.2094370068285</v>
      </c>
      <c r="N118" s="1211" t="n">
        <v>430.88423900544</v>
      </c>
      <c r="O118" s="1213" t="n">
        <v>18389.212291305</v>
      </c>
      <c r="P118" s="1342" t="n">
        <v>22305.9072367913</v>
      </c>
      <c r="Q118" s="1300" t="n">
        <v>11456.0281833188</v>
      </c>
      <c r="R118" s="1343" t="n">
        <v>29845.2404746238</v>
      </c>
      <c r="S118" s="1344" t="n">
        <v>33761.93542011</v>
      </c>
    </row>
    <row r="119" customFormat="false" ht="16.5" hidden="false" customHeight="false" outlineLevel="0" collapsed="false">
      <c r="A119" s="1391" t="s">
        <v>342</v>
      </c>
      <c r="B119" s="1395" t="n">
        <f aca="false">J119</f>
        <v>90</v>
      </c>
      <c r="C119" s="1395" t="s">
        <v>496</v>
      </c>
      <c r="D119" s="1395" t="n">
        <f aca="false">K119</f>
        <v>300</v>
      </c>
      <c r="E119" s="1395" t="s">
        <v>496</v>
      </c>
      <c r="F119" s="1393" t="n">
        <f aca="false">L119</f>
        <v>1000</v>
      </c>
      <c r="G119" s="1395" t="s">
        <v>496</v>
      </c>
      <c r="H119" s="1392" t="n">
        <v>2</v>
      </c>
      <c r="I119" s="1394" t="s">
        <v>497</v>
      </c>
      <c r="J119" s="1338" t="n">
        <v>90</v>
      </c>
      <c r="K119" s="1209" t="n">
        <v>300</v>
      </c>
      <c r="L119" s="1209" t="n">
        <v>1000</v>
      </c>
      <c r="M119" s="1340" t="n">
        <v>12.8916974663008</v>
      </c>
      <c r="N119" s="1211" t="n">
        <v>466.79125892256</v>
      </c>
      <c r="O119" s="1213" t="n">
        <v>19054.5006162038</v>
      </c>
      <c r="P119" s="1342" t="n">
        <v>23124.6542978888</v>
      </c>
      <c r="Q119" s="1300" t="n">
        <v>11905.0051069238</v>
      </c>
      <c r="R119" s="1343" t="n">
        <v>30959.5057231275</v>
      </c>
      <c r="S119" s="1344" t="n">
        <v>35029.6594048125</v>
      </c>
    </row>
    <row r="120" customFormat="false" ht="16.5" hidden="false" customHeight="false" outlineLevel="0" collapsed="false">
      <c r="A120" s="1391" t="s">
        <v>342</v>
      </c>
      <c r="B120" s="1395" t="n">
        <f aca="false">J120</f>
        <v>90</v>
      </c>
      <c r="C120" s="1395" t="s">
        <v>496</v>
      </c>
      <c r="D120" s="1395" t="n">
        <f aca="false">K120</f>
        <v>300</v>
      </c>
      <c r="E120" s="1395" t="s">
        <v>496</v>
      </c>
      <c r="F120" s="1393" t="n">
        <f aca="false">L120</f>
        <v>1050</v>
      </c>
      <c r="G120" s="1395" t="s">
        <v>496</v>
      </c>
      <c r="H120" s="1392" t="n">
        <v>2</v>
      </c>
      <c r="I120" s="1394" t="s">
        <v>497</v>
      </c>
      <c r="J120" s="1338" t="n">
        <v>90</v>
      </c>
      <c r="K120" s="1209" t="n">
        <v>300</v>
      </c>
      <c r="L120" s="1209" t="n">
        <v>1050</v>
      </c>
      <c r="M120" s="1340" t="n">
        <v>13.456903925773</v>
      </c>
      <c r="N120" s="1211" t="n">
        <v>502.69827883968</v>
      </c>
      <c r="O120" s="1213" t="n">
        <v>19669.8770013938</v>
      </c>
      <c r="P120" s="1342" t="n">
        <v>23893.489681695</v>
      </c>
      <c r="Q120" s="1300" t="n">
        <v>12569.4788879025</v>
      </c>
      <c r="R120" s="1343" t="n">
        <v>32239.3558892963</v>
      </c>
      <c r="S120" s="1344" t="n">
        <v>36462.9685695975</v>
      </c>
    </row>
    <row r="121" customFormat="false" ht="16.5" hidden="false" customHeight="false" outlineLevel="0" collapsed="false">
      <c r="A121" s="1391" t="s">
        <v>342</v>
      </c>
      <c r="B121" s="1392" t="n">
        <f aca="false">J121</f>
        <v>90</v>
      </c>
      <c r="C121" s="1392" t="s">
        <v>496</v>
      </c>
      <c r="D121" s="1392" t="n">
        <f aca="false">K121</f>
        <v>300</v>
      </c>
      <c r="E121" s="1392" t="s">
        <v>496</v>
      </c>
      <c r="F121" s="1393" t="n">
        <f aca="false">L121</f>
        <v>1100</v>
      </c>
      <c r="G121" s="1392" t="s">
        <v>496</v>
      </c>
      <c r="H121" s="1392" t="n">
        <v>2</v>
      </c>
      <c r="I121" s="1394" t="s">
        <v>497</v>
      </c>
      <c r="J121" s="1338" t="n">
        <v>90</v>
      </c>
      <c r="K121" s="1209" t="n">
        <v>300</v>
      </c>
      <c r="L121" s="1209" t="n">
        <v>1100</v>
      </c>
      <c r="M121" s="1340" t="n">
        <v>14.0221103852453</v>
      </c>
      <c r="N121" s="1211" t="n">
        <v>538.6052987568</v>
      </c>
      <c r="O121" s="1213" t="n">
        <v>20285.2535177925</v>
      </c>
      <c r="P121" s="1342" t="n">
        <v>24662.3249342925</v>
      </c>
      <c r="Q121" s="1300" t="n">
        <v>13018.4558115075</v>
      </c>
      <c r="R121" s="1343" t="n">
        <v>33303.7093293</v>
      </c>
      <c r="S121" s="1344" t="n">
        <v>37680.7807458</v>
      </c>
    </row>
    <row r="122" customFormat="false" ht="16.5" hidden="false" customHeight="false" outlineLevel="0" collapsed="false">
      <c r="A122" s="1391" t="s">
        <v>342</v>
      </c>
      <c r="B122" s="1395" t="n">
        <f aca="false">J122</f>
        <v>90</v>
      </c>
      <c r="C122" s="1395" t="s">
        <v>496</v>
      </c>
      <c r="D122" s="1395" t="n">
        <f aca="false">K122</f>
        <v>300</v>
      </c>
      <c r="E122" s="1395" t="s">
        <v>496</v>
      </c>
      <c r="F122" s="1393" t="n">
        <f aca="false">L122</f>
        <v>1150</v>
      </c>
      <c r="G122" s="1395" t="s">
        <v>496</v>
      </c>
      <c r="H122" s="1392" t="n">
        <v>2</v>
      </c>
      <c r="I122" s="1394" t="s">
        <v>497</v>
      </c>
      <c r="J122" s="1338" t="n">
        <v>90</v>
      </c>
      <c r="K122" s="1209" t="n">
        <v>300</v>
      </c>
      <c r="L122" s="1209" t="n">
        <v>1150</v>
      </c>
      <c r="M122" s="1340" t="n">
        <v>14.5873168447176</v>
      </c>
      <c r="N122" s="1211" t="n">
        <v>574.51231867392</v>
      </c>
      <c r="O122" s="1213" t="n">
        <v>20900.6300341913</v>
      </c>
      <c r="P122" s="1342" t="n">
        <v>25431.16018689</v>
      </c>
      <c r="Q122" s="1300" t="n">
        <v>13467.4326039038</v>
      </c>
      <c r="R122" s="1343" t="n">
        <v>34368.062638095</v>
      </c>
      <c r="S122" s="1344" t="n">
        <v>38898.5927907938</v>
      </c>
    </row>
    <row r="123" customFormat="false" ht="16.5" hidden="false" customHeight="false" outlineLevel="0" collapsed="false">
      <c r="A123" s="1391" t="s">
        <v>342</v>
      </c>
      <c r="B123" s="1395" t="n">
        <f aca="false">J123</f>
        <v>90</v>
      </c>
      <c r="C123" s="1395" t="s">
        <v>496</v>
      </c>
      <c r="D123" s="1395" t="n">
        <f aca="false">K123</f>
        <v>300</v>
      </c>
      <c r="E123" s="1395" t="s">
        <v>496</v>
      </c>
      <c r="F123" s="1393" t="n">
        <f aca="false">L123</f>
        <v>1200</v>
      </c>
      <c r="G123" s="1395" t="s">
        <v>496</v>
      </c>
      <c r="H123" s="1392" t="n">
        <v>2</v>
      </c>
      <c r="I123" s="1394" t="s">
        <v>497</v>
      </c>
      <c r="J123" s="1338" t="n">
        <v>90</v>
      </c>
      <c r="K123" s="1209" t="n">
        <v>300</v>
      </c>
      <c r="L123" s="1209" t="n">
        <v>1200</v>
      </c>
      <c r="M123" s="1340" t="n">
        <v>15.1525233041899</v>
      </c>
      <c r="N123" s="1211" t="n">
        <v>610.41933859104</v>
      </c>
      <c r="O123" s="1213" t="n">
        <v>21516.0064193813</v>
      </c>
      <c r="P123" s="1342" t="n">
        <v>26199.9954394875</v>
      </c>
      <c r="Q123" s="1300" t="n">
        <v>14131.9063848825</v>
      </c>
      <c r="R123" s="1343" t="n">
        <v>35647.9128042638</v>
      </c>
      <c r="S123" s="1344" t="n">
        <v>40331.90182437</v>
      </c>
    </row>
    <row r="124" customFormat="false" ht="16.5" hidden="false" customHeight="false" outlineLevel="0" collapsed="false">
      <c r="A124" s="1391" t="s">
        <v>342</v>
      </c>
      <c r="B124" s="1395" t="n">
        <f aca="false">J124</f>
        <v>90</v>
      </c>
      <c r="C124" s="1395" t="s">
        <v>496</v>
      </c>
      <c r="D124" s="1395" t="n">
        <f aca="false">K124</f>
        <v>300</v>
      </c>
      <c r="E124" s="1395" t="s">
        <v>496</v>
      </c>
      <c r="F124" s="1393" t="n">
        <f aca="false">L124</f>
        <v>1250</v>
      </c>
      <c r="G124" s="1395" t="s">
        <v>496</v>
      </c>
      <c r="H124" s="1392" t="n">
        <v>2</v>
      </c>
      <c r="I124" s="1394" t="s">
        <v>497</v>
      </c>
      <c r="J124" s="1338" t="n">
        <v>90</v>
      </c>
      <c r="K124" s="1209" t="n">
        <v>300</v>
      </c>
      <c r="L124" s="1209" t="n">
        <v>1250</v>
      </c>
      <c r="M124" s="1340" t="n">
        <v>15.7177297636621</v>
      </c>
      <c r="N124" s="1211" t="n">
        <v>646.32635850816</v>
      </c>
      <c r="O124" s="1213" t="n">
        <v>22131.38293578</v>
      </c>
      <c r="P124" s="1342" t="n">
        <v>26968.830692085</v>
      </c>
      <c r="Q124" s="1300" t="n">
        <v>14580.8833084875</v>
      </c>
      <c r="R124" s="1343" t="n">
        <v>36712.2662442675</v>
      </c>
      <c r="S124" s="1344" t="n">
        <v>41549.7140005725</v>
      </c>
    </row>
    <row r="125" customFormat="false" ht="16.5" hidden="false" customHeight="false" outlineLevel="0" collapsed="false">
      <c r="A125" s="1391" t="s">
        <v>342</v>
      </c>
      <c r="B125" s="1395" t="n">
        <f aca="false">J125</f>
        <v>90</v>
      </c>
      <c r="C125" s="1395" t="s">
        <v>496</v>
      </c>
      <c r="D125" s="1395" t="n">
        <f aca="false">K125</f>
        <v>300</v>
      </c>
      <c r="E125" s="1395" t="s">
        <v>496</v>
      </c>
      <c r="F125" s="1393" t="n">
        <f aca="false">L125</f>
        <v>1300</v>
      </c>
      <c r="G125" s="1395" t="s">
        <v>496</v>
      </c>
      <c r="H125" s="1392" t="n">
        <v>2</v>
      </c>
      <c r="I125" s="1394" t="s">
        <v>497</v>
      </c>
      <c r="J125" s="1338" t="n">
        <v>90</v>
      </c>
      <c r="K125" s="1209" t="n">
        <v>300</v>
      </c>
      <c r="L125" s="1209" t="n">
        <v>1300</v>
      </c>
      <c r="M125" s="1340" t="n">
        <v>16.2829362231344</v>
      </c>
      <c r="N125" s="1211" t="n">
        <v>682.23337842528</v>
      </c>
      <c r="O125" s="1213" t="n">
        <v>22746.7594521788</v>
      </c>
      <c r="P125" s="1342" t="n">
        <v>27737.6660758913</v>
      </c>
      <c r="Q125" s="1300" t="n">
        <v>15245.3570894663</v>
      </c>
      <c r="R125" s="1343" t="n">
        <v>37992.116541645</v>
      </c>
      <c r="S125" s="1344" t="n">
        <v>42983.0231653575</v>
      </c>
    </row>
    <row r="126" customFormat="false" ht="16.5" hidden="false" customHeight="false" outlineLevel="0" collapsed="false">
      <c r="A126" s="1391" t="s">
        <v>342</v>
      </c>
      <c r="B126" s="1395" t="n">
        <f aca="false">J126</f>
        <v>90</v>
      </c>
      <c r="C126" s="1395" t="s">
        <v>496</v>
      </c>
      <c r="D126" s="1395" t="n">
        <f aca="false">K126</f>
        <v>300</v>
      </c>
      <c r="E126" s="1395" t="s">
        <v>496</v>
      </c>
      <c r="F126" s="1393" t="n">
        <f aca="false">L126</f>
        <v>1350</v>
      </c>
      <c r="G126" s="1395" t="s">
        <v>496</v>
      </c>
      <c r="H126" s="1392" t="n">
        <v>2</v>
      </c>
      <c r="I126" s="1394" t="s">
        <v>497</v>
      </c>
      <c r="J126" s="1338" t="n">
        <v>90</v>
      </c>
      <c r="K126" s="1209" t="n">
        <v>300</v>
      </c>
      <c r="L126" s="1209" t="n">
        <v>1350</v>
      </c>
      <c r="M126" s="1340" t="n">
        <v>16.8481426826067</v>
      </c>
      <c r="N126" s="1211" t="n">
        <v>718.1403983424</v>
      </c>
      <c r="O126" s="1213" t="n">
        <v>23362.1358373688</v>
      </c>
      <c r="P126" s="1342" t="n">
        <v>28506.5013284888</v>
      </c>
      <c r="Q126" s="1300" t="n">
        <v>15694.3338818625</v>
      </c>
      <c r="R126" s="1343" t="n">
        <v>39056.4697192313</v>
      </c>
      <c r="S126" s="1344" t="n">
        <v>44200.8352103513</v>
      </c>
    </row>
    <row r="127" customFormat="false" ht="16.5" hidden="false" customHeight="false" outlineLevel="0" collapsed="false">
      <c r="A127" s="1391" t="s">
        <v>342</v>
      </c>
      <c r="B127" s="1395" t="n">
        <f aca="false">J127</f>
        <v>90</v>
      </c>
      <c r="C127" s="1395" t="s">
        <v>496</v>
      </c>
      <c r="D127" s="1395" t="n">
        <f aca="false">K127</f>
        <v>300</v>
      </c>
      <c r="E127" s="1395" t="s">
        <v>496</v>
      </c>
      <c r="F127" s="1393" t="n">
        <f aca="false">L127</f>
        <v>1400</v>
      </c>
      <c r="G127" s="1395" t="s">
        <v>496</v>
      </c>
      <c r="H127" s="1392" t="n">
        <v>2</v>
      </c>
      <c r="I127" s="1394" t="s">
        <v>497</v>
      </c>
      <c r="J127" s="1338" t="n">
        <v>90</v>
      </c>
      <c r="K127" s="1209" t="n">
        <v>300</v>
      </c>
      <c r="L127" s="1209" t="n">
        <v>1400</v>
      </c>
      <c r="M127" s="1340" t="n">
        <v>17.4133491420789</v>
      </c>
      <c r="N127" s="1211" t="n">
        <v>754.04741825952</v>
      </c>
      <c r="O127" s="1213" t="n">
        <v>23977.5123537675</v>
      </c>
      <c r="P127" s="1342" t="n">
        <v>29275.3365810863</v>
      </c>
      <c r="Q127" s="1300" t="n">
        <v>16358.80779405</v>
      </c>
      <c r="R127" s="1343" t="n">
        <v>40336.3201478175</v>
      </c>
      <c r="S127" s="1344" t="n">
        <v>45634.1443751363</v>
      </c>
    </row>
    <row r="128" customFormat="false" ht="16.5" hidden="false" customHeight="false" outlineLevel="0" collapsed="false">
      <c r="A128" s="1391" t="s">
        <v>342</v>
      </c>
      <c r="B128" s="1395" t="n">
        <f aca="false">J128</f>
        <v>90</v>
      </c>
      <c r="C128" s="1395" t="s">
        <v>496</v>
      </c>
      <c r="D128" s="1395" t="n">
        <f aca="false">K128</f>
        <v>300</v>
      </c>
      <c r="E128" s="1395" t="s">
        <v>496</v>
      </c>
      <c r="F128" s="1393" t="n">
        <f aca="false">L128</f>
        <v>1450</v>
      </c>
      <c r="G128" s="1395" t="s">
        <v>496</v>
      </c>
      <c r="H128" s="1392" t="n">
        <v>2</v>
      </c>
      <c r="I128" s="1394" t="s">
        <v>497</v>
      </c>
      <c r="J128" s="1338" t="n">
        <v>90</v>
      </c>
      <c r="K128" s="1209" t="n">
        <v>300</v>
      </c>
      <c r="L128" s="1209" t="n">
        <v>1450</v>
      </c>
      <c r="M128" s="1340" t="n">
        <v>17.9785556015512</v>
      </c>
      <c r="N128" s="1211" t="n">
        <v>789.95443817664</v>
      </c>
      <c r="O128" s="1213" t="n">
        <v>24592.8888701663</v>
      </c>
      <c r="P128" s="1342" t="n">
        <v>30044.1718336838</v>
      </c>
      <c r="Q128" s="1300" t="n">
        <v>16807.7845864461</v>
      </c>
      <c r="R128" s="1343" t="n">
        <v>41400.6734566124</v>
      </c>
      <c r="S128" s="1344" t="n">
        <v>46851.9564201299</v>
      </c>
    </row>
    <row r="129" customFormat="false" ht="16.5" hidden="false" customHeight="false" outlineLevel="0" collapsed="false">
      <c r="A129" s="1391" t="s">
        <v>342</v>
      </c>
      <c r="B129" s="1395" t="n">
        <f aca="false">J129</f>
        <v>90</v>
      </c>
      <c r="C129" s="1395" t="s">
        <v>496</v>
      </c>
      <c r="D129" s="1395" t="n">
        <f aca="false">K129</f>
        <v>300</v>
      </c>
      <c r="E129" s="1395" t="s">
        <v>496</v>
      </c>
      <c r="F129" s="1393" t="n">
        <f aca="false">L129</f>
        <v>1500</v>
      </c>
      <c r="G129" s="1395" t="s">
        <v>496</v>
      </c>
      <c r="H129" s="1392" t="n">
        <v>2</v>
      </c>
      <c r="I129" s="1394" t="s">
        <v>497</v>
      </c>
      <c r="J129" s="1338" t="n">
        <v>90</v>
      </c>
      <c r="K129" s="1209" t="n">
        <v>300</v>
      </c>
      <c r="L129" s="1209" t="n">
        <v>1500</v>
      </c>
      <c r="M129" s="1340" t="n">
        <v>18.8420568610235</v>
      </c>
      <c r="N129" s="1211" t="n">
        <v>825.86145809376</v>
      </c>
      <c r="O129" s="1213" t="n">
        <v>25830.037411065</v>
      </c>
      <c r="P129" s="1342" t="n">
        <v>31582.4065365038</v>
      </c>
      <c r="Q129" s="1300" t="n">
        <v>17472.2584986338</v>
      </c>
      <c r="R129" s="1343" t="n">
        <v>43302.2959096988</v>
      </c>
      <c r="S129" s="1344" t="n">
        <v>49054.6650351375</v>
      </c>
    </row>
    <row r="130" customFormat="false" ht="16.5" hidden="false" customHeight="false" outlineLevel="0" collapsed="false">
      <c r="A130" s="1391" t="s">
        <v>342</v>
      </c>
      <c r="B130" s="1395" t="n">
        <f aca="false">J130</f>
        <v>90</v>
      </c>
      <c r="C130" s="1395" t="s">
        <v>496</v>
      </c>
      <c r="D130" s="1395" t="n">
        <f aca="false">K130</f>
        <v>300</v>
      </c>
      <c r="E130" s="1395" t="s">
        <v>496</v>
      </c>
      <c r="F130" s="1393" t="n">
        <f aca="false">L130</f>
        <v>1550</v>
      </c>
      <c r="G130" s="1395" t="s">
        <v>496</v>
      </c>
      <c r="H130" s="1392" t="n">
        <v>2</v>
      </c>
      <c r="I130" s="1394" t="s">
        <v>497</v>
      </c>
      <c r="J130" s="1338" t="n">
        <v>90</v>
      </c>
      <c r="K130" s="1209" t="n">
        <v>300</v>
      </c>
      <c r="L130" s="1209" t="n">
        <v>1550</v>
      </c>
      <c r="M130" s="1340" t="n">
        <v>19.4072633204957</v>
      </c>
      <c r="N130" s="1211" t="n">
        <v>861.76847801088</v>
      </c>
      <c r="O130" s="1213" t="n">
        <v>26445.4139274638</v>
      </c>
      <c r="P130" s="1342" t="n">
        <v>32351.2417891013</v>
      </c>
      <c r="Q130" s="1300" t="n">
        <v>17921.23529103</v>
      </c>
      <c r="R130" s="1343" t="n">
        <v>44366.6492184938</v>
      </c>
      <c r="S130" s="1344" t="n">
        <v>50272.4770801313</v>
      </c>
    </row>
    <row r="131" customFormat="false" ht="16.5" hidden="false" customHeight="false" outlineLevel="0" collapsed="false">
      <c r="A131" s="1391" t="s">
        <v>342</v>
      </c>
      <c r="B131" s="1392" t="n">
        <f aca="false">J131</f>
        <v>90</v>
      </c>
      <c r="C131" s="1392" t="s">
        <v>496</v>
      </c>
      <c r="D131" s="1392" t="n">
        <f aca="false">K131</f>
        <v>300</v>
      </c>
      <c r="E131" s="1392" t="s">
        <v>496</v>
      </c>
      <c r="F131" s="1393" t="n">
        <f aca="false">L131</f>
        <v>1600</v>
      </c>
      <c r="G131" s="1392" t="s">
        <v>496</v>
      </c>
      <c r="H131" s="1392" t="n">
        <v>2</v>
      </c>
      <c r="I131" s="1394" t="s">
        <v>497</v>
      </c>
      <c r="J131" s="1338" t="n">
        <v>90</v>
      </c>
      <c r="K131" s="1209" t="n">
        <v>300</v>
      </c>
      <c r="L131" s="1209" t="n">
        <v>1600</v>
      </c>
      <c r="M131" s="1340" t="n">
        <v>19.972469779968</v>
      </c>
      <c r="N131" s="1211" t="n">
        <v>897.675497928</v>
      </c>
      <c r="O131" s="1213" t="n">
        <v>27060.7903126538</v>
      </c>
      <c r="P131" s="1342" t="n">
        <v>33120.0771729075</v>
      </c>
      <c r="Q131" s="1300" t="n">
        <v>18370.2120834263</v>
      </c>
      <c r="R131" s="1343" t="n">
        <v>45431.00239608</v>
      </c>
      <c r="S131" s="1344" t="n">
        <v>51490.2892563338</v>
      </c>
    </row>
    <row r="132" customFormat="false" ht="16.5" hidden="false" customHeight="false" outlineLevel="0" collapsed="false">
      <c r="A132" s="1391" t="s">
        <v>342</v>
      </c>
      <c r="B132" s="1395" t="n">
        <f aca="false">J132</f>
        <v>90</v>
      </c>
      <c r="C132" s="1395" t="s">
        <v>496</v>
      </c>
      <c r="D132" s="1395" t="n">
        <f aca="false">K132</f>
        <v>300</v>
      </c>
      <c r="E132" s="1395" t="s">
        <v>496</v>
      </c>
      <c r="F132" s="1393" t="n">
        <f aca="false">L132</f>
        <v>1650</v>
      </c>
      <c r="G132" s="1395" t="s">
        <v>496</v>
      </c>
      <c r="H132" s="1392" t="n">
        <v>2</v>
      </c>
      <c r="I132" s="1394" t="s">
        <v>497</v>
      </c>
      <c r="J132" s="1338" t="n">
        <v>90</v>
      </c>
      <c r="K132" s="1209" t="n">
        <v>300</v>
      </c>
      <c r="L132" s="1209" t="n">
        <v>1650</v>
      </c>
      <c r="M132" s="1340" t="n">
        <v>20.5376762394403</v>
      </c>
      <c r="N132" s="1211" t="n">
        <v>933.58251784512</v>
      </c>
      <c r="O132" s="1213" t="n">
        <v>27676.1668290525</v>
      </c>
      <c r="P132" s="1342" t="n">
        <v>33888.912425505</v>
      </c>
      <c r="Q132" s="1300" t="n">
        <v>19034.6859956138</v>
      </c>
      <c r="R132" s="1343" t="n">
        <v>46710.8528246663</v>
      </c>
      <c r="S132" s="1344" t="n">
        <v>52923.5984211188</v>
      </c>
    </row>
    <row r="133" customFormat="false" ht="16.5" hidden="false" customHeight="false" outlineLevel="0" collapsed="false">
      <c r="A133" s="1391" t="s">
        <v>342</v>
      </c>
      <c r="B133" s="1395" t="n">
        <f aca="false">J133</f>
        <v>90</v>
      </c>
      <c r="C133" s="1395" t="s">
        <v>496</v>
      </c>
      <c r="D133" s="1395" t="n">
        <f aca="false">K133</f>
        <v>300</v>
      </c>
      <c r="E133" s="1395" t="s">
        <v>496</v>
      </c>
      <c r="F133" s="1393" t="n">
        <f aca="false">L133</f>
        <v>1700</v>
      </c>
      <c r="G133" s="1395" t="s">
        <v>496</v>
      </c>
      <c r="H133" s="1392" t="n">
        <v>2</v>
      </c>
      <c r="I133" s="1394" t="s">
        <v>497</v>
      </c>
      <c r="J133" s="1338" t="n">
        <v>90</v>
      </c>
      <c r="K133" s="1209" t="n">
        <v>300</v>
      </c>
      <c r="L133" s="1209" t="n">
        <v>1700</v>
      </c>
      <c r="M133" s="1340" t="n">
        <v>21.1028826989125</v>
      </c>
      <c r="N133" s="1211" t="n">
        <v>969.48953776224</v>
      </c>
      <c r="O133" s="1213" t="n">
        <v>28291.5433454513</v>
      </c>
      <c r="P133" s="1342" t="n">
        <v>34657.7476781025</v>
      </c>
      <c r="Q133" s="1300" t="n">
        <v>19483.66278801</v>
      </c>
      <c r="R133" s="1343" t="n">
        <v>47775.2061334613</v>
      </c>
      <c r="S133" s="1344" t="n">
        <v>54141.4104661125</v>
      </c>
    </row>
    <row r="134" customFormat="false" ht="16.5" hidden="false" customHeight="false" outlineLevel="0" collapsed="false">
      <c r="A134" s="1391" t="s">
        <v>342</v>
      </c>
      <c r="B134" s="1395" t="n">
        <f aca="false">J134</f>
        <v>90</v>
      </c>
      <c r="C134" s="1395" t="s">
        <v>496</v>
      </c>
      <c r="D134" s="1395" t="n">
        <f aca="false">K134</f>
        <v>300</v>
      </c>
      <c r="E134" s="1395" t="s">
        <v>496</v>
      </c>
      <c r="F134" s="1393" t="n">
        <f aca="false">L134</f>
        <v>1750</v>
      </c>
      <c r="G134" s="1395" t="s">
        <v>496</v>
      </c>
      <c r="H134" s="1392" t="n">
        <v>2</v>
      </c>
      <c r="I134" s="1394" t="s">
        <v>497</v>
      </c>
      <c r="J134" s="1338" t="n">
        <v>90</v>
      </c>
      <c r="K134" s="1209" t="n">
        <v>300</v>
      </c>
      <c r="L134" s="1209" t="n">
        <v>1750</v>
      </c>
      <c r="M134" s="1340" t="n">
        <v>21.6680891583848</v>
      </c>
      <c r="N134" s="1211" t="n">
        <v>1005.39655767936</v>
      </c>
      <c r="O134" s="1213" t="n">
        <v>28906.9197306413</v>
      </c>
      <c r="P134" s="1342" t="n">
        <v>35426.5829307</v>
      </c>
      <c r="Q134" s="1300" t="n">
        <v>20148.1367001975</v>
      </c>
      <c r="R134" s="1343" t="n">
        <v>49055.0564308388</v>
      </c>
      <c r="S134" s="1344" t="n">
        <v>55574.7196308975</v>
      </c>
    </row>
    <row r="135" customFormat="false" ht="16.5" hidden="false" customHeight="false" outlineLevel="0" collapsed="false">
      <c r="A135" s="1391" t="s">
        <v>342</v>
      </c>
      <c r="B135" s="1395" t="n">
        <f aca="false">J135</f>
        <v>90</v>
      </c>
      <c r="C135" s="1395" t="s">
        <v>496</v>
      </c>
      <c r="D135" s="1395" t="n">
        <f aca="false">K135</f>
        <v>300</v>
      </c>
      <c r="E135" s="1395" t="s">
        <v>496</v>
      </c>
      <c r="F135" s="1393" t="n">
        <f aca="false">L135</f>
        <v>1800</v>
      </c>
      <c r="G135" s="1395" t="s">
        <v>496</v>
      </c>
      <c r="H135" s="1392" t="n">
        <v>2</v>
      </c>
      <c r="I135" s="1394" t="s">
        <v>497</v>
      </c>
      <c r="J135" s="1338" t="n">
        <v>90</v>
      </c>
      <c r="K135" s="1209" t="n">
        <v>300</v>
      </c>
      <c r="L135" s="1209" t="n">
        <v>1800</v>
      </c>
      <c r="M135" s="1340" t="n">
        <v>22.2332956178571</v>
      </c>
      <c r="N135" s="1211" t="n">
        <v>1041.30357759648</v>
      </c>
      <c r="O135" s="1213" t="n">
        <v>29522.29624704</v>
      </c>
      <c r="P135" s="1342" t="n">
        <v>36195.4181832975</v>
      </c>
      <c r="Q135" s="1300" t="n">
        <v>20597.1134925938</v>
      </c>
      <c r="R135" s="1343" t="n">
        <v>50119.4097396338</v>
      </c>
      <c r="S135" s="1344" t="n">
        <v>56792.5316758913</v>
      </c>
    </row>
    <row r="136" customFormat="false" ht="16.5" hidden="false" customHeight="false" outlineLevel="0" collapsed="false">
      <c r="A136" s="1391" t="s">
        <v>342</v>
      </c>
      <c r="B136" s="1395" t="n">
        <f aca="false">J136</f>
        <v>90</v>
      </c>
      <c r="C136" s="1395" t="s">
        <v>496</v>
      </c>
      <c r="D136" s="1395" t="n">
        <f aca="false">K136</f>
        <v>300</v>
      </c>
      <c r="E136" s="1395" t="s">
        <v>496</v>
      </c>
      <c r="F136" s="1393" t="n">
        <f aca="false">L136</f>
        <v>1850</v>
      </c>
      <c r="G136" s="1395" t="s">
        <v>496</v>
      </c>
      <c r="H136" s="1392" t="n">
        <v>2</v>
      </c>
      <c r="I136" s="1394" t="s">
        <v>497</v>
      </c>
      <c r="J136" s="1338" t="n">
        <v>90</v>
      </c>
      <c r="K136" s="1209" t="n">
        <v>300</v>
      </c>
      <c r="L136" s="1209" t="n">
        <v>1850</v>
      </c>
      <c r="M136" s="1340" t="n">
        <v>22.7985020773294</v>
      </c>
      <c r="N136" s="1211" t="n">
        <v>1077.2105975136</v>
      </c>
      <c r="O136" s="1213" t="n">
        <v>30137.6727634388</v>
      </c>
      <c r="P136" s="1342" t="n">
        <v>36964.2535671038</v>
      </c>
      <c r="Q136" s="1300" t="n">
        <v>21261.5872735725</v>
      </c>
      <c r="R136" s="1343" t="n">
        <v>51399.2600370113</v>
      </c>
      <c r="S136" s="1344" t="n">
        <v>58225.8408406763</v>
      </c>
    </row>
    <row r="137" customFormat="false" ht="16.5" hidden="false" customHeight="false" outlineLevel="0" collapsed="false">
      <c r="A137" s="1391" t="s">
        <v>342</v>
      </c>
      <c r="B137" s="1395" t="n">
        <f aca="false">J137</f>
        <v>90</v>
      </c>
      <c r="C137" s="1395" t="s">
        <v>496</v>
      </c>
      <c r="D137" s="1395" t="n">
        <f aca="false">K137</f>
        <v>300</v>
      </c>
      <c r="E137" s="1395" t="s">
        <v>496</v>
      </c>
      <c r="F137" s="1393" t="n">
        <f aca="false">L137</f>
        <v>1900</v>
      </c>
      <c r="G137" s="1395" t="s">
        <v>496</v>
      </c>
      <c r="H137" s="1392" t="n">
        <v>2</v>
      </c>
      <c r="I137" s="1394" t="s">
        <v>497</v>
      </c>
      <c r="J137" s="1338" t="n">
        <v>90</v>
      </c>
      <c r="K137" s="1209" t="n">
        <v>300</v>
      </c>
      <c r="L137" s="1209" t="n">
        <v>1900</v>
      </c>
      <c r="M137" s="1340" t="n">
        <v>23.3637085368016</v>
      </c>
      <c r="N137" s="1211" t="n">
        <v>1113.11761743072</v>
      </c>
      <c r="O137" s="1213" t="n">
        <v>30753.0491486288</v>
      </c>
      <c r="P137" s="1342" t="n">
        <v>37733.0888197013</v>
      </c>
      <c r="Q137" s="1300" t="n">
        <v>21710.5641971775</v>
      </c>
      <c r="R137" s="1343" t="n">
        <v>52463.6133458063</v>
      </c>
      <c r="S137" s="1344" t="n">
        <v>59443.6530168788</v>
      </c>
    </row>
    <row r="138" customFormat="false" ht="16.5" hidden="false" customHeight="false" outlineLevel="0" collapsed="false">
      <c r="A138" s="1391" t="s">
        <v>342</v>
      </c>
      <c r="B138" s="1395" t="n">
        <f aca="false">J138</f>
        <v>90</v>
      </c>
      <c r="C138" s="1395" t="s">
        <v>496</v>
      </c>
      <c r="D138" s="1395" t="n">
        <f aca="false">K138</f>
        <v>300</v>
      </c>
      <c r="E138" s="1395" t="s">
        <v>496</v>
      </c>
      <c r="F138" s="1393" t="n">
        <f aca="false">L138</f>
        <v>1950</v>
      </c>
      <c r="G138" s="1395" t="s">
        <v>496</v>
      </c>
      <c r="H138" s="1392" t="n">
        <v>2</v>
      </c>
      <c r="I138" s="1394" t="s">
        <v>497</v>
      </c>
      <c r="J138" s="1338" t="n">
        <v>90</v>
      </c>
      <c r="K138" s="1209" t="n">
        <v>300</v>
      </c>
      <c r="L138" s="1209" t="n">
        <v>1950</v>
      </c>
      <c r="M138" s="1340" t="n">
        <v>23.9289149962739</v>
      </c>
      <c r="N138" s="1211" t="n">
        <v>1149.02463734784</v>
      </c>
      <c r="O138" s="1213" t="n">
        <v>31368.4256650275</v>
      </c>
      <c r="P138" s="1342" t="n">
        <v>38501.9240722988</v>
      </c>
      <c r="Q138" s="1300" t="n">
        <v>22159.5409895738</v>
      </c>
      <c r="R138" s="1343" t="n">
        <v>53527.9666546013</v>
      </c>
      <c r="S138" s="1344" t="n">
        <v>60661.4650618725</v>
      </c>
    </row>
    <row r="139" customFormat="false" ht="16.5" hidden="false" customHeight="false" outlineLevel="0" collapsed="false">
      <c r="A139" s="1391" t="s">
        <v>342</v>
      </c>
      <c r="B139" s="1395" t="n">
        <f aca="false">J139</f>
        <v>90</v>
      </c>
      <c r="C139" s="1395" t="s">
        <v>496</v>
      </c>
      <c r="D139" s="1395" t="n">
        <f aca="false">K139</f>
        <v>300</v>
      </c>
      <c r="E139" s="1395" t="s">
        <v>496</v>
      </c>
      <c r="F139" s="1393" t="n">
        <f aca="false">L139</f>
        <v>2000</v>
      </c>
      <c r="G139" s="1395" t="s">
        <v>496</v>
      </c>
      <c r="H139" s="1392" t="n">
        <v>2</v>
      </c>
      <c r="I139" s="1394" t="s">
        <v>497</v>
      </c>
      <c r="J139" s="1338" t="n">
        <v>90</v>
      </c>
      <c r="K139" s="1209" t="n">
        <v>300</v>
      </c>
      <c r="L139" s="1209" t="n">
        <v>2000</v>
      </c>
      <c r="M139" s="1340" t="n">
        <v>24.6111754557462</v>
      </c>
      <c r="N139" s="1211" t="n">
        <v>1184.93165726496</v>
      </c>
      <c r="O139" s="1213" t="n">
        <v>32407.4241949725</v>
      </c>
      <c r="P139" s="1342" t="n">
        <v>39417.2407733963</v>
      </c>
      <c r="Q139" s="1300" t="n">
        <v>22824.0147705525</v>
      </c>
      <c r="R139" s="1343" t="n">
        <v>55231.438965525</v>
      </c>
      <c r="S139" s="1344" t="n">
        <v>62241.2555439488</v>
      </c>
    </row>
    <row r="140" customFormat="false" ht="16.5" hidden="false" customHeight="false" outlineLevel="0" collapsed="false">
      <c r="A140" s="1391" t="s">
        <v>342</v>
      </c>
      <c r="B140" s="1395" t="n">
        <f aca="false">J140</f>
        <v>90</v>
      </c>
      <c r="C140" s="1395" t="s">
        <v>496</v>
      </c>
      <c r="D140" s="1395" t="n">
        <f aca="false">K140</f>
        <v>300</v>
      </c>
      <c r="E140" s="1395" t="s">
        <v>496</v>
      </c>
      <c r="F140" s="1393" t="n">
        <f aca="false">L140</f>
        <v>2050</v>
      </c>
      <c r="G140" s="1395" t="s">
        <v>496</v>
      </c>
      <c r="H140" s="1392" t="n">
        <v>2</v>
      </c>
      <c r="I140" s="1394" t="s">
        <v>497</v>
      </c>
      <c r="J140" s="1338" t="n">
        <v>90</v>
      </c>
      <c r="K140" s="1209" t="n">
        <v>300</v>
      </c>
      <c r="L140" s="1209" t="n">
        <v>2050</v>
      </c>
      <c r="M140" s="1340" t="n">
        <v>25.1763819152184</v>
      </c>
      <c r="N140" s="1211" t="n">
        <v>1220.83867718208</v>
      </c>
      <c r="O140" s="1213" t="n">
        <v>33022.8005801625</v>
      </c>
      <c r="P140" s="1342" t="n">
        <v>40186.0760259938</v>
      </c>
      <c r="Q140" s="1300" t="n">
        <v>23272.9916941575</v>
      </c>
      <c r="R140" s="1343" t="n">
        <v>56295.79227432</v>
      </c>
      <c r="S140" s="1344" t="n">
        <v>63459.0677201513</v>
      </c>
    </row>
    <row r="141" customFormat="false" ht="16.5" hidden="false" customHeight="false" outlineLevel="0" collapsed="false">
      <c r="A141" s="1391" t="s">
        <v>342</v>
      </c>
      <c r="B141" s="1392" t="n">
        <f aca="false">J141</f>
        <v>90</v>
      </c>
      <c r="C141" s="1392" t="s">
        <v>496</v>
      </c>
      <c r="D141" s="1392" t="n">
        <f aca="false">K141</f>
        <v>300</v>
      </c>
      <c r="E141" s="1392" t="s">
        <v>496</v>
      </c>
      <c r="F141" s="1393" t="n">
        <f aca="false">L141</f>
        <v>2100</v>
      </c>
      <c r="G141" s="1392" t="s">
        <v>496</v>
      </c>
      <c r="H141" s="1392" t="n">
        <v>2</v>
      </c>
      <c r="I141" s="1394" t="s">
        <v>497</v>
      </c>
      <c r="J141" s="1338" t="n">
        <v>90</v>
      </c>
      <c r="K141" s="1209" t="n">
        <v>300</v>
      </c>
      <c r="L141" s="1209" t="n">
        <v>2100</v>
      </c>
      <c r="M141" s="1340" t="n">
        <v>25.7415883746907</v>
      </c>
      <c r="N141" s="1211" t="n">
        <v>1256.7456970992</v>
      </c>
      <c r="O141" s="1213" t="n">
        <v>33638.1770965613</v>
      </c>
      <c r="P141" s="1342" t="n">
        <v>40954.9114098</v>
      </c>
      <c r="Q141" s="1300" t="n">
        <v>23937.4654751363</v>
      </c>
      <c r="R141" s="1343" t="n">
        <v>57575.6425716975</v>
      </c>
      <c r="S141" s="1344" t="n">
        <v>64892.3768849363</v>
      </c>
    </row>
    <row r="142" customFormat="false" ht="16.5" hidden="false" customHeight="false" outlineLevel="0" collapsed="false">
      <c r="A142" s="1391" t="s">
        <v>342</v>
      </c>
      <c r="B142" s="1395" t="n">
        <f aca="false">J142</f>
        <v>90</v>
      </c>
      <c r="C142" s="1395" t="s">
        <v>496</v>
      </c>
      <c r="D142" s="1395" t="n">
        <f aca="false">K142</f>
        <v>300</v>
      </c>
      <c r="E142" s="1395" t="s">
        <v>496</v>
      </c>
      <c r="F142" s="1393" t="n">
        <f aca="false">L142</f>
        <v>2150</v>
      </c>
      <c r="G142" s="1395" t="s">
        <v>496</v>
      </c>
      <c r="H142" s="1392" t="n">
        <v>2</v>
      </c>
      <c r="I142" s="1394" t="s">
        <v>497</v>
      </c>
      <c r="J142" s="1338" t="n">
        <v>90</v>
      </c>
      <c r="K142" s="1209" t="n">
        <v>300</v>
      </c>
      <c r="L142" s="1209" t="n">
        <v>2150</v>
      </c>
      <c r="M142" s="1340" t="n">
        <v>26.306794834163</v>
      </c>
      <c r="N142" s="1211" t="n">
        <v>1292.65271701632</v>
      </c>
      <c r="O142" s="1213" t="n">
        <v>34253.55361296</v>
      </c>
      <c r="P142" s="1342" t="n">
        <v>41723.7466623975</v>
      </c>
      <c r="Q142" s="1300" t="n">
        <v>24386.4423987413</v>
      </c>
      <c r="R142" s="1343" t="n">
        <v>58639.9960117013</v>
      </c>
      <c r="S142" s="1344" t="n">
        <v>66110.1890611388</v>
      </c>
    </row>
    <row r="143" customFormat="false" ht="16.5" hidden="false" customHeight="false" outlineLevel="0" collapsed="false">
      <c r="A143" s="1391" t="s">
        <v>342</v>
      </c>
      <c r="B143" s="1395" t="n">
        <f aca="false">J143</f>
        <v>90</v>
      </c>
      <c r="C143" s="1395" t="s">
        <v>496</v>
      </c>
      <c r="D143" s="1395" t="n">
        <f aca="false">K143</f>
        <v>300</v>
      </c>
      <c r="E143" s="1395" t="s">
        <v>496</v>
      </c>
      <c r="F143" s="1393" t="n">
        <f aca="false">L143</f>
        <v>2200</v>
      </c>
      <c r="G143" s="1395" t="s">
        <v>496</v>
      </c>
      <c r="H143" s="1392" t="n">
        <v>2</v>
      </c>
      <c r="I143" s="1394" t="s">
        <v>497</v>
      </c>
      <c r="J143" s="1338" t="n">
        <v>90</v>
      </c>
      <c r="K143" s="1209" t="n">
        <v>300</v>
      </c>
      <c r="L143" s="1209" t="n">
        <v>2200</v>
      </c>
      <c r="M143" s="1340" t="n">
        <v>26.8720012936352</v>
      </c>
      <c r="N143" s="1211" t="n">
        <v>1328.55973693344</v>
      </c>
      <c r="O143" s="1213" t="n">
        <v>34868.9301293588</v>
      </c>
      <c r="P143" s="1342" t="n">
        <v>42492.581914995</v>
      </c>
      <c r="Q143" s="1300" t="n">
        <v>25050.91617972</v>
      </c>
      <c r="R143" s="1343" t="n">
        <v>59919.8463090788</v>
      </c>
      <c r="S143" s="1344" t="n">
        <v>67543.498094715</v>
      </c>
    </row>
    <row r="144" customFormat="false" ht="16.5" hidden="false" customHeight="false" outlineLevel="0" collapsed="false">
      <c r="A144" s="1391" t="s">
        <v>342</v>
      </c>
      <c r="B144" s="1395" t="n">
        <f aca="false">J144</f>
        <v>90</v>
      </c>
      <c r="C144" s="1395" t="s">
        <v>496</v>
      </c>
      <c r="D144" s="1395" t="n">
        <f aca="false">K144</f>
        <v>300</v>
      </c>
      <c r="E144" s="1395" t="s">
        <v>496</v>
      </c>
      <c r="F144" s="1393" t="n">
        <f aca="false">L144</f>
        <v>2250</v>
      </c>
      <c r="G144" s="1395" t="s">
        <v>496</v>
      </c>
      <c r="H144" s="1392" t="n">
        <v>2</v>
      </c>
      <c r="I144" s="1394" t="s">
        <v>497</v>
      </c>
      <c r="J144" s="1338" t="n">
        <v>90</v>
      </c>
      <c r="K144" s="1209" t="n">
        <v>300</v>
      </c>
      <c r="L144" s="1209" t="n">
        <v>2250</v>
      </c>
      <c r="M144" s="1340" t="n">
        <v>27.4372077531075</v>
      </c>
      <c r="N144" s="1211" t="n">
        <v>1364.46675685056</v>
      </c>
      <c r="O144" s="1213" t="n">
        <v>35484.3065145488</v>
      </c>
      <c r="P144" s="1342" t="n">
        <v>43261.4171675925</v>
      </c>
      <c r="Q144" s="1300" t="n">
        <v>25499.8929721163</v>
      </c>
      <c r="R144" s="1343" t="n">
        <v>60984.199486665</v>
      </c>
      <c r="S144" s="1344" t="n">
        <v>68761.3101397088</v>
      </c>
    </row>
    <row r="145" customFormat="false" ht="16.5" hidden="false" customHeight="false" outlineLevel="0" collapsed="false">
      <c r="A145" s="1391" t="s">
        <v>342</v>
      </c>
      <c r="B145" s="1395" t="n">
        <f aca="false">J145</f>
        <v>90</v>
      </c>
      <c r="C145" s="1395" t="s">
        <v>496</v>
      </c>
      <c r="D145" s="1395" t="n">
        <f aca="false">K145</f>
        <v>300</v>
      </c>
      <c r="E145" s="1395" t="s">
        <v>496</v>
      </c>
      <c r="F145" s="1393" t="n">
        <f aca="false">L145</f>
        <v>2300</v>
      </c>
      <c r="G145" s="1395" t="s">
        <v>496</v>
      </c>
      <c r="H145" s="1392" t="n">
        <v>2</v>
      </c>
      <c r="I145" s="1394" t="s">
        <v>497</v>
      </c>
      <c r="J145" s="1338" t="n">
        <v>90</v>
      </c>
      <c r="K145" s="1209" t="n">
        <v>300</v>
      </c>
      <c r="L145" s="1209" t="n">
        <v>2300</v>
      </c>
      <c r="M145" s="1340" t="n">
        <v>28.0024142125798</v>
      </c>
      <c r="N145" s="1211" t="n">
        <v>1400.37377676768</v>
      </c>
      <c r="O145" s="1213" t="n">
        <v>36099.6830309475</v>
      </c>
      <c r="P145" s="1342" t="n">
        <v>44030.25242019</v>
      </c>
      <c r="Q145" s="1300" t="n">
        <v>25948.8698957213</v>
      </c>
      <c r="R145" s="1343" t="n">
        <v>62048.5529266688</v>
      </c>
      <c r="S145" s="1344" t="n">
        <v>69979.1223159113</v>
      </c>
    </row>
    <row r="146" customFormat="false" ht="16.5" hidden="false" customHeight="false" outlineLevel="0" collapsed="false">
      <c r="A146" s="1391" t="s">
        <v>342</v>
      </c>
      <c r="B146" s="1395" t="n">
        <f aca="false">J146</f>
        <v>90</v>
      </c>
      <c r="C146" s="1395" t="s">
        <v>496</v>
      </c>
      <c r="D146" s="1395" t="n">
        <f aca="false">K146</f>
        <v>300</v>
      </c>
      <c r="E146" s="1395" t="s">
        <v>496</v>
      </c>
      <c r="F146" s="1393" t="n">
        <f aca="false">L146</f>
        <v>2350</v>
      </c>
      <c r="G146" s="1395" t="s">
        <v>496</v>
      </c>
      <c r="H146" s="1392" t="n">
        <v>2</v>
      </c>
      <c r="I146" s="1394" t="s">
        <v>497</v>
      </c>
      <c r="J146" s="1338" t="n">
        <v>90</v>
      </c>
      <c r="K146" s="1209" t="n">
        <v>300</v>
      </c>
      <c r="L146" s="1209" t="n">
        <v>2350</v>
      </c>
      <c r="M146" s="1340" t="n">
        <v>28.5676206720521</v>
      </c>
      <c r="N146" s="1211" t="n">
        <v>1436.2807966848</v>
      </c>
      <c r="O146" s="1213" t="n">
        <v>36715.0595473463</v>
      </c>
      <c r="P146" s="1342" t="n">
        <v>44799.0878039963</v>
      </c>
      <c r="Q146" s="1300" t="n">
        <v>26613.3436767</v>
      </c>
      <c r="R146" s="1343" t="n">
        <v>63328.4032240463</v>
      </c>
      <c r="S146" s="1344" t="n">
        <v>71412.4314806963</v>
      </c>
    </row>
    <row r="147" customFormat="false" ht="16.5" hidden="false" customHeight="false" outlineLevel="0" collapsed="false">
      <c r="A147" s="1391" t="s">
        <v>342</v>
      </c>
      <c r="B147" s="1395" t="n">
        <f aca="false">J147</f>
        <v>90</v>
      </c>
      <c r="C147" s="1395" t="s">
        <v>496</v>
      </c>
      <c r="D147" s="1395" t="n">
        <f aca="false">K147</f>
        <v>300</v>
      </c>
      <c r="E147" s="1395" t="s">
        <v>496</v>
      </c>
      <c r="F147" s="1393" t="n">
        <f aca="false">L147</f>
        <v>2400</v>
      </c>
      <c r="G147" s="1395" t="s">
        <v>496</v>
      </c>
      <c r="H147" s="1392" t="n">
        <v>2</v>
      </c>
      <c r="I147" s="1394" t="s">
        <v>497</v>
      </c>
      <c r="J147" s="1338" t="n">
        <v>90</v>
      </c>
      <c r="K147" s="1209" t="n">
        <v>300</v>
      </c>
      <c r="L147" s="1209" t="n">
        <v>2400</v>
      </c>
      <c r="M147" s="1340" t="n">
        <v>29.1328271315243</v>
      </c>
      <c r="N147" s="1211" t="n">
        <v>1472.18781660192</v>
      </c>
      <c r="O147" s="1213" t="n">
        <v>37330.4359325363</v>
      </c>
      <c r="P147" s="1342" t="n">
        <v>45567.9230565938</v>
      </c>
      <c r="Q147" s="1300" t="n">
        <v>27062.3204690963</v>
      </c>
      <c r="R147" s="1343" t="n">
        <v>64392.7564016325</v>
      </c>
      <c r="S147" s="1344" t="n">
        <v>72630.24352569</v>
      </c>
    </row>
    <row r="148" customFormat="false" ht="16.5" hidden="false" customHeight="false" outlineLevel="0" collapsed="false">
      <c r="A148" s="1391" t="s">
        <v>342</v>
      </c>
      <c r="B148" s="1395" t="n">
        <f aca="false">J148</f>
        <v>90</v>
      </c>
      <c r="C148" s="1395" t="s">
        <v>496</v>
      </c>
      <c r="D148" s="1395" t="n">
        <f aca="false">K148</f>
        <v>300</v>
      </c>
      <c r="E148" s="1395" t="s">
        <v>496</v>
      </c>
      <c r="F148" s="1393" t="n">
        <f aca="false">L148</f>
        <v>2450</v>
      </c>
      <c r="G148" s="1395" t="s">
        <v>496</v>
      </c>
      <c r="H148" s="1392" t="n">
        <v>2</v>
      </c>
      <c r="I148" s="1394" t="s">
        <v>497</v>
      </c>
      <c r="J148" s="1338" t="n">
        <v>90</v>
      </c>
      <c r="K148" s="1209" t="n">
        <v>300</v>
      </c>
      <c r="L148" s="1209" t="n">
        <v>2450</v>
      </c>
      <c r="M148" s="1340" t="n">
        <v>29.6980335909966</v>
      </c>
      <c r="N148" s="1211" t="n">
        <v>1508.09483651904</v>
      </c>
      <c r="O148" s="1213" t="n">
        <v>37945.812448935</v>
      </c>
      <c r="P148" s="1342" t="n">
        <v>46336.7583091913</v>
      </c>
      <c r="Q148" s="1300" t="n">
        <v>27726.7943812838</v>
      </c>
      <c r="R148" s="1343" t="n">
        <v>65672.6068302188</v>
      </c>
      <c r="S148" s="1344" t="n">
        <v>74063.552690475</v>
      </c>
    </row>
    <row r="149" customFormat="false" ht="16.5" hidden="false" customHeight="false" outlineLevel="0" collapsed="false">
      <c r="A149" s="1391" t="s">
        <v>342</v>
      </c>
      <c r="B149" s="1395" t="n">
        <f aca="false">J149</f>
        <v>90</v>
      </c>
      <c r="C149" s="1395" t="s">
        <v>496</v>
      </c>
      <c r="D149" s="1395" t="n">
        <f aca="false">K149</f>
        <v>300</v>
      </c>
      <c r="E149" s="1395" t="s">
        <v>496</v>
      </c>
      <c r="F149" s="1393" t="n">
        <f aca="false">L149</f>
        <v>2500</v>
      </c>
      <c r="G149" s="1395" t="s">
        <v>496</v>
      </c>
      <c r="H149" s="1392" t="n">
        <v>2</v>
      </c>
      <c r="I149" s="1394" t="s">
        <v>497</v>
      </c>
      <c r="J149" s="1338" t="n">
        <v>90</v>
      </c>
      <c r="K149" s="1209" t="n">
        <v>300</v>
      </c>
      <c r="L149" s="1209" t="n">
        <v>2500</v>
      </c>
      <c r="M149" s="1340" t="n">
        <v>30.5615348504689</v>
      </c>
      <c r="N149" s="1211" t="n">
        <v>1544.00185643616</v>
      </c>
      <c r="O149" s="1213" t="n">
        <v>39182.9609898338</v>
      </c>
      <c r="P149" s="1342" t="n">
        <v>47874.9930120113</v>
      </c>
      <c r="Q149" s="1300" t="n">
        <v>28175.77117368</v>
      </c>
      <c r="R149" s="1343" t="n">
        <v>67358.7321635138</v>
      </c>
      <c r="S149" s="1344" t="n">
        <v>76050.7641856913</v>
      </c>
    </row>
    <row r="150" customFormat="false" ht="16.5" hidden="false" customHeight="false" outlineLevel="0" collapsed="false">
      <c r="A150" s="1391" t="s">
        <v>342</v>
      </c>
      <c r="B150" s="1395" t="n">
        <f aca="false">J150</f>
        <v>90</v>
      </c>
      <c r="C150" s="1395" t="s">
        <v>496</v>
      </c>
      <c r="D150" s="1395" t="n">
        <f aca="false">K150</f>
        <v>300</v>
      </c>
      <c r="E150" s="1395" t="s">
        <v>496</v>
      </c>
      <c r="F150" s="1393" t="n">
        <f aca="false">L150</f>
        <v>2550</v>
      </c>
      <c r="G150" s="1395" t="s">
        <v>496</v>
      </c>
      <c r="H150" s="1392" t="n">
        <v>2</v>
      </c>
      <c r="I150" s="1394" t="s">
        <v>497</v>
      </c>
      <c r="J150" s="1338" t="n">
        <v>90</v>
      </c>
      <c r="K150" s="1209" t="n">
        <v>300</v>
      </c>
      <c r="L150" s="1209" t="n">
        <v>2550</v>
      </c>
      <c r="M150" s="1340" t="n">
        <v>31.1267413099411</v>
      </c>
      <c r="N150" s="1211" t="n">
        <v>1579.90887635328</v>
      </c>
      <c r="O150" s="1213" t="n">
        <v>40135.8340962788</v>
      </c>
      <c r="P150" s="1342" t="n">
        <v>48656.9491396088</v>
      </c>
      <c r="Q150" s="1300" t="n">
        <v>28840.2450858675</v>
      </c>
      <c r="R150" s="1343" t="n">
        <v>68976.0791821463</v>
      </c>
      <c r="S150" s="1344" t="n">
        <v>77497.1942254763</v>
      </c>
    </row>
    <row r="151" customFormat="false" ht="16.5" hidden="false" customHeight="false" outlineLevel="0" collapsed="false">
      <c r="A151" s="1391" t="s">
        <v>342</v>
      </c>
      <c r="B151" s="1392" t="n">
        <f aca="false">J151</f>
        <v>90</v>
      </c>
      <c r="C151" s="1392" t="s">
        <v>496</v>
      </c>
      <c r="D151" s="1392" t="n">
        <f aca="false">K151</f>
        <v>300</v>
      </c>
      <c r="E151" s="1392" t="s">
        <v>496</v>
      </c>
      <c r="F151" s="1393" t="n">
        <f aca="false">L151</f>
        <v>2600</v>
      </c>
      <c r="G151" s="1392" t="s">
        <v>496</v>
      </c>
      <c r="H151" s="1392" t="n">
        <v>2</v>
      </c>
      <c r="I151" s="1394" t="s">
        <v>497</v>
      </c>
      <c r="J151" s="1338" t="n">
        <v>90</v>
      </c>
      <c r="K151" s="1209" t="n">
        <v>300</v>
      </c>
      <c r="L151" s="1209" t="n">
        <v>2600</v>
      </c>
      <c r="M151" s="1340" t="n">
        <v>31.6919477694134</v>
      </c>
      <c r="N151" s="1211" t="n">
        <v>1615.8158962704</v>
      </c>
      <c r="O151" s="1213" t="n">
        <v>40751.2104814688</v>
      </c>
      <c r="P151" s="1342" t="n">
        <v>49425.7843922063</v>
      </c>
      <c r="Q151" s="1300" t="n">
        <v>29289.2218782638</v>
      </c>
      <c r="R151" s="1343" t="n">
        <v>70040.4323597325</v>
      </c>
      <c r="S151" s="1344" t="n">
        <v>78715.00627047</v>
      </c>
    </row>
    <row r="152" customFormat="false" ht="16.5" hidden="false" customHeight="false" outlineLevel="0" collapsed="false">
      <c r="A152" s="1391" t="s">
        <v>342</v>
      </c>
      <c r="B152" s="1395" t="n">
        <f aca="false">J152</f>
        <v>90</v>
      </c>
      <c r="C152" s="1395" t="s">
        <v>496</v>
      </c>
      <c r="D152" s="1395" t="n">
        <f aca="false">K152</f>
        <v>300</v>
      </c>
      <c r="E152" s="1395" t="s">
        <v>496</v>
      </c>
      <c r="F152" s="1393" t="n">
        <f aca="false">L152</f>
        <v>2650</v>
      </c>
      <c r="G152" s="1395" t="s">
        <v>496</v>
      </c>
      <c r="H152" s="1392" t="n">
        <v>2</v>
      </c>
      <c r="I152" s="1394" t="s">
        <v>497</v>
      </c>
      <c r="J152" s="1338" t="n">
        <v>90</v>
      </c>
      <c r="K152" s="1209" t="n">
        <v>300</v>
      </c>
      <c r="L152" s="1209" t="n">
        <v>2650</v>
      </c>
      <c r="M152" s="1340" t="n">
        <v>32.2571542288857</v>
      </c>
      <c r="N152" s="1211" t="n">
        <v>1651.72291618752</v>
      </c>
      <c r="O152" s="1213" t="n">
        <v>41366.5869978675</v>
      </c>
      <c r="P152" s="1342" t="n">
        <v>50194.6197760125</v>
      </c>
      <c r="Q152" s="1300" t="n">
        <v>29953.6956592425</v>
      </c>
      <c r="R152" s="1343" t="n">
        <v>71320.28265711</v>
      </c>
      <c r="S152" s="1344" t="n">
        <v>80148.315435255</v>
      </c>
    </row>
    <row r="153" customFormat="false" ht="16.5" hidden="false" customHeight="false" outlineLevel="0" collapsed="false">
      <c r="A153" s="1391" t="s">
        <v>342</v>
      </c>
      <c r="B153" s="1395" t="n">
        <f aca="false">J153</f>
        <v>90</v>
      </c>
      <c r="C153" s="1395" t="s">
        <v>496</v>
      </c>
      <c r="D153" s="1395" t="n">
        <f aca="false">K153</f>
        <v>300</v>
      </c>
      <c r="E153" s="1395" t="s">
        <v>496</v>
      </c>
      <c r="F153" s="1393" t="n">
        <f aca="false">L153</f>
        <v>2700</v>
      </c>
      <c r="G153" s="1395" t="s">
        <v>496</v>
      </c>
      <c r="H153" s="1392" t="n">
        <v>2</v>
      </c>
      <c r="I153" s="1394" t="s">
        <v>497</v>
      </c>
      <c r="J153" s="1338" t="n">
        <v>90</v>
      </c>
      <c r="K153" s="1209" t="n">
        <v>300</v>
      </c>
      <c r="L153" s="1209" t="n">
        <v>2700</v>
      </c>
      <c r="M153" s="1340" t="n">
        <v>32.8223606883579</v>
      </c>
      <c r="N153" s="1211" t="n">
        <v>1687.62993610464</v>
      </c>
      <c r="O153" s="1213" t="n">
        <v>41981.9635142663</v>
      </c>
      <c r="P153" s="1342" t="n">
        <v>50963.45502861</v>
      </c>
      <c r="Q153" s="1300" t="n">
        <v>30402.6725828475</v>
      </c>
      <c r="R153" s="1343" t="n">
        <v>72384.6360971138</v>
      </c>
      <c r="S153" s="1344" t="n">
        <v>81366.1276114575</v>
      </c>
    </row>
    <row r="154" customFormat="false" ht="16.5" hidden="false" customHeight="false" outlineLevel="0" collapsed="false">
      <c r="A154" s="1391" t="s">
        <v>342</v>
      </c>
      <c r="B154" s="1395" t="n">
        <f aca="false">J154</f>
        <v>90</v>
      </c>
      <c r="C154" s="1395" t="s">
        <v>496</v>
      </c>
      <c r="D154" s="1395" t="n">
        <f aca="false">K154</f>
        <v>300</v>
      </c>
      <c r="E154" s="1395" t="s">
        <v>496</v>
      </c>
      <c r="F154" s="1393" t="n">
        <f aca="false">L154</f>
        <v>2750</v>
      </c>
      <c r="G154" s="1395" t="s">
        <v>496</v>
      </c>
      <c r="H154" s="1392" t="n">
        <v>2</v>
      </c>
      <c r="I154" s="1394" t="s">
        <v>497</v>
      </c>
      <c r="J154" s="1338" t="n">
        <v>90</v>
      </c>
      <c r="K154" s="1209" t="n">
        <v>300</v>
      </c>
      <c r="L154" s="1209" t="n">
        <v>2750</v>
      </c>
      <c r="M154" s="1340" t="n">
        <v>33.3875671478302</v>
      </c>
      <c r="N154" s="1211" t="n">
        <v>1723.53695602176</v>
      </c>
      <c r="O154" s="1213" t="n">
        <v>42597.3398994563</v>
      </c>
      <c r="P154" s="1342" t="n">
        <v>51732.2902812075</v>
      </c>
      <c r="Q154" s="1300" t="n">
        <v>30851.6493752438</v>
      </c>
      <c r="R154" s="1343" t="n">
        <v>73448.9892747</v>
      </c>
      <c r="S154" s="1344" t="n">
        <v>82583.9396564513</v>
      </c>
    </row>
    <row r="155" customFormat="false" ht="16.5" hidden="false" customHeight="false" outlineLevel="0" collapsed="false">
      <c r="A155" s="1391" t="s">
        <v>342</v>
      </c>
      <c r="B155" s="1395" t="n">
        <f aca="false">J155</f>
        <v>90</v>
      </c>
      <c r="C155" s="1395" t="s">
        <v>496</v>
      </c>
      <c r="D155" s="1395" t="n">
        <f aca="false">K155</f>
        <v>300</v>
      </c>
      <c r="E155" s="1395" t="s">
        <v>496</v>
      </c>
      <c r="F155" s="1393" t="n">
        <f aca="false">L155</f>
        <v>2800</v>
      </c>
      <c r="G155" s="1395" t="s">
        <v>496</v>
      </c>
      <c r="H155" s="1392" t="n">
        <v>2</v>
      </c>
      <c r="I155" s="1394" t="s">
        <v>497</v>
      </c>
      <c r="J155" s="1338" t="n">
        <v>90</v>
      </c>
      <c r="K155" s="1209" t="n">
        <v>300</v>
      </c>
      <c r="L155" s="1209" t="n">
        <v>2800</v>
      </c>
      <c r="M155" s="1340" t="n">
        <v>33.9527736073025</v>
      </c>
      <c r="N155" s="1211" t="n">
        <v>1759.44397593888</v>
      </c>
      <c r="O155" s="1213" t="n">
        <v>43212.716415855</v>
      </c>
      <c r="P155" s="1342" t="n">
        <v>52501.125533805</v>
      </c>
      <c r="Q155" s="1300" t="n">
        <v>31516.1231562225</v>
      </c>
      <c r="R155" s="1343" t="n">
        <v>74728.8395720775</v>
      </c>
      <c r="S155" s="1344" t="n">
        <v>84017.2486900275</v>
      </c>
    </row>
    <row r="156" customFormat="false" ht="16.5" hidden="false" customHeight="false" outlineLevel="0" collapsed="false">
      <c r="A156" s="1391" t="s">
        <v>342</v>
      </c>
      <c r="B156" s="1395" t="n">
        <f aca="false">J156</f>
        <v>90</v>
      </c>
      <c r="C156" s="1395" t="s">
        <v>496</v>
      </c>
      <c r="D156" s="1395" t="n">
        <f aca="false">K156</f>
        <v>300</v>
      </c>
      <c r="E156" s="1395" t="s">
        <v>496</v>
      </c>
      <c r="F156" s="1393" t="n">
        <f aca="false">L156</f>
        <v>2850</v>
      </c>
      <c r="G156" s="1395" t="s">
        <v>496</v>
      </c>
      <c r="H156" s="1392" t="n">
        <v>2</v>
      </c>
      <c r="I156" s="1394" t="s">
        <v>497</v>
      </c>
      <c r="J156" s="1338" t="n">
        <v>90</v>
      </c>
      <c r="K156" s="1209" t="n">
        <v>300</v>
      </c>
      <c r="L156" s="1209" t="n">
        <v>2850</v>
      </c>
      <c r="M156" s="1340" t="n">
        <v>34.5179800667748</v>
      </c>
      <c r="N156" s="1211" t="n">
        <v>1795.350995856</v>
      </c>
      <c r="O156" s="1213" t="n">
        <v>43828.0929322538</v>
      </c>
      <c r="P156" s="1342" t="n">
        <v>53269.9607864025</v>
      </c>
      <c r="Q156" s="1300" t="n">
        <v>31965.1000798275</v>
      </c>
      <c r="R156" s="1343" t="n">
        <v>75793.1930120813</v>
      </c>
      <c r="S156" s="1344" t="n">
        <v>85235.06086623</v>
      </c>
    </row>
    <row r="157" customFormat="false" ht="16.5" hidden="false" customHeight="false" outlineLevel="0" collapsed="false">
      <c r="A157" s="1391" t="s">
        <v>342</v>
      </c>
      <c r="B157" s="1395" t="n">
        <f aca="false">J157</f>
        <v>90</v>
      </c>
      <c r="C157" s="1395" t="s">
        <v>496</v>
      </c>
      <c r="D157" s="1395" t="n">
        <f aca="false">K157</f>
        <v>300</v>
      </c>
      <c r="E157" s="1395" t="s">
        <v>496</v>
      </c>
      <c r="F157" s="1393" t="n">
        <f aca="false">L157</f>
        <v>2900</v>
      </c>
      <c r="G157" s="1395" t="s">
        <v>496</v>
      </c>
      <c r="H157" s="1392" t="n">
        <v>2</v>
      </c>
      <c r="I157" s="1394" t="s">
        <v>497</v>
      </c>
      <c r="J157" s="1338" t="n">
        <v>90</v>
      </c>
      <c r="K157" s="1209" t="n">
        <v>300</v>
      </c>
      <c r="L157" s="1209" t="n">
        <v>2900</v>
      </c>
      <c r="M157" s="1340" t="n">
        <v>35.083186526247</v>
      </c>
      <c r="N157" s="1211" t="n">
        <v>1831.25801577312</v>
      </c>
      <c r="O157" s="1213" t="n">
        <v>44443.4693174438</v>
      </c>
      <c r="P157" s="1342" t="n">
        <v>54038.7961702088</v>
      </c>
      <c r="Q157" s="1300" t="n">
        <v>32629.5738608063</v>
      </c>
      <c r="R157" s="1343" t="n">
        <v>77073.04317825</v>
      </c>
      <c r="S157" s="1344" t="n">
        <v>86668.370031015</v>
      </c>
    </row>
    <row r="158" customFormat="false" ht="16.5" hidden="false" customHeight="false" outlineLevel="0" collapsed="false">
      <c r="A158" s="1391" t="s">
        <v>342</v>
      </c>
      <c r="B158" s="1395" t="n">
        <f aca="false">J158</f>
        <v>90</v>
      </c>
      <c r="C158" s="1395" t="s">
        <v>496</v>
      </c>
      <c r="D158" s="1395" t="n">
        <f aca="false">K158</f>
        <v>300</v>
      </c>
      <c r="E158" s="1395" t="s">
        <v>496</v>
      </c>
      <c r="F158" s="1393" t="n">
        <f aca="false">L158</f>
        <v>2950</v>
      </c>
      <c r="G158" s="1395" t="s">
        <v>496</v>
      </c>
      <c r="H158" s="1392" t="n">
        <v>2</v>
      </c>
      <c r="I158" s="1394" t="s">
        <v>497</v>
      </c>
      <c r="J158" s="1338" t="n">
        <v>90</v>
      </c>
      <c r="K158" s="1209" t="n">
        <v>300</v>
      </c>
      <c r="L158" s="1209" t="n">
        <v>2950</v>
      </c>
      <c r="M158" s="1340" t="n">
        <v>35.6483929857193</v>
      </c>
      <c r="N158" s="1211" t="n">
        <v>1867.16503569024</v>
      </c>
      <c r="O158" s="1213" t="n">
        <v>45058.8458338425</v>
      </c>
      <c r="P158" s="1342" t="n">
        <v>54807.6314228063</v>
      </c>
      <c r="Q158" s="1300" t="n">
        <v>33078.5507844113</v>
      </c>
      <c r="R158" s="1343" t="n">
        <v>78137.3966182538</v>
      </c>
      <c r="S158" s="1344" t="n">
        <v>87886.1822072175</v>
      </c>
    </row>
    <row r="159" customFormat="false" ht="16.5" hidden="false" customHeight="false" outlineLevel="0" collapsed="false">
      <c r="A159" s="1396" t="s">
        <v>342</v>
      </c>
      <c r="B159" s="1397" t="n">
        <f aca="false">J159</f>
        <v>90</v>
      </c>
      <c r="C159" s="1397" t="s">
        <v>496</v>
      </c>
      <c r="D159" s="1397" t="n">
        <f aca="false">K159</f>
        <v>300</v>
      </c>
      <c r="E159" s="1397" t="s">
        <v>496</v>
      </c>
      <c r="F159" s="1398" t="n">
        <f aca="false">L159</f>
        <v>3000</v>
      </c>
      <c r="G159" s="1397" t="s">
        <v>496</v>
      </c>
      <c r="H159" s="1399" t="n">
        <v>2</v>
      </c>
      <c r="I159" s="1400" t="s">
        <v>497</v>
      </c>
      <c r="J159" s="1368" t="n">
        <v>90</v>
      </c>
      <c r="K159" s="1220" t="n">
        <v>300</v>
      </c>
      <c r="L159" s="1220" t="n">
        <v>3000</v>
      </c>
      <c r="M159" s="1401" t="n">
        <v>36.4477074451916</v>
      </c>
      <c r="N159" s="1222" t="n">
        <v>1903.07205560736</v>
      </c>
      <c r="O159" s="1224" t="n">
        <v>45900.6361692413</v>
      </c>
      <c r="P159" s="1375" t="n">
        <v>55802.8804944038</v>
      </c>
      <c r="Q159" s="1303" t="n">
        <v>33743.02456539</v>
      </c>
      <c r="R159" s="1403" t="n">
        <v>79643.6607346313</v>
      </c>
      <c r="S159" s="1370" t="n">
        <v>89545.9050597938</v>
      </c>
    </row>
    <row r="160" customFormat="false" ht="19.5" hidden="false" customHeight="false" outlineLevel="0" collapsed="false">
      <c r="A160" s="1201" t="s">
        <v>504</v>
      </c>
      <c r="B160" s="1201"/>
      <c r="C160" s="1201"/>
      <c r="D160" s="1201"/>
      <c r="E160" s="1201"/>
      <c r="F160" s="1201"/>
      <c r="G160" s="1201"/>
      <c r="H160" s="1201"/>
      <c r="I160" s="1201"/>
      <c r="J160" s="1201"/>
      <c r="K160" s="1201"/>
      <c r="L160" s="1201"/>
      <c r="M160" s="1201"/>
      <c r="N160" s="1201"/>
      <c r="O160" s="1201"/>
      <c r="P160" s="1201"/>
      <c r="Q160" s="1201"/>
      <c r="R160" s="1201"/>
      <c r="S160" s="1201"/>
    </row>
    <row r="161" customFormat="false" ht="16.5" hidden="false" customHeight="false" outlineLevel="0" collapsed="false">
      <c r="A161" s="1202" t="s">
        <v>519</v>
      </c>
      <c r="B161" s="1202"/>
      <c r="C161" s="1202"/>
      <c r="D161" s="1202"/>
      <c r="E161" s="1202"/>
      <c r="F161" s="1202"/>
      <c r="G161" s="1202"/>
      <c r="H161" s="1202"/>
      <c r="I161" s="1202"/>
      <c r="J161" s="1202"/>
      <c r="K161" s="1202"/>
      <c r="L161" s="1202"/>
      <c r="M161" s="1202"/>
      <c r="N161" s="1202"/>
      <c r="O161" s="1202"/>
      <c r="P161" s="1202"/>
      <c r="Q161" s="1202"/>
      <c r="R161" s="1202"/>
      <c r="S161" s="1202"/>
    </row>
    <row r="162" customFormat="false" ht="16.5" hidden="false" customHeight="false" outlineLevel="0" collapsed="false">
      <c r="A162" s="1391" t="s">
        <v>342</v>
      </c>
      <c r="B162" s="1392" t="n">
        <f aca="false">J162</f>
        <v>90</v>
      </c>
      <c r="C162" s="1392" t="s">
        <v>496</v>
      </c>
      <c r="D162" s="1392" t="n">
        <f aca="false">K162</f>
        <v>360</v>
      </c>
      <c r="E162" s="1392" t="s">
        <v>496</v>
      </c>
      <c r="F162" s="1393" t="n">
        <f aca="false">L162</f>
        <v>600</v>
      </c>
      <c r="G162" s="1392" t="s">
        <v>496</v>
      </c>
      <c r="H162" s="1392" t="n">
        <v>2</v>
      </c>
      <c r="I162" s="1394" t="s">
        <v>497</v>
      </c>
      <c r="J162" s="1371" t="n">
        <v>90</v>
      </c>
      <c r="K162" s="1226" t="n">
        <v>360</v>
      </c>
      <c r="L162" s="1226" t="n">
        <v>600</v>
      </c>
      <c r="M162" s="1404" t="n">
        <v>9.48946730757524</v>
      </c>
      <c r="N162" s="1228" t="n">
        <v>209.61486</v>
      </c>
      <c r="O162" s="1230" t="n">
        <v>14489.1494981775</v>
      </c>
      <c r="P162" s="1374" t="n">
        <v>18142.4730560513</v>
      </c>
      <c r="Q162" s="1297" t="n">
        <v>8602.21294115625</v>
      </c>
      <c r="R162" s="1406" t="n">
        <v>23091.3624393338</v>
      </c>
      <c r="S162" s="1373" t="n">
        <v>26744.6859972075</v>
      </c>
    </row>
    <row r="163" customFormat="false" ht="16.5" hidden="false" customHeight="false" outlineLevel="0" collapsed="false">
      <c r="A163" s="1391" t="s">
        <v>342</v>
      </c>
      <c r="B163" s="1395" t="n">
        <f aca="false">J163</f>
        <v>90</v>
      </c>
      <c r="C163" s="1395" t="s">
        <v>496</v>
      </c>
      <c r="D163" s="1395" t="n">
        <f aca="false">K163</f>
        <v>360</v>
      </c>
      <c r="E163" s="1395" t="s">
        <v>496</v>
      </c>
      <c r="F163" s="1393" t="n">
        <f aca="false">L163</f>
        <v>650</v>
      </c>
      <c r="G163" s="1395" t="s">
        <v>496</v>
      </c>
      <c r="H163" s="1392" t="n">
        <v>2</v>
      </c>
      <c r="I163" s="1394" t="s">
        <v>497</v>
      </c>
      <c r="J163" s="1338" t="n">
        <v>90</v>
      </c>
      <c r="K163" s="1209" t="n">
        <v>360</v>
      </c>
      <c r="L163" s="1209" t="n">
        <v>650</v>
      </c>
      <c r="M163" s="1340" t="n">
        <v>10.1226003934686</v>
      </c>
      <c r="N163" s="1211" t="n">
        <v>251.537832</v>
      </c>
      <c r="O163" s="1213" t="n">
        <v>15131.9868250725</v>
      </c>
      <c r="P163" s="1342" t="n">
        <v>18957.9514447688</v>
      </c>
      <c r="Q163" s="1300" t="n">
        <v>9119.59344723375</v>
      </c>
      <c r="R163" s="1343" t="n">
        <v>24251.5802723063</v>
      </c>
      <c r="S163" s="1344" t="n">
        <v>28077.5448920025</v>
      </c>
    </row>
    <row r="164" customFormat="false" ht="16.5" hidden="false" customHeight="false" outlineLevel="0" collapsed="false">
      <c r="A164" s="1391" t="s">
        <v>342</v>
      </c>
      <c r="B164" s="1395" t="n">
        <f aca="false">J164</f>
        <v>90</v>
      </c>
      <c r="C164" s="1395" t="s">
        <v>496</v>
      </c>
      <c r="D164" s="1395" t="n">
        <f aca="false">K164</f>
        <v>360</v>
      </c>
      <c r="E164" s="1395" t="s">
        <v>496</v>
      </c>
      <c r="F164" s="1393" t="n">
        <f aca="false">L164</f>
        <v>700</v>
      </c>
      <c r="G164" s="1395" t="s">
        <v>496</v>
      </c>
      <c r="H164" s="1392" t="n">
        <v>2</v>
      </c>
      <c r="I164" s="1394" t="s">
        <v>497</v>
      </c>
      <c r="J164" s="1338" t="n">
        <v>90</v>
      </c>
      <c r="K164" s="1209" t="n">
        <v>360</v>
      </c>
      <c r="L164" s="1209" t="n">
        <v>700</v>
      </c>
      <c r="M164" s="1340" t="n">
        <v>10.7557334793619</v>
      </c>
      <c r="N164" s="1211" t="n">
        <v>293.460804</v>
      </c>
      <c r="O164" s="1213" t="n">
        <v>15774.8241519675</v>
      </c>
      <c r="P164" s="1342" t="n">
        <v>19773.429964695</v>
      </c>
      <c r="Q164" s="1300" t="n">
        <v>9852.47094189375</v>
      </c>
      <c r="R164" s="1343" t="n">
        <v>25627.2950938613</v>
      </c>
      <c r="S164" s="1344" t="n">
        <v>29625.9009065888</v>
      </c>
    </row>
    <row r="165" customFormat="false" ht="16.5" hidden="false" customHeight="false" outlineLevel="0" collapsed="false">
      <c r="A165" s="1391" t="s">
        <v>342</v>
      </c>
      <c r="B165" s="1395" t="n">
        <f aca="false">J165</f>
        <v>90</v>
      </c>
      <c r="C165" s="1395" t="s">
        <v>496</v>
      </c>
      <c r="D165" s="1395" t="n">
        <f aca="false">K165</f>
        <v>360</v>
      </c>
      <c r="E165" s="1395" t="s">
        <v>496</v>
      </c>
      <c r="F165" s="1393" t="n">
        <f aca="false">L165</f>
        <v>750</v>
      </c>
      <c r="G165" s="1395" t="s">
        <v>496</v>
      </c>
      <c r="H165" s="1392" t="n">
        <v>2</v>
      </c>
      <c r="I165" s="1394" t="s">
        <v>497</v>
      </c>
      <c r="J165" s="1338" t="n">
        <v>90</v>
      </c>
      <c r="K165" s="1209" t="n">
        <v>360</v>
      </c>
      <c r="L165" s="1209" t="n">
        <v>750</v>
      </c>
      <c r="M165" s="1340" t="n">
        <v>11.3888665652552</v>
      </c>
      <c r="N165" s="1211" t="n">
        <v>335.383776</v>
      </c>
      <c r="O165" s="1213" t="n">
        <v>16417.6614788625</v>
      </c>
      <c r="P165" s="1342" t="n">
        <v>20588.9083534125</v>
      </c>
      <c r="Q165" s="1300" t="n">
        <v>10369.8514479713</v>
      </c>
      <c r="R165" s="1343" t="n">
        <v>26787.5129268338</v>
      </c>
      <c r="S165" s="1344" t="n">
        <v>30958.7598013838</v>
      </c>
    </row>
    <row r="166" customFormat="false" ht="16.5" hidden="false" customHeight="false" outlineLevel="0" collapsed="false">
      <c r="A166" s="1391" t="s">
        <v>342</v>
      </c>
      <c r="B166" s="1395" t="n">
        <f aca="false">J166</f>
        <v>90</v>
      </c>
      <c r="C166" s="1395" t="s">
        <v>496</v>
      </c>
      <c r="D166" s="1395" t="n">
        <f aca="false">K166</f>
        <v>360</v>
      </c>
      <c r="E166" s="1395" t="s">
        <v>496</v>
      </c>
      <c r="F166" s="1393" t="n">
        <f aca="false">L166</f>
        <v>800</v>
      </c>
      <c r="G166" s="1395" t="s">
        <v>496</v>
      </c>
      <c r="H166" s="1392" t="n">
        <v>2</v>
      </c>
      <c r="I166" s="1394" t="s">
        <v>497</v>
      </c>
      <c r="J166" s="1338" t="n">
        <v>90</v>
      </c>
      <c r="K166" s="1209" t="n">
        <v>360</v>
      </c>
      <c r="L166" s="1209" t="n">
        <v>800</v>
      </c>
      <c r="M166" s="1340" t="n">
        <v>12.0219996511485</v>
      </c>
      <c r="N166" s="1211" t="n">
        <v>377.306748</v>
      </c>
      <c r="O166" s="1213" t="n">
        <v>17399.93557959</v>
      </c>
      <c r="P166" s="1342" t="n">
        <v>21417.5077483388</v>
      </c>
      <c r="Q166" s="1300" t="n">
        <v>10887.2319540488</v>
      </c>
      <c r="R166" s="1343" t="n">
        <v>28287.1675336388</v>
      </c>
      <c r="S166" s="1344" t="n">
        <v>32304.7397023875</v>
      </c>
    </row>
    <row r="167" customFormat="false" ht="16.5" hidden="false" customHeight="false" outlineLevel="0" collapsed="false">
      <c r="A167" s="1391" t="s">
        <v>342</v>
      </c>
      <c r="B167" s="1395" t="n">
        <f aca="false">J167</f>
        <v>90</v>
      </c>
      <c r="C167" s="1395" t="s">
        <v>496</v>
      </c>
      <c r="D167" s="1395" t="n">
        <f aca="false">K167</f>
        <v>360</v>
      </c>
      <c r="E167" s="1395" t="s">
        <v>496</v>
      </c>
      <c r="F167" s="1393" t="n">
        <f aca="false">L167</f>
        <v>850</v>
      </c>
      <c r="G167" s="1395" t="s">
        <v>496</v>
      </c>
      <c r="H167" s="1392" t="n">
        <v>2</v>
      </c>
      <c r="I167" s="1394" t="s">
        <v>497</v>
      </c>
      <c r="J167" s="1338" t="n">
        <v>90</v>
      </c>
      <c r="K167" s="1209" t="n">
        <v>360</v>
      </c>
      <c r="L167" s="1209" t="n">
        <v>850</v>
      </c>
      <c r="M167" s="1340" t="n">
        <v>12.6551327370419</v>
      </c>
      <c r="N167" s="1211" t="n">
        <v>419.22972</v>
      </c>
      <c r="O167" s="1213" t="n">
        <v>18042.772906485</v>
      </c>
      <c r="P167" s="1342" t="n">
        <v>22232.9861370563</v>
      </c>
      <c r="Q167" s="1300" t="n">
        <v>11620.1094487088</v>
      </c>
      <c r="R167" s="1343" t="n">
        <v>29662.8823551938</v>
      </c>
      <c r="S167" s="1344" t="n">
        <v>33853.095585765</v>
      </c>
    </row>
    <row r="168" customFormat="false" ht="16.5" hidden="false" customHeight="false" outlineLevel="0" collapsed="false">
      <c r="A168" s="1391" t="s">
        <v>342</v>
      </c>
      <c r="B168" s="1395" t="n">
        <f aca="false">J168</f>
        <v>90</v>
      </c>
      <c r="C168" s="1395" t="s">
        <v>496</v>
      </c>
      <c r="D168" s="1395" t="n">
        <f aca="false">K168</f>
        <v>360</v>
      </c>
      <c r="E168" s="1395" t="s">
        <v>496</v>
      </c>
      <c r="F168" s="1393" t="n">
        <f aca="false">L168</f>
        <v>900</v>
      </c>
      <c r="G168" s="1395" t="s">
        <v>496</v>
      </c>
      <c r="H168" s="1392" t="n">
        <v>2</v>
      </c>
      <c r="I168" s="1394" t="s">
        <v>497</v>
      </c>
      <c r="J168" s="1338" t="n">
        <v>90</v>
      </c>
      <c r="K168" s="1209" t="n">
        <v>360</v>
      </c>
      <c r="L168" s="1209" t="n">
        <v>900</v>
      </c>
      <c r="M168" s="1340" t="n">
        <v>13.2882658229352</v>
      </c>
      <c r="N168" s="1211" t="n">
        <v>461.152692</v>
      </c>
      <c r="O168" s="1213" t="n">
        <v>18685.6101021713</v>
      </c>
      <c r="P168" s="1342" t="n">
        <v>23048.4646569825</v>
      </c>
      <c r="Q168" s="1300" t="n">
        <v>12137.4899547863</v>
      </c>
      <c r="R168" s="1343" t="n">
        <v>30823.1000569575</v>
      </c>
      <c r="S168" s="1344" t="n">
        <v>35185.9546117688</v>
      </c>
    </row>
    <row r="169" customFormat="false" ht="16.5" hidden="false" customHeight="false" outlineLevel="0" collapsed="false">
      <c r="A169" s="1391" t="s">
        <v>342</v>
      </c>
      <c r="B169" s="1395" t="n">
        <f aca="false">J169</f>
        <v>90</v>
      </c>
      <c r="C169" s="1395" t="s">
        <v>496</v>
      </c>
      <c r="D169" s="1395" t="n">
        <f aca="false">K169</f>
        <v>360</v>
      </c>
      <c r="E169" s="1395" t="s">
        <v>496</v>
      </c>
      <c r="F169" s="1393" t="n">
        <f aca="false">L169</f>
        <v>950</v>
      </c>
      <c r="G169" s="1395" t="s">
        <v>496</v>
      </c>
      <c r="H169" s="1392" t="n">
        <v>2</v>
      </c>
      <c r="I169" s="1394" t="s">
        <v>497</v>
      </c>
      <c r="J169" s="1338" t="n">
        <v>90</v>
      </c>
      <c r="K169" s="1209" t="n">
        <v>360</v>
      </c>
      <c r="L169" s="1209" t="n">
        <v>950</v>
      </c>
      <c r="M169" s="1340" t="n">
        <v>13.9213989088285</v>
      </c>
      <c r="N169" s="1211" t="n">
        <v>503.075664</v>
      </c>
      <c r="O169" s="1213" t="n">
        <v>19328.4474290663</v>
      </c>
      <c r="P169" s="1342" t="n">
        <v>23863.9430457</v>
      </c>
      <c r="Q169" s="1300" t="n">
        <v>12870.3674494463</v>
      </c>
      <c r="R169" s="1343" t="n">
        <v>32198.8148785125</v>
      </c>
      <c r="S169" s="1344" t="n">
        <v>36734.3104951463</v>
      </c>
    </row>
    <row r="170" customFormat="false" ht="16.5" hidden="false" customHeight="false" outlineLevel="0" collapsed="false">
      <c r="A170" s="1391" t="s">
        <v>342</v>
      </c>
      <c r="B170" s="1395" t="n">
        <f aca="false">J170</f>
        <v>90</v>
      </c>
      <c r="C170" s="1395" t="s">
        <v>496</v>
      </c>
      <c r="D170" s="1395" t="n">
        <f aca="false">K170</f>
        <v>360</v>
      </c>
      <c r="E170" s="1395" t="s">
        <v>496</v>
      </c>
      <c r="F170" s="1393" t="n">
        <f aca="false">L170</f>
        <v>1000</v>
      </c>
      <c r="G170" s="1395" t="s">
        <v>496</v>
      </c>
      <c r="H170" s="1392" t="n">
        <v>2</v>
      </c>
      <c r="I170" s="1394" t="s">
        <v>497</v>
      </c>
      <c r="J170" s="1338" t="n">
        <v>90</v>
      </c>
      <c r="K170" s="1209" t="n">
        <v>360</v>
      </c>
      <c r="L170" s="1209" t="n">
        <v>1000</v>
      </c>
      <c r="M170" s="1340" t="n">
        <v>14.6949967947218</v>
      </c>
      <c r="N170" s="1211" t="n">
        <v>544.998636</v>
      </c>
      <c r="O170" s="1213" t="n">
        <v>20031.1789261613</v>
      </c>
      <c r="P170" s="1342" t="n">
        <v>24739.3157358263</v>
      </c>
      <c r="Q170" s="1300" t="n">
        <v>13387.7479555238</v>
      </c>
      <c r="R170" s="1343" t="n">
        <v>33418.926881685</v>
      </c>
      <c r="S170" s="1344" t="n">
        <v>38127.06369135</v>
      </c>
    </row>
    <row r="171" customFormat="false" ht="16.5" hidden="false" customHeight="false" outlineLevel="0" collapsed="false">
      <c r="A171" s="1391" t="s">
        <v>342</v>
      </c>
      <c r="B171" s="1395" t="n">
        <f aca="false">J171</f>
        <v>90</v>
      </c>
      <c r="C171" s="1395" t="s">
        <v>496</v>
      </c>
      <c r="D171" s="1395" t="n">
        <f aca="false">K171</f>
        <v>360</v>
      </c>
      <c r="E171" s="1395" t="s">
        <v>496</v>
      </c>
      <c r="F171" s="1393" t="n">
        <f aca="false">L171</f>
        <v>1050</v>
      </c>
      <c r="G171" s="1395" t="s">
        <v>496</v>
      </c>
      <c r="H171" s="1392" t="n">
        <v>2</v>
      </c>
      <c r="I171" s="1394" t="s">
        <v>497</v>
      </c>
      <c r="J171" s="1338" t="n">
        <v>90</v>
      </c>
      <c r="K171" s="1209" t="n">
        <v>360</v>
      </c>
      <c r="L171" s="1209" t="n">
        <v>1050</v>
      </c>
      <c r="M171" s="1340" t="n">
        <v>15.3281298806151</v>
      </c>
      <c r="N171" s="1211" t="n">
        <v>586.921608</v>
      </c>
      <c r="O171" s="1213" t="n">
        <v>20674.0162530563</v>
      </c>
      <c r="P171" s="1342" t="n">
        <v>25554.7941245438</v>
      </c>
      <c r="Q171" s="1300" t="n">
        <v>14120.6254501838</v>
      </c>
      <c r="R171" s="1343" t="n">
        <v>34794.64170324</v>
      </c>
      <c r="S171" s="1344" t="n">
        <v>39675.4195747275</v>
      </c>
    </row>
    <row r="172" customFormat="false" ht="16.5" hidden="false" customHeight="false" outlineLevel="0" collapsed="false">
      <c r="A172" s="1391" t="s">
        <v>342</v>
      </c>
      <c r="B172" s="1392" t="n">
        <f aca="false">J172</f>
        <v>90</v>
      </c>
      <c r="C172" s="1392" t="s">
        <v>496</v>
      </c>
      <c r="D172" s="1392" t="n">
        <f aca="false">K172</f>
        <v>360</v>
      </c>
      <c r="E172" s="1392" t="s">
        <v>496</v>
      </c>
      <c r="F172" s="1393" t="n">
        <f aca="false">L172</f>
        <v>1100</v>
      </c>
      <c r="G172" s="1392" t="s">
        <v>496</v>
      </c>
      <c r="H172" s="1392" t="n">
        <v>2</v>
      </c>
      <c r="I172" s="1394" t="s">
        <v>497</v>
      </c>
      <c r="J172" s="1338" t="n">
        <v>90</v>
      </c>
      <c r="K172" s="1209" t="n">
        <v>360</v>
      </c>
      <c r="L172" s="1209" t="n">
        <v>1100</v>
      </c>
      <c r="M172" s="1340" t="n">
        <v>15.9612629665085</v>
      </c>
      <c r="N172" s="1211" t="n">
        <v>628.84458</v>
      </c>
      <c r="O172" s="1213" t="n">
        <v>21316.8535799513</v>
      </c>
      <c r="P172" s="1342" t="n">
        <v>26370.27264447</v>
      </c>
      <c r="Q172" s="1300" t="n">
        <v>14638.0059562613</v>
      </c>
      <c r="R172" s="1343" t="n">
        <v>35954.8595362125</v>
      </c>
      <c r="S172" s="1344" t="n">
        <v>41008.2786007313</v>
      </c>
    </row>
    <row r="173" customFormat="false" ht="16.5" hidden="false" customHeight="false" outlineLevel="0" collapsed="false">
      <c r="A173" s="1391" t="s">
        <v>342</v>
      </c>
      <c r="B173" s="1395" t="n">
        <f aca="false">J173</f>
        <v>90</v>
      </c>
      <c r="C173" s="1395" t="s">
        <v>496</v>
      </c>
      <c r="D173" s="1395" t="n">
        <f aca="false">K173</f>
        <v>360</v>
      </c>
      <c r="E173" s="1395" t="s">
        <v>496</v>
      </c>
      <c r="F173" s="1393" t="n">
        <f aca="false">L173</f>
        <v>1150</v>
      </c>
      <c r="G173" s="1395" t="s">
        <v>496</v>
      </c>
      <c r="H173" s="1392" t="n">
        <v>2</v>
      </c>
      <c r="I173" s="1394" t="s">
        <v>497</v>
      </c>
      <c r="J173" s="1338" t="n">
        <v>90</v>
      </c>
      <c r="K173" s="1209" t="n">
        <v>360</v>
      </c>
      <c r="L173" s="1209" t="n">
        <v>1150</v>
      </c>
      <c r="M173" s="1340" t="n">
        <v>16.5943960524018</v>
      </c>
      <c r="N173" s="1211" t="n">
        <v>670.767552</v>
      </c>
      <c r="O173" s="1213" t="n">
        <v>21959.6907756375</v>
      </c>
      <c r="P173" s="1342" t="n">
        <v>27185.7510331875</v>
      </c>
      <c r="Q173" s="1300" t="n">
        <v>15155.3864623388</v>
      </c>
      <c r="R173" s="1343" t="n">
        <v>37115.0772379763</v>
      </c>
      <c r="S173" s="1344" t="n">
        <v>42341.1374955263</v>
      </c>
    </row>
    <row r="174" customFormat="false" ht="16.5" hidden="false" customHeight="false" outlineLevel="0" collapsed="false">
      <c r="A174" s="1391" t="s">
        <v>342</v>
      </c>
      <c r="B174" s="1395" t="n">
        <f aca="false">J174</f>
        <v>90</v>
      </c>
      <c r="C174" s="1395" t="s">
        <v>496</v>
      </c>
      <c r="D174" s="1395" t="n">
        <f aca="false">K174</f>
        <v>360</v>
      </c>
      <c r="E174" s="1395" t="s">
        <v>496</v>
      </c>
      <c r="F174" s="1393" t="n">
        <f aca="false">L174</f>
        <v>1200</v>
      </c>
      <c r="G174" s="1395" t="s">
        <v>496</v>
      </c>
      <c r="H174" s="1392" t="n">
        <v>2</v>
      </c>
      <c r="I174" s="1394" t="s">
        <v>497</v>
      </c>
      <c r="J174" s="1338" t="n">
        <v>90</v>
      </c>
      <c r="K174" s="1209" t="n">
        <v>360</v>
      </c>
      <c r="L174" s="1209" t="n">
        <v>1200</v>
      </c>
      <c r="M174" s="1340" t="n">
        <v>17.2275291382951</v>
      </c>
      <c r="N174" s="1211" t="n">
        <v>712.690524</v>
      </c>
      <c r="O174" s="1213" t="n">
        <v>22602.5281025325</v>
      </c>
      <c r="P174" s="1342" t="n">
        <v>28001.2295531138</v>
      </c>
      <c r="Q174" s="1300" t="n">
        <v>15888.2640882075</v>
      </c>
      <c r="R174" s="1343" t="n">
        <v>38490.79219074</v>
      </c>
      <c r="S174" s="1344" t="n">
        <v>43889.4936413213</v>
      </c>
    </row>
    <row r="175" customFormat="false" ht="16.5" hidden="false" customHeight="false" outlineLevel="0" collapsed="false">
      <c r="A175" s="1391" t="s">
        <v>342</v>
      </c>
      <c r="B175" s="1395" t="n">
        <f aca="false">J175</f>
        <v>90</v>
      </c>
      <c r="C175" s="1395" t="s">
        <v>496</v>
      </c>
      <c r="D175" s="1395" t="n">
        <f aca="false">K175</f>
        <v>360</v>
      </c>
      <c r="E175" s="1395" t="s">
        <v>496</v>
      </c>
      <c r="F175" s="1393" t="n">
        <f aca="false">L175</f>
        <v>1250</v>
      </c>
      <c r="G175" s="1395" t="s">
        <v>496</v>
      </c>
      <c r="H175" s="1392" t="n">
        <v>2</v>
      </c>
      <c r="I175" s="1394" t="s">
        <v>497</v>
      </c>
      <c r="J175" s="1338" t="n">
        <v>90</v>
      </c>
      <c r="K175" s="1209" t="n">
        <v>360</v>
      </c>
      <c r="L175" s="1209" t="n">
        <v>1250</v>
      </c>
      <c r="M175" s="1340" t="n">
        <v>17.8606622241884</v>
      </c>
      <c r="N175" s="1211" t="n">
        <v>754.613496</v>
      </c>
      <c r="O175" s="1213" t="n">
        <v>23245.3654294275</v>
      </c>
      <c r="P175" s="1342" t="n">
        <v>28816.7079418313</v>
      </c>
      <c r="Q175" s="1300" t="n">
        <v>16405.644594285</v>
      </c>
      <c r="R175" s="1343" t="n">
        <v>39651.0100237125</v>
      </c>
      <c r="S175" s="1344" t="n">
        <v>45222.3525361163</v>
      </c>
    </row>
    <row r="176" customFormat="false" ht="16.5" hidden="false" customHeight="false" outlineLevel="0" collapsed="false">
      <c r="A176" s="1391" t="s">
        <v>342</v>
      </c>
      <c r="B176" s="1395" t="n">
        <f aca="false">J176</f>
        <v>90</v>
      </c>
      <c r="C176" s="1395" t="s">
        <v>496</v>
      </c>
      <c r="D176" s="1395" t="n">
        <f aca="false">K176</f>
        <v>360</v>
      </c>
      <c r="E176" s="1395" t="s">
        <v>496</v>
      </c>
      <c r="F176" s="1393" t="n">
        <f aca="false">L176</f>
        <v>1300</v>
      </c>
      <c r="G176" s="1395" t="s">
        <v>496</v>
      </c>
      <c r="H176" s="1392" t="n">
        <v>2</v>
      </c>
      <c r="I176" s="1394" t="s">
        <v>497</v>
      </c>
      <c r="J176" s="1338" t="n">
        <v>90</v>
      </c>
      <c r="K176" s="1209" t="n">
        <v>360</v>
      </c>
      <c r="L176" s="1209" t="n">
        <v>1300</v>
      </c>
      <c r="M176" s="1340" t="n">
        <v>18.4937953100818</v>
      </c>
      <c r="N176" s="1211" t="n">
        <v>796.536468</v>
      </c>
      <c r="O176" s="1213" t="n">
        <v>23888.2027563225</v>
      </c>
      <c r="P176" s="1342" t="n">
        <v>29632.1864617575</v>
      </c>
      <c r="Q176" s="1300" t="n">
        <v>17138.522088945</v>
      </c>
      <c r="R176" s="1343" t="n">
        <v>41026.7248452675</v>
      </c>
      <c r="S176" s="1344" t="n">
        <v>46770.7085507025</v>
      </c>
    </row>
    <row r="177" customFormat="false" ht="16.5" hidden="false" customHeight="false" outlineLevel="0" collapsed="false">
      <c r="A177" s="1391" t="s">
        <v>342</v>
      </c>
      <c r="B177" s="1395" t="n">
        <f aca="false">J177</f>
        <v>90</v>
      </c>
      <c r="C177" s="1395" t="s">
        <v>496</v>
      </c>
      <c r="D177" s="1395" t="n">
        <f aca="false">K177</f>
        <v>360</v>
      </c>
      <c r="E177" s="1395" t="s">
        <v>496</v>
      </c>
      <c r="F177" s="1393" t="n">
        <f aca="false">L177</f>
        <v>1350</v>
      </c>
      <c r="G177" s="1395" t="s">
        <v>496</v>
      </c>
      <c r="H177" s="1392" t="n">
        <v>2</v>
      </c>
      <c r="I177" s="1394" t="s">
        <v>497</v>
      </c>
      <c r="J177" s="1338" t="n">
        <v>90</v>
      </c>
      <c r="K177" s="1209" t="n">
        <v>360</v>
      </c>
      <c r="L177" s="1209" t="n">
        <v>1350</v>
      </c>
      <c r="M177" s="1340" t="n">
        <v>19.1269283959751</v>
      </c>
      <c r="N177" s="1211" t="n">
        <v>838.45944</v>
      </c>
      <c r="O177" s="1213" t="n">
        <v>24531.0400832175</v>
      </c>
      <c r="P177" s="1342" t="n">
        <v>30447.664850475</v>
      </c>
      <c r="Q177" s="1300" t="n">
        <v>17655.9025950225</v>
      </c>
      <c r="R177" s="1343" t="n">
        <v>42186.94267824</v>
      </c>
      <c r="S177" s="1344" t="n">
        <v>48103.5674454975</v>
      </c>
    </row>
    <row r="178" customFormat="false" ht="16.5" hidden="false" customHeight="false" outlineLevel="0" collapsed="false">
      <c r="A178" s="1391" t="s">
        <v>342</v>
      </c>
      <c r="B178" s="1395" t="n">
        <f aca="false">J178</f>
        <v>90</v>
      </c>
      <c r="C178" s="1395" t="s">
        <v>496</v>
      </c>
      <c r="D178" s="1395" t="n">
        <f aca="false">K178</f>
        <v>360</v>
      </c>
      <c r="E178" s="1395" t="s">
        <v>496</v>
      </c>
      <c r="F178" s="1393" t="n">
        <f aca="false">L178</f>
        <v>1400</v>
      </c>
      <c r="G178" s="1395" t="s">
        <v>496</v>
      </c>
      <c r="H178" s="1392" t="n">
        <v>2</v>
      </c>
      <c r="I178" s="1394" t="s">
        <v>497</v>
      </c>
      <c r="J178" s="1338" t="n">
        <v>90</v>
      </c>
      <c r="K178" s="1209" t="n">
        <v>360</v>
      </c>
      <c r="L178" s="1209" t="n">
        <v>1400</v>
      </c>
      <c r="M178" s="1340" t="n">
        <v>19.7600614818684</v>
      </c>
      <c r="N178" s="1211" t="n">
        <v>880.382412</v>
      </c>
      <c r="O178" s="1213" t="n">
        <v>25173.8772789038</v>
      </c>
      <c r="P178" s="1342" t="n">
        <v>31263.1433704013</v>
      </c>
      <c r="Q178" s="1300" t="n">
        <v>18388.7800896825</v>
      </c>
      <c r="R178" s="1343" t="n">
        <v>43562.6573685863</v>
      </c>
      <c r="S178" s="1344" t="n">
        <v>49651.9234600838</v>
      </c>
    </row>
    <row r="179" customFormat="false" ht="16.5" hidden="false" customHeight="false" outlineLevel="0" collapsed="false">
      <c r="A179" s="1391" t="s">
        <v>342</v>
      </c>
      <c r="B179" s="1395" t="n">
        <f aca="false">J179</f>
        <v>90</v>
      </c>
      <c r="C179" s="1395" t="s">
        <v>496</v>
      </c>
      <c r="D179" s="1395" t="n">
        <f aca="false">K179</f>
        <v>360</v>
      </c>
      <c r="E179" s="1395" t="s">
        <v>496</v>
      </c>
      <c r="F179" s="1393" t="n">
        <f aca="false">L179</f>
        <v>1450</v>
      </c>
      <c r="G179" s="1395" t="s">
        <v>496</v>
      </c>
      <c r="H179" s="1392" t="n">
        <v>2</v>
      </c>
      <c r="I179" s="1394" t="s">
        <v>497</v>
      </c>
      <c r="J179" s="1338" t="n">
        <v>90</v>
      </c>
      <c r="K179" s="1209" t="n">
        <v>360</v>
      </c>
      <c r="L179" s="1209" t="n">
        <v>1450</v>
      </c>
      <c r="M179" s="1340" t="n">
        <v>20.3931945677617</v>
      </c>
      <c r="N179" s="1211" t="n">
        <v>922.305384</v>
      </c>
      <c r="O179" s="1213" t="n">
        <v>25816.7146057988</v>
      </c>
      <c r="P179" s="1342" t="n">
        <v>32078.6217591188</v>
      </c>
      <c r="Q179" s="1300" t="n">
        <v>18906.16059576</v>
      </c>
      <c r="R179" s="1343" t="n">
        <v>44722.8752015588</v>
      </c>
      <c r="S179" s="1344" t="n">
        <v>50984.7823548788</v>
      </c>
    </row>
    <row r="180" customFormat="false" ht="16.5" hidden="false" customHeight="false" outlineLevel="0" collapsed="false">
      <c r="A180" s="1391" t="s">
        <v>342</v>
      </c>
      <c r="B180" s="1395" t="n">
        <f aca="false">J180</f>
        <v>90</v>
      </c>
      <c r="C180" s="1395" t="s">
        <v>496</v>
      </c>
      <c r="D180" s="1395" t="n">
        <f aca="false">K180</f>
        <v>360</v>
      </c>
      <c r="E180" s="1395" t="s">
        <v>496</v>
      </c>
      <c r="F180" s="1393" t="n">
        <f aca="false">L180</f>
        <v>1500</v>
      </c>
      <c r="G180" s="1395" t="s">
        <v>496</v>
      </c>
      <c r="H180" s="1392" t="n">
        <v>2</v>
      </c>
      <c r="I180" s="1394" t="s">
        <v>497</v>
      </c>
      <c r="J180" s="1338" t="n">
        <v>90</v>
      </c>
      <c r="K180" s="1209" t="n">
        <v>360</v>
      </c>
      <c r="L180" s="1209" t="n">
        <v>1500</v>
      </c>
      <c r="M180" s="1340" t="n">
        <v>21.384771253655</v>
      </c>
      <c r="N180" s="1211" t="n">
        <v>964.228356</v>
      </c>
      <c r="O180" s="1213" t="n">
        <v>27142.3536079163</v>
      </c>
      <c r="P180" s="1342" t="n">
        <v>33754.4537659763</v>
      </c>
      <c r="Q180" s="1300" t="n">
        <v>19639.03809042</v>
      </c>
      <c r="R180" s="1343" t="n">
        <v>46781.3916983363</v>
      </c>
      <c r="S180" s="1344" t="n">
        <v>53393.4918563963</v>
      </c>
    </row>
    <row r="181" customFormat="false" ht="16.5" hidden="false" customHeight="false" outlineLevel="0" collapsed="false">
      <c r="A181" s="1391" t="s">
        <v>342</v>
      </c>
      <c r="B181" s="1395" t="n">
        <f aca="false">J181</f>
        <v>90</v>
      </c>
      <c r="C181" s="1395" t="s">
        <v>496</v>
      </c>
      <c r="D181" s="1395" t="n">
        <f aca="false">K181</f>
        <v>360</v>
      </c>
      <c r="E181" s="1395" t="s">
        <v>496</v>
      </c>
      <c r="F181" s="1393" t="n">
        <f aca="false">L181</f>
        <v>1550</v>
      </c>
      <c r="G181" s="1395" t="s">
        <v>496</v>
      </c>
      <c r="H181" s="1392" t="n">
        <v>2</v>
      </c>
      <c r="I181" s="1394" t="s">
        <v>497</v>
      </c>
      <c r="J181" s="1338" t="n">
        <v>90</v>
      </c>
      <c r="K181" s="1209" t="n">
        <v>360</v>
      </c>
      <c r="L181" s="1209" t="n">
        <v>1550</v>
      </c>
      <c r="M181" s="1340" t="n">
        <v>22.0179043395484</v>
      </c>
      <c r="N181" s="1211" t="n">
        <v>1006.151328</v>
      </c>
      <c r="O181" s="1213" t="n">
        <v>27785.1909348113</v>
      </c>
      <c r="P181" s="1342" t="n">
        <v>34569.9322859025</v>
      </c>
      <c r="Q181" s="1300" t="n">
        <v>20156.4185964975</v>
      </c>
      <c r="R181" s="1343" t="n">
        <v>47941.6095313088</v>
      </c>
      <c r="S181" s="1344" t="n">
        <v>54726.3508824</v>
      </c>
    </row>
    <row r="182" customFormat="false" ht="16.5" hidden="false" customHeight="false" outlineLevel="0" collapsed="false">
      <c r="A182" s="1391" t="s">
        <v>342</v>
      </c>
      <c r="B182" s="1392" t="n">
        <f aca="false">J182</f>
        <v>90</v>
      </c>
      <c r="C182" s="1392" t="s">
        <v>496</v>
      </c>
      <c r="D182" s="1392" t="n">
        <f aca="false">K182</f>
        <v>360</v>
      </c>
      <c r="E182" s="1392" t="s">
        <v>496</v>
      </c>
      <c r="F182" s="1393" t="n">
        <f aca="false">L182</f>
        <v>1600</v>
      </c>
      <c r="G182" s="1392" t="s">
        <v>496</v>
      </c>
      <c r="H182" s="1392" t="n">
        <v>2</v>
      </c>
      <c r="I182" s="1394" t="s">
        <v>497</v>
      </c>
      <c r="J182" s="1338" t="n">
        <v>90</v>
      </c>
      <c r="K182" s="1209" t="n">
        <v>360</v>
      </c>
      <c r="L182" s="1209" t="n">
        <v>1600</v>
      </c>
      <c r="M182" s="1340" t="n">
        <v>22.6510374254417</v>
      </c>
      <c r="N182" s="1211" t="n">
        <v>1048.0743</v>
      </c>
      <c r="O182" s="1213" t="n">
        <v>28428.0282617063</v>
      </c>
      <c r="P182" s="1342" t="n">
        <v>35385.41067462</v>
      </c>
      <c r="Q182" s="1300" t="n">
        <v>20673.799102575</v>
      </c>
      <c r="R182" s="1343" t="n">
        <v>49101.8273642813</v>
      </c>
      <c r="S182" s="1344" t="n">
        <v>56059.209777195</v>
      </c>
    </row>
    <row r="183" customFormat="false" ht="16.5" hidden="false" customHeight="false" outlineLevel="0" collapsed="false">
      <c r="A183" s="1391" t="s">
        <v>342</v>
      </c>
      <c r="B183" s="1395" t="n">
        <f aca="false">J183</f>
        <v>90</v>
      </c>
      <c r="C183" s="1395" t="s">
        <v>496</v>
      </c>
      <c r="D183" s="1395" t="n">
        <f aca="false">K183</f>
        <v>360</v>
      </c>
      <c r="E183" s="1395" t="s">
        <v>496</v>
      </c>
      <c r="F183" s="1393" t="n">
        <f aca="false">L183</f>
        <v>1650</v>
      </c>
      <c r="G183" s="1395" t="s">
        <v>496</v>
      </c>
      <c r="H183" s="1392" t="n">
        <v>2</v>
      </c>
      <c r="I183" s="1394" t="s">
        <v>497</v>
      </c>
      <c r="J183" s="1338" t="n">
        <v>90</v>
      </c>
      <c r="K183" s="1209" t="n">
        <v>360</v>
      </c>
      <c r="L183" s="1209" t="n">
        <v>1650</v>
      </c>
      <c r="M183" s="1340" t="n">
        <v>23.284170511335</v>
      </c>
      <c r="N183" s="1211" t="n">
        <v>1089.997272</v>
      </c>
      <c r="O183" s="1213" t="n">
        <v>29070.8655886013</v>
      </c>
      <c r="P183" s="1342" t="n">
        <v>36200.8891945463</v>
      </c>
      <c r="Q183" s="1300" t="n">
        <v>21406.676597235</v>
      </c>
      <c r="R183" s="1343" t="n">
        <v>50477.5421858363</v>
      </c>
      <c r="S183" s="1344" t="n">
        <v>57607.5657917813</v>
      </c>
    </row>
    <row r="184" customFormat="false" ht="16.5" hidden="false" customHeight="false" outlineLevel="0" collapsed="false">
      <c r="A184" s="1391" t="s">
        <v>342</v>
      </c>
      <c r="B184" s="1395" t="n">
        <f aca="false">J184</f>
        <v>90</v>
      </c>
      <c r="C184" s="1395" t="s">
        <v>496</v>
      </c>
      <c r="D184" s="1395" t="n">
        <f aca="false">K184</f>
        <v>360</v>
      </c>
      <c r="E184" s="1395" t="s">
        <v>496</v>
      </c>
      <c r="F184" s="1393" t="n">
        <f aca="false">L184</f>
        <v>1700</v>
      </c>
      <c r="G184" s="1395" t="s">
        <v>496</v>
      </c>
      <c r="H184" s="1392" t="n">
        <v>2</v>
      </c>
      <c r="I184" s="1394" t="s">
        <v>497</v>
      </c>
      <c r="J184" s="1338" t="n">
        <v>90</v>
      </c>
      <c r="K184" s="1209" t="n">
        <v>360</v>
      </c>
      <c r="L184" s="1209" t="n">
        <v>1700</v>
      </c>
      <c r="M184" s="1340" t="n">
        <v>23.9173035972283</v>
      </c>
      <c r="N184" s="1211" t="n">
        <v>1131.920244</v>
      </c>
      <c r="O184" s="1213" t="n">
        <v>29713.7027842875</v>
      </c>
      <c r="P184" s="1342" t="n">
        <v>37016.3675832638</v>
      </c>
      <c r="Q184" s="1300" t="n">
        <v>21924.0571033125</v>
      </c>
      <c r="R184" s="1343" t="n">
        <v>51637.7598876</v>
      </c>
      <c r="S184" s="1344" t="n">
        <v>58940.4246865763</v>
      </c>
    </row>
    <row r="185" customFormat="false" ht="16.5" hidden="false" customHeight="false" outlineLevel="0" collapsed="false">
      <c r="A185" s="1391" t="s">
        <v>342</v>
      </c>
      <c r="B185" s="1395" t="n">
        <f aca="false">J185</f>
        <v>90</v>
      </c>
      <c r="C185" s="1395" t="s">
        <v>496</v>
      </c>
      <c r="D185" s="1395" t="n">
        <f aca="false">K185</f>
        <v>360</v>
      </c>
      <c r="E185" s="1395" t="s">
        <v>496</v>
      </c>
      <c r="F185" s="1393" t="n">
        <f aca="false">L185</f>
        <v>1750</v>
      </c>
      <c r="G185" s="1395" t="s">
        <v>496</v>
      </c>
      <c r="H185" s="1392" t="n">
        <v>2</v>
      </c>
      <c r="I185" s="1394" t="s">
        <v>497</v>
      </c>
      <c r="J185" s="1338" t="n">
        <v>90</v>
      </c>
      <c r="K185" s="1209" t="n">
        <v>360</v>
      </c>
      <c r="L185" s="1209" t="n">
        <v>1750</v>
      </c>
      <c r="M185" s="1340" t="n">
        <v>24.5504366831217</v>
      </c>
      <c r="N185" s="1211" t="n">
        <v>1173.843216</v>
      </c>
      <c r="O185" s="1213" t="n">
        <v>30356.5401111825</v>
      </c>
      <c r="P185" s="1342" t="n">
        <v>37831.84610319</v>
      </c>
      <c r="Q185" s="1300" t="n">
        <v>22656.9345979725</v>
      </c>
      <c r="R185" s="1343" t="n">
        <v>53013.474709155</v>
      </c>
      <c r="S185" s="1344" t="n">
        <v>60488.7807011625</v>
      </c>
    </row>
    <row r="186" customFormat="false" ht="16.5" hidden="false" customHeight="false" outlineLevel="0" collapsed="false">
      <c r="A186" s="1391" t="s">
        <v>342</v>
      </c>
      <c r="B186" s="1395" t="n">
        <f aca="false">J186</f>
        <v>90</v>
      </c>
      <c r="C186" s="1395" t="s">
        <v>496</v>
      </c>
      <c r="D186" s="1395" t="n">
        <f aca="false">K186</f>
        <v>360</v>
      </c>
      <c r="E186" s="1395" t="s">
        <v>496</v>
      </c>
      <c r="F186" s="1393" t="n">
        <f aca="false">L186</f>
        <v>1800</v>
      </c>
      <c r="G186" s="1395" t="s">
        <v>496</v>
      </c>
      <c r="H186" s="1392" t="n">
        <v>2</v>
      </c>
      <c r="I186" s="1394" t="s">
        <v>497</v>
      </c>
      <c r="J186" s="1338" t="n">
        <v>90</v>
      </c>
      <c r="K186" s="1209" t="n">
        <v>360</v>
      </c>
      <c r="L186" s="1209" t="n">
        <v>1800</v>
      </c>
      <c r="M186" s="1340" t="n">
        <v>25.183569769015</v>
      </c>
      <c r="N186" s="1211" t="n">
        <v>1215.766188</v>
      </c>
      <c r="O186" s="1213" t="n">
        <v>30999.3774380775</v>
      </c>
      <c r="P186" s="1342" t="n">
        <v>38647.3244919075</v>
      </c>
      <c r="Q186" s="1300" t="n">
        <v>23174.31510405</v>
      </c>
      <c r="R186" s="1343" t="n">
        <v>54173.6925421275</v>
      </c>
      <c r="S186" s="1344" t="n">
        <v>61821.6395959575</v>
      </c>
    </row>
    <row r="187" customFormat="false" ht="16.5" hidden="false" customHeight="false" outlineLevel="0" collapsed="false">
      <c r="A187" s="1391" t="s">
        <v>342</v>
      </c>
      <c r="B187" s="1395" t="n">
        <f aca="false">J187</f>
        <v>90</v>
      </c>
      <c r="C187" s="1395" t="s">
        <v>496</v>
      </c>
      <c r="D187" s="1395" t="n">
        <f aca="false">K187</f>
        <v>360</v>
      </c>
      <c r="E187" s="1395" t="s">
        <v>496</v>
      </c>
      <c r="F187" s="1393" t="n">
        <f aca="false">L187</f>
        <v>1850</v>
      </c>
      <c r="G187" s="1395" t="s">
        <v>496</v>
      </c>
      <c r="H187" s="1392" t="n">
        <v>2</v>
      </c>
      <c r="I187" s="1394" t="s">
        <v>497</v>
      </c>
      <c r="J187" s="1338" t="n">
        <v>90</v>
      </c>
      <c r="K187" s="1209" t="n">
        <v>360</v>
      </c>
      <c r="L187" s="1209" t="n">
        <v>1850</v>
      </c>
      <c r="M187" s="1340" t="n">
        <v>25.8167028549083</v>
      </c>
      <c r="N187" s="1211" t="n">
        <v>1257.68916</v>
      </c>
      <c r="O187" s="1213" t="n">
        <v>31642.2147649725</v>
      </c>
      <c r="P187" s="1342" t="n">
        <v>39462.8030118338</v>
      </c>
      <c r="Q187" s="1300" t="n">
        <v>23907.1927299188</v>
      </c>
      <c r="R187" s="1343" t="n">
        <v>55549.4074948913</v>
      </c>
      <c r="S187" s="1344" t="n">
        <v>63369.9957417525</v>
      </c>
    </row>
    <row r="188" customFormat="false" ht="16.5" hidden="false" customHeight="false" outlineLevel="0" collapsed="false">
      <c r="A188" s="1391" t="s">
        <v>342</v>
      </c>
      <c r="B188" s="1395" t="n">
        <f aca="false">J188</f>
        <v>90</v>
      </c>
      <c r="C188" s="1395" t="s">
        <v>496</v>
      </c>
      <c r="D188" s="1395" t="n">
        <f aca="false">K188</f>
        <v>360</v>
      </c>
      <c r="E188" s="1395" t="s">
        <v>496</v>
      </c>
      <c r="F188" s="1393" t="n">
        <f aca="false">L188</f>
        <v>1900</v>
      </c>
      <c r="G188" s="1395" t="s">
        <v>496</v>
      </c>
      <c r="H188" s="1392" t="n">
        <v>2</v>
      </c>
      <c r="I188" s="1394" t="s">
        <v>497</v>
      </c>
      <c r="J188" s="1338" t="n">
        <v>90</v>
      </c>
      <c r="K188" s="1209" t="n">
        <v>360</v>
      </c>
      <c r="L188" s="1209" t="n">
        <v>1900</v>
      </c>
      <c r="M188" s="1340" t="n">
        <v>26.4498359408016</v>
      </c>
      <c r="N188" s="1211" t="n">
        <v>1299.612132</v>
      </c>
      <c r="O188" s="1213" t="n">
        <v>32285.0520918675</v>
      </c>
      <c r="P188" s="1342" t="n">
        <v>40278.2814005513</v>
      </c>
      <c r="Q188" s="1300" t="n">
        <v>24424.5732359963</v>
      </c>
      <c r="R188" s="1343" t="n">
        <v>56709.6253278638</v>
      </c>
      <c r="S188" s="1344" t="n">
        <v>64702.8546365475</v>
      </c>
    </row>
    <row r="189" customFormat="false" ht="16.5" hidden="false" customHeight="false" outlineLevel="0" collapsed="false">
      <c r="A189" s="1391" t="s">
        <v>342</v>
      </c>
      <c r="B189" s="1395" t="n">
        <f aca="false">J189</f>
        <v>90</v>
      </c>
      <c r="C189" s="1395" t="s">
        <v>496</v>
      </c>
      <c r="D189" s="1395" t="n">
        <f aca="false">K189</f>
        <v>360</v>
      </c>
      <c r="E189" s="1395" t="s">
        <v>496</v>
      </c>
      <c r="F189" s="1393" t="n">
        <f aca="false">L189</f>
        <v>1950</v>
      </c>
      <c r="G189" s="1395" t="s">
        <v>496</v>
      </c>
      <c r="H189" s="1392" t="n">
        <v>2</v>
      </c>
      <c r="I189" s="1394" t="s">
        <v>497</v>
      </c>
      <c r="J189" s="1338" t="n">
        <v>90</v>
      </c>
      <c r="K189" s="1209" t="n">
        <v>360</v>
      </c>
      <c r="L189" s="1209" t="n">
        <v>1950</v>
      </c>
      <c r="M189" s="1340" t="n">
        <v>27.0829690266949</v>
      </c>
      <c r="N189" s="1211" t="n">
        <v>1341.535104</v>
      </c>
      <c r="O189" s="1213" t="n">
        <v>32927.8892875538</v>
      </c>
      <c r="P189" s="1342" t="n">
        <v>41093.7597892688</v>
      </c>
      <c r="Q189" s="1300" t="n">
        <v>24941.9537420738</v>
      </c>
      <c r="R189" s="1343" t="n">
        <v>57869.8430296275</v>
      </c>
      <c r="S189" s="1344" t="n">
        <v>66035.7135313425</v>
      </c>
    </row>
    <row r="190" customFormat="false" ht="16.5" hidden="false" customHeight="false" outlineLevel="0" collapsed="false">
      <c r="A190" s="1391" t="s">
        <v>342</v>
      </c>
      <c r="B190" s="1395" t="n">
        <f aca="false">J190</f>
        <v>90</v>
      </c>
      <c r="C190" s="1395" t="s">
        <v>496</v>
      </c>
      <c r="D190" s="1395" t="n">
        <f aca="false">K190</f>
        <v>360</v>
      </c>
      <c r="E190" s="1395" t="s">
        <v>496</v>
      </c>
      <c r="F190" s="1393" t="n">
        <f aca="false">L190</f>
        <v>2000</v>
      </c>
      <c r="G190" s="1395" t="s">
        <v>496</v>
      </c>
      <c r="H190" s="1392" t="n">
        <v>2</v>
      </c>
      <c r="I190" s="1394" t="s">
        <v>497</v>
      </c>
      <c r="J190" s="1338" t="n">
        <v>90</v>
      </c>
      <c r="K190" s="1209" t="n">
        <v>360</v>
      </c>
      <c r="L190" s="1209" t="n">
        <v>2000</v>
      </c>
      <c r="M190" s="1340" t="n">
        <v>27.8565669125883</v>
      </c>
      <c r="N190" s="1211" t="n">
        <v>1383.458076</v>
      </c>
      <c r="O190" s="1213" t="n">
        <v>34006.2711734813</v>
      </c>
      <c r="P190" s="1342" t="n">
        <v>42065.702119395</v>
      </c>
      <c r="Q190" s="1300" t="n">
        <v>25674.8312367338</v>
      </c>
      <c r="R190" s="1343" t="n">
        <v>59681.102410215</v>
      </c>
      <c r="S190" s="1344" t="n">
        <v>67740.5333561288</v>
      </c>
    </row>
    <row r="191" customFormat="false" ht="16.5" hidden="false" customHeight="false" outlineLevel="0" collapsed="false">
      <c r="A191" s="1391" t="s">
        <v>342</v>
      </c>
      <c r="B191" s="1395" t="n">
        <f aca="false">J191</f>
        <v>90</v>
      </c>
      <c r="C191" s="1395" t="s">
        <v>496</v>
      </c>
      <c r="D191" s="1395" t="n">
        <f aca="false">K191</f>
        <v>360</v>
      </c>
      <c r="E191" s="1395" t="s">
        <v>496</v>
      </c>
      <c r="F191" s="1393" t="n">
        <f aca="false">L191</f>
        <v>2050</v>
      </c>
      <c r="G191" s="1395" t="s">
        <v>496</v>
      </c>
      <c r="H191" s="1392" t="n">
        <v>2</v>
      </c>
      <c r="I191" s="1394" t="s">
        <v>497</v>
      </c>
      <c r="J191" s="1338" t="n">
        <v>90</v>
      </c>
      <c r="K191" s="1209" t="n">
        <v>360</v>
      </c>
      <c r="L191" s="1209" t="n">
        <v>2050</v>
      </c>
      <c r="M191" s="1340" t="n">
        <v>28.4896999984816</v>
      </c>
      <c r="N191" s="1211" t="n">
        <v>1425.381048</v>
      </c>
      <c r="O191" s="1213" t="n">
        <v>34649.1085003763</v>
      </c>
      <c r="P191" s="1342" t="n">
        <v>42881.1805081125</v>
      </c>
      <c r="Q191" s="1300" t="n">
        <v>26192.2117428113</v>
      </c>
      <c r="R191" s="1343" t="n">
        <v>60841.3202431875</v>
      </c>
      <c r="S191" s="1344" t="n">
        <v>69073.3922509238</v>
      </c>
    </row>
    <row r="192" customFormat="false" ht="16.5" hidden="false" customHeight="false" outlineLevel="0" collapsed="false">
      <c r="A192" s="1391" t="s">
        <v>342</v>
      </c>
      <c r="B192" s="1392" t="n">
        <f aca="false">J192</f>
        <v>90</v>
      </c>
      <c r="C192" s="1392" t="s">
        <v>496</v>
      </c>
      <c r="D192" s="1392" t="n">
        <f aca="false">K192</f>
        <v>360</v>
      </c>
      <c r="E192" s="1392" t="s">
        <v>496</v>
      </c>
      <c r="F192" s="1393" t="n">
        <f aca="false">L192</f>
        <v>2100</v>
      </c>
      <c r="G192" s="1392" t="s">
        <v>496</v>
      </c>
      <c r="H192" s="1392" t="n">
        <v>2</v>
      </c>
      <c r="I192" s="1394" t="s">
        <v>497</v>
      </c>
      <c r="J192" s="1338" t="n">
        <v>90</v>
      </c>
      <c r="K192" s="1209" t="n">
        <v>360</v>
      </c>
      <c r="L192" s="1209" t="n">
        <v>2100</v>
      </c>
      <c r="M192" s="1340" t="n">
        <v>29.1228330843749</v>
      </c>
      <c r="N192" s="1211" t="n">
        <v>1467.30402</v>
      </c>
      <c r="O192" s="1213" t="n">
        <v>35291.9458272713</v>
      </c>
      <c r="P192" s="1342" t="n">
        <v>43696.6590280388</v>
      </c>
      <c r="Q192" s="1300" t="n">
        <v>26925.0892374713</v>
      </c>
      <c r="R192" s="1343" t="n">
        <v>62217.0350647425</v>
      </c>
      <c r="S192" s="1344" t="n">
        <v>70621.74826551</v>
      </c>
    </row>
    <row r="193" customFormat="false" ht="16.5" hidden="false" customHeight="false" outlineLevel="0" collapsed="false">
      <c r="A193" s="1391" t="s">
        <v>342</v>
      </c>
      <c r="B193" s="1395" t="n">
        <f aca="false">J193</f>
        <v>90</v>
      </c>
      <c r="C193" s="1395" t="s">
        <v>496</v>
      </c>
      <c r="D193" s="1395" t="n">
        <f aca="false">K193</f>
        <v>360</v>
      </c>
      <c r="E193" s="1395" t="s">
        <v>496</v>
      </c>
      <c r="F193" s="1393" t="n">
        <f aca="false">L193</f>
        <v>2150</v>
      </c>
      <c r="G193" s="1395" t="s">
        <v>496</v>
      </c>
      <c r="H193" s="1392" t="n">
        <v>2</v>
      </c>
      <c r="I193" s="1394" t="s">
        <v>497</v>
      </c>
      <c r="J193" s="1338" t="n">
        <v>90</v>
      </c>
      <c r="K193" s="1209" t="n">
        <v>360</v>
      </c>
      <c r="L193" s="1209" t="n">
        <v>2150</v>
      </c>
      <c r="M193" s="1340" t="n">
        <v>29.7559661702682</v>
      </c>
      <c r="N193" s="1211" t="n">
        <v>1509.226992</v>
      </c>
      <c r="O193" s="1213" t="n">
        <v>35934.7831541663</v>
      </c>
      <c r="P193" s="1342" t="n">
        <v>44512.1374167563</v>
      </c>
      <c r="Q193" s="1300" t="n">
        <v>27442.4697435488</v>
      </c>
      <c r="R193" s="1343" t="n">
        <v>63377.252897715</v>
      </c>
      <c r="S193" s="1344" t="n">
        <v>71954.607160305</v>
      </c>
    </row>
    <row r="194" customFormat="false" ht="16.5" hidden="false" customHeight="false" outlineLevel="0" collapsed="false">
      <c r="A194" s="1391" t="s">
        <v>342</v>
      </c>
      <c r="B194" s="1395" t="n">
        <f aca="false">J194</f>
        <v>90</v>
      </c>
      <c r="C194" s="1395" t="s">
        <v>496</v>
      </c>
      <c r="D194" s="1395" t="n">
        <f aca="false">K194</f>
        <v>360</v>
      </c>
      <c r="E194" s="1395" t="s">
        <v>496</v>
      </c>
      <c r="F194" s="1393" t="n">
        <f aca="false">L194</f>
        <v>2200</v>
      </c>
      <c r="G194" s="1395" t="s">
        <v>496</v>
      </c>
      <c r="H194" s="1392" t="n">
        <v>2</v>
      </c>
      <c r="I194" s="1394" t="s">
        <v>497</v>
      </c>
      <c r="J194" s="1338" t="n">
        <v>90</v>
      </c>
      <c r="K194" s="1209" t="n">
        <v>360</v>
      </c>
      <c r="L194" s="1209" t="n">
        <v>2200</v>
      </c>
      <c r="M194" s="1340" t="n">
        <v>30.3890992561616</v>
      </c>
      <c r="N194" s="1211" t="n">
        <v>1551.149964</v>
      </c>
      <c r="O194" s="1213" t="n">
        <v>36577.6204810613</v>
      </c>
      <c r="P194" s="1342" t="n">
        <v>45327.6159366824</v>
      </c>
      <c r="Q194" s="1300" t="n">
        <v>28175.3472382088</v>
      </c>
      <c r="R194" s="1343" t="n">
        <v>64752.96771927</v>
      </c>
      <c r="S194" s="1344" t="n">
        <v>73502.9631748911</v>
      </c>
    </row>
    <row r="195" customFormat="false" ht="16.5" hidden="false" customHeight="false" outlineLevel="0" collapsed="false">
      <c r="A195" s="1391" t="s">
        <v>342</v>
      </c>
      <c r="B195" s="1395" t="n">
        <f aca="false">J195</f>
        <v>90</v>
      </c>
      <c r="C195" s="1395" t="s">
        <v>496</v>
      </c>
      <c r="D195" s="1395" t="n">
        <f aca="false">K195</f>
        <v>360</v>
      </c>
      <c r="E195" s="1395" t="s">
        <v>496</v>
      </c>
      <c r="F195" s="1393" t="n">
        <f aca="false">L195</f>
        <v>2250</v>
      </c>
      <c r="G195" s="1395" t="s">
        <v>496</v>
      </c>
      <c r="H195" s="1392" t="n">
        <v>2</v>
      </c>
      <c r="I195" s="1394" t="s">
        <v>497</v>
      </c>
      <c r="J195" s="1338" t="n">
        <v>90</v>
      </c>
      <c r="K195" s="1209" t="n">
        <v>360</v>
      </c>
      <c r="L195" s="1209" t="n">
        <v>2250</v>
      </c>
      <c r="M195" s="1340" t="n">
        <v>31.0222323420549</v>
      </c>
      <c r="N195" s="1211" t="n">
        <v>1593.072936</v>
      </c>
      <c r="O195" s="1213" t="n">
        <v>37220.4576767475</v>
      </c>
      <c r="P195" s="1342" t="n">
        <v>46143.0943254</v>
      </c>
      <c r="Q195" s="1300" t="n">
        <v>28692.7277442863</v>
      </c>
      <c r="R195" s="1343" t="n">
        <v>65913.1854210338</v>
      </c>
      <c r="S195" s="1344" t="n">
        <v>74835.8220696863</v>
      </c>
    </row>
    <row r="196" customFormat="false" ht="16.5" hidden="false" customHeight="false" outlineLevel="0" collapsed="false">
      <c r="A196" s="1391" t="s">
        <v>342</v>
      </c>
      <c r="B196" s="1395" t="n">
        <f aca="false">J196</f>
        <v>90</v>
      </c>
      <c r="C196" s="1395" t="s">
        <v>496</v>
      </c>
      <c r="D196" s="1395" t="n">
        <f aca="false">K196</f>
        <v>360</v>
      </c>
      <c r="E196" s="1395" t="s">
        <v>496</v>
      </c>
      <c r="F196" s="1393" t="n">
        <f aca="false">L196</f>
        <v>2300</v>
      </c>
      <c r="G196" s="1395" t="s">
        <v>496</v>
      </c>
      <c r="H196" s="1392" t="n">
        <v>2</v>
      </c>
      <c r="I196" s="1394" t="s">
        <v>497</v>
      </c>
      <c r="J196" s="1338" t="n">
        <v>90</v>
      </c>
      <c r="K196" s="1209" t="n">
        <v>360</v>
      </c>
      <c r="L196" s="1209" t="n">
        <v>2300</v>
      </c>
      <c r="M196" s="1340" t="n">
        <v>31.6553654279482</v>
      </c>
      <c r="N196" s="1211" t="n">
        <v>1634.995908</v>
      </c>
      <c r="O196" s="1213" t="n">
        <v>37863.2950036425</v>
      </c>
      <c r="P196" s="1342" t="n">
        <v>46958.5728453263</v>
      </c>
      <c r="Q196" s="1300" t="n">
        <v>29210.1082503638</v>
      </c>
      <c r="R196" s="1343" t="n">
        <v>67073.4032540063</v>
      </c>
      <c r="S196" s="1344" t="n">
        <v>76168.68109569</v>
      </c>
    </row>
    <row r="197" customFormat="false" ht="16.5" hidden="false" customHeight="false" outlineLevel="0" collapsed="false">
      <c r="A197" s="1391" t="s">
        <v>342</v>
      </c>
      <c r="B197" s="1395" t="n">
        <f aca="false">J197</f>
        <v>90</v>
      </c>
      <c r="C197" s="1395" t="s">
        <v>496</v>
      </c>
      <c r="D197" s="1395" t="n">
        <f aca="false">K197</f>
        <v>360</v>
      </c>
      <c r="E197" s="1395" t="s">
        <v>496</v>
      </c>
      <c r="F197" s="1393" t="n">
        <f aca="false">L197</f>
        <v>2350</v>
      </c>
      <c r="G197" s="1395" t="s">
        <v>496</v>
      </c>
      <c r="H197" s="1392" t="n">
        <v>2</v>
      </c>
      <c r="I197" s="1394" t="s">
        <v>497</v>
      </c>
      <c r="J197" s="1338" t="n">
        <v>90</v>
      </c>
      <c r="K197" s="1209" t="n">
        <v>360</v>
      </c>
      <c r="L197" s="1209" t="n">
        <v>2350</v>
      </c>
      <c r="M197" s="1340" t="n">
        <v>32.2884985138415</v>
      </c>
      <c r="N197" s="1211" t="n">
        <v>1676.91888</v>
      </c>
      <c r="O197" s="1213" t="n">
        <v>38506.1323305375</v>
      </c>
      <c r="P197" s="1342" t="n">
        <v>47774.0512340438</v>
      </c>
      <c r="Q197" s="1300" t="n">
        <v>29942.9857450238</v>
      </c>
      <c r="R197" s="1343" t="n">
        <v>68449.1180755613</v>
      </c>
      <c r="S197" s="1344" t="n">
        <v>77717.0369790675</v>
      </c>
    </row>
    <row r="198" customFormat="false" ht="16.5" hidden="false" customHeight="false" outlineLevel="0" collapsed="false">
      <c r="A198" s="1391" t="s">
        <v>342</v>
      </c>
      <c r="B198" s="1395" t="n">
        <f aca="false">J198</f>
        <v>90</v>
      </c>
      <c r="C198" s="1395" t="s">
        <v>496</v>
      </c>
      <c r="D198" s="1395" t="n">
        <f aca="false">K198</f>
        <v>360</v>
      </c>
      <c r="E198" s="1395" t="s">
        <v>496</v>
      </c>
      <c r="F198" s="1393" t="n">
        <f aca="false">L198</f>
        <v>2400</v>
      </c>
      <c r="G198" s="1395" t="s">
        <v>496</v>
      </c>
      <c r="H198" s="1392" t="n">
        <v>2</v>
      </c>
      <c r="I198" s="1394" t="s">
        <v>497</v>
      </c>
      <c r="J198" s="1338" t="n">
        <v>90</v>
      </c>
      <c r="K198" s="1209" t="n">
        <v>360</v>
      </c>
      <c r="L198" s="1209" t="n">
        <v>2400</v>
      </c>
      <c r="M198" s="1340" t="n">
        <v>32.9216315997348</v>
      </c>
      <c r="N198" s="1211" t="n">
        <v>1718.841852</v>
      </c>
      <c r="O198" s="1213" t="n">
        <v>39148.9696574325</v>
      </c>
      <c r="P198" s="1342" t="n">
        <v>48589.52975397</v>
      </c>
      <c r="Q198" s="1300" t="n">
        <v>30460.3662511013</v>
      </c>
      <c r="R198" s="1343" t="n">
        <v>69609.3359085338</v>
      </c>
      <c r="S198" s="1344" t="n">
        <v>79049.8960050713</v>
      </c>
    </row>
    <row r="199" customFormat="false" ht="16.5" hidden="false" customHeight="false" outlineLevel="0" collapsed="false">
      <c r="A199" s="1391" t="s">
        <v>342</v>
      </c>
      <c r="B199" s="1395" t="n">
        <f aca="false">J199</f>
        <v>90</v>
      </c>
      <c r="C199" s="1395" t="s">
        <v>496</v>
      </c>
      <c r="D199" s="1395" t="n">
        <f aca="false">K199</f>
        <v>360</v>
      </c>
      <c r="E199" s="1395" t="s">
        <v>496</v>
      </c>
      <c r="F199" s="1393" t="n">
        <f aca="false">L199</f>
        <v>2450</v>
      </c>
      <c r="G199" s="1395" t="s">
        <v>496</v>
      </c>
      <c r="H199" s="1392" t="n">
        <v>2</v>
      </c>
      <c r="I199" s="1394" t="s">
        <v>497</v>
      </c>
      <c r="J199" s="1338" t="n">
        <v>90</v>
      </c>
      <c r="K199" s="1209" t="n">
        <v>360</v>
      </c>
      <c r="L199" s="1209" t="n">
        <v>2450</v>
      </c>
      <c r="M199" s="1340" t="n">
        <v>33.5547646856282</v>
      </c>
      <c r="N199" s="1211" t="n">
        <v>1760.764824</v>
      </c>
      <c r="O199" s="1213" t="n">
        <v>39791.8069843275</v>
      </c>
      <c r="P199" s="1342" t="n">
        <v>49405.0081426875</v>
      </c>
      <c r="Q199" s="1300" t="n">
        <v>31193.2437457613</v>
      </c>
      <c r="R199" s="1343" t="n">
        <v>70985.0507300888</v>
      </c>
      <c r="S199" s="1344" t="n">
        <v>80598.2518884488</v>
      </c>
    </row>
    <row r="200" customFormat="false" ht="16.5" hidden="false" customHeight="false" outlineLevel="0" collapsed="false">
      <c r="A200" s="1391" t="s">
        <v>342</v>
      </c>
      <c r="B200" s="1395" t="n">
        <f aca="false">J200</f>
        <v>90</v>
      </c>
      <c r="C200" s="1395" t="s">
        <v>496</v>
      </c>
      <c r="D200" s="1395" t="n">
        <f aca="false">K200</f>
        <v>360</v>
      </c>
      <c r="E200" s="1395" t="s">
        <v>496</v>
      </c>
      <c r="F200" s="1393" t="n">
        <f aca="false">L200</f>
        <v>2500</v>
      </c>
      <c r="G200" s="1395" t="s">
        <v>496</v>
      </c>
      <c r="H200" s="1392" t="n">
        <v>2</v>
      </c>
      <c r="I200" s="1394" t="s">
        <v>497</v>
      </c>
      <c r="J200" s="1338" t="n">
        <v>90</v>
      </c>
      <c r="K200" s="1209" t="n">
        <v>360</v>
      </c>
      <c r="L200" s="1209" t="n">
        <v>2500</v>
      </c>
      <c r="M200" s="1340" t="n">
        <v>34.5463413715215</v>
      </c>
      <c r="N200" s="1211" t="n">
        <v>1802.687796</v>
      </c>
      <c r="O200" s="1213" t="n">
        <v>41117.445986445</v>
      </c>
      <c r="P200" s="1342" t="n">
        <v>51080.840149545</v>
      </c>
      <c r="Q200" s="1300" t="n">
        <v>31710.6242518388</v>
      </c>
      <c r="R200" s="1343" t="n">
        <v>72828.0702382838</v>
      </c>
      <c r="S200" s="1344" t="n">
        <v>82791.4644013838</v>
      </c>
    </row>
    <row r="201" customFormat="false" ht="16.5" hidden="false" customHeight="false" outlineLevel="0" collapsed="false">
      <c r="A201" s="1391" t="s">
        <v>342</v>
      </c>
      <c r="B201" s="1395" t="n">
        <f aca="false">J201</f>
        <v>90</v>
      </c>
      <c r="C201" s="1395" t="s">
        <v>496</v>
      </c>
      <c r="D201" s="1395" t="n">
        <f aca="false">K201</f>
        <v>360</v>
      </c>
      <c r="E201" s="1395" t="s">
        <v>496</v>
      </c>
      <c r="F201" s="1393" t="n">
        <f aca="false">L201</f>
        <v>2550</v>
      </c>
      <c r="G201" s="1395" t="s">
        <v>496</v>
      </c>
      <c r="H201" s="1392" t="n">
        <v>2</v>
      </c>
      <c r="I201" s="1394" t="s">
        <v>497</v>
      </c>
      <c r="J201" s="1338" t="n">
        <v>90</v>
      </c>
      <c r="K201" s="1209" t="n">
        <v>360</v>
      </c>
      <c r="L201" s="1209" t="n">
        <v>2550</v>
      </c>
      <c r="M201" s="1340" t="n">
        <v>35.1794744574148</v>
      </c>
      <c r="N201" s="1211" t="n">
        <v>1844.610768</v>
      </c>
      <c r="O201" s="1213" t="n">
        <v>42099.7200871725</v>
      </c>
      <c r="P201" s="1342" t="n">
        <v>51909.4395444713</v>
      </c>
      <c r="Q201" s="1300" t="n">
        <v>32443.5018777075</v>
      </c>
      <c r="R201" s="1343" t="n">
        <v>74543.22196488</v>
      </c>
      <c r="S201" s="1344" t="n">
        <v>84352.9414221788</v>
      </c>
    </row>
    <row r="202" customFormat="false" ht="16.5" hidden="false" customHeight="false" outlineLevel="0" collapsed="false">
      <c r="A202" s="1391" t="s">
        <v>342</v>
      </c>
      <c r="B202" s="1392" t="n">
        <f aca="false">J202</f>
        <v>90</v>
      </c>
      <c r="C202" s="1392" t="s">
        <v>496</v>
      </c>
      <c r="D202" s="1392" t="n">
        <f aca="false">K202</f>
        <v>360</v>
      </c>
      <c r="E202" s="1392" t="s">
        <v>496</v>
      </c>
      <c r="F202" s="1393" t="n">
        <f aca="false">L202</f>
        <v>2600</v>
      </c>
      <c r="G202" s="1392" t="s">
        <v>496</v>
      </c>
      <c r="H202" s="1392" t="n">
        <v>2</v>
      </c>
      <c r="I202" s="1394" t="s">
        <v>497</v>
      </c>
      <c r="J202" s="1338" t="n">
        <v>90</v>
      </c>
      <c r="K202" s="1209" t="n">
        <v>360</v>
      </c>
      <c r="L202" s="1209" t="n">
        <v>2600</v>
      </c>
      <c r="M202" s="1340" t="n">
        <v>35.8126075433081</v>
      </c>
      <c r="N202" s="1211" t="n">
        <v>1886.53374</v>
      </c>
      <c r="O202" s="1213" t="n">
        <v>42742.5574140675</v>
      </c>
      <c r="P202" s="1342" t="n">
        <v>52724.9179331888</v>
      </c>
      <c r="Q202" s="1300" t="n">
        <v>32960.882383785</v>
      </c>
      <c r="R202" s="1343" t="n">
        <v>75703.4397978525</v>
      </c>
      <c r="S202" s="1344" t="n">
        <v>85685.8003169738</v>
      </c>
    </row>
    <row r="203" customFormat="false" ht="16.5" hidden="false" customHeight="false" outlineLevel="0" collapsed="false">
      <c r="A203" s="1391" t="s">
        <v>342</v>
      </c>
      <c r="B203" s="1395" t="n">
        <f aca="false">J203</f>
        <v>90</v>
      </c>
      <c r="C203" s="1395" t="s">
        <v>496</v>
      </c>
      <c r="D203" s="1395" t="n">
        <f aca="false">K203</f>
        <v>360</v>
      </c>
      <c r="E203" s="1395" t="s">
        <v>496</v>
      </c>
      <c r="F203" s="1393" t="n">
        <f aca="false">L203</f>
        <v>2650</v>
      </c>
      <c r="G203" s="1395" t="s">
        <v>496</v>
      </c>
      <c r="H203" s="1392" t="n">
        <v>2</v>
      </c>
      <c r="I203" s="1394" t="s">
        <v>497</v>
      </c>
      <c r="J203" s="1338" t="n">
        <v>90</v>
      </c>
      <c r="K203" s="1209" t="n">
        <v>360</v>
      </c>
      <c r="L203" s="1209" t="n">
        <v>2650</v>
      </c>
      <c r="M203" s="1340" t="n">
        <v>36.4457406292015</v>
      </c>
      <c r="N203" s="1211" t="n">
        <v>1928.456712</v>
      </c>
      <c r="O203" s="1213" t="n">
        <v>43385.3946097538</v>
      </c>
      <c r="P203" s="1342" t="n">
        <v>53540.396453115</v>
      </c>
      <c r="Q203" s="1300" t="n">
        <v>33693.759878445</v>
      </c>
      <c r="R203" s="1343" t="n">
        <v>77079.1544881988</v>
      </c>
      <c r="S203" s="1344" t="n">
        <v>87234.15633156</v>
      </c>
    </row>
    <row r="204" customFormat="false" ht="16.5" hidden="false" customHeight="false" outlineLevel="0" collapsed="false">
      <c r="A204" s="1391" t="s">
        <v>342</v>
      </c>
      <c r="B204" s="1395" t="n">
        <f aca="false">J204</f>
        <v>90</v>
      </c>
      <c r="C204" s="1395" t="s">
        <v>496</v>
      </c>
      <c r="D204" s="1395" t="n">
        <f aca="false">K204</f>
        <v>360</v>
      </c>
      <c r="E204" s="1395" t="s">
        <v>496</v>
      </c>
      <c r="F204" s="1393" t="n">
        <f aca="false">L204</f>
        <v>2700</v>
      </c>
      <c r="G204" s="1395" t="s">
        <v>496</v>
      </c>
      <c r="H204" s="1392" t="n">
        <v>2</v>
      </c>
      <c r="I204" s="1394" t="s">
        <v>497</v>
      </c>
      <c r="J204" s="1338" t="n">
        <v>90</v>
      </c>
      <c r="K204" s="1209" t="n">
        <v>360</v>
      </c>
      <c r="L204" s="1209" t="n">
        <v>2700</v>
      </c>
      <c r="M204" s="1340" t="n">
        <v>37.0788737150948</v>
      </c>
      <c r="N204" s="1211" t="n">
        <v>1970.379684</v>
      </c>
      <c r="O204" s="1213" t="n">
        <v>44028.2319366488</v>
      </c>
      <c r="P204" s="1342" t="n">
        <v>54355.8748418325</v>
      </c>
      <c r="Q204" s="1300" t="n">
        <v>34211.1403845225</v>
      </c>
      <c r="R204" s="1343" t="n">
        <v>78239.3723211713</v>
      </c>
      <c r="S204" s="1344" t="n">
        <v>88567.015226355</v>
      </c>
    </row>
    <row r="205" customFormat="false" ht="16.5" hidden="false" customHeight="false" outlineLevel="0" collapsed="false">
      <c r="A205" s="1391" t="s">
        <v>342</v>
      </c>
      <c r="B205" s="1395" t="n">
        <f aca="false">J205</f>
        <v>90</v>
      </c>
      <c r="C205" s="1395" t="s">
        <v>496</v>
      </c>
      <c r="D205" s="1395" t="n">
        <f aca="false">K205</f>
        <v>360</v>
      </c>
      <c r="E205" s="1395" t="s">
        <v>496</v>
      </c>
      <c r="F205" s="1393" t="n">
        <f aca="false">L205</f>
        <v>2750</v>
      </c>
      <c r="G205" s="1395" t="s">
        <v>496</v>
      </c>
      <c r="H205" s="1392" t="n">
        <v>2</v>
      </c>
      <c r="I205" s="1394" t="s">
        <v>497</v>
      </c>
      <c r="J205" s="1338" t="n">
        <v>90</v>
      </c>
      <c r="K205" s="1209" t="n">
        <v>360</v>
      </c>
      <c r="L205" s="1209" t="n">
        <v>2750</v>
      </c>
      <c r="M205" s="1340" t="n">
        <v>37.7120068009881</v>
      </c>
      <c r="N205" s="1211" t="n">
        <v>2012.302656</v>
      </c>
      <c r="O205" s="1213" t="n">
        <v>44671.0692635438</v>
      </c>
      <c r="P205" s="1342" t="n">
        <v>55171.3533617588</v>
      </c>
      <c r="Q205" s="1300" t="n">
        <v>34728.5208906</v>
      </c>
      <c r="R205" s="1343" t="n">
        <v>79399.5901541438</v>
      </c>
      <c r="S205" s="1344" t="n">
        <v>89899.8742523588</v>
      </c>
    </row>
    <row r="206" customFormat="false" ht="16.5" hidden="false" customHeight="false" outlineLevel="0" collapsed="false">
      <c r="A206" s="1391" t="s">
        <v>342</v>
      </c>
      <c r="B206" s="1395" t="n">
        <f aca="false">J206</f>
        <v>90</v>
      </c>
      <c r="C206" s="1395" t="s">
        <v>496</v>
      </c>
      <c r="D206" s="1395" t="n">
        <f aca="false">K206</f>
        <v>360</v>
      </c>
      <c r="E206" s="1395" t="s">
        <v>496</v>
      </c>
      <c r="F206" s="1393" t="n">
        <f aca="false">L206</f>
        <v>2800</v>
      </c>
      <c r="G206" s="1395" t="s">
        <v>496</v>
      </c>
      <c r="H206" s="1392" t="n">
        <v>2</v>
      </c>
      <c r="I206" s="1394" t="s">
        <v>497</v>
      </c>
      <c r="J206" s="1338" t="n">
        <v>90</v>
      </c>
      <c r="K206" s="1209" t="n">
        <v>360</v>
      </c>
      <c r="L206" s="1209" t="n">
        <v>2800</v>
      </c>
      <c r="M206" s="1340" t="n">
        <v>38.3451398868814</v>
      </c>
      <c r="N206" s="1211" t="n">
        <v>2054.225628</v>
      </c>
      <c r="O206" s="1213" t="n">
        <v>45313.9065904388</v>
      </c>
      <c r="P206" s="1342" t="n">
        <v>55986.8317504763</v>
      </c>
      <c r="Q206" s="1300" t="n">
        <v>35461.39838526</v>
      </c>
      <c r="R206" s="1343" t="n">
        <v>80775.3049756988</v>
      </c>
      <c r="S206" s="1344" t="n">
        <v>91448.2301357363</v>
      </c>
    </row>
    <row r="207" customFormat="false" ht="16.5" hidden="false" customHeight="false" outlineLevel="0" collapsed="false">
      <c r="A207" s="1391" t="s">
        <v>342</v>
      </c>
      <c r="B207" s="1395" t="n">
        <f aca="false">J207</f>
        <v>90</v>
      </c>
      <c r="C207" s="1395" t="s">
        <v>496</v>
      </c>
      <c r="D207" s="1395" t="n">
        <f aca="false">K207</f>
        <v>360</v>
      </c>
      <c r="E207" s="1395" t="s">
        <v>496</v>
      </c>
      <c r="F207" s="1393" t="n">
        <f aca="false">L207</f>
        <v>2850</v>
      </c>
      <c r="G207" s="1395" t="s">
        <v>496</v>
      </c>
      <c r="H207" s="1392" t="n">
        <v>2</v>
      </c>
      <c r="I207" s="1394" t="s">
        <v>497</v>
      </c>
      <c r="J207" s="1338" t="n">
        <v>90</v>
      </c>
      <c r="K207" s="1209" t="n">
        <v>360</v>
      </c>
      <c r="L207" s="1209" t="n">
        <v>2850</v>
      </c>
      <c r="M207" s="1340" t="n">
        <v>38.9782729727748</v>
      </c>
      <c r="N207" s="1211" t="n">
        <v>2096.1486</v>
      </c>
      <c r="O207" s="1213" t="n">
        <v>45956.7439173338</v>
      </c>
      <c r="P207" s="1342" t="n">
        <v>56802.3102704025</v>
      </c>
      <c r="Q207" s="1300" t="n">
        <v>35978.7788913375</v>
      </c>
      <c r="R207" s="1343" t="n">
        <v>81935.5228086713</v>
      </c>
      <c r="S207" s="1344" t="n">
        <v>92781.08916174</v>
      </c>
    </row>
    <row r="208" customFormat="false" ht="16.5" hidden="false" customHeight="false" outlineLevel="0" collapsed="false">
      <c r="A208" s="1391" t="s">
        <v>342</v>
      </c>
      <c r="B208" s="1395" t="n">
        <f aca="false">J208</f>
        <v>90</v>
      </c>
      <c r="C208" s="1395" t="s">
        <v>496</v>
      </c>
      <c r="D208" s="1395" t="n">
        <f aca="false">K208</f>
        <v>360</v>
      </c>
      <c r="E208" s="1395" t="s">
        <v>496</v>
      </c>
      <c r="F208" s="1393" t="n">
        <f aca="false">L208</f>
        <v>2900</v>
      </c>
      <c r="G208" s="1395" t="s">
        <v>496</v>
      </c>
      <c r="H208" s="1392" t="n">
        <v>2</v>
      </c>
      <c r="I208" s="1394" t="s">
        <v>497</v>
      </c>
      <c r="J208" s="1338" t="n">
        <v>90</v>
      </c>
      <c r="K208" s="1209" t="n">
        <v>360</v>
      </c>
      <c r="L208" s="1209" t="n">
        <v>2900</v>
      </c>
      <c r="M208" s="1340" t="n">
        <v>39.6114060586681</v>
      </c>
      <c r="N208" s="1211" t="n">
        <v>2138.071572</v>
      </c>
      <c r="O208" s="1213" t="n">
        <v>46599.58111302</v>
      </c>
      <c r="P208" s="1342" t="n">
        <v>57617.78865912</v>
      </c>
      <c r="Q208" s="1300" t="n">
        <v>36711.6563859975</v>
      </c>
      <c r="R208" s="1343" t="n">
        <v>83311.2374990175</v>
      </c>
      <c r="S208" s="1344" t="n">
        <v>94329.4450451175</v>
      </c>
    </row>
    <row r="209" customFormat="false" ht="16.5" hidden="false" customHeight="false" outlineLevel="0" collapsed="false">
      <c r="A209" s="1391" t="s">
        <v>342</v>
      </c>
      <c r="B209" s="1395" t="n">
        <f aca="false">J209</f>
        <v>90</v>
      </c>
      <c r="C209" s="1395" t="s">
        <v>496</v>
      </c>
      <c r="D209" s="1395" t="n">
        <f aca="false">K209</f>
        <v>360</v>
      </c>
      <c r="E209" s="1395" t="s">
        <v>496</v>
      </c>
      <c r="F209" s="1393" t="n">
        <f aca="false">L209</f>
        <v>2950</v>
      </c>
      <c r="G209" s="1395" t="s">
        <v>496</v>
      </c>
      <c r="H209" s="1392" t="n">
        <v>2</v>
      </c>
      <c r="I209" s="1394" t="s">
        <v>497</v>
      </c>
      <c r="J209" s="1338" t="n">
        <v>90</v>
      </c>
      <c r="K209" s="1209" t="n">
        <v>360</v>
      </c>
      <c r="L209" s="1209" t="n">
        <v>2950</v>
      </c>
      <c r="M209" s="1340" t="n">
        <v>40.2445391445614</v>
      </c>
      <c r="N209" s="1211" t="n">
        <v>2179.994544</v>
      </c>
      <c r="O209" s="1213" t="n">
        <v>47242.418439915</v>
      </c>
      <c r="P209" s="1342" t="n">
        <v>58433.2671790463</v>
      </c>
      <c r="Q209" s="1300" t="n">
        <v>37229.036892075</v>
      </c>
      <c r="R209" s="1343" t="n">
        <v>84471.45533199</v>
      </c>
      <c r="S209" s="1344" t="n">
        <v>95662.3040711213</v>
      </c>
    </row>
    <row r="210" customFormat="false" ht="16.5" hidden="false" customHeight="false" outlineLevel="0" collapsed="false">
      <c r="A210" s="1396" t="s">
        <v>342</v>
      </c>
      <c r="B210" s="1397" t="n">
        <f aca="false">J210</f>
        <v>90</v>
      </c>
      <c r="C210" s="1397" t="s">
        <v>496</v>
      </c>
      <c r="D210" s="1397" t="n">
        <f aca="false">K210</f>
        <v>360</v>
      </c>
      <c r="E210" s="1397" t="s">
        <v>496</v>
      </c>
      <c r="F210" s="1398" t="n">
        <f aca="false">L210</f>
        <v>3000</v>
      </c>
      <c r="G210" s="1397" t="s">
        <v>496</v>
      </c>
      <c r="H210" s="1399" t="n">
        <v>2</v>
      </c>
      <c r="I210" s="1400" t="s">
        <v>497</v>
      </c>
      <c r="J210" s="1368" t="n">
        <v>90</v>
      </c>
      <c r="K210" s="1220" t="n">
        <v>360</v>
      </c>
      <c r="L210" s="1220" t="n">
        <v>3000</v>
      </c>
      <c r="M210" s="1401" t="n">
        <v>41.1586018304547</v>
      </c>
      <c r="N210" s="1222" t="n">
        <v>2221.917516</v>
      </c>
      <c r="O210" s="1224" t="n">
        <v>48131.63430921</v>
      </c>
      <c r="P210" s="1375" t="n">
        <v>59495.1241101638</v>
      </c>
      <c r="Q210" s="1303" t="n">
        <v>37961.914386735</v>
      </c>
      <c r="R210" s="1403" t="n">
        <v>86093.548695945</v>
      </c>
      <c r="S210" s="1370" t="n">
        <v>97457.0384968988</v>
      </c>
    </row>
    <row r="211" customFormat="false" ht="22.5" hidden="false" customHeight="true" outlineLevel="0" collapsed="false">
      <c r="A211" s="1201" t="s">
        <v>504</v>
      </c>
      <c r="B211" s="1201"/>
      <c r="C211" s="1201"/>
      <c r="D211" s="1201"/>
      <c r="E211" s="1201"/>
      <c r="F211" s="1201"/>
      <c r="G211" s="1201"/>
      <c r="H211" s="1201"/>
      <c r="I211" s="1201"/>
      <c r="J211" s="1201"/>
      <c r="K211" s="1201"/>
      <c r="L211" s="1201"/>
      <c r="M211" s="1201"/>
      <c r="N211" s="1201"/>
      <c r="O211" s="1201"/>
      <c r="P211" s="1201"/>
      <c r="Q211" s="1201"/>
      <c r="R211" s="1201"/>
      <c r="S211" s="1201"/>
    </row>
    <row r="212" customFormat="false" ht="16.5" hidden="false" customHeight="false" outlineLevel="0" collapsed="false">
      <c r="A212" s="1202" t="s">
        <v>520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91" t="s">
        <v>342</v>
      </c>
      <c r="B213" s="1392" t="n">
        <f aca="false">J213</f>
        <v>90</v>
      </c>
      <c r="C213" s="1392" t="s">
        <v>496</v>
      </c>
      <c r="D213" s="1392" t="n">
        <f aca="false">K213</f>
        <v>360</v>
      </c>
      <c r="E213" s="1392" t="s">
        <v>496</v>
      </c>
      <c r="F213" s="1393" t="n">
        <f aca="false">L213</f>
        <v>600</v>
      </c>
      <c r="G213" s="1392" t="s">
        <v>496</v>
      </c>
      <c r="H213" s="1392" t="n">
        <v>4</v>
      </c>
      <c r="I213" s="1394" t="s">
        <v>497</v>
      </c>
      <c r="J213" s="1371" t="n">
        <v>90</v>
      </c>
      <c r="K213" s="1226" t="n">
        <v>360</v>
      </c>
      <c r="L213" s="1226" t="n">
        <v>600</v>
      </c>
      <c r="M213" s="1404" t="n">
        <v>10.1431595402031</v>
      </c>
      <c r="N213" s="1228" t="n">
        <v>230.346</v>
      </c>
      <c r="O213" s="1230" t="n">
        <v>19823.0031234113</v>
      </c>
      <c r="P213" s="1374" t="n">
        <v>23476.3265500763</v>
      </c>
      <c r="Q213" s="1297" t="n">
        <v>8602.21294115625</v>
      </c>
      <c r="R213" s="1406" t="n">
        <v>28425.2160645675</v>
      </c>
      <c r="S213" s="1373" t="n">
        <v>32078.5394912325</v>
      </c>
    </row>
    <row r="214" customFormat="false" ht="16.5" hidden="false" customHeight="false" outlineLevel="0" collapsed="false">
      <c r="A214" s="1391" t="s">
        <v>342</v>
      </c>
      <c r="B214" s="1395" t="n">
        <f aca="false">J214</f>
        <v>90</v>
      </c>
      <c r="C214" s="1395" t="s">
        <v>496</v>
      </c>
      <c r="D214" s="1395" t="n">
        <f aca="false">K214</f>
        <v>360</v>
      </c>
      <c r="E214" s="1395" t="s">
        <v>496</v>
      </c>
      <c r="F214" s="1393" t="n">
        <f aca="false">L214</f>
        <v>650</v>
      </c>
      <c r="G214" s="1395" t="s">
        <v>496</v>
      </c>
      <c r="H214" s="1392" t="n">
        <v>4</v>
      </c>
      <c r="I214" s="1394" t="s">
        <v>497</v>
      </c>
      <c r="J214" s="1338" t="n">
        <v>90</v>
      </c>
      <c r="K214" s="1209" t="n">
        <v>360</v>
      </c>
      <c r="L214" s="1209" t="n">
        <v>650</v>
      </c>
      <c r="M214" s="1340" t="n">
        <v>10.8897782324108</v>
      </c>
      <c r="N214" s="1211" t="n">
        <v>276.4152</v>
      </c>
      <c r="O214" s="1213" t="n">
        <v>20834.2202998838</v>
      </c>
      <c r="P214" s="1342" t="n">
        <v>24660.18491958</v>
      </c>
      <c r="Q214" s="1300" t="n">
        <v>9119.59344723375</v>
      </c>
      <c r="R214" s="1343" t="n">
        <v>29953.8137471175</v>
      </c>
      <c r="S214" s="1344" t="n">
        <v>33779.7783668138</v>
      </c>
    </row>
    <row r="215" customFormat="false" ht="16.5" hidden="false" customHeight="false" outlineLevel="0" collapsed="false">
      <c r="A215" s="1391" t="s">
        <v>342</v>
      </c>
      <c r="B215" s="1395" t="n">
        <f aca="false">J215</f>
        <v>90</v>
      </c>
      <c r="C215" s="1395" t="s">
        <v>496</v>
      </c>
      <c r="D215" s="1395" t="n">
        <f aca="false">K215</f>
        <v>360</v>
      </c>
      <c r="E215" s="1395" t="s">
        <v>496</v>
      </c>
      <c r="F215" s="1393" t="n">
        <f aca="false">L215</f>
        <v>700</v>
      </c>
      <c r="G215" s="1395" t="s">
        <v>496</v>
      </c>
      <c r="H215" s="1392" t="n">
        <v>4</v>
      </c>
      <c r="I215" s="1394" t="s">
        <v>497</v>
      </c>
      <c r="J215" s="1338" t="n">
        <v>90</v>
      </c>
      <c r="K215" s="1209" t="n">
        <v>360</v>
      </c>
      <c r="L215" s="1209" t="n">
        <v>700</v>
      </c>
      <c r="M215" s="1340" t="n">
        <v>11.6363969246185</v>
      </c>
      <c r="N215" s="1211" t="n">
        <v>322.4844</v>
      </c>
      <c r="O215" s="1213" t="n">
        <v>21845.4374763562</v>
      </c>
      <c r="P215" s="1342" t="n">
        <v>25844.0432890838</v>
      </c>
      <c r="Q215" s="1300" t="n">
        <v>9852.47094189375</v>
      </c>
      <c r="R215" s="1343" t="n">
        <v>31697.90841825</v>
      </c>
      <c r="S215" s="1344" t="n">
        <v>35696.5142309775</v>
      </c>
    </row>
    <row r="216" customFormat="false" ht="16.5" hidden="false" customHeight="false" outlineLevel="0" collapsed="false">
      <c r="A216" s="1391" t="s">
        <v>342</v>
      </c>
      <c r="B216" s="1395" t="n">
        <f aca="false">J216</f>
        <v>90</v>
      </c>
      <c r="C216" s="1395" t="s">
        <v>496</v>
      </c>
      <c r="D216" s="1395" t="n">
        <f aca="false">K216</f>
        <v>360</v>
      </c>
      <c r="E216" s="1395" t="s">
        <v>496</v>
      </c>
      <c r="F216" s="1393" t="n">
        <f aca="false">L216</f>
        <v>750</v>
      </c>
      <c r="G216" s="1395" t="s">
        <v>496</v>
      </c>
      <c r="H216" s="1392" t="n">
        <v>4</v>
      </c>
      <c r="I216" s="1394" t="s">
        <v>497</v>
      </c>
      <c r="J216" s="1338" t="n">
        <v>90</v>
      </c>
      <c r="K216" s="1209" t="n">
        <v>360</v>
      </c>
      <c r="L216" s="1209" t="n">
        <v>750</v>
      </c>
      <c r="M216" s="1340" t="n">
        <v>12.3830156168262</v>
      </c>
      <c r="N216" s="1211" t="n">
        <v>368.5536</v>
      </c>
      <c r="O216" s="1213" t="n">
        <v>22856.6546528288</v>
      </c>
      <c r="P216" s="1342" t="n">
        <v>27027.9015273788</v>
      </c>
      <c r="Q216" s="1300" t="n">
        <v>10369.8514479713</v>
      </c>
      <c r="R216" s="1343" t="n">
        <v>33226.5061008</v>
      </c>
      <c r="S216" s="1344" t="n">
        <v>37397.75297535</v>
      </c>
    </row>
    <row r="217" customFormat="false" ht="16.5" hidden="false" customHeight="false" outlineLevel="0" collapsed="false">
      <c r="A217" s="1391" t="s">
        <v>342</v>
      </c>
      <c r="B217" s="1395" t="n">
        <f aca="false">J217</f>
        <v>90</v>
      </c>
      <c r="C217" s="1395" t="s">
        <v>496</v>
      </c>
      <c r="D217" s="1395" t="n">
        <f aca="false">K217</f>
        <v>360</v>
      </c>
      <c r="E217" s="1395" t="s">
        <v>496</v>
      </c>
      <c r="F217" s="1393" t="n">
        <f aca="false">L217</f>
        <v>800</v>
      </c>
      <c r="G217" s="1395" t="s">
        <v>496</v>
      </c>
      <c r="H217" s="1392" t="n">
        <v>4</v>
      </c>
      <c r="I217" s="1394" t="s">
        <v>497</v>
      </c>
      <c r="J217" s="1338" t="n">
        <v>90</v>
      </c>
      <c r="K217" s="1209" t="n">
        <v>360</v>
      </c>
      <c r="L217" s="1209" t="n">
        <v>800</v>
      </c>
      <c r="M217" s="1340" t="n">
        <v>13.1296343090339</v>
      </c>
      <c r="N217" s="1211" t="n">
        <v>414.6228</v>
      </c>
      <c r="O217" s="1213" t="n">
        <v>24207.3086031338</v>
      </c>
      <c r="P217" s="1342" t="n">
        <v>28224.8807718825</v>
      </c>
      <c r="Q217" s="1300" t="n">
        <v>10887.2319540488</v>
      </c>
      <c r="R217" s="1343" t="n">
        <v>35094.5405571825</v>
      </c>
      <c r="S217" s="1344" t="n">
        <v>39112.1127259313</v>
      </c>
    </row>
    <row r="218" customFormat="false" ht="16.5" hidden="false" customHeight="false" outlineLevel="0" collapsed="false">
      <c r="A218" s="1391" t="s">
        <v>342</v>
      </c>
      <c r="B218" s="1395" t="n">
        <f aca="false">J218</f>
        <v>90</v>
      </c>
      <c r="C218" s="1395" t="s">
        <v>496</v>
      </c>
      <c r="D218" s="1395" t="n">
        <f aca="false">K218</f>
        <v>360</v>
      </c>
      <c r="E218" s="1395" t="s">
        <v>496</v>
      </c>
      <c r="F218" s="1393" t="n">
        <f aca="false">L218</f>
        <v>850</v>
      </c>
      <c r="G218" s="1395" t="s">
        <v>496</v>
      </c>
      <c r="H218" s="1392" t="n">
        <v>4</v>
      </c>
      <c r="I218" s="1394" t="s">
        <v>497</v>
      </c>
      <c r="J218" s="1338" t="n">
        <v>90</v>
      </c>
      <c r="K218" s="1209" t="n">
        <v>360</v>
      </c>
      <c r="L218" s="1209" t="n">
        <v>850</v>
      </c>
      <c r="M218" s="1340" t="n">
        <v>13.8762530012416</v>
      </c>
      <c r="N218" s="1211" t="n">
        <v>460.692</v>
      </c>
      <c r="O218" s="1213" t="n">
        <v>25218.5257796063</v>
      </c>
      <c r="P218" s="1342" t="n">
        <v>29408.7391413863</v>
      </c>
      <c r="Q218" s="1300" t="n">
        <v>11620.1094487088</v>
      </c>
      <c r="R218" s="1343" t="n">
        <v>36838.635228315</v>
      </c>
      <c r="S218" s="1344" t="n">
        <v>41028.848590095</v>
      </c>
    </row>
    <row r="219" customFormat="false" ht="16.5" hidden="false" customHeight="false" outlineLevel="0" collapsed="false">
      <c r="A219" s="1391" t="s">
        <v>342</v>
      </c>
      <c r="B219" s="1395" t="n">
        <f aca="false">J219</f>
        <v>90</v>
      </c>
      <c r="C219" s="1395" t="s">
        <v>496</v>
      </c>
      <c r="D219" s="1395" t="n">
        <f aca="false">K219</f>
        <v>360</v>
      </c>
      <c r="E219" s="1395" t="s">
        <v>496</v>
      </c>
      <c r="F219" s="1393" t="n">
        <f aca="false">L219</f>
        <v>900</v>
      </c>
      <c r="G219" s="1395" t="s">
        <v>496</v>
      </c>
      <c r="H219" s="1392" t="n">
        <v>4</v>
      </c>
      <c r="I219" s="1394" t="s">
        <v>497</v>
      </c>
      <c r="J219" s="1338" t="n">
        <v>90</v>
      </c>
      <c r="K219" s="1209" t="n">
        <v>360</v>
      </c>
      <c r="L219" s="1209" t="n">
        <v>900</v>
      </c>
      <c r="M219" s="1340" t="n">
        <v>14.6228716934493</v>
      </c>
      <c r="N219" s="1211" t="n">
        <v>506.7612</v>
      </c>
      <c r="O219" s="1213" t="n">
        <v>26229.7429560788</v>
      </c>
      <c r="P219" s="1342" t="n">
        <v>30592.59751089</v>
      </c>
      <c r="Q219" s="1300" t="n">
        <v>12137.4899547863</v>
      </c>
      <c r="R219" s="1343" t="n">
        <v>38367.232910865</v>
      </c>
      <c r="S219" s="1344" t="n">
        <v>42730.0874656763</v>
      </c>
    </row>
    <row r="220" customFormat="false" ht="16.5" hidden="false" customHeight="false" outlineLevel="0" collapsed="false">
      <c r="A220" s="1391" t="s">
        <v>342</v>
      </c>
      <c r="B220" s="1395" t="n">
        <f aca="false">J220</f>
        <v>90</v>
      </c>
      <c r="C220" s="1395" t="s">
        <v>496</v>
      </c>
      <c r="D220" s="1395" t="n">
        <f aca="false">K220</f>
        <v>360</v>
      </c>
      <c r="E220" s="1395" t="s">
        <v>496</v>
      </c>
      <c r="F220" s="1393" t="n">
        <f aca="false">L220</f>
        <v>950</v>
      </c>
      <c r="G220" s="1395" t="s">
        <v>496</v>
      </c>
      <c r="H220" s="1392" t="n">
        <v>4</v>
      </c>
      <c r="I220" s="1394" t="s">
        <v>497</v>
      </c>
      <c r="J220" s="1338" t="n">
        <v>90</v>
      </c>
      <c r="K220" s="1209" t="n">
        <v>360</v>
      </c>
      <c r="L220" s="1209" t="n">
        <v>950</v>
      </c>
      <c r="M220" s="1340" t="n">
        <v>15.369490385657</v>
      </c>
      <c r="N220" s="1211" t="n">
        <v>552.8304</v>
      </c>
      <c r="O220" s="1213" t="n">
        <v>27240.9601325513</v>
      </c>
      <c r="P220" s="1342" t="n">
        <v>31776.455749185</v>
      </c>
      <c r="Q220" s="1300" t="n">
        <v>12870.3674494463</v>
      </c>
      <c r="R220" s="1343" t="n">
        <v>40111.3275819975</v>
      </c>
      <c r="S220" s="1344" t="n">
        <v>44646.8231986313</v>
      </c>
    </row>
    <row r="221" customFormat="false" ht="16.5" hidden="false" customHeight="false" outlineLevel="0" collapsed="false">
      <c r="A221" s="1391" t="s">
        <v>342</v>
      </c>
      <c r="B221" s="1395" t="n">
        <f aca="false">J221</f>
        <v>90</v>
      </c>
      <c r="C221" s="1395" t="s">
        <v>496</v>
      </c>
      <c r="D221" s="1395" t="n">
        <f aca="false">K221</f>
        <v>360</v>
      </c>
      <c r="E221" s="1395" t="s">
        <v>496</v>
      </c>
      <c r="F221" s="1393" t="n">
        <f aca="false">L221</f>
        <v>1000</v>
      </c>
      <c r="G221" s="1395" t="s">
        <v>496</v>
      </c>
      <c r="H221" s="1392" t="n">
        <v>4</v>
      </c>
      <c r="I221" s="1394" t="s">
        <v>497</v>
      </c>
      <c r="J221" s="1338" t="n">
        <v>90</v>
      </c>
      <c r="K221" s="1209" t="n">
        <v>360</v>
      </c>
      <c r="L221" s="1209" t="n">
        <v>1000</v>
      </c>
      <c r="M221" s="1340" t="n">
        <v>16.2565738778647</v>
      </c>
      <c r="N221" s="1211" t="n">
        <v>598.8996</v>
      </c>
      <c r="O221" s="1213" t="n">
        <v>28312.0716104325</v>
      </c>
      <c r="P221" s="1342" t="n">
        <v>33020.2082888888</v>
      </c>
      <c r="Q221" s="1300" t="n">
        <v>13387.7479555238</v>
      </c>
      <c r="R221" s="1343" t="n">
        <v>41699.8195659563</v>
      </c>
      <c r="S221" s="1344" t="n">
        <v>46407.9562444125</v>
      </c>
    </row>
    <row r="222" customFormat="false" ht="16.5" hidden="false" customHeight="false" outlineLevel="0" collapsed="false">
      <c r="A222" s="1391" t="s">
        <v>342</v>
      </c>
      <c r="B222" s="1395" t="n">
        <f aca="false">J222</f>
        <v>90</v>
      </c>
      <c r="C222" s="1395" t="s">
        <v>496</v>
      </c>
      <c r="D222" s="1395" t="n">
        <f aca="false">K222</f>
        <v>360</v>
      </c>
      <c r="E222" s="1395" t="s">
        <v>496</v>
      </c>
      <c r="F222" s="1393" t="n">
        <f aca="false">L222</f>
        <v>1050</v>
      </c>
      <c r="G222" s="1395" t="s">
        <v>496</v>
      </c>
      <c r="H222" s="1392" t="n">
        <v>4</v>
      </c>
      <c r="I222" s="1394" t="s">
        <v>497</v>
      </c>
      <c r="J222" s="1338" t="n">
        <v>90</v>
      </c>
      <c r="K222" s="1209" t="n">
        <v>360</v>
      </c>
      <c r="L222" s="1209" t="n">
        <v>1050</v>
      </c>
      <c r="M222" s="1340" t="n">
        <v>17.0031925700724</v>
      </c>
      <c r="N222" s="1211" t="n">
        <v>644.9688</v>
      </c>
      <c r="O222" s="1213" t="n">
        <v>29323.288786905</v>
      </c>
      <c r="P222" s="1342" t="n">
        <v>34204.0666583925</v>
      </c>
      <c r="Q222" s="1300" t="n">
        <v>14120.6254501838</v>
      </c>
      <c r="R222" s="1343" t="n">
        <v>43443.9142370888</v>
      </c>
      <c r="S222" s="1344" t="n">
        <v>48324.6921085763</v>
      </c>
    </row>
    <row r="223" customFormat="false" ht="16.5" hidden="false" customHeight="false" outlineLevel="0" collapsed="false">
      <c r="A223" s="1391" t="s">
        <v>342</v>
      </c>
      <c r="B223" s="1392" t="n">
        <f aca="false">J223</f>
        <v>90</v>
      </c>
      <c r="C223" s="1392" t="s">
        <v>496</v>
      </c>
      <c r="D223" s="1392" t="n">
        <f aca="false">K223</f>
        <v>360</v>
      </c>
      <c r="E223" s="1392" t="s">
        <v>496</v>
      </c>
      <c r="F223" s="1393" t="n">
        <f aca="false">L223</f>
        <v>1100</v>
      </c>
      <c r="G223" s="1392" t="s">
        <v>496</v>
      </c>
      <c r="H223" s="1392" t="n">
        <v>4</v>
      </c>
      <c r="I223" s="1394" t="s">
        <v>497</v>
      </c>
      <c r="J223" s="1338" t="n">
        <v>90</v>
      </c>
      <c r="K223" s="1209" t="n">
        <v>360</v>
      </c>
      <c r="L223" s="1209" t="n">
        <v>1100</v>
      </c>
      <c r="M223" s="1340" t="n">
        <v>17.7498112622801</v>
      </c>
      <c r="N223" s="1211" t="n">
        <v>691.038</v>
      </c>
      <c r="O223" s="1213" t="n">
        <v>30334.5059633775</v>
      </c>
      <c r="P223" s="1342" t="n">
        <v>35387.9250278963</v>
      </c>
      <c r="Q223" s="1300" t="n">
        <v>14638.0059562613</v>
      </c>
      <c r="R223" s="1343" t="n">
        <v>44972.5119196388</v>
      </c>
      <c r="S223" s="1344" t="n">
        <v>50025.9309841575</v>
      </c>
    </row>
    <row r="224" customFormat="false" ht="16.5" hidden="false" customHeight="false" outlineLevel="0" collapsed="false">
      <c r="A224" s="1391" t="s">
        <v>342</v>
      </c>
      <c r="B224" s="1395" t="n">
        <f aca="false">J224</f>
        <v>90</v>
      </c>
      <c r="C224" s="1395" t="s">
        <v>496</v>
      </c>
      <c r="D224" s="1395" t="n">
        <f aca="false">K224</f>
        <v>360</v>
      </c>
      <c r="E224" s="1395" t="s">
        <v>496</v>
      </c>
      <c r="F224" s="1393" t="n">
        <f aca="false">L224</f>
        <v>1150</v>
      </c>
      <c r="G224" s="1395" t="s">
        <v>496</v>
      </c>
      <c r="H224" s="1392" t="n">
        <v>4</v>
      </c>
      <c r="I224" s="1394" t="s">
        <v>497</v>
      </c>
      <c r="J224" s="1338" t="n">
        <v>90</v>
      </c>
      <c r="K224" s="1209" t="n">
        <v>360</v>
      </c>
      <c r="L224" s="1209" t="n">
        <v>1150</v>
      </c>
      <c r="M224" s="1340" t="n">
        <v>18.4964299544878</v>
      </c>
      <c r="N224" s="1211" t="n">
        <v>737.1072</v>
      </c>
      <c r="O224" s="1213" t="n">
        <v>31345.72313985</v>
      </c>
      <c r="P224" s="1342" t="n">
        <v>36571.7833974</v>
      </c>
      <c r="Q224" s="1300" t="n">
        <v>15155.3864623388</v>
      </c>
      <c r="R224" s="1343" t="n">
        <v>46501.1096021888</v>
      </c>
      <c r="S224" s="1344" t="n">
        <v>51727.1698597388</v>
      </c>
    </row>
    <row r="225" customFormat="false" ht="16.5" hidden="false" customHeight="false" outlineLevel="0" collapsed="false">
      <c r="A225" s="1391" t="s">
        <v>342</v>
      </c>
      <c r="B225" s="1395" t="n">
        <f aca="false">J225</f>
        <v>90</v>
      </c>
      <c r="C225" s="1395" t="s">
        <v>496</v>
      </c>
      <c r="D225" s="1395" t="n">
        <f aca="false">K225</f>
        <v>360</v>
      </c>
      <c r="E225" s="1395" t="s">
        <v>496</v>
      </c>
      <c r="F225" s="1393" t="n">
        <f aca="false">L225</f>
        <v>1200</v>
      </c>
      <c r="G225" s="1395" t="s">
        <v>496</v>
      </c>
      <c r="H225" s="1392" t="n">
        <v>4</v>
      </c>
      <c r="I225" s="1394" t="s">
        <v>497</v>
      </c>
      <c r="J225" s="1338" t="n">
        <v>90</v>
      </c>
      <c r="K225" s="1209" t="n">
        <v>360</v>
      </c>
      <c r="L225" s="1209" t="n">
        <v>1200</v>
      </c>
      <c r="M225" s="1340" t="n">
        <v>19.2430486466955</v>
      </c>
      <c r="N225" s="1211" t="n">
        <v>783.1764</v>
      </c>
      <c r="O225" s="1213" t="n">
        <v>32356.9403163225</v>
      </c>
      <c r="P225" s="1342" t="n">
        <v>37755.641635695</v>
      </c>
      <c r="Q225" s="1300" t="n">
        <v>15888.2640882075</v>
      </c>
      <c r="R225" s="1343" t="n">
        <v>48245.20440453</v>
      </c>
      <c r="S225" s="1344" t="n">
        <v>53643.9057239025</v>
      </c>
    </row>
    <row r="226" customFormat="false" ht="16.5" hidden="false" customHeight="false" outlineLevel="0" collapsed="false">
      <c r="A226" s="1391" t="s">
        <v>342</v>
      </c>
      <c r="B226" s="1395" t="n">
        <f aca="false">J226</f>
        <v>90</v>
      </c>
      <c r="C226" s="1395" t="s">
        <v>496</v>
      </c>
      <c r="D226" s="1395" t="n">
        <f aca="false">K226</f>
        <v>360</v>
      </c>
      <c r="E226" s="1395" t="s">
        <v>496</v>
      </c>
      <c r="F226" s="1393" t="n">
        <f aca="false">L226</f>
        <v>1250</v>
      </c>
      <c r="G226" s="1395" t="s">
        <v>496</v>
      </c>
      <c r="H226" s="1392" t="n">
        <v>4</v>
      </c>
      <c r="I226" s="1394" t="s">
        <v>497</v>
      </c>
      <c r="J226" s="1338" t="n">
        <v>90</v>
      </c>
      <c r="K226" s="1209" t="n">
        <v>360</v>
      </c>
      <c r="L226" s="1209" t="n">
        <v>1250</v>
      </c>
      <c r="M226" s="1340" t="n">
        <v>19.9896673389032</v>
      </c>
      <c r="N226" s="1211" t="n">
        <v>829.2456</v>
      </c>
      <c r="O226" s="1213" t="n">
        <v>33368.157492795</v>
      </c>
      <c r="P226" s="1342" t="n">
        <v>38939.5000051988</v>
      </c>
      <c r="Q226" s="1300" t="n">
        <v>16405.644594285</v>
      </c>
      <c r="R226" s="1343" t="n">
        <v>49773.80208708</v>
      </c>
      <c r="S226" s="1344" t="n">
        <v>55345.1445994838</v>
      </c>
    </row>
    <row r="227" customFormat="false" ht="16.5" hidden="false" customHeight="false" outlineLevel="0" collapsed="false">
      <c r="A227" s="1391" t="s">
        <v>342</v>
      </c>
      <c r="B227" s="1395" t="n">
        <f aca="false">J227</f>
        <v>90</v>
      </c>
      <c r="C227" s="1395" t="s">
        <v>496</v>
      </c>
      <c r="D227" s="1395" t="n">
        <f aca="false">K227</f>
        <v>360</v>
      </c>
      <c r="E227" s="1395" t="s">
        <v>496</v>
      </c>
      <c r="F227" s="1393" t="n">
        <f aca="false">L227</f>
        <v>1300</v>
      </c>
      <c r="G227" s="1395" t="s">
        <v>496</v>
      </c>
      <c r="H227" s="1392" t="n">
        <v>4</v>
      </c>
      <c r="I227" s="1394" t="s">
        <v>497</v>
      </c>
      <c r="J227" s="1338" t="n">
        <v>90</v>
      </c>
      <c r="K227" s="1209" t="n">
        <v>360</v>
      </c>
      <c r="L227" s="1209" t="n">
        <v>1300</v>
      </c>
      <c r="M227" s="1340" t="n">
        <v>20.7362860311109</v>
      </c>
      <c r="N227" s="1211" t="n">
        <v>875.3148</v>
      </c>
      <c r="O227" s="1213" t="n">
        <v>34379.3746692675</v>
      </c>
      <c r="P227" s="1342" t="n">
        <v>40123.3583747025</v>
      </c>
      <c r="Q227" s="1300" t="n">
        <v>17138.522088945</v>
      </c>
      <c r="R227" s="1343" t="n">
        <v>51517.8967582125</v>
      </c>
      <c r="S227" s="1344" t="n">
        <v>57261.8804636475</v>
      </c>
    </row>
    <row r="228" customFormat="false" ht="16.5" hidden="false" customHeight="false" outlineLevel="0" collapsed="false">
      <c r="A228" s="1391" t="s">
        <v>342</v>
      </c>
      <c r="B228" s="1395" t="n">
        <f aca="false">J228</f>
        <v>90</v>
      </c>
      <c r="C228" s="1395" t="s">
        <v>496</v>
      </c>
      <c r="D228" s="1395" t="n">
        <f aca="false">K228</f>
        <v>360</v>
      </c>
      <c r="E228" s="1395" t="s">
        <v>496</v>
      </c>
      <c r="F228" s="1393" t="n">
        <f aca="false">L228</f>
        <v>1350</v>
      </c>
      <c r="G228" s="1395" t="s">
        <v>496</v>
      </c>
      <c r="H228" s="1392" t="n">
        <v>4</v>
      </c>
      <c r="I228" s="1394" t="s">
        <v>497</v>
      </c>
      <c r="J228" s="1338" t="n">
        <v>90</v>
      </c>
      <c r="K228" s="1209" t="n">
        <v>360</v>
      </c>
      <c r="L228" s="1209" t="n">
        <v>1350</v>
      </c>
      <c r="M228" s="1340" t="n">
        <v>21.4829047233186</v>
      </c>
      <c r="N228" s="1211" t="n">
        <v>921.384</v>
      </c>
      <c r="O228" s="1213" t="n">
        <v>35390.59184574</v>
      </c>
      <c r="P228" s="1342" t="n">
        <v>41307.2167442063</v>
      </c>
      <c r="Q228" s="1300" t="n">
        <v>17655.9025950225</v>
      </c>
      <c r="R228" s="1343" t="n">
        <v>53046.4944407625</v>
      </c>
      <c r="S228" s="1344" t="n">
        <v>58963.1193392288</v>
      </c>
    </row>
    <row r="229" customFormat="false" ht="16.5" hidden="false" customHeight="false" outlineLevel="0" collapsed="false">
      <c r="A229" s="1391" t="s">
        <v>342</v>
      </c>
      <c r="B229" s="1395" t="n">
        <f aca="false">J229</f>
        <v>90</v>
      </c>
      <c r="C229" s="1395" t="s">
        <v>496</v>
      </c>
      <c r="D229" s="1395" t="n">
        <f aca="false">K229</f>
        <v>360</v>
      </c>
      <c r="E229" s="1395" t="s">
        <v>496</v>
      </c>
      <c r="F229" s="1393" t="n">
        <f aca="false">L229</f>
        <v>1400</v>
      </c>
      <c r="G229" s="1395" t="s">
        <v>496</v>
      </c>
      <c r="H229" s="1392" t="n">
        <v>4</v>
      </c>
      <c r="I229" s="1394" t="s">
        <v>497</v>
      </c>
      <c r="J229" s="1338" t="n">
        <v>90</v>
      </c>
      <c r="K229" s="1209" t="n">
        <v>360</v>
      </c>
      <c r="L229" s="1209" t="n">
        <v>1400</v>
      </c>
      <c r="M229" s="1340" t="n">
        <v>22.2295234155263</v>
      </c>
      <c r="N229" s="1211" t="n">
        <v>967.4532</v>
      </c>
      <c r="O229" s="1213" t="n">
        <v>36401.8090222125</v>
      </c>
      <c r="P229" s="1342" t="n">
        <v>42491.0749825013</v>
      </c>
      <c r="Q229" s="1300" t="n">
        <v>18388.7800896825</v>
      </c>
      <c r="R229" s="1343" t="n">
        <v>54790.589111895</v>
      </c>
      <c r="S229" s="1344" t="n">
        <v>60879.8550721838</v>
      </c>
    </row>
    <row r="230" customFormat="false" ht="16.5" hidden="false" customHeight="false" outlineLevel="0" collapsed="false">
      <c r="A230" s="1391" t="s">
        <v>342</v>
      </c>
      <c r="B230" s="1395" t="n">
        <f aca="false">J230</f>
        <v>90</v>
      </c>
      <c r="C230" s="1395" t="s">
        <v>496</v>
      </c>
      <c r="D230" s="1395" t="n">
        <f aca="false">K230</f>
        <v>360</v>
      </c>
      <c r="E230" s="1395" t="s">
        <v>496</v>
      </c>
      <c r="F230" s="1393" t="n">
        <f aca="false">L230</f>
        <v>1450</v>
      </c>
      <c r="G230" s="1395" t="s">
        <v>496</v>
      </c>
      <c r="H230" s="1392" t="n">
        <v>4</v>
      </c>
      <c r="I230" s="1394" t="s">
        <v>497</v>
      </c>
      <c r="J230" s="1338" t="n">
        <v>90</v>
      </c>
      <c r="K230" s="1209" t="n">
        <v>360</v>
      </c>
      <c r="L230" s="1209" t="n">
        <v>1450</v>
      </c>
      <c r="M230" s="1340" t="n">
        <v>22.976142107734</v>
      </c>
      <c r="N230" s="1211" t="n">
        <v>1013.5224</v>
      </c>
      <c r="O230" s="1213" t="n">
        <v>37413.026198685</v>
      </c>
      <c r="P230" s="1342" t="n">
        <v>43674.933352005</v>
      </c>
      <c r="Q230" s="1300" t="n">
        <v>18906.16059576</v>
      </c>
      <c r="R230" s="1343" t="n">
        <v>56319.186794445</v>
      </c>
      <c r="S230" s="1344" t="n">
        <v>62581.093947765</v>
      </c>
    </row>
    <row r="231" customFormat="false" ht="16.5" hidden="false" customHeight="false" outlineLevel="0" collapsed="false">
      <c r="A231" s="1391" t="s">
        <v>342</v>
      </c>
      <c r="B231" s="1395" t="n">
        <f aca="false">J231</f>
        <v>90</v>
      </c>
      <c r="C231" s="1395" t="s">
        <v>496</v>
      </c>
      <c r="D231" s="1395" t="n">
        <f aca="false">K231</f>
        <v>360</v>
      </c>
      <c r="E231" s="1395" t="s">
        <v>496</v>
      </c>
      <c r="F231" s="1393" t="n">
        <f aca="false">L231</f>
        <v>1500</v>
      </c>
      <c r="G231" s="1395" t="s">
        <v>496</v>
      </c>
      <c r="H231" s="1392" t="n">
        <v>4</v>
      </c>
      <c r="I231" s="1394" t="s">
        <v>497</v>
      </c>
      <c r="J231" s="1338" t="n">
        <v>90</v>
      </c>
      <c r="K231" s="1209" t="n">
        <v>360</v>
      </c>
      <c r="L231" s="1209" t="n">
        <v>1500</v>
      </c>
      <c r="M231" s="1340" t="n">
        <v>24.0812043999417</v>
      </c>
      <c r="N231" s="1211" t="n">
        <v>1059.5916</v>
      </c>
      <c r="O231" s="1213" t="n">
        <v>39107.0451815888</v>
      </c>
      <c r="P231" s="1342" t="n">
        <v>45719.1453396488</v>
      </c>
      <c r="Q231" s="1300" t="n">
        <v>19639.03809042</v>
      </c>
      <c r="R231" s="1343" t="n">
        <v>58746.0832720088</v>
      </c>
      <c r="S231" s="1344" t="n">
        <v>65358.1834300688</v>
      </c>
    </row>
    <row r="232" customFormat="false" ht="16.5" hidden="false" customHeight="false" outlineLevel="0" collapsed="false">
      <c r="A232" s="1391" t="s">
        <v>342</v>
      </c>
      <c r="B232" s="1395" t="n">
        <f aca="false">J232</f>
        <v>90</v>
      </c>
      <c r="C232" s="1395" t="s">
        <v>496</v>
      </c>
      <c r="D232" s="1395" t="n">
        <f aca="false">K232</f>
        <v>360</v>
      </c>
      <c r="E232" s="1395" t="s">
        <v>496</v>
      </c>
      <c r="F232" s="1393" t="n">
        <f aca="false">L232</f>
        <v>1550</v>
      </c>
      <c r="G232" s="1395" t="s">
        <v>496</v>
      </c>
      <c r="H232" s="1392" t="n">
        <v>4</v>
      </c>
      <c r="I232" s="1394" t="s">
        <v>497</v>
      </c>
      <c r="J232" s="1338" t="n">
        <v>90</v>
      </c>
      <c r="K232" s="1209" t="n">
        <v>360</v>
      </c>
      <c r="L232" s="1209" t="n">
        <v>1550</v>
      </c>
      <c r="M232" s="1340" t="n">
        <v>24.8278230921494</v>
      </c>
      <c r="N232" s="1211" t="n">
        <v>1105.6608</v>
      </c>
      <c r="O232" s="1213" t="n">
        <v>40118.2623580613</v>
      </c>
      <c r="P232" s="1342" t="n">
        <v>46903.0035779438</v>
      </c>
      <c r="Q232" s="1300" t="n">
        <v>20156.4185964975</v>
      </c>
      <c r="R232" s="1343" t="n">
        <v>60274.6809545588</v>
      </c>
      <c r="S232" s="1344" t="n">
        <v>67059.4221744413</v>
      </c>
    </row>
    <row r="233" customFormat="false" ht="16.5" hidden="false" customHeight="false" outlineLevel="0" collapsed="false">
      <c r="A233" s="1391" t="s">
        <v>342</v>
      </c>
      <c r="B233" s="1392" t="n">
        <f aca="false">J233</f>
        <v>90</v>
      </c>
      <c r="C233" s="1392" t="s">
        <v>496</v>
      </c>
      <c r="D233" s="1392" t="n">
        <f aca="false">K233</f>
        <v>360</v>
      </c>
      <c r="E233" s="1392" t="s">
        <v>496</v>
      </c>
      <c r="F233" s="1393" t="n">
        <f aca="false">L233</f>
        <v>1600</v>
      </c>
      <c r="G233" s="1392" t="s">
        <v>496</v>
      </c>
      <c r="H233" s="1392" t="n">
        <v>4</v>
      </c>
      <c r="I233" s="1394" t="s">
        <v>497</v>
      </c>
      <c r="J233" s="1338" t="n">
        <v>90</v>
      </c>
      <c r="K233" s="1209" t="n">
        <v>360</v>
      </c>
      <c r="L233" s="1209" t="n">
        <v>1600</v>
      </c>
      <c r="M233" s="1340" t="n">
        <v>25.5744417843571</v>
      </c>
      <c r="N233" s="1211" t="n">
        <v>1151.73</v>
      </c>
      <c r="O233" s="1213" t="n">
        <v>41129.4795345338</v>
      </c>
      <c r="P233" s="1342" t="n">
        <v>48086.8619474475</v>
      </c>
      <c r="Q233" s="1300" t="n">
        <v>20673.799102575</v>
      </c>
      <c r="R233" s="1343" t="n">
        <v>61803.2786371088</v>
      </c>
      <c r="S233" s="1344" t="n">
        <v>68760.6610500225</v>
      </c>
    </row>
    <row r="234" customFormat="false" ht="16.5" hidden="false" customHeight="false" outlineLevel="0" collapsed="false">
      <c r="A234" s="1391" t="s">
        <v>342</v>
      </c>
      <c r="B234" s="1395" t="n">
        <f aca="false">J234</f>
        <v>90</v>
      </c>
      <c r="C234" s="1395" t="s">
        <v>496</v>
      </c>
      <c r="D234" s="1395" t="n">
        <f aca="false">K234</f>
        <v>360</v>
      </c>
      <c r="E234" s="1395" t="s">
        <v>496</v>
      </c>
      <c r="F234" s="1393" t="n">
        <f aca="false">L234</f>
        <v>1650</v>
      </c>
      <c r="G234" s="1395" t="s">
        <v>496</v>
      </c>
      <c r="H234" s="1392" t="n">
        <v>4</v>
      </c>
      <c r="I234" s="1394" t="s">
        <v>497</v>
      </c>
      <c r="J234" s="1338" t="n">
        <v>90</v>
      </c>
      <c r="K234" s="1209" t="n">
        <v>360</v>
      </c>
      <c r="L234" s="1209" t="n">
        <v>1650</v>
      </c>
      <c r="M234" s="1340" t="n">
        <v>26.3210604765648</v>
      </c>
      <c r="N234" s="1211" t="n">
        <v>1197.7992</v>
      </c>
      <c r="O234" s="1213" t="n">
        <v>42140.6967110063</v>
      </c>
      <c r="P234" s="1342" t="n">
        <v>49270.7203169513</v>
      </c>
      <c r="Q234" s="1300" t="n">
        <v>21406.676597235</v>
      </c>
      <c r="R234" s="1343" t="n">
        <v>63547.3733082413</v>
      </c>
      <c r="S234" s="1344" t="n">
        <v>70677.3969141863</v>
      </c>
    </row>
    <row r="235" customFormat="false" ht="16.5" hidden="false" customHeight="false" outlineLevel="0" collapsed="false">
      <c r="A235" s="1391" t="s">
        <v>342</v>
      </c>
      <c r="B235" s="1395" t="n">
        <f aca="false">J235</f>
        <v>90</v>
      </c>
      <c r="C235" s="1395" t="s">
        <v>496</v>
      </c>
      <c r="D235" s="1395" t="n">
        <f aca="false">K235</f>
        <v>360</v>
      </c>
      <c r="E235" s="1395" t="s">
        <v>496</v>
      </c>
      <c r="F235" s="1393" t="n">
        <f aca="false">L235</f>
        <v>1700</v>
      </c>
      <c r="G235" s="1395" t="s">
        <v>496</v>
      </c>
      <c r="H235" s="1392" t="n">
        <v>4</v>
      </c>
      <c r="I235" s="1394" t="s">
        <v>497</v>
      </c>
      <c r="J235" s="1338" t="n">
        <v>90</v>
      </c>
      <c r="K235" s="1209" t="n">
        <v>360</v>
      </c>
      <c r="L235" s="1209" t="n">
        <v>1700</v>
      </c>
      <c r="M235" s="1340" t="n">
        <v>27.0676791687725</v>
      </c>
      <c r="N235" s="1211" t="n">
        <v>1243.8684</v>
      </c>
      <c r="O235" s="1213" t="n">
        <v>43151.9138874788</v>
      </c>
      <c r="P235" s="1342" t="n">
        <v>50454.578686455</v>
      </c>
      <c r="Q235" s="1300" t="n">
        <v>21924.0571033125</v>
      </c>
      <c r="R235" s="1343" t="n">
        <v>65075.9709907913</v>
      </c>
      <c r="S235" s="1344" t="n">
        <v>72378.6357897675</v>
      </c>
    </row>
    <row r="236" customFormat="false" ht="16.5" hidden="false" customHeight="false" outlineLevel="0" collapsed="false">
      <c r="A236" s="1391" t="s">
        <v>342</v>
      </c>
      <c r="B236" s="1395" t="n">
        <f aca="false">J236</f>
        <v>90</v>
      </c>
      <c r="C236" s="1395" t="s">
        <v>496</v>
      </c>
      <c r="D236" s="1395" t="n">
        <f aca="false">K236</f>
        <v>360</v>
      </c>
      <c r="E236" s="1395" t="s">
        <v>496</v>
      </c>
      <c r="F236" s="1393" t="n">
        <f aca="false">L236</f>
        <v>1750</v>
      </c>
      <c r="G236" s="1395" t="s">
        <v>496</v>
      </c>
      <c r="H236" s="1392" t="n">
        <v>4</v>
      </c>
      <c r="I236" s="1394" t="s">
        <v>497</v>
      </c>
      <c r="J236" s="1338" t="n">
        <v>90</v>
      </c>
      <c r="K236" s="1209" t="n">
        <v>360</v>
      </c>
      <c r="L236" s="1209" t="n">
        <v>1750</v>
      </c>
      <c r="M236" s="1340" t="n">
        <v>27.8142978609802</v>
      </c>
      <c r="N236" s="1211" t="n">
        <v>1289.9376</v>
      </c>
      <c r="O236" s="1213" t="n">
        <v>44163.1310639513</v>
      </c>
      <c r="P236" s="1342" t="n">
        <v>51638.43692475</v>
      </c>
      <c r="Q236" s="1300" t="n">
        <v>22656.9345979725</v>
      </c>
      <c r="R236" s="1343" t="n">
        <v>66820.0656619238</v>
      </c>
      <c r="S236" s="1344" t="n">
        <v>74295.3715227225</v>
      </c>
    </row>
    <row r="237" customFormat="false" ht="16.5" hidden="false" customHeight="false" outlineLevel="0" collapsed="false">
      <c r="A237" s="1391" t="s">
        <v>342</v>
      </c>
      <c r="B237" s="1395" t="n">
        <f aca="false">J237</f>
        <v>90</v>
      </c>
      <c r="C237" s="1395" t="s">
        <v>496</v>
      </c>
      <c r="D237" s="1395" t="n">
        <f aca="false">K237</f>
        <v>360</v>
      </c>
      <c r="E237" s="1395" t="s">
        <v>496</v>
      </c>
      <c r="F237" s="1393" t="n">
        <f aca="false">L237</f>
        <v>1800</v>
      </c>
      <c r="G237" s="1395" t="s">
        <v>496</v>
      </c>
      <c r="H237" s="1392" t="n">
        <v>4</v>
      </c>
      <c r="I237" s="1394" t="s">
        <v>497</v>
      </c>
      <c r="J237" s="1338" t="n">
        <v>90</v>
      </c>
      <c r="K237" s="1209" t="n">
        <v>360</v>
      </c>
      <c r="L237" s="1209" t="n">
        <v>1800</v>
      </c>
      <c r="M237" s="1340" t="n">
        <v>28.5609165531879</v>
      </c>
      <c r="N237" s="1211" t="n">
        <v>1336.0068</v>
      </c>
      <c r="O237" s="1213" t="n">
        <v>45174.3482404238</v>
      </c>
      <c r="P237" s="1342" t="n">
        <v>52822.2952942538</v>
      </c>
      <c r="Q237" s="1300" t="n">
        <v>23174.31510405</v>
      </c>
      <c r="R237" s="1343" t="n">
        <v>68348.6633444738</v>
      </c>
      <c r="S237" s="1344" t="n">
        <v>75996.6103983038</v>
      </c>
    </row>
    <row r="238" customFormat="false" ht="16.5" hidden="false" customHeight="false" outlineLevel="0" collapsed="false">
      <c r="A238" s="1391" t="s">
        <v>342</v>
      </c>
      <c r="B238" s="1395" t="n">
        <f aca="false">J238</f>
        <v>90</v>
      </c>
      <c r="C238" s="1395" t="s">
        <v>496</v>
      </c>
      <c r="D238" s="1395" t="n">
        <f aca="false">K238</f>
        <v>360</v>
      </c>
      <c r="E238" s="1395" t="s">
        <v>496</v>
      </c>
      <c r="F238" s="1393" t="n">
        <f aca="false">L238</f>
        <v>1850</v>
      </c>
      <c r="G238" s="1395" t="s">
        <v>496</v>
      </c>
      <c r="H238" s="1392" t="n">
        <v>4</v>
      </c>
      <c r="I238" s="1394" t="s">
        <v>497</v>
      </c>
      <c r="J238" s="1338" t="n">
        <v>90</v>
      </c>
      <c r="K238" s="1209" t="n">
        <v>360</v>
      </c>
      <c r="L238" s="1209" t="n">
        <v>1850</v>
      </c>
      <c r="M238" s="1340" t="n">
        <v>29.3075352453955</v>
      </c>
      <c r="N238" s="1211" t="n">
        <v>1382.076</v>
      </c>
      <c r="O238" s="1213" t="n">
        <v>46185.5654168963</v>
      </c>
      <c r="P238" s="1342" t="n">
        <v>54006.1536637575</v>
      </c>
      <c r="Q238" s="1300" t="n">
        <v>23907.1927299188</v>
      </c>
      <c r="R238" s="1343" t="n">
        <v>70092.758146815</v>
      </c>
      <c r="S238" s="1344" t="n">
        <v>77913.3463936763</v>
      </c>
    </row>
    <row r="239" customFormat="false" ht="16.5" hidden="false" customHeight="false" outlineLevel="0" collapsed="false">
      <c r="A239" s="1391" t="s">
        <v>342</v>
      </c>
      <c r="B239" s="1395" t="n">
        <f aca="false">J239</f>
        <v>90</v>
      </c>
      <c r="C239" s="1395" t="s">
        <v>496</v>
      </c>
      <c r="D239" s="1395" t="n">
        <f aca="false">K239</f>
        <v>360</v>
      </c>
      <c r="E239" s="1395" t="s">
        <v>496</v>
      </c>
      <c r="F239" s="1393" t="n">
        <f aca="false">L239</f>
        <v>1900</v>
      </c>
      <c r="G239" s="1395" t="s">
        <v>496</v>
      </c>
      <c r="H239" s="1392" t="n">
        <v>4</v>
      </c>
      <c r="I239" s="1394" t="s">
        <v>497</v>
      </c>
      <c r="J239" s="1338" t="n">
        <v>90</v>
      </c>
      <c r="K239" s="1209" t="n">
        <v>360</v>
      </c>
      <c r="L239" s="1209" t="n">
        <v>1900</v>
      </c>
      <c r="M239" s="1340" t="n">
        <v>30.0541539376033</v>
      </c>
      <c r="N239" s="1211" t="n">
        <v>1428.1452</v>
      </c>
      <c r="O239" s="1213" t="n">
        <v>47196.7825933688</v>
      </c>
      <c r="P239" s="1342" t="n">
        <v>55190.0120332613</v>
      </c>
      <c r="Q239" s="1300" t="n">
        <v>24424.5732359963</v>
      </c>
      <c r="R239" s="1343" t="n">
        <v>71621.355829365</v>
      </c>
      <c r="S239" s="1344" t="n">
        <v>79614.5852692575</v>
      </c>
    </row>
    <row r="240" customFormat="false" ht="16.5" hidden="false" customHeight="false" outlineLevel="0" collapsed="false">
      <c r="A240" s="1391" t="s">
        <v>342</v>
      </c>
      <c r="B240" s="1395" t="n">
        <f aca="false">J240</f>
        <v>90</v>
      </c>
      <c r="C240" s="1395" t="s">
        <v>496</v>
      </c>
      <c r="D240" s="1395" t="n">
        <f aca="false">K240</f>
        <v>360</v>
      </c>
      <c r="E240" s="1395" t="s">
        <v>496</v>
      </c>
      <c r="F240" s="1393" t="n">
        <f aca="false">L240</f>
        <v>1950</v>
      </c>
      <c r="G240" s="1395" t="s">
        <v>496</v>
      </c>
      <c r="H240" s="1392" t="n">
        <v>4</v>
      </c>
      <c r="I240" s="1394" t="s">
        <v>497</v>
      </c>
      <c r="J240" s="1338" t="n">
        <v>90</v>
      </c>
      <c r="K240" s="1209" t="n">
        <v>360</v>
      </c>
      <c r="L240" s="1209" t="n">
        <v>1950</v>
      </c>
      <c r="M240" s="1340" t="n">
        <v>30.800772629811</v>
      </c>
      <c r="N240" s="1211" t="n">
        <v>1474.2144</v>
      </c>
      <c r="O240" s="1213" t="n">
        <v>48207.9997698413</v>
      </c>
      <c r="P240" s="1342" t="n">
        <v>56373.870402765</v>
      </c>
      <c r="Q240" s="1300" t="n">
        <v>24941.9537420738</v>
      </c>
      <c r="R240" s="1343" t="n">
        <v>73149.953511915</v>
      </c>
      <c r="S240" s="1344" t="n">
        <v>81315.8241448388</v>
      </c>
    </row>
    <row r="241" customFormat="false" ht="16.5" hidden="false" customHeight="false" outlineLevel="0" collapsed="false">
      <c r="A241" s="1391" t="s">
        <v>342</v>
      </c>
      <c r="B241" s="1395" t="n">
        <f aca="false">J241</f>
        <v>90</v>
      </c>
      <c r="C241" s="1395" t="s">
        <v>496</v>
      </c>
      <c r="D241" s="1395" t="n">
        <f aca="false">K241</f>
        <v>360</v>
      </c>
      <c r="E241" s="1395" t="s">
        <v>496</v>
      </c>
      <c r="F241" s="1393" t="n">
        <f aca="false">L241</f>
        <v>2000</v>
      </c>
      <c r="G241" s="1395" t="s">
        <v>496</v>
      </c>
      <c r="H241" s="1392" t="n">
        <v>4</v>
      </c>
      <c r="I241" s="1394" t="s">
        <v>497</v>
      </c>
      <c r="J241" s="1338" t="n">
        <v>90</v>
      </c>
      <c r="K241" s="1209" t="n">
        <v>360</v>
      </c>
      <c r="L241" s="1209" t="n">
        <v>2000</v>
      </c>
      <c r="M241" s="1340" t="n">
        <v>31.6878561220186</v>
      </c>
      <c r="N241" s="1211" t="n">
        <v>1520.2836</v>
      </c>
      <c r="O241" s="1213" t="n">
        <v>49654.761636555</v>
      </c>
      <c r="P241" s="1342" t="n">
        <v>57714.19245126</v>
      </c>
      <c r="Q241" s="1300" t="n">
        <v>25674.8312367338</v>
      </c>
      <c r="R241" s="1343" t="n">
        <v>75329.5928732888</v>
      </c>
      <c r="S241" s="1344" t="n">
        <v>83389.0236879938</v>
      </c>
    </row>
    <row r="242" customFormat="false" ht="16.5" hidden="false" customHeight="false" outlineLevel="0" collapsed="false">
      <c r="A242" s="1391" t="s">
        <v>342</v>
      </c>
      <c r="B242" s="1395" t="n">
        <f aca="false">J242</f>
        <v>90</v>
      </c>
      <c r="C242" s="1395" t="s">
        <v>496</v>
      </c>
      <c r="D242" s="1395" t="n">
        <f aca="false">K242</f>
        <v>360</v>
      </c>
      <c r="E242" s="1395" t="s">
        <v>496</v>
      </c>
      <c r="F242" s="1393" t="n">
        <f aca="false">L242</f>
        <v>2050</v>
      </c>
      <c r="G242" s="1395" t="s">
        <v>496</v>
      </c>
      <c r="H242" s="1392" t="n">
        <v>4</v>
      </c>
      <c r="I242" s="1394" t="s">
        <v>497</v>
      </c>
      <c r="J242" s="1338" t="n">
        <v>90</v>
      </c>
      <c r="K242" s="1209" t="n">
        <v>360</v>
      </c>
      <c r="L242" s="1209" t="n">
        <v>2050</v>
      </c>
      <c r="M242" s="1340" t="n">
        <v>32.4344748142263</v>
      </c>
      <c r="N242" s="1211" t="n">
        <v>1566.3528</v>
      </c>
      <c r="O242" s="1213" t="n">
        <v>50665.9788130275</v>
      </c>
      <c r="P242" s="1342" t="n">
        <v>58898.0508207638</v>
      </c>
      <c r="Q242" s="1300" t="n">
        <v>26192.2117428113</v>
      </c>
      <c r="R242" s="1343" t="n">
        <v>76858.1905558388</v>
      </c>
      <c r="S242" s="1344" t="n">
        <v>85090.262563575</v>
      </c>
    </row>
    <row r="243" customFormat="false" ht="16.5" hidden="false" customHeight="false" outlineLevel="0" collapsed="false">
      <c r="A243" s="1391" t="s">
        <v>342</v>
      </c>
      <c r="B243" s="1392" t="n">
        <f aca="false">J243</f>
        <v>90</v>
      </c>
      <c r="C243" s="1392" t="s">
        <v>496</v>
      </c>
      <c r="D243" s="1392" t="n">
        <f aca="false">K243</f>
        <v>360</v>
      </c>
      <c r="E243" s="1392" t="s">
        <v>496</v>
      </c>
      <c r="F243" s="1393" t="n">
        <f aca="false">L243</f>
        <v>2100</v>
      </c>
      <c r="G243" s="1392" t="s">
        <v>496</v>
      </c>
      <c r="H243" s="1392" t="n">
        <v>4</v>
      </c>
      <c r="I243" s="1394" t="s">
        <v>497</v>
      </c>
      <c r="J243" s="1338" t="n">
        <v>90</v>
      </c>
      <c r="K243" s="1209" t="n">
        <v>360</v>
      </c>
      <c r="L243" s="1209" t="n">
        <v>2100</v>
      </c>
      <c r="M243" s="1340" t="n">
        <v>33.181093506434</v>
      </c>
      <c r="N243" s="1211" t="n">
        <v>1612.422</v>
      </c>
      <c r="O243" s="1213" t="n">
        <v>51677.1959895</v>
      </c>
      <c r="P243" s="1342" t="n">
        <v>60081.9091902675</v>
      </c>
      <c r="Q243" s="1300" t="n">
        <v>26925.0892374713</v>
      </c>
      <c r="R243" s="1343" t="n">
        <v>78602.2852269713</v>
      </c>
      <c r="S243" s="1344" t="n">
        <v>87006.9984277388</v>
      </c>
    </row>
    <row r="244" customFormat="false" ht="16.5" hidden="false" customHeight="false" outlineLevel="0" collapsed="false">
      <c r="A244" s="1391" t="s">
        <v>342</v>
      </c>
      <c r="B244" s="1395" t="n">
        <f aca="false">J244</f>
        <v>90</v>
      </c>
      <c r="C244" s="1395" t="s">
        <v>496</v>
      </c>
      <c r="D244" s="1395" t="n">
        <f aca="false">K244</f>
        <v>360</v>
      </c>
      <c r="E244" s="1395" t="s">
        <v>496</v>
      </c>
      <c r="F244" s="1393" t="n">
        <f aca="false">L244</f>
        <v>2150</v>
      </c>
      <c r="G244" s="1395" t="s">
        <v>496</v>
      </c>
      <c r="H244" s="1392" t="n">
        <v>4</v>
      </c>
      <c r="I244" s="1394" t="s">
        <v>497</v>
      </c>
      <c r="J244" s="1338" t="n">
        <v>90</v>
      </c>
      <c r="K244" s="1209" t="n">
        <v>360</v>
      </c>
      <c r="L244" s="1209" t="n">
        <v>2150</v>
      </c>
      <c r="M244" s="1340" t="n">
        <v>33.9277121986417</v>
      </c>
      <c r="N244" s="1211" t="n">
        <v>1658.4912</v>
      </c>
      <c r="O244" s="1213" t="n">
        <v>52688.4131659725</v>
      </c>
      <c r="P244" s="1342" t="n">
        <v>61265.7675597713</v>
      </c>
      <c r="Q244" s="1300" t="n">
        <v>27442.4697435488</v>
      </c>
      <c r="R244" s="1343" t="n">
        <v>80130.8829095213</v>
      </c>
      <c r="S244" s="1344" t="n">
        <v>88708.23730332</v>
      </c>
    </row>
    <row r="245" customFormat="false" ht="16.5" hidden="false" customHeight="false" outlineLevel="0" collapsed="false">
      <c r="A245" s="1391" t="s">
        <v>342</v>
      </c>
      <c r="B245" s="1395" t="n">
        <f aca="false">J245</f>
        <v>90</v>
      </c>
      <c r="C245" s="1395" t="s">
        <v>496</v>
      </c>
      <c r="D245" s="1395" t="n">
        <f aca="false">K245</f>
        <v>360</v>
      </c>
      <c r="E245" s="1395" t="s">
        <v>496</v>
      </c>
      <c r="F245" s="1393" t="n">
        <f aca="false">L245</f>
        <v>2200</v>
      </c>
      <c r="G245" s="1395" t="s">
        <v>496</v>
      </c>
      <c r="H245" s="1392" t="n">
        <v>4</v>
      </c>
      <c r="I245" s="1394" t="s">
        <v>497</v>
      </c>
      <c r="J245" s="1338" t="n">
        <v>90</v>
      </c>
      <c r="K245" s="1209" t="n">
        <v>360</v>
      </c>
      <c r="L245" s="1209" t="n">
        <v>2200</v>
      </c>
      <c r="M245" s="1340" t="n">
        <v>34.6743308908494</v>
      </c>
      <c r="N245" s="1211" t="n">
        <v>1704.5604</v>
      </c>
      <c r="O245" s="1213" t="n">
        <v>53699.630342445</v>
      </c>
      <c r="P245" s="1342" t="n">
        <v>62449.6257980663</v>
      </c>
      <c r="Q245" s="1300" t="n">
        <v>28175.3472382088</v>
      </c>
      <c r="R245" s="1343" t="n">
        <v>81874.9775806538</v>
      </c>
      <c r="S245" s="1344" t="n">
        <v>90624.973036275</v>
      </c>
    </row>
    <row r="246" customFormat="false" ht="16.5" hidden="false" customHeight="false" outlineLevel="0" collapsed="false">
      <c r="A246" s="1391" t="s">
        <v>342</v>
      </c>
      <c r="B246" s="1395" t="n">
        <f aca="false">J246</f>
        <v>90</v>
      </c>
      <c r="C246" s="1395" t="s">
        <v>496</v>
      </c>
      <c r="D246" s="1395" t="n">
        <f aca="false">K246</f>
        <v>360</v>
      </c>
      <c r="E246" s="1395" t="s">
        <v>496</v>
      </c>
      <c r="F246" s="1393" t="n">
        <f aca="false">L246</f>
        <v>2250</v>
      </c>
      <c r="G246" s="1395" t="s">
        <v>496</v>
      </c>
      <c r="H246" s="1392" t="n">
        <v>4</v>
      </c>
      <c r="I246" s="1394" t="s">
        <v>497</v>
      </c>
      <c r="J246" s="1338" t="n">
        <v>90</v>
      </c>
      <c r="K246" s="1209" t="n">
        <v>360</v>
      </c>
      <c r="L246" s="1209" t="n">
        <v>2250</v>
      </c>
      <c r="M246" s="1340" t="n">
        <v>35.4209495830571</v>
      </c>
      <c r="N246" s="1211" t="n">
        <v>1750.6296</v>
      </c>
      <c r="O246" s="1213" t="n">
        <v>54710.8475189175</v>
      </c>
      <c r="P246" s="1342" t="n">
        <v>63633.48416757</v>
      </c>
      <c r="Q246" s="1300" t="n">
        <v>28692.7277442863</v>
      </c>
      <c r="R246" s="1343" t="n">
        <v>83403.5752632038</v>
      </c>
      <c r="S246" s="1344" t="n">
        <v>92326.2119118563</v>
      </c>
    </row>
    <row r="247" customFormat="false" ht="16.5" hidden="false" customHeight="false" outlineLevel="0" collapsed="false">
      <c r="A247" s="1391" t="s">
        <v>342</v>
      </c>
      <c r="B247" s="1395" t="n">
        <f aca="false">J247</f>
        <v>90</v>
      </c>
      <c r="C247" s="1395" t="s">
        <v>496</v>
      </c>
      <c r="D247" s="1395" t="n">
        <f aca="false">K247</f>
        <v>360</v>
      </c>
      <c r="E247" s="1395" t="s">
        <v>496</v>
      </c>
      <c r="F247" s="1393" t="n">
        <f aca="false">L247</f>
        <v>2300</v>
      </c>
      <c r="G247" s="1395" t="s">
        <v>496</v>
      </c>
      <c r="H247" s="1392" t="n">
        <v>4</v>
      </c>
      <c r="I247" s="1394" t="s">
        <v>497</v>
      </c>
      <c r="J247" s="1338" t="n">
        <v>90</v>
      </c>
      <c r="K247" s="1209" t="n">
        <v>360</v>
      </c>
      <c r="L247" s="1209" t="n">
        <v>2300</v>
      </c>
      <c r="M247" s="1340" t="n">
        <v>36.1675682752648</v>
      </c>
      <c r="N247" s="1211" t="n">
        <v>1796.6988</v>
      </c>
      <c r="O247" s="1213" t="n">
        <v>55722.06469539</v>
      </c>
      <c r="P247" s="1342" t="n">
        <v>64817.3425370738</v>
      </c>
      <c r="Q247" s="1300" t="n">
        <v>29210.1082503638</v>
      </c>
      <c r="R247" s="1343" t="n">
        <v>84932.1729457538</v>
      </c>
      <c r="S247" s="1344" t="n">
        <v>94027.4507874375</v>
      </c>
    </row>
    <row r="248" customFormat="false" ht="16.5" hidden="false" customHeight="false" outlineLevel="0" collapsed="false">
      <c r="A248" s="1391" t="s">
        <v>342</v>
      </c>
      <c r="B248" s="1395" t="n">
        <f aca="false">J248</f>
        <v>90</v>
      </c>
      <c r="C248" s="1395" t="s">
        <v>496</v>
      </c>
      <c r="D248" s="1395" t="n">
        <f aca="false">K248</f>
        <v>360</v>
      </c>
      <c r="E248" s="1395" t="s">
        <v>496</v>
      </c>
      <c r="F248" s="1393" t="n">
        <f aca="false">L248</f>
        <v>2350</v>
      </c>
      <c r="G248" s="1395" t="s">
        <v>496</v>
      </c>
      <c r="H248" s="1392" t="n">
        <v>4</v>
      </c>
      <c r="I248" s="1394" t="s">
        <v>497</v>
      </c>
      <c r="J248" s="1338" t="n">
        <v>90</v>
      </c>
      <c r="K248" s="1209" t="n">
        <v>360</v>
      </c>
      <c r="L248" s="1209" t="n">
        <v>2350</v>
      </c>
      <c r="M248" s="1340" t="n">
        <v>36.9141869674725</v>
      </c>
      <c r="N248" s="1211" t="n">
        <v>1842.768</v>
      </c>
      <c r="O248" s="1213" t="n">
        <v>56733.2818718625</v>
      </c>
      <c r="P248" s="1342" t="n">
        <v>66001.2009065775</v>
      </c>
      <c r="Q248" s="1300" t="n">
        <v>29942.9857450238</v>
      </c>
      <c r="R248" s="1343" t="n">
        <v>86676.2676168863</v>
      </c>
      <c r="S248" s="1344" t="n">
        <v>95944.1866516013</v>
      </c>
    </row>
    <row r="249" customFormat="false" ht="16.5" hidden="false" customHeight="false" outlineLevel="0" collapsed="false">
      <c r="A249" s="1391" t="s">
        <v>342</v>
      </c>
      <c r="B249" s="1395" t="n">
        <f aca="false">J249</f>
        <v>90</v>
      </c>
      <c r="C249" s="1395" t="s">
        <v>496</v>
      </c>
      <c r="D249" s="1395" t="n">
        <f aca="false">K249</f>
        <v>360</v>
      </c>
      <c r="E249" s="1395" t="s">
        <v>496</v>
      </c>
      <c r="F249" s="1393" t="n">
        <f aca="false">L249</f>
        <v>2400</v>
      </c>
      <c r="G249" s="1395" t="s">
        <v>496</v>
      </c>
      <c r="H249" s="1392" t="n">
        <v>4</v>
      </c>
      <c r="I249" s="1394" t="s">
        <v>497</v>
      </c>
      <c r="J249" s="1338" t="n">
        <v>90</v>
      </c>
      <c r="K249" s="1209" t="n">
        <v>360</v>
      </c>
      <c r="L249" s="1209" t="n">
        <v>2400</v>
      </c>
      <c r="M249" s="1340" t="n">
        <v>37.6608056596802</v>
      </c>
      <c r="N249" s="1211" t="n">
        <v>1888.8372</v>
      </c>
      <c r="O249" s="1213" t="n">
        <v>57744.499048335</v>
      </c>
      <c r="P249" s="1342" t="n">
        <v>67185.0591448725</v>
      </c>
      <c r="Q249" s="1300" t="n">
        <v>30460.3662511013</v>
      </c>
      <c r="R249" s="1343" t="n">
        <v>88204.8652994363</v>
      </c>
      <c r="S249" s="1344" t="n">
        <v>97645.4253959738</v>
      </c>
    </row>
    <row r="250" customFormat="false" ht="16.5" hidden="false" customHeight="false" outlineLevel="0" collapsed="false">
      <c r="A250" s="1391" t="s">
        <v>342</v>
      </c>
      <c r="B250" s="1395" t="n">
        <f aca="false">J250</f>
        <v>90</v>
      </c>
      <c r="C250" s="1395" t="s">
        <v>496</v>
      </c>
      <c r="D250" s="1395" t="n">
        <f aca="false">K250</f>
        <v>360</v>
      </c>
      <c r="E250" s="1395" t="s">
        <v>496</v>
      </c>
      <c r="F250" s="1393" t="n">
        <f aca="false">L250</f>
        <v>2450</v>
      </c>
      <c r="G250" s="1395" t="s">
        <v>496</v>
      </c>
      <c r="H250" s="1392" t="n">
        <v>4</v>
      </c>
      <c r="I250" s="1394" t="s">
        <v>497</v>
      </c>
      <c r="J250" s="1338" t="n">
        <v>90</v>
      </c>
      <c r="K250" s="1209" t="n">
        <v>360</v>
      </c>
      <c r="L250" s="1209" t="n">
        <v>2450</v>
      </c>
      <c r="M250" s="1340" t="n">
        <v>38.4074243518879</v>
      </c>
      <c r="N250" s="1211" t="n">
        <v>1934.9064</v>
      </c>
      <c r="O250" s="1213" t="n">
        <v>58755.7163560163</v>
      </c>
      <c r="P250" s="1342" t="n">
        <v>68368.9175143763</v>
      </c>
      <c r="Q250" s="1300" t="n">
        <v>31193.2437457613</v>
      </c>
      <c r="R250" s="1343" t="n">
        <v>89948.9601017775</v>
      </c>
      <c r="S250" s="1344" t="n">
        <v>99562.1612601375</v>
      </c>
    </row>
    <row r="251" customFormat="false" ht="16.5" hidden="false" customHeight="false" outlineLevel="0" collapsed="false">
      <c r="A251" s="1391" t="s">
        <v>342</v>
      </c>
      <c r="B251" s="1395" t="n">
        <f aca="false">J251</f>
        <v>90</v>
      </c>
      <c r="C251" s="1395" t="s">
        <v>496</v>
      </c>
      <c r="D251" s="1395" t="n">
        <f aca="false">K251</f>
        <v>360</v>
      </c>
      <c r="E251" s="1395" t="s">
        <v>496</v>
      </c>
      <c r="F251" s="1393" t="n">
        <f aca="false">L251</f>
        <v>2500</v>
      </c>
      <c r="G251" s="1395" t="s">
        <v>496</v>
      </c>
      <c r="H251" s="1392" t="n">
        <v>4</v>
      </c>
      <c r="I251" s="1394" t="s">
        <v>497</v>
      </c>
      <c r="J251" s="1338" t="n">
        <v>90</v>
      </c>
      <c r="K251" s="1209" t="n">
        <v>360</v>
      </c>
      <c r="L251" s="1209" t="n">
        <v>2500</v>
      </c>
      <c r="M251" s="1340" t="n">
        <v>39.5124866440956</v>
      </c>
      <c r="N251" s="1211" t="n">
        <v>1980.9756</v>
      </c>
      <c r="O251" s="1213" t="n">
        <v>60449.7352077113</v>
      </c>
      <c r="P251" s="1342" t="n">
        <v>70413.12950202</v>
      </c>
      <c r="Q251" s="1300" t="n">
        <v>31710.6242518388</v>
      </c>
      <c r="R251" s="1343" t="n">
        <v>92160.35945955</v>
      </c>
      <c r="S251" s="1344" t="n">
        <v>102123.753753859</v>
      </c>
    </row>
    <row r="252" customFormat="false" ht="16.5" hidden="false" customHeight="false" outlineLevel="0" collapsed="false">
      <c r="A252" s="1391" t="s">
        <v>342</v>
      </c>
      <c r="B252" s="1395" t="n">
        <f aca="false">J252</f>
        <v>90</v>
      </c>
      <c r="C252" s="1395" t="s">
        <v>496</v>
      </c>
      <c r="D252" s="1395" t="n">
        <f aca="false">K252</f>
        <v>360</v>
      </c>
      <c r="E252" s="1395" t="s">
        <v>496</v>
      </c>
      <c r="F252" s="1393" t="n">
        <f aca="false">L252</f>
        <v>2550</v>
      </c>
      <c r="G252" s="1395" t="s">
        <v>496</v>
      </c>
      <c r="H252" s="1392" t="n">
        <v>4</v>
      </c>
      <c r="I252" s="1394" t="s">
        <v>497</v>
      </c>
      <c r="J252" s="1338" t="n">
        <v>90</v>
      </c>
      <c r="K252" s="1209" t="n">
        <v>360</v>
      </c>
      <c r="L252" s="1209" t="n">
        <v>2550</v>
      </c>
      <c r="M252" s="1340" t="n">
        <v>40.2591053363033</v>
      </c>
      <c r="N252" s="1211" t="n">
        <v>2027.0448</v>
      </c>
      <c r="O252" s="1213" t="n">
        <v>61800.3891580163</v>
      </c>
      <c r="P252" s="1342" t="n">
        <v>71610.108615315</v>
      </c>
      <c r="Q252" s="1300" t="n">
        <v>32443.5018777075</v>
      </c>
      <c r="R252" s="1343" t="n">
        <v>94243.8910357238</v>
      </c>
      <c r="S252" s="1344" t="n">
        <v>104053.610493023</v>
      </c>
    </row>
    <row r="253" customFormat="false" ht="16.5" hidden="false" customHeight="false" outlineLevel="0" collapsed="false">
      <c r="A253" s="1391" t="s">
        <v>342</v>
      </c>
      <c r="B253" s="1392" t="n">
        <f aca="false">J253</f>
        <v>90</v>
      </c>
      <c r="C253" s="1392" t="s">
        <v>496</v>
      </c>
      <c r="D253" s="1392" t="n">
        <f aca="false">K253</f>
        <v>360</v>
      </c>
      <c r="E253" s="1392" t="s">
        <v>496</v>
      </c>
      <c r="F253" s="1393" t="n">
        <f aca="false">L253</f>
        <v>2600</v>
      </c>
      <c r="G253" s="1392" t="s">
        <v>496</v>
      </c>
      <c r="H253" s="1392" t="n">
        <v>4</v>
      </c>
      <c r="I253" s="1394" t="s">
        <v>497</v>
      </c>
      <c r="J253" s="1338" t="n">
        <v>90</v>
      </c>
      <c r="K253" s="1209" t="n">
        <v>360</v>
      </c>
      <c r="L253" s="1209" t="n">
        <v>2600</v>
      </c>
      <c r="M253" s="1340" t="n">
        <v>41.005724028511</v>
      </c>
      <c r="N253" s="1211" t="n">
        <v>2073.114</v>
      </c>
      <c r="O253" s="1213" t="n">
        <v>62811.6063344888</v>
      </c>
      <c r="P253" s="1342" t="n">
        <v>72793.9669848188</v>
      </c>
      <c r="Q253" s="1300" t="n">
        <v>32960.882383785</v>
      </c>
      <c r="R253" s="1343" t="n">
        <v>95772.4887182738</v>
      </c>
      <c r="S253" s="1344" t="n">
        <v>105754.849368604</v>
      </c>
    </row>
    <row r="254" customFormat="false" ht="16.5" hidden="false" customHeight="false" outlineLevel="0" collapsed="false">
      <c r="A254" s="1391" t="s">
        <v>342</v>
      </c>
      <c r="B254" s="1395" t="n">
        <f aca="false">J254</f>
        <v>90</v>
      </c>
      <c r="C254" s="1395" t="s">
        <v>496</v>
      </c>
      <c r="D254" s="1395" t="n">
        <f aca="false">K254</f>
        <v>360</v>
      </c>
      <c r="E254" s="1395" t="s">
        <v>496</v>
      </c>
      <c r="F254" s="1393" t="n">
        <f aca="false">L254</f>
        <v>2650</v>
      </c>
      <c r="G254" s="1395" t="s">
        <v>496</v>
      </c>
      <c r="H254" s="1392" t="n">
        <v>4</v>
      </c>
      <c r="I254" s="1394" t="s">
        <v>497</v>
      </c>
      <c r="J254" s="1338" t="n">
        <v>90</v>
      </c>
      <c r="K254" s="1209" t="n">
        <v>360</v>
      </c>
      <c r="L254" s="1209" t="n">
        <v>2650</v>
      </c>
      <c r="M254" s="1340" t="n">
        <v>41.7523427207187</v>
      </c>
      <c r="N254" s="1211" t="n">
        <v>2119.1832</v>
      </c>
      <c r="O254" s="1213" t="n">
        <v>63822.8235109613</v>
      </c>
      <c r="P254" s="1342" t="n">
        <v>73977.8253543225</v>
      </c>
      <c r="Q254" s="1300" t="n">
        <v>33693.759878445</v>
      </c>
      <c r="R254" s="1343" t="n">
        <v>97516.5833894063</v>
      </c>
      <c r="S254" s="1344" t="n">
        <v>107671.585232768</v>
      </c>
    </row>
    <row r="255" customFormat="false" ht="16.5" hidden="false" customHeight="false" outlineLevel="0" collapsed="false">
      <c r="A255" s="1391" t="s">
        <v>342</v>
      </c>
      <c r="B255" s="1395" t="n">
        <f aca="false">J255</f>
        <v>90</v>
      </c>
      <c r="C255" s="1395" t="s">
        <v>496</v>
      </c>
      <c r="D255" s="1395" t="n">
        <f aca="false">K255</f>
        <v>360</v>
      </c>
      <c r="E255" s="1395" t="s">
        <v>496</v>
      </c>
      <c r="F255" s="1393" t="n">
        <f aca="false">L255</f>
        <v>2700</v>
      </c>
      <c r="G255" s="1395" t="s">
        <v>496</v>
      </c>
      <c r="H255" s="1392" t="n">
        <v>4</v>
      </c>
      <c r="I255" s="1394" t="s">
        <v>497</v>
      </c>
      <c r="J255" s="1338" t="n">
        <v>90</v>
      </c>
      <c r="K255" s="1209" t="n">
        <v>360</v>
      </c>
      <c r="L255" s="1209" t="n">
        <v>2700</v>
      </c>
      <c r="M255" s="1340" t="n">
        <v>42.4989614129264</v>
      </c>
      <c r="N255" s="1211" t="n">
        <v>2165.2524</v>
      </c>
      <c r="O255" s="1213" t="n">
        <v>64834.0408186425</v>
      </c>
      <c r="P255" s="1342" t="n">
        <v>75161.6837238263</v>
      </c>
      <c r="Q255" s="1300" t="n">
        <v>34211.1403845225</v>
      </c>
      <c r="R255" s="1343" t="n">
        <v>99045.181203165</v>
      </c>
      <c r="S255" s="1344" t="n">
        <v>109372.824108349</v>
      </c>
    </row>
    <row r="256" customFormat="false" ht="16.5" hidden="false" customHeight="false" outlineLevel="0" collapsed="false">
      <c r="A256" s="1391" t="s">
        <v>342</v>
      </c>
      <c r="B256" s="1395" t="n">
        <f aca="false">J256</f>
        <v>90</v>
      </c>
      <c r="C256" s="1395" t="s">
        <v>496</v>
      </c>
      <c r="D256" s="1395" t="n">
        <f aca="false">K256</f>
        <v>360</v>
      </c>
      <c r="E256" s="1395" t="s">
        <v>496</v>
      </c>
      <c r="F256" s="1393" t="n">
        <f aca="false">L256</f>
        <v>2750</v>
      </c>
      <c r="G256" s="1395" t="s">
        <v>496</v>
      </c>
      <c r="H256" s="1392" t="n">
        <v>4</v>
      </c>
      <c r="I256" s="1394" t="s">
        <v>497</v>
      </c>
      <c r="J256" s="1338" t="n">
        <v>90</v>
      </c>
      <c r="K256" s="1209" t="n">
        <v>360</v>
      </c>
      <c r="L256" s="1209" t="n">
        <v>2750</v>
      </c>
      <c r="M256" s="1340" t="n">
        <v>43.2455801051341</v>
      </c>
      <c r="N256" s="1211" t="n">
        <v>2211.3216</v>
      </c>
      <c r="O256" s="1213" t="n">
        <v>65845.257995115</v>
      </c>
      <c r="P256" s="1342" t="n">
        <v>76345.5419621213</v>
      </c>
      <c r="Q256" s="1300" t="n">
        <v>34728.5208906</v>
      </c>
      <c r="R256" s="1343" t="n">
        <v>100573.778885715</v>
      </c>
      <c r="S256" s="1344" t="n">
        <v>111074.062852721</v>
      </c>
    </row>
    <row r="257" customFormat="false" ht="16.5" hidden="false" customHeight="false" outlineLevel="0" collapsed="false">
      <c r="A257" s="1391" t="s">
        <v>342</v>
      </c>
      <c r="B257" s="1395" t="n">
        <f aca="false">J257</f>
        <v>90</v>
      </c>
      <c r="C257" s="1395" t="s">
        <v>496</v>
      </c>
      <c r="D257" s="1395" t="n">
        <f aca="false">K257</f>
        <v>360</v>
      </c>
      <c r="E257" s="1395" t="s">
        <v>496</v>
      </c>
      <c r="F257" s="1393" t="n">
        <f aca="false">L257</f>
        <v>2800</v>
      </c>
      <c r="G257" s="1395" t="s">
        <v>496</v>
      </c>
      <c r="H257" s="1392" t="n">
        <v>4</v>
      </c>
      <c r="I257" s="1394" t="s">
        <v>497</v>
      </c>
      <c r="J257" s="1338" t="n">
        <v>90</v>
      </c>
      <c r="K257" s="1209" t="n">
        <v>360</v>
      </c>
      <c r="L257" s="1209" t="n">
        <v>2800</v>
      </c>
      <c r="M257" s="1340" t="n">
        <v>43.9921987973418</v>
      </c>
      <c r="N257" s="1211" t="n">
        <v>2257.3908</v>
      </c>
      <c r="O257" s="1213" t="n">
        <v>66856.4751715875</v>
      </c>
      <c r="P257" s="1342" t="n">
        <v>77529.400331625</v>
      </c>
      <c r="Q257" s="1300" t="n">
        <v>35461.39838526</v>
      </c>
      <c r="R257" s="1343" t="n">
        <v>102317.873556848</v>
      </c>
      <c r="S257" s="1344" t="n">
        <v>112990.798716885</v>
      </c>
    </row>
    <row r="258" customFormat="false" ht="16.5" hidden="false" customHeight="false" outlineLevel="0" collapsed="false">
      <c r="A258" s="1391" t="s">
        <v>342</v>
      </c>
      <c r="B258" s="1395" t="n">
        <f aca="false">J258</f>
        <v>90</v>
      </c>
      <c r="C258" s="1395" t="s">
        <v>496</v>
      </c>
      <c r="D258" s="1395" t="n">
        <f aca="false">K258</f>
        <v>360</v>
      </c>
      <c r="E258" s="1395" t="s">
        <v>496</v>
      </c>
      <c r="F258" s="1393" t="n">
        <f aca="false">L258</f>
        <v>2850</v>
      </c>
      <c r="G258" s="1395" t="s">
        <v>496</v>
      </c>
      <c r="H258" s="1392" t="n">
        <v>4</v>
      </c>
      <c r="I258" s="1394" t="s">
        <v>497</v>
      </c>
      <c r="J258" s="1338" t="n">
        <v>90</v>
      </c>
      <c r="K258" s="1209" t="n">
        <v>360</v>
      </c>
      <c r="L258" s="1209" t="n">
        <v>2850</v>
      </c>
      <c r="M258" s="1340" t="n">
        <v>44.7388174895495</v>
      </c>
      <c r="N258" s="1211" t="n">
        <v>2303.46</v>
      </c>
      <c r="O258" s="1213" t="n">
        <v>67867.69234806</v>
      </c>
      <c r="P258" s="1342" t="n">
        <v>78713.2587011288</v>
      </c>
      <c r="Q258" s="1300" t="n">
        <v>35978.7788913375</v>
      </c>
      <c r="R258" s="1343" t="n">
        <v>103846.471239398</v>
      </c>
      <c r="S258" s="1344" t="n">
        <v>114692.037592466</v>
      </c>
    </row>
    <row r="259" customFormat="false" ht="16.5" hidden="false" customHeight="false" outlineLevel="0" collapsed="false">
      <c r="A259" s="1391" t="s">
        <v>342</v>
      </c>
      <c r="B259" s="1395" t="n">
        <f aca="false">J259</f>
        <v>90</v>
      </c>
      <c r="C259" s="1395" t="s">
        <v>496</v>
      </c>
      <c r="D259" s="1395" t="n">
        <f aca="false">K259</f>
        <v>360</v>
      </c>
      <c r="E259" s="1395" t="s">
        <v>496</v>
      </c>
      <c r="F259" s="1393" t="n">
        <f aca="false">L259</f>
        <v>2900</v>
      </c>
      <c r="G259" s="1395" t="s">
        <v>496</v>
      </c>
      <c r="H259" s="1392" t="n">
        <v>4</v>
      </c>
      <c r="I259" s="1394" t="s">
        <v>497</v>
      </c>
      <c r="J259" s="1338" t="n">
        <v>90</v>
      </c>
      <c r="K259" s="1209" t="n">
        <v>360</v>
      </c>
      <c r="L259" s="1209" t="n">
        <v>2900</v>
      </c>
      <c r="M259" s="1340" t="n">
        <v>45.4854361817572</v>
      </c>
      <c r="N259" s="1211" t="n">
        <v>2349.5292</v>
      </c>
      <c r="O259" s="1213" t="n">
        <v>68878.9095245325</v>
      </c>
      <c r="P259" s="1342" t="n">
        <v>79897.1170706325</v>
      </c>
      <c r="Q259" s="1300" t="n">
        <v>36711.6563859975</v>
      </c>
      <c r="R259" s="1343" t="n">
        <v>105590.56591053</v>
      </c>
      <c r="S259" s="1344" t="n">
        <v>116608.77345663</v>
      </c>
    </row>
    <row r="260" customFormat="false" ht="16.5" hidden="false" customHeight="false" outlineLevel="0" collapsed="false">
      <c r="A260" s="1391" t="s">
        <v>342</v>
      </c>
      <c r="B260" s="1395" t="n">
        <f aca="false">J260</f>
        <v>90</v>
      </c>
      <c r="C260" s="1395" t="s">
        <v>496</v>
      </c>
      <c r="D260" s="1395" t="n">
        <f aca="false">K260</f>
        <v>360</v>
      </c>
      <c r="E260" s="1395" t="s">
        <v>496</v>
      </c>
      <c r="F260" s="1393" t="n">
        <f aca="false">L260</f>
        <v>2950</v>
      </c>
      <c r="G260" s="1395" t="s">
        <v>496</v>
      </c>
      <c r="H260" s="1392" t="n">
        <v>4</v>
      </c>
      <c r="I260" s="1394" t="s">
        <v>497</v>
      </c>
      <c r="J260" s="1338" t="n">
        <v>90</v>
      </c>
      <c r="K260" s="1209" t="n">
        <v>360</v>
      </c>
      <c r="L260" s="1209" t="n">
        <v>2950</v>
      </c>
      <c r="M260" s="1340" t="n">
        <v>46.2320548739649</v>
      </c>
      <c r="N260" s="1211" t="n">
        <v>2395.5984</v>
      </c>
      <c r="O260" s="1213" t="n">
        <v>69890.126701005</v>
      </c>
      <c r="P260" s="1342" t="n">
        <v>81080.9754401363</v>
      </c>
      <c r="Q260" s="1300" t="n">
        <v>37229.036892075</v>
      </c>
      <c r="R260" s="1343" t="n">
        <v>107119.16359308</v>
      </c>
      <c r="S260" s="1344" t="n">
        <v>118310.012332211</v>
      </c>
    </row>
    <row r="261" customFormat="false" ht="16.5" hidden="false" customHeight="false" outlineLevel="0" collapsed="false">
      <c r="A261" s="1396" t="s">
        <v>342</v>
      </c>
      <c r="B261" s="1397" t="n">
        <f aca="false">J261</f>
        <v>90</v>
      </c>
      <c r="C261" s="1397" t="s">
        <v>496</v>
      </c>
      <c r="D261" s="1397" t="n">
        <f aca="false">K261</f>
        <v>360</v>
      </c>
      <c r="E261" s="1397" t="s">
        <v>496</v>
      </c>
      <c r="F261" s="1398" t="n">
        <f aca="false">L261</f>
        <v>3000</v>
      </c>
      <c r="G261" s="1397" t="s">
        <v>496</v>
      </c>
      <c r="H261" s="1399" t="n">
        <v>4</v>
      </c>
      <c r="I261" s="1400" t="s">
        <v>497</v>
      </c>
      <c r="J261" s="1368" t="n">
        <v>90</v>
      </c>
      <c r="K261" s="1220" t="n">
        <v>360</v>
      </c>
      <c r="L261" s="1220" t="n">
        <v>3000</v>
      </c>
      <c r="M261" s="1401" t="n">
        <v>47.2596031661726</v>
      </c>
      <c r="N261" s="1222" t="n">
        <v>2441.6676</v>
      </c>
      <c r="O261" s="1224" t="n">
        <v>71147.7224198775</v>
      </c>
      <c r="P261" s="1375" t="n">
        <v>82511.2122208313</v>
      </c>
      <c r="Q261" s="1303" t="n">
        <v>37961.914386735</v>
      </c>
      <c r="R261" s="1403" t="n">
        <v>109109.636806613</v>
      </c>
      <c r="S261" s="1370" t="n">
        <v>120473.126607566</v>
      </c>
    </row>
    <row r="262" customFormat="false" ht="22.5" hidden="false" customHeight="true" outlineLevel="0" collapsed="false">
      <c r="A262" s="1201" t="s">
        <v>506</v>
      </c>
      <c r="B262" s="1201"/>
      <c r="C262" s="1201"/>
      <c r="D262" s="1201"/>
      <c r="E262" s="1201"/>
      <c r="F262" s="1201"/>
      <c r="G262" s="1201"/>
      <c r="H262" s="1201"/>
      <c r="I262" s="1201"/>
      <c r="J262" s="1201"/>
      <c r="K262" s="1201"/>
      <c r="L262" s="1201"/>
      <c r="M262" s="1201"/>
      <c r="N262" s="1201"/>
      <c r="O262" s="1201"/>
      <c r="P262" s="1201"/>
      <c r="Q262" s="1201"/>
      <c r="R262" s="1201"/>
      <c r="S262" s="1201"/>
    </row>
    <row r="263" customFormat="false" ht="16.5" hidden="false" customHeight="false" outlineLevel="0" collapsed="false">
      <c r="A263" s="1202" t="s">
        <v>520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91" t="s">
        <v>342</v>
      </c>
      <c r="B264" s="1392" t="n">
        <f aca="false">J264</f>
        <v>90</v>
      </c>
      <c r="C264" s="1392" t="s">
        <v>496</v>
      </c>
      <c r="D264" s="1392" t="n">
        <f aca="false">K264</f>
        <v>400</v>
      </c>
      <c r="E264" s="1392" t="s">
        <v>496</v>
      </c>
      <c r="F264" s="1393" t="n">
        <f aca="false">L264</f>
        <v>600</v>
      </c>
      <c r="G264" s="1392" t="s">
        <v>496</v>
      </c>
      <c r="H264" s="1392" t="n">
        <v>4</v>
      </c>
      <c r="I264" s="1394" t="s">
        <v>497</v>
      </c>
      <c r="J264" s="1371" t="n">
        <v>90</v>
      </c>
      <c r="K264" s="1226" t="n">
        <v>400</v>
      </c>
      <c r="L264" s="1226" t="n">
        <v>600</v>
      </c>
      <c r="M264" s="1404" t="n">
        <v>10.90296829894</v>
      </c>
      <c r="N264" s="1228" t="n">
        <v>243.899561052</v>
      </c>
      <c r="O264" s="1230" t="n">
        <v>20302.2214333425</v>
      </c>
      <c r="P264" s="1374" t="n">
        <v>24279.8544458438</v>
      </c>
      <c r="Q264" s="1297" t="n">
        <v>9225.88854220125</v>
      </c>
      <c r="R264" s="1406" t="n">
        <v>29528.1099755438</v>
      </c>
      <c r="S264" s="1373" t="n">
        <v>33505.742988045</v>
      </c>
    </row>
    <row r="265" customFormat="false" ht="16.5" hidden="false" customHeight="false" outlineLevel="0" collapsed="false">
      <c r="A265" s="1391" t="s">
        <v>342</v>
      </c>
      <c r="B265" s="1395" t="n">
        <f aca="false">J265</f>
        <v>90</v>
      </c>
      <c r="C265" s="1395" t="s">
        <v>496</v>
      </c>
      <c r="D265" s="1395" t="n">
        <f aca="false">K265</f>
        <v>400</v>
      </c>
      <c r="E265" s="1395" t="s">
        <v>496</v>
      </c>
      <c r="F265" s="1393" t="n">
        <f aca="false">L265</f>
        <v>650</v>
      </c>
      <c r="G265" s="1395" t="s">
        <v>496</v>
      </c>
      <c r="H265" s="1392" t="n">
        <v>4</v>
      </c>
      <c r="I265" s="1394" t="s">
        <v>497</v>
      </c>
      <c r="J265" s="1338" t="n">
        <v>90</v>
      </c>
      <c r="K265" s="1209" t="n">
        <v>400</v>
      </c>
      <c r="L265" s="1209" t="n">
        <v>650</v>
      </c>
      <c r="M265" s="1340" t="n">
        <v>11.6894957210424</v>
      </c>
      <c r="N265" s="1211" t="n">
        <v>292.6794732624</v>
      </c>
      <c r="O265" s="1213" t="n">
        <v>21331.7457730763</v>
      </c>
      <c r="P265" s="1342" t="n">
        <v>25494.8082394275</v>
      </c>
      <c r="Q265" s="1300" t="n">
        <v>9788.8715678025</v>
      </c>
      <c r="R265" s="1343" t="n">
        <v>31120.6173408788</v>
      </c>
      <c r="S265" s="1344" t="n">
        <v>35283.67980723</v>
      </c>
    </row>
    <row r="266" customFormat="false" ht="16.5" hidden="false" customHeight="false" outlineLevel="0" collapsed="false">
      <c r="A266" s="1391" t="s">
        <v>342</v>
      </c>
      <c r="B266" s="1395" t="n">
        <f aca="false">J266</f>
        <v>90</v>
      </c>
      <c r="C266" s="1395" t="s">
        <v>496</v>
      </c>
      <c r="D266" s="1395" t="n">
        <f aca="false">K266</f>
        <v>400</v>
      </c>
      <c r="E266" s="1395" t="s">
        <v>496</v>
      </c>
      <c r="F266" s="1393" t="n">
        <f aca="false">L266</f>
        <v>700</v>
      </c>
      <c r="G266" s="1395" t="s">
        <v>496</v>
      </c>
      <c r="H266" s="1392" t="n">
        <v>4</v>
      </c>
      <c r="I266" s="1394" t="s">
        <v>497</v>
      </c>
      <c r="J266" s="1338" t="n">
        <v>90</v>
      </c>
      <c r="K266" s="1209" t="n">
        <v>400</v>
      </c>
      <c r="L266" s="1209" t="n">
        <v>700</v>
      </c>
      <c r="M266" s="1340" t="n">
        <v>12.4760231431448</v>
      </c>
      <c r="N266" s="1211" t="n">
        <v>341.4593854728</v>
      </c>
      <c r="O266" s="1213" t="n">
        <v>22361.27011281</v>
      </c>
      <c r="P266" s="1342" t="n">
        <v>26709.7620330113</v>
      </c>
      <c r="Q266" s="1300" t="n">
        <v>10567.3514507775</v>
      </c>
      <c r="R266" s="1343" t="n">
        <v>32928.6215635875</v>
      </c>
      <c r="S266" s="1344" t="n">
        <v>37277.1134837888</v>
      </c>
    </row>
    <row r="267" customFormat="false" ht="16.5" hidden="false" customHeight="false" outlineLevel="0" collapsed="false">
      <c r="A267" s="1391" t="s">
        <v>342</v>
      </c>
      <c r="B267" s="1395" t="n">
        <f aca="false">J267</f>
        <v>90</v>
      </c>
      <c r="C267" s="1395" t="s">
        <v>496</v>
      </c>
      <c r="D267" s="1395" t="n">
        <f aca="false">K267</f>
        <v>400</v>
      </c>
      <c r="E267" s="1395" t="s">
        <v>496</v>
      </c>
      <c r="F267" s="1393" t="n">
        <f aca="false">L267</f>
        <v>750</v>
      </c>
      <c r="G267" s="1395" t="s">
        <v>496</v>
      </c>
      <c r="H267" s="1392" t="n">
        <v>4</v>
      </c>
      <c r="I267" s="1394" t="s">
        <v>497</v>
      </c>
      <c r="J267" s="1338" t="n">
        <v>90</v>
      </c>
      <c r="K267" s="1209" t="n">
        <v>400</v>
      </c>
      <c r="L267" s="1209" t="n">
        <v>750</v>
      </c>
      <c r="M267" s="1340" t="n">
        <v>13.2625505652473</v>
      </c>
      <c r="N267" s="1211" t="n">
        <v>390.2392976832</v>
      </c>
      <c r="O267" s="1213" t="n">
        <v>23390.7945837525</v>
      </c>
      <c r="P267" s="1342" t="n">
        <v>27924.715826595</v>
      </c>
      <c r="Q267" s="1300" t="n">
        <v>11130.3344763788</v>
      </c>
      <c r="R267" s="1343" t="n">
        <v>34521.1290601313</v>
      </c>
      <c r="S267" s="1344" t="n">
        <v>39055.0503029738</v>
      </c>
    </row>
    <row r="268" customFormat="false" ht="16.5" hidden="false" customHeight="false" outlineLevel="0" collapsed="false">
      <c r="A268" s="1391" t="s">
        <v>342</v>
      </c>
      <c r="B268" s="1395" t="n">
        <f aca="false">J268</f>
        <v>90</v>
      </c>
      <c r="C268" s="1395" t="s">
        <v>496</v>
      </c>
      <c r="D268" s="1395" t="n">
        <f aca="false">K268</f>
        <v>400</v>
      </c>
      <c r="E268" s="1395" t="s">
        <v>496</v>
      </c>
      <c r="F268" s="1393" t="n">
        <f aca="false">L268</f>
        <v>800</v>
      </c>
      <c r="G268" s="1395" t="s">
        <v>496</v>
      </c>
      <c r="H268" s="1392" t="n">
        <v>4</v>
      </c>
      <c r="I268" s="1394" t="s">
        <v>497</v>
      </c>
      <c r="J268" s="1338" t="n">
        <v>90</v>
      </c>
      <c r="K268" s="1209" t="n">
        <v>400</v>
      </c>
      <c r="L268" s="1209" t="n">
        <v>800</v>
      </c>
      <c r="M268" s="1340" t="n">
        <v>14.0490779873497</v>
      </c>
      <c r="N268" s="1211" t="n">
        <v>439.0192098936</v>
      </c>
      <c r="O268" s="1213" t="n">
        <v>24761.049284385</v>
      </c>
      <c r="P268" s="1342" t="n">
        <v>29152.7904951788</v>
      </c>
      <c r="Q268" s="1300" t="n">
        <v>11693.3173707713</v>
      </c>
      <c r="R268" s="1343" t="n">
        <v>36454.3666551563</v>
      </c>
      <c r="S268" s="1344" t="n">
        <v>40846.10786595</v>
      </c>
    </row>
    <row r="269" customFormat="false" ht="16.5" hidden="false" customHeight="false" outlineLevel="0" collapsed="false">
      <c r="A269" s="1391" t="s">
        <v>342</v>
      </c>
      <c r="B269" s="1395" t="n">
        <f aca="false">J269</f>
        <v>90</v>
      </c>
      <c r="C269" s="1395" t="s">
        <v>496</v>
      </c>
      <c r="D269" s="1395" t="n">
        <f aca="false">K269</f>
        <v>400</v>
      </c>
      <c r="E269" s="1395" t="s">
        <v>496</v>
      </c>
      <c r="F269" s="1393" t="n">
        <f aca="false">L269</f>
        <v>850</v>
      </c>
      <c r="G269" s="1395" t="s">
        <v>496</v>
      </c>
      <c r="H269" s="1392" t="n">
        <v>4</v>
      </c>
      <c r="I269" s="1394" t="s">
        <v>497</v>
      </c>
      <c r="J269" s="1338" t="n">
        <v>90</v>
      </c>
      <c r="K269" s="1209" t="n">
        <v>400</v>
      </c>
      <c r="L269" s="1209" t="n">
        <v>850</v>
      </c>
      <c r="M269" s="1340" t="n">
        <v>14.8356054094521</v>
      </c>
      <c r="N269" s="1211" t="n">
        <v>487.799122104</v>
      </c>
      <c r="O269" s="1213" t="n">
        <v>25790.5736241188</v>
      </c>
      <c r="P269" s="1342" t="n">
        <v>30367.7442887625</v>
      </c>
      <c r="Q269" s="1300" t="n">
        <v>12471.797384955</v>
      </c>
      <c r="R269" s="1343" t="n">
        <v>38262.3710090738</v>
      </c>
      <c r="S269" s="1344" t="n">
        <v>42839.5416737175</v>
      </c>
    </row>
    <row r="270" customFormat="false" ht="16.5" hidden="false" customHeight="false" outlineLevel="0" collapsed="false">
      <c r="A270" s="1391" t="s">
        <v>342</v>
      </c>
      <c r="B270" s="1395" t="n">
        <f aca="false">J270</f>
        <v>90</v>
      </c>
      <c r="C270" s="1395" t="s">
        <v>496</v>
      </c>
      <c r="D270" s="1395" t="n">
        <f aca="false">K270</f>
        <v>400</v>
      </c>
      <c r="E270" s="1395" t="s">
        <v>496</v>
      </c>
      <c r="F270" s="1393" t="n">
        <f aca="false">L270</f>
        <v>900</v>
      </c>
      <c r="G270" s="1395" t="s">
        <v>496</v>
      </c>
      <c r="H270" s="1392" t="n">
        <v>4</v>
      </c>
      <c r="I270" s="1394" t="s">
        <v>497</v>
      </c>
      <c r="J270" s="1338" t="n">
        <v>90</v>
      </c>
      <c r="K270" s="1209" t="n">
        <v>400</v>
      </c>
      <c r="L270" s="1209" t="n">
        <v>900</v>
      </c>
      <c r="M270" s="1340" t="n">
        <v>15.6221328315546</v>
      </c>
      <c r="N270" s="1211" t="n">
        <v>536.5790343144</v>
      </c>
      <c r="O270" s="1213" t="n">
        <v>26820.0980950613</v>
      </c>
      <c r="P270" s="1342" t="n">
        <v>31582.6980823463</v>
      </c>
      <c r="Q270" s="1300" t="n">
        <v>13034.7802793475</v>
      </c>
      <c r="R270" s="1343" t="n">
        <v>39854.8783744088</v>
      </c>
      <c r="S270" s="1344" t="n">
        <v>44617.4783616938</v>
      </c>
    </row>
    <row r="271" customFormat="false" ht="16.5" hidden="false" customHeight="false" outlineLevel="0" collapsed="false">
      <c r="A271" s="1391" t="s">
        <v>342</v>
      </c>
      <c r="B271" s="1395" t="n">
        <f aca="false">J271</f>
        <v>90</v>
      </c>
      <c r="C271" s="1395" t="s">
        <v>496</v>
      </c>
      <c r="D271" s="1395" t="n">
        <f aca="false">K271</f>
        <v>400</v>
      </c>
      <c r="E271" s="1395" t="s">
        <v>496</v>
      </c>
      <c r="F271" s="1393" t="n">
        <f aca="false">L271</f>
        <v>950</v>
      </c>
      <c r="G271" s="1395" t="s">
        <v>496</v>
      </c>
      <c r="H271" s="1392" t="n">
        <v>4</v>
      </c>
      <c r="I271" s="1394" t="s">
        <v>497</v>
      </c>
      <c r="J271" s="1338" t="n">
        <v>90</v>
      </c>
      <c r="K271" s="1209" t="n">
        <v>400</v>
      </c>
      <c r="L271" s="1209" t="n">
        <v>950</v>
      </c>
      <c r="M271" s="1340" t="n">
        <v>16.408660253657</v>
      </c>
      <c r="N271" s="1211" t="n">
        <v>585.3589465248</v>
      </c>
      <c r="O271" s="1213" t="n">
        <v>27849.622434795</v>
      </c>
      <c r="P271" s="1342" t="n">
        <v>32797.65187593</v>
      </c>
      <c r="Q271" s="1300" t="n">
        <v>13813.2602935313</v>
      </c>
      <c r="R271" s="1343" t="n">
        <v>41662.8827283263</v>
      </c>
      <c r="S271" s="1344" t="n">
        <v>46610.9121694613</v>
      </c>
    </row>
    <row r="272" customFormat="false" ht="16.5" hidden="false" customHeight="false" outlineLevel="0" collapsed="false">
      <c r="A272" s="1391" t="s">
        <v>342</v>
      </c>
      <c r="B272" s="1395" t="n">
        <f aca="false">J272</f>
        <v>90</v>
      </c>
      <c r="C272" s="1395" t="s">
        <v>496</v>
      </c>
      <c r="D272" s="1395" t="n">
        <f aca="false">K272</f>
        <v>400</v>
      </c>
      <c r="E272" s="1395" t="s">
        <v>496</v>
      </c>
      <c r="F272" s="1393" t="n">
        <f aca="false">L272</f>
        <v>1000</v>
      </c>
      <c r="G272" s="1395" t="s">
        <v>496</v>
      </c>
      <c r="H272" s="1392" t="n">
        <v>4</v>
      </c>
      <c r="I272" s="1394" t="s">
        <v>497</v>
      </c>
      <c r="J272" s="1338" t="n">
        <v>90</v>
      </c>
      <c r="K272" s="1209" t="n">
        <v>400</v>
      </c>
      <c r="L272" s="1209" t="n">
        <v>1000</v>
      </c>
      <c r="M272" s="1340" t="n">
        <v>17.3512596757594</v>
      </c>
      <c r="N272" s="1211" t="n">
        <v>634.1388587352</v>
      </c>
      <c r="O272" s="1213" t="n">
        <v>28945.6959837375</v>
      </c>
      <c r="P272" s="1342" t="n">
        <v>34079.1547475138</v>
      </c>
      <c r="Q272" s="1300" t="n">
        <v>14376.2433191325</v>
      </c>
      <c r="R272" s="1343" t="n">
        <v>43321.93930287</v>
      </c>
      <c r="S272" s="1344" t="n">
        <v>48455.3980666463</v>
      </c>
    </row>
    <row r="273" customFormat="false" ht="16.5" hidden="false" customHeight="false" outlineLevel="0" collapsed="false">
      <c r="A273" s="1391" t="s">
        <v>342</v>
      </c>
      <c r="B273" s="1395" t="n">
        <f aca="false">J273</f>
        <v>90</v>
      </c>
      <c r="C273" s="1395" t="s">
        <v>496</v>
      </c>
      <c r="D273" s="1395" t="n">
        <f aca="false">K273</f>
        <v>400</v>
      </c>
      <c r="E273" s="1395" t="s">
        <v>496</v>
      </c>
      <c r="F273" s="1393" t="n">
        <f aca="false">L273</f>
        <v>1050</v>
      </c>
      <c r="G273" s="1395" t="s">
        <v>496</v>
      </c>
      <c r="H273" s="1392" t="n">
        <v>4</v>
      </c>
      <c r="I273" s="1394" t="s">
        <v>497</v>
      </c>
      <c r="J273" s="1338" t="n">
        <v>90</v>
      </c>
      <c r="K273" s="1209" t="n">
        <v>400</v>
      </c>
      <c r="L273" s="1209" t="n">
        <v>1050</v>
      </c>
      <c r="M273" s="1340" t="n">
        <v>18.1377870978619</v>
      </c>
      <c r="N273" s="1211" t="n">
        <v>682.9187709456</v>
      </c>
      <c r="O273" s="1213" t="n">
        <v>29975.2203234713</v>
      </c>
      <c r="P273" s="1342" t="n">
        <v>35294.1085410974</v>
      </c>
      <c r="Q273" s="1300" t="n">
        <v>15154.7232021075</v>
      </c>
      <c r="R273" s="1343" t="n">
        <v>45129.9435255788</v>
      </c>
      <c r="S273" s="1344" t="n">
        <v>50448.8317432049</v>
      </c>
    </row>
    <row r="274" customFormat="false" ht="16.5" hidden="false" customHeight="false" outlineLevel="0" collapsed="false">
      <c r="A274" s="1391" t="s">
        <v>342</v>
      </c>
      <c r="B274" s="1392" t="n">
        <f aca="false">J274</f>
        <v>90</v>
      </c>
      <c r="C274" s="1392" t="s">
        <v>496</v>
      </c>
      <c r="D274" s="1392" t="n">
        <f aca="false">K274</f>
        <v>400</v>
      </c>
      <c r="E274" s="1392" t="s">
        <v>496</v>
      </c>
      <c r="F274" s="1393" t="n">
        <f aca="false">L274</f>
        <v>1100</v>
      </c>
      <c r="G274" s="1392" t="s">
        <v>496</v>
      </c>
      <c r="H274" s="1392" t="n">
        <v>4</v>
      </c>
      <c r="I274" s="1394" t="s">
        <v>497</v>
      </c>
      <c r="J274" s="1338" t="n">
        <v>90</v>
      </c>
      <c r="K274" s="1209" t="n">
        <v>400</v>
      </c>
      <c r="L274" s="1209" t="n">
        <v>1100</v>
      </c>
      <c r="M274" s="1340" t="n">
        <v>18.9243145199643</v>
      </c>
      <c r="N274" s="1211" t="n">
        <v>731.698683156</v>
      </c>
      <c r="O274" s="1213" t="n">
        <v>31004.7447944138</v>
      </c>
      <c r="P274" s="1342" t="n">
        <v>36509.0623346813</v>
      </c>
      <c r="Q274" s="1300" t="n">
        <v>15717.7062277088</v>
      </c>
      <c r="R274" s="1343" t="n">
        <v>46722.4510221225</v>
      </c>
      <c r="S274" s="1344" t="n">
        <v>52226.76856239</v>
      </c>
    </row>
    <row r="275" customFormat="false" ht="16.5" hidden="false" customHeight="false" outlineLevel="0" collapsed="false">
      <c r="A275" s="1391" t="s">
        <v>342</v>
      </c>
      <c r="B275" s="1395" t="n">
        <f aca="false">J275</f>
        <v>90</v>
      </c>
      <c r="C275" s="1395" t="s">
        <v>496</v>
      </c>
      <c r="D275" s="1395" t="n">
        <f aca="false">K275</f>
        <v>400</v>
      </c>
      <c r="E275" s="1395" t="s">
        <v>496</v>
      </c>
      <c r="F275" s="1393" t="n">
        <f aca="false">L275</f>
        <v>1150</v>
      </c>
      <c r="G275" s="1395" t="s">
        <v>496</v>
      </c>
      <c r="H275" s="1392" t="n">
        <v>4</v>
      </c>
      <c r="I275" s="1394" t="s">
        <v>497</v>
      </c>
      <c r="J275" s="1338" t="n">
        <v>90</v>
      </c>
      <c r="K275" s="1209" t="n">
        <v>400</v>
      </c>
      <c r="L275" s="1209" t="n">
        <v>1150</v>
      </c>
      <c r="M275" s="1340" t="n">
        <v>19.7108419420667</v>
      </c>
      <c r="N275" s="1211" t="n">
        <v>780.4785953664</v>
      </c>
      <c r="O275" s="1213" t="n">
        <v>32034.2691341475</v>
      </c>
      <c r="P275" s="1342" t="n">
        <v>37724.016128265</v>
      </c>
      <c r="Q275" s="1300" t="n">
        <v>16280.6891221013</v>
      </c>
      <c r="R275" s="1343" t="n">
        <v>48314.9582562488</v>
      </c>
      <c r="S275" s="1344" t="n">
        <v>54004.7052503663</v>
      </c>
    </row>
    <row r="276" customFormat="false" ht="16.5" hidden="false" customHeight="false" outlineLevel="0" collapsed="false">
      <c r="A276" s="1391" t="s">
        <v>342</v>
      </c>
      <c r="B276" s="1395" t="n">
        <f aca="false">J276</f>
        <v>90</v>
      </c>
      <c r="C276" s="1395" t="s">
        <v>496</v>
      </c>
      <c r="D276" s="1395" t="n">
        <f aca="false">K276</f>
        <v>400</v>
      </c>
      <c r="E276" s="1395" t="s">
        <v>496</v>
      </c>
      <c r="F276" s="1393" t="n">
        <f aca="false">L276</f>
        <v>1200</v>
      </c>
      <c r="G276" s="1395" t="s">
        <v>496</v>
      </c>
      <c r="H276" s="1392" t="n">
        <v>4</v>
      </c>
      <c r="I276" s="1394" t="s">
        <v>497</v>
      </c>
      <c r="J276" s="1338" t="n">
        <v>90</v>
      </c>
      <c r="K276" s="1209" t="n">
        <v>400</v>
      </c>
      <c r="L276" s="1209" t="n">
        <v>1200</v>
      </c>
      <c r="M276" s="1340" t="n">
        <v>20.4973693641692</v>
      </c>
      <c r="N276" s="1211" t="n">
        <v>829.2585075768</v>
      </c>
      <c r="O276" s="1213" t="n">
        <v>33063.79360509</v>
      </c>
      <c r="P276" s="1342" t="n">
        <v>38938.9699218488</v>
      </c>
      <c r="Q276" s="1300" t="n">
        <v>17059.169136285</v>
      </c>
      <c r="R276" s="1343" t="n">
        <v>50122.962741375</v>
      </c>
      <c r="S276" s="1344" t="n">
        <v>55998.1390581338</v>
      </c>
    </row>
    <row r="277" customFormat="false" ht="16.5" hidden="false" customHeight="false" outlineLevel="0" collapsed="false">
      <c r="A277" s="1391" t="s">
        <v>342</v>
      </c>
      <c r="B277" s="1395" t="n">
        <f aca="false">J277</f>
        <v>90</v>
      </c>
      <c r="C277" s="1395" t="s">
        <v>496</v>
      </c>
      <c r="D277" s="1395" t="n">
        <f aca="false">K277</f>
        <v>400</v>
      </c>
      <c r="E277" s="1395" t="s">
        <v>496</v>
      </c>
      <c r="F277" s="1393" t="n">
        <f aca="false">L277</f>
        <v>1250</v>
      </c>
      <c r="G277" s="1395" t="s">
        <v>496</v>
      </c>
      <c r="H277" s="1392" t="n">
        <v>4</v>
      </c>
      <c r="I277" s="1394" t="s">
        <v>497</v>
      </c>
      <c r="J277" s="1338" t="n">
        <v>90</v>
      </c>
      <c r="K277" s="1209" t="n">
        <v>400</v>
      </c>
      <c r="L277" s="1209" t="n">
        <v>1250</v>
      </c>
      <c r="M277" s="1340" t="n">
        <v>21.2838967862716</v>
      </c>
      <c r="N277" s="1211" t="n">
        <v>878.0384197872</v>
      </c>
      <c r="O277" s="1213" t="n">
        <v>34093.3179448238</v>
      </c>
      <c r="P277" s="1342" t="n">
        <v>40153.9237154325</v>
      </c>
      <c r="Q277" s="1300" t="n">
        <v>17622.1520306775</v>
      </c>
      <c r="R277" s="1343" t="n">
        <v>51715.4699755013</v>
      </c>
      <c r="S277" s="1344" t="n">
        <v>57776.07574611</v>
      </c>
    </row>
    <row r="278" customFormat="false" ht="16.5" hidden="false" customHeight="false" outlineLevel="0" collapsed="false">
      <c r="A278" s="1391" t="s">
        <v>342</v>
      </c>
      <c r="B278" s="1395" t="n">
        <f aca="false">J278</f>
        <v>90</v>
      </c>
      <c r="C278" s="1395" t="s">
        <v>496</v>
      </c>
      <c r="D278" s="1395" t="n">
        <f aca="false">K278</f>
        <v>400</v>
      </c>
      <c r="E278" s="1395" t="s">
        <v>496</v>
      </c>
      <c r="F278" s="1393" t="n">
        <f aca="false">L278</f>
        <v>1300</v>
      </c>
      <c r="G278" s="1395" t="s">
        <v>496</v>
      </c>
      <c r="H278" s="1392" t="n">
        <v>4</v>
      </c>
      <c r="I278" s="1394" t="s">
        <v>497</v>
      </c>
      <c r="J278" s="1338" t="n">
        <v>90</v>
      </c>
      <c r="K278" s="1209" t="n">
        <v>400</v>
      </c>
      <c r="L278" s="1209" t="n">
        <v>1300</v>
      </c>
      <c r="M278" s="1340" t="n">
        <v>22.070424208374</v>
      </c>
      <c r="N278" s="1211" t="n">
        <v>926.8183319976</v>
      </c>
      <c r="O278" s="1213" t="n">
        <v>35122.8424157663</v>
      </c>
      <c r="P278" s="1342" t="n">
        <v>41368.8775090163</v>
      </c>
      <c r="Q278" s="1300" t="n">
        <v>18400.6320448613</v>
      </c>
      <c r="R278" s="1343" t="n">
        <v>53523.4744606275</v>
      </c>
      <c r="S278" s="1344" t="n">
        <v>59769.5095538775</v>
      </c>
    </row>
    <row r="279" customFormat="false" ht="16.5" hidden="false" customHeight="false" outlineLevel="0" collapsed="false">
      <c r="A279" s="1391" t="s">
        <v>342</v>
      </c>
      <c r="B279" s="1395" t="n">
        <f aca="false">J279</f>
        <v>90</v>
      </c>
      <c r="C279" s="1395" t="s">
        <v>496</v>
      </c>
      <c r="D279" s="1395" t="n">
        <f aca="false">K279</f>
        <v>400</v>
      </c>
      <c r="E279" s="1395" t="s">
        <v>496</v>
      </c>
      <c r="F279" s="1393" t="n">
        <f aca="false">L279</f>
        <v>1350</v>
      </c>
      <c r="G279" s="1395" t="s">
        <v>496</v>
      </c>
      <c r="H279" s="1392" t="n">
        <v>4</v>
      </c>
      <c r="I279" s="1394" t="s">
        <v>497</v>
      </c>
      <c r="J279" s="1338" t="n">
        <v>90</v>
      </c>
      <c r="K279" s="1209" t="n">
        <v>400</v>
      </c>
      <c r="L279" s="1209" t="n">
        <v>1350</v>
      </c>
      <c r="M279" s="1340" t="n">
        <v>22.8569516304765</v>
      </c>
      <c r="N279" s="1211" t="n">
        <v>975.598244208</v>
      </c>
      <c r="O279" s="1213" t="n">
        <v>36152.3667555</v>
      </c>
      <c r="P279" s="1342" t="n">
        <v>42583.8313026</v>
      </c>
      <c r="Q279" s="1300" t="n">
        <v>18963.6149392538</v>
      </c>
      <c r="R279" s="1343" t="n">
        <v>55115.9816947538</v>
      </c>
      <c r="S279" s="1344" t="n">
        <v>61547.4462418538</v>
      </c>
    </row>
    <row r="280" customFormat="false" ht="16.5" hidden="false" customHeight="false" outlineLevel="0" collapsed="false">
      <c r="A280" s="1391" t="s">
        <v>342</v>
      </c>
      <c r="B280" s="1395" t="n">
        <f aca="false">J280</f>
        <v>90</v>
      </c>
      <c r="C280" s="1395" t="s">
        <v>496</v>
      </c>
      <c r="D280" s="1395" t="n">
        <f aca="false">K280</f>
        <v>400</v>
      </c>
      <c r="E280" s="1395" t="s">
        <v>496</v>
      </c>
      <c r="F280" s="1393" t="n">
        <f aca="false">L280</f>
        <v>1400</v>
      </c>
      <c r="G280" s="1395" t="s">
        <v>496</v>
      </c>
      <c r="H280" s="1392" t="n">
        <v>4</v>
      </c>
      <c r="I280" s="1394" t="s">
        <v>497</v>
      </c>
      <c r="J280" s="1338" t="n">
        <v>90</v>
      </c>
      <c r="K280" s="1209" t="n">
        <v>400</v>
      </c>
      <c r="L280" s="1209" t="n">
        <v>1400</v>
      </c>
      <c r="M280" s="1340" t="n">
        <v>23.6434790525789</v>
      </c>
      <c r="N280" s="1211" t="n">
        <v>1024.3781564184</v>
      </c>
      <c r="O280" s="1213" t="n">
        <v>37181.8912264425</v>
      </c>
      <c r="P280" s="1342" t="n">
        <v>43798.784964975</v>
      </c>
      <c r="Q280" s="1300" t="n">
        <v>19742.0949534375</v>
      </c>
      <c r="R280" s="1343" t="n">
        <v>56923.98617988</v>
      </c>
      <c r="S280" s="1344" t="n">
        <v>63540.8799184125</v>
      </c>
    </row>
    <row r="281" customFormat="false" ht="16.5" hidden="false" customHeight="false" outlineLevel="0" collapsed="false">
      <c r="A281" s="1391" t="s">
        <v>342</v>
      </c>
      <c r="B281" s="1395" t="n">
        <f aca="false">J281</f>
        <v>90</v>
      </c>
      <c r="C281" s="1395" t="s">
        <v>496</v>
      </c>
      <c r="D281" s="1395" t="n">
        <f aca="false">K281</f>
        <v>400</v>
      </c>
      <c r="E281" s="1395" t="s">
        <v>496</v>
      </c>
      <c r="F281" s="1393" t="n">
        <f aca="false">L281</f>
        <v>1450</v>
      </c>
      <c r="G281" s="1395" t="s">
        <v>496</v>
      </c>
      <c r="H281" s="1392" t="n">
        <v>4</v>
      </c>
      <c r="I281" s="1394" t="s">
        <v>497</v>
      </c>
      <c r="J281" s="1338" t="n">
        <v>90</v>
      </c>
      <c r="K281" s="1209" t="n">
        <v>400</v>
      </c>
      <c r="L281" s="1209" t="n">
        <v>1450</v>
      </c>
      <c r="M281" s="1340" t="n">
        <v>24.4300064746813</v>
      </c>
      <c r="N281" s="1211" t="n">
        <v>1073.1580686288</v>
      </c>
      <c r="O281" s="1213" t="n">
        <v>38211.4155661763</v>
      </c>
      <c r="P281" s="1342" t="n">
        <v>45013.7387585588</v>
      </c>
      <c r="Q281" s="1300" t="n">
        <v>20305.07784783</v>
      </c>
      <c r="R281" s="1343" t="n">
        <v>58516.4934140063</v>
      </c>
      <c r="S281" s="1344" t="n">
        <v>65318.8166063888</v>
      </c>
    </row>
    <row r="282" customFormat="false" ht="16.5" hidden="false" customHeight="false" outlineLevel="0" collapsed="false">
      <c r="A282" s="1391" t="s">
        <v>342</v>
      </c>
      <c r="B282" s="1395" t="n">
        <f aca="false">J282</f>
        <v>90</v>
      </c>
      <c r="C282" s="1395" t="s">
        <v>496</v>
      </c>
      <c r="D282" s="1395" t="n">
        <f aca="false">K282</f>
        <v>400</v>
      </c>
      <c r="E282" s="1395" t="s">
        <v>496</v>
      </c>
      <c r="F282" s="1393" t="n">
        <f aca="false">L282</f>
        <v>1500</v>
      </c>
      <c r="G282" s="1395" t="s">
        <v>496</v>
      </c>
      <c r="H282" s="1392" t="n">
        <v>4</v>
      </c>
      <c r="I282" s="1394" t="s">
        <v>497</v>
      </c>
      <c r="J282" s="1338" t="n">
        <v>90</v>
      </c>
      <c r="K282" s="1209" t="n">
        <v>400</v>
      </c>
      <c r="L282" s="1209" t="n">
        <v>1500</v>
      </c>
      <c r="M282" s="1340" t="n">
        <v>25.6150766967838</v>
      </c>
      <c r="N282" s="1211" t="n">
        <v>1121.9379808392</v>
      </c>
      <c r="O282" s="1213" t="n">
        <v>39955.6809398925</v>
      </c>
      <c r="P282" s="1342" t="n">
        <v>47140.9350322275</v>
      </c>
      <c r="Q282" s="1300" t="n">
        <v>21083.5578620137</v>
      </c>
      <c r="R282" s="1343" t="n">
        <v>61039.2388019063</v>
      </c>
      <c r="S282" s="1344" t="n">
        <v>68224.4928942413</v>
      </c>
    </row>
    <row r="283" customFormat="false" ht="16.5" hidden="false" customHeight="false" outlineLevel="0" collapsed="false">
      <c r="A283" s="1391" t="s">
        <v>342</v>
      </c>
      <c r="B283" s="1395" t="n">
        <f aca="false">J283</f>
        <v>90</v>
      </c>
      <c r="C283" s="1395" t="s">
        <v>496</v>
      </c>
      <c r="D283" s="1395" t="n">
        <f aca="false">K283</f>
        <v>400</v>
      </c>
      <c r="E283" s="1395" t="s">
        <v>496</v>
      </c>
      <c r="F283" s="1393" t="n">
        <f aca="false">L283</f>
        <v>1550</v>
      </c>
      <c r="G283" s="1395" t="s">
        <v>496</v>
      </c>
      <c r="H283" s="1392" t="n">
        <v>4</v>
      </c>
      <c r="I283" s="1394" t="s">
        <v>497</v>
      </c>
      <c r="J283" s="1338" t="n">
        <v>90</v>
      </c>
      <c r="K283" s="1209" t="n">
        <v>400</v>
      </c>
      <c r="L283" s="1209" t="n">
        <v>1550</v>
      </c>
      <c r="M283" s="1340" t="n">
        <v>26.4016041188862</v>
      </c>
      <c r="N283" s="1211" t="n">
        <v>1170.7178930496</v>
      </c>
      <c r="O283" s="1213" t="n">
        <v>40985.2052796263</v>
      </c>
      <c r="P283" s="1342" t="n">
        <v>48355.8888258113</v>
      </c>
      <c r="Q283" s="1300" t="n">
        <v>21646.5407564062</v>
      </c>
      <c r="R283" s="1343" t="n">
        <v>62631.7460360325</v>
      </c>
      <c r="S283" s="1344" t="n">
        <v>70002.4295822175</v>
      </c>
    </row>
    <row r="284" customFormat="false" ht="16.5" hidden="false" customHeight="false" outlineLevel="0" collapsed="false">
      <c r="A284" s="1391" t="s">
        <v>342</v>
      </c>
      <c r="B284" s="1392" t="n">
        <f aca="false">J284</f>
        <v>90</v>
      </c>
      <c r="C284" s="1392" t="s">
        <v>496</v>
      </c>
      <c r="D284" s="1392" t="n">
        <f aca="false">K284</f>
        <v>400</v>
      </c>
      <c r="E284" s="1392" t="s">
        <v>496</v>
      </c>
      <c r="F284" s="1393" t="n">
        <f aca="false">L284</f>
        <v>1600</v>
      </c>
      <c r="G284" s="1392" t="s">
        <v>496</v>
      </c>
      <c r="H284" s="1392" t="n">
        <v>4</v>
      </c>
      <c r="I284" s="1394" t="s">
        <v>497</v>
      </c>
      <c r="J284" s="1338" t="n">
        <v>90</v>
      </c>
      <c r="K284" s="1209" t="n">
        <v>400</v>
      </c>
      <c r="L284" s="1209" t="n">
        <v>1600</v>
      </c>
      <c r="M284" s="1340" t="n">
        <v>27.1881315409887</v>
      </c>
      <c r="N284" s="1211" t="n">
        <v>1219.49780526</v>
      </c>
      <c r="O284" s="1213" t="n">
        <v>42014.7297505688</v>
      </c>
      <c r="P284" s="1342" t="n">
        <v>49570.842619395</v>
      </c>
      <c r="Q284" s="1300" t="n">
        <v>22209.5237820075</v>
      </c>
      <c r="R284" s="1343" t="n">
        <v>64224.2535325763</v>
      </c>
      <c r="S284" s="1344" t="n">
        <v>71780.3664014025</v>
      </c>
    </row>
    <row r="285" customFormat="false" ht="16.5" hidden="false" customHeight="false" outlineLevel="0" collapsed="false">
      <c r="A285" s="1391" t="s">
        <v>342</v>
      </c>
      <c r="B285" s="1395" t="n">
        <f aca="false">J285</f>
        <v>90</v>
      </c>
      <c r="C285" s="1395" t="s">
        <v>496</v>
      </c>
      <c r="D285" s="1395" t="n">
        <f aca="false">K285</f>
        <v>400</v>
      </c>
      <c r="E285" s="1395" t="s">
        <v>496</v>
      </c>
      <c r="F285" s="1393" t="n">
        <f aca="false">L285</f>
        <v>1650</v>
      </c>
      <c r="G285" s="1395" t="s">
        <v>496</v>
      </c>
      <c r="H285" s="1392" t="n">
        <v>4</v>
      </c>
      <c r="I285" s="1394" t="s">
        <v>497</v>
      </c>
      <c r="J285" s="1338" t="n">
        <v>90</v>
      </c>
      <c r="K285" s="1209" t="n">
        <v>400</v>
      </c>
      <c r="L285" s="1209" t="n">
        <v>1650</v>
      </c>
      <c r="M285" s="1340" t="n">
        <v>27.9746589630911</v>
      </c>
      <c r="N285" s="1211" t="n">
        <v>1268.2777174704</v>
      </c>
      <c r="O285" s="1213" t="n">
        <v>43044.2540903025</v>
      </c>
      <c r="P285" s="1342" t="n">
        <v>50785.7964129788</v>
      </c>
      <c r="Q285" s="1300" t="n">
        <v>22988.0037961913</v>
      </c>
      <c r="R285" s="1343" t="n">
        <v>66032.2578864938</v>
      </c>
      <c r="S285" s="1344" t="n">
        <v>73773.80020917</v>
      </c>
    </row>
    <row r="286" customFormat="false" ht="16.5" hidden="false" customHeight="false" outlineLevel="0" collapsed="false">
      <c r="A286" s="1391" t="s">
        <v>342</v>
      </c>
      <c r="B286" s="1395" t="n">
        <f aca="false">J286</f>
        <v>90</v>
      </c>
      <c r="C286" s="1395" t="s">
        <v>496</v>
      </c>
      <c r="D286" s="1395" t="n">
        <f aca="false">K286</f>
        <v>400</v>
      </c>
      <c r="E286" s="1395" t="s">
        <v>496</v>
      </c>
      <c r="F286" s="1393" t="n">
        <f aca="false">L286</f>
        <v>1700</v>
      </c>
      <c r="G286" s="1395" t="s">
        <v>496</v>
      </c>
      <c r="H286" s="1392" t="n">
        <v>4</v>
      </c>
      <c r="I286" s="1394" t="s">
        <v>497</v>
      </c>
      <c r="J286" s="1338" t="n">
        <v>90</v>
      </c>
      <c r="K286" s="1209" t="n">
        <v>400</v>
      </c>
      <c r="L286" s="1209" t="n">
        <v>1700</v>
      </c>
      <c r="M286" s="1340" t="n">
        <v>28.7611863851935</v>
      </c>
      <c r="N286" s="1211" t="n">
        <v>1317.0576296808</v>
      </c>
      <c r="O286" s="1213" t="n">
        <v>44073.778561245</v>
      </c>
      <c r="P286" s="1342" t="n">
        <v>52000.7502065625</v>
      </c>
      <c r="Q286" s="1300" t="n">
        <v>23550.9866905838</v>
      </c>
      <c r="R286" s="1343" t="n">
        <v>67624.7652518288</v>
      </c>
      <c r="S286" s="1344" t="n">
        <v>75551.7368971463</v>
      </c>
    </row>
    <row r="287" customFormat="false" ht="16.5" hidden="false" customHeight="false" outlineLevel="0" collapsed="false">
      <c r="A287" s="1391" t="s">
        <v>342</v>
      </c>
      <c r="B287" s="1395" t="n">
        <f aca="false">J287</f>
        <v>90</v>
      </c>
      <c r="C287" s="1395" t="s">
        <v>496</v>
      </c>
      <c r="D287" s="1395" t="n">
        <f aca="false">K287</f>
        <v>400</v>
      </c>
      <c r="E287" s="1395" t="s">
        <v>496</v>
      </c>
      <c r="F287" s="1393" t="n">
        <f aca="false">L287</f>
        <v>1750</v>
      </c>
      <c r="G287" s="1395" t="s">
        <v>496</v>
      </c>
      <c r="H287" s="1392" t="n">
        <v>4</v>
      </c>
      <c r="I287" s="1394" t="s">
        <v>497</v>
      </c>
      <c r="J287" s="1338" t="n">
        <v>90</v>
      </c>
      <c r="K287" s="1209" t="n">
        <v>400</v>
      </c>
      <c r="L287" s="1209" t="n">
        <v>1750</v>
      </c>
      <c r="M287" s="1340" t="n">
        <v>29.547713807296</v>
      </c>
      <c r="N287" s="1211" t="n">
        <v>1365.8375418912</v>
      </c>
      <c r="O287" s="1213" t="n">
        <v>45103.3029009788</v>
      </c>
      <c r="P287" s="1342" t="n">
        <v>53215.7040001463</v>
      </c>
      <c r="Q287" s="1300" t="n">
        <v>24329.4667047675</v>
      </c>
      <c r="R287" s="1343" t="n">
        <v>69432.7696057463</v>
      </c>
      <c r="S287" s="1344" t="n">
        <v>77545.1707049138</v>
      </c>
    </row>
    <row r="288" customFormat="false" ht="16.5" hidden="false" customHeight="false" outlineLevel="0" collapsed="false">
      <c r="A288" s="1391" t="s">
        <v>342</v>
      </c>
      <c r="B288" s="1395" t="n">
        <f aca="false">J288</f>
        <v>90</v>
      </c>
      <c r="C288" s="1395" t="s">
        <v>496</v>
      </c>
      <c r="D288" s="1395" t="n">
        <f aca="false">K288</f>
        <v>400</v>
      </c>
      <c r="E288" s="1395" t="s">
        <v>496</v>
      </c>
      <c r="F288" s="1393" t="n">
        <f aca="false">L288</f>
        <v>1800</v>
      </c>
      <c r="G288" s="1395" t="s">
        <v>496</v>
      </c>
      <c r="H288" s="1392" t="n">
        <v>4</v>
      </c>
      <c r="I288" s="1394" t="s">
        <v>497</v>
      </c>
      <c r="J288" s="1338" t="n">
        <v>90</v>
      </c>
      <c r="K288" s="1209" t="n">
        <v>400</v>
      </c>
      <c r="L288" s="1209" t="n">
        <v>1800</v>
      </c>
      <c r="M288" s="1340" t="n">
        <v>30.3342412293984</v>
      </c>
      <c r="N288" s="1211" t="n">
        <v>1414.6174541016</v>
      </c>
      <c r="O288" s="1213" t="n">
        <v>46132.8273719213</v>
      </c>
      <c r="P288" s="1342" t="n">
        <v>54430.65779373</v>
      </c>
      <c r="Q288" s="1300" t="n">
        <v>24892.44959916</v>
      </c>
      <c r="R288" s="1343" t="n">
        <v>71025.2769710813</v>
      </c>
      <c r="S288" s="1344" t="n">
        <v>79323.10739289</v>
      </c>
    </row>
    <row r="289" customFormat="false" ht="16.5" hidden="false" customHeight="false" outlineLevel="0" collapsed="false">
      <c r="A289" s="1391" t="s">
        <v>342</v>
      </c>
      <c r="B289" s="1395" t="n">
        <f aca="false">J289</f>
        <v>90</v>
      </c>
      <c r="C289" s="1395" t="s">
        <v>496</v>
      </c>
      <c r="D289" s="1395" t="n">
        <f aca="false">K289</f>
        <v>400</v>
      </c>
      <c r="E289" s="1395" t="s">
        <v>496</v>
      </c>
      <c r="F289" s="1393" t="n">
        <f aca="false">L289</f>
        <v>1850</v>
      </c>
      <c r="G289" s="1395" t="s">
        <v>496</v>
      </c>
      <c r="H289" s="1392" t="n">
        <v>4</v>
      </c>
      <c r="I289" s="1394" t="s">
        <v>497</v>
      </c>
      <c r="J289" s="1338" t="n">
        <v>90</v>
      </c>
      <c r="K289" s="1209" t="n">
        <v>400</v>
      </c>
      <c r="L289" s="1209" t="n">
        <v>1850</v>
      </c>
      <c r="M289" s="1340" t="n">
        <v>31.1207686515008</v>
      </c>
      <c r="N289" s="1211" t="n">
        <v>1463.397366312</v>
      </c>
      <c r="O289" s="1213" t="n">
        <v>47162.351711655</v>
      </c>
      <c r="P289" s="1342" t="n">
        <v>55645.6115873138</v>
      </c>
      <c r="Q289" s="1300" t="n">
        <v>25670.9296133438</v>
      </c>
      <c r="R289" s="1343" t="n">
        <v>72833.2813249988</v>
      </c>
      <c r="S289" s="1344" t="n">
        <v>81316.5412006575</v>
      </c>
    </row>
    <row r="290" customFormat="false" ht="16.5" hidden="false" customHeight="false" outlineLevel="0" collapsed="false">
      <c r="A290" s="1391" t="s">
        <v>342</v>
      </c>
      <c r="B290" s="1395" t="n">
        <f aca="false">J290</f>
        <v>90</v>
      </c>
      <c r="C290" s="1395" t="s">
        <v>496</v>
      </c>
      <c r="D290" s="1395" t="n">
        <f aca="false">K290</f>
        <v>400</v>
      </c>
      <c r="E290" s="1395" t="s">
        <v>496</v>
      </c>
      <c r="F290" s="1393" t="n">
        <f aca="false">L290</f>
        <v>1900</v>
      </c>
      <c r="G290" s="1395" t="s">
        <v>496</v>
      </c>
      <c r="H290" s="1392" t="n">
        <v>4</v>
      </c>
      <c r="I290" s="1394" t="s">
        <v>497</v>
      </c>
      <c r="J290" s="1338" t="n">
        <v>90</v>
      </c>
      <c r="K290" s="1209" t="n">
        <v>400</v>
      </c>
      <c r="L290" s="1209" t="n">
        <v>1900</v>
      </c>
      <c r="M290" s="1340" t="n">
        <v>31.9072960736033</v>
      </c>
      <c r="N290" s="1211" t="n">
        <v>1512.1772785224</v>
      </c>
      <c r="O290" s="1213" t="n">
        <v>48191.8761825975</v>
      </c>
      <c r="P290" s="1342" t="n">
        <v>56860.5653808975</v>
      </c>
      <c r="Q290" s="1300" t="n">
        <v>26233.9125077363</v>
      </c>
      <c r="R290" s="1343" t="n">
        <v>74425.7886903338</v>
      </c>
      <c r="S290" s="1344" t="n">
        <v>83094.4778886338</v>
      </c>
    </row>
    <row r="291" customFormat="false" ht="16.5" hidden="false" customHeight="false" outlineLevel="0" collapsed="false">
      <c r="A291" s="1391" t="s">
        <v>342</v>
      </c>
      <c r="B291" s="1395" t="n">
        <f aca="false">J291</f>
        <v>90</v>
      </c>
      <c r="C291" s="1395" t="s">
        <v>496</v>
      </c>
      <c r="D291" s="1395" t="n">
        <f aca="false">K291</f>
        <v>400</v>
      </c>
      <c r="E291" s="1395" t="s">
        <v>496</v>
      </c>
      <c r="F291" s="1393" t="n">
        <f aca="false">L291</f>
        <v>1950</v>
      </c>
      <c r="G291" s="1395" t="s">
        <v>496</v>
      </c>
      <c r="H291" s="1392" t="n">
        <v>4</v>
      </c>
      <c r="I291" s="1394" t="s">
        <v>497</v>
      </c>
      <c r="J291" s="1338" t="n">
        <v>90</v>
      </c>
      <c r="K291" s="1209" t="n">
        <v>400</v>
      </c>
      <c r="L291" s="1209" t="n">
        <v>1950</v>
      </c>
      <c r="M291" s="1340" t="n">
        <v>32.6938234957057</v>
      </c>
      <c r="N291" s="1211" t="n">
        <v>1560.9571907328</v>
      </c>
      <c r="O291" s="1213" t="n">
        <v>49221.4005223313</v>
      </c>
      <c r="P291" s="1342" t="n">
        <v>58075.5191744813</v>
      </c>
      <c r="Q291" s="1300" t="n">
        <v>26796.8955333375</v>
      </c>
      <c r="R291" s="1343" t="n">
        <v>76018.2960556688</v>
      </c>
      <c r="S291" s="1344" t="n">
        <v>84872.4147078188</v>
      </c>
    </row>
    <row r="292" customFormat="false" ht="16.5" hidden="false" customHeight="false" outlineLevel="0" collapsed="false">
      <c r="A292" s="1391" t="s">
        <v>342</v>
      </c>
      <c r="B292" s="1395" t="n">
        <f aca="false">J292</f>
        <v>90</v>
      </c>
      <c r="C292" s="1395" t="s">
        <v>496</v>
      </c>
      <c r="D292" s="1395" t="n">
        <f aca="false">K292</f>
        <v>400</v>
      </c>
      <c r="E292" s="1395" t="s">
        <v>496</v>
      </c>
      <c r="F292" s="1393" t="n">
        <f aca="false">L292</f>
        <v>2000</v>
      </c>
      <c r="G292" s="1395" t="s">
        <v>496</v>
      </c>
      <c r="H292" s="1392" t="n">
        <v>4</v>
      </c>
      <c r="I292" s="1394" t="s">
        <v>497</v>
      </c>
      <c r="J292" s="1338" t="n">
        <v>90</v>
      </c>
      <c r="K292" s="1209" t="n">
        <v>400</v>
      </c>
      <c r="L292" s="1209" t="n">
        <v>2000</v>
      </c>
      <c r="M292" s="1340" t="n">
        <v>33.6364229178081</v>
      </c>
      <c r="N292" s="1211" t="n">
        <v>1609.7371029432</v>
      </c>
      <c r="O292" s="1213" t="n">
        <v>50694.4179159638</v>
      </c>
      <c r="P292" s="1342" t="n">
        <v>59453.5915548563</v>
      </c>
      <c r="Q292" s="1300" t="n">
        <v>27575.3754163125</v>
      </c>
      <c r="R292" s="1343" t="n">
        <v>78269.7933322763</v>
      </c>
      <c r="S292" s="1344" t="n">
        <v>87028.9669711688</v>
      </c>
    </row>
    <row r="293" customFormat="false" ht="16.5" hidden="false" customHeight="false" outlineLevel="0" collapsed="false">
      <c r="A293" s="1391" t="s">
        <v>342</v>
      </c>
      <c r="B293" s="1395" t="n">
        <f aca="false">J293</f>
        <v>90</v>
      </c>
      <c r="C293" s="1395" t="s">
        <v>496</v>
      </c>
      <c r="D293" s="1395" t="n">
        <f aca="false">K293</f>
        <v>400</v>
      </c>
      <c r="E293" s="1395" t="s">
        <v>496</v>
      </c>
      <c r="F293" s="1393" t="n">
        <f aca="false">L293</f>
        <v>2050</v>
      </c>
      <c r="G293" s="1395" t="s">
        <v>496</v>
      </c>
      <c r="H293" s="1392" t="n">
        <v>4</v>
      </c>
      <c r="I293" s="1394" t="s">
        <v>497</v>
      </c>
      <c r="J293" s="1338" t="n">
        <v>90</v>
      </c>
      <c r="K293" s="1209" t="n">
        <v>400</v>
      </c>
      <c r="L293" s="1209" t="n">
        <v>2050</v>
      </c>
      <c r="M293" s="1340" t="n">
        <v>34.4229503399106</v>
      </c>
      <c r="N293" s="1211" t="n">
        <v>1658.5170151536</v>
      </c>
      <c r="O293" s="1213" t="n">
        <v>51723.9422556975</v>
      </c>
      <c r="P293" s="1342" t="n">
        <v>60668.54534844</v>
      </c>
      <c r="Q293" s="1300" t="n">
        <v>28138.3584419138</v>
      </c>
      <c r="R293" s="1343" t="n">
        <v>79862.3006976113</v>
      </c>
      <c r="S293" s="1344" t="n">
        <v>88806.9037903538</v>
      </c>
    </row>
    <row r="294" customFormat="false" ht="16.5" hidden="false" customHeight="false" outlineLevel="0" collapsed="false">
      <c r="A294" s="1391" t="s">
        <v>342</v>
      </c>
      <c r="B294" s="1392" t="n">
        <f aca="false">J294</f>
        <v>90</v>
      </c>
      <c r="C294" s="1392" t="s">
        <v>496</v>
      </c>
      <c r="D294" s="1392" t="n">
        <f aca="false">K294</f>
        <v>400</v>
      </c>
      <c r="E294" s="1392" t="s">
        <v>496</v>
      </c>
      <c r="F294" s="1393" t="n">
        <f aca="false">L294</f>
        <v>2100</v>
      </c>
      <c r="G294" s="1392" t="s">
        <v>496</v>
      </c>
      <c r="H294" s="1392" t="n">
        <v>4</v>
      </c>
      <c r="I294" s="1394" t="s">
        <v>497</v>
      </c>
      <c r="J294" s="1338" t="n">
        <v>90</v>
      </c>
      <c r="K294" s="1209" t="n">
        <v>400</v>
      </c>
      <c r="L294" s="1209" t="n">
        <v>2100</v>
      </c>
      <c r="M294" s="1340" t="n">
        <v>35.209477762013</v>
      </c>
      <c r="N294" s="1211" t="n">
        <v>1707.296927364</v>
      </c>
      <c r="O294" s="1213" t="n">
        <v>52753.46672664</v>
      </c>
      <c r="P294" s="1342" t="n">
        <v>61883.4991420238</v>
      </c>
      <c r="Q294" s="1300" t="n">
        <v>28916.8383248888</v>
      </c>
      <c r="R294" s="1343" t="n">
        <v>81670.3050515288</v>
      </c>
      <c r="S294" s="1344" t="n">
        <v>90800.3374669125</v>
      </c>
    </row>
    <row r="295" customFormat="false" ht="16.5" hidden="false" customHeight="false" outlineLevel="0" collapsed="false">
      <c r="A295" s="1391" t="s">
        <v>342</v>
      </c>
      <c r="B295" s="1395" t="n">
        <f aca="false">J295</f>
        <v>90</v>
      </c>
      <c r="C295" s="1395" t="s">
        <v>496</v>
      </c>
      <c r="D295" s="1395" t="n">
        <f aca="false">K295</f>
        <v>400</v>
      </c>
      <c r="E295" s="1395" t="s">
        <v>496</v>
      </c>
      <c r="F295" s="1393" t="n">
        <f aca="false">L295</f>
        <v>2150</v>
      </c>
      <c r="G295" s="1395" t="s">
        <v>496</v>
      </c>
      <c r="H295" s="1392" t="n">
        <v>4</v>
      </c>
      <c r="I295" s="1394" t="s">
        <v>497</v>
      </c>
      <c r="J295" s="1338" t="n">
        <v>90</v>
      </c>
      <c r="K295" s="1209" t="n">
        <v>400</v>
      </c>
      <c r="L295" s="1209" t="n">
        <v>2150</v>
      </c>
      <c r="M295" s="1340" t="n">
        <v>35.9960051841154</v>
      </c>
      <c r="N295" s="1211" t="n">
        <v>1756.0768395744</v>
      </c>
      <c r="O295" s="1213" t="n">
        <v>53782.9910663738</v>
      </c>
      <c r="P295" s="1342" t="n">
        <v>63098.4529356075</v>
      </c>
      <c r="Q295" s="1300" t="n">
        <v>29479.82135049</v>
      </c>
      <c r="R295" s="1343" t="n">
        <v>83262.8124168638</v>
      </c>
      <c r="S295" s="1344" t="n">
        <v>92578.2742860975</v>
      </c>
    </row>
    <row r="296" customFormat="false" ht="16.5" hidden="false" customHeight="false" outlineLevel="0" collapsed="false">
      <c r="A296" s="1391" t="s">
        <v>342</v>
      </c>
      <c r="B296" s="1395" t="n">
        <f aca="false">J296</f>
        <v>90</v>
      </c>
      <c r="C296" s="1395" t="s">
        <v>496</v>
      </c>
      <c r="D296" s="1395" t="n">
        <f aca="false">K296</f>
        <v>400</v>
      </c>
      <c r="E296" s="1395" t="s">
        <v>496</v>
      </c>
      <c r="F296" s="1393" t="n">
        <f aca="false">L296</f>
        <v>2200</v>
      </c>
      <c r="G296" s="1395" t="s">
        <v>496</v>
      </c>
      <c r="H296" s="1392" t="n">
        <v>4</v>
      </c>
      <c r="I296" s="1394" t="s">
        <v>497</v>
      </c>
      <c r="J296" s="1338" t="n">
        <v>90</v>
      </c>
      <c r="K296" s="1209" t="n">
        <v>400</v>
      </c>
      <c r="L296" s="1209" t="n">
        <v>2200</v>
      </c>
      <c r="M296" s="1340" t="n">
        <v>36.7825326062179</v>
      </c>
      <c r="N296" s="1211" t="n">
        <v>1804.8567517848</v>
      </c>
      <c r="O296" s="1213" t="n">
        <v>54812.5155373163</v>
      </c>
      <c r="P296" s="1342" t="n">
        <v>64313.4067291913</v>
      </c>
      <c r="Q296" s="1300" t="n">
        <v>30258.301233465</v>
      </c>
      <c r="R296" s="1343" t="n">
        <v>85070.8167707813</v>
      </c>
      <c r="S296" s="1344" t="n">
        <v>94571.7079626563</v>
      </c>
    </row>
    <row r="297" customFormat="false" ht="16.5" hidden="false" customHeight="false" outlineLevel="0" collapsed="false">
      <c r="A297" s="1391" t="s">
        <v>342</v>
      </c>
      <c r="B297" s="1395" t="n">
        <f aca="false">J297</f>
        <v>90</v>
      </c>
      <c r="C297" s="1395" t="s">
        <v>496</v>
      </c>
      <c r="D297" s="1395" t="n">
        <f aca="false">K297</f>
        <v>400</v>
      </c>
      <c r="E297" s="1395" t="s">
        <v>496</v>
      </c>
      <c r="F297" s="1393" t="n">
        <f aca="false">L297</f>
        <v>2250</v>
      </c>
      <c r="G297" s="1395" t="s">
        <v>496</v>
      </c>
      <c r="H297" s="1392" t="n">
        <v>4</v>
      </c>
      <c r="I297" s="1394" t="s">
        <v>497</v>
      </c>
      <c r="J297" s="1338" t="n">
        <v>90</v>
      </c>
      <c r="K297" s="1209" t="n">
        <v>400</v>
      </c>
      <c r="L297" s="1209" t="n">
        <v>2250</v>
      </c>
      <c r="M297" s="1340" t="n">
        <v>37.5690600283203</v>
      </c>
      <c r="N297" s="1211" t="n">
        <v>1853.6366639952</v>
      </c>
      <c r="O297" s="1213" t="n">
        <v>55842.03987705</v>
      </c>
      <c r="P297" s="1342" t="n">
        <v>65528.360522775</v>
      </c>
      <c r="Q297" s="1300" t="n">
        <v>30821.2842590661</v>
      </c>
      <c r="R297" s="1343" t="n">
        <v>86663.3241361162</v>
      </c>
      <c r="S297" s="1344" t="n">
        <v>96349.6447818411</v>
      </c>
    </row>
    <row r="298" customFormat="false" ht="16.5" hidden="false" customHeight="false" outlineLevel="0" collapsed="false">
      <c r="A298" s="1391" t="s">
        <v>342</v>
      </c>
      <c r="B298" s="1395" t="n">
        <f aca="false">J298</f>
        <v>90</v>
      </c>
      <c r="C298" s="1395" t="s">
        <v>496</v>
      </c>
      <c r="D298" s="1395" t="n">
        <f aca="false">K298</f>
        <v>400</v>
      </c>
      <c r="E298" s="1395" t="s">
        <v>496</v>
      </c>
      <c r="F298" s="1393" t="n">
        <f aca="false">L298</f>
        <v>2300</v>
      </c>
      <c r="G298" s="1395" t="s">
        <v>496</v>
      </c>
      <c r="H298" s="1392" t="n">
        <v>4</v>
      </c>
      <c r="I298" s="1394" t="s">
        <v>497</v>
      </c>
      <c r="J298" s="1338" t="n">
        <v>90</v>
      </c>
      <c r="K298" s="1209" t="n">
        <v>400</v>
      </c>
      <c r="L298" s="1209" t="n">
        <v>2300</v>
      </c>
      <c r="M298" s="1340" t="n">
        <v>38.3555874504227</v>
      </c>
      <c r="N298" s="1211" t="n">
        <v>1902.4165762056</v>
      </c>
      <c r="O298" s="1213" t="n">
        <v>56871.5643479925</v>
      </c>
      <c r="P298" s="1342" t="n">
        <v>66743.3143163588</v>
      </c>
      <c r="Q298" s="1300" t="n">
        <v>31384.2671534588</v>
      </c>
      <c r="R298" s="1343" t="n">
        <v>88255.8315014513</v>
      </c>
      <c r="S298" s="1344" t="n">
        <v>98127.5814698175</v>
      </c>
    </row>
    <row r="299" customFormat="false" ht="16.5" hidden="false" customHeight="false" outlineLevel="0" collapsed="false">
      <c r="A299" s="1391" t="s">
        <v>342</v>
      </c>
      <c r="B299" s="1395" t="n">
        <f aca="false">J299</f>
        <v>90</v>
      </c>
      <c r="C299" s="1395" t="s">
        <v>496</v>
      </c>
      <c r="D299" s="1395" t="n">
        <f aca="false">K299</f>
        <v>400</v>
      </c>
      <c r="E299" s="1395" t="s">
        <v>496</v>
      </c>
      <c r="F299" s="1393" t="n">
        <f aca="false">L299</f>
        <v>2350</v>
      </c>
      <c r="G299" s="1395" t="s">
        <v>496</v>
      </c>
      <c r="H299" s="1392" t="n">
        <v>4</v>
      </c>
      <c r="I299" s="1394" t="s">
        <v>497</v>
      </c>
      <c r="J299" s="1338" t="n">
        <v>90</v>
      </c>
      <c r="K299" s="1209" t="n">
        <v>400</v>
      </c>
      <c r="L299" s="1209" t="n">
        <v>2350</v>
      </c>
      <c r="M299" s="1340" t="n">
        <v>39.1421148725252</v>
      </c>
      <c r="N299" s="1211" t="n">
        <v>1951.196488416</v>
      </c>
      <c r="O299" s="1213" t="n">
        <v>57901.0886877263</v>
      </c>
      <c r="P299" s="1342" t="n">
        <v>67958.2681099425</v>
      </c>
      <c r="Q299" s="1300" t="n">
        <v>32162.7471676425</v>
      </c>
      <c r="R299" s="1343" t="n">
        <v>90063.8358553688</v>
      </c>
      <c r="S299" s="1344" t="n">
        <v>100121.015277585</v>
      </c>
    </row>
    <row r="300" customFormat="false" ht="16.5" hidden="false" customHeight="false" outlineLevel="0" collapsed="false">
      <c r="A300" s="1391" t="s">
        <v>342</v>
      </c>
      <c r="B300" s="1395" t="n">
        <f aca="false">J300</f>
        <v>90</v>
      </c>
      <c r="C300" s="1395" t="s">
        <v>496</v>
      </c>
      <c r="D300" s="1395" t="n">
        <f aca="false">K300</f>
        <v>400</v>
      </c>
      <c r="E300" s="1395" t="s">
        <v>496</v>
      </c>
      <c r="F300" s="1393" t="n">
        <f aca="false">L300</f>
        <v>2400</v>
      </c>
      <c r="G300" s="1395" t="s">
        <v>496</v>
      </c>
      <c r="H300" s="1392" t="n">
        <v>4</v>
      </c>
      <c r="I300" s="1394" t="s">
        <v>497</v>
      </c>
      <c r="J300" s="1338" t="n">
        <v>90</v>
      </c>
      <c r="K300" s="1209" t="n">
        <v>400</v>
      </c>
      <c r="L300" s="1209" t="n">
        <v>2400</v>
      </c>
      <c r="M300" s="1340" t="n">
        <v>39.9286422946276</v>
      </c>
      <c r="N300" s="1211" t="n">
        <v>1999.9764006264</v>
      </c>
      <c r="O300" s="1213" t="n">
        <v>58930.6131586688</v>
      </c>
      <c r="P300" s="1342" t="n">
        <v>69173.2219035263</v>
      </c>
      <c r="Q300" s="1300" t="n">
        <v>32725.7301932438</v>
      </c>
      <c r="R300" s="1343" t="n">
        <v>91656.3433519125</v>
      </c>
      <c r="S300" s="1344" t="n">
        <v>101898.95209677</v>
      </c>
    </row>
    <row r="301" customFormat="false" ht="16.5" hidden="false" customHeight="false" outlineLevel="0" collapsed="false">
      <c r="A301" s="1391" t="s">
        <v>342</v>
      </c>
      <c r="B301" s="1395" t="n">
        <f aca="false">J301</f>
        <v>90</v>
      </c>
      <c r="C301" s="1395" t="s">
        <v>496</v>
      </c>
      <c r="D301" s="1395" t="n">
        <f aca="false">K301</f>
        <v>400</v>
      </c>
      <c r="E301" s="1395" t="s">
        <v>496</v>
      </c>
      <c r="F301" s="1393" t="n">
        <f aca="false">L301</f>
        <v>2450</v>
      </c>
      <c r="G301" s="1395" t="s">
        <v>496</v>
      </c>
      <c r="H301" s="1392" t="n">
        <v>4</v>
      </c>
      <c r="I301" s="1394" t="s">
        <v>497</v>
      </c>
      <c r="J301" s="1338" t="n">
        <v>90</v>
      </c>
      <c r="K301" s="1209" t="n">
        <v>400</v>
      </c>
      <c r="L301" s="1209" t="n">
        <v>2450</v>
      </c>
      <c r="M301" s="1340" t="n">
        <v>40.71516971673</v>
      </c>
      <c r="N301" s="1211" t="n">
        <v>2048.7563128368</v>
      </c>
      <c r="O301" s="1213" t="n">
        <v>59960.1374984025</v>
      </c>
      <c r="P301" s="1342" t="n">
        <v>70388.17569711</v>
      </c>
      <c r="Q301" s="1300" t="n">
        <v>33504.2100762188</v>
      </c>
      <c r="R301" s="1343" t="n">
        <v>93464.3475746213</v>
      </c>
      <c r="S301" s="1344" t="n">
        <v>103892.385773329</v>
      </c>
    </row>
    <row r="302" customFormat="false" ht="16.5" hidden="false" customHeight="false" outlineLevel="0" collapsed="false">
      <c r="A302" s="1391" t="s">
        <v>342</v>
      </c>
      <c r="B302" s="1395" t="n">
        <f aca="false">J302</f>
        <v>90</v>
      </c>
      <c r="C302" s="1395" t="s">
        <v>496</v>
      </c>
      <c r="D302" s="1395" t="n">
        <f aca="false">K302</f>
        <v>400</v>
      </c>
      <c r="E302" s="1395" t="s">
        <v>496</v>
      </c>
      <c r="F302" s="1393" t="n">
        <f aca="false">L302</f>
        <v>2500</v>
      </c>
      <c r="G302" s="1395" t="s">
        <v>496</v>
      </c>
      <c r="H302" s="1392" t="n">
        <v>4</v>
      </c>
      <c r="I302" s="1394" t="s">
        <v>497</v>
      </c>
      <c r="J302" s="1338" t="n">
        <v>90</v>
      </c>
      <c r="K302" s="1209" t="n">
        <v>400</v>
      </c>
      <c r="L302" s="1209" t="n">
        <v>2500</v>
      </c>
      <c r="M302" s="1340" t="n">
        <v>41.9002399388325</v>
      </c>
      <c r="N302" s="1211" t="n">
        <v>2097.5362250472</v>
      </c>
      <c r="O302" s="1213" t="n">
        <v>61704.4028721188</v>
      </c>
      <c r="P302" s="1342" t="n">
        <v>72515.3719707788</v>
      </c>
      <c r="Q302" s="1300" t="n">
        <v>34067.19310182</v>
      </c>
      <c r="R302" s="1343" t="n">
        <v>95771.5959739388</v>
      </c>
      <c r="S302" s="1344" t="n">
        <v>106582.565072599</v>
      </c>
    </row>
    <row r="303" customFormat="false" ht="16.5" hidden="false" customHeight="false" outlineLevel="0" collapsed="false">
      <c r="A303" s="1391" t="s">
        <v>342</v>
      </c>
      <c r="B303" s="1395" t="n">
        <f aca="false">J303</f>
        <v>90</v>
      </c>
      <c r="C303" s="1395" t="s">
        <v>496</v>
      </c>
      <c r="D303" s="1395" t="n">
        <f aca="false">K303</f>
        <v>400</v>
      </c>
      <c r="E303" s="1395" t="s">
        <v>496</v>
      </c>
      <c r="F303" s="1393" t="n">
        <f aca="false">L303</f>
        <v>2550</v>
      </c>
      <c r="G303" s="1395" t="s">
        <v>496</v>
      </c>
      <c r="H303" s="1392" t="n">
        <v>4</v>
      </c>
      <c r="I303" s="1394" t="s">
        <v>497</v>
      </c>
      <c r="J303" s="1338" t="n">
        <v>90</v>
      </c>
      <c r="K303" s="1209" t="n">
        <v>400</v>
      </c>
      <c r="L303" s="1209" t="n">
        <v>2550</v>
      </c>
      <c r="M303" s="1340" t="n">
        <v>42.6867673609349</v>
      </c>
      <c r="N303" s="1211" t="n">
        <v>2146.3161372576</v>
      </c>
      <c r="O303" s="1213" t="n">
        <v>63074.6575727513</v>
      </c>
      <c r="P303" s="1342" t="n">
        <v>73743.4466393625</v>
      </c>
      <c r="Q303" s="1300" t="n">
        <v>34845.672984795</v>
      </c>
      <c r="R303" s="1343" t="n">
        <v>97920.3305575463</v>
      </c>
      <c r="S303" s="1344" t="n">
        <v>108589.119624158</v>
      </c>
    </row>
    <row r="304" customFormat="false" ht="16.5" hidden="false" customHeight="false" outlineLevel="0" collapsed="false">
      <c r="A304" s="1391" t="s">
        <v>342</v>
      </c>
      <c r="B304" s="1392" t="n">
        <f aca="false">J304</f>
        <v>90</v>
      </c>
      <c r="C304" s="1392" t="s">
        <v>496</v>
      </c>
      <c r="D304" s="1392" t="n">
        <f aca="false">K304</f>
        <v>400</v>
      </c>
      <c r="E304" s="1392" t="s">
        <v>496</v>
      </c>
      <c r="F304" s="1393" t="n">
        <f aca="false">L304</f>
        <v>2600</v>
      </c>
      <c r="G304" s="1392" t="s">
        <v>496</v>
      </c>
      <c r="H304" s="1392" t="n">
        <v>4</v>
      </c>
      <c r="I304" s="1394" t="s">
        <v>497</v>
      </c>
      <c r="J304" s="1338" t="n">
        <v>90</v>
      </c>
      <c r="K304" s="1209" t="n">
        <v>400</v>
      </c>
      <c r="L304" s="1209" t="n">
        <v>2600</v>
      </c>
      <c r="M304" s="1340" t="n">
        <v>43.4732947830373</v>
      </c>
      <c r="N304" s="1211" t="n">
        <v>2195.096049468</v>
      </c>
      <c r="O304" s="1213" t="n">
        <v>64104.181912485</v>
      </c>
      <c r="P304" s="1342" t="n">
        <v>74958.4003017375</v>
      </c>
      <c r="Q304" s="1300" t="n">
        <v>35408.6560103963</v>
      </c>
      <c r="R304" s="1343" t="n">
        <v>99512.8379228813</v>
      </c>
      <c r="S304" s="1344" t="n">
        <v>110367.056312134</v>
      </c>
    </row>
    <row r="305" customFormat="false" ht="16.5" hidden="false" customHeight="false" outlineLevel="0" collapsed="false">
      <c r="A305" s="1391" t="s">
        <v>342</v>
      </c>
      <c r="B305" s="1395" t="n">
        <f aca="false">J305</f>
        <v>90</v>
      </c>
      <c r="C305" s="1395" t="s">
        <v>496</v>
      </c>
      <c r="D305" s="1395" t="n">
        <f aca="false">K305</f>
        <v>400</v>
      </c>
      <c r="E305" s="1395" t="s">
        <v>496</v>
      </c>
      <c r="F305" s="1393" t="n">
        <f aca="false">L305</f>
        <v>2650</v>
      </c>
      <c r="G305" s="1395" t="s">
        <v>496</v>
      </c>
      <c r="H305" s="1392" t="n">
        <v>4</v>
      </c>
      <c r="I305" s="1394" t="s">
        <v>497</v>
      </c>
      <c r="J305" s="1338" t="n">
        <v>90</v>
      </c>
      <c r="K305" s="1209" t="n">
        <v>400</v>
      </c>
      <c r="L305" s="1209" t="n">
        <v>2650</v>
      </c>
      <c r="M305" s="1340" t="n">
        <v>44.2598222051398</v>
      </c>
      <c r="N305" s="1211" t="n">
        <v>2243.8759616784</v>
      </c>
      <c r="O305" s="1213" t="n">
        <v>65133.7063834275</v>
      </c>
      <c r="P305" s="1342" t="n">
        <v>76173.3540953213</v>
      </c>
      <c r="Q305" s="1300" t="n">
        <v>36187.1358933713</v>
      </c>
      <c r="R305" s="1343" t="n">
        <v>101320.842276799</v>
      </c>
      <c r="S305" s="1344" t="n">
        <v>112360.489988693</v>
      </c>
    </row>
    <row r="306" customFormat="false" ht="16.5" hidden="false" customHeight="false" outlineLevel="0" collapsed="false">
      <c r="A306" s="1391" t="s">
        <v>342</v>
      </c>
      <c r="B306" s="1395" t="n">
        <f aca="false">J306</f>
        <v>90</v>
      </c>
      <c r="C306" s="1395" t="s">
        <v>496</v>
      </c>
      <c r="D306" s="1395" t="n">
        <f aca="false">K306</f>
        <v>400</v>
      </c>
      <c r="E306" s="1395" t="s">
        <v>496</v>
      </c>
      <c r="F306" s="1393" t="n">
        <f aca="false">L306</f>
        <v>2700</v>
      </c>
      <c r="G306" s="1395" t="s">
        <v>496</v>
      </c>
      <c r="H306" s="1392" t="n">
        <v>4</v>
      </c>
      <c r="I306" s="1394" t="s">
        <v>497</v>
      </c>
      <c r="J306" s="1338" t="n">
        <v>90</v>
      </c>
      <c r="K306" s="1209" t="n">
        <v>400</v>
      </c>
      <c r="L306" s="1209" t="n">
        <v>2700</v>
      </c>
      <c r="M306" s="1340" t="n">
        <v>45.0463496272422</v>
      </c>
      <c r="N306" s="1211" t="n">
        <v>2292.6558738888</v>
      </c>
      <c r="O306" s="1213" t="n">
        <v>66163.2307231613</v>
      </c>
      <c r="P306" s="1342" t="n">
        <v>77388.307888905</v>
      </c>
      <c r="Q306" s="1300" t="n">
        <v>36750.1189189725</v>
      </c>
      <c r="R306" s="1343" t="n">
        <v>102913.349642134</v>
      </c>
      <c r="S306" s="1344" t="n">
        <v>114138.426807878</v>
      </c>
    </row>
    <row r="307" customFormat="false" ht="16.5" hidden="false" customHeight="false" outlineLevel="0" collapsed="false">
      <c r="A307" s="1391" t="s">
        <v>342</v>
      </c>
      <c r="B307" s="1395" t="n">
        <f aca="false">J307</f>
        <v>90</v>
      </c>
      <c r="C307" s="1395" t="s">
        <v>496</v>
      </c>
      <c r="D307" s="1395" t="n">
        <f aca="false">K307</f>
        <v>400</v>
      </c>
      <c r="E307" s="1395" t="s">
        <v>496</v>
      </c>
      <c r="F307" s="1393" t="n">
        <f aca="false">L307</f>
        <v>2750</v>
      </c>
      <c r="G307" s="1395" t="s">
        <v>496</v>
      </c>
      <c r="H307" s="1392" t="n">
        <v>4</v>
      </c>
      <c r="I307" s="1394" t="s">
        <v>497</v>
      </c>
      <c r="J307" s="1338" t="n">
        <v>90</v>
      </c>
      <c r="K307" s="1209" t="n">
        <v>400</v>
      </c>
      <c r="L307" s="1209" t="n">
        <v>2750</v>
      </c>
      <c r="M307" s="1340" t="n">
        <v>45.8328770493446</v>
      </c>
      <c r="N307" s="1211" t="n">
        <v>2341.4357860992</v>
      </c>
      <c r="O307" s="1213" t="n">
        <v>67192.7551941038</v>
      </c>
      <c r="P307" s="1342" t="n">
        <v>78603.2616824888</v>
      </c>
      <c r="Q307" s="1300" t="n">
        <v>37313.101813365</v>
      </c>
      <c r="R307" s="1343" t="n">
        <v>104505.857007469</v>
      </c>
      <c r="S307" s="1344" t="n">
        <v>115916.363495854</v>
      </c>
    </row>
    <row r="308" customFormat="false" ht="16.5" hidden="false" customHeight="false" outlineLevel="0" collapsed="false">
      <c r="A308" s="1391" t="s">
        <v>342</v>
      </c>
      <c r="B308" s="1395" t="n">
        <f aca="false">J308</f>
        <v>90</v>
      </c>
      <c r="C308" s="1395" t="s">
        <v>496</v>
      </c>
      <c r="D308" s="1395" t="n">
        <f aca="false">K308</f>
        <v>400</v>
      </c>
      <c r="E308" s="1395" t="s">
        <v>496</v>
      </c>
      <c r="F308" s="1393" t="n">
        <f aca="false">L308</f>
        <v>2800</v>
      </c>
      <c r="G308" s="1395" t="s">
        <v>496</v>
      </c>
      <c r="H308" s="1392" t="n">
        <v>4</v>
      </c>
      <c r="I308" s="1394" t="s">
        <v>497</v>
      </c>
      <c r="J308" s="1338" t="n">
        <v>90</v>
      </c>
      <c r="K308" s="1209" t="n">
        <v>400</v>
      </c>
      <c r="L308" s="1209" t="n">
        <v>2800</v>
      </c>
      <c r="M308" s="1340" t="n">
        <v>46.6194044714471</v>
      </c>
      <c r="N308" s="1211" t="n">
        <v>2390.2156983096</v>
      </c>
      <c r="O308" s="1213" t="n">
        <v>68222.2795338375</v>
      </c>
      <c r="P308" s="1342" t="n">
        <v>79818.2154760725</v>
      </c>
      <c r="Q308" s="1300" t="n">
        <v>38091.5818275488</v>
      </c>
      <c r="R308" s="1343" t="n">
        <v>106313.861361386</v>
      </c>
      <c r="S308" s="1344" t="n">
        <v>117909.797303621</v>
      </c>
    </row>
    <row r="309" customFormat="false" ht="16.5" hidden="false" customHeight="false" outlineLevel="0" collapsed="false">
      <c r="A309" s="1391" t="s">
        <v>342</v>
      </c>
      <c r="B309" s="1395" t="n">
        <f aca="false">J309</f>
        <v>90</v>
      </c>
      <c r="C309" s="1395" t="s">
        <v>496</v>
      </c>
      <c r="D309" s="1395" t="n">
        <f aca="false">K309</f>
        <v>400</v>
      </c>
      <c r="E309" s="1395" t="s">
        <v>496</v>
      </c>
      <c r="F309" s="1393" t="n">
        <f aca="false">L309</f>
        <v>2850</v>
      </c>
      <c r="G309" s="1395" t="s">
        <v>496</v>
      </c>
      <c r="H309" s="1392" t="n">
        <v>4</v>
      </c>
      <c r="I309" s="1394" t="s">
        <v>497</v>
      </c>
      <c r="J309" s="1338" t="n">
        <v>90</v>
      </c>
      <c r="K309" s="1209" t="n">
        <v>400</v>
      </c>
      <c r="L309" s="1209" t="n">
        <v>2850</v>
      </c>
      <c r="M309" s="1340" t="n">
        <v>47.4059318935495</v>
      </c>
      <c r="N309" s="1211" t="n">
        <v>2438.99561052</v>
      </c>
      <c r="O309" s="1213" t="n">
        <v>69251.80400478</v>
      </c>
      <c r="P309" s="1342" t="n">
        <v>81033.1692696563</v>
      </c>
      <c r="Q309" s="1300" t="n">
        <v>38654.5647219413</v>
      </c>
      <c r="R309" s="1343" t="n">
        <v>107906.368726721</v>
      </c>
      <c r="S309" s="1344" t="n">
        <v>119687.733991598</v>
      </c>
    </row>
    <row r="310" customFormat="false" ht="16.5" hidden="false" customHeight="false" outlineLevel="0" collapsed="false">
      <c r="A310" s="1391" t="s">
        <v>342</v>
      </c>
      <c r="B310" s="1395" t="n">
        <f aca="false">J310</f>
        <v>90</v>
      </c>
      <c r="C310" s="1395" t="s">
        <v>496</v>
      </c>
      <c r="D310" s="1395" t="n">
        <f aca="false">K310</f>
        <v>400</v>
      </c>
      <c r="E310" s="1395" t="s">
        <v>496</v>
      </c>
      <c r="F310" s="1393" t="n">
        <f aca="false">L310</f>
        <v>2900</v>
      </c>
      <c r="G310" s="1395" t="s">
        <v>496</v>
      </c>
      <c r="H310" s="1392" t="n">
        <v>4</v>
      </c>
      <c r="I310" s="1394" t="s">
        <v>497</v>
      </c>
      <c r="J310" s="1338" t="n">
        <v>90</v>
      </c>
      <c r="K310" s="1209" t="n">
        <v>400</v>
      </c>
      <c r="L310" s="1209" t="n">
        <v>2900</v>
      </c>
      <c r="M310" s="1340" t="n">
        <v>48.1924593156519</v>
      </c>
      <c r="N310" s="1211" t="n">
        <v>2487.7755227304</v>
      </c>
      <c r="O310" s="1213" t="n">
        <v>70281.3283445138</v>
      </c>
      <c r="P310" s="1342" t="n">
        <v>82248.12306324</v>
      </c>
      <c r="Q310" s="1300" t="n">
        <v>39433.044736125</v>
      </c>
      <c r="R310" s="1343" t="n">
        <v>109714.373080639</v>
      </c>
      <c r="S310" s="1344" t="n">
        <v>121681.167799365</v>
      </c>
    </row>
    <row r="311" customFormat="false" ht="16.5" hidden="false" customHeight="false" outlineLevel="0" collapsed="false">
      <c r="A311" s="1391" t="s">
        <v>342</v>
      </c>
      <c r="B311" s="1395" t="n">
        <f aca="false">J311</f>
        <v>90</v>
      </c>
      <c r="C311" s="1395" t="s">
        <v>496</v>
      </c>
      <c r="D311" s="1395" t="n">
        <f aca="false">K311</f>
        <v>400</v>
      </c>
      <c r="E311" s="1395" t="s">
        <v>496</v>
      </c>
      <c r="F311" s="1393" t="n">
        <f aca="false">L311</f>
        <v>2950</v>
      </c>
      <c r="G311" s="1395" t="s">
        <v>496</v>
      </c>
      <c r="H311" s="1392" t="n">
        <v>4</v>
      </c>
      <c r="I311" s="1394" t="s">
        <v>497</v>
      </c>
      <c r="J311" s="1338" t="n">
        <v>90</v>
      </c>
      <c r="K311" s="1209" t="n">
        <v>400</v>
      </c>
      <c r="L311" s="1209" t="n">
        <v>2950</v>
      </c>
      <c r="M311" s="1340" t="n">
        <v>48.9789867377544</v>
      </c>
      <c r="N311" s="1211" t="n">
        <v>2536.5554349408</v>
      </c>
      <c r="O311" s="1213" t="n">
        <v>71310.8528154563</v>
      </c>
      <c r="P311" s="1342" t="n">
        <v>83463.0768568238</v>
      </c>
      <c r="Q311" s="1300" t="n">
        <v>39996.0276305175</v>
      </c>
      <c r="R311" s="1343" t="n">
        <v>111306.880445974</v>
      </c>
      <c r="S311" s="1344" t="n">
        <v>123459.104487341</v>
      </c>
    </row>
    <row r="312" customFormat="false" ht="16.5" hidden="false" customHeight="false" outlineLevel="0" collapsed="false">
      <c r="A312" s="1391" t="s">
        <v>342</v>
      </c>
      <c r="B312" s="1395" t="n">
        <f aca="false">J312</f>
        <v>90</v>
      </c>
      <c r="C312" s="1395" t="s">
        <v>496</v>
      </c>
      <c r="D312" s="1395" t="n">
        <f aca="false">K312</f>
        <v>400</v>
      </c>
      <c r="E312" s="1395" t="s">
        <v>496</v>
      </c>
      <c r="F312" s="1393" t="n">
        <f aca="false">L312</f>
        <v>3000</v>
      </c>
      <c r="G312" s="1395" t="s">
        <v>496</v>
      </c>
      <c r="H312" s="1392" t="n">
        <v>4</v>
      </c>
      <c r="I312" s="1394" t="s">
        <v>497</v>
      </c>
      <c r="J312" s="1356" t="n">
        <v>90</v>
      </c>
      <c r="K312" s="1232" t="n">
        <v>400</v>
      </c>
      <c r="L312" s="1232" t="n">
        <v>3000</v>
      </c>
      <c r="M312" s="1351" t="n">
        <v>50.0776581598568</v>
      </c>
      <c r="N312" s="1234" t="n">
        <v>2585.3353471512</v>
      </c>
      <c r="O312" s="1236" t="n">
        <v>72600.06551319</v>
      </c>
      <c r="P312" s="1353" t="n">
        <v>84937.7190084075</v>
      </c>
      <c r="Q312" s="1306" t="n">
        <v>40774.5076447013</v>
      </c>
      <c r="R312" s="1354" t="n">
        <v>113374.573157891</v>
      </c>
      <c r="S312" s="1355" t="n">
        <v>125712.226653109</v>
      </c>
    </row>
  </sheetData>
  <mergeCells count="21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  <mergeCell ref="A160:S160"/>
    <mergeCell ref="A161:S161"/>
    <mergeCell ref="A211:S211"/>
    <mergeCell ref="A212:S212"/>
    <mergeCell ref="A262:S262"/>
    <mergeCell ref="A263:S263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false"/>
  </sheetPr>
  <dimension ref="A1:S312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S156" activeCellId="0" sqref="S156"/>
    </sheetView>
  </sheetViews>
  <sheetFormatPr defaultRowHeight="15.75" zeroHeight="false" outlineLevelRow="0" outlineLevelCol="0"/>
  <cols>
    <col collapsed="false" customWidth="true" hidden="false" outlineLevel="0" max="1" min="1" style="1179" width="10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82" t="s">
        <v>483</v>
      </c>
      <c r="B4" s="1382"/>
      <c r="C4" s="1382"/>
      <c r="D4" s="1382"/>
      <c r="E4" s="1382"/>
      <c r="F4" s="1382"/>
      <c r="G4" s="1382"/>
      <c r="H4" s="1382"/>
      <c r="I4" s="1382"/>
      <c r="J4" s="1383" t="s">
        <v>484</v>
      </c>
      <c r="K4" s="1383"/>
      <c r="L4" s="1383"/>
      <c r="M4" s="1383"/>
      <c r="N4" s="1384" t="s">
        <v>485</v>
      </c>
      <c r="O4" s="1385" t="s">
        <v>531</v>
      </c>
      <c r="P4" s="1192" t="s">
        <v>523</v>
      </c>
      <c r="Q4" s="1385" t="s">
        <v>532</v>
      </c>
      <c r="R4" s="1386" t="s">
        <v>533</v>
      </c>
      <c r="S4" s="1195" t="s">
        <v>534</v>
      </c>
    </row>
    <row r="5" customFormat="false" ht="72.75" hidden="false" customHeight="true" outlineLevel="0" collapsed="false">
      <c r="A5" s="1382"/>
      <c r="B5" s="1382"/>
      <c r="C5" s="1382"/>
      <c r="D5" s="1382"/>
      <c r="E5" s="1382"/>
      <c r="F5" s="1382"/>
      <c r="G5" s="1382"/>
      <c r="H5" s="1382"/>
      <c r="I5" s="1382"/>
      <c r="J5" s="1383"/>
      <c r="K5" s="1383"/>
      <c r="L5" s="1383"/>
      <c r="M5" s="1383"/>
      <c r="N5" s="1384"/>
      <c r="O5" s="1385"/>
      <c r="P5" s="1192"/>
      <c r="Q5" s="1385"/>
      <c r="R5" s="1386"/>
      <c r="S5" s="1195"/>
    </row>
    <row r="6" customFormat="false" ht="61.5" hidden="false" customHeight="true" outlineLevel="0" collapsed="false">
      <c r="A6" s="1382"/>
      <c r="B6" s="1382"/>
      <c r="C6" s="1382"/>
      <c r="D6" s="1382"/>
      <c r="E6" s="1382"/>
      <c r="F6" s="1382"/>
      <c r="G6" s="1382"/>
      <c r="H6" s="1382"/>
      <c r="I6" s="1382"/>
      <c r="J6" s="1387" t="s">
        <v>237</v>
      </c>
      <c r="K6" s="1407" t="s">
        <v>124</v>
      </c>
      <c r="L6" s="1407" t="s">
        <v>158</v>
      </c>
      <c r="M6" s="1408" t="s">
        <v>491</v>
      </c>
      <c r="N6" s="1384"/>
      <c r="O6" s="1390" t="s">
        <v>492</v>
      </c>
      <c r="P6" s="1390"/>
      <c r="Q6" s="1390"/>
      <c r="R6" s="1390"/>
      <c r="S6" s="1390"/>
    </row>
    <row r="7" customFormat="false" ht="22.5" hidden="false" customHeight="true" outlineLevel="0" collapsed="false">
      <c r="A7" s="1201" t="s">
        <v>537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true" outlineLevel="0" collapsed="false">
      <c r="A8" s="1202" t="s">
        <v>519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true" outlineLevel="0" collapsed="false">
      <c r="A9" s="1391" t="s">
        <v>342</v>
      </c>
      <c r="B9" s="1392" t="n">
        <f aca="false">J9</f>
        <v>110</v>
      </c>
      <c r="C9" s="1392" t="s">
        <v>496</v>
      </c>
      <c r="D9" s="1392" t="n">
        <f aca="false">K9</f>
        <v>200</v>
      </c>
      <c r="E9" s="1392" t="s">
        <v>496</v>
      </c>
      <c r="F9" s="1393" t="n">
        <f aca="false">L9</f>
        <v>600</v>
      </c>
      <c r="G9" s="1392" t="s">
        <v>496</v>
      </c>
      <c r="H9" s="1392" t="n">
        <v>2</v>
      </c>
      <c r="I9" s="1394" t="s">
        <v>497</v>
      </c>
      <c r="J9" s="1328" t="n">
        <v>110</v>
      </c>
      <c r="K9" s="1259" t="n">
        <v>200</v>
      </c>
      <c r="L9" s="1259" t="n">
        <v>600</v>
      </c>
      <c r="M9" s="1359" t="n">
        <v>6.66495789368051</v>
      </c>
      <c r="N9" s="1261" t="n">
        <v>151.243007976</v>
      </c>
      <c r="O9" s="1240" t="n">
        <v>12867.5989448213</v>
      </c>
      <c r="P9" s="1331" t="n">
        <v>15477.402519225</v>
      </c>
      <c r="Q9" s="1333" t="n">
        <v>6107.51014335</v>
      </c>
      <c r="R9" s="1366" t="n">
        <v>18975.1090881713</v>
      </c>
      <c r="S9" s="1335" t="n">
        <v>21584.912662575</v>
      </c>
    </row>
    <row r="10" customFormat="false" ht="16.5" hidden="false" customHeight="true" outlineLevel="0" collapsed="false">
      <c r="A10" s="1391" t="s">
        <v>342</v>
      </c>
      <c r="B10" s="1395" t="n">
        <f aca="false">J10</f>
        <v>110</v>
      </c>
      <c r="C10" s="1395" t="s">
        <v>496</v>
      </c>
      <c r="D10" s="1395" t="n">
        <f aca="false">K10</f>
        <v>200</v>
      </c>
      <c r="E10" s="1395" t="s">
        <v>496</v>
      </c>
      <c r="F10" s="1393" t="n">
        <f aca="false">L10</f>
        <v>650</v>
      </c>
      <c r="G10" s="1395" t="s">
        <v>496</v>
      </c>
      <c r="H10" s="1392" t="n">
        <v>2</v>
      </c>
      <c r="I10" s="1394" t="s">
        <v>497</v>
      </c>
      <c r="J10" s="1338" t="n">
        <v>110</v>
      </c>
      <c r="K10" s="1209" t="n">
        <v>200</v>
      </c>
      <c r="L10" s="1209" t="n">
        <v>650</v>
      </c>
      <c r="M10" s="1310" t="n">
        <v>7.14609252841593</v>
      </c>
      <c r="N10" s="1211" t="n">
        <v>181.4916095712</v>
      </c>
      <c r="O10" s="1212" t="n">
        <v>13453.415179515</v>
      </c>
      <c r="P10" s="1341" t="n">
        <v>16197.4952957025</v>
      </c>
      <c r="Q10" s="1300" t="n">
        <v>6442.48096495875</v>
      </c>
      <c r="R10" s="1301" t="n">
        <v>19895.8961444738</v>
      </c>
      <c r="S10" s="1344" t="n">
        <v>22639.9762606613</v>
      </c>
    </row>
    <row r="11" customFormat="false" ht="16.5" hidden="false" customHeight="true" outlineLevel="0" collapsed="false">
      <c r="A11" s="1391" t="s">
        <v>342</v>
      </c>
      <c r="B11" s="1395" t="n">
        <f aca="false">J11</f>
        <v>110</v>
      </c>
      <c r="C11" s="1395" t="s">
        <v>496</v>
      </c>
      <c r="D11" s="1395" t="n">
        <f aca="false">K11</f>
        <v>200</v>
      </c>
      <c r="E11" s="1395" t="s">
        <v>496</v>
      </c>
      <c r="F11" s="1393" t="n">
        <f aca="false">L11</f>
        <v>700</v>
      </c>
      <c r="G11" s="1395" t="s">
        <v>496</v>
      </c>
      <c r="H11" s="1392" t="n">
        <v>2</v>
      </c>
      <c r="I11" s="1394" t="s">
        <v>497</v>
      </c>
      <c r="J11" s="1338" t="n">
        <v>110</v>
      </c>
      <c r="K11" s="1209" t="n">
        <v>200</v>
      </c>
      <c r="L11" s="1209" t="n">
        <v>700</v>
      </c>
      <c r="M11" s="1310" t="n">
        <v>7.62722716315136</v>
      </c>
      <c r="N11" s="1211" t="n">
        <v>211.7402111664</v>
      </c>
      <c r="O11" s="1212" t="n">
        <v>14039.2315454175</v>
      </c>
      <c r="P11" s="1341" t="n">
        <v>16917.58807218</v>
      </c>
      <c r="Q11" s="1300" t="n">
        <v>6992.94864394125</v>
      </c>
      <c r="R11" s="1301" t="n">
        <v>21032.1801893588</v>
      </c>
      <c r="S11" s="1344" t="n">
        <v>23910.5367161213</v>
      </c>
    </row>
    <row r="12" customFormat="false" ht="16.5" hidden="false" customHeight="true" outlineLevel="0" collapsed="false">
      <c r="A12" s="1391" t="s">
        <v>342</v>
      </c>
      <c r="B12" s="1395" t="n">
        <f aca="false">J12</f>
        <v>110</v>
      </c>
      <c r="C12" s="1395" t="s">
        <v>496</v>
      </c>
      <c r="D12" s="1395" t="n">
        <f aca="false">K12</f>
        <v>200</v>
      </c>
      <c r="E12" s="1395" t="s">
        <v>496</v>
      </c>
      <c r="F12" s="1393" t="n">
        <f aca="false">L12</f>
        <v>750</v>
      </c>
      <c r="G12" s="1395" t="s">
        <v>496</v>
      </c>
      <c r="H12" s="1392" t="n">
        <v>2</v>
      </c>
      <c r="I12" s="1394" t="s">
        <v>497</v>
      </c>
      <c r="J12" s="1338" t="n">
        <v>110</v>
      </c>
      <c r="K12" s="1209" t="n">
        <v>200</v>
      </c>
      <c r="L12" s="1209" t="n">
        <v>750</v>
      </c>
      <c r="M12" s="1310" t="n">
        <v>8.10836179788679</v>
      </c>
      <c r="N12" s="1211" t="n">
        <v>241.9888127616</v>
      </c>
      <c r="O12" s="1212" t="n">
        <v>14625.0477801113</v>
      </c>
      <c r="P12" s="1341" t="n">
        <v>17637.6808486575</v>
      </c>
      <c r="Q12" s="1300" t="n">
        <v>7327.91933434125</v>
      </c>
      <c r="R12" s="1301" t="n">
        <v>21952.9671144525</v>
      </c>
      <c r="S12" s="1344" t="n">
        <v>24965.6001829988</v>
      </c>
    </row>
    <row r="13" customFormat="false" ht="16.5" hidden="false" customHeight="true" outlineLevel="0" collapsed="false">
      <c r="A13" s="1391" t="s">
        <v>342</v>
      </c>
      <c r="B13" s="1395" t="n">
        <f aca="false">J13</f>
        <v>110</v>
      </c>
      <c r="C13" s="1395" t="s">
        <v>496</v>
      </c>
      <c r="D13" s="1395" t="n">
        <f aca="false">K13</f>
        <v>200</v>
      </c>
      <c r="E13" s="1395" t="s">
        <v>496</v>
      </c>
      <c r="F13" s="1393" t="n">
        <f aca="false">L13</f>
        <v>800</v>
      </c>
      <c r="G13" s="1395" t="s">
        <v>496</v>
      </c>
      <c r="H13" s="1392" t="n">
        <v>2</v>
      </c>
      <c r="I13" s="1394" t="s">
        <v>497</v>
      </c>
      <c r="J13" s="1338" t="n">
        <v>110</v>
      </c>
      <c r="K13" s="1209" t="n">
        <v>200</v>
      </c>
      <c r="L13" s="1209" t="n">
        <v>800</v>
      </c>
      <c r="M13" s="1310" t="n">
        <v>8.58949643262222</v>
      </c>
      <c r="N13" s="1211" t="n">
        <v>272.2374143568</v>
      </c>
      <c r="O13" s="1212" t="n">
        <v>15545.1270964163</v>
      </c>
      <c r="P13" s="1341" t="n">
        <v>18370.894500135</v>
      </c>
      <c r="Q13" s="1300" t="n">
        <v>7662.89002474125</v>
      </c>
      <c r="R13" s="1301" t="n">
        <v>23208.0171211575</v>
      </c>
      <c r="S13" s="1344" t="n">
        <v>26033.7845248763</v>
      </c>
    </row>
    <row r="14" customFormat="false" ht="16.5" hidden="false" customHeight="true" outlineLevel="0" collapsed="false">
      <c r="A14" s="1391" t="s">
        <v>342</v>
      </c>
      <c r="B14" s="1395" t="n">
        <f aca="false">J14</f>
        <v>110</v>
      </c>
      <c r="C14" s="1395" t="s">
        <v>496</v>
      </c>
      <c r="D14" s="1395" t="n">
        <f aca="false">K14</f>
        <v>200</v>
      </c>
      <c r="E14" s="1395" t="s">
        <v>496</v>
      </c>
      <c r="F14" s="1393" t="n">
        <f aca="false">L14</f>
        <v>850</v>
      </c>
      <c r="G14" s="1395" t="s">
        <v>496</v>
      </c>
      <c r="H14" s="1392" t="n">
        <v>2</v>
      </c>
      <c r="I14" s="1394" t="s">
        <v>497</v>
      </c>
      <c r="J14" s="1338" t="n">
        <v>110</v>
      </c>
      <c r="K14" s="1209" t="n">
        <v>200</v>
      </c>
      <c r="L14" s="1209" t="n">
        <v>850</v>
      </c>
      <c r="M14" s="1310" t="n">
        <v>9.07063106735764</v>
      </c>
      <c r="N14" s="1211" t="n">
        <v>302.486015952</v>
      </c>
      <c r="O14" s="1212" t="n">
        <v>16130.94333111</v>
      </c>
      <c r="P14" s="1341" t="n">
        <v>19090.9872766125</v>
      </c>
      <c r="Q14" s="1300" t="n">
        <v>8213.35770372375</v>
      </c>
      <c r="R14" s="1301" t="n">
        <v>24344.3010348338</v>
      </c>
      <c r="S14" s="1344" t="n">
        <v>27304.3449803363</v>
      </c>
    </row>
    <row r="15" customFormat="false" ht="16.5" hidden="false" customHeight="true" outlineLevel="0" collapsed="false">
      <c r="A15" s="1391" t="s">
        <v>342</v>
      </c>
      <c r="B15" s="1395" t="n">
        <f aca="false">J15</f>
        <v>110</v>
      </c>
      <c r="C15" s="1395" t="s">
        <v>496</v>
      </c>
      <c r="D15" s="1395" t="n">
        <f aca="false">K15</f>
        <v>200</v>
      </c>
      <c r="E15" s="1395" t="s">
        <v>496</v>
      </c>
      <c r="F15" s="1393" t="n">
        <f aca="false">L15</f>
        <v>900</v>
      </c>
      <c r="G15" s="1395" t="s">
        <v>496</v>
      </c>
      <c r="H15" s="1392" t="n">
        <v>2</v>
      </c>
      <c r="I15" s="1394" t="s">
        <v>497</v>
      </c>
      <c r="J15" s="1338" t="n">
        <v>110</v>
      </c>
      <c r="K15" s="1209" t="n">
        <v>200</v>
      </c>
      <c r="L15" s="1209" t="n">
        <v>900</v>
      </c>
      <c r="M15" s="1310" t="n">
        <v>9.55176570209308</v>
      </c>
      <c r="N15" s="1211" t="n">
        <v>332.7346175472</v>
      </c>
      <c r="O15" s="1212" t="n">
        <v>16716.7596970125</v>
      </c>
      <c r="P15" s="1341" t="n">
        <v>19811.0799218813</v>
      </c>
      <c r="Q15" s="1300" t="n">
        <v>8548.3285253325</v>
      </c>
      <c r="R15" s="1301" t="n">
        <v>25265.088222345</v>
      </c>
      <c r="S15" s="1344" t="n">
        <v>28359.4084472138</v>
      </c>
    </row>
    <row r="16" customFormat="false" ht="16.5" hidden="false" customHeight="true" outlineLevel="0" collapsed="false">
      <c r="A16" s="1391" t="s">
        <v>342</v>
      </c>
      <c r="B16" s="1395" t="n">
        <f aca="false">J16</f>
        <v>110</v>
      </c>
      <c r="C16" s="1395" t="s">
        <v>496</v>
      </c>
      <c r="D16" s="1395" t="n">
        <f aca="false">K16</f>
        <v>200</v>
      </c>
      <c r="E16" s="1395" t="s">
        <v>496</v>
      </c>
      <c r="F16" s="1393" t="n">
        <f aca="false">L16</f>
        <v>950</v>
      </c>
      <c r="G16" s="1395" t="s">
        <v>496</v>
      </c>
      <c r="H16" s="1392" t="n">
        <v>2</v>
      </c>
      <c r="I16" s="1394" t="s">
        <v>497</v>
      </c>
      <c r="J16" s="1338" t="n">
        <v>110</v>
      </c>
      <c r="K16" s="1209" t="n">
        <v>200</v>
      </c>
      <c r="L16" s="1209" t="n">
        <v>950</v>
      </c>
      <c r="M16" s="1310" t="n">
        <v>10.0329003368285</v>
      </c>
      <c r="N16" s="1211" t="n">
        <v>362.9832191424</v>
      </c>
      <c r="O16" s="1212" t="n">
        <v>17302.5759317063</v>
      </c>
      <c r="P16" s="1341" t="n">
        <v>20531.1726983588</v>
      </c>
      <c r="Q16" s="1300" t="n">
        <v>9098.796204315</v>
      </c>
      <c r="R16" s="1301" t="n">
        <v>26401.3721360213</v>
      </c>
      <c r="S16" s="1344" t="n">
        <v>29629.9689026738</v>
      </c>
    </row>
    <row r="17" customFormat="false" ht="16.5" hidden="false" customHeight="true" outlineLevel="0" collapsed="false">
      <c r="A17" s="1391" t="s">
        <v>342</v>
      </c>
      <c r="B17" s="1395" t="n">
        <f aca="false">J17</f>
        <v>110</v>
      </c>
      <c r="C17" s="1395" t="s">
        <v>496</v>
      </c>
      <c r="D17" s="1395" t="n">
        <f aca="false">K17</f>
        <v>200</v>
      </c>
      <c r="E17" s="1395" t="s">
        <v>496</v>
      </c>
      <c r="F17" s="1393" t="n">
        <f aca="false">L17</f>
        <v>1000</v>
      </c>
      <c r="G17" s="1395" t="s">
        <v>496</v>
      </c>
      <c r="H17" s="1392" t="n">
        <v>2</v>
      </c>
      <c r="I17" s="1394" t="s">
        <v>497</v>
      </c>
      <c r="J17" s="1338" t="n">
        <v>110</v>
      </c>
      <c r="K17" s="1209" t="n">
        <v>200</v>
      </c>
      <c r="L17" s="1209" t="n">
        <v>1000</v>
      </c>
      <c r="M17" s="1310" t="n">
        <v>10.5920709715639</v>
      </c>
      <c r="N17" s="1211" t="n">
        <v>393.2318207376</v>
      </c>
      <c r="O17" s="1212" t="n">
        <v>17921.6668366088</v>
      </c>
      <c r="P17" s="1341" t="n">
        <v>21284.5400138363</v>
      </c>
      <c r="Q17" s="1300" t="n">
        <v>9433.766894715</v>
      </c>
      <c r="R17" s="1301" t="n">
        <v>27355.4337313238</v>
      </c>
      <c r="S17" s="1344" t="n">
        <v>30718.3069085513</v>
      </c>
    </row>
    <row r="18" customFormat="false" ht="16.5" hidden="false" customHeight="true" outlineLevel="0" collapsed="false">
      <c r="A18" s="1391" t="s">
        <v>342</v>
      </c>
      <c r="B18" s="1395" t="n">
        <f aca="false">J18</f>
        <v>110</v>
      </c>
      <c r="C18" s="1395" t="s">
        <v>496</v>
      </c>
      <c r="D18" s="1395" t="n">
        <f aca="false">K18</f>
        <v>200</v>
      </c>
      <c r="E18" s="1395" t="s">
        <v>496</v>
      </c>
      <c r="F18" s="1393" t="n">
        <f aca="false">L18</f>
        <v>1050</v>
      </c>
      <c r="G18" s="1395" t="s">
        <v>496</v>
      </c>
      <c r="H18" s="1392" t="n">
        <v>2</v>
      </c>
      <c r="I18" s="1394" t="s">
        <v>497</v>
      </c>
      <c r="J18" s="1338" t="n">
        <v>110</v>
      </c>
      <c r="K18" s="1209" t="n">
        <v>200</v>
      </c>
      <c r="L18" s="1209" t="n">
        <v>1050</v>
      </c>
      <c r="M18" s="1310" t="n">
        <v>11.0732056062994</v>
      </c>
      <c r="N18" s="1211" t="n">
        <v>423.4804223328</v>
      </c>
      <c r="O18" s="1212" t="n">
        <v>18507.4832025113</v>
      </c>
      <c r="P18" s="1341" t="n">
        <v>22004.6327903138</v>
      </c>
      <c r="Q18" s="1300" t="n">
        <v>9984.2345736975</v>
      </c>
      <c r="R18" s="1301" t="n">
        <v>28491.7177762088</v>
      </c>
      <c r="S18" s="1344" t="n">
        <v>31988.8673640113</v>
      </c>
    </row>
    <row r="19" customFormat="false" ht="16.5" hidden="false" customHeight="true" outlineLevel="0" collapsed="false">
      <c r="A19" s="1391" t="s">
        <v>342</v>
      </c>
      <c r="B19" s="1392" t="n">
        <f aca="false">J19</f>
        <v>110</v>
      </c>
      <c r="C19" s="1392" t="s">
        <v>496</v>
      </c>
      <c r="D19" s="1392" t="n">
        <f aca="false">K19</f>
        <v>200</v>
      </c>
      <c r="E19" s="1392" t="s">
        <v>496</v>
      </c>
      <c r="F19" s="1393" t="n">
        <f aca="false">L19</f>
        <v>1100</v>
      </c>
      <c r="G19" s="1392" t="s">
        <v>496</v>
      </c>
      <c r="H19" s="1392" t="n">
        <v>2</v>
      </c>
      <c r="I19" s="1394" t="s">
        <v>497</v>
      </c>
      <c r="J19" s="1338" t="n">
        <v>110</v>
      </c>
      <c r="K19" s="1209" t="n">
        <v>200</v>
      </c>
      <c r="L19" s="1209" t="n">
        <v>1100</v>
      </c>
      <c r="M19" s="1310" t="n">
        <v>11.5543402410348</v>
      </c>
      <c r="N19" s="1211" t="n">
        <v>453.729023928</v>
      </c>
      <c r="O19" s="1212" t="n">
        <v>19093.299437205</v>
      </c>
      <c r="P19" s="1341" t="n">
        <v>22724.7255667913</v>
      </c>
      <c r="Q19" s="1300" t="n">
        <v>10319.2053953063</v>
      </c>
      <c r="R19" s="1301" t="n">
        <v>29412.5048325113</v>
      </c>
      <c r="S19" s="1344" t="n">
        <v>33043.9309620975</v>
      </c>
    </row>
    <row r="20" customFormat="false" ht="16.5" hidden="false" customHeight="true" outlineLevel="0" collapsed="false">
      <c r="A20" s="1391" t="s">
        <v>342</v>
      </c>
      <c r="B20" s="1395" t="n">
        <f aca="false">J20</f>
        <v>110</v>
      </c>
      <c r="C20" s="1395" t="s">
        <v>496</v>
      </c>
      <c r="D20" s="1395" t="n">
        <f aca="false">K20</f>
        <v>200</v>
      </c>
      <c r="E20" s="1395" t="s">
        <v>496</v>
      </c>
      <c r="F20" s="1393" t="n">
        <f aca="false">L20</f>
        <v>1150</v>
      </c>
      <c r="G20" s="1395" t="s">
        <v>496</v>
      </c>
      <c r="H20" s="1392" t="n">
        <v>2</v>
      </c>
      <c r="I20" s="1394" t="s">
        <v>497</v>
      </c>
      <c r="J20" s="1338" t="n">
        <v>110</v>
      </c>
      <c r="K20" s="1209" t="n">
        <v>200</v>
      </c>
      <c r="L20" s="1209" t="n">
        <v>1150</v>
      </c>
      <c r="M20" s="1310" t="n">
        <v>12.0354748757702</v>
      </c>
      <c r="N20" s="1211" t="n">
        <v>483.9776255232</v>
      </c>
      <c r="O20" s="1212" t="n">
        <v>19679.1158031075</v>
      </c>
      <c r="P20" s="1341" t="n">
        <v>23444.8183432688</v>
      </c>
      <c r="Q20" s="1300" t="n">
        <v>10654.1760857063</v>
      </c>
      <c r="R20" s="1301" t="n">
        <v>30333.2918888138</v>
      </c>
      <c r="S20" s="1344" t="n">
        <v>34098.994428975</v>
      </c>
    </row>
    <row r="21" customFormat="false" ht="16.5" hidden="false" customHeight="true" outlineLevel="0" collapsed="false">
      <c r="A21" s="1391" t="s">
        <v>342</v>
      </c>
      <c r="B21" s="1395" t="n">
        <f aca="false">J21</f>
        <v>110</v>
      </c>
      <c r="C21" s="1395" t="s">
        <v>496</v>
      </c>
      <c r="D21" s="1395" t="n">
        <f aca="false">K21</f>
        <v>200</v>
      </c>
      <c r="E21" s="1395" t="s">
        <v>496</v>
      </c>
      <c r="F21" s="1393" t="n">
        <f aca="false">L21</f>
        <v>1200</v>
      </c>
      <c r="G21" s="1395" t="s">
        <v>496</v>
      </c>
      <c r="H21" s="1392" t="n">
        <v>2</v>
      </c>
      <c r="I21" s="1394" t="s">
        <v>497</v>
      </c>
      <c r="J21" s="1338" t="n">
        <v>110</v>
      </c>
      <c r="K21" s="1209" t="n">
        <v>200</v>
      </c>
      <c r="L21" s="1209" t="n">
        <v>1200</v>
      </c>
      <c r="M21" s="1310" t="n">
        <v>12.5166095105056</v>
      </c>
      <c r="N21" s="1211" t="n">
        <v>514.2262271184</v>
      </c>
      <c r="O21" s="1212" t="n">
        <v>20264.9320378012</v>
      </c>
      <c r="P21" s="1341" t="n">
        <v>24164.9111197463</v>
      </c>
      <c r="Q21" s="1300" t="n">
        <v>11204.6437646888</v>
      </c>
      <c r="R21" s="1301" t="n">
        <v>31469.57580249</v>
      </c>
      <c r="S21" s="1344" t="n">
        <v>35369.554884435</v>
      </c>
    </row>
    <row r="22" customFormat="false" ht="16.5" hidden="false" customHeight="true" outlineLevel="0" collapsed="false">
      <c r="A22" s="1391" t="s">
        <v>342</v>
      </c>
      <c r="B22" s="1395" t="n">
        <f aca="false">J22</f>
        <v>110</v>
      </c>
      <c r="C22" s="1395" t="s">
        <v>496</v>
      </c>
      <c r="D22" s="1395" t="n">
        <f aca="false">K22</f>
        <v>200</v>
      </c>
      <c r="E22" s="1395" t="s">
        <v>496</v>
      </c>
      <c r="F22" s="1393" t="n">
        <f aca="false">L22</f>
        <v>1250</v>
      </c>
      <c r="G22" s="1395" t="s">
        <v>496</v>
      </c>
      <c r="H22" s="1392" t="n">
        <v>2</v>
      </c>
      <c r="I22" s="1394" t="s">
        <v>497</v>
      </c>
      <c r="J22" s="1338" t="n">
        <v>110</v>
      </c>
      <c r="K22" s="1209" t="n">
        <v>200</v>
      </c>
      <c r="L22" s="1209" t="n">
        <v>1250</v>
      </c>
      <c r="M22" s="1310" t="n">
        <v>12.9977441452411</v>
      </c>
      <c r="N22" s="1211" t="n">
        <v>544.4748287136</v>
      </c>
      <c r="O22" s="1212" t="n">
        <v>20850.7484037038</v>
      </c>
      <c r="P22" s="1341" t="n">
        <v>24885.0038962238</v>
      </c>
      <c r="Q22" s="1300" t="n">
        <v>11539.6144550888</v>
      </c>
      <c r="R22" s="1301" t="n">
        <v>32390.3628587925</v>
      </c>
      <c r="S22" s="1344" t="n">
        <v>36424.6183513125</v>
      </c>
    </row>
    <row r="23" customFormat="false" ht="16.5" hidden="false" customHeight="true" outlineLevel="0" collapsed="false">
      <c r="A23" s="1391" t="s">
        <v>342</v>
      </c>
      <c r="B23" s="1395" t="n">
        <f aca="false">J23</f>
        <v>110</v>
      </c>
      <c r="C23" s="1395" t="s">
        <v>496</v>
      </c>
      <c r="D23" s="1395" t="n">
        <f aca="false">K23</f>
        <v>200</v>
      </c>
      <c r="E23" s="1395" t="s">
        <v>496</v>
      </c>
      <c r="F23" s="1393" t="n">
        <f aca="false">L23</f>
        <v>1300</v>
      </c>
      <c r="G23" s="1395" t="s">
        <v>496</v>
      </c>
      <c r="H23" s="1392" t="n">
        <v>2</v>
      </c>
      <c r="I23" s="1394" t="s">
        <v>497</v>
      </c>
      <c r="J23" s="1338" t="n">
        <v>110</v>
      </c>
      <c r="K23" s="1209" t="n">
        <v>200</v>
      </c>
      <c r="L23" s="1209" t="n">
        <v>1300</v>
      </c>
      <c r="M23" s="1310" t="n">
        <v>13.4788787799765</v>
      </c>
      <c r="N23" s="1211" t="n">
        <v>574.7234303088</v>
      </c>
      <c r="O23" s="1212" t="n">
        <v>21436.5646383975</v>
      </c>
      <c r="P23" s="1341" t="n">
        <v>25605.0966727013</v>
      </c>
      <c r="Q23" s="1300" t="n">
        <v>12090.0821340713</v>
      </c>
      <c r="R23" s="1301" t="n">
        <v>33526.6467724688</v>
      </c>
      <c r="S23" s="1344" t="n">
        <v>37695.1788067725</v>
      </c>
    </row>
    <row r="24" customFormat="false" ht="16.5" hidden="false" customHeight="true" outlineLevel="0" collapsed="false">
      <c r="A24" s="1391" t="s">
        <v>342</v>
      </c>
      <c r="B24" s="1395" t="n">
        <f aca="false">J24</f>
        <v>110</v>
      </c>
      <c r="C24" s="1395" t="s">
        <v>496</v>
      </c>
      <c r="D24" s="1395" t="n">
        <f aca="false">K24</f>
        <v>200</v>
      </c>
      <c r="E24" s="1395" t="s">
        <v>496</v>
      </c>
      <c r="F24" s="1393" t="n">
        <f aca="false">L24</f>
        <v>1350</v>
      </c>
      <c r="G24" s="1395" t="s">
        <v>496</v>
      </c>
      <c r="H24" s="1392" t="n">
        <v>2</v>
      </c>
      <c r="I24" s="1394" t="s">
        <v>497</v>
      </c>
      <c r="J24" s="1338" t="n">
        <v>110</v>
      </c>
      <c r="K24" s="1209" t="n">
        <v>200</v>
      </c>
      <c r="L24" s="1209" t="n">
        <v>1350</v>
      </c>
      <c r="M24" s="1310" t="n">
        <v>13.9600134147119</v>
      </c>
      <c r="N24" s="1211" t="n">
        <v>604.972031904</v>
      </c>
      <c r="O24" s="1212" t="n">
        <v>22022.3810043</v>
      </c>
      <c r="P24" s="1341" t="n">
        <v>26325.1894491788</v>
      </c>
      <c r="Q24" s="1300" t="n">
        <v>12425.05295568</v>
      </c>
      <c r="R24" s="1301" t="n">
        <v>34447.43395998</v>
      </c>
      <c r="S24" s="1344" t="n">
        <v>38750.2424048588</v>
      </c>
    </row>
    <row r="25" customFormat="false" ht="16.5" hidden="false" customHeight="true" outlineLevel="0" collapsed="false">
      <c r="A25" s="1391" t="s">
        <v>342</v>
      </c>
      <c r="B25" s="1395" t="n">
        <f aca="false">J25</f>
        <v>110</v>
      </c>
      <c r="C25" s="1395" t="s">
        <v>496</v>
      </c>
      <c r="D25" s="1395" t="n">
        <f aca="false">K25</f>
        <v>200</v>
      </c>
      <c r="E25" s="1395" t="s">
        <v>496</v>
      </c>
      <c r="F25" s="1393" t="n">
        <f aca="false">L25</f>
        <v>1400</v>
      </c>
      <c r="G25" s="1395" t="s">
        <v>496</v>
      </c>
      <c r="H25" s="1392" t="n">
        <v>2</v>
      </c>
      <c r="I25" s="1394" t="s">
        <v>497</v>
      </c>
      <c r="J25" s="1338" t="n">
        <v>110</v>
      </c>
      <c r="K25" s="1209" t="n">
        <v>200</v>
      </c>
      <c r="L25" s="1209" t="n">
        <v>1400</v>
      </c>
      <c r="M25" s="1310" t="n">
        <v>14.4411480494474</v>
      </c>
      <c r="N25" s="1211" t="n">
        <v>635.2206334992</v>
      </c>
      <c r="O25" s="1212" t="n">
        <v>22608.1973702025</v>
      </c>
      <c r="P25" s="1341" t="n">
        <v>27045.2820944475</v>
      </c>
      <c r="Q25" s="1300" t="n">
        <v>12975.5206346625</v>
      </c>
      <c r="R25" s="1301" t="n">
        <v>35583.718004865</v>
      </c>
      <c r="S25" s="1344" t="n">
        <v>40020.80272911</v>
      </c>
    </row>
    <row r="26" customFormat="false" ht="16.5" hidden="false" customHeight="true" outlineLevel="0" collapsed="false">
      <c r="A26" s="1391" t="s">
        <v>342</v>
      </c>
      <c r="B26" s="1395" t="n">
        <f aca="false">J26</f>
        <v>110</v>
      </c>
      <c r="C26" s="1395" t="s">
        <v>496</v>
      </c>
      <c r="D26" s="1395" t="n">
        <f aca="false">K26</f>
        <v>200</v>
      </c>
      <c r="E26" s="1395" t="s">
        <v>496</v>
      </c>
      <c r="F26" s="1393" t="n">
        <f aca="false">L26</f>
        <v>1450</v>
      </c>
      <c r="G26" s="1395" t="s">
        <v>496</v>
      </c>
      <c r="H26" s="1392" t="n">
        <v>2</v>
      </c>
      <c r="I26" s="1394" t="s">
        <v>497</v>
      </c>
      <c r="J26" s="1338" t="n">
        <v>110</v>
      </c>
      <c r="K26" s="1209" t="n">
        <v>200</v>
      </c>
      <c r="L26" s="1209" t="n">
        <v>1450</v>
      </c>
      <c r="M26" s="1310" t="n">
        <v>14.9222826841828</v>
      </c>
      <c r="N26" s="1211" t="n">
        <v>665.4692350944</v>
      </c>
      <c r="O26" s="1212" t="n">
        <v>23194.0136048963</v>
      </c>
      <c r="P26" s="1341" t="n">
        <v>27765.374870925</v>
      </c>
      <c r="Q26" s="1300" t="n">
        <v>13310.4913250625</v>
      </c>
      <c r="R26" s="1301" t="n">
        <v>36504.5049299588</v>
      </c>
      <c r="S26" s="1344" t="n">
        <v>41075.8661959875</v>
      </c>
    </row>
    <row r="27" customFormat="false" ht="16.5" hidden="false" customHeight="true" outlineLevel="0" collapsed="false">
      <c r="A27" s="1391" t="s">
        <v>342</v>
      </c>
      <c r="B27" s="1395" t="n">
        <f aca="false">J27</f>
        <v>110</v>
      </c>
      <c r="C27" s="1395" t="s">
        <v>496</v>
      </c>
      <c r="D27" s="1395" t="n">
        <f aca="false">K27</f>
        <v>200</v>
      </c>
      <c r="E27" s="1395" t="s">
        <v>496</v>
      </c>
      <c r="F27" s="1393" t="n">
        <f aca="false">L27</f>
        <v>1500</v>
      </c>
      <c r="G27" s="1395" t="s">
        <v>496</v>
      </c>
      <c r="H27" s="1392" t="n">
        <v>2</v>
      </c>
      <c r="I27" s="1394" t="s">
        <v>497</v>
      </c>
      <c r="J27" s="1338" t="n">
        <v>110</v>
      </c>
      <c r="K27" s="1209" t="n">
        <v>200</v>
      </c>
      <c r="L27" s="1209" t="n">
        <v>1500</v>
      </c>
      <c r="M27" s="1310" t="n">
        <v>15.6322361189182</v>
      </c>
      <c r="N27" s="1211" t="n">
        <v>695.7178366896</v>
      </c>
      <c r="O27" s="1212" t="n">
        <v>24346.9610298225</v>
      </c>
      <c r="P27" s="1341" t="n">
        <v>29175.4169192813</v>
      </c>
      <c r="Q27" s="1300" t="n">
        <v>13860.959004045</v>
      </c>
      <c r="R27" s="1301" t="n">
        <v>38207.9200338675</v>
      </c>
      <c r="S27" s="1344" t="n">
        <v>43036.3759233263</v>
      </c>
    </row>
    <row r="28" customFormat="false" ht="16.5" hidden="false" customHeight="true" outlineLevel="0" collapsed="false">
      <c r="A28" s="1391" t="s">
        <v>342</v>
      </c>
      <c r="B28" s="1395" t="n">
        <f aca="false">J28</f>
        <v>110</v>
      </c>
      <c r="C28" s="1395" t="s">
        <v>496</v>
      </c>
      <c r="D28" s="1395" t="n">
        <f aca="false">K28</f>
        <v>200</v>
      </c>
      <c r="E28" s="1395" t="s">
        <v>496</v>
      </c>
      <c r="F28" s="1393" t="n">
        <f aca="false">L28</f>
        <v>1550</v>
      </c>
      <c r="G28" s="1395" t="s">
        <v>496</v>
      </c>
      <c r="H28" s="1392" t="n">
        <v>2</v>
      </c>
      <c r="I28" s="1394" t="s">
        <v>497</v>
      </c>
      <c r="J28" s="1338" t="n">
        <v>110</v>
      </c>
      <c r="K28" s="1209" t="n">
        <v>200</v>
      </c>
      <c r="L28" s="1209" t="n">
        <v>1550</v>
      </c>
      <c r="M28" s="1310" t="n">
        <v>16.1133707536536</v>
      </c>
      <c r="N28" s="1211" t="n">
        <v>725.9664382848</v>
      </c>
      <c r="O28" s="1212" t="n">
        <v>24932.777395725</v>
      </c>
      <c r="P28" s="1341" t="n">
        <v>29895.5096957588</v>
      </c>
      <c r="Q28" s="1300" t="n">
        <v>14195.9298256538</v>
      </c>
      <c r="R28" s="1301" t="n">
        <v>39128.7072213788</v>
      </c>
      <c r="S28" s="1344" t="n">
        <v>44091.4395214125</v>
      </c>
    </row>
    <row r="29" customFormat="false" ht="16.5" hidden="false" customHeight="true" outlineLevel="0" collapsed="false">
      <c r="A29" s="1391" t="s">
        <v>342</v>
      </c>
      <c r="B29" s="1392" t="n">
        <f aca="false">J29</f>
        <v>110</v>
      </c>
      <c r="C29" s="1392" t="s">
        <v>496</v>
      </c>
      <c r="D29" s="1392" t="n">
        <f aca="false">K29</f>
        <v>200</v>
      </c>
      <c r="E29" s="1392" t="s">
        <v>496</v>
      </c>
      <c r="F29" s="1393" t="n">
        <f aca="false">L29</f>
        <v>1600</v>
      </c>
      <c r="G29" s="1392" t="s">
        <v>496</v>
      </c>
      <c r="H29" s="1392" t="n">
        <v>2</v>
      </c>
      <c r="I29" s="1394" t="s">
        <v>497</v>
      </c>
      <c r="J29" s="1338" t="n">
        <v>110</v>
      </c>
      <c r="K29" s="1209" t="n">
        <v>200</v>
      </c>
      <c r="L29" s="1209" t="n">
        <v>1600</v>
      </c>
      <c r="M29" s="1310" t="n">
        <v>16.5945053883891</v>
      </c>
      <c r="N29" s="1211" t="n">
        <v>756.21503988</v>
      </c>
      <c r="O29" s="1212" t="n">
        <v>25518.5936304188</v>
      </c>
      <c r="P29" s="1341" t="n">
        <v>30615.6024722363</v>
      </c>
      <c r="Q29" s="1300" t="n">
        <v>14530.9005160538</v>
      </c>
      <c r="R29" s="1301" t="n">
        <v>40049.4941464725</v>
      </c>
      <c r="S29" s="1344" t="n">
        <v>45146.50298829</v>
      </c>
    </row>
    <row r="30" customFormat="false" ht="16.5" hidden="false" customHeight="true" outlineLevel="0" collapsed="false">
      <c r="A30" s="1391" t="s">
        <v>342</v>
      </c>
      <c r="B30" s="1395" t="n">
        <f aca="false">J30</f>
        <v>110</v>
      </c>
      <c r="C30" s="1395" t="s">
        <v>496</v>
      </c>
      <c r="D30" s="1395" t="n">
        <f aca="false">K30</f>
        <v>200</v>
      </c>
      <c r="E30" s="1395" t="s">
        <v>496</v>
      </c>
      <c r="F30" s="1393" t="n">
        <f aca="false">L30</f>
        <v>1650</v>
      </c>
      <c r="G30" s="1395" t="s">
        <v>496</v>
      </c>
      <c r="H30" s="1392" t="n">
        <v>2</v>
      </c>
      <c r="I30" s="1394" t="s">
        <v>497</v>
      </c>
      <c r="J30" s="1338" t="n">
        <v>110</v>
      </c>
      <c r="K30" s="1209" t="n">
        <v>200</v>
      </c>
      <c r="L30" s="1209" t="n">
        <v>1650</v>
      </c>
      <c r="M30" s="1310" t="n">
        <v>17.0756400231245</v>
      </c>
      <c r="N30" s="1211" t="n">
        <v>786.4636414752</v>
      </c>
      <c r="O30" s="1212" t="n">
        <v>26104.4099963213</v>
      </c>
      <c r="P30" s="1341" t="n">
        <v>31335.6952487138</v>
      </c>
      <c r="Q30" s="1300" t="n">
        <v>15081.3681950363</v>
      </c>
      <c r="R30" s="1301" t="n">
        <v>41185.7781913575</v>
      </c>
      <c r="S30" s="1344" t="n">
        <v>46417.06344375</v>
      </c>
    </row>
    <row r="31" customFormat="false" ht="16.5" hidden="false" customHeight="true" outlineLevel="0" collapsed="false">
      <c r="A31" s="1391" t="s">
        <v>342</v>
      </c>
      <c r="B31" s="1395" t="n">
        <f aca="false">J31</f>
        <v>110</v>
      </c>
      <c r="C31" s="1395" t="s">
        <v>496</v>
      </c>
      <c r="D31" s="1395" t="n">
        <f aca="false">K31</f>
        <v>200</v>
      </c>
      <c r="E31" s="1395" t="s">
        <v>496</v>
      </c>
      <c r="F31" s="1393" t="n">
        <f aca="false">L31</f>
        <v>1700</v>
      </c>
      <c r="G31" s="1395" t="s">
        <v>496</v>
      </c>
      <c r="H31" s="1392" t="n">
        <v>2</v>
      </c>
      <c r="I31" s="1394" t="s">
        <v>497</v>
      </c>
      <c r="J31" s="1338" t="n">
        <v>110</v>
      </c>
      <c r="K31" s="1209" t="n">
        <v>200</v>
      </c>
      <c r="L31" s="1209" t="n">
        <v>1700</v>
      </c>
      <c r="M31" s="1310" t="n">
        <v>17.5567746578599</v>
      </c>
      <c r="N31" s="1211" t="n">
        <v>816.7122430704</v>
      </c>
      <c r="O31" s="1212" t="n">
        <v>26690.226231015</v>
      </c>
      <c r="P31" s="1341" t="n">
        <v>32055.7880251913</v>
      </c>
      <c r="Q31" s="1300" t="n">
        <v>15416.3388854363</v>
      </c>
      <c r="R31" s="1301" t="n">
        <v>42106.5651164513</v>
      </c>
      <c r="S31" s="1344" t="n">
        <v>47472.1269106275</v>
      </c>
    </row>
    <row r="32" customFormat="false" ht="16.5" hidden="false" customHeight="true" outlineLevel="0" collapsed="false">
      <c r="A32" s="1391" t="s">
        <v>342</v>
      </c>
      <c r="B32" s="1395" t="n">
        <f aca="false">J32</f>
        <v>110</v>
      </c>
      <c r="C32" s="1395" t="s">
        <v>496</v>
      </c>
      <c r="D32" s="1395" t="n">
        <f aca="false">K32</f>
        <v>200</v>
      </c>
      <c r="E32" s="1395" t="s">
        <v>496</v>
      </c>
      <c r="F32" s="1393" t="n">
        <f aca="false">L32</f>
        <v>1750</v>
      </c>
      <c r="G32" s="1395" t="s">
        <v>496</v>
      </c>
      <c r="H32" s="1392" t="n">
        <v>2</v>
      </c>
      <c r="I32" s="1394" t="s">
        <v>497</v>
      </c>
      <c r="J32" s="1338" t="n">
        <v>110</v>
      </c>
      <c r="K32" s="1209" t="n">
        <v>200</v>
      </c>
      <c r="L32" s="1209" t="n">
        <v>1750</v>
      </c>
      <c r="M32" s="1310" t="n">
        <v>18.0379092925953</v>
      </c>
      <c r="N32" s="1211" t="n">
        <v>846.9608446656</v>
      </c>
      <c r="O32" s="1212" t="n">
        <v>27276.0425969175</v>
      </c>
      <c r="P32" s="1341" t="n">
        <v>32775.8808016688</v>
      </c>
      <c r="Q32" s="1300" t="n">
        <v>15966.8065644188</v>
      </c>
      <c r="R32" s="1301" t="n">
        <v>43242.8491613363</v>
      </c>
      <c r="S32" s="1344" t="n">
        <v>48742.6873660875</v>
      </c>
    </row>
    <row r="33" customFormat="false" ht="16.5" hidden="false" customHeight="true" outlineLevel="0" collapsed="false">
      <c r="A33" s="1391" t="s">
        <v>342</v>
      </c>
      <c r="B33" s="1395" t="n">
        <f aca="false">J33</f>
        <v>110</v>
      </c>
      <c r="C33" s="1395" t="s">
        <v>496</v>
      </c>
      <c r="D33" s="1395" t="n">
        <f aca="false">K33</f>
        <v>200</v>
      </c>
      <c r="E33" s="1395" t="s">
        <v>496</v>
      </c>
      <c r="F33" s="1393" t="n">
        <f aca="false">L33</f>
        <v>1800</v>
      </c>
      <c r="G33" s="1395" t="s">
        <v>496</v>
      </c>
      <c r="H33" s="1392" t="n">
        <v>2</v>
      </c>
      <c r="I33" s="1394" t="s">
        <v>497</v>
      </c>
      <c r="J33" s="1338" t="n">
        <v>110</v>
      </c>
      <c r="K33" s="1209" t="n">
        <v>200</v>
      </c>
      <c r="L33" s="1209" t="n">
        <v>1800</v>
      </c>
      <c r="M33" s="1310" t="n">
        <v>18.5190439273308</v>
      </c>
      <c r="N33" s="1211" t="n">
        <v>877.2094462608</v>
      </c>
      <c r="O33" s="1212" t="n">
        <v>27861.85896282</v>
      </c>
      <c r="P33" s="1341" t="n">
        <v>33495.9735781463</v>
      </c>
      <c r="Q33" s="1300" t="n">
        <v>16301.7773860275</v>
      </c>
      <c r="R33" s="1301" t="n">
        <v>44163.6363488475</v>
      </c>
      <c r="S33" s="1344" t="n">
        <v>49797.7509641738</v>
      </c>
    </row>
    <row r="34" customFormat="false" ht="16.5" hidden="false" customHeight="true" outlineLevel="0" collapsed="false">
      <c r="A34" s="1391" t="s">
        <v>342</v>
      </c>
      <c r="B34" s="1395" t="n">
        <f aca="false">J34</f>
        <v>110</v>
      </c>
      <c r="C34" s="1395" t="s">
        <v>496</v>
      </c>
      <c r="D34" s="1395" t="n">
        <f aca="false">K34</f>
        <v>200</v>
      </c>
      <c r="E34" s="1395" t="s">
        <v>496</v>
      </c>
      <c r="F34" s="1393" t="n">
        <f aca="false">L34</f>
        <v>1850</v>
      </c>
      <c r="G34" s="1395" t="s">
        <v>496</v>
      </c>
      <c r="H34" s="1392" t="n">
        <v>2</v>
      </c>
      <c r="I34" s="1394" t="s">
        <v>497</v>
      </c>
      <c r="J34" s="1338" t="n">
        <v>110</v>
      </c>
      <c r="K34" s="1209" t="n">
        <v>200</v>
      </c>
      <c r="L34" s="1209" t="n">
        <v>1850</v>
      </c>
      <c r="M34" s="1310" t="n">
        <v>19.0001785620662</v>
      </c>
      <c r="N34" s="1211" t="n">
        <v>907.458047856</v>
      </c>
      <c r="O34" s="1212" t="n">
        <v>28447.6751975138</v>
      </c>
      <c r="P34" s="1341" t="n">
        <v>34216.0663546238</v>
      </c>
      <c r="Q34" s="1300" t="n">
        <v>16852.24506501</v>
      </c>
      <c r="R34" s="1301" t="n">
        <v>45299.9202625238</v>
      </c>
      <c r="S34" s="1344" t="n">
        <v>51068.3114196338</v>
      </c>
    </row>
    <row r="35" customFormat="false" ht="16.5" hidden="false" customHeight="true" outlineLevel="0" collapsed="false">
      <c r="A35" s="1391" t="s">
        <v>342</v>
      </c>
      <c r="B35" s="1395" t="n">
        <f aca="false">J35</f>
        <v>110</v>
      </c>
      <c r="C35" s="1395" t="s">
        <v>496</v>
      </c>
      <c r="D35" s="1395" t="n">
        <f aca="false">K35</f>
        <v>200</v>
      </c>
      <c r="E35" s="1395" t="s">
        <v>496</v>
      </c>
      <c r="F35" s="1393" t="n">
        <f aca="false">L35</f>
        <v>1900</v>
      </c>
      <c r="G35" s="1395" t="s">
        <v>496</v>
      </c>
      <c r="H35" s="1392" t="n">
        <v>2</v>
      </c>
      <c r="I35" s="1394" t="s">
        <v>497</v>
      </c>
      <c r="J35" s="1338" t="n">
        <v>110</v>
      </c>
      <c r="K35" s="1209" t="n">
        <v>200</v>
      </c>
      <c r="L35" s="1209" t="n">
        <v>1900</v>
      </c>
      <c r="M35" s="1310" t="n">
        <v>19.4813131968016</v>
      </c>
      <c r="N35" s="1211" t="n">
        <v>937.7066494512</v>
      </c>
      <c r="O35" s="1212" t="n">
        <v>29033.4915634163</v>
      </c>
      <c r="P35" s="1341" t="n">
        <v>34936.1591311013</v>
      </c>
      <c r="Q35" s="1300" t="n">
        <v>17187.21575541</v>
      </c>
      <c r="R35" s="1301" t="n">
        <v>46220.7073188263</v>
      </c>
      <c r="S35" s="1344" t="n">
        <v>52123.3748865113</v>
      </c>
    </row>
    <row r="36" customFormat="false" ht="16.5" hidden="false" customHeight="true" outlineLevel="0" collapsed="false">
      <c r="A36" s="1391" t="s">
        <v>342</v>
      </c>
      <c r="B36" s="1395" t="n">
        <f aca="false">J36</f>
        <v>110</v>
      </c>
      <c r="C36" s="1395" t="s">
        <v>496</v>
      </c>
      <c r="D36" s="1395" t="n">
        <f aca="false">K36</f>
        <v>200</v>
      </c>
      <c r="E36" s="1395" t="s">
        <v>496</v>
      </c>
      <c r="F36" s="1393" t="n">
        <f aca="false">L36</f>
        <v>1950</v>
      </c>
      <c r="G36" s="1395" t="s">
        <v>496</v>
      </c>
      <c r="H36" s="1392" t="n">
        <v>2</v>
      </c>
      <c r="I36" s="1394" t="s">
        <v>497</v>
      </c>
      <c r="J36" s="1338" t="n">
        <v>110</v>
      </c>
      <c r="K36" s="1209" t="n">
        <v>200</v>
      </c>
      <c r="L36" s="1209" t="n">
        <v>1950</v>
      </c>
      <c r="M36" s="1310" t="n">
        <v>19.9624478315371</v>
      </c>
      <c r="N36" s="1211" t="n">
        <v>967.9552510464</v>
      </c>
      <c r="O36" s="1212" t="n">
        <v>29619.30779811</v>
      </c>
      <c r="P36" s="1341" t="n">
        <v>35656.25177637</v>
      </c>
      <c r="Q36" s="1300" t="n">
        <v>17522.18644581</v>
      </c>
      <c r="R36" s="1301" t="n">
        <v>47141.49424392</v>
      </c>
      <c r="S36" s="1344" t="n">
        <v>53178.43822218</v>
      </c>
    </row>
    <row r="37" customFormat="false" ht="16.5" hidden="false" customHeight="true" outlineLevel="0" collapsed="false">
      <c r="A37" s="1391" t="s">
        <v>342</v>
      </c>
      <c r="B37" s="1395" t="n">
        <f aca="false">J37</f>
        <v>110</v>
      </c>
      <c r="C37" s="1395" t="s">
        <v>496</v>
      </c>
      <c r="D37" s="1395" t="n">
        <f aca="false">K37</f>
        <v>200</v>
      </c>
      <c r="E37" s="1395" t="s">
        <v>496</v>
      </c>
      <c r="F37" s="1393" t="n">
        <f aca="false">L37</f>
        <v>2000</v>
      </c>
      <c r="G37" s="1395" t="s">
        <v>496</v>
      </c>
      <c r="H37" s="1392" t="n">
        <v>2</v>
      </c>
      <c r="I37" s="1394" t="s">
        <v>497</v>
      </c>
      <c r="J37" s="1338" t="n">
        <v>110</v>
      </c>
      <c r="K37" s="1209" t="n">
        <v>200</v>
      </c>
      <c r="L37" s="1209" t="n">
        <v>2000</v>
      </c>
      <c r="M37" s="1310" t="n">
        <v>20.5216184662725</v>
      </c>
      <c r="N37" s="1211" t="n">
        <v>998.2038526416</v>
      </c>
      <c r="O37" s="1212" t="n">
        <v>30608.8751372063</v>
      </c>
      <c r="P37" s="1341" t="n">
        <v>36506.1887318475</v>
      </c>
      <c r="Q37" s="1300" t="n">
        <v>18072.6542560013</v>
      </c>
      <c r="R37" s="1301" t="n">
        <v>48681.5293932075</v>
      </c>
      <c r="S37" s="1344" t="n">
        <v>54578.8429878488</v>
      </c>
    </row>
    <row r="38" customFormat="false" ht="16.5" hidden="false" customHeight="true" outlineLevel="0" collapsed="false">
      <c r="A38" s="1391" t="s">
        <v>342</v>
      </c>
      <c r="B38" s="1395" t="n">
        <f aca="false">J38</f>
        <v>110</v>
      </c>
      <c r="C38" s="1395" t="s">
        <v>496</v>
      </c>
      <c r="D38" s="1395" t="n">
        <f aca="false">K38</f>
        <v>200</v>
      </c>
      <c r="E38" s="1395" t="s">
        <v>496</v>
      </c>
      <c r="F38" s="1393" t="n">
        <f aca="false">L38</f>
        <v>2050</v>
      </c>
      <c r="G38" s="1395" t="s">
        <v>496</v>
      </c>
      <c r="H38" s="1392" t="n">
        <v>2</v>
      </c>
      <c r="I38" s="1394" t="s">
        <v>497</v>
      </c>
      <c r="J38" s="1338" t="n">
        <v>110</v>
      </c>
      <c r="K38" s="1209" t="n">
        <v>200</v>
      </c>
      <c r="L38" s="1209" t="n">
        <v>2050</v>
      </c>
      <c r="M38" s="1310" t="n">
        <v>21.0027531010079</v>
      </c>
      <c r="N38" s="1211" t="n">
        <v>1028.4524542368</v>
      </c>
      <c r="O38" s="1212" t="n">
        <v>31194.6915031088</v>
      </c>
      <c r="P38" s="1341" t="n">
        <v>37226.281508325</v>
      </c>
      <c r="Q38" s="1300" t="n">
        <v>18407.6249464013</v>
      </c>
      <c r="R38" s="1301" t="n">
        <v>49602.31644951</v>
      </c>
      <c r="S38" s="1344" t="n">
        <v>55633.9064547263</v>
      </c>
    </row>
    <row r="39" customFormat="false" ht="16.5" hidden="false" customHeight="true" outlineLevel="0" collapsed="false">
      <c r="A39" s="1391" t="s">
        <v>342</v>
      </c>
      <c r="B39" s="1392" t="n">
        <f aca="false">J39</f>
        <v>110</v>
      </c>
      <c r="C39" s="1392" t="s">
        <v>496</v>
      </c>
      <c r="D39" s="1392" t="n">
        <f aca="false">K39</f>
        <v>200</v>
      </c>
      <c r="E39" s="1392" t="s">
        <v>496</v>
      </c>
      <c r="F39" s="1393" t="n">
        <f aca="false">L39</f>
        <v>2100</v>
      </c>
      <c r="G39" s="1392" t="s">
        <v>496</v>
      </c>
      <c r="H39" s="1392" t="n">
        <v>2</v>
      </c>
      <c r="I39" s="1394" t="s">
        <v>497</v>
      </c>
      <c r="J39" s="1338" t="n">
        <v>110</v>
      </c>
      <c r="K39" s="1209" t="n">
        <v>200</v>
      </c>
      <c r="L39" s="1209" t="n">
        <v>2100</v>
      </c>
      <c r="M39" s="1310" t="n">
        <v>21.4838877357433</v>
      </c>
      <c r="N39" s="1211" t="n">
        <v>1058.701055832</v>
      </c>
      <c r="O39" s="1212" t="n">
        <v>31780.5078690113</v>
      </c>
      <c r="P39" s="1341" t="n">
        <v>37946.3742848025</v>
      </c>
      <c r="Q39" s="1300" t="n">
        <v>18958.0926253838</v>
      </c>
      <c r="R39" s="1301" t="n">
        <v>50738.600494395</v>
      </c>
      <c r="S39" s="1344" t="n">
        <v>56904.4669101863</v>
      </c>
    </row>
    <row r="40" customFormat="false" ht="16.5" hidden="false" customHeight="true" outlineLevel="0" collapsed="false">
      <c r="A40" s="1391" t="s">
        <v>342</v>
      </c>
      <c r="B40" s="1395" t="n">
        <f aca="false">J40</f>
        <v>110</v>
      </c>
      <c r="C40" s="1395" t="s">
        <v>496</v>
      </c>
      <c r="D40" s="1395" t="n">
        <f aca="false">K40</f>
        <v>200</v>
      </c>
      <c r="E40" s="1395" t="s">
        <v>496</v>
      </c>
      <c r="F40" s="1393" t="n">
        <f aca="false">L40</f>
        <v>2150</v>
      </c>
      <c r="G40" s="1395" t="s">
        <v>496</v>
      </c>
      <c r="H40" s="1392" t="n">
        <v>2</v>
      </c>
      <c r="I40" s="1394" t="s">
        <v>497</v>
      </c>
      <c r="J40" s="1338" t="n">
        <v>110</v>
      </c>
      <c r="K40" s="1209" t="n">
        <v>200</v>
      </c>
      <c r="L40" s="1209" t="n">
        <v>2150</v>
      </c>
      <c r="M40" s="1310" t="n">
        <v>21.9650223704788</v>
      </c>
      <c r="N40" s="1211" t="n">
        <v>1088.9496574272</v>
      </c>
      <c r="O40" s="1212" t="n">
        <v>32366.324103705</v>
      </c>
      <c r="P40" s="1341" t="n">
        <v>38666.46706128</v>
      </c>
      <c r="Q40" s="1300" t="n">
        <v>19293.0633157838</v>
      </c>
      <c r="R40" s="1301" t="n">
        <v>51659.3874194888</v>
      </c>
      <c r="S40" s="1344" t="n">
        <v>57959.5303770638</v>
      </c>
    </row>
    <row r="41" customFormat="false" ht="16.5" hidden="false" customHeight="true" outlineLevel="0" collapsed="false">
      <c r="A41" s="1391" t="s">
        <v>342</v>
      </c>
      <c r="B41" s="1395" t="n">
        <f aca="false">J41</f>
        <v>110</v>
      </c>
      <c r="C41" s="1395" t="s">
        <v>496</v>
      </c>
      <c r="D41" s="1395" t="n">
        <f aca="false">K41</f>
        <v>200</v>
      </c>
      <c r="E41" s="1395" t="s">
        <v>496</v>
      </c>
      <c r="F41" s="1393" t="n">
        <f aca="false">L41</f>
        <v>2200</v>
      </c>
      <c r="G41" s="1395" t="s">
        <v>496</v>
      </c>
      <c r="H41" s="1392" t="n">
        <v>2</v>
      </c>
      <c r="I41" s="1394" t="s">
        <v>497</v>
      </c>
      <c r="J41" s="1338" t="n">
        <v>110</v>
      </c>
      <c r="K41" s="1209" t="n">
        <v>200</v>
      </c>
      <c r="L41" s="1209" t="n">
        <v>2200</v>
      </c>
      <c r="M41" s="1310" t="n">
        <v>22.4461570052142</v>
      </c>
      <c r="N41" s="1211" t="n">
        <v>1119.1982590224</v>
      </c>
      <c r="O41" s="1212" t="n">
        <v>32952.1404696075</v>
      </c>
      <c r="P41" s="1341" t="n">
        <v>39386.5598377575</v>
      </c>
      <c r="Q41" s="1300" t="n">
        <v>19843.5309947663</v>
      </c>
      <c r="R41" s="1301" t="n">
        <v>52795.6714643738</v>
      </c>
      <c r="S41" s="1344" t="n">
        <v>59230.0908325238</v>
      </c>
    </row>
    <row r="42" customFormat="false" ht="16.5" hidden="false" customHeight="true" outlineLevel="0" collapsed="false">
      <c r="A42" s="1391" t="s">
        <v>342</v>
      </c>
      <c r="B42" s="1395" t="n">
        <f aca="false">J42</f>
        <v>110</v>
      </c>
      <c r="C42" s="1395" t="s">
        <v>496</v>
      </c>
      <c r="D42" s="1395" t="n">
        <f aca="false">K42</f>
        <v>200</v>
      </c>
      <c r="E42" s="1395" t="s">
        <v>496</v>
      </c>
      <c r="F42" s="1393" t="n">
        <f aca="false">L42</f>
        <v>2250</v>
      </c>
      <c r="G42" s="1395" t="s">
        <v>496</v>
      </c>
      <c r="H42" s="1392" t="n">
        <v>2</v>
      </c>
      <c r="I42" s="1394" t="s">
        <v>497</v>
      </c>
      <c r="J42" s="1338" t="n">
        <v>110</v>
      </c>
      <c r="K42" s="1209" t="n">
        <v>200</v>
      </c>
      <c r="L42" s="1209" t="n">
        <v>2250</v>
      </c>
      <c r="M42" s="1310" t="n">
        <v>22.9272916399496</v>
      </c>
      <c r="N42" s="1211" t="n">
        <v>1149.4468606176</v>
      </c>
      <c r="O42" s="1212" t="n">
        <v>33537.9567043013</v>
      </c>
      <c r="P42" s="1341" t="n">
        <v>40106.652614235</v>
      </c>
      <c r="Q42" s="1300" t="n">
        <v>20178.501816375</v>
      </c>
      <c r="R42" s="1301" t="n">
        <v>53716.4585206763</v>
      </c>
      <c r="S42" s="1344" t="n">
        <v>60285.15443061</v>
      </c>
    </row>
    <row r="43" customFormat="false" ht="16.5" hidden="false" customHeight="true" outlineLevel="0" collapsed="false">
      <c r="A43" s="1391" t="s">
        <v>342</v>
      </c>
      <c r="B43" s="1395" t="n">
        <f aca="false">J43</f>
        <v>110</v>
      </c>
      <c r="C43" s="1395" t="s">
        <v>496</v>
      </c>
      <c r="D43" s="1395" t="n">
        <f aca="false">K43</f>
        <v>200</v>
      </c>
      <c r="E43" s="1395" t="s">
        <v>496</v>
      </c>
      <c r="F43" s="1393" t="n">
        <f aca="false">L43</f>
        <v>2300</v>
      </c>
      <c r="G43" s="1395" t="s">
        <v>496</v>
      </c>
      <c r="H43" s="1392" t="n">
        <v>2</v>
      </c>
      <c r="I43" s="1394" t="s">
        <v>497</v>
      </c>
      <c r="J43" s="1338" t="n">
        <v>110</v>
      </c>
      <c r="K43" s="1209" t="n">
        <v>200</v>
      </c>
      <c r="L43" s="1209" t="n">
        <v>2300</v>
      </c>
      <c r="M43" s="1310" t="n">
        <v>23.408426274685</v>
      </c>
      <c r="N43" s="1211" t="n">
        <v>1179.6954622128</v>
      </c>
      <c r="O43" s="1212" t="n">
        <v>34123.7730702038</v>
      </c>
      <c r="P43" s="1341" t="n">
        <v>40826.7453907125</v>
      </c>
      <c r="Q43" s="1300" t="n">
        <v>20513.472506775</v>
      </c>
      <c r="R43" s="1301" t="n">
        <v>54637.2455769788</v>
      </c>
      <c r="S43" s="1344" t="n">
        <v>61340.2178974875</v>
      </c>
    </row>
    <row r="44" customFormat="false" ht="16.5" hidden="false" customHeight="true" outlineLevel="0" collapsed="false">
      <c r="A44" s="1391" t="s">
        <v>342</v>
      </c>
      <c r="B44" s="1395" t="n">
        <f aca="false">J44</f>
        <v>110</v>
      </c>
      <c r="C44" s="1395" t="s">
        <v>496</v>
      </c>
      <c r="D44" s="1395" t="n">
        <f aca="false">K44</f>
        <v>200</v>
      </c>
      <c r="E44" s="1395" t="s">
        <v>496</v>
      </c>
      <c r="F44" s="1393" t="n">
        <f aca="false">L44</f>
        <v>2350</v>
      </c>
      <c r="G44" s="1395" t="s">
        <v>496</v>
      </c>
      <c r="H44" s="1392" t="n">
        <v>2</v>
      </c>
      <c r="I44" s="1394" t="s">
        <v>497</v>
      </c>
      <c r="J44" s="1338" t="n">
        <v>110</v>
      </c>
      <c r="K44" s="1209" t="n">
        <v>200</v>
      </c>
      <c r="L44" s="1209" t="n">
        <v>2350</v>
      </c>
      <c r="M44" s="1310" t="n">
        <v>23.8895609094205</v>
      </c>
      <c r="N44" s="1211" t="n">
        <v>1209.944063808</v>
      </c>
      <c r="O44" s="1212" t="n">
        <v>34709.5894361063</v>
      </c>
      <c r="P44" s="1341" t="n">
        <v>41546.83816719</v>
      </c>
      <c r="Q44" s="1300" t="n">
        <v>21063.9401857575</v>
      </c>
      <c r="R44" s="1301" t="n">
        <v>55773.5296218638</v>
      </c>
      <c r="S44" s="1344" t="n">
        <v>62610.7783529475</v>
      </c>
    </row>
    <row r="45" customFormat="false" ht="16.5" hidden="false" customHeight="true" outlineLevel="0" collapsed="false">
      <c r="A45" s="1391" t="s">
        <v>342</v>
      </c>
      <c r="B45" s="1395" t="n">
        <f aca="false">J45</f>
        <v>110</v>
      </c>
      <c r="C45" s="1395" t="s">
        <v>496</v>
      </c>
      <c r="D45" s="1395" t="n">
        <f aca="false">K45</f>
        <v>200</v>
      </c>
      <c r="E45" s="1395" t="s">
        <v>496</v>
      </c>
      <c r="F45" s="1393" t="n">
        <f aca="false">L45</f>
        <v>2400</v>
      </c>
      <c r="G45" s="1395" t="s">
        <v>496</v>
      </c>
      <c r="H45" s="1392" t="n">
        <v>2</v>
      </c>
      <c r="I45" s="1394" t="s">
        <v>497</v>
      </c>
      <c r="J45" s="1338" t="n">
        <v>110</v>
      </c>
      <c r="K45" s="1209" t="n">
        <v>200</v>
      </c>
      <c r="L45" s="1209" t="n">
        <v>2400</v>
      </c>
      <c r="M45" s="1310" t="n">
        <v>24.3706955441559</v>
      </c>
      <c r="N45" s="1211" t="n">
        <v>1240.1926654032</v>
      </c>
      <c r="O45" s="1212" t="n">
        <v>35295.4056708</v>
      </c>
      <c r="P45" s="1341" t="n">
        <v>42266.9309436675</v>
      </c>
      <c r="Q45" s="1300" t="n">
        <v>21398.9108761575</v>
      </c>
      <c r="R45" s="1301" t="n">
        <v>56694.3165469575</v>
      </c>
      <c r="S45" s="1344" t="n">
        <v>63665.841819825</v>
      </c>
    </row>
    <row r="46" customFormat="false" ht="16.5" hidden="false" customHeight="true" outlineLevel="0" collapsed="false">
      <c r="A46" s="1391" t="s">
        <v>342</v>
      </c>
      <c r="B46" s="1395" t="n">
        <f aca="false">J46</f>
        <v>110</v>
      </c>
      <c r="C46" s="1395" t="s">
        <v>496</v>
      </c>
      <c r="D46" s="1395" t="n">
        <f aca="false">K46</f>
        <v>200</v>
      </c>
      <c r="E46" s="1395" t="s">
        <v>496</v>
      </c>
      <c r="F46" s="1393" t="n">
        <f aca="false">L46</f>
        <v>2450</v>
      </c>
      <c r="G46" s="1395" t="s">
        <v>496</v>
      </c>
      <c r="H46" s="1392" t="n">
        <v>2</v>
      </c>
      <c r="I46" s="1394" t="s">
        <v>497</v>
      </c>
      <c r="J46" s="1338" t="n">
        <v>110</v>
      </c>
      <c r="K46" s="1209" t="n">
        <v>200</v>
      </c>
      <c r="L46" s="1209" t="n">
        <v>2450</v>
      </c>
      <c r="M46" s="1310" t="n">
        <v>24.8518301788913</v>
      </c>
      <c r="N46" s="1211" t="n">
        <v>1270.4412669984</v>
      </c>
      <c r="O46" s="1212" t="n">
        <v>35881.2220367025</v>
      </c>
      <c r="P46" s="1341" t="n">
        <v>42987.023720145</v>
      </c>
      <c r="Q46" s="1300" t="n">
        <v>21949.3786863488</v>
      </c>
      <c r="R46" s="1301" t="n">
        <v>57830.6007230513</v>
      </c>
      <c r="S46" s="1344" t="n">
        <v>64936.4024064938</v>
      </c>
    </row>
    <row r="47" customFormat="false" ht="16.5" hidden="false" customHeight="true" outlineLevel="0" collapsed="false">
      <c r="A47" s="1391" t="s">
        <v>342</v>
      </c>
      <c r="B47" s="1395" t="n">
        <f aca="false">J47</f>
        <v>110</v>
      </c>
      <c r="C47" s="1395" t="s">
        <v>496</v>
      </c>
      <c r="D47" s="1395" t="n">
        <f aca="false">K47</f>
        <v>200</v>
      </c>
      <c r="E47" s="1395" t="s">
        <v>496</v>
      </c>
      <c r="F47" s="1393" t="n">
        <f aca="false">L47</f>
        <v>2500</v>
      </c>
      <c r="G47" s="1395" t="s">
        <v>496</v>
      </c>
      <c r="H47" s="1392" t="n">
        <v>2</v>
      </c>
      <c r="I47" s="1394" t="s">
        <v>497</v>
      </c>
      <c r="J47" s="1338" t="n">
        <v>110</v>
      </c>
      <c r="K47" s="1209" t="n">
        <v>200</v>
      </c>
      <c r="L47" s="1209" t="n">
        <v>2500</v>
      </c>
      <c r="M47" s="1310" t="n">
        <v>25.5617836136268</v>
      </c>
      <c r="N47" s="1211" t="n">
        <v>1300.6898685936</v>
      </c>
      <c r="O47" s="1212" t="n">
        <v>37034.1694616288</v>
      </c>
      <c r="P47" s="1341" t="n">
        <v>44397.0656372925</v>
      </c>
      <c r="Q47" s="1300" t="n">
        <v>22284.3493767488</v>
      </c>
      <c r="R47" s="1301" t="n">
        <v>59318.5188383775</v>
      </c>
      <c r="S47" s="1344" t="n">
        <v>66681.4150140413</v>
      </c>
    </row>
    <row r="48" customFormat="false" ht="16.5" hidden="false" customHeight="true" outlineLevel="0" collapsed="false">
      <c r="A48" s="1391" t="s">
        <v>342</v>
      </c>
      <c r="B48" s="1395" t="n">
        <f aca="false">J48</f>
        <v>110</v>
      </c>
      <c r="C48" s="1395" t="s">
        <v>496</v>
      </c>
      <c r="D48" s="1395" t="n">
        <f aca="false">K48</f>
        <v>200</v>
      </c>
      <c r="E48" s="1395" t="s">
        <v>496</v>
      </c>
      <c r="F48" s="1393" t="n">
        <f aca="false">L48</f>
        <v>2550</v>
      </c>
      <c r="G48" s="1395" t="s">
        <v>496</v>
      </c>
      <c r="H48" s="1392" t="n">
        <v>2</v>
      </c>
      <c r="I48" s="1394" t="s">
        <v>497</v>
      </c>
      <c r="J48" s="1338" t="n">
        <v>110</v>
      </c>
      <c r="K48" s="1209" t="n">
        <v>200</v>
      </c>
      <c r="L48" s="1209" t="n">
        <v>2550</v>
      </c>
      <c r="M48" s="1310" t="n">
        <v>26.0429182483622</v>
      </c>
      <c r="N48" s="1211" t="n">
        <v>1330.9384701888</v>
      </c>
      <c r="O48" s="1212" t="n">
        <v>37954.248646725</v>
      </c>
      <c r="P48" s="1341" t="n">
        <v>45130.27928877</v>
      </c>
      <c r="Q48" s="1300" t="n">
        <v>22834.8170557313</v>
      </c>
      <c r="R48" s="1301" t="n">
        <v>60789.0657024563</v>
      </c>
      <c r="S48" s="1344" t="n">
        <v>67965.0963445013</v>
      </c>
    </row>
    <row r="49" customFormat="false" ht="16.5" hidden="false" customHeight="true" outlineLevel="0" collapsed="false">
      <c r="A49" s="1391" t="s">
        <v>342</v>
      </c>
      <c r="B49" s="1392" t="n">
        <f aca="false">J49</f>
        <v>110</v>
      </c>
      <c r="C49" s="1392" t="s">
        <v>496</v>
      </c>
      <c r="D49" s="1392" t="n">
        <f aca="false">K49</f>
        <v>200</v>
      </c>
      <c r="E49" s="1392" t="s">
        <v>496</v>
      </c>
      <c r="F49" s="1393" t="n">
        <f aca="false">L49</f>
        <v>2600</v>
      </c>
      <c r="G49" s="1392" t="s">
        <v>496</v>
      </c>
      <c r="H49" s="1392" t="n">
        <v>2</v>
      </c>
      <c r="I49" s="1394" t="s">
        <v>497</v>
      </c>
      <c r="J49" s="1338" t="n">
        <v>110</v>
      </c>
      <c r="K49" s="1209" t="n">
        <v>200</v>
      </c>
      <c r="L49" s="1209" t="n">
        <v>2600</v>
      </c>
      <c r="M49" s="1310" t="n">
        <v>26.5240528830976</v>
      </c>
      <c r="N49" s="1211" t="n">
        <v>1361.187071784</v>
      </c>
      <c r="O49" s="1212" t="n">
        <v>38540.0648814188</v>
      </c>
      <c r="P49" s="1341" t="n">
        <v>45850.3720652475</v>
      </c>
      <c r="Q49" s="1300" t="n">
        <v>23169.7877461313</v>
      </c>
      <c r="R49" s="1301" t="n">
        <v>61709.85262755</v>
      </c>
      <c r="S49" s="1344" t="n">
        <v>69020.1598113788</v>
      </c>
    </row>
    <row r="50" customFormat="false" ht="16.5" hidden="false" customHeight="true" outlineLevel="0" collapsed="false">
      <c r="A50" s="1391" t="s">
        <v>342</v>
      </c>
      <c r="B50" s="1395" t="n">
        <f aca="false">J50</f>
        <v>110</v>
      </c>
      <c r="C50" s="1395" t="s">
        <v>496</v>
      </c>
      <c r="D50" s="1395" t="n">
        <f aca="false">K50</f>
        <v>200</v>
      </c>
      <c r="E50" s="1395" t="s">
        <v>496</v>
      </c>
      <c r="F50" s="1393" t="n">
        <f aca="false">L50</f>
        <v>2650</v>
      </c>
      <c r="G50" s="1395" t="s">
        <v>496</v>
      </c>
      <c r="H50" s="1392" t="n">
        <v>2</v>
      </c>
      <c r="I50" s="1394" t="s">
        <v>497</v>
      </c>
      <c r="J50" s="1338" t="n">
        <v>110</v>
      </c>
      <c r="K50" s="1209" t="n">
        <v>200</v>
      </c>
      <c r="L50" s="1209" t="n">
        <v>2650</v>
      </c>
      <c r="M50" s="1310" t="n">
        <v>27.005187517833</v>
      </c>
      <c r="N50" s="1211" t="n">
        <v>1391.4356733792</v>
      </c>
      <c r="O50" s="1212" t="n">
        <v>39125.8812473213</v>
      </c>
      <c r="P50" s="1341" t="n">
        <v>46570.464841725</v>
      </c>
      <c r="Q50" s="1300" t="n">
        <v>23720.2554251138</v>
      </c>
      <c r="R50" s="1301" t="n">
        <v>62846.136672435</v>
      </c>
      <c r="S50" s="1344" t="n">
        <v>70290.7202668388</v>
      </c>
    </row>
    <row r="51" customFormat="false" ht="16.5" hidden="false" customHeight="true" outlineLevel="0" collapsed="false">
      <c r="A51" s="1391" t="s">
        <v>342</v>
      </c>
      <c r="B51" s="1395" t="n">
        <f aca="false">J51</f>
        <v>110</v>
      </c>
      <c r="C51" s="1395" t="s">
        <v>496</v>
      </c>
      <c r="D51" s="1395" t="n">
        <f aca="false">K51</f>
        <v>200</v>
      </c>
      <c r="E51" s="1395" t="s">
        <v>496</v>
      </c>
      <c r="F51" s="1393" t="n">
        <f aca="false">L51</f>
        <v>2700</v>
      </c>
      <c r="G51" s="1395" t="s">
        <v>496</v>
      </c>
      <c r="H51" s="1392" t="n">
        <v>2</v>
      </c>
      <c r="I51" s="1394" t="s">
        <v>497</v>
      </c>
      <c r="J51" s="1338" t="n">
        <v>110</v>
      </c>
      <c r="K51" s="1209" t="n">
        <v>200</v>
      </c>
      <c r="L51" s="1209" t="n">
        <v>2700</v>
      </c>
      <c r="M51" s="1310" t="n">
        <v>27.4863221525685</v>
      </c>
      <c r="N51" s="1211" t="n">
        <v>1421.6842749744</v>
      </c>
      <c r="O51" s="1212" t="n">
        <v>39711.6976132238</v>
      </c>
      <c r="P51" s="1341" t="n">
        <v>47290.5576182025</v>
      </c>
      <c r="Q51" s="1300" t="n">
        <v>24055.2262467225</v>
      </c>
      <c r="R51" s="1301" t="n">
        <v>63766.9238599463</v>
      </c>
      <c r="S51" s="1344" t="n">
        <v>71345.783864925</v>
      </c>
    </row>
    <row r="52" customFormat="false" ht="16.5" hidden="false" customHeight="true" outlineLevel="0" collapsed="false">
      <c r="A52" s="1391" t="s">
        <v>342</v>
      </c>
      <c r="B52" s="1395" t="n">
        <f aca="false">J52</f>
        <v>110</v>
      </c>
      <c r="C52" s="1395" t="s">
        <v>496</v>
      </c>
      <c r="D52" s="1395" t="n">
        <f aca="false">K52</f>
        <v>200</v>
      </c>
      <c r="E52" s="1395" t="s">
        <v>496</v>
      </c>
      <c r="F52" s="1393" t="n">
        <f aca="false">L52</f>
        <v>2750</v>
      </c>
      <c r="G52" s="1395" t="s">
        <v>496</v>
      </c>
      <c r="H52" s="1392" t="n">
        <v>2</v>
      </c>
      <c r="I52" s="1394" t="s">
        <v>497</v>
      </c>
      <c r="J52" s="1338" t="n">
        <v>110</v>
      </c>
      <c r="K52" s="1209" t="n">
        <v>200</v>
      </c>
      <c r="L52" s="1209" t="n">
        <v>2750</v>
      </c>
      <c r="M52" s="1310" t="n">
        <v>27.9674567873039</v>
      </c>
      <c r="N52" s="1211" t="n">
        <v>1451.9328765696</v>
      </c>
      <c r="O52" s="1212" t="n">
        <v>40297.5138479175</v>
      </c>
      <c r="P52" s="1341" t="n">
        <v>48010.65039468</v>
      </c>
      <c r="Q52" s="1300" t="n">
        <v>24390.1969371225</v>
      </c>
      <c r="R52" s="1301" t="n">
        <v>64687.71078504</v>
      </c>
      <c r="S52" s="1344" t="n">
        <v>72400.8473318025</v>
      </c>
    </row>
    <row r="53" customFormat="false" ht="16.5" hidden="false" customHeight="true" outlineLevel="0" collapsed="false">
      <c r="A53" s="1391" t="s">
        <v>342</v>
      </c>
      <c r="B53" s="1395" t="n">
        <f aca="false">J53</f>
        <v>110</v>
      </c>
      <c r="C53" s="1395" t="s">
        <v>496</v>
      </c>
      <c r="D53" s="1395" t="n">
        <f aca="false">K53</f>
        <v>200</v>
      </c>
      <c r="E53" s="1395" t="s">
        <v>496</v>
      </c>
      <c r="F53" s="1393" t="n">
        <f aca="false">L53</f>
        <v>2800</v>
      </c>
      <c r="G53" s="1395" t="s">
        <v>496</v>
      </c>
      <c r="H53" s="1392" t="n">
        <v>2</v>
      </c>
      <c r="I53" s="1394" t="s">
        <v>497</v>
      </c>
      <c r="J53" s="1338" t="n">
        <v>110</v>
      </c>
      <c r="K53" s="1209" t="n">
        <v>200</v>
      </c>
      <c r="L53" s="1209" t="n">
        <v>2800</v>
      </c>
      <c r="M53" s="1310" t="n">
        <v>28.4485914220393</v>
      </c>
      <c r="N53" s="1211" t="n">
        <v>1482.1814781648</v>
      </c>
      <c r="O53" s="1212" t="n">
        <v>40883.33021382</v>
      </c>
      <c r="P53" s="1341" t="n">
        <v>48730.7431711575</v>
      </c>
      <c r="Q53" s="1300" t="n">
        <v>24940.664616105</v>
      </c>
      <c r="R53" s="1301" t="n">
        <v>65823.994829925</v>
      </c>
      <c r="S53" s="1344" t="n">
        <v>73671.4077872625</v>
      </c>
    </row>
    <row r="54" customFormat="false" ht="16.5" hidden="false" customHeight="true" outlineLevel="0" collapsed="false">
      <c r="A54" s="1391" t="s">
        <v>342</v>
      </c>
      <c r="B54" s="1395" t="n">
        <f aca="false">J54</f>
        <v>110</v>
      </c>
      <c r="C54" s="1395" t="s">
        <v>496</v>
      </c>
      <c r="D54" s="1395" t="n">
        <f aca="false">K54</f>
        <v>200</v>
      </c>
      <c r="E54" s="1395" t="s">
        <v>496</v>
      </c>
      <c r="F54" s="1393" t="n">
        <f aca="false">L54</f>
        <v>2850</v>
      </c>
      <c r="G54" s="1395" t="s">
        <v>496</v>
      </c>
      <c r="H54" s="1392" t="n">
        <v>2</v>
      </c>
      <c r="I54" s="1394" t="s">
        <v>497</v>
      </c>
      <c r="J54" s="1338" t="n">
        <v>110</v>
      </c>
      <c r="K54" s="1209" t="n">
        <v>200</v>
      </c>
      <c r="L54" s="1209" t="n">
        <v>2850</v>
      </c>
      <c r="M54" s="1310" t="n">
        <v>28.9297260567748</v>
      </c>
      <c r="N54" s="1211" t="n">
        <v>1512.43007976</v>
      </c>
      <c r="O54" s="1212" t="n">
        <v>41469.1464485138</v>
      </c>
      <c r="P54" s="1341" t="n">
        <v>49450.835947635</v>
      </c>
      <c r="Q54" s="1300" t="n">
        <v>25275.635306505</v>
      </c>
      <c r="R54" s="1301" t="n">
        <v>66744.7817550188</v>
      </c>
      <c r="S54" s="1344" t="n">
        <v>74726.47125414</v>
      </c>
    </row>
    <row r="55" customFormat="false" ht="16.5" hidden="false" customHeight="true" outlineLevel="0" collapsed="false">
      <c r="A55" s="1391" t="s">
        <v>342</v>
      </c>
      <c r="B55" s="1395" t="n">
        <f aca="false">J55</f>
        <v>110</v>
      </c>
      <c r="C55" s="1395" t="s">
        <v>496</v>
      </c>
      <c r="D55" s="1395" t="n">
        <f aca="false">K55</f>
        <v>200</v>
      </c>
      <c r="E55" s="1395" t="s">
        <v>496</v>
      </c>
      <c r="F55" s="1393" t="n">
        <f aca="false">L55</f>
        <v>2900</v>
      </c>
      <c r="G55" s="1395" t="s">
        <v>496</v>
      </c>
      <c r="H55" s="1392" t="n">
        <v>2</v>
      </c>
      <c r="I55" s="1394" t="s">
        <v>497</v>
      </c>
      <c r="J55" s="1338" t="n">
        <v>110</v>
      </c>
      <c r="K55" s="1209" t="n">
        <v>200</v>
      </c>
      <c r="L55" s="1209" t="n">
        <v>2900</v>
      </c>
      <c r="M55" s="1310" t="n">
        <v>29.4108606915102</v>
      </c>
      <c r="N55" s="1211" t="n">
        <v>1542.6786813552</v>
      </c>
      <c r="O55" s="1212" t="n">
        <v>42054.9628144163</v>
      </c>
      <c r="P55" s="1341" t="n">
        <v>50170.9287241125</v>
      </c>
      <c r="Q55" s="1300" t="n">
        <v>25826.1029854875</v>
      </c>
      <c r="R55" s="1301" t="n">
        <v>67881.0657999038</v>
      </c>
      <c r="S55" s="1344" t="n">
        <v>75997.0317096</v>
      </c>
    </row>
    <row r="56" customFormat="false" ht="16.5" hidden="false" customHeight="true" outlineLevel="0" collapsed="false">
      <c r="A56" s="1391" t="s">
        <v>342</v>
      </c>
      <c r="B56" s="1395" t="n">
        <f aca="false">J56</f>
        <v>110</v>
      </c>
      <c r="C56" s="1395" t="s">
        <v>496</v>
      </c>
      <c r="D56" s="1395" t="n">
        <f aca="false">K56</f>
        <v>200</v>
      </c>
      <c r="E56" s="1395" t="s">
        <v>496</v>
      </c>
      <c r="F56" s="1393" t="n">
        <f aca="false">L56</f>
        <v>2950</v>
      </c>
      <c r="G56" s="1395" t="s">
        <v>496</v>
      </c>
      <c r="H56" s="1392" t="n">
        <v>2</v>
      </c>
      <c r="I56" s="1394" t="s">
        <v>497</v>
      </c>
      <c r="J56" s="1338" t="n">
        <v>110</v>
      </c>
      <c r="K56" s="1209" t="n">
        <v>200</v>
      </c>
      <c r="L56" s="1209" t="n">
        <v>2950</v>
      </c>
      <c r="M56" s="1310" t="n">
        <v>29.8919953262456</v>
      </c>
      <c r="N56" s="1211" t="n">
        <v>1572.9272829504</v>
      </c>
      <c r="O56" s="1212" t="n">
        <v>42640.77904911</v>
      </c>
      <c r="P56" s="1341" t="n">
        <v>50891.02150059</v>
      </c>
      <c r="Q56" s="1300" t="n">
        <v>26161.0738070963</v>
      </c>
      <c r="R56" s="1301" t="n">
        <v>68801.8528562063</v>
      </c>
      <c r="S56" s="1344" t="n">
        <v>77052.0953076863</v>
      </c>
    </row>
    <row r="57" customFormat="false" ht="16.5" hidden="false" customHeight="true" outlineLevel="0" collapsed="false">
      <c r="A57" s="1396" t="s">
        <v>342</v>
      </c>
      <c r="B57" s="1397" t="n">
        <f aca="false">J57</f>
        <v>110</v>
      </c>
      <c r="C57" s="1397" t="s">
        <v>496</v>
      </c>
      <c r="D57" s="1397" t="n">
        <f aca="false">K57</f>
        <v>200</v>
      </c>
      <c r="E57" s="1397" t="s">
        <v>496</v>
      </c>
      <c r="F57" s="1398" t="n">
        <f aca="false">L57</f>
        <v>3000</v>
      </c>
      <c r="G57" s="1397" t="s">
        <v>496</v>
      </c>
      <c r="H57" s="1399" t="n">
        <v>2</v>
      </c>
      <c r="I57" s="1400" t="s">
        <v>497</v>
      </c>
      <c r="J57" s="1368" t="n">
        <v>110</v>
      </c>
      <c r="K57" s="1220" t="n">
        <v>200</v>
      </c>
      <c r="L57" s="1220" t="n">
        <v>3000</v>
      </c>
      <c r="M57" s="1247" t="n">
        <v>30.529201960981</v>
      </c>
      <c r="N57" s="1222" t="n">
        <v>1603.1758845456</v>
      </c>
      <c r="O57" s="1223" t="n">
        <v>43419.7346950125</v>
      </c>
      <c r="P57" s="1402" t="n">
        <v>51804.2535570675</v>
      </c>
      <c r="Q57" s="1303" t="n">
        <v>26711.5414860788</v>
      </c>
      <c r="R57" s="1304" t="n">
        <v>70131.2761810913</v>
      </c>
      <c r="S57" s="1370" t="n">
        <v>78515.7950431463</v>
      </c>
    </row>
    <row r="58" customFormat="false" ht="22.5" hidden="false" customHeight="true" outlineLevel="0" collapsed="false">
      <c r="A58" s="1201" t="s">
        <v>494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202" t="s">
        <v>519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91" t="s">
        <v>342</v>
      </c>
      <c r="B60" s="1392" t="n">
        <f aca="false">J60</f>
        <v>110</v>
      </c>
      <c r="C60" s="1392" t="s">
        <v>496</v>
      </c>
      <c r="D60" s="1392" t="n">
        <f aca="false">K60</f>
        <v>260</v>
      </c>
      <c r="E60" s="1392" t="s">
        <v>496</v>
      </c>
      <c r="F60" s="1393" t="n">
        <f aca="false">L60</f>
        <v>600</v>
      </c>
      <c r="G60" s="1392" t="s">
        <v>496</v>
      </c>
      <c r="H60" s="1392" t="n">
        <v>2</v>
      </c>
      <c r="I60" s="1394" t="s">
        <v>497</v>
      </c>
      <c r="J60" s="1371" t="n">
        <v>110</v>
      </c>
      <c r="K60" s="1226" t="n">
        <v>260</v>
      </c>
      <c r="L60" s="1226" t="n">
        <v>600</v>
      </c>
      <c r="M60" s="1409" t="n">
        <v>7.84235103178577</v>
      </c>
      <c r="N60" s="1228" t="n">
        <v>191.099494069904</v>
      </c>
      <c r="O60" s="1229" t="n">
        <v>13645.0065898913</v>
      </c>
      <c r="P60" s="1405" t="n">
        <v>16771.96630341</v>
      </c>
      <c r="Q60" s="1297" t="n">
        <v>7043.02367612625</v>
      </c>
      <c r="R60" s="1298" t="n">
        <v>20688.0302660175</v>
      </c>
      <c r="S60" s="1373" t="n">
        <v>23814.9899795363</v>
      </c>
    </row>
    <row r="61" customFormat="false" ht="16.5" hidden="false" customHeight="false" outlineLevel="0" collapsed="false">
      <c r="A61" s="1391" t="s">
        <v>342</v>
      </c>
      <c r="B61" s="1395" t="n">
        <f aca="false">J61</f>
        <v>110</v>
      </c>
      <c r="C61" s="1395" t="s">
        <v>496</v>
      </c>
      <c r="D61" s="1395" t="n">
        <f aca="false">K61</f>
        <v>260</v>
      </c>
      <c r="E61" s="1395" t="s">
        <v>496</v>
      </c>
      <c r="F61" s="1393" t="n">
        <f aca="false">L61</f>
        <v>650</v>
      </c>
      <c r="G61" s="1395" t="s">
        <v>496</v>
      </c>
      <c r="H61" s="1392" t="n">
        <v>2</v>
      </c>
      <c r="I61" s="1394" t="s">
        <v>497</v>
      </c>
      <c r="J61" s="1338" t="n">
        <v>110</v>
      </c>
      <c r="K61" s="1209" t="n">
        <v>260</v>
      </c>
      <c r="L61" s="1209" t="n">
        <v>650</v>
      </c>
      <c r="M61" s="1310" t="n">
        <v>8.3833487613633</v>
      </c>
      <c r="N61" s="1211" t="n">
        <v>229.319392883885</v>
      </c>
      <c r="O61" s="1212" t="n">
        <v>14258.2836350813</v>
      </c>
      <c r="P61" s="1341" t="n">
        <v>17538.7022160075</v>
      </c>
      <c r="Q61" s="1300" t="n">
        <v>7446.3980802075</v>
      </c>
      <c r="R61" s="1301" t="n">
        <v>21704.6817152888</v>
      </c>
      <c r="S61" s="1344" t="n">
        <v>24985.100296215</v>
      </c>
    </row>
    <row r="62" customFormat="false" ht="16.5" hidden="false" customHeight="false" outlineLevel="0" collapsed="false">
      <c r="A62" s="1391" t="s">
        <v>342</v>
      </c>
      <c r="B62" s="1395" t="n">
        <f aca="false">J62</f>
        <v>110</v>
      </c>
      <c r="C62" s="1395" t="s">
        <v>496</v>
      </c>
      <c r="D62" s="1395" t="n">
        <f aca="false">K62</f>
        <v>260</v>
      </c>
      <c r="E62" s="1395" t="s">
        <v>496</v>
      </c>
      <c r="F62" s="1393" t="n">
        <f aca="false">L62</f>
        <v>700</v>
      </c>
      <c r="G62" s="1395" t="s">
        <v>496</v>
      </c>
      <c r="H62" s="1392" t="n">
        <v>2</v>
      </c>
      <c r="I62" s="1394" t="s">
        <v>497</v>
      </c>
      <c r="J62" s="1338" t="n">
        <v>110</v>
      </c>
      <c r="K62" s="1209" t="n">
        <v>260</v>
      </c>
      <c r="L62" s="1209" t="n">
        <v>700</v>
      </c>
      <c r="M62" s="1310" t="n">
        <v>8.92434649094084</v>
      </c>
      <c r="N62" s="1211" t="n">
        <v>267.539291697866</v>
      </c>
      <c r="O62" s="1212" t="n">
        <v>14871.56081148</v>
      </c>
      <c r="P62" s="1341" t="n">
        <v>18305.4382598138</v>
      </c>
      <c r="Q62" s="1300" t="n">
        <v>8065.26947287125</v>
      </c>
      <c r="R62" s="1301" t="n">
        <v>22936.8302843513</v>
      </c>
      <c r="S62" s="1344" t="n">
        <v>26370.707732685</v>
      </c>
    </row>
    <row r="63" customFormat="false" ht="16.5" hidden="false" customHeight="false" outlineLevel="0" collapsed="false">
      <c r="A63" s="1391" t="s">
        <v>342</v>
      </c>
      <c r="B63" s="1395" t="n">
        <f aca="false">J63</f>
        <v>110</v>
      </c>
      <c r="C63" s="1395" t="s">
        <v>496</v>
      </c>
      <c r="D63" s="1395" t="n">
        <f aca="false">K63</f>
        <v>260</v>
      </c>
      <c r="E63" s="1395" t="s">
        <v>496</v>
      </c>
      <c r="F63" s="1393" t="n">
        <f aca="false">L63</f>
        <v>750</v>
      </c>
      <c r="G63" s="1395" t="s">
        <v>496</v>
      </c>
      <c r="H63" s="1392" t="n">
        <v>2</v>
      </c>
      <c r="I63" s="1394" t="s">
        <v>497</v>
      </c>
      <c r="J63" s="1338" t="n">
        <v>110</v>
      </c>
      <c r="K63" s="1209" t="n">
        <v>260</v>
      </c>
      <c r="L63" s="1209" t="n">
        <v>750</v>
      </c>
      <c r="M63" s="1310" t="n">
        <v>9.46534422051837</v>
      </c>
      <c r="N63" s="1211" t="n">
        <v>305.759190511847</v>
      </c>
      <c r="O63" s="1212" t="n">
        <v>15484.8379878788</v>
      </c>
      <c r="P63" s="1341" t="n">
        <v>19072.1741724113</v>
      </c>
      <c r="Q63" s="1300" t="n">
        <v>8468.6438769525</v>
      </c>
      <c r="R63" s="1301" t="n">
        <v>23953.4818648313</v>
      </c>
      <c r="S63" s="1344" t="n">
        <v>27540.8180493638</v>
      </c>
    </row>
    <row r="64" customFormat="false" ht="16.5" hidden="false" customHeight="false" outlineLevel="0" collapsed="false">
      <c r="A64" s="1391" t="s">
        <v>342</v>
      </c>
      <c r="B64" s="1395" t="n">
        <f aca="false">J64</f>
        <v>110</v>
      </c>
      <c r="C64" s="1395" t="s">
        <v>496</v>
      </c>
      <c r="D64" s="1395" t="n">
        <f aca="false">K64</f>
        <v>260</v>
      </c>
      <c r="E64" s="1395" t="s">
        <v>496</v>
      </c>
      <c r="F64" s="1393" t="n">
        <f aca="false">L64</f>
        <v>800</v>
      </c>
      <c r="G64" s="1395" t="s">
        <v>496</v>
      </c>
      <c r="H64" s="1392" t="n">
        <v>2</v>
      </c>
      <c r="I64" s="1394" t="s">
        <v>497</v>
      </c>
      <c r="J64" s="1338" t="n">
        <v>110</v>
      </c>
      <c r="K64" s="1209" t="n">
        <v>260</v>
      </c>
      <c r="L64" s="1209" t="n">
        <v>800</v>
      </c>
      <c r="M64" s="1310" t="n">
        <v>10.0063419500959</v>
      </c>
      <c r="N64" s="1211" t="n">
        <v>343.979089325828</v>
      </c>
      <c r="O64" s="1212" t="n">
        <v>16434.3181672575</v>
      </c>
      <c r="P64" s="1341" t="n">
        <v>19852.0309600088</v>
      </c>
      <c r="Q64" s="1300" t="n">
        <v>8872.01828103375</v>
      </c>
      <c r="R64" s="1301" t="n">
        <v>25306.3364482913</v>
      </c>
      <c r="S64" s="1344" t="n">
        <v>28724.0492410425</v>
      </c>
    </row>
    <row r="65" customFormat="false" ht="16.5" hidden="false" customHeight="false" outlineLevel="0" collapsed="false">
      <c r="A65" s="1391" t="s">
        <v>342</v>
      </c>
      <c r="B65" s="1395" t="n">
        <f aca="false">J65</f>
        <v>110</v>
      </c>
      <c r="C65" s="1395" t="s">
        <v>496</v>
      </c>
      <c r="D65" s="1395" t="n">
        <f aca="false">K65</f>
        <v>260</v>
      </c>
      <c r="E65" s="1395" t="s">
        <v>496</v>
      </c>
      <c r="F65" s="1393" t="n">
        <f aca="false">L65</f>
        <v>850</v>
      </c>
      <c r="G65" s="1395" t="s">
        <v>496</v>
      </c>
      <c r="H65" s="1392" t="n">
        <v>2</v>
      </c>
      <c r="I65" s="1394" t="s">
        <v>497</v>
      </c>
      <c r="J65" s="1338" t="n">
        <v>110</v>
      </c>
      <c r="K65" s="1209" t="n">
        <v>260</v>
      </c>
      <c r="L65" s="1209" t="n">
        <v>850</v>
      </c>
      <c r="M65" s="1310" t="n">
        <v>10.5473396796734</v>
      </c>
      <c r="N65" s="1211" t="n">
        <v>382.198988139809</v>
      </c>
      <c r="O65" s="1212" t="n">
        <v>17047.5953436563</v>
      </c>
      <c r="P65" s="1341" t="n">
        <v>20618.7668726063</v>
      </c>
      <c r="Q65" s="1300" t="n">
        <v>9490.8896736975</v>
      </c>
      <c r="R65" s="1301" t="n">
        <v>26538.4850173538</v>
      </c>
      <c r="S65" s="1344" t="n">
        <v>30109.6565463038</v>
      </c>
    </row>
    <row r="66" customFormat="false" ht="16.5" hidden="false" customHeight="false" outlineLevel="0" collapsed="false">
      <c r="A66" s="1391" t="s">
        <v>342</v>
      </c>
      <c r="B66" s="1395" t="n">
        <f aca="false">J66</f>
        <v>110</v>
      </c>
      <c r="C66" s="1395" t="s">
        <v>496</v>
      </c>
      <c r="D66" s="1395" t="n">
        <f aca="false">K66</f>
        <v>260</v>
      </c>
      <c r="E66" s="1395" t="s">
        <v>496</v>
      </c>
      <c r="F66" s="1393" t="n">
        <f aca="false">L66</f>
        <v>900</v>
      </c>
      <c r="G66" s="1395" t="s">
        <v>496</v>
      </c>
      <c r="H66" s="1392" t="n">
        <v>2</v>
      </c>
      <c r="I66" s="1394" t="s">
        <v>497</v>
      </c>
      <c r="J66" s="1338" t="n">
        <v>110</v>
      </c>
      <c r="K66" s="1209" t="n">
        <v>260</v>
      </c>
      <c r="L66" s="1209" t="n">
        <v>900</v>
      </c>
      <c r="M66" s="1310" t="n">
        <v>11.088337409251</v>
      </c>
      <c r="N66" s="1211" t="n">
        <v>420.41888695379</v>
      </c>
      <c r="O66" s="1212" t="n">
        <v>17660.872520055</v>
      </c>
      <c r="P66" s="1341" t="n">
        <v>21385.5027852038</v>
      </c>
      <c r="Q66" s="1300" t="n">
        <v>9894.26407777875</v>
      </c>
      <c r="R66" s="1301" t="n">
        <v>27555.1365978338</v>
      </c>
      <c r="S66" s="1344" t="n">
        <v>31279.7668629825</v>
      </c>
    </row>
    <row r="67" customFormat="false" ht="16.5" hidden="false" customHeight="false" outlineLevel="0" collapsed="false">
      <c r="A67" s="1391" t="s">
        <v>342</v>
      </c>
      <c r="B67" s="1395" t="n">
        <f aca="false">J67</f>
        <v>110</v>
      </c>
      <c r="C67" s="1395" t="s">
        <v>496</v>
      </c>
      <c r="D67" s="1395" t="n">
        <f aca="false">K67</f>
        <v>260</v>
      </c>
      <c r="E67" s="1395" t="s">
        <v>496</v>
      </c>
      <c r="F67" s="1393" t="n">
        <f aca="false">L67</f>
        <v>950</v>
      </c>
      <c r="G67" s="1395" t="s">
        <v>496</v>
      </c>
      <c r="H67" s="1392" t="n">
        <v>2</v>
      </c>
      <c r="I67" s="1394" t="s">
        <v>497</v>
      </c>
      <c r="J67" s="1338" t="n">
        <v>110</v>
      </c>
      <c r="K67" s="1209" t="n">
        <v>260</v>
      </c>
      <c r="L67" s="1209" t="n">
        <v>950</v>
      </c>
      <c r="M67" s="1310" t="n">
        <v>11.6293351388285</v>
      </c>
      <c r="N67" s="1211" t="n">
        <v>458.638785767771</v>
      </c>
      <c r="O67" s="1212" t="n">
        <v>18274.149565245</v>
      </c>
      <c r="P67" s="1341" t="n">
        <v>22152.23882901</v>
      </c>
      <c r="Q67" s="1300" t="n">
        <v>10513.1354704425</v>
      </c>
      <c r="R67" s="1301" t="n">
        <v>28787.2850356875</v>
      </c>
      <c r="S67" s="1344" t="n">
        <v>32665.3742994525</v>
      </c>
    </row>
    <row r="68" customFormat="false" ht="16.5" hidden="false" customHeight="false" outlineLevel="0" collapsed="false">
      <c r="A68" s="1391" t="s">
        <v>342</v>
      </c>
      <c r="B68" s="1395" t="n">
        <f aca="false">J68</f>
        <v>110</v>
      </c>
      <c r="C68" s="1395" t="s">
        <v>496</v>
      </c>
      <c r="D68" s="1395" t="n">
        <f aca="false">K68</f>
        <v>260</v>
      </c>
      <c r="E68" s="1395" t="s">
        <v>496</v>
      </c>
      <c r="F68" s="1393" t="n">
        <f aca="false">L68</f>
        <v>1000</v>
      </c>
      <c r="G68" s="1395" t="s">
        <v>496</v>
      </c>
      <c r="H68" s="1392" t="n">
        <v>2</v>
      </c>
      <c r="I68" s="1394" t="s">
        <v>497</v>
      </c>
      <c r="J68" s="1338" t="n">
        <v>110</v>
      </c>
      <c r="K68" s="1209" t="n">
        <v>260</v>
      </c>
      <c r="L68" s="1209" t="n">
        <v>1000</v>
      </c>
      <c r="M68" s="1310" t="n">
        <v>12.271779668406</v>
      </c>
      <c r="N68" s="1211" t="n">
        <v>496.858684581752</v>
      </c>
      <c r="O68" s="1212" t="n">
        <v>18930.6836423438</v>
      </c>
      <c r="P68" s="1341" t="n">
        <v>22962.2316423075</v>
      </c>
      <c r="Q68" s="1300" t="n">
        <v>10916.5098745238</v>
      </c>
      <c r="R68" s="1301" t="n">
        <v>29847.1935168675</v>
      </c>
      <c r="S68" s="1344" t="n">
        <v>33878.7415168313</v>
      </c>
    </row>
    <row r="69" customFormat="false" ht="16.5" hidden="false" customHeight="false" outlineLevel="0" collapsed="false">
      <c r="A69" s="1391" t="s">
        <v>342</v>
      </c>
      <c r="B69" s="1395" t="n">
        <f aca="false">J69</f>
        <v>110</v>
      </c>
      <c r="C69" s="1395" t="s">
        <v>496</v>
      </c>
      <c r="D69" s="1395" t="n">
        <f aca="false">K69</f>
        <v>260</v>
      </c>
      <c r="E69" s="1395" t="s">
        <v>496</v>
      </c>
      <c r="F69" s="1393" t="n">
        <f aca="false">L69</f>
        <v>1050</v>
      </c>
      <c r="G69" s="1395" t="s">
        <v>496</v>
      </c>
      <c r="H69" s="1392" t="n">
        <v>2</v>
      </c>
      <c r="I69" s="1394" t="s">
        <v>497</v>
      </c>
      <c r="J69" s="1338" t="n">
        <v>110</v>
      </c>
      <c r="K69" s="1209" t="n">
        <v>260</v>
      </c>
      <c r="L69" s="1209" t="n">
        <v>1050</v>
      </c>
      <c r="M69" s="1310" t="n">
        <v>12.8127773979836</v>
      </c>
      <c r="N69" s="1211" t="n">
        <v>535.078583395732</v>
      </c>
      <c r="O69" s="1212" t="n">
        <v>19543.9608187425</v>
      </c>
      <c r="P69" s="1341" t="n">
        <v>23728.967554905</v>
      </c>
      <c r="Q69" s="1300" t="n">
        <v>11535.3811359788</v>
      </c>
      <c r="R69" s="1301" t="n">
        <v>31079.3419547213</v>
      </c>
      <c r="S69" s="1344" t="n">
        <v>35264.3486908838</v>
      </c>
    </row>
    <row r="70" customFormat="false" ht="16.5" hidden="false" customHeight="false" outlineLevel="0" collapsed="false">
      <c r="A70" s="1391" t="s">
        <v>342</v>
      </c>
      <c r="B70" s="1392" t="n">
        <f aca="false">J70</f>
        <v>110</v>
      </c>
      <c r="C70" s="1392" t="s">
        <v>496</v>
      </c>
      <c r="D70" s="1392" t="n">
        <f aca="false">K70</f>
        <v>260</v>
      </c>
      <c r="E70" s="1392" t="s">
        <v>496</v>
      </c>
      <c r="F70" s="1393" t="n">
        <f aca="false">L70</f>
        <v>1100</v>
      </c>
      <c r="G70" s="1392" t="s">
        <v>496</v>
      </c>
      <c r="H70" s="1392" t="n">
        <v>2</v>
      </c>
      <c r="I70" s="1394" t="s">
        <v>497</v>
      </c>
      <c r="J70" s="1338" t="n">
        <v>110</v>
      </c>
      <c r="K70" s="1209" t="n">
        <v>260</v>
      </c>
      <c r="L70" s="1209" t="n">
        <v>1100</v>
      </c>
      <c r="M70" s="1310" t="n">
        <v>13.3537751275611</v>
      </c>
      <c r="N70" s="1211" t="n">
        <v>573.298482209713</v>
      </c>
      <c r="O70" s="1212" t="n">
        <v>20157.2378639325</v>
      </c>
      <c r="P70" s="1341" t="n">
        <v>24495.7034675025</v>
      </c>
      <c r="Q70" s="1300" t="n">
        <v>11938.75554006</v>
      </c>
      <c r="R70" s="1301" t="n">
        <v>32095.9934039925</v>
      </c>
      <c r="S70" s="1344" t="n">
        <v>36434.4590075625</v>
      </c>
    </row>
    <row r="71" customFormat="false" ht="16.5" hidden="false" customHeight="false" outlineLevel="0" collapsed="false">
      <c r="A71" s="1391" t="s">
        <v>342</v>
      </c>
      <c r="B71" s="1395" t="n">
        <f aca="false">J71</f>
        <v>110</v>
      </c>
      <c r="C71" s="1395" t="s">
        <v>496</v>
      </c>
      <c r="D71" s="1395" t="n">
        <f aca="false">K71</f>
        <v>260</v>
      </c>
      <c r="E71" s="1395" t="s">
        <v>496</v>
      </c>
      <c r="F71" s="1393" t="n">
        <f aca="false">L71</f>
        <v>1150</v>
      </c>
      <c r="G71" s="1395" t="s">
        <v>496</v>
      </c>
      <c r="H71" s="1392" t="n">
        <v>2</v>
      </c>
      <c r="I71" s="1394" t="s">
        <v>497</v>
      </c>
      <c r="J71" s="1338" t="n">
        <v>110</v>
      </c>
      <c r="K71" s="1209" t="n">
        <v>260</v>
      </c>
      <c r="L71" s="1209" t="n">
        <v>1150</v>
      </c>
      <c r="M71" s="1310" t="n">
        <v>13.8947728571386</v>
      </c>
      <c r="N71" s="1211" t="n">
        <v>611.518381023694</v>
      </c>
      <c r="O71" s="1212" t="n">
        <v>20770.5150403313</v>
      </c>
      <c r="P71" s="1341" t="n">
        <v>25262.4393801</v>
      </c>
      <c r="Q71" s="1300" t="n">
        <v>12342.1299441413</v>
      </c>
      <c r="R71" s="1301" t="n">
        <v>33112.6449844725</v>
      </c>
      <c r="S71" s="1344" t="n">
        <v>37604.5693242412</v>
      </c>
    </row>
    <row r="72" customFormat="false" ht="16.5" hidden="false" customHeight="false" outlineLevel="0" collapsed="false">
      <c r="A72" s="1391" t="s">
        <v>342</v>
      </c>
      <c r="B72" s="1395" t="n">
        <f aca="false">J72</f>
        <v>110</v>
      </c>
      <c r="C72" s="1395" t="s">
        <v>496</v>
      </c>
      <c r="D72" s="1395" t="n">
        <f aca="false">K72</f>
        <v>260</v>
      </c>
      <c r="E72" s="1395" t="s">
        <v>496</v>
      </c>
      <c r="F72" s="1393" t="n">
        <f aca="false">L72</f>
        <v>1200</v>
      </c>
      <c r="G72" s="1395" t="s">
        <v>496</v>
      </c>
      <c r="H72" s="1392" t="n">
        <v>2</v>
      </c>
      <c r="I72" s="1394" t="s">
        <v>497</v>
      </c>
      <c r="J72" s="1338" t="n">
        <v>110</v>
      </c>
      <c r="K72" s="1209" t="n">
        <v>260</v>
      </c>
      <c r="L72" s="1209" t="n">
        <v>1200</v>
      </c>
      <c r="M72" s="1310" t="n">
        <v>14.4357705867162</v>
      </c>
      <c r="N72" s="1211" t="n">
        <v>649.738279837675</v>
      </c>
      <c r="O72" s="1212" t="n">
        <v>21383.79221673</v>
      </c>
      <c r="P72" s="1341" t="n">
        <v>26029.1754239063</v>
      </c>
      <c r="Q72" s="1300" t="n">
        <v>12961.001336805</v>
      </c>
      <c r="R72" s="1301" t="n">
        <v>34344.793553535</v>
      </c>
      <c r="S72" s="1344" t="n">
        <v>38990.1767607113</v>
      </c>
    </row>
    <row r="73" customFormat="false" ht="16.5" hidden="false" customHeight="false" outlineLevel="0" collapsed="false">
      <c r="A73" s="1391" t="s">
        <v>342</v>
      </c>
      <c r="B73" s="1395" t="n">
        <f aca="false">J73</f>
        <v>110</v>
      </c>
      <c r="C73" s="1395" t="s">
        <v>496</v>
      </c>
      <c r="D73" s="1395" t="n">
        <f aca="false">K73</f>
        <v>260</v>
      </c>
      <c r="E73" s="1395" t="s">
        <v>496</v>
      </c>
      <c r="F73" s="1393" t="n">
        <f aca="false">L73</f>
        <v>1250</v>
      </c>
      <c r="G73" s="1395" t="s">
        <v>496</v>
      </c>
      <c r="H73" s="1392" t="n">
        <v>2</v>
      </c>
      <c r="I73" s="1394" t="s">
        <v>497</v>
      </c>
      <c r="J73" s="1338" t="n">
        <v>110</v>
      </c>
      <c r="K73" s="1209" t="n">
        <v>260</v>
      </c>
      <c r="L73" s="1209" t="n">
        <v>1250</v>
      </c>
      <c r="M73" s="1310" t="n">
        <v>14.9767683162937</v>
      </c>
      <c r="N73" s="1211" t="n">
        <v>687.958178651656</v>
      </c>
      <c r="O73" s="1212" t="n">
        <v>21997.06926192</v>
      </c>
      <c r="P73" s="1341" t="n">
        <v>26795.9113365038</v>
      </c>
      <c r="Q73" s="1300" t="n">
        <v>13364.3757408863</v>
      </c>
      <c r="R73" s="1301" t="n">
        <v>35361.4450028063</v>
      </c>
      <c r="S73" s="1344" t="n">
        <v>40160.28707739</v>
      </c>
    </row>
    <row r="74" customFormat="false" ht="16.5" hidden="false" customHeight="false" outlineLevel="0" collapsed="false">
      <c r="A74" s="1391" t="s">
        <v>342</v>
      </c>
      <c r="B74" s="1395" t="n">
        <f aca="false">J74</f>
        <v>110</v>
      </c>
      <c r="C74" s="1395" t="s">
        <v>496</v>
      </c>
      <c r="D74" s="1395" t="n">
        <f aca="false">K74</f>
        <v>260</v>
      </c>
      <c r="E74" s="1395" t="s">
        <v>496</v>
      </c>
      <c r="F74" s="1393" t="n">
        <f aca="false">L74</f>
        <v>1300</v>
      </c>
      <c r="G74" s="1395" t="s">
        <v>496</v>
      </c>
      <c r="H74" s="1392" t="n">
        <v>2</v>
      </c>
      <c r="I74" s="1394" t="s">
        <v>497</v>
      </c>
      <c r="J74" s="1338" t="n">
        <v>110</v>
      </c>
      <c r="K74" s="1209" t="n">
        <v>260</v>
      </c>
      <c r="L74" s="1209" t="n">
        <v>1300</v>
      </c>
      <c r="M74" s="1310" t="n">
        <v>15.5177660458712</v>
      </c>
      <c r="N74" s="1211" t="n">
        <v>726.178077465637</v>
      </c>
      <c r="O74" s="1212" t="n">
        <v>22610.3464383188</v>
      </c>
      <c r="P74" s="1341" t="n">
        <v>27562.6472491013</v>
      </c>
      <c r="Q74" s="1300" t="n">
        <v>13983.24713355</v>
      </c>
      <c r="R74" s="1301" t="n">
        <v>36593.5935718688</v>
      </c>
      <c r="S74" s="1344" t="n">
        <v>41545.8943826513</v>
      </c>
    </row>
    <row r="75" customFormat="false" ht="16.5" hidden="false" customHeight="false" outlineLevel="0" collapsed="false">
      <c r="A75" s="1391" t="s">
        <v>342</v>
      </c>
      <c r="B75" s="1395" t="n">
        <f aca="false">J75</f>
        <v>110</v>
      </c>
      <c r="C75" s="1395" t="s">
        <v>496</v>
      </c>
      <c r="D75" s="1395" t="n">
        <f aca="false">K75</f>
        <v>260</v>
      </c>
      <c r="E75" s="1395" t="s">
        <v>496</v>
      </c>
      <c r="F75" s="1393" t="n">
        <f aca="false">L75</f>
        <v>1350</v>
      </c>
      <c r="G75" s="1395" t="s">
        <v>496</v>
      </c>
      <c r="H75" s="1392" t="n">
        <v>2</v>
      </c>
      <c r="I75" s="1394" t="s">
        <v>497</v>
      </c>
      <c r="J75" s="1338" t="n">
        <v>110</v>
      </c>
      <c r="K75" s="1209" t="n">
        <v>260</v>
      </c>
      <c r="L75" s="1209" t="n">
        <v>1350</v>
      </c>
      <c r="M75" s="1310" t="n">
        <v>16.0587637754488</v>
      </c>
      <c r="N75" s="1211" t="n">
        <v>764.397976279618</v>
      </c>
      <c r="O75" s="1212" t="n">
        <v>23223.6236147175</v>
      </c>
      <c r="P75" s="1341" t="n">
        <v>28329.3831616988</v>
      </c>
      <c r="Q75" s="1300" t="n">
        <v>14386.6215376313</v>
      </c>
      <c r="R75" s="1301" t="n">
        <v>37610.2451523488</v>
      </c>
      <c r="S75" s="1344" t="n">
        <v>42716.00469933</v>
      </c>
    </row>
    <row r="76" customFormat="false" ht="16.5" hidden="false" customHeight="false" outlineLevel="0" collapsed="false">
      <c r="A76" s="1391" t="s">
        <v>342</v>
      </c>
      <c r="B76" s="1395" t="n">
        <f aca="false">J76</f>
        <v>110</v>
      </c>
      <c r="C76" s="1395" t="s">
        <v>496</v>
      </c>
      <c r="D76" s="1395" t="n">
        <f aca="false">K76</f>
        <v>260</v>
      </c>
      <c r="E76" s="1395" t="s">
        <v>496</v>
      </c>
      <c r="F76" s="1393" t="n">
        <f aca="false">L76</f>
        <v>1400</v>
      </c>
      <c r="G76" s="1395" t="s">
        <v>496</v>
      </c>
      <c r="H76" s="1392" t="n">
        <v>2</v>
      </c>
      <c r="I76" s="1394" t="s">
        <v>497</v>
      </c>
      <c r="J76" s="1338" t="n">
        <v>110</v>
      </c>
      <c r="K76" s="1209" t="n">
        <v>260</v>
      </c>
      <c r="L76" s="1209" t="n">
        <v>1400</v>
      </c>
      <c r="M76" s="1310" t="n">
        <v>16.5997615050263</v>
      </c>
      <c r="N76" s="1211" t="n">
        <v>802.617875093599</v>
      </c>
      <c r="O76" s="1212" t="n">
        <v>23836.9007911163</v>
      </c>
      <c r="P76" s="1341" t="n">
        <v>29096.1190742963</v>
      </c>
      <c r="Q76" s="1300" t="n">
        <v>15005.492930295</v>
      </c>
      <c r="R76" s="1301" t="n">
        <v>38842.3937214112</v>
      </c>
      <c r="S76" s="1344" t="n">
        <v>44101.6120045913</v>
      </c>
    </row>
    <row r="77" customFormat="false" ht="16.5" hidden="false" customHeight="false" outlineLevel="0" collapsed="false">
      <c r="A77" s="1391" t="s">
        <v>342</v>
      </c>
      <c r="B77" s="1395" t="n">
        <f aca="false">J77</f>
        <v>110</v>
      </c>
      <c r="C77" s="1395" t="s">
        <v>496</v>
      </c>
      <c r="D77" s="1395" t="n">
        <f aca="false">K77</f>
        <v>260</v>
      </c>
      <c r="E77" s="1395" t="s">
        <v>496</v>
      </c>
      <c r="F77" s="1393" t="n">
        <f aca="false">L77</f>
        <v>1450</v>
      </c>
      <c r="G77" s="1395" t="s">
        <v>496</v>
      </c>
      <c r="H77" s="1392" t="n">
        <v>2</v>
      </c>
      <c r="I77" s="1394" t="s">
        <v>497</v>
      </c>
      <c r="J77" s="1338" t="n">
        <v>110</v>
      </c>
      <c r="K77" s="1209" t="n">
        <v>260</v>
      </c>
      <c r="L77" s="1209" t="n">
        <v>1450</v>
      </c>
      <c r="M77" s="1310" t="n">
        <v>17.1407592346038</v>
      </c>
      <c r="N77" s="1211" t="n">
        <v>840.83777390758</v>
      </c>
      <c r="O77" s="1212" t="n">
        <v>24450.1778363063</v>
      </c>
      <c r="P77" s="1341" t="n">
        <v>29862.8551181025</v>
      </c>
      <c r="Q77" s="1300" t="n">
        <v>15408.8673343763</v>
      </c>
      <c r="R77" s="1301" t="n">
        <v>39859.0451706825</v>
      </c>
      <c r="S77" s="1344" t="n">
        <v>45271.7224524788</v>
      </c>
    </row>
    <row r="78" customFormat="false" ht="16.5" hidden="false" customHeight="false" outlineLevel="0" collapsed="false">
      <c r="A78" s="1391" t="s">
        <v>342</v>
      </c>
      <c r="B78" s="1395" t="n">
        <f aca="false">J78</f>
        <v>110</v>
      </c>
      <c r="C78" s="1395" t="s">
        <v>496</v>
      </c>
      <c r="D78" s="1395" t="n">
        <f aca="false">K78</f>
        <v>260</v>
      </c>
      <c r="E78" s="1395" t="s">
        <v>496</v>
      </c>
      <c r="F78" s="1393" t="n">
        <f aca="false">L78</f>
        <v>1500</v>
      </c>
      <c r="G78" s="1395" t="s">
        <v>496</v>
      </c>
      <c r="H78" s="1392" t="n">
        <v>2</v>
      </c>
      <c r="I78" s="1394" t="s">
        <v>497</v>
      </c>
      <c r="J78" s="1338" t="n">
        <v>110</v>
      </c>
      <c r="K78" s="1209" t="n">
        <v>260</v>
      </c>
      <c r="L78" s="1209" t="n">
        <v>1500</v>
      </c>
      <c r="M78" s="1310" t="n">
        <v>17.9801445641814</v>
      </c>
      <c r="N78" s="1211" t="n">
        <v>879.057672721561</v>
      </c>
      <c r="O78" s="1212" t="n">
        <v>25694.780083875</v>
      </c>
      <c r="P78" s="1341" t="n">
        <v>31421.3316572025</v>
      </c>
      <c r="Q78" s="1300" t="n">
        <v>16027.73872704</v>
      </c>
      <c r="R78" s="1301" t="n">
        <v>41722.518810915</v>
      </c>
      <c r="S78" s="1344" t="n">
        <v>47449.0703842425</v>
      </c>
    </row>
    <row r="79" customFormat="false" ht="16.5" hidden="false" customHeight="false" outlineLevel="0" collapsed="false">
      <c r="A79" s="1391" t="s">
        <v>342</v>
      </c>
      <c r="B79" s="1395" t="n">
        <f aca="false">J79</f>
        <v>110</v>
      </c>
      <c r="C79" s="1395" t="s">
        <v>496</v>
      </c>
      <c r="D79" s="1395" t="n">
        <f aca="false">K79</f>
        <v>260</v>
      </c>
      <c r="E79" s="1395" t="s">
        <v>496</v>
      </c>
      <c r="F79" s="1393" t="n">
        <f aca="false">L79</f>
        <v>1550</v>
      </c>
      <c r="G79" s="1395" t="s">
        <v>496</v>
      </c>
      <c r="H79" s="1392" t="n">
        <v>2</v>
      </c>
      <c r="I79" s="1394" t="s">
        <v>497</v>
      </c>
      <c r="J79" s="1338" t="n">
        <v>110</v>
      </c>
      <c r="K79" s="1209" t="n">
        <v>260</v>
      </c>
      <c r="L79" s="1209" t="n">
        <v>1550</v>
      </c>
      <c r="M79" s="1310" t="n">
        <v>18.5211422937589</v>
      </c>
      <c r="N79" s="1211" t="n">
        <v>917.277571535541</v>
      </c>
      <c r="O79" s="1212" t="n">
        <v>26308.057129065</v>
      </c>
      <c r="P79" s="1341" t="n">
        <v>32188.0675698</v>
      </c>
      <c r="Q79" s="1300" t="n">
        <v>16431.1131311213</v>
      </c>
      <c r="R79" s="1301" t="n">
        <v>42739.1702601863</v>
      </c>
      <c r="S79" s="1344" t="n">
        <v>48619.1807009213</v>
      </c>
    </row>
    <row r="80" customFormat="false" ht="16.5" hidden="false" customHeight="false" outlineLevel="0" collapsed="false">
      <c r="A80" s="1391" t="s">
        <v>342</v>
      </c>
      <c r="B80" s="1392" t="n">
        <f aca="false">J80</f>
        <v>110</v>
      </c>
      <c r="C80" s="1392" t="s">
        <v>496</v>
      </c>
      <c r="D80" s="1392" t="n">
        <f aca="false">K80</f>
        <v>260</v>
      </c>
      <c r="E80" s="1392" t="s">
        <v>496</v>
      </c>
      <c r="F80" s="1393" t="n">
        <f aca="false">L80</f>
        <v>1600</v>
      </c>
      <c r="G80" s="1392" t="s">
        <v>496</v>
      </c>
      <c r="H80" s="1392" t="n">
        <v>2</v>
      </c>
      <c r="I80" s="1394" t="s">
        <v>497</v>
      </c>
      <c r="J80" s="1338" t="n">
        <v>110</v>
      </c>
      <c r="K80" s="1209" t="n">
        <v>260</v>
      </c>
      <c r="L80" s="1209" t="n">
        <v>1600</v>
      </c>
      <c r="M80" s="1310" t="n">
        <v>19.0621400233364</v>
      </c>
      <c r="N80" s="1211" t="n">
        <v>955.497470349522</v>
      </c>
      <c r="O80" s="1212" t="n">
        <v>26921.3343054638</v>
      </c>
      <c r="P80" s="1341" t="n">
        <v>32954.8034823975</v>
      </c>
      <c r="Q80" s="1300" t="n">
        <v>16834.4875352025</v>
      </c>
      <c r="R80" s="1301" t="n">
        <v>43755.8218406663</v>
      </c>
      <c r="S80" s="1344" t="n">
        <v>49789.2910176</v>
      </c>
    </row>
    <row r="81" customFormat="false" ht="16.5" hidden="false" customHeight="false" outlineLevel="0" collapsed="false">
      <c r="A81" s="1391" t="s">
        <v>342</v>
      </c>
      <c r="B81" s="1395" t="n">
        <f aca="false">J81</f>
        <v>110</v>
      </c>
      <c r="C81" s="1395" t="s">
        <v>496</v>
      </c>
      <c r="D81" s="1395" t="n">
        <f aca="false">K81</f>
        <v>260</v>
      </c>
      <c r="E81" s="1395" t="s">
        <v>496</v>
      </c>
      <c r="F81" s="1393" t="n">
        <f aca="false">L81</f>
        <v>1650</v>
      </c>
      <c r="G81" s="1395" t="s">
        <v>496</v>
      </c>
      <c r="H81" s="1392" t="n">
        <v>2</v>
      </c>
      <c r="I81" s="1394" t="s">
        <v>497</v>
      </c>
      <c r="J81" s="1338" t="n">
        <v>110</v>
      </c>
      <c r="K81" s="1209" t="n">
        <v>260</v>
      </c>
      <c r="L81" s="1209" t="n">
        <v>1650</v>
      </c>
      <c r="M81" s="1310" t="n">
        <v>19.603137752914</v>
      </c>
      <c r="N81" s="1211" t="n">
        <v>993.717369163503</v>
      </c>
      <c r="O81" s="1212" t="n">
        <v>27534.6114818625</v>
      </c>
      <c r="P81" s="1341" t="n">
        <v>33721.539394995</v>
      </c>
      <c r="Q81" s="1300" t="n">
        <v>17453.3587966575</v>
      </c>
      <c r="R81" s="1301" t="n">
        <v>44987.97027852</v>
      </c>
      <c r="S81" s="1344" t="n">
        <v>51174.8981916525</v>
      </c>
    </row>
    <row r="82" customFormat="false" ht="16.5" hidden="false" customHeight="false" outlineLevel="0" collapsed="false">
      <c r="A82" s="1391" t="s">
        <v>342</v>
      </c>
      <c r="B82" s="1395" t="n">
        <f aca="false">J82</f>
        <v>110</v>
      </c>
      <c r="C82" s="1395" t="s">
        <v>496</v>
      </c>
      <c r="D82" s="1395" t="n">
        <f aca="false">K82</f>
        <v>260</v>
      </c>
      <c r="E82" s="1395" t="s">
        <v>496</v>
      </c>
      <c r="F82" s="1393" t="n">
        <f aca="false">L82</f>
        <v>1700</v>
      </c>
      <c r="G82" s="1395" t="s">
        <v>496</v>
      </c>
      <c r="H82" s="1392" t="n">
        <v>2</v>
      </c>
      <c r="I82" s="1394" t="s">
        <v>497</v>
      </c>
      <c r="J82" s="1338" t="n">
        <v>110</v>
      </c>
      <c r="K82" s="1209" t="n">
        <v>260</v>
      </c>
      <c r="L82" s="1209" t="n">
        <v>1700</v>
      </c>
      <c r="M82" s="1310" t="n">
        <v>20.1441354824915</v>
      </c>
      <c r="N82" s="1211" t="n">
        <v>1031.93726797748</v>
      </c>
      <c r="O82" s="1212" t="n">
        <v>28147.8885270525</v>
      </c>
      <c r="P82" s="1341" t="n">
        <v>34488.2754388013</v>
      </c>
      <c r="Q82" s="1300" t="n">
        <v>17856.7332007388</v>
      </c>
      <c r="R82" s="1301" t="n">
        <v>46004.6217277913</v>
      </c>
      <c r="S82" s="1344" t="n">
        <v>52345.00863954</v>
      </c>
    </row>
    <row r="83" customFormat="false" ht="16.5" hidden="false" customHeight="false" outlineLevel="0" collapsed="false">
      <c r="A83" s="1391" t="s">
        <v>342</v>
      </c>
      <c r="B83" s="1395" t="n">
        <f aca="false">J83</f>
        <v>110</v>
      </c>
      <c r="C83" s="1395" t="s">
        <v>496</v>
      </c>
      <c r="D83" s="1395" t="n">
        <f aca="false">K83</f>
        <v>260</v>
      </c>
      <c r="E83" s="1395" t="s">
        <v>496</v>
      </c>
      <c r="F83" s="1393" t="n">
        <f aca="false">L83</f>
        <v>1750</v>
      </c>
      <c r="G83" s="1395" t="s">
        <v>496</v>
      </c>
      <c r="H83" s="1392" t="n">
        <v>2</v>
      </c>
      <c r="I83" s="1394" t="s">
        <v>497</v>
      </c>
      <c r="J83" s="1338" t="n">
        <v>110</v>
      </c>
      <c r="K83" s="1209" t="n">
        <v>260</v>
      </c>
      <c r="L83" s="1209" t="n">
        <v>1750</v>
      </c>
      <c r="M83" s="1310" t="n">
        <v>20.685133212069</v>
      </c>
      <c r="N83" s="1211" t="n">
        <v>1070.15716679146</v>
      </c>
      <c r="O83" s="1212" t="n">
        <v>28761.1657034513</v>
      </c>
      <c r="P83" s="1341" t="n">
        <v>35255.0113513988</v>
      </c>
      <c r="Q83" s="1300" t="n">
        <v>18475.6045934025</v>
      </c>
      <c r="R83" s="1301" t="n">
        <v>47236.7702968538</v>
      </c>
      <c r="S83" s="1344" t="n">
        <v>53730.6159448013</v>
      </c>
    </row>
    <row r="84" customFormat="false" ht="16.5" hidden="false" customHeight="false" outlineLevel="0" collapsed="false">
      <c r="A84" s="1391" t="s">
        <v>342</v>
      </c>
      <c r="B84" s="1395" t="n">
        <f aca="false">J84</f>
        <v>110</v>
      </c>
      <c r="C84" s="1395" t="s">
        <v>496</v>
      </c>
      <c r="D84" s="1395" t="n">
        <f aca="false">K84</f>
        <v>260</v>
      </c>
      <c r="E84" s="1395" t="s">
        <v>496</v>
      </c>
      <c r="F84" s="1393" t="n">
        <f aca="false">L84</f>
        <v>1800</v>
      </c>
      <c r="G84" s="1395" t="s">
        <v>496</v>
      </c>
      <c r="H84" s="1392" t="n">
        <v>2</v>
      </c>
      <c r="I84" s="1394" t="s">
        <v>497</v>
      </c>
      <c r="J84" s="1338" t="n">
        <v>110</v>
      </c>
      <c r="K84" s="1209" t="n">
        <v>260</v>
      </c>
      <c r="L84" s="1209" t="n">
        <v>1800</v>
      </c>
      <c r="M84" s="1310" t="n">
        <v>21.2261309416466</v>
      </c>
      <c r="N84" s="1211" t="n">
        <v>1108.37706560545</v>
      </c>
      <c r="O84" s="1212" t="n">
        <v>29374.44287985</v>
      </c>
      <c r="P84" s="1341" t="n">
        <v>36021.7472639963</v>
      </c>
      <c r="Q84" s="1300" t="n">
        <v>18878.9789974838</v>
      </c>
      <c r="R84" s="1301" t="n">
        <v>48253.4218773338</v>
      </c>
      <c r="S84" s="1344" t="n">
        <v>54900.72626148</v>
      </c>
    </row>
    <row r="85" customFormat="false" ht="16.5" hidden="false" customHeight="false" outlineLevel="0" collapsed="false">
      <c r="A85" s="1391" t="s">
        <v>342</v>
      </c>
      <c r="B85" s="1395" t="n">
        <f aca="false">J85</f>
        <v>110</v>
      </c>
      <c r="C85" s="1395" t="s">
        <v>496</v>
      </c>
      <c r="D85" s="1395" t="n">
        <f aca="false">K85</f>
        <v>260</v>
      </c>
      <c r="E85" s="1395" t="s">
        <v>496</v>
      </c>
      <c r="F85" s="1393" t="n">
        <f aca="false">L85</f>
        <v>1850</v>
      </c>
      <c r="G85" s="1395" t="s">
        <v>496</v>
      </c>
      <c r="H85" s="1392" t="n">
        <v>2</v>
      </c>
      <c r="I85" s="1394" t="s">
        <v>497</v>
      </c>
      <c r="J85" s="1338" t="n">
        <v>110</v>
      </c>
      <c r="K85" s="1209" t="n">
        <v>260</v>
      </c>
      <c r="L85" s="1209" t="n">
        <v>1850</v>
      </c>
      <c r="M85" s="1310" t="n">
        <v>21.7671286712241</v>
      </c>
      <c r="N85" s="1211" t="n">
        <v>1146.59696441943</v>
      </c>
      <c r="O85" s="1212" t="n">
        <v>29987.71992504</v>
      </c>
      <c r="P85" s="1341" t="n">
        <v>36788.4831765938</v>
      </c>
      <c r="Q85" s="1300" t="n">
        <v>19497.8503901475</v>
      </c>
      <c r="R85" s="1301" t="n">
        <v>49485.5703151875</v>
      </c>
      <c r="S85" s="1344" t="n">
        <v>56286.3335667413</v>
      </c>
    </row>
    <row r="86" customFormat="false" ht="16.5" hidden="false" customHeight="false" outlineLevel="0" collapsed="false">
      <c r="A86" s="1391" t="s">
        <v>342</v>
      </c>
      <c r="B86" s="1395" t="n">
        <f aca="false">J86</f>
        <v>110</v>
      </c>
      <c r="C86" s="1395" t="s">
        <v>496</v>
      </c>
      <c r="D86" s="1395" t="n">
        <f aca="false">K86</f>
        <v>260</v>
      </c>
      <c r="E86" s="1395" t="s">
        <v>496</v>
      </c>
      <c r="F86" s="1393" t="n">
        <f aca="false">L86</f>
        <v>1900</v>
      </c>
      <c r="G86" s="1395" t="s">
        <v>496</v>
      </c>
      <c r="H86" s="1392" t="n">
        <v>2</v>
      </c>
      <c r="I86" s="1394" t="s">
        <v>497</v>
      </c>
      <c r="J86" s="1338" t="n">
        <v>110</v>
      </c>
      <c r="K86" s="1209" t="n">
        <v>260</v>
      </c>
      <c r="L86" s="1209" t="n">
        <v>1900</v>
      </c>
      <c r="M86" s="1310" t="n">
        <v>22.3081264008016</v>
      </c>
      <c r="N86" s="1211" t="n">
        <v>1184.81686323341</v>
      </c>
      <c r="O86" s="1212" t="n">
        <v>30600.9971014388</v>
      </c>
      <c r="P86" s="1341" t="n">
        <v>37555.2190891913</v>
      </c>
      <c r="Q86" s="1300" t="n">
        <v>19901.2247942288</v>
      </c>
      <c r="R86" s="1301" t="n">
        <v>50502.2218956675</v>
      </c>
      <c r="S86" s="1344" t="n">
        <v>57456.44388342</v>
      </c>
    </row>
    <row r="87" customFormat="false" ht="16.5" hidden="false" customHeight="false" outlineLevel="0" collapsed="false">
      <c r="A87" s="1391" t="s">
        <v>342</v>
      </c>
      <c r="B87" s="1395" t="n">
        <f aca="false">J87</f>
        <v>110</v>
      </c>
      <c r="C87" s="1395" t="s">
        <v>496</v>
      </c>
      <c r="D87" s="1395" t="n">
        <f aca="false">K87</f>
        <v>260</v>
      </c>
      <c r="E87" s="1395" t="s">
        <v>496</v>
      </c>
      <c r="F87" s="1393" t="n">
        <f aca="false">L87</f>
        <v>1950</v>
      </c>
      <c r="G87" s="1395" t="s">
        <v>496</v>
      </c>
      <c r="H87" s="1392" t="n">
        <v>2</v>
      </c>
      <c r="I87" s="1394" t="s">
        <v>497</v>
      </c>
      <c r="J87" s="1338" t="n">
        <v>110</v>
      </c>
      <c r="K87" s="1209" t="n">
        <v>260</v>
      </c>
      <c r="L87" s="1209" t="n">
        <v>1950</v>
      </c>
      <c r="M87" s="1310" t="n">
        <v>22.8491241303792</v>
      </c>
      <c r="N87" s="1211" t="n">
        <v>1223.03676204739</v>
      </c>
      <c r="O87" s="1212" t="n">
        <v>31214.2742778375</v>
      </c>
      <c r="P87" s="1341" t="n">
        <v>38321.9551329975</v>
      </c>
      <c r="Q87" s="1300" t="n">
        <v>20304.59919831</v>
      </c>
      <c r="R87" s="1301" t="n">
        <v>51518.8734761475</v>
      </c>
      <c r="S87" s="1344" t="n">
        <v>58626.5543313075</v>
      </c>
    </row>
    <row r="88" customFormat="false" ht="16.5" hidden="false" customHeight="false" outlineLevel="0" collapsed="false">
      <c r="A88" s="1391" t="s">
        <v>342</v>
      </c>
      <c r="B88" s="1395" t="n">
        <f aca="false">J88</f>
        <v>110</v>
      </c>
      <c r="C88" s="1395" t="s">
        <v>496</v>
      </c>
      <c r="D88" s="1395" t="n">
        <f aca="false">K88</f>
        <v>260</v>
      </c>
      <c r="E88" s="1395" t="s">
        <v>496</v>
      </c>
      <c r="F88" s="1393" t="n">
        <f aca="false">L88</f>
        <v>2000</v>
      </c>
      <c r="G88" s="1395" t="s">
        <v>496</v>
      </c>
      <c r="H88" s="1392" t="n">
        <v>2</v>
      </c>
      <c r="I88" s="1394" t="s">
        <v>497</v>
      </c>
      <c r="J88" s="1338" t="n">
        <v>110</v>
      </c>
      <c r="K88" s="1209" t="n">
        <v>260</v>
      </c>
      <c r="L88" s="1209" t="n">
        <v>2000</v>
      </c>
      <c r="M88" s="1310" t="n">
        <v>23.4915686599567</v>
      </c>
      <c r="N88" s="1211" t="n">
        <v>1261.25666086137</v>
      </c>
      <c r="O88" s="1212" t="n">
        <v>32243.2249729163</v>
      </c>
      <c r="P88" s="1341" t="n">
        <v>39228.517586295</v>
      </c>
      <c r="Q88" s="1300" t="n">
        <v>20923.4705909738</v>
      </c>
      <c r="R88" s="1301" t="n">
        <v>53166.69556389</v>
      </c>
      <c r="S88" s="1344" t="n">
        <v>60151.9881772688</v>
      </c>
    </row>
    <row r="89" customFormat="false" ht="16.5" hidden="false" customHeight="false" outlineLevel="0" collapsed="false">
      <c r="A89" s="1391" t="s">
        <v>342</v>
      </c>
      <c r="B89" s="1395" t="n">
        <f aca="false">J89</f>
        <v>110</v>
      </c>
      <c r="C89" s="1395" t="s">
        <v>496</v>
      </c>
      <c r="D89" s="1395" t="n">
        <f aca="false">K89</f>
        <v>260</v>
      </c>
      <c r="E89" s="1395" t="s">
        <v>496</v>
      </c>
      <c r="F89" s="1393" t="n">
        <f aca="false">L89</f>
        <v>2050</v>
      </c>
      <c r="G89" s="1395" t="s">
        <v>496</v>
      </c>
      <c r="H89" s="1392" t="n">
        <v>2</v>
      </c>
      <c r="I89" s="1394" t="s">
        <v>497</v>
      </c>
      <c r="J89" s="1338" t="n">
        <v>110</v>
      </c>
      <c r="K89" s="1209" t="n">
        <v>260</v>
      </c>
      <c r="L89" s="1209" t="n">
        <v>2050</v>
      </c>
      <c r="M89" s="1310" t="n">
        <v>24.0325663895342</v>
      </c>
      <c r="N89" s="1211" t="n">
        <v>1299.47655967535</v>
      </c>
      <c r="O89" s="1212" t="n">
        <v>32856.502149315</v>
      </c>
      <c r="P89" s="1341" t="n">
        <v>39995.2534988925</v>
      </c>
      <c r="Q89" s="1300" t="n">
        <v>21326.844995055</v>
      </c>
      <c r="R89" s="1301" t="n">
        <v>54183.34714437</v>
      </c>
      <c r="S89" s="1344" t="n">
        <v>61322.0984939475</v>
      </c>
    </row>
    <row r="90" customFormat="false" ht="16.5" hidden="false" customHeight="false" outlineLevel="0" collapsed="false">
      <c r="A90" s="1391" t="s">
        <v>342</v>
      </c>
      <c r="B90" s="1392" t="n">
        <f aca="false">J90</f>
        <v>110</v>
      </c>
      <c r="C90" s="1392" t="s">
        <v>496</v>
      </c>
      <c r="D90" s="1392" t="n">
        <f aca="false">K90</f>
        <v>260</v>
      </c>
      <c r="E90" s="1392" t="s">
        <v>496</v>
      </c>
      <c r="F90" s="1393" t="n">
        <f aca="false">L90</f>
        <v>2100</v>
      </c>
      <c r="G90" s="1392" t="s">
        <v>496</v>
      </c>
      <c r="H90" s="1392" t="n">
        <v>2</v>
      </c>
      <c r="I90" s="1394" t="s">
        <v>497</v>
      </c>
      <c r="J90" s="1338" t="n">
        <v>110</v>
      </c>
      <c r="K90" s="1209" t="n">
        <v>260</v>
      </c>
      <c r="L90" s="1209" t="n">
        <v>2100</v>
      </c>
      <c r="M90" s="1310" t="n">
        <v>24.5735641191118</v>
      </c>
      <c r="N90" s="1211" t="n">
        <v>1337.69645848933</v>
      </c>
      <c r="O90" s="1212" t="n">
        <v>33469.7793257138</v>
      </c>
      <c r="P90" s="1341" t="n">
        <v>40761.98941149</v>
      </c>
      <c r="Q90" s="1300" t="n">
        <v>21945.7163877188</v>
      </c>
      <c r="R90" s="1301" t="n">
        <v>55415.4957134325</v>
      </c>
      <c r="S90" s="1344" t="n">
        <v>62707.7057992088</v>
      </c>
    </row>
    <row r="91" customFormat="false" ht="16.5" hidden="false" customHeight="false" outlineLevel="0" collapsed="false">
      <c r="A91" s="1391" t="s">
        <v>342</v>
      </c>
      <c r="B91" s="1395" t="n">
        <f aca="false">J91</f>
        <v>110</v>
      </c>
      <c r="C91" s="1395" t="s">
        <v>496</v>
      </c>
      <c r="D91" s="1395" t="n">
        <f aca="false">K91</f>
        <v>260</v>
      </c>
      <c r="E91" s="1395" t="s">
        <v>496</v>
      </c>
      <c r="F91" s="1393" t="n">
        <f aca="false">L91</f>
        <v>2150</v>
      </c>
      <c r="G91" s="1395" t="s">
        <v>496</v>
      </c>
      <c r="H91" s="1392" t="n">
        <v>2</v>
      </c>
      <c r="I91" s="1394" t="s">
        <v>497</v>
      </c>
      <c r="J91" s="1338" t="n">
        <v>110</v>
      </c>
      <c r="K91" s="1209" t="n">
        <v>260</v>
      </c>
      <c r="L91" s="1209" t="n">
        <v>2150</v>
      </c>
      <c r="M91" s="1310" t="n">
        <v>25.1145618486893</v>
      </c>
      <c r="N91" s="1211" t="n">
        <v>1375.91635730331</v>
      </c>
      <c r="O91" s="1212" t="n">
        <v>34083.0563709038</v>
      </c>
      <c r="P91" s="1341" t="n">
        <v>41528.7253240875</v>
      </c>
      <c r="Q91" s="1300" t="n">
        <v>22349.0907918</v>
      </c>
      <c r="R91" s="1301" t="n">
        <v>56432.1471627038</v>
      </c>
      <c r="S91" s="1344" t="n">
        <v>63877.8161158875</v>
      </c>
    </row>
    <row r="92" customFormat="false" ht="16.5" hidden="false" customHeight="false" outlineLevel="0" collapsed="false">
      <c r="A92" s="1391" t="s">
        <v>342</v>
      </c>
      <c r="B92" s="1395" t="n">
        <f aca="false">J92</f>
        <v>110</v>
      </c>
      <c r="C92" s="1395" t="s">
        <v>496</v>
      </c>
      <c r="D92" s="1395" t="n">
        <f aca="false">K92</f>
        <v>260</v>
      </c>
      <c r="E92" s="1395" t="s">
        <v>496</v>
      </c>
      <c r="F92" s="1393" t="n">
        <f aca="false">L92</f>
        <v>2200</v>
      </c>
      <c r="G92" s="1395" t="s">
        <v>496</v>
      </c>
      <c r="H92" s="1392" t="n">
        <v>2</v>
      </c>
      <c r="I92" s="1394" t="s">
        <v>497</v>
      </c>
      <c r="J92" s="1338" t="n">
        <v>110</v>
      </c>
      <c r="K92" s="1209" t="n">
        <v>260</v>
      </c>
      <c r="L92" s="1209" t="n">
        <v>2200</v>
      </c>
      <c r="M92" s="1310" t="n">
        <v>25.6555595782668</v>
      </c>
      <c r="N92" s="1211" t="n">
        <v>1414.13625611729</v>
      </c>
      <c r="O92" s="1212" t="n">
        <v>34696.3335473025</v>
      </c>
      <c r="P92" s="1341" t="n">
        <v>42295.4613678938</v>
      </c>
      <c r="Q92" s="1300" t="n">
        <v>22967.9621844638</v>
      </c>
      <c r="R92" s="1301" t="n">
        <v>57664.2957317663</v>
      </c>
      <c r="S92" s="1344" t="n">
        <v>65263.4235523575</v>
      </c>
    </row>
    <row r="93" customFormat="false" ht="16.5" hidden="false" customHeight="false" outlineLevel="0" collapsed="false">
      <c r="A93" s="1391" t="s">
        <v>342</v>
      </c>
      <c r="B93" s="1395" t="n">
        <f aca="false">J93</f>
        <v>110</v>
      </c>
      <c r="C93" s="1395" t="s">
        <v>496</v>
      </c>
      <c r="D93" s="1395" t="n">
        <f aca="false">K93</f>
        <v>260</v>
      </c>
      <c r="E93" s="1395" t="s">
        <v>496</v>
      </c>
      <c r="F93" s="1393" t="n">
        <f aca="false">L93</f>
        <v>2250</v>
      </c>
      <c r="G93" s="1395" t="s">
        <v>496</v>
      </c>
      <c r="H93" s="1392" t="n">
        <v>2</v>
      </c>
      <c r="I93" s="1394" t="s">
        <v>497</v>
      </c>
      <c r="J93" s="1338" t="n">
        <v>110</v>
      </c>
      <c r="K93" s="1209" t="n">
        <v>260</v>
      </c>
      <c r="L93" s="1209" t="n">
        <v>2250</v>
      </c>
      <c r="M93" s="1310" t="n">
        <v>26.1965573078444</v>
      </c>
      <c r="N93" s="1211" t="n">
        <v>1452.35615493127</v>
      </c>
      <c r="O93" s="1212" t="n">
        <v>35309.6107237013</v>
      </c>
      <c r="P93" s="1341" t="n">
        <v>43062.1972804913</v>
      </c>
      <c r="Q93" s="1300" t="n">
        <v>23371.3364573363</v>
      </c>
      <c r="R93" s="1301" t="n">
        <v>58680.9471810375</v>
      </c>
      <c r="S93" s="1344" t="n">
        <v>66433.5337378275</v>
      </c>
    </row>
    <row r="94" customFormat="false" ht="16.5" hidden="false" customHeight="false" outlineLevel="0" collapsed="false">
      <c r="A94" s="1391" t="s">
        <v>342</v>
      </c>
      <c r="B94" s="1395" t="n">
        <f aca="false">J94</f>
        <v>110</v>
      </c>
      <c r="C94" s="1395" t="s">
        <v>496</v>
      </c>
      <c r="D94" s="1395" t="n">
        <f aca="false">K94</f>
        <v>260</v>
      </c>
      <c r="E94" s="1395" t="s">
        <v>496</v>
      </c>
      <c r="F94" s="1393" t="n">
        <f aca="false">L94</f>
        <v>2300</v>
      </c>
      <c r="G94" s="1395" t="s">
        <v>496</v>
      </c>
      <c r="H94" s="1392" t="n">
        <v>2</v>
      </c>
      <c r="I94" s="1394" t="s">
        <v>497</v>
      </c>
      <c r="J94" s="1338" t="n">
        <v>110</v>
      </c>
      <c r="K94" s="1209" t="n">
        <v>260</v>
      </c>
      <c r="L94" s="1209" t="n">
        <v>2300</v>
      </c>
      <c r="M94" s="1310" t="n">
        <v>26.7375550374219</v>
      </c>
      <c r="N94" s="1211" t="n">
        <v>1490.57605374525</v>
      </c>
      <c r="O94" s="1212" t="n">
        <v>35922.8879001</v>
      </c>
      <c r="P94" s="1341" t="n">
        <v>43828.9331930888</v>
      </c>
      <c r="Q94" s="1300" t="n">
        <v>23774.7108614175</v>
      </c>
      <c r="R94" s="1301" t="n">
        <v>59697.5987615175</v>
      </c>
      <c r="S94" s="1344" t="n">
        <v>67603.6440545063</v>
      </c>
    </row>
    <row r="95" customFormat="false" ht="16.5" hidden="false" customHeight="false" outlineLevel="0" collapsed="false">
      <c r="A95" s="1391" t="s">
        <v>342</v>
      </c>
      <c r="B95" s="1395" t="n">
        <f aca="false">J95</f>
        <v>110</v>
      </c>
      <c r="C95" s="1395" t="s">
        <v>496</v>
      </c>
      <c r="D95" s="1395" t="n">
        <f aca="false">K95</f>
        <v>260</v>
      </c>
      <c r="E95" s="1395" t="s">
        <v>496</v>
      </c>
      <c r="F95" s="1393" t="n">
        <f aca="false">L95</f>
        <v>2350</v>
      </c>
      <c r="G95" s="1395" t="s">
        <v>496</v>
      </c>
      <c r="H95" s="1392" t="n">
        <v>2</v>
      </c>
      <c r="I95" s="1394" t="s">
        <v>497</v>
      </c>
      <c r="J95" s="1338" t="n">
        <v>110</v>
      </c>
      <c r="K95" s="1209" t="n">
        <v>260</v>
      </c>
      <c r="L95" s="1209" t="n">
        <v>2350</v>
      </c>
      <c r="M95" s="1310" t="n">
        <v>27.2785527669994</v>
      </c>
      <c r="N95" s="1211" t="n">
        <v>1528.79595255924</v>
      </c>
      <c r="O95" s="1212" t="n">
        <v>36536.16494529</v>
      </c>
      <c r="P95" s="1341" t="n">
        <v>44595.6691056863</v>
      </c>
      <c r="Q95" s="1300" t="n">
        <v>24393.5822540813</v>
      </c>
      <c r="R95" s="1301" t="n">
        <v>60929.7471993713</v>
      </c>
      <c r="S95" s="1344" t="n">
        <v>68989.2513597675</v>
      </c>
    </row>
    <row r="96" customFormat="false" ht="16.5" hidden="false" customHeight="false" outlineLevel="0" collapsed="false">
      <c r="A96" s="1391" t="s">
        <v>342</v>
      </c>
      <c r="B96" s="1395" t="n">
        <f aca="false">J96</f>
        <v>110</v>
      </c>
      <c r="C96" s="1395" t="s">
        <v>496</v>
      </c>
      <c r="D96" s="1395" t="n">
        <f aca="false">K96</f>
        <v>260</v>
      </c>
      <c r="E96" s="1395" t="s">
        <v>496</v>
      </c>
      <c r="F96" s="1393" t="n">
        <f aca="false">L96</f>
        <v>2400</v>
      </c>
      <c r="G96" s="1395" t="s">
        <v>496</v>
      </c>
      <c r="H96" s="1392" t="n">
        <v>2</v>
      </c>
      <c r="I96" s="1394" t="s">
        <v>497</v>
      </c>
      <c r="J96" s="1338" t="n">
        <v>110</v>
      </c>
      <c r="K96" s="1209" t="n">
        <v>260</v>
      </c>
      <c r="L96" s="1209" t="n">
        <v>2400</v>
      </c>
      <c r="M96" s="1310" t="n">
        <v>27.819550496577</v>
      </c>
      <c r="N96" s="1211" t="n">
        <v>1567.01585137322</v>
      </c>
      <c r="O96" s="1212" t="n">
        <v>37149.4421216888</v>
      </c>
      <c r="P96" s="1341" t="n">
        <v>45362.4050182838</v>
      </c>
      <c r="Q96" s="1300" t="n">
        <v>24796.9566581625</v>
      </c>
      <c r="R96" s="1301" t="n">
        <v>61946.3987798513</v>
      </c>
      <c r="S96" s="1344" t="n">
        <v>70159.3616764463</v>
      </c>
    </row>
    <row r="97" customFormat="false" ht="16.5" hidden="false" customHeight="false" outlineLevel="0" collapsed="false">
      <c r="A97" s="1391" t="s">
        <v>342</v>
      </c>
      <c r="B97" s="1395" t="n">
        <f aca="false">J97</f>
        <v>110</v>
      </c>
      <c r="C97" s="1395" t="s">
        <v>496</v>
      </c>
      <c r="D97" s="1395" t="n">
        <f aca="false">K97</f>
        <v>260</v>
      </c>
      <c r="E97" s="1395" t="s">
        <v>496</v>
      </c>
      <c r="F97" s="1393" t="n">
        <f aca="false">L97</f>
        <v>2450</v>
      </c>
      <c r="G97" s="1395" t="s">
        <v>496</v>
      </c>
      <c r="H97" s="1392" t="n">
        <v>2</v>
      </c>
      <c r="I97" s="1394" t="s">
        <v>497</v>
      </c>
      <c r="J97" s="1338" t="n">
        <v>110</v>
      </c>
      <c r="K97" s="1209" t="n">
        <v>260</v>
      </c>
      <c r="L97" s="1209" t="n">
        <v>2450</v>
      </c>
      <c r="M97" s="1310" t="n">
        <v>28.3605482261545</v>
      </c>
      <c r="N97" s="1211" t="n">
        <v>1605.2357501872</v>
      </c>
      <c r="O97" s="1212" t="n">
        <v>37762.7192980875</v>
      </c>
      <c r="P97" s="1341" t="n">
        <v>46129.1409308813</v>
      </c>
      <c r="Q97" s="1300" t="n">
        <v>25415.8280508263</v>
      </c>
      <c r="R97" s="1301" t="n">
        <v>63178.5473489138</v>
      </c>
      <c r="S97" s="1344" t="n">
        <v>71544.9689817075</v>
      </c>
    </row>
    <row r="98" customFormat="false" ht="16.5" hidden="false" customHeight="false" outlineLevel="0" collapsed="false">
      <c r="A98" s="1391" t="s">
        <v>342</v>
      </c>
      <c r="B98" s="1395" t="n">
        <f aca="false">J98</f>
        <v>110</v>
      </c>
      <c r="C98" s="1395" t="s">
        <v>496</v>
      </c>
      <c r="D98" s="1395" t="n">
        <f aca="false">K98</f>
        <v>260</v>
      </c>
      <c r="E98" s="1395" t="s">
        <v>496</v>
      </c>
      <c r="F98" s="1393" t="n">
        <f aca="false">L98</f>
        <v>2500</v>
      </c>
      <c r="G98" s="1395" t="s">
        <v>496</v>
      </c>
      <c r="H98" s="1392" t="n">
        <v>2</v>
      </c>
      <c r="I98" s="1394" t="s">
        <v>497</v>
      </c>
      <c r="J98" s="1338" t="n">
        <v>110</v>
      </c>
      <c r="K98" s="1209" t="n">
        <v>260</v>
      </c>
      <c r="L98" s="1209" t="n">
        <v>2500</v>
      </c>
      <c r="M98" s="1310" t="n">
        <v>29.199933555732</v>
      </c>
      <c r="N98" s="1211" t="n">
        <v>1643.45564900118</v>
      </c>
      <c r="O98" s="1212" t="n">
        <v>39007.3214144475</v>
      </c>
      <c r="P98" s="1341" t="n">
        <v>47687.61760119</v>
      </c>
      <c r="Q98" s="1300" t="n">
        <v>25819.2024549075</v>
      </c>
      <c r="R98" s="1301" t="n">
        <v>64826.523869355</v>
      </c>
      <c r="S98" s="1344" t="n">
        <v>73506.8200560975</v>
      </c>
    </row>
    <row r="99" customFormat="false" ht="16.5" hidden="false" customHeight="false" outlineLevel="0" collapsed="false">
      <c r="A99" s="1391" t="s">
        <v>342</v>
      </c>
      <c r="B99" s="1395" t="n">
        <f aca="false">J99</f>
        <v>110</v>
      </c>
      <c r="C99" s="1395" t="s">
        <v>496</v>
      </c>
      <c r="D99" s="1395" t="n">
        <f aca="false">K99</f>
        <v>260</v>
      </c>
      <c r="E99" s="1395" t="s">
        <v>496</v>
      </c>
      <c r="F99" s="1393" t="n">
        <f aca="false">L99</f>
        <v>2550</v>
      </c>
      <c r="G99" s="1395" t="s">
        <v>496</v>
      </c>
      <c r="H99" s="1392" t="n">
        <v>2</v>
      </c>
      <c r="I99" s="1394" t="s">
        <v>497</v>
      </c>
      <c r="J99" s="1338" t="n">
        <v>110</v>
      </c>
      <c r="K99" s="1209" t="n">
        <v>260</v>
      </c>
      <c r="L99" s="1209" t="n">
        <v>2550</v>
      </c>
      <c r="M99" s="1310" t="n">
        <v>29.7409312853096</v>
      </c>
      <c r="N99" s="1211" t="n">
        <v>1681.67554781516</v>
      </c>
      <c r="O99" s="1212" t="n">
        <v>39956.801725035</v>
      </c>
      <c r="P99" s="1341" t="n">
        <v>48467.4743887875</v>
      </c>
      <c r="Q99" s="1300" t="n">
        <v>26438.0738475713</v>
      </c>
      <c r="R99" s="1301" t="n">
        <v>66394.8755726063</v>
      </c>
      <c r="S99" s="1344" t="n">
        <v>74905.5482363588</v>
      </c>
    </row>
    <row r="100" customFormat="false" ht="16.5" hidden="false" customHeight="false" outlineLevel="0" collapsed="false">
      <c r="A100" s="1391" t="s">
        <v>342</v>
      </c>
      <c r="B100" s="1392" t="n">
        <f aca="false">J100</f>
        <v>110</v>
      </c>
      <c r="C100" s="1392" t="s">
        <v>496</v>
      </c>
      <c r="D100" s="1392" t="n">
        <f aca="false">K100</f>
        <v>260</v>
      </c>
      <c r="E100" s="1392" t="s">
        <v>496</v>
      </c>
      <c r="F100" s="1393" t="n">
        <f aca="false">L100</f>
        <v>2600</v>
      </c>
      <c r="G100" s="1392" t="s">
        <v>496</v>
      </c>
      <c r="H100" s="1392" t="n">
        <v>2</v>
      </c>
      <c r="I100" s="1394" t="s">
        <v>497</v>
      </c>
      <c r="J100" s="1338" t="n">
        <v>110</v>
      </c>
      <c r="K100" s="1209" t="n">
        <v>260</v>
      </c>
      <c r="L100" s="1209" t="n">
        <v>2600</v>
      </c>
      <c r="M100" s="1310" t="n">
        <v>30.2819290148871</v>
      </c>
      <c r="N100" s="1211" t="n">
        <v>1719.89544662914</v>
      </c>
      <c r="O100" s="1212" t="n">
        <v>40570.078770225</v>
      </c>
      <c r="P100" s="1341" t="n">
        <v>49234.210301385</v>
      </c>
      <c r="Q100" s="1300" t="n">
        <v>26841.4482516525</v>
      </c>
      <c r="R100" s="1301" t="n">
        <v>67411.5270218775</v>
      </c>
      <c r="S100" s="1344" t="n">
        <v>76075.6585530375</v>
      </c>
    </row>
    <row r="101" customFormat="false" ht="16.5" hidden="false" customHeight="false" outlineLevel="0" collapsed="false">
      <c r="A101" s="1391" t="s">
        <v>342</v>
      </c>
      <c r="B101" s="1395" t="n">
        <f aca="false">J101</f>
        <v>110</v>
      </c>
      <c r="C101" s="1395" t="s">
        <v>496</v>
      </c>
      <c r="D101" s="1395" t="n">
        <f aca="false">K101</f>
        <v>260</v>
      </c>
      <c r="E101" s="1395" t="s">
        <v>496</v>
      </c>
      <c r="F101" s="1393" t="n">
        <f aca="false">L101</f>
        <v>2650</v>
      </c>
      <c r="G101" s="1395" t="s">
        <v>496</v>
      </c>
      <c r="H101" s="1392" t="n">
        <v>2</v>
      </c>
      <c r="I101" s="1394" t="s">
        <v>497</v>
      </c>
      <c r="J101" s="1338" t="n">
        <v>110</v>
      </c>
      <c r="K101" s="1209" t="n">
        <v>260</v>
      </c>
      <c r="L101" s="1209" t="n">
        <v>2650</v>
      </c>
      <c r="M101" s="1310" t="n">
        <v>30.8229267444646</v>
      </c>
      <c r="N101" s="1211" t="n">
        <v>1758.11534544312</v>
      </c>
      <c r="O101" s="1212" t="n">
        <v>41183.3559466238</v>
      </c>
      <c r="P101" s="1341" t="n">
        <v>50000.9462139825</v>
      </c>
      <c r="Q101" s="1300" t="n">
        <v>27460.3196443163</v>
      </c>
      <c r="R101" s="1301" t="n">
        <v>68643.67559094</v>
      </c>
      <c r="S101" s="1344" t="n">
        <v>77461.2658582988</v>
      </c>
    </row>
    <row r="102" customFormat="false" ht="16.5" hidden="false" customHeight="false" outlineLevel="0" collapsed="false">
      <c r="A102" s="1391" t="s">
        <v>342</v>
      </c>
      <c r="B102" s="1395" t="n">
        <f aca="false">J102</f>
        <v>110</v>
      </c>
      <c r="C102" s="1395" t="s">
        <v>496</v>
      </c>
      <c r="D102" s="1395" t="n">
        <f aca="false">K102</f>
        <v>260</v>
      </c>
      <c r="E102" s="1395" t="s">
        <v>496</v>
      </c>
      <c r="F102" s="1393" t="n">
        <f aca="false">L102</f>
        <v>2700</v>
      </c>
      <c r="G102" s="1395" t="s">
        <v>496</v>
      </c>
      <c r="H102" s="1392" t="n">
        <v>2</v>
      </c>
      <c r="I102" s="1394" t="s">
        <v>497</v>
      </c>
      <c r="J102" s="1338" t="n">
        <v>110</v>
      </c>
      <c r="K102" s="1209" t="n">
        <v>260</v>
      </c>
      <c r="L102" s="1209" t="n">
        <v>2700</v>
      </c>
      <c r="M102" s="1310" t="n">
        <v>31.3639244740422</v>
      </c>
      <c r="N102" s="1211" t="n">
        <v>1796.3352442571</v>
      </c>
      <c r="O102" s="1212" t="n">
        <v>41796.6331230225</v>
      </c>
      <c r="P102" s="1341" t="n">
        <v>50767.68212658</v>
      </c>
      <c r="Q102" s="1300" t="n">
        <v>27863.6940483975</v>
      </c>
      <c r="R102" s="1301" t="n">
        <v>69660.32717142</v>
      </c>
      <c r="S102" s="1344" t="n">
        <v>78631.3761749775</v>
      </c>
    </row>
    <row r="103" customFormat="false" ht="16.5" hidden="false" customHeight="false" outlineLevel="0" collapsed="false">
      <c r="A103" s="1391" t="s">
        <v>342</v>
      </c>
      <c r="B103" s="1395" t="n">
        <f aca="false">J103</f>
        <v>110</v>
      </c>
      <c r="C103" s="1395" t="s">
        <v>496</v>
      </c>
      <c r="D103" s="1395" t="n">
        <f aca="false">K103</f>
        <v>260</v>
      </c>
      <c r="E103" s="1395" t="s">
        <v>496</v>
      </c>
      <c r="F103" s="1393" t="n">
        <f aca="false">L103</f>
        <v>2750</v>
      </c>
      <c r="G103" s="1395" t="s">
        <v>496</v>
      </c>
      <c r="H103" s="1392" t="n">
        <v>2</v>
      </c>
      <c r="I103" s="1394" t="s">
        <v>497</v>
      </c>
      <c r="J103" s="1338" t="n">
        <v>110</v>
      </c>
      <c r="K103" s="1209" t="n">
        <v>260</v>
      </c>
      <c r="L103" s="1209" t="n">
        <v>2750</v>
      </c>
      <c r="M103" s="1310" t="n">
        <v>31.9049222036197</v>
      </c>
      <c r="N103" s="1211" t="n">
        <v>1834.55514307108</v>
      </c>
      <c r="O103" s="1212" t="n">
        <v>42409.9101682125</v>
      </c>
      <c r="P103" s="1341" t="n">
        <v>51534.4181703863</v>
      </c>
      <c r="Q103" s="1300" t="n">
        <v>28267.0684524788</v>
      </c>
      <c r="R103" s="1301" t="n">
        <v>70676.9786206913</v>
      </c>
      <c r="S103" s="1344" t="n">
        <v>79801.486622865</v>
      </c>
    </row>
    <row r="104" customFormat="false" ht="16.5" hidden="false" customHeight="false" outlineLevel="0" collapsed="false">
      <c r="A104" s="1391" t="s">
        <v>342</v>
      </c>
      <c r="B104" s="1395" t="n">
        <f aca="false">J104</f>
        <v>110</v>
      </c>
      <c r="C104" s="1395" t="s">
        <v>496</v>
      </c>
      <c r="D104" s="1395" t="n">
        <f aca="false">K104</f>
        <v>260</v>
      </c>
      <c r="E104" s="1395" t="s">
        <v>496</v>
      </c>
      <c r="F104" s="1393" t="n">
        <f aca="false">L104</f>
        <v>2800</v>
      </c>
      <c r="G104" s="1395" t="s">
        <v>496</v>
      </c>
      <c r="H104" s="1392" t="n">
        <v>2</v>
      </c>
      <c r="I104" s="1394" t="s">
        <v>497</v>
      </c>
      <c r="J104" s="1338" t="n">
        <v>110</v>
      </c>
      <c r="K104" s="1209" t="n">
        <v>260</v>
      </c>
      <c r="L104" s="1209" t="n">
        <v>2800</v>
      </c>
      <c r="M104" s="1310" t="n">
        <v>32.4459199331972</v>
      </c>
      <c r="N104" s="1211" t="n">
        <v>1872.77504188506</v>
      </c>
      <c r="O104" s="1212" t="n">
        <v>43023.1873446113</v>
      </c>
      <c r="P104" s="1341" t="n">
        <v>52301.1540829838</v>
      </c>
      <c r="Q104" s="1300" t="n">
        <v>28885.9397139338</v>
      </c>
      <c r="R104" s="1301" t="n">
        <v>71909.127058545</v>
      </c>
      <c r="S104" s="1344" t="n">
        <v>81187.0937969175</v>
      </c>
    </row>
    <row r="105" customFormat="false" ht="16.5" hidden="false" customHeight="false" outlineLevel="0" collapsed="false">
      <c r="A105" s="1391" t="s">
        <v>342</v>
      </c>
      <c r="B105" s="1395" t="n">
        <f aca="false">J105</f>
        <v>110</v>
      </c>
      <c r="C105" s="1395" t="s">
        <v>496</v>
      </c>
      <c r="D105" s="1395" t="n">
        <f aca="false">K105</f>
        <v>260</v>
      </c>
      <c r="E105" s="1395" t="s">
        <v>496</v>
      </c>
      <c r="F105" s="1393" t="n">
        <f aca="false">L105</f>
        <v>2850</v>
      </c>
      <c r="G105" s="1395" t="s">
        <v>496</v>
      </c>
      <c r="H105" s="1392" t="n">
        <v>2</v>
      </c>
      <c r="I105" s="1394" t="s">
        <v>497</v>
      </c>
      <c r="J105" s="1338" t="n">
        <v>110</v>
      </c>
      <c r="K105" s="1209" t="n">
        <v>260</v>
      </c>
      <c r="L105" s="1209" t="n">
        <v>2850</v>
      </c>
      <c r="M105" s="1310" t="n">
        <v>32.9869176627747</v>
      </c>
      <c r="N105" s="1211" t="n">
        <v>1910.99494069904</v>
      </c>
      <c r="O105" s="1212" t="n">
        <v>43636.46452101</v>
      </c>
      <c r="P105" s="1341" t="n">
        <v>53067.8899955813</v>
      </c>
      <c r="Q105" s="1300" t="n">
        <v>29289.314118015</v>
      </c>
      <c r="R105" s="1301" t="n">
        <v>72925.778639025</v>
      </c>
      <c r="S105" s="1344" t="n">
        <v>82357.2041135963</v>
      </c>
    </row>
    <row r="106" customFormat="false" ht="16.5" hidden="false" customHeight="false" outlineLevel="0" collapsed="false">
      <c r="A106" s="1391" t="s">
        <v>342</v>
      </c>
      <c r="B106" s="1395" t="n">
        <f aca="false">J106</f>
        <v>110</v>
      </c>
      <c r="C106" s="1395" t="s">
        <v>496</v>
      </c>
      <c r="D106" s="1395" t="n">
        <f aca="false">K106</f>
        <v>260</v>
      </c>
      <c r="E106" s="1395" t="s">
        <v>496</v>
      </c>
      <c r="F106" s="1393" t="n">
        <f aca="false">L106</f>
        <v>2900</v>
      </c>
      <c r="G106" s="1395" t="s">
        <v>496</v>
      </c>
      <c r="H106" s="1392" t="n">
        <v>2</v>
      </c>
      <c r="I106" s="1394" t="s">
        <v>497</v>
      </c>
      <c r="J106" s="1338" t="n">
        <v>110</v>
      </c>
      <c r="K106" s="1209" t="n">
        <v>260</v>
      </c>
      <c r="L106" s="1209" t="n">
        <v>2900</v>
      </c>
      <c r="M106" s="1310" t="n">
        <v>33.5279153923523</v>
      </c>
      <c r="N106" s="1211" t="n">
        <v>1949.21483951303</v>
      </c>
      <c r="O106" s="1212" t="n">
        <v>44249.7415662</v>
      </c>
      <c r="P106" s="1341" t="n">
        <v>53834.6259081788</v>
      </c>
      <c r="Q106" s="1300" t="n">
        <v>29908.1855106788</v>
      </c>
      <c r="R106" s="1301" t="n">
        <v>74157.9270768788</v>
      </c>
      <c r="S106" s="1344" t="n">
        <v>83742.8114188575</v>
      </c>
    </row>
    <row r="107" customFormat="false" ht="16.5" hidden="false" customHeight="false" outlineLevel="0" collapsed="false">
      <c r="A107" s="1391" t="s">
        <v>342</v>
      </c>
      <c r="B107" s="1395" t="n">
        <f aca="false">J107</f>
        <v>110</v>
      </c>
      <c r="C107" s="1395" t="s">
        <v>496</v>
      </c>
      <c r="D107" s="1395" t="n">
        <f aca="false">K107</f>
        <v>260</v>
      </c>
      <c r="E107" s="1395" t="s">
        <v>496</v>
      </c>
      <c r="F107" s="1393" t="n">
        <f aca="false">L107</f>
        <v>2950</v>
      </c>
      <c r="G107" s="1395" t="s">
        <v>496</v>
      </c>
      <c r="H107" s="1392" t="n">
        <v>2</v>
      </c>
      <c r="I107" s="1394" t="s">
        <v>497</v>
      </c>
      <c r="J107" s="1338" t="n">
        <v>110</v>
      </c>
      <c r="K107" s="1209" t="n">
        <v>260</v>
      </c>
      <c r="L107" s="1209" t="n">
        <v>2950</v>
      </c>
      <c r="M107" s="1310" t="n">
        <v>34.0689131219298</v>
      </c>
      <c r="N107" s="1211" t="n">
        <v>1987.43473832701</v>
      </c>
      <c r="O107" s="1212" t="n">
        <v>44863.0187425988</v>
      </c>
      <c r="P107" s="1341" t="n">
        <v>54601.3618207763</v>
      </c>
      <c r="Q107" s="1300" t="n">
        <v>30311.55991476</v>
      </c>
      <c r="R107" s="1301" t="n">
        <v>75174.5786573588</v>
      </c>
      <c r="S107" s="1344" t="n">
        <v>84912.9217355363</v>
      </c>
    </row>
    <row r="108" customFormat="false" ht="16.5" hidden="false" customHeight="false" outlineLevel="0" collapsed="false">
      <c r="A108" s="1396" t="s">
        <v>342</v>
      </c>
      <c r="B108" s="1397" t="n">
        <f aca="false">J108</f>
        <v>110</v>
      </c>
      <c r="C108" s="1397" t="s">
        <v>496</v>
      </c>
      <c r="D108" s="1397" t="n">
        <f aca="false">K108</f>
        <v>260</v>
      </c>
      <c r="E108" s="1397" t="s">
        <v>496</v>
      </c>
      <c r="F108" s="1398" t="n">
        <f aca="false">L108</f>
        <v>3000</v>
      </c>
      <c r="G108" s="1397" t="s">
        <v>496</v>
      </c>
      <c r="H108" s="1399" t="n">
        <v>2</v>
      </c>
      <c r="I108" s="1400" t="s">
        <v>497</v>
      </c>
      <c r="J108" s="1368" t="n">
        <v>110</v>
      </c>
      <c r="K108" s="1220" t="n">
        <v>260</v>
      </c>
      <c r="L108" s="1220" t="n">
        <v>3000</v>
      </c>
      <c r="M108" s="1247" t="n">
        <v>34.8128044515073</v>
      </c>
      <c r="N108" s="1222" t="n">
        <v>2025.65463714099</v>
      </c>
      <c r="O108" s="1223" t="n">
        <v>45689.3999223975</v>
      </c>
      <c r="P108" s="1402" t="n">
        <v>55581.2018679825</v>
      </c>
      <c r="Q108" s="1303" t="n">
        <v>30930.4313074238</v>
      </c>
      <c r="R108" s="1304" t="n">
        <v>76619.8312298213</v>
      </c>
      <c r="S108" s="1370" t="n">
        <v>86511.6331754063</v>
      </c>
    </row>
    <row r="109" customFormat="false" ht="22.5" hidden="false" customHeight="true" outlineLevel="0" collapsed="false">
      <c r="A109" s="1201" t="s">
        <v>538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false" outlineLevel="0" collapsed="false">
      <c r="A110" s="1202" t="s">
        <v>519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91" t="s">
        <v>342</v>
      </c>
      <c r="B111" s="1392" t="n">
        <f aca="false">J111</f>
        <v>110</v>
      </c>
      <c r="C111" s="1392" t="s">
        <v>496</v>
      </c>
      <c r="D111" s="1392" t="n">
        <f aca="false">K111</f>
        <v>300</v>
      </c>
      <c r="E111" s="1392" t="s">
        <v>496</v>
      </c>
      <c r="F111" s="1393" t="n">
        <f aca="false">L111</f>
        <v>600</v>
      </c>
      <c r="G111" s="1392" t="s">
        <v>496</v>
      </c>
      <c r="H111" s="1392" t="n">
        <v>2</v>
      </c>
      <c r="I111" s="1394" t="s">
        <v>497</v>
      </c>
      <c r="J111" s="1371" t="n">
        <v>110</v>
      </c>
      <c r="K111" s="1226" t="n">
        <v>300</v>
      </c>
      <c r="L111" s="1226" t="n">
        <v>600</v>
      </c>
      <c r="M111" s="1409" t="n">
        <v>8.62727979052261</v>
      </c>
      <c r="N111" s="1228" t="n">
        <v>204.693626030854</v>
      </c>
      <c r="O111" s="1229" t="n">
        <v>14156.7178282988</v>
      </c>
      <c r="P111" s="1374" t="n">
        <v>17628.4484761725</v>
      </c>
      <c r="Q111" s="1297" t="n">
        <v>7666.69940838</v>
      </c>
      <c r="R111" s="1298" t="n">
        <v>21823.4172366788</v>
      </c>
      <c r="S111" s="1373" t="n">
        <v>25295.1478845525</v>
      </c>
    </row>
    <row r="112" customFormat="false" ht="16.5" hidden="false" customHeight="false" outlineLevel="0" collapsed="false">
      <c r="A112" s="1391" t="s">
        <v>342</v>
      </c>
      <c r="B112" s="1395" t="n">
        <f aca="false">J112</f>
        <v>110</v>
      </c>
      <c r="C112" s="1395" t="s">
        <v>496</v>
      </c>
      <c r="D112" s="1395" t="n">
        <f aca="false">K112</f>
        <v>300</v>
      </c>
      <c r="E112" s="1395" t="s">
        <v>496</v>
      </c>
      <c r="F112" s="1393" t="n">
        <f aca="false">L112</f>
        <v>650</v>
      </c>
      <c r="G112" s="1395" t="s">
        <v>496</v>
      </c>
      <c r="H112" s="1392" t="n">
        <v>2</v>
      </c>
      <c r="I112" s="1394" t="s">
        <v>497</v>
      </c>
      <c r="J112" s="1338" t="n">
        <v>110</v>
      </c>
      <c r="K112" s="1209" t="n">
        <v>300</v>
      </c>
      <c r="L112" s="1209" t="n">
        <v>650</v>
      </c>
      <c r="M112" s="1310" t="n">
        <v>9.20818624999488</v>
      </c>
      <c r="N112" s="1211" t="n">
        <v>245.632351237025</v>
      </c>
      <c r="O112" s="1212" t="n">
        <v>14788.3021679588</v>
      </c>
      <c r="P112" s="1342" t="n">
        <v>18426.27981285</v>
      </c>
      <c r="Q112" s="1300" t="n">
        <v>8115.67620077625</v>
      </c>
      <c r="R112" s="1301" t="n">
        <v>22903.978368735</v>
      </c>
      <c r="S112" s="1344" t="n">
        <v>26541.9560136263</v>
      </c>
    </row>
    <row r="113" customFormat="false" ht="16.5" hidden="false" customHeight="false" outlineLevel="0" collapsed="false">
      <c r="A113" s="1391" t="s">
        <v>342</v>
      </c>
      <c r="B113" s="1395" t="n">
        <f aca="false">J113</f>
        <v>110</v>
      </c>
      <c r="C113" s="1395" t="s">
        <v>496</v>
      </c>
      <c r="D113" s="1395" t="n">
        <f aca="false">K113</f>
        <v>300</v>
      </c>
      <c r="E113" s="1395" t="s">
        <v>496</v>
      </c>
      <c r="F113" s="1393" t="n">
        <f aca="false">L113</f>
        <v>700</v>
      </c>
      <c r="G113" s="1395" t="s">
        <v>496</v>
      </c>
      <c r="H113" s="1392" t="n">
        <v>2</v>
      </c>
      <c r="I113" s="1394" t="s">
        <v>497</v>
      </c>
      <c r="J113" s="1338" t="n">
        <v>110</v>
      </c>
      <c r="K113" s="1209" t="n">
        <v>300</v>
      </c>
      <c r="L113" s="1209" t="n">
        <v>700</v>
      </c>
      <c r="M113" s="1310" t="n">
        <v>9.78909270946715</v>
      </c>
      <c r="N113" s="1211" t="n">
        <v>286.571076443195</v>
      </c>
      <c r="O113" s="1212" t="n">
        <v>15419.8866388275</v>
      </c>
      <c r="P113" s="1342" t="n">
        <v>19224.1111495275</v>
      </c>
      <c r="Q113" s="1300" t="n">
        <v>8780.15011296375</v>
      </c>
      <c r="R113" s="1301" t="n">
        <v>24200.0367517913</v>
      </c>
      <c r="S113" s="1344" t="n">
        <v>28004.2612624913</v>
      </c>
    </row>
    <row r="114" customFormat="false" ht="16.5" hidden="false" customHeight="false" outlineLevel="0" collapsed="false">
      <c r="A114" s="1391" t="s">
        <v>342</v>
      </c>
      <c r="B114" s="1395" t="n">
        <f aca="false">J114</f>
        <v>110</v>
      </c>
      <c r="C114" s="1395" t="s">
        <v>496</v>
      </c>
      <c r="D114" s="1395" t="n">
        <f aca="false">K114</f>
        <v>300</v>
      </c>
      <c r="E114" s="1395" t="s">
        <v>496</v>
      </c>
      <c r="F114" s="1393" t="n">
        <f aca="false">L114</f>
        <v>750</v>
      </c>
      <c r="G114" s="1395" t="s">
        <v>496</v>
      </c>
      <c r="H114" s="1392" t="n">
        <v>2</v>
      </c>
      <c r="I114" s="1394" t="s">
        <v>497</v>
      </c>
      <c r="J114" s="1338" t="n">
        <v>110</v>
      </c>
      <c r="K114" s="1209" t="n">
        <v>300</v>
      </c>
      <c r="L114" s="1209" t="n">
        <v>750</v>
      </c>
      <c r="M114" s="1310" t="n">
        <v>10.3699991689394</v>
      </c>
      <c r="N114" s="1211" t="n">
        <v>327.509801649366</v>
      </c>
      <c r="O114" s="1212" t="n">
        <v>16051.4709784875</v>
      </c>
      <c r="P114" s="1342" t="n">
        <v>20021.9426174138</v>
      </c>
      <c r="Q114" s="1300" t="n">
        <v>9229.12690536</v>
      </c>
      <c r="R114" s="1301" t="n">
        <v>25280.5978838475</v>
      </c>
      <c r="S114" s="1344" t="n">
        <v>29251.0695227738</v>
      </c>
    </row>
    <row r="115" customFormat="false" ht="16.5" hidden="false" customHeight="false" outlineLevel="0" collapsed="false">
      <c r="A115" s="1391" t="s">
        <v>342</v>
      </c>
      <c r="B115" s="1395" t="n">
        <f aca="false">J115</f>
        <v>110</v>
      </c>
      <c r="C115" s="1395" t="s">
        <v>496</v>
      </c>
      <c r="D115" s="1395" t="n">
        <f aca="false">K115</f>
        <v>300</v>
      </c>
      <c r="E115" s="1395" t="s">
        <v>496</v>
      </c>
      <c r="F115" s="1393" t="n">
        <f aca="false">L115</f>
        <v>800</v>
      </c>
      <c r="G115" s="1395" t="s">
        <v>496</v>
      </c>
      <c r="H115" s="1392" t="n">
        <v>2</v>
      </c>
      <c r="I115" s="1394" t="s">
        <v>497</v>
      </c>
      <c r="J115" s="1338" t="n">
        <v>110</v>
      </c>
      <c r="K115" s="1209" t="n">
        <v>300</v>
      </c>
      <c r="L115" s="1209" t="n">
        <v>800</v>
      </c>
      <c r="M115" s="1310" t="n">
        <v>10.9509056284117</v>
      </c>
      <c r="N115" s="1211" t="n">
        <v>368.448526855537</v>
      </c>
      <c r="O115" s="1212" t="n">
        <v>17020.5519081938</v>
      </c>
      <c r="P115" s="1342" t="n">
        <v>20832.8948290913</v>
      </c>
      <c r="Q115" s="1300" t="n">
        <v>9678.10369775625</v>
      </c>
      <c r="R115" s="1301" t="n">
        <v>26698.65560595</v>
      </c>
      <c r="S115" s="1344" t="n">
        <v>30510.9985268475</v>
      </c>
    </row>
    <row r="116" customFormat="false" ht="16.5" hidden="false" customHeight="false" outlineLevel="0" collapsed="false">
      <c r="A116" s="1391" t="s">
        <v>342</v>
      </c>
      <c r="B116" s="1395" t="n">
        <f aca="false">J116</f>
        <v>110</v>
      </c>
      <c r="C116" s="1395" t="s">
        <v>496</v>
      </c>
      <c r="D116" s="1395" t="n">
        <f aca="false">K116</f>
        <v>300</v>
      </c>
      <c r="E116" s="1395" t="s">
        <v>496</v>
      </c>
      <c r="F116" s="1393" t="n">
        <f aca="false">L116</f>
        <v>850</v>
      </c>
      <c r="G116" s="1395" t="s">
        <v>496</v>
      </c>
      <c r="H116" s="1392" t="n">
        <v>2</v>
      </c>
      <c r="I116" s="1394" t="s">
        <v>497</v>
      </c>
      <c r="J116" s="1338" t="n">
        <v>110</v>
      </c>
      <c r="K116" s="1209" t="n">
        <v>300</v>
      </c>
      <c r="L116" s="1209" t="n">
        <v>850</v>
      </c>
      <c r="M116" s="1310" t="n">
        <v>11.531812087884</v>
      </c>
      <c r="N116" s="1211" t="n">
        <v>409.387252061708</v>
      </c>
      <c r="O116" s="1212" t="n">
        <v>17652.1362478538</v>
      </c>
      <c r="P116" s="1342" t="n">
        <v>21630.7262969775</v>
      </c>
      <c r="Q116" s="1300" t="n">
        <v>10342.5776099438</v>
      </c>
      <c r="R116" s="1301" t="n">
        <v>27994.7138577975</v>
      </c>
      <c r="S116" s="1344" t="n">
        <v>31973.3039069213</v>
      </c>
    </row>
    <row r="117" customFormat="false" ht="16.5" hidden="false" customHeight="false" outlineLevel="0" collapsed="false">
      <c r="A117" s="1391" t="s">
        <v>342</v>
      </c>
      <c r="B117" s="1395" t="n">
        <f aca="false">J117</f>
        <v>110</v>
      </c>
      <c r="C117" s="1395" t="s">
        <v>496</v>
      </c>
      <c r="D117" s="1395" t="n">
        <f aca="false">K117</f>
        <v>300</v>
      </c>
      <c r="E117" s="1395" t="s">
        <v>496</v>
      </c>
      <c r="F117" s="1393" t="n">
        <f aca="false">L117</f>
        <v>900</v>
      </c>
      <c r="G117" s="1395" t="s">
        <v>496</v>
      </c>
      <c r="H117" s="1392" t="n">
        <v>2</v>
      </c>
      <c r="I117" s="1394" t="s">
        <v>497</v>
      </c>
      <c r="J117" s="1338" t="n">
        <v>110</v>
      </c>
      <c r="K117" s="1209" t="n">
        <v>300</v>
      </c>
      <c r="L117" s="1209" t="n">
        <v>900</v>
      </c>
      <c r="M117" s="1310" t="n">
        <v>12.1127185473562</v>
      </c>
      <c r="N117" s="1211" t="n">
        <v>450.325977267878</v>
      </c>
      <c r="O117" s="1212" t="n">
        <v>18283.7205875138</v>
      </c>
      <c r="P117" s="1342" t="n">
        <v>22428.557633655</v>
      </c>
      <c r="Q117" s="1300" t="n">
        <v>10791.55440234</v>
      </c>
      <c r="R117" s="1301" t="n">
        <v>29075.2749898538</v>
      </c>
      <c r="S117" s="1344" t="n">
        <v>33220.112035995</v>
      </c>
    </row>
    <row r="118" customFormat="false" ht="16.5" hidden="false" customHeight="false" outlineLevel="0" collapsed="false">
      <c r="A118" s="1391" t="s">
        <v>342</v>
      </c>
      <c r="B118" s="1395" t="n">
        <f aca="false">J118</f>
        <v>110</v>
      </c>
      <c r="C118" s="1395" t="s">
        <v>496</v>
      </c>
      <c r="D118" s="1395" t="n">
        <f aca="false">K118</f>
        <v>300</v>
      </c>
      <c r="E118" s="1395" t="s">
        <v>496</v>
      </c>
      <c r="F118" s="1393" t="n">
        <f aca="false">L118</f>
        <v>950</v>
      </c>
      <c r="G118" s="1395" t="s">
        <v>496</v>
      </c>
      <c r="H118" s="1392" t="n">
        <v>2</v>
      </c>
      <c r="I118" s="1394" t="s">
        <v>497</v>
      </c>
      <c r="J118" s="1338" t="n">
        <v>110</v>
      </c>
      <c r="K118" s="1209" t="n">
        <v>300</v>
      </c>
      <c r="L118" s="1209" t="n">
        <v>950</v>
      </c>
      <c r="M118" s="1310" t="n">
        <v>12.6936250068285</v>
      </c>
      <c r="N118" s="1211" t="n">
        <v>491.264702474049</v>
      </c>
      <c r="O118" s="1212" t="n">
        <v>18915.3049271738</v>
      </c>
      <c r="P118" s="1342" t="n">
        <v>23226.3889703325</v>
      </c>
      <c r="Q118" s="1300" t="n">
        <v>11456.0281833188</v>
      </c>
      <c r="R118" s="1301" t="n">
        <v>30371.3331104925</v>
      </c>
      <c r="S118" s="1344" t="n">
        <v>34682.4171536513</v>
      </c>
    </row>
    <row r="119" customFormat="false" ht="16.5" hidden="false" customHeight="false" outlineLevel="0" collapsed="false">
      <c r="A119" s="1391" t="s">
        <v>342</v>
      </c>
      <c r="B119" s="1395" t="n">
        <f aca="false">J119</f>
        <v>110</v>
      </c>
      <c r="C119" s="1395" t="s">
        <v>496</v>
      </c>
      <c r="D119" s="1395" t="n">
        <f aca="false">K119</f>
        <v>300</v>
      </c>
      <c r="E119" s="1395" t="s">
        <v>496</v>
      </c>
      <c r="F119" s="1393" t="n">
        <f aca="false">L119</f>
        <v>1000</v>
      </c>
      <c r="G119" s="1395" t="s">
        <v>496</v>
      </c>
      <c r="H119" s="1392" t="n">
        <v>2</v>
      </c>
      <c r="I119" s="1394" t="s">
        <v>497</v>
      </c>
      <c r="J119" s="1338" t="n">
        <v>110</v>
      </c>
      <c r="K119" s="1209" t="n">
        <v>300</v>
      </c>
      <c r="L119" s="1209" t="n">
        <v>1000</v>
      </c>
      <c r="M119" s="1310" t="n">
        <v>13.3915854663008</v>
      </c>
      <c r="N119" s="1211" t="n">
        <v>532.20342768022</v>
      </c>
      <c r="O119" s="1212" t="n">
        <v>19596.8010753338</v>
      </c>
      <c r="P119" s="1342" t="n">
        <v>24074.1322467188</v>
      </c>
      <c r="Q119" s="1300" t="n">
        <v>11905.0051069238</v>
      </c>
      <c r="R119" s="1301" t="n">
        <v>31501.8061822575</v>
      </c>
      <c r="S119" s="1344" t="n">
        <v>35979.1373536425</v>
      </c>
    </row>
    <row r="120" customFormat="false" ht="16.5" hidden="false" customHeight="false" outlineLevel="0" collapsed="false">
      <c r="A120" s="1391" t="s">
        <v>342</v>
      </c>
      <c r="B120" s="1395" t="n">
        <f aca="false">J120</f>
        <v>110</v>
      </c>
      <c r="C120" s="1395" t="s">
        <v>496</v>
      </c>
      <c r="D120" s="1395" t="n">
        <f aca="false">K120</f>
        <v>300</v>
      </c>
      <c r="E120" s="1395" t="s">
        <v>496</v>
      </c>
      <c r="F120" s="1393" t="n">
        <f aca="false">L120</f>
        <v>1050</v>
      </c>
      <c r="G120" s="1395" t="s">
        <v>496</v>
      </c>
      <c r="H120" s="1392" t="n">
        <v>2</v>
      </c>
      <c r="I120" s="1394" t="s">
        <v>497</v>
      </c>
      <c r="J120" s="1338" t="n">
        <v>110</v>
      </c>
      <c r="K120" s="1209" t="n">
        <v>300</v>
      </c>
      <c r="L120" s="1209" t="n">
        <v>1050</v>
      </c>
      <c r="M120" s="1310" t="n">
        <v>13.972491925773</v>
      </c>
      <c r="N120" s="1211" t="n">
        <v>573.142152886391</v>
      </c>
      <c r="O120" s="1212" t="n">
        <v>20228.3854149938</v>
      </c>
      <c r="P120" s="1342" t="n">
        <v>24871.9635833963</v>
      </c>
      <c r="Q120" s="1300" t="n">
        <v>12569.4788879025</v>
      </c>
      <c r="R120" s="1301" t="n">
        <v>32797.8643028963</v>
      </c>
      <c r="S120" s="1344" t="n">
        <v>37441.4424712988</v>
      </c>
    </row>
    <row r="121" customFormat="false" ht="16.5" hidden="false" customHeight="false" outlineLevel="0" collapsed="false">
      <c r="A121" s="1391" t="s">
        <v>342</v>
      </c>
      <c r="B121" s="1392" t="n">
        <f aca="false">J121</f>
        <v>110</v>
      </c>
      <c r="C121" s="1392" t="s">
        <v>496</v>
      </c>
      <c r="D121" s="1392" t="n">
        <f aca="false">K121</f>
        <v>300</v>
      </c>
      <c r="E121" s="1392" t="s">
        <v>496</v>
      </c>
      <c r="F121" s="1393" t="n">
        <f aca="false">L121</f>
        <v>1100</v>
      </c>
      <c r="G121" s="1392" t="s">
        <v>496</v>
      </c>
      <c r="H121" s="1392" t="n">
        <v>2</v>
      </c>
      <c r="I121" s="1394" t="s">
        <v>497</v>
      </c>
      <c r="J121" s="1338" t="n">
        <v>110</v>
      </c>
      <c r="K121" s="1209" t="n">
        <v>300</v>
      </c>
      <c r="L121" s="1209" t="n">
        <v>1100</v>
      </c>
      <c r="M121" s="1310" t="n">
        <v>14.5533983852453</v>
      </c>
      <c r="N121" s="1211" t="n">
        <v>614.080878092561</v>
      </c>
      <c r="O121" s="1212" t="n">
        <v>20859.9697546538</v>
      </c>
      <c r="P121" s="1342" t="n">
        <v>25669.7950512825</v>
      </c>
      <c r="Q121" s="1300" t="n">
        <v>13018.4558115075</v>
      </c>
      <c r="R121" s="1301" t="n">
        <v>33878.4255661613</v>
      </c>
      <c r="S121" s="1344" t="n">
        <v>38688.25086279</v>
      </c>
    </row>
    <row r="122" customFormat="false" ht="16.5" hidden="false" customHeight="false" outlineLevel="0" collapsed="false">
      <c r="A122" s="1391" t="s">
        <v>342</v>
      </c>
      <c r="B122" s="1395" t="n">
        <f aca="false">J122</f>
        <v>110</v>
      </c>
      <c r="C122" s="1395" t="s">
        <v>496</v>
      </c>
      <c r="D122" s="1395" t="n">
        <f aca="false">K122</f>
        <v>300</v>
      </c>
      <c r="E122" s="1395" t="s">
        <v>496</v>
      </c>
      <c r="F122" s="1393" t="n">
        <f aca="false">L122</f>
        <v>1150</v>
      </c>
      <c r="G122" s="1395" t="s">
        <v>496</v>
      </c>
      <c r="H122" s="1392" t="n">
        <v>2</v>
      </c>
      <c r="I122" s="1394" t="s">
        <v>497</v>
      </c>
      <c r="J122" s="1338" t="n">
        <v>110</v>
      </c>
      <c r="K122" s="1209" t="n">
        <v>300</v>
      </c>
      <c r="L122" s="1209" t="n">
        <v>1150</v>
      </c>
      <c r="M122" s="1310" t="n">
        <v>15.1343048447176</v>
      </c>
      <c r="N122" s="1211" t="n">
        <v>655.019603298732</v>
      </c>
      <c r="O122" s="1212" t="n">
        <v>21491.5540943138</v>
      </c>
      <c r="P122" s="1342" t="n">
        <v>26467.62638796</v>
      </c>
      <c r="Q122" s="1300" t="n">
        <v>13467.4326039038</v>
      </c>
      <c r="R122" s="1301" t="n">
        <v>34958.9866982175</v>
      </c>
      <c r="S122" s="1344" t="n">
        <v>39935.0589918638</v>
      </c>
    </row>
    <row r="123" customFormat="false" ht="16.5" hidden="false" customHeight="false" outlineLevel="0" collapsed="false">
      <c r="A123" s="1391" t="s">
        <v>342</v>
      </c>
      <c r="B123" s="1395" t="n">
        <f aca="false">J123</f>
        <v>110</v>
      </c>
      <c r="C123" s="1395" t="s">
        <v>496</v>
      </c>
      <c r="D123" s="1395" t="n">
        <f aca="false">K123</f>
        <v>300</v>
      </c>
      <c r="E123" s="1395" t="s">
        <v>496</v>
      </c>
      <c r="F123" s="1393" t="n">
        <f aca="false">L123</f>
        <v>1200</v>
      </c>
      <c r="G123" s="1395" t="s">
        <v>496</v>
      </c>
      <c r="H123" s="1392" t="n">
        <v>2</v>
      </c>
      <c r="I123" s="1394" t="s">
        <v>497</v>
      </c>
      <c r="J123" s="1338" t="n">
        <v>110</v>
      </c>
      <c r="K123" s="1209" t="n">
        <v>300</v>
      </c>
      <c r="L123" s="1209" t="n">
        <v>1200</v>
      </c>
      <c r="M123" s="1310" t="n">
        <v>15.7152113041898</v>
      </c>
      <c r="N123" s="1211" t="n">
        <v>695.958328504903</v>
      </c>
      <c r="O123" s="1212" t="n">
        <v>22123.1384339738</v>
      </c>
      <c r="P123" s="1342" t="n">
        <v>27265.4577246375</v>
      </c>
      <c r="Q123" s="1300" t="n">
        <v>14131.9063848825</v>
      </c>
      <c r="R123" s="1301" t="n">
        <v>36255.0448188563</v>
      </c>
      <c r="S123" s="1344" t="n">
        <v>41397.36410952</v>
      </c>
    </row>
    <row r="124" customFormat="false" ht="16.5" hidden="false" customHeight="false" outlineLevel="0" collapsed="false">
      <c r="A124" s="1391" t="s">
        <v>342</v>
      </c>
      <c r="B124" s="1395" t="n">
        <f aca="false">J124</f>
        <v>110</v>
      </c>
      <c r="C124" s="1395" t="s">
        <v>496</v>
      </c>
      <c r="D124" s="1395" t="n">
        <f aca="false">K124</f>
        <v>300</v>
      </c>
      <c r="E124" s="1395" t="s">
        <v>496</v>
      </c>
      <c r="F124" s="1393" t="n">
        <f aca="false">L124</f>
        <v>1250</v>
      </c>
      <c r="G124" s="1395" t="s">
        <v>496</v>
      </c>
      <c r="H124" s="1392" t="n">
        <v>2</v>
      </c>
      <c r="I124" s="1394" t="s">
        <v>497</v>
      </c>
      <c r="J124" s="1338" t="n">
        <v>110</v>
      </c>
      <c r="K124" s="1209" t="n">
        <v>300</v>
      </c>
      <c r="L124" s="1209" t="n">
        <v>1250</v>
      </c>
      <c r="M124" s="1310" t="n">
        <v>16.2961177636621</v>
      </c>
      <c r="N124" s="1211" t="n">
        <v>736.897053711074</v>
      </c>
      <c r="O124" s="1212" t="n">
        <v>22754.7229048425</v>
      </c>
      <c r="P124" s="1342" t="n">
        <v>28063.2891925238</v>
      </c>
      <c r="Q124" s="1300" t="n">
        <v>14580.8833084875</v>
      </c>
      <c r="R124" s="1301" t="n">
        <v>37335.60621333</v>
      </c>
      <c r="S124" s="1344" t="n">
        <v>42644.1725010113</v>
      </c>
    </row>
    <row r="125" customFormat="false" ht="16.5" hidden="false" customHeight="false" outlineLevel="0" collapsed="false">
      <c r="A125" s="1391" t="s">
        <v>342</v>
      </c>
      <c r="B125" s="1395" t="n">
        <f aca="false">J125</f>
        <v>110</v>
      </c>
      <c r="C125" s="1395" t="s">
        <v>496</v>
      </c>
      <c r="D125" s="1395" t="n">
        <f aca="false">K125</f>
        <v>300</v>
      </c>
      <c r="E125" s="1395" t="s">
        <v>496</v>
      </c>
      <c r="F125" s="1393" t="n">
        <f aca="false">L125</f>
        <v>1300</v>
      </c>
      <c r="G125" s="1395" t="s">
        <v>496</v>
      </c>
      <c r="H125" s="1392" t="n">
        <v>2</v>
      </c>
      <c r="I125" s="1394" t="s">
        <v>497</v>
      </c>
      <c r="J125" s="1338" t="n">
        <v>110</v>
      </c>
      <c r="K125" s="1209" t="n">
        <v>300</v>
      </c>
      <c r="L125" s="1209" t="n">
        <v>1300</v>
      </c>
      <c r="M125" s="1310" t="n">
        <v>16.8770242231344</v>
      </c>
      <c r="N125" s="1211" t="n">
        <v>777.835778917244</v>
      </c>
      <c r="O125" s="1212" t="n">
        <v>23386.3072445025</v>
      </c>
      <c r="P125" s="1342" t="n">
        <v>28861.1205292013</v>
      </c>
      <c r="Q125" s="1300" t="n">
        <v>15245.3570894663</v>
      </c>
      <c r="R125" s="1301" t="n">
        <v>38631.6643339688</v>
      </c>
      <c r="S125" s="1344" t="n">
        <v>44106.4776186675</v>
      </c>
    </row>
    <row r="126" customFormat="false" ht="16.5" hidden="false" customHeight="false" outlineLevel="0" collapsed="false">
      <c r="A126" s="1391" t="s">
        <v>342</v>
      </c>
      <c r="B126" s="1395" t="n">
        <f aca="false">J126</f>
        <v>110</v>
      </c>
      <c r="C126" s="1395" t="s">
        <v>496</v>
      </c>
      <c r="D126" s="1395" t="n">
        <f aca="false">K126</f>
        <v>300</v>
      </c>
      <c r="E126" s="1395" t="s">
        <v>496</v>
      </c>
      <c r="F126" s="1393" t="n">
        <f aca="false">L126</f>
        <v>1350</v>
      </c>
      <c r="G126" s="1395" t="s">
        <v>496</v>
      </c>
      <c r="H126" s="1392" t="n">
        <v>2</v>
      </c>
      <c r="I126" s="1394" t="s">
        <v>497</v>
      </c>
      <c r="J126" s="1338" t="n">
        <v>110</v>
      </c>
      <c r="K126" s="1209" t="n">
        <v>300</v>
      </c>
      <c r="L126" s="1209" t="n">
        <v>1350</v>
      </c>
      <c r="M126" s="1310" t="n">
        <v>17.4579306826067</v>
      </c>
      <c r="N126" s="1211" t="n">
        <v>818.774504123415</v>
      </c>
      <c r="O126" s="1212" t="n">
        <v>24017.8915841625</v>
      </c>
      <c r="P126" s="1342" t="n">
        <v>29658.9519970875</v>
      </c>
      <c r="Q126" s="1300" t="n">
        <v>15694.3338818625</v>
      </c>
      <c r="R126" s="1301" t="n">
        <v>39712.225466025</v>
      </c>
      <c r="S126" s="1344" t="n">
        <v>45353.28587895</v>
      </c>
    </row>
    <row r="127" customFormat="false" ht="16.5" hidden="false" customHeight="false" outlineLevel="0" collapsed="false">
      <c r="A127" s="1391" t="s">
        <v>342</v>
      </c>
      <c r="B127" s="1395" t="n">
        <f aca="false">J127</f>
        <v>110</v>
      </c>
      <c r="C127" s="1395" t="s">
        <v>496</v>
      </c>
      <c r="D127" s="1395" t="n">
        <f aca="false">K127</f>
        <v>300</v>
      </c>
      <c r="E127" s="1395" t="s">
        <v>496</v>
      </c>
      <c r="F127" s="1393" t="n">
        <f aca="false">L127</f>
        <v>1400</v>
      </c>
      <c r="G127" s="1395" t="s">
        <v>496</v>
      </c>
      <c r="H127" s="1392" t="n">
        <v>2</v>
      </c>
      <c r="I127" s="1394" t="s">
        <v>497</v>
      </c>
      <c r="J127" s="1338" t="n">
        <v>110</v>
      </c>
      <c r="K127" s="1209" t="n">
        <v>300</v>
      </c>
      <c r="L127" s="1209" t="n">
        <v>1400</v>
      </c>
      <c r="M127" s="1310" t="n">
        <v>18.0388371420789</v>
      </c>
      <c r="N127" s="1211" t="n">
        <v>859.713229329586</v>
      </c>
      <c r="O127" s="1212" t="n">
        <v>24649.4759238225</v>
      </c>
      <c r="P127" s="1342" t="n">
        <v>30456.783333765</v>
      </c>
      <c r="Q127" s="1300" t="n">
        <v>16358.80779405</v>
      </c>
      <c r="R127" s="1301" t="n">
        <v>41008.2837178725</v>
      </c>
      <c r="S127" s="1344" t="n">
        <v>46815.591127815</v>
      </c>
    </row>
    <row r="128" customFormat="false" ht="16.5" hidden="false" customHeight="false" outlineLevel="0" collapsed="false">
      <c r="A128" s="1391" t="s">
        <v>342</v>
      </c>
      <c r="B128" s="1395" t="n">
        <f aca="false">J128</f>
        <v>110</v>
      </c>
      <c r="C128" s="1395" t="s">
        <v>496</v>
      </c>
      <c r="D128" s="1395" t="n">
        <f aca="false">K128</f>
        <v>300</v>
      </c>
      <c r="E128" s="1395" t="s">
        <v>496</v>
      </c>
      <c r="F128" s="1393" t="n">
        <f aca="false">L128</f>
        <v>1450</v>
      </c>
      <c r="G128" s="1395" t="s">
        <v>496</v>
      </c>
      <c r="H128" s="1392" t="n">
        <v>2</v>
      </c>
      <c r="I128" s="1394" t="s">
        <v>497</v>
      </c>
      <c r="J128" s="1338" t="n">
        <v>110</v>
      </c>
      <c r="K128" s="1209" t="n">
        <v>300</v>
      </c>
      <c r="L128" s="1209" t="n">
        <v>1450</v>
      </c>
      <c r="M128" s="1310" t="n">
        <v>18.6197436015512</v>
      </c>
      <c r="N128" s="1211" t="n">
        <v>900.651954535757</v>
      </c>
      <c r="O128" s="1212" t="n">
        <v>25281.0602634825</v>
      </c>
      <c r="P128" s="1342" t="n">
        <v>31254.6146704425</v>
      </c>
      <c r="Q128" s="1300" t="n">
        <v>16807.7845864461</v>
      </c>
      <c r="R128" s="1301" t="n">
        <v>42088.8448499286</v>
      </c>
      <c r="S128" s="1344" t="n">
        <v>48062.3992568886</v>
      </c>
    </row>
    <row r="129" customFormat="false" ht="16.5" hidden="false" customHeight="false" outlineLevel="0" collapsed="false">
      <c r="A129" s="1391" t="s">
        <v>342</v>
      </c>
      <c r="B129" s="1395" t="n">
        <f aca="false">J129</f>
        <v>110</v>
      </c>
      <c r="C129" s="1395" t="s">
        <v>496</v>
      </c>
      <c r="D129" s="1395" t="n">
        <f aca="false">K129</f>
        <v>300</v>
      </c>
      <c r="E129" s="1395" t="s">
        <v>496</v>
      </c>
      <c r="F129" s="1393" t="n">
        <f aca="false">L129</f>
        <v>1500</v>
      </c>
      <c r="G129" s="1395" t="s">
        <v>496</v>
      </c>
      <c r="H129" s="1392" t="n">
        <v>2</v>
      </c>
      <c r="I129" s="1394" t="s">
        <v>497</v>
      </c>
      <c r="J129" s="1338" t="n">
        <v>110</v>
      </c>
      <c r="K129" s="1209" t="n">
        <v>300</v>
      </c>
      <c r="L129" s="1209" t="n">
        <v>1500</v>
      </c>
      <c r="M129" s="1310" t="n">
        <v>19.5454168610235</v>
      </c>
      <c r="N129" s="1211" t="n">
        <v>941.590679741927</v>
      </c>
      <c r="O129" s="1212" t="n">
        <v>26588.9523637013</v>
      </c>
      <c r="P129" s="1342" t="n">
        <v>32914.2343929413</v>
      </c>
      <c r="Q129" s="1300" t="n">
        <v>17472.2584986338</v>
      </c>
      <c r="R129" s="1301" t="n">
        <v>44061.210862335</v>
      </c>
      <c r="S129" s="1344" t="n">
        <v>50386.492891575</v>
      </c>
    </row>
    <row r="130" customFormat="false" ht="16.5" hidden="false" customHeight="false" outlineLevel="0" collapsed="false">
      <c r="A130" s="1391" t="s">
        <v>342</v>
      </c>
      <c r="B130" s="1395" t="n">
        <f aca="false">J130</f>
        <v>110</v>
      </c>
      <c r="C130" s="1395" t="s">
        <v>496</v>
      </c>
      <c r="D130" s="1395" t="n">
        <f aca="false">K130</f>
        <v>300</v>
      </c>
      <c r="E130" s="1395" t="s">
        <v>496</v>
      </c>
      <c r="F130" s="1393" t="n">
        <f aca="false">L130</f>
        <v>1550</v>
      </c>
      <c r="G130" s="1395" t="s">
        <v>496</v>
      </c>
      <c r="H130" s="1392" t="n">
        <v>2</v>
      </c>
      <c r="I130" s="1394" t="s">
        <v>497</v>
      </c>
      <c r="J130" s="1338" t="n">
        <v>110</v>
      </c>
      <c r="K130" s="1209" t="n">
        <v>300</v>
      </c>
      <c r="L130" s="1209" t="n">
        <v>1550</v>
      </c>
      <c r="M130" s="1310" t="n">
        <v>20.1263233204957</v>
      </c>
      <c r="N130" s="1211" t="n">
        <v>982.529404948098</v>
      </c>
      <c r="O130" s="1212" t="n">
        <v>27220.5367033611</v>
      </c>
      <c r="P130" s="1342" t="n">
        <v>33712.0658608275</v>
      </c>
      <c r="Q130" s="1300" t="n">
        <v>17921.23529103</v>
      </c>
      <c r="R130" s="1301" t="n">
        <v>45141.7719943911</v>
      </c>
      <c r="S130" s="1344" t="n">
        <v>51633.3011518575</v>
      </c>
    </row>
    <row r="131" customFormat="false" ht="16.5" hidden="false" customHeight="false" outlineLevel="0" collapsed="false">
      <c r="A131" s="1391" t="s">
        <v>342</v>
      </c>
      <c r="B131" s="1392" t="n">
        <f aca="false">J131</f>
        <v>110</v>
      </c>
      <c r="C131" s="1392" t="s">
        <v>496</v>
      </c>
      <c r="D131" s="1392" t="n">
        <f aca="false">K131</f>
        <v>300</v>
      </c>
      <c r="E131" s="1392" t="s">
        <v>496</v>
      </c>
      <c r="F131" s="1393" t="n">
        <f aca="false">L131</f>
        <v>1600</v>
      </c>
      <c r="G131" s="1392" t="s">
        <v>496</v>
      </c>
      <c r="H131" s="1392" t="n">
        <v>2</v>
      </c>
      <c r="I131" s="1394" t="s">
        <v>497</v>
      </c>
      <c r="J131" s="1338" t="n">
        <v>110</v>
      </c>
      <c r="K131" s="1209" t="n">
        <v>300</v>
      </c>
      <c r="L131" s="1209" t="n">
        <v>1600</v>
      </c>
      <c r="M131" s="1310" t="n">
        <v>20.707229779968</v>
      </c>
      <c r="N131" s="1211" t="n">
        <v>1023.46813015427</v>
      </c>
      <c r="O131" s="1212" t="n">
        <v>27852.12117423</v>
      </c>
      <c r="P131" s="1342" t="n">
        <v>34509.897197505</v>
      </c>
      <c r="Q131" s="1300" t="n">
        <v>18370.2120834263</v>
      </c>
      <c r="R131" s="1301" t="n">
        <v>46222.3332576563</v>
      </c>
      <c r="S131" s="1344" t="n">
        <v>52880.1092809313</v>
      </c>
    </row>
    <row r="132" customFormat="false" ht="16.5" hidden="false" customHeight="false" outlineLevel="0" collapsed="false">
      <c r="A132" s="1391" t="s">
        <v>342</v>
      </c>
      <c r="B132" s="1395" t="n">
        <f aca="false">J132</f>
        <v>110</v>
      </c>
      <c r="C132" s="1395" t="s">
        <v>496</v>
      </c>
      <c r="D132" s="1395" t="n">
        <f aca="false">K132</f>
        <v>300</v>
      </c>
      <c r="E132" s="1395" t="s">
        <v>496</v>
      </c>
      <c r="F132" s="1393" t="n">
        <f aca="false">L132</f>
        <v>1650</v>
      </c>
      <c r="G132" s="1395" t="s">
        <v>496</v>
      </c>
      <c r="H132" s="1392" t="n">
        <v>2</v>
      </c>
      <c r="I132" s="1394" t="s">
        <v>497</v>
      </c>
      <c r="J132" s="1338" t="n">
        <v>110</v>
      </c>
      <c r="K132" s="1209" t="n">
        <v>300</v>
      </c>
      <c r="L132" s="1209" t="n">
        <v>1650</v>
      </c>
      <c r="M132" s="1310" t="n">
        <v>21.2881362394403</v>
      </c>
      <c r="N132" s="1211" t="n">
        <v>1064.40685536044</v>
      </c>
      <c r="O132" s="1212" t="n">
        <v>28483.70551389</v>
      </c>
      <c r="P132" s="1342" t="n">
        <v>35307.7286653913</v>
      </c>
      <c r="Q132" s="1300" t="n">
        <v>19034.6859956138</v>
      </c>
      <c r="R132" s="1301" t="n">
        <v>47518.3915095038</v>
      </c>
      <c r="S132" s="1344" t="n">
        <v>54342.414661005</v>
      </c>
    </row>
    <row r="133" customFormat="false" ht="16.5" hidden="false" customHeight="false" outlineLevel="0" collapsed="false">
      <c r="A133" s="1391" t="s">
        <v>342</v>
      </c>
      <c r="B133" s="1395" t="n">
        <f aca="false">J133</f>
        <v>110</v>
      </c>
      <c r="C133" s="1395" t="s">
        <v>496</v>
      </c>
      <c r="D133" s="1395" t="n">
        <f aca="false">K133</f>
        <v>300</v>
      </c>
      <c r="E133" s="1395" t="s">
        <v>496</v>
      </c>
      <c r="F133" s="1393" t="n">
        <f aca="false">L133</f>
        <v>1700</v>
      </c>
      <c r="G133" s="1395" t="s">
        <v>496</v>
      </c>
      <c r="H133" s="1392" t="n">
        <v>2</v>
      </c>
      <c r="I133" s="1394" t="s">
        <v>497</v>
      </c>
      <c r="J133" s="1338" t="n">
        <v>110</v>
      </c>
      <c r="K133" s="1209" t="n">
        <v>300</v>
      </c>
      <c r="L133" s="1209" t="n">
        <v>1700</v>
      </c>
      <c r="M133" s="1310" t="n">
        <v>21.8690426989126</v>
      </c>
      <c r="N133" s="1211" t="n">
        <v>1105.34558056661</v>
      </c>
      <c r="O133" s="1212" t="n">
        <v>29115.28985355</v>
      </c>
      <c r="P133" s="1342" t="n">
        <v>36105.5600020688</v>
      </c>
      <c r="Q133" s="1300" t="n">
        <v>19483.66278801</v>
      </c>
      <c r="R133" s="1301" t="n">
        <v>48598.95264156</v>
      </c>
      <c r="S133" s="1344" t="n">
        <v>55589.2227900788</v>
      </c>
    </row>
    <row r="134" customFormat="false" ht="16.5" hidden="false" customHeight="false" outlineLevel="0" collapsed="false">
      <c r="A134" s="1391" t="s">
        <v>342</v>
      </c>
      <c r="B134" s="1395" t="n">
        <f aca="false">J134</f>
        <v>110</v>
      </c>
      <c r="C134" s="1395" t="s">
        <v>496</v>
      </c>
      <c r="D134" s="1395" t="n">
        <f aca="false">K134</f>
        <v>300</v>
      </c>
      <c r="E134" s="1395" t="s">
        <v>496</v>
      </c>
      <c r="F134" s="1393" t="n">
        <f aca="false">L134</f>
        <v>1750</v>
      </c>
      <c r="G134" s="1395" t="s">
        <v>496</v>
      </c>
      <c r="H134" s="1392" t="n">
        <v>2</v>
      </c>
      <c r="I134" s="1394" t="s">
        <v>497</v>
      </c>
      <c r="J134" s="1338" t="n">
        <v>110</v>
      </c>
      <c r="K134" s="1209" t="n">
        <v>300</v>
      </c>
      <c r="L134" s="1209" t="n">
        <v>1750</v>
      </c>
      <c r="M134" s="1310" t="n">
        <v>22.4499491583848</v>
      </c>
      <c r="N134" s="1211" t="n">
        <v>1146.28430577278</v>
      </c>
      <c r="O134" s="1212" t="n">
        <v>29746.87419321</v>
      </c>
      <c r="P134" s="1342" t="n">
        <v>36903.3913387463</v>
      </c>
      <c r="Q134" s="1300" t="n">
        <v>20148.1367001975</v>
      </c>
      <c r="R134" s="1301" t="n">
        <v>49895.0108934075</v>
      </c>
      <c r="S134" s="1344" t="n">
        <v>57051.5280389438</v>
      </c>
    </row>
    <row r="135" customFormat="false" ht="16.5" hidden="false" customHeight="false" outlineLevel="0" collapsed="false">
      <c r="A135" s="1391" t="s">
        <v>342</v>
      </c>
      <c r="B135" s="1395" t="n">
        <f aca="false">J135</f>
        <v>110</v>
      </c>
      <c r="C135" s="1395" t="s">
        <v>496</v>
      </c>
      <c r="D135" s="1395" t="n">
        <f aca="false">K135</f>
        <v>300</v>
      </c>
      <c r="E135" s="1395" t="s">
        <v>496</v>
      </c>
      <c r="F135" s="1393" t="n">
        <f aca="false">L135</f>
        <v>1800</v>
      </c>
      <c r="G135" s="1395" t="s">
        <v>496</v>
      </c>
      <c r="H135" s="1392" t="n">
        <v>2</v>
      </c>
      <c r="I135" s="1394" t="s">
        <v>497</v>
      </c>
      <c r="J135" s="1338" t="n">
        <v>110</v>
      </c>
      <c r="K135" s="1209" t="n">
        <v>300</v>
      </c>
      <c r="L135" s="1209" t="n">
        <v>1800</v>
      </c>
      <c r="M135" s="1310" t="n">
        <v>23.0308556178571</v>
      </c>
      <c r="N135" s="1211" t="n">
        <v>1187.22303097895</v>
      </c>
      <c r="O135" s="1212" t="n">
        <v>30378.45853287</v>
      </c>
      <c r="P135" s="1342" t="n">
        <v>37701.2228066325</v>
      </c>
      <c r="Q135" s="1300" t="n">
        <v>20597.1134925938</v>
      </c>
      <c r="R135" s="1301" t="n">
        <v>50975.5720254638</v>
      </c>
      <c r="S135" s="1344" t="n">
        <v>58298.3362992263</v>
      </c>
    </row>
    <row r="136" customFormat="false" ht="16.5" hidden="false" customHeight="false" outlineLevel="0" collapsed="false">
      <c r="A136" s="1391" t="s">
        <v>342</v>
      </c>
      <c r="B136" s="1395" t="n">
        <f aca="false">J136</f>
        <v>110</v>
      </c>
      <c r="C136" s="1395" t="s">
        <v>496</v>
      </c>
      <c r="D136" s="1395" t="n">
        <f aca="false">K136</f>
        <v>300</v>
      </c>
      <c r="E136" s="1395" t="s">
        <v>496</v>
      </c>
      <c r="F136" s="1393" t="n">
        <f aca="false">L136</f>
        <v>1850</v>
      </c>
      <c r="G136" s="1395" t="s">
        <v>496</v>
      </c>
      <c r="H136" s="1392" t="n">
        <v>2</v>
      </c>
      <c r="I136" s="1394" t="s">
        <v>497</v>
      </c>
      <c r="J136" s="1338" t="n">
        <v>110</v>
      </c>
      <c r="K136" s="1209" t="n">
        <v>300</v>
      </c>
      <c r="L136" s="1209" t="n">
        <v>1850</v>
      </c>
      <c r="M136" s="1310" t="n">
        <v>23.6117620773294</v>
      </c>
      <c r="N136" s="1211" t="n">
        <v>1228.16175618512</v>
      </c>
      <c r="O136" s="1212" t="n">
        <v>31010.04287253</v>
      </c>
      <c r="P136" s="1342" t="n">
        <v>38499.05414331</v>
      </c>
      <c r="Q136" s="1300" t="n">
        <v>21261.5872735725</v>
      </c>
      <c r="R136" s="1301" t="n">
        <v>52271.6301461025</v>
      </c>
      <c r="S136" s="1344" t="n">
        <v>59760.6414168825</v>
      </c>
    </row>
    <row r="137" customFormat="false" ht="16.5" hidden="false" customHeight="false" outlineLevel="0" collapsed="false">
      <c r="A137" s="1391" t="s">
        <v>342</v>
      </c>
      <c r="B137" s="1395" t="n">
        <f aca="false">J137</f>
        <v>110</v>
      </c>
      <c r="C137" s="1395" t="s">
        <v>496</v>
      </c>
      <c r="D137" s="1395" t="n">
        <f aca="false">K137</f>
        <v>300</v>
      </c>
      <c r="E137" s="1395" t="s">
        <v>496</v>
      </c>
      <c r="F137" s="1393" t="n">
        <f aca="false">L137</f>
        <v>1900</v>
      </c>
      <c r="G137" s="1395" t="s">
        <v>496</v>
      </c>
      <c r="H137" s="1392" t="n">
        <v>2</v>
      </c>
      <c r="I137" s="1394" t="s">
        <v>497</v>
      </c>
      <c r="J137" s="1338" t="n">
        <v>110</v>
      </c>
      <c r="K137" s="1209" t="n">
        <v>300</v>
      </c>
      <c r="L137" s="1209" t="n">
        <v>1900</v>
      </c>
      <c r="M137" s="1310" t="n">
        <v>24.1926685368016</v>
      </c>
      <c r="N137" s="1211" t="n">
        <v>1269.10048139129</v>
      </c>
      <c r="O137" s="1212" t="n">
        <v>31641.62721219</v>
      </c>
      <c r="P137" s="1342" t="n">
        <v>39296.8856111963</v>
      </c>
      <c r="Q137" s="1300" t="n">
        <v>21710.5641971775</v>
      </c>
      <c r="R137" s="1301" t="n">
        <v>53352.1914093675</v>
      </c>
      <c r="S137" s="1344" t="n">
        <v>61007.4498083738</v>
      </c>
    </row>
    <row r="138" customFormat="false" ht="16.5" hidden="false" customHeight="false" outlineLevel="0" collapsed="false">
      <c r="A138" s="1391" t="s">
        <v>342</v>
      </c>
      <c r="B138" s="1395" t="n">
        <f aca="false">J138</f>
        <v>110</v>
      </c>
      <c r="C138" s="1395" t="s">
        <v>496</v>
      </c>
      <c r="D138" s="1395" t="n">
        <f aca="false">K138</f>
        <v>300</v>
      </c>
      <c r="E138" s="1395" t="s">
        <v>496</v>
      </c>
      <c r="F138" s="1393" t="n">
        <f aca="false">L138</f>
        <v>1950</v>
      </c>
      <c r="G138" s="1395" t="s">
        <v>496</v>
      </c>
      <c r="H138" s="1392" t="n">
        <v>2</v>
      </c>
      <c r="I138" s="1394" t="s">
        <v>497</v>
      </c>
      <c r="J138" s="1338" t="n">
        <v>110</v>
      </c>
      <c r="K138" s="1209" t="n">
        <v>300</v>
      </c>
      <c r="L138" s="1209" t="n">
        <v>1950</v>
      </c>
      <c r="M138" s="1310" t="n">
        <v>24.7735749962739</v>
      </c>
      <c r="N138" s="1211" t="n">
        <v>1310.03920659746</v>
      </c>
      <c r="O138" s="1212" t="n">
        <v>32273.21155185</v>
      </c>
      <c r="P138" s="1342" t="n">
        <v>40094.7169478738</v>
      </c>
      <c r="Q138" s="1300" t="n">
        <v>22159.5409895738</v>
      </c>
      <c r="R138" s="1301" t="n">
        <v>54432.7525414238</v>
      </c>
      <c r="S138" s="1344" t="n">
        <v>62254.2579374475</v>
      </c>
    </row>
    <row r="139" customFormat="false" ht="16.5" hidden="false" customHeight="false" outlineLevel="0" collapsed="false">
      <c r="A139" s="1391" t="s">
        <v>342</v>
      </c>
      <c r="B139" s="1395" t="n">
        <f aca="false">J139</f>
        <v>110</v>
      </c>
      <c r="C139" s="1395" t="s">
        <v>496</v>
      </c>
      <c r="D139" s="1395" t="n">
        <f aca="false">K139</f>
        <v>300</v>
      </c>
      <c r="E139" s="1395" t="s">
        <v>496</v>
      </c>
      <c r="F139" s="1393" t="n">
        <f aca="false">L139</f>
        <v>2000</v>
      </c>
      <c r="G139" s="1395" t="s">
        <v>496</v>
      </c>
      <c r="H139" s="1392" t="n">
        <v>2</v>
      </c>
      <c r="I139" s="1394" t="s">
        <v>497</v>
      </c>
      <c r="J139" s="1338" t="n">
        <v>110</v>
      </c>
      <c r="K139" s="1209" t="n">
        <v>300</v>
      </c>
      <c r="L139" s="1209" t="n">
        <v>2000</v>
      </c>
      <c r="M139" s="1310" t="n">
        <v>25.4715354557462</v>
      </c>
      <c r="N139" s="1211" t="n">
        <v>1350.97793180363</v>
      </c>
      <c r="O139" s="1212" t="n">
        <v>33328.4179050563</v>
      </c>
      <c r="P139" s="1342" t="n">
        <v>41039.0297330513</v>
      </c>
      <c r="Q139" s="1300" t="n">
        <v>22824.0147705525</v>
      </c>
      <c r="R139" s="1301" t="n">
        <v>56152.4326756088</v>
      </c>
      <c r="S139" s="1344" t="n">
        <v>63863.0445036038</v>
      </c>
    </row>
    <row r="140" customFormat="false" ht="16.5" hidden="false" customHeight="false" outlineLevel="0" collapsed="false">
      <c r="A140" s="1391" t="s">
        <v>342</v>
      </c>
      <c r="B140" s="1395" t="n">
        <f aca="false">J140</f>
        <v>110</v>
      </c>
      <c r="C140" s="1395" t="s">
        <v>496</v>
      </c>
      <c r="D140" s="1395" t="n">
        <f aca="false">K140</f>
        <v>300</v>
      </c>
      <c r="E140" s="1395" t="s">
        <v>496</v>
      </c>
      <c r="F140" s="1393" t="n">
        <f aca="false">L140</f>
        <v>2050</v>
      </c>
      <c r="G140" s="1395" t="s">
        <v>496</v>
      </c>
      <c r="H140" s="1392" t="n">
        <v>2</v>
      </c>
      <c r="I140" s="1394" t="s">
        <v>497</v>
      </c>
      <c r="J140" s="1338" t="n">
        <v>110</v>
      </c>
      <c r="K140" s="1209" t="n">
        <v>300</v>
      </c>
      <c r="L140" s="1209" t="n">
        <v>2050</v>
      </c>
      <c r="M140" s="1310" t="n">
        <v>26.0524419152184</v>
      </c>
      <c r="N140" s="1211" t="n">
        <v>1391.91665700981</v>
      </c>
      <c r="O140" s="1212" t="n">
        <v>33960.0022447163</v>
      </c>
      <c r="P140" s="1342" t="n">
        <v>41836.8612009375</v>
      </c>
      <c r="Q140" s="1300" t="n">
        <v>23272.9916941575</v>
      </c>
      <c r="R140" s="1301" t="n">
        <v>57232.9939388738</v>
      </c>
      <c r="S140" s="1344" t="n">
        <v>65109.852895095</v>
      </c>
    </row>
    <row r="141" customFormat="false" ht="16.5" hidden="false" customHeight="false" outlineLevel="0" collapsed="false">
      <c r="A141" s="1391" t="s">
        <v>342</v>
      </c>
      <c r="B141" s="1392" t="n">
        <f aca="false">J141</f>
        <v>110</v>
      </c>
      <c r="C141" s="1392" t="s">
        <v>496</v>
      </c>
      <c r="D141" s="1392" t="n">
        <f aca="false">K141</f>
        <v>300</v>
      </c>
      <c r="E141" s="1392" t="s">
        <v>496</v>
      </c>
      <c r="F141" s="1393" t="n">
        <f aca="false">L141</f>
        <v>2100</v>
      </c>
      <c r="G141" s="1392" t="s">
        <v>496</v>
      </c>
      <c r="H141" s="1392" t="n">
        <v>2</v>
      </c>
      <c r="I141" s="1394" t="s">
        <v>497</v>
      </c>
      <c r="J141" s="1338" t="n">
        <v>110</v>
      </c>
      <c r="K141" s="1209" t="n">
        <v>300</v>
      </c>
      <c r="L141" s="1209" t="n">
        <v>2100</v>
      </c>
      <c r="M141" s="1310" t="n">
        <v>26.6333483746907</v>
      </c>
      <c r="N141" s="1211" t="n">
        <v>1432.85538221598</v>
      </c>
      <c r="O141" s="1212" t="n">
        <v>34591.5865843763</v>
      </c>
      <c r="P141" s="1342" t="n">
        <v>42634.692537615</v>
      </c>
      <c r="Q141" s="1300" t="n">
        <v>23937.4654751363</v>
      </c>
      <c r="R141" s="1301" t="n">
        <v>58529.0520595125</v>
      </c>
      <c r="S141" s="1344" t="n">
        <v>66572.1580127513</v>
      </c>
    </row>
    <row r="142" customFormat="false" ht="16.5" hidden="false" customHeight="false" outlineLevel="0" collapsed="false">
      <c r="A142" s="1391" t="s">
        <v>342</v>
      </c>
      <c r="B142" s="1395" t="n">
        <f aca="false">J142</f>
        <v>110</v>
      </c>
      <c r="C142" s="1395" t="s">
        <v>496</v>
      </c>
      <c r="D142" s="1395" t="n">
        <f aca="false">K142</f>
        <v>300</v>
      </c>
      <c r="E142" s="1395" t="s">
        <v>496</v>
      </c>
      <c r="F142" s="1393" t="n">
        <f aca="false">L142</f>
        <v>2150</v>
      </c>
      <c r="G142" s="1395" t="s">
        <v>496</v>
      </c>
      <c r="H142" s="1392" t="n">
        <v>2</v>
      </c>
      <c r="I142" s="1394" t="s">
        <v>497</v>
      </c>
      <c r="J142" s="1338" t="n">
        <v>110</v>
      </c>
      <c r="K142" s="1209" t="n">
        <v>300</v>
      </c>
      <c r="L142" s="1209" t="n">
        <v>2150</v>
      </c>
      <c r="M142" s="1310" t="n">
        <v>27.214254834163</v>
      </c>
      <c r="N142" s="1211" t="n">
        <v>1473.79410742215</v>
      </c>
      <c r="O142" s="1212" t="n">
        <v>35223.171055245</v>
      </c>
      <c r="P142" s="1342" t="n">
        <v>43432.5238742925</v>
      </c>
      <c r="Q142" s="1300" t="n">
        <v>24386.4423987413</v>
      </c>
      <c r="R142" s="1301" t="n">
        <v>59609.6134539863</v>
      </c>
      <c r="S142" s="1344" t="n">
        <v>67818.9662730338</v>
      </c>
    </row>
    <row r="143" customFormat="false" ht="16.5" hidden="false" customHeight="false" outlineLevel="0" collapsed="false">
      <c r="A143" s="1391" t="s">
        <v>342</v>
      </c>
      <c r="B143" s="1395" t="n">
        <f aca="false">J143</f>
        <v>110</v>
      </c>
      <c r="C143" s="1395" t="s">
        <v>496</v>
      </c>
      <c r="D143" s="1395" t="n">
        <f aca="false">K143</f>
        <v>300</v>
      </c>
      <c r="E143" s="1395" t="s">
        <v>496</v>
      </c>
      <c r="F143" s="1393" t="n">
        <f aca="false">L143</f>
        <v>2200</v>
      </c>
      <c r="G143" s="1395" t="s">
        <v>496</v>
      </c>
      <c r="H143" s="1392" t="n">
        <v>2</v>
      </c>
      <c r="I143" s="1394" t="s">
        <v>497</v>
      </c>
      <c r="J143" s="1338" t="n">
        <v>110</v>
      </c>
      <c r="K143" s="1209" t="n">
        <v>300</v>
      </c>
      <c r="L143" s="1209" t="n">
        <v>2200</v>
      </c>
      <c r="M143" s="1310" t="n">
        <v>27.7951612936352</v>
      </c>
      <c r="N143" s="1211" t="n">
        <v>1514.73283262832</v>
      </c>
      <c r="O143" s="1212" t="n">
        <v>35854.755394905</v>
      </c>
      <c r="P143" s="1342" t="n">
        <v>44230.3553421788</v>
      </c>
      <c r="Q143" s="1300" t="n">
        <v>25050.91617972</v>
      </c>
      <c r="R143" s="1301" t="n">
        <v>60905.671574625</v>
      </c>
      <c r="S143" s="1344" t="n">
        <v>69281.2715218988</v>
      </c>
    </row>
    <row r="144" customFormat="false" ht="16.5" hidden="false" customHeight="false" outlineLevel="0" collapsed="false">
      <c r="A144" s="1391" t="s">
        <v>342</v>
      </c>
      <c r="B144" s="1395" t="n">
        <f aca="false">J144</f>
        <v>110</v>
      </c>
      <c r="C144" s="1395" t="s">
        <v>496</v>
      </c>
      <c r="D144" s="1395" t="n">
        <f aca="false">K144</f>
        <v>300</v>
      </c>
      <c r="E144" s="1395" t="s">
        <v>496</v>
      </c>
      <c r="F144" s="1393" t="n">
        <f aca="false">L144</f>
        <v>2250</v>
      </c>
      <c r="G144" s="1395" t="s">
        <v>496</v>
      </c>
      <c r="H144" s="1392" t="n">
        <v>2</v>
      </c>
      <c r="I144" s="1394" t="s">
        <v>497</v>
      </c>
      <c r="J144" s="1338" t="n">
        <v>110</v>
      </c>
      <c r="K144" s="1209" t="n">
        <v>300</v>
      </c>
      <c r="L144" s="1209" t="n">
        <v>2250</v>
      </c>
      <c r="M144" s="1310" t="n">
        <v>28.3760677531075</v>
      </c>
      <c r="N144" s="1211" t="n">
        <v>1555.67155783449</v>
      </c>
      <c r="O144" s="1212" t="n">
        <v>36486.339734565</v>
      </c>
      <c r="P144" s="1342" t="n">
        <v>45028.1866788563</v>
      </c>
      <c r="Q144" s="1300" t="n">
        <v>25499.8929721163</v>
      </c>
      <c r="R144" s="1301" t="n">
        <v>61986.2327066813</v>
      </c>
      <c r="S144" s="1344" t="n">
        <v>70528.0796509725</v>
      </c>
    </row>
    <row r="145" customFormat="false" ht="16.5" hidden="false" customHeight="false" outlineLevel="0" collapsed="false">
      <c r="A145" s="1391" t="s">
        <v>342</v>
      </c>
      <c r="B145" s="1395" t="n">
        <f aca="false">J145</f>
        <v>110</v>
      </c>
      <c r="C145" s="1395" t="s">
        <v>496</v>
      </c>
      <c r="D145" s="1395" t="n">
        <f aca="false">K145</f>
        <v>300</v>
      </c>
      <c r="E145" s="1395" t="s">
        <v>496</v>
      </c>
      <c r="F145" s="1393" t="n">
        <f aca="false">L145</f>
        <v>2300</v>
      </c>
      <c r="G145" s="1395" t="s">
        <v>496</v>
      </c>
      <c r="H145" s="1392" t="n">
        <v>2</v>
      </c>
      <c r="I145" s="1394" t="s">
        <v>497</v>
      </c>
      <c r="J145" s="1338" t="n">
        <v>110</v>
      </c>
      <c r="K145" s="1209" t="n">
        <v>300</v>
      </c>
      <c r="L145" s="1209" t="n">
        <v>2300</v>
      </c>
      <c r="M145" s="1310" t="n">
        <v>28.9569742125798</v>
      </c>
      <c r="N145" s="1211" t="n">
        <v>1596.61028304066</v>
      </c>
      <c r="O145" s="1212" t="n">
        <v>37117.924074225</v>
      </c>
      <c r="P145" s="1342" t="n">
        <v>45826.0181467425</v>
      </c>
      <c r="Q145" s="1300" t="n">
        <v>25948.8698957213</v>
      </c>
      <c r="R145" s="1301" t="n">
        <v>63066.7939699463</v>
      </c>
      <c r="S145" s="1344" t="n">
        <v>71774.8880424638</v>
      </c>
    </row>
    <row r="146" customFormat="false" ht="16.5" hidden="false" customHeight="false" outlineLevel="0" collapsed="false">
      <c r="A146" s="1391" t="s">
        <v>342</v>
      </c>
      <c r="B146" s="1395" t="n">
        <f aca="false">J146</f>
        <v>110</v>
      </c>
      <c r="C146" s="1395" t="s">
        <v>496</v>
      </c>
      <c r="D146" s="1395" t="n">
        <f aca="false">K146</f>
        <v>300</v>
      </c>
      <c r="E146" s="1395" t="s">
        <v>496</v>
      </c>
      <c r="F146" s="1393" t="n">
        <f aca="false">L146</f>
        <v>2350</v>
      </c>
      <c r="G146" s="1395" t="s">
        <v>496</v>
      </c>
      <c r="H146" s="1392" t="n">
        <v>2</v>
      </c>
      <c r="I146" s="1394" t="s">
        <v>497</v>
      </c>
      <c r="J146" s="1338" t="n">
        <v>110</v>
      </c>
      <c r="K146" s="1209" t="n">
        <v>300</v>
      </c>
      <c r="L146" s="1209" t="n">
        <v>2350</v>
      </c>
      <c r="M146" s="1310" t="n">
        <v>29.5378806720521</v>
      </c>
      <c r="N146" s="1211" t="n">
        <v>1637.54900824683</v>
      </c>
      <c r="O146" s="1212" t="n">
        <v>37749.508413885</v>
      </c>
      <c r="P146" s="1342" t="n">
        <v>46623.84948342</v>
      </c>
      <c r="Q146" s="1300" t="n">
        <v>26613.3436767</v>
      </c>
      <c r="R146" s="1301" t="n">
        <v>64362.852090585</v>
      </c>
      <c r="S146" s="1344" t="n">
        <v>73237.19316012</v>
      </c>
    </row>
    <row r="147" customFormat="false" ht="16.5" hidden="false" customHeight="false" outlineLevel="0" collapsed="false">
      <c r="A147" s="1391" t="s">
        <v>342</v>
      </c>
      <c r="B147" s="1395" t="n">
        <f aca="false">J147</f>
        <v>110</v>
      </c>
      <c r="C147" s="1395" t="s">
        <v>496</v>
      </c>
      <c r="D147" s="1395" t="n">
        <f aca="false">K147</f>
        <v>300</v>
      </c>
      <c r="E147" s="1395" t="s">
        <v>496</v>
      </c>
      <c r="F147" s="1393" t="n">
        <f aca="false">L147</f>
        <v>2400</v>
      </c>
      <c r="G147" s="1395" t="s">
        <v>496</v>
      </c>
      <c r="H147" s="1392" t="n">
        <v>2</v>
      </c>
      <c r="I147" s="1394" t="s">
        <v>497</v>
      </c>
      <c r="J147" s="1338" t="n">
        <v>110</v>
      </c>
      <c r="K147" s="1209" t="n">
        <v>300</v>
      </c>
      <c r="L147" s="1209" t="n">
        <v>2400</v>
      </c>
      <c r="M147" s="1310" t="n">
        <v>30.1187871315243</v>
      </c>
      <c r="N147" s="1211" t="n">
        <v>1678.487733453</v>
      </c>
      <c r="O147" s="1212" t="n">
        <v>38381.092753545</v>
      </c>
      <c r="P147" s="1342" t="n">
        <v>47421.6808200975</v>
      </c>
      <c r="Q147" s="1300" t="n">
        <v>27062.3204690963</v>
      </c>
      <c r="R147" s="1301" t="n">
        <v>65443.4132226413</v>
      </c>
      <c r="S147" s="1344" t="n">
        <v>74484.0012891938</v>
      </c>
    </row>
    <row r="148" customFormat="false" ht="16.5" hidden="false" customHeight="false" outlineLevel="0" collapsed="false">
      <c r="A148" s="1391" t="s">
        <v>342</v>
      </c>
      <c r="B148" s="1395" t="n">
        <f aca="false">J148</f>
        <v>110</v>
      </c>
      <c r="C148" s="1395" t="s">
        <v>496</v>
      </c>
      <c r="D148" s="1395" t="n">
        <f aca="false">K148</f>
        <v>300</v>
      </c>
      <c r="E148" s="1395" t="s">
        <v>496</v>
      </c>
      <c r="F148" s="1393" t="n">
        <f aca="false">L148</f>
        <v>2450</v>
      </c>
      <c r="G148" s="1395" t="s">
        <v>496</v>
      </c>
      <c r="H148" s="1392" t="n">
        <v>2</v>
      </c>
      <c r="I148" s="1394" t="s">
        <v>497</v>
      </c>
      <c r="J148" s="1338" t="n">
        <v>110</v>
      </c>
      <c r="K148" s="1209" t="n">
        <v>300</v>
      </c>
      <c r="L148" s="1209" t="n">
        <v>2450</v>
      </c>
      <c r="M148" s="1310" t="n">
        <v>30.6996935909966</v>
      </c>
      <c r="N148" s="1211" t="n">
        <v>1719.42645865917</v>
      </c>
      <c r="O148" s="1212" t="n">
        <v>39012.6770932049</v>
      </c>
      <c r="P148" s="1342" t="n">
        <v>48219.5122879838</v>
      </c>
      <c r="Q148" s="1300" t="n">
        <v>27726.7943812838</v>
      </c>
      <c r="R148" s="1301" t="n">
        <v>66739.4714744887</v>
      </c>
      <c r="S148" s="1344" t="n">
        <v>75946.3066692675</v>
      </c>
    </row>
    <row r="149" customFormat="false" ht="16.5" hidden="false" customHeight="false" outlineLevel="0" collapsed="false">
      <c r="A149" s="1391" t="s">
        <v>342</v>
      </c>
      <c r="B149" s="1395" t="n">
        <f aca="false">J149</f>
        <v>110</v>
      </c>
      <c r="C149" s="1395" t="s">
        <v>496</v>
      </c>
      <c r="D149" s="1395" t="n">
        <f aca="false">K149</f>
        <v>300</v>
      </c>
      <c r="E149" s="1395" t="s">
        <v>496</v>
      </c>
      <c r="F149" s="1393" t="n">
        <f aca="false">L149</f>
        <v>2500</v>
      </c>
      <c r="G149" s="1395" t="s">
        <v>496</v>
      </c>
      <c r="H149" s="1392" t="n">
        <v>2</v>
      </c>
      <c r="I149" s="1394" t="s">
        <v>497</v>
      </c>
      <c r="J149" s="1338" t="n">
        <v>110</v>
      </c>
      <c r="K149" s="1209" t="n">
        <v>300</v>
      </c>
      <c r="L149" s="1209" t="n">
        <v>2500</v>
      </c>
      <c r="M149" s="1310" t="n">
        <v>31.6253668504689</v>
      </c>
      <c r="N149" s="1211" t="n">
        <v>1760.36518386534</v>
      </c>
      <c r="O149" s="1212" t="n">
        <v>40320.5693246325</v>
      </c>
      <c r="P149" s="1342" t="n">
        <v>49879.1320104825</v>
      </c>
      <c r="Q149" s="1300" t="n">
        <v>28175.77117368</v>
      </c>
      <c r="R149" s="1301" t="n">
        <v>68496.3404983125</v>
      </c>
      <c r="S149" s="1344" t="n">
        <v>78054.9031841625</v>
      </c>
    </row>
    <row r="150" customFormat="false" ht="16.5" hidden="false" customHeight="false" outlineLevel="0" collapsed="false">
      <c r="A150" s="1391" t="s">
        <v>342</v>
      </c>
      <c r="B150" s="1395" t="n">
        <f aca="false">J150</f>
        <v>110</v>
      </c>
      <c r="C150" s="1395" t="s">
        <v>496</v>
      </c>
      <c r="D150" s="1395" t="n">
        <f aca="false">K150</f>
        <v>300</v>
      </c>
      <c r="E150" s="1395" t="s">
        <v>496</v>
      </c>
      <c r="F150" s="1393" t="n">
        <f aca="false">L150</f>
        <v>2550</v>
      </c>
      <c r="G150" s="1395" t="s">
        <v>496</v>
      </c>
      <c r="H150" s="1392" t="n">
        <v>2</v>
      </c>
      <c r="I150" s="1394" t="s">
        <v>497</v>
      </c>
      <c r="J150" s="1338" t="n">
        <v>110</v>
      </c>
      <c r="K150" s="1209" t="n">
        <v>300</v>
      </c>
      <c r="L150" s="1209" t="n">
        <v>2550</v>
      </c>
      <c r="M150" s="1310" t="n">
        <v>32.2062733099411</v>
      </c>
      <c r="N150" s="1211" t="n">
        <v>1801.30390907151</v>
      </c>
      <c r="O150" s="1212" t="n">
        <v>41289.6502543388</v>
      </c>
      <c r="P150" s="1342" t="n">
        <v>50690.08422216</v>
      </c>
      <c r="Q150" s="1300" t="n">
        <v>28840.2450858675</v>
      </c>
      <c r="R150" s="1301" t="n">
        <v>70129.8953402063</v>
      </c>
      <c r="S150" s="1344" t="n">
        <v>79530.3293080275</v>
      </c>
    </row>
    <row r="151" customFormat="false" ht="16.5" hidden="false" customHeight="false" outlineLevel="0" collapsed="false">
      <c r="A151" s="1391" t="s">
        <v>342</v>
      </c>
      <c r="B151" s="1392" t="n">
        <f aca="false">J151</f>
        <v>110</v>
      </c>
      <c r="C151" s="1392" t="s">
        <v>496</v>
      </c>
      <c r="D151" s="1392" t="n">
        <f aca="false">K151</f>
        <v>300</v>
      </c>
      <c r="E151" s="1392" t="s">
        <v>496</v>
      </c>
      <c r="F151" s="1393" t="n">
        <f aca="false">L151</f>
        <v>2600</v>
      </c>
      <c r="G151" s="1392" t="s">
        <v>496</v>
      </c>
      <c r="H151" s="1392" t="n">
        <v>2</v>
      </c>
      <c r="I151" s="1394" t="s">
        <v>497</v>
      </c>
      <c r="J151" s="1338" t="n">
        <v>110</v>
      </c>
      <c r="K151" s="1209" t="n">
        <v>300</v>
      </c>
      <c r="L151" s="1209" t="n">
        <v>2600</v>
      </c>
      <c r="M151" s="1310" t="n">
        <v>32.7871797694134</v>
      </c>
      <c r="N151" s="1211" t="n">
        <v>1842.24263427768</v>
      </c>
      <c r="O151" s="1212" t="n">
        <v>41921.2345939988</v>
      </c>
      <c r="P151" s="1342" t="n">
        <v>51487.9156900463</v>
      </c>
      <c r="Q151" s="1300" t="n">
        <v>29289.2218782638</v>
      </c>
      <c r="R151" s="1301" t="n">
        <v>71210.4564722625</v>
      </c>
      <c r="S151" s="1344" t="n">
        <v>80777.13756831</v>
      </c>
    </row>
    <row r="152" customFormat="false" ht="16.5" hidden="false" customHeight="false" outlineLevel="0" collapsed="false">
      <c r="A152" s="1391" t="s">
        <v>342</v>
      </c>
      <c r="B152" s="1395" t="n">
        <f aca="false">J152</f>
        <v>110</v>
      </c>
      <c r="C152" s="1395" t="s">
        <v>496</v>
      </c>
      <c r="D152" s="1395" t="n">
        <f aca="false">K152</f>
        <v>300</v>
      </c>
      <c r="E152" s="1395" t="s">
        <v>496</v>
      </c>
      <c r="F152" s="1393" t="n">
        <f aca="false">L152</f>
        <v>2650</v>
      </c>
      <c r="G152" s="1395" t="s">
        <v>496</v>
      </c>
      <c r="H152" s="1392" t="n">
        <v>2</v>
      </c>
      <c r="I152" s="1394" t="s">
        <v>497</v>
      </c>
      <c r="J152" s="1338" t="n">
        <v>110</v>
      </c>
      <c r="K152" s="1209" t="n">
        <v>300</v>
      </c>
      <c r="L152" s="1209" t="n">
        <v>2650</v>
      </c>
      <c r="M152" s="1310" t="n">
        <v>33.3680862288857</v>
      </c>
      <c r="N152" s="1211" t="n">
        <v>1883.18135948385</v>
      </c>
      <c r="O152" s="1212" t="n">
        <v>42552.8189336588</v>
      </c>
      <c r="P152" s="1342" t="n">
        <v>52285.7470267238</v>
      </c>
      <c r="Q152" s="1300" t="n">
        <v>29953.6956592425</v>
      </c>
      <c r="R152" s="1301" t="n">
        <v>72506.5145929013</v>
      </c>
      <c r="S152" s="1344" t="n">
        <v>82239.4426859663</v>
      </c>
    </row>
    <row r="153" customFormat="false" ht="16.5" hidden="false" customHeight="false" outlineLevel="0" collapsed="false">
      <c r="A153" s="1391" t="s">
        <v>342</v>
      </c>
      <c r="B153" s="1395" t="n">
        <f aca="false">J153</f>
        <v>110</v>
      </c>
      <c r="C153" s="1395" t="s">
        <v>496</v>
      </c>
      <c r="D153" s="1395" t="n">
        <f aca="false">K153</f>
        <v>300</v>
      </c>
      <c r="E153" s="1395" t="s">
        <v>496</v>
      </c>
      <c r="F153" s="1393" t="n">
        <f aca="false">L153</f>
        <v>2700</v>
      </c>
      <c r="G153" s="1395" t="s">
        <v>496</v>
      </c>
      <c r="H153" s="1392" t="n">
        <v>2</v>
      </c>
      <c r="I153" s="1394" t="s">
        <v>497</v>
      </c>
      <c r="J153" s="1338" t="n">
        <v>110</v>
      </c>
      <c r="K153" s="1209" t="n">
        <v>300</v>
      </c>
      <c r="L153" s="1209" t="n">
        <v>2700</v>
      </c>
      <c r="M153" s="1310" t="n">
        <v>33.9489926883579</v>
      </c>
      <c r="N153" s="1211" t="n">
        <v>1924.12008469003</v>
      </c>
      <c r="O153" s="1212" t="n">
        <v>43184.4032733188</v>
      </c>
      <c r="P153" s="1342" t="n">
        <v>53083.5783634013</v>
      </c>
      <c r="Q153" s="1300" t="n">
        <v>30402.6725828475</v>
      </c>
      <c r="R153" s="1301" t="n">
        <v>73587.0758561663</v>
      </c>
      <c r="S153" s="1344" t="n">
        <v>83486.2509462488</v>
      </c>
    </row>
    <row r="154" customFormat="false" ht="16.5" hidden="false" customHeight="false" outlineLevel="0" collapsed="false">
      <c r="A154" s="1391" t="s">
        <v>342</v>
      </c>
      <c r="B154" s="1395" t="n">
        <f aca="false">J154</f>
        <v>110</v>
      </c>
      <c r="C154" s="1395" t="s">
        <v>496</v>
      </c>
      <c r="D154" s="1395" t="n">
        <f aca="false">K154</f>
        <v>300</v>
      </c>
      <c r="E154" s="1395" t="s">
        <v>496</v>
      </c>
      <c r="F154" s="1393" t="n">
        <f aca="false">L154</f>
        <v>2750</v>
      </c>
      <c r="G154" s="1395" t="s">
        <v>496</v>
      </c>
      <c r="H154" s="1392" t="n">
        <v>2</v>
      </c>
      <c r="I154" s="1394" t="s">
        <v>497</v>
      </c>
      <c r="J154" s="1338" t="n">
        <v>110</v>
      </c>
      <c r="K154" s="1209" t="n">
        <v>300</v>
      </c>
      <c r="L154" s="1209" t="n">
        <v>2750</v>
      </c>
      <c r="M154" s="1310" t="n">
        <v>34.5298991478302</v>
      </c>
      <c r="N154" s="1211" t="n">
        <v>1965.0588098962</v>
      </c>
      <c r="O154" s="1212" t="n">
        <v>43815.9876129788</v>
      </c>
      <c r="P154" s="1342" t="n">
        <v>53881.4098312875</v>
      </c>
      <c r="Q154" s="1300" t="n">
        <v>30851.6493752438</v>
      </c>
      <c r="R154" s="1301" t="n">
        <v>74667.6369882225</v>
      </c>
      <c r="S154" s="1344" t="n">
        <v>84733.0592065313</v>
      </c>
    </row>
    <row r="155" customFormat="false" ht="16.5" hidden="false" customHeight="false" outlineLevel="0" collapsed="false">
      <c r="A155" s="1391" t="s">
        <v>342</v>
      </c>
      <c r="B155" s="1395" t="n">
        <f aca="false">J155</f>
        <v>110</v>
      </c>
      <c r="C155" s="1395" t="s">
        <v>496</v>
      </c>
      <c r="D155" s="1395" t="n">
        <f aca="false">K155</f>
        <v>300</v>
      </c>
      <c r="E155" s="1395" t="s">
        <v>496</v>
      </c>
      <c r="F155" s="1393" t="n">
        <f aca="false">L155</f>
        <v>2800</v>
      </c>
      <c r="G155" s="1395" t="s">
        <v>496</v>
      </c>
      <c r="H155" s="1392" t="n">
        <v>2</v>
      </c>
      <c r="I155" s="1394" t="s">
        <v>497</v>
      </c>
      <c r="J155" s="1338" t="n">
        <v>110</v>
      </c>
      <c r="K155" s="1209" t="n">
        <v>300</v>
      </c>
      <c r="L155" s="1209" t="n">
        <v>2800</v>
      </c>
      <c r="M155" s="1310" t="n">
        <v>35.1108056073025</v>
      </c>
      <c r="N155" s="1211" t="n">
        <v>2005.99753510237</v>
      </c>
      <c r="O155" s="1212" t="n">
        <v>44447.5719526388</v>
      </c>
      <c r="P155" s="1342" t="n">
        <v>54679.241167965</v>
      </c>
      <c r="Q155" s="1300" t="n">
        <v>31516.1231562225</v>
      </c>
      <c r="R155" s="1301" t="n">
        <v>75963.6951088613</v>
      </c>
      <c r="S155" s="1344" t="n">
        <v>86195.3643241875</v>
      </c>
    </row>
    <row r="156" customFormat="false" ht="16.5" hidden="false" customHeight="false" outlineLevel="0" collapsed="false">
      <c r="A156" s="1391" t="s">
        <v>342</v>
      </c>
      <c r="B156" s="1395" t="n">
        <f aca="false">J156</f>
        <v>110</v>
      </c>
      <c r="C156" s="1395" t="s">
        <v>496</v>
      </c>
      <c r="D156" s="1395" t="n">
        <f aca="false">K156</f>
        <v>300</v>
      </c>
      <c r="E156" s="1395" t="s">
        <v>496</v>
      </c>
      <c r="F156" s="1393" t="n">
        <f aca="false">L156</f>
        <v>2850</v>
      </c>
      <c r="G156" s="1395" t="s">
        <v>496</v>
      </c>
      <c r="H156" s="1392" t="n">
        <v>2</v>
      </c>
      <c r="I156" s="1394" t="s">
        <v>497</v>
      </c>
      <c r="J156" s="1338" t="n">
        <v>110</v>
      </c>
      <c r="K156" s="1209" t="n">
        <v>300</v>
      </c>
      <c r="L156" s="1209" t="n">
        <v>2850</v>
      </c>
      <c r="M156" s="1310" t="n">
        <v>35.6917120667748</v>
      </c>
      <c r="N156" s="1211" t="n">
        <v>2046.93626030854</v>
      </c>
      <c r="O156" s="1212" t="n">
        <v>45079.1562922988</v>
      </c>
      <c r="P156" s="1342" t="n">
        <v>55477.0726358513</v>
      </c>
      <c r="Q156" s="1300" t="n">
        <v>31965.1000798275</v>
      </c>
      <c r="R156" s="1301" t="n">
        <v>77044.2563721263</v>
      </c>
      <c r="S156" s="1344" t="n">
        <v>87442.1727156788</v>
      </c>
    </row>
    <row r="157" customFormat="false" ht="16.5" hidden="false" customHeight="false" outlineLevel="0" collapsed="false">
      <c r="A157" s="1391" t="s">
        <v>342</v>
      </c>
      <c r="B157" s="1395" t="n">
        <f aca="false">J157</f>
        <v>110</v>
      </c>
      <c r="C157" s="1395" t="s">
        <v>496</v>
      </c>
      <c r="D157" s="1395" t="n">
        <f aca="false">K157</f>
        <v>300</v>
      </c>
      <c r="E157" s="1395" t="s">
        <v>496</v>
      </c>
      <c r="F157" s="1393" t="n">
        <f aca="false">L157</f>
        <v>2900</v>
      </c>
      <c r="G157" s="1395" t="s">
        <v>496</v>
      </c>
      <c r="H157" s="1392" t="n">
        <v>2</v>
      </c>
      <c r="I157" s="1394" t="s">
        <v>497</v>
      </c>
      <c r="J157" s="1338" t="n">
        <v>110</v>
      </c>
      <c r="K157" s="1209" t="n">
        <v>300</v>
      </c>
      <c r="L157" s="1209" t="n">
        <v>2900</v>
      </c>
      <c r="M157" s="1310" t="n">
        <v>36.272618526247</v>
      </c>
      <c r="N157" s="1211" t="n">
        <v>2087.87498551471</v>
      </c>
      <c r="O157" s="1212" t="n">
        <v>45710.7406319586</v>
      </c>
      <c r="P157" s="1342" t="n">
        <v>56274.9039725288</v>
      </c>
      <c r="Q157" s="1300" t="n">
        <v>32629.5738608063</v>
      </c>
      <c r="R157" s="1301" t="n">
        <v>78340.3144927649</v>
      </c>
      <c r="S157" s="1344" t="n">
        <v>88904.477833335</v>
      </c>
    </row>
    <row r="158" customFormat="false" ht="16.5" hidden="false" customHeight="false" outlineLevel="0" collapsed="false">
      <c r="A158" s="1391" t="s">
        <v>342</v>
      </c>
      <c r="B158" s="1395" t="n">
        <f aca="false">J158</f>
        <v>110</v>
      </c>
      <c r="C158" s="1395" t="s">
        <v>496</v>
      </c>
      <c r="D158" s="1395" t="n">
        <f aca="false">K158</f>
        <v>300</v>
      </c>
      <c r="E158" s="1395" t="s">
        <v>496</v>
      </c>
      <c r="F158" s="1393" t="n">
        <f aca="false">L158</f>
        <v>2950</v>
      </c>
      <c r="G158" s="1395" t="s">
        <v>496</v>
      </c>
      <c r="H158" s="1392" t="n">
        <v>2</v>
      </c>
      <c r="I158" s="1394" t="s">
        <v>497</v>
      </c>
      <c r="J158" s="1338" t="n">
        <v>110</v>
      </c>
      <c r="K158" s="1209" t="n">
        <v>300</v>
      </c>
      <c r="L158" s="1209" t="n">
        <v>2950</v>
      </c>
      <c r="M158" s="1310" t="n">
        <v>36.8535249857193</v>
      </c>
      <c r="N158" s="1211" t="n">
        <v>2128.81371072088</v>
      </c>
      <c r="O158" s="1212" t="n">
        <v>46342.3249716188</v>
      </c>
      <c r="P158" s="1342" t="n">
        <v>57072.7353092063</v>
      </c>
      <c r="Q158" s="1300" t="n">
        <v>33078.5507844113</v>
      </c>
      <c r="R158" s="1301" t="n">
        <v>79420.87575603</v>
      </c>
      <c r="S158" s="1344" t="n">
        <v>90151.2860936175</v>
      </c>
    </row>
    <row r="159" customFormat="false" ht="16.5" hidden="false" customHeight="false" outlineLevel="0" collapsed="false">
      <c r="A159" s="1396" t="s">
        <v>342</v>
      </c>
      <c r="B159" s="1397" t="n">
        <f aca="false">J159</f>
        <v>110</v>
      </c>
      <c r="C159" s="1397" t="s">
        <v>496</v>
      </c>
      <c r="D159" s="1397" t="n">
        <f aca="false">K159</f>
        <v>300</v>
      </c>
      <c r="E159" s="1397" t="s">
        <v>496</v>
      </c>
      <c r="F159" s="1398" t="n">
        <f aca="false">L159</f>
        <v>3000</v>
      </c>
      <c r="G159" s="1397" t="s">
        <v>496</v>
      </c>
      <c r="H159" s="1399" t="n">
        <v>2</v>
      </c>
      <c r="I159" s="1400" t="s">
        <v>497</v>
      </c>
      <c r="J159" s="1368" t="n">
        <v>110</v>
      </c>
      <c r="K159" s="1220" t="n">
        <v>300</v>
      </c>
      <c r="L159" s="1220" t="n">
        <v>3000</v>
      </c>
      <c r="M159" s="1247" t="n">
        <v>37.6685394451916</v>
      </c>
      <c r="N159" s="1222" t="n">
        <v>2169.75243592705</v>
      </c>
      <c r="O159" s="1223" t="n">
        <v>47200.3231302788</v>
      </c>
      <c r="P159" s="1375" t="n">
        <v>58096.9805960925</v>
      </c>
      <c r="Q159" s="1303" t="n">
        <v>33743.02456539</v>
      </c>
      <c r="R159" s="1304" t="n">
        <v>80943.3476956688</v>
      </c>
      <c r="S159" s="1370" t="n">
        <v>91840.0051614825</v>
      </c>
    </row>
    <row r="160" customFormat="false" ht="21.75" hidden="false" customHeight="false" outlineLevel="0" collapsed="false">
      <c r="A160" s="1201" t="s">
        <v>539</v>
      </c>
      <c r="B160" s="1201"/>
      <c r="C160" s="1201"/>
      <c r="D160" s="1201"/>
      <c r="E160" s="1201"/>
      <c r="F160" s="1201"/>
      <c r="G160" s="1201"/>
      <c r="H160" s="1201"/>
      <c r="I160" s="1201"/>
      <c r="J160" s="1201"/>
      <c r="K160" s="1201"/>
      <c r="L160" s="1201"/>
      <c r="M160" s="1201"/>
      <c r="N160" s="1201"/>
      <c r="O160" s="1201"/>
      <c r="P160" s="1201"/>
      <c r="Q160" s="1201"/>
      <c r="R160" s="1201"/>
      <c r="S160" s="1201"/>
    </row>
    <row r="161" customFormat="false" ht="16.5" hidden="false" customHeight="false" outlineLevel="0" collapsed="false">
      <c r="A161" s="1202" t="s">
        <v>519</v>
      </c>
      <c r="B161" s="1202"/>
      <c r="C161" s="1202"/>
      <c r="D161" s="1202"/>
      <c r="E161" s="1202"/>
      <c r="F161" s="1202"/>
      <c r="G161" s="1202"/>
      <c r="H161" s="1202"/>
      <c r="I161" s="1202"/>
      <c r="J161" s="1202"/>
      <c r="K161" s="1202"/>
      <c r="L161" s="1202"/>
      <c r="M161" s="1202"/>
      <c r="N161" s="1202"/>
      <c r="O161" s="1202"/>
      <c r="P161" s="1202"/>
      <c r="Q161" s="1202"/>
      <c r="R161" s="1202"/>
      <c r="S161" s="1202"/>
    </row>
    <row r="162" customFormat="false" ht="16.5" hidden="false" customHeight="false" outlineLevel="0" collapsed="false">
      <c r="A162" s="1391" t="s">
        <v>342</v>
      </c>
      <c r="B162" s="1392" t="n">
        <f aca="false">J162</f>
        <v>110</v>
      </c>
      <c r="C162" s="1392" t="s">
        <v>496</v>
      </c>
      <c r="D162" s="1392" t="n">
        <f aca="false">K162</f>
        <v>360</v>
      </c>
      <c r="E162" s="1392" t="s">
        <v>496</v>
      </c>
      <c r="F162" s="1393" t="n">
        <f aca="false">L162</f>
        <v>600</v>
      </c>
      <c r="G162" s="1392" t="s">
        <v>496</v>
      </c>
      <c r="H162" s="1392" t="n">
        <v>2</v>
      </c>
      <c r="I162" s="1394" t="s">
        <v>497</v>
      </c>
      <c r="J162" s="1371" t="n">
        <v>110</v>
      </c>
      <c r="K162" s="1226" t="n">
        <v>360</v>
      </c>
      <c r="L162" s="1226" t="n">
        <v>600</v>
      </c>
      <c r="M162" s="1409" t="n">
        <v>9.90143530757524</v>
      </c>
      <c r="N162" s="1228" t="n">
        <v>257.370226672759</v>
      </c>
      <c r="O162" s="1229" t="n">
        <v>14934.1254733688</v>
      </c>
      <c r="P162" s="1374" t="n">
        <v>18923.0122603575</v>
      </c>
      <c r="Q162" s="1297" t="n">
        <v>8602.21294115625</v>
      </c>
      <c r="R162" s="1298" t="n">
        <v>23536.338414525</v>
      </c>
      <c r="S162" s="1373" t="n">
        <v>27525.2252015138</v>
      </c>
    </row>
    <row r="163" customFormat="false" ht="16.5" hidden="false" customHeight="false" outlineLevel="0" collapsed="false">
      <c r="A163" s="1391" t="s">
        <v>342</v>
      </c>
      <c r="B163" s="1395" t="n">
        <f aca="false">J163</f>
        <v>110</v>
      </c>
      <c r="C163" s="1395" t="s">
        <v>496</v>
      </c>
      <c r="D163" s="1395" t="n">
        <f aca="false">K163</f>
        <v>360</v>
      </c>
      <c r="E163" s="1395" t="s">
        <v>496</v>
      </c>
      <c r="F163" s="1393" t="n">
        <f aca="false">L163</f>
        <v>650</v>
      </c>
      <c r="G163" s="1395" t="s">
        <v>496</v>
      </c>
      <c r="H163" s="1392" t="n">
        <v>2</v>
      </c>
      <c r="I163" s="1394" t="s">
        <v>497</v>
      </c>
      <c r="J163" s="1338" t="n">
        <v>110</v>
      </c>
      <c r="K163" s="1209" t="n">
        <v>360</v>
      </c>
      <c r="L163" s="1209" t="n">
        <v>650</v>
      </c>
      <c r="M163" s="1310" t="n">
        <v>10.5502683934686</v>
      </c>
      <c r="N163" s="1211" t="n">
        <v>308.844272007311</v>
      </c>
      <c r="O163" s="1212" t="n">
        <v>15593.1707547338</v>
      </c>
      <c r="P163" s="1342" t="n">
        <v>19767.4868643638</v>
      </c>
      <c r="Q163" s="1300" t="n">
        <v>9119.59344723375</v>
      </c>
      <c r="R163" s="1301" t="n">
        <v>24712.7642019675</v>
      </c>
      <c r="S163" s="1344" t="n">
        <v>28887.0803115975</v>
      </c>
    </row>
    <row r="164" customFormat="false" ht="16.5" hidden="false" customHeight="false" outlineLevel="0" collapsed="false">
      <c r="A164" s="1391" t="s">
        <v>342</v>
      </c>
      <c r="B164" s="1395" t="n">
        <f aca="false">J164</f>
        <v>110</v>
      </c>
      <c r="C164" s="1395" t="s">
        <v>496</v>
      </c>
      <c r="D164" s="1395" t="n">
        <f aca="false">K164</f>
        <v>360</v>
      </c>
      <c r="E164" s="1395" t="s">
        <v>496</v>
      </c>
      <c r="F164" s="1393" t="n">
        <f aca="false">L164</f>
        <v>700</v>
      </c>
      <c r="G164" s="1395" t="s">
        <v>496</v>
      </c>
      <c r="H164" s="1392" t="n">
        <v>2</v>
      </c>
      <c r="I164" s="1394" t="s">
        <v>497</v>
      </c>
      <c r="J164" s="1338" t="n">
        <v>110</v>
      </c>
      <c r="K164" s="1209" t="n">
        <v>360</v>
      </c>
      <c r="L164" s="1209" t="n">
        <v>700</v>
      </c>
      <c r="M164" s="1310" t="n">
        <v>11.1991014793619</v>
      </c>
      <c r="N164" s="1211" t="n">
        <v>360.318317341863</v>
      </c>
      <c r="O164" s="1212" t="n">
        <v>16252.21590489</v>
      </c>
      <c r="P164" s="1342" t="n">
        <v>20611.9613371613</v>
      </c>
      <c r="Q164" s="1300" t="n">
        <v>9852.47094189375</v>
      </c>
      <c r="R164" s="1301" t="n">
        <v>26104.6868467838</v>
      </c>
      <c r="S164" s="1344" t="n">
        <v>30464.432279055</v>
      </c>
    </row>
    <row r="165" customFormat="false" ht="16.5" hidden="false" customHeight="false" outlineLevel="0" collapsed="false">
      <c r="A165" s="1391" t="s">
        <v>342</v>
      </c>
      <c r="B165" s="1395" t="n">
        <f aca="false">J165</f>
        <v>110</v>
      </c>
      <c r="C165" s="1395" t="s">
        <v>496</v>
      </c>
      <c r="D165" s="1395" t="n">
        <f aca="false">K165</f>
        <v>360</v>
      </c>
      <c r="E165" s="1395" t="s">
        <v>496</v>
      </c>
      <c r="F165" s="1393" t="n">
        <f aca="false">L165</f>
        <v>750</v>
      </c>
      <c r="G165" s="1395" t="s">
        <v>496</v>
      </c>
      <c r="H165" s="1392" t="n">
        <v>2</v>
      </c>
      <c r="I165" s="1394" t="s">
        <v>497</v>
      </c>
      <c r="J165" s="1338" t="n">
        <v>110</v>
      </c>
      <c r="K165" s="1209" t="n">
        <v>360</v>
      </c>
      <c r="L165" s="1209" t="n">
        <v>750</v>
      </c>
      <c r="M165" s="1310" t="n">
        <v>11.8479345652552</v>
      </c>
      <c r="N165" s="1211" t="n">
        <v>411.792362676415</v>
      </c>
      <c r="O165" s="1212" t="n">
        <v>16911.2610550463</v>
      </c>
      <c r="P165" s="1342" t="n">
        <v>21456.4359411675</v>
      </c>
      <c r="Q165" s="1300" t="n">
        <v>10369.8514479713</v>
      </c>
      <c r="R165" s="1301" t="n">
        <v>27281.1125030175</v>
      </c>
      <c r="S165" s="1344" t="n">
        <v>31826.2873891388</v>
      </c>
    </row>
    <row r="166" customFormat="false" ht="16.5" hidden="false" customHeight="false" outlineLevel="0" collapsed="false">
      <c r="A166" s="1391" t="s">
        <v>342</v>
      </c>
      <c r="B166" s="1395" t="n">
        <f aca="false">J166</f>
        <v>110</v>
      </c>
      <c r="C166" s="1395" t="s">
        <v>496</v>
      </c>
      <c r="D166" s="1395" t="n">
        <f aca="false">K166</f>
        <v>360</v>
      </c>
      <c r="E166" s="1395" t="s">
        <v>496</v>
      </c>
      <c r="F166" s="1393" t="n">
        <f aca="false">L166</f>
        <v>800</v>
      </c>
      <c r="G166" s="1395" t="s">
        <v>496</v>
      </c>
      <c r="H166" s="1392" t="n">
        <v>2</v>
      </c>
      <c r="I166" s="1394" t="s">
        <v>497</v>
      </c>
      <c r="J166" s="1338" t="n">
        <v>110</v>
      </c>
      <c r="K166" s="1209" t="n">
        <v>360</v>
      </c>
      <c r="L166" s="1209" t="n">
        <v>800</v>
      </c>
      <c r="M166" s="1310" t="n">
        <v>12.4967676511485</v>
      </c>
      <c r="N166" s="1211" t="n">
        <v>463.266408010967</v>
      </c>
      <c r="O166" s="1212" t="n">
        <v>17909.742979035</v>
      </c>
      <c r="P166" s="1342" t="n">
        <v>22314.0314201738</v>
      </c>
      <c r="Q166" s="1300" t="n">
        <v>10887.2319540488</v>
      </c>
      <c r="R166" s="1301" t="n">
        <v>28796.9749330838</v>
      </c>
      <c r="S166" s="1344" t="n">
        <v>33201.2633742225</v>
      </c>
    </row>
    <row r="167" customFormat="false" ht="16.5" hidden="false" customHeight="false" outlineLevel="0" collapsed="false">
      <c r="A167" s="1391" t="s">
        <v>342</v>
      </c>
      <c r="B167" s="1395" t="n">
        <f aca="false">J167</f>
        <v>110</v>
      </c>
      <c r="C167" s="1395" t="s">
        <v>496</v>
      </c>
      <c r="D167" s="1395" t="n">
        <f aca="false">K167</f>
        <v>360</v>
      </c>
      <c r="E167" s="1395" t="s">
        <v>496</v>
      </c>
      <c r="F167" s="1393" t="n">
        <f aca="false">L167</f>
        <v>850</v>
      </c>
      <c r="G167" s="1395" t="s">
        <v>496</v>
      </c>
      <c r="H167" s="1392" t="n">
        <v>2</v>
      </c>
      <c r="I167" s="1394" t="s">
        <v>497</v>
      </c>
      <c r="J167" s="1338" t="n">
        <v>110</v>
      </c>
      <c r="K167" s="1209" t="n">
        <v>360</v>
      </c>
      <c r="L167" s="1209" t="n">
        <v>850</v>
      </c>
      <c r="M167" s="1310" t="n">
        <v>13.1456007370419</v>
      </c>
      <c r="N167" s="1211" t="n">
        <v>514.740453345518</v>
      </c>
      <c r="O167" s="1212" t="n">
        <v>18568.7882604</v>
      </c>
      <c r="P167" s="1342" t="n">
        <v>23158.5058929713</v>
      </c>
      <c r="Q167" s="1300" t="n">
        <v>11620.1094487088</v>
      </c>
      <c r="R167" s="1301" t="n">
        <v>30188.8977091088</v>
      </c>
      <c r="S167" s="1344" t="n">
        <v>34778.61534168</v>
      </c>
    </row>
    <row r="168" customFormat="false" ht="16.5" hidden="false" customHeight="false" outlineLevel="0" collapsed="false">
      <c r="A168" s="1391" t="s">
        <v>342</v>
      </c>
      <c r="B168" s="1395" t="n">
        <f aca="false">J168</f>
        <v>110</v>
      </c>
      <c r="C168" s="1395" t="s">
        <v>496</v>
      </c>
      <c r="D168" s="1395" t="n">
        <f aca="false">K168</f>
        <v>360</v>
      </c>
      <c r="E168" s="1395" t="s">
        <v>496</v>
      </c>
      <c r="F168" s="1393" t="n">
        <f aca="false">L168</f>
        <v>900</v>
      </c>
      <c r="G168" s="1395" t="s">
        <v>496</v>
      </c>
      <c r="H168" s="1392" t="n">
        <v>2</v>
      </c>
      <c r="I168" s="1394" t="s">
        <v>497</v>
      </c>
      <c r="J168" s="1338" t="n">
        <v>110</v>
      </c>
      <c r="K168" s="1209" t="n">
        <v>360</v>
      </c>
      <c r="L168" s="1209" t="n">
        <v>900</v>
      </c>
      <c r="M168" s="1310" t="n">
        <v>13.7944338229352</v>
      </c>
      <c r="N168" s="1211" t="n">
        <v>566.21449868007</v>
      </c>
      <c r="O168" s="1212" t="n">
        <v>19227.8334105563</v>
      </c>
      <c r="P168" s="1342" t="n">
        <v>24002.9804969775</v>
      </c>
      <c r="Q168" s="1300" t="n">
        <v>12137.4899547863</v>
      </c>
      <c r="R168" s="1301" t="n">
        <v>31365.3233653425</v>
      </c>
      <c r="S168" s="1344" t="n">
        <v>36140.4704517638</v>
      </c>
    </row>
    <row r="169" customFormat="false" ht="16.5" hidden="false" customHeight="false" outlineLevel="0" collapsed="false">
      <c r="A169" s="1391" t="s">
        <v>342</v>
      </c>
      <c r="B169" s="1395" t="n">
        <f aca="false">J169</f>
        <v>110</v>
      </c>
      <c r="C169" s="1395" t="s">
        <v>496</v>
      </c>
      <c r="D169" s="1395" t="n">
        <f aca="false">K169</f>
        <v>360</v>
      </c>
      <c r="E169" s="1395" t="s">
        <v>496</v>
      </c>
      <c r="F169" s="1393" t="n">
        <f aca="false">L169</f>
        <v>950</v>
      </c>
      <c r="G169" s="1395" t="s">
        <v>496</v>
      </c>
      <c r="H169" s="1392" t="n">
        <v>2</v>
      </c>
      <c r="I169" s="1394" t="s">
        <v>497</v>
      </c>
      <c r="J169" s="1338" t="n">
        <v>110</v>
      </c>
      <c r="K169" s="1209" t="n">
        <v>360</v>
      </c>
      <c r="L169" s="1209" t="n">
        <v>950</v>
      </c>
      <c r="M169" s="1310" t="n">
        <v>14.4432669088285</v>
      </c>
      <c r="N169" s="1211" t="n">
        <v>617.688544014622</v>
      </c>
      <c r="O169" s="1212" t="n">
        <v>19886.8785607125</v>
      </c>
      <c r="P169" s="1342" t="n">
        <v>24847.4551009838</v>
      </c>
      <c r="Q169" s="1300" t="n">
        <v>12870.3674494463</v>
      </c>
      <c r="R169" s="1301" t="n">
        <v>32757.2460101588</v>
      </c>
      <c r="S169" s="1344" t="n">
        <v>37717.82255043</v>
      </c>
    </row>
    <row r="170" customFormat="false" ht="16.5" hidden="false" customHeight="false" outlineLevel="0" collapsed="false">
      <c r="A170" s="1391" t="s">
        <v>342</v>
      </c>
      <c r="B170" s="1395" t="n">
        <f aca="false">J170</f>
        <v>110</v>
      </c>
      <c r="C170" s="1395" t="s">
        <v>496</v>
      </c>
      <c r="D170" s="1395" t="n">
        <f aca="false">K170</f>
        <v>360</v>
      </c>
      <c r="E170" s="1395" t="s">
        <v>496</v>
      </c>
      <c r="F170" s="1393" t="n">
        <f aca="false">L170</f>
        <v>1000</v>
      </c>
      <c r="G170" s="1395" t="s">
        <v>496</v>
      </c>
      <c r="H170" s="1392" t="n">
        <v>2</v>
      </c>
      <c r="I170" s="1394" t="s">
        <v>497</v>
      </c>
      <c r="J170" s="1338" t="n">
        <v>110</v>
      </c>
      <c r="K170" s="1209" t="n">
        <v>360</v>
      </c>
      <c r="L170" s="1209" t="n">
        <v>1000</v>
      </c>
      <c r="M170" s="1310" t="n">
        <v>15.2325647947218</v>
      </c>
      <c r="N170" s="1211" t="n">
        <v>669.162589349174</v>
      </c>
      <c r="O170" s="1212" t="n">
        <v>20605.8178810688</v>
      </c>
      <c r="P170" s="1342" t="n">
        <v>25751.8237439813</v>
      </c>
      <c r="Q170" s="1300" t="n">
        <v>13387.7479555238</v>
      </c>
      <c r="R170" s="1301" t="n">
        <v>33993.5658365925</v>
      </c>
      <c r="S170" s="1344" t="n">
        <v>39139.571699505</v>
      </c>
    </row>
    <row r="171" customFormat="false" ht="16.5" hidden="false" customHeight="false" outlineLevel="0" collapsed="false">
      <c r="A171" s="1391" t="s">
        <v>342</v>
      </c>
      <c r="B171" s="1395" t="n">
        <f aca="false">J171</f>
        <v>110</v>
      </c>
      <c r="C171" s="1395" t="s">
        <v>496</v>
      </c>
      <c r="D171" s="1395" t="n">
        <f aca="false">K171</f>
        <v>360</v>
      </c>
      <c r="E171" s="1395" t="s">
        <v>496</v>
      </c>
      <c r="F171" s="1393" t="n">
        <f aca="false">L171</f>
        <v>1050</v>
      </c>
      <c r="G171" s="1395" t="s">
        <v>496</v>
      </c>
      <c r="H171" s="1392" t="n">
        <v>2</v>
      </c>
      <c r="I171" s="1394" t="s">
        <v>497</v>
      </c>
      <c r="J171" s="1338" t="n">
        <v>110</v>
      </c>
      <c r="K171" s="1209" t="n">
        <v>360</v>
      </c>
      <c r="L171" s="1209" t="n">
        <v>1050</v>
      </c>
      <c r="M171" s="1310" t="n">
        <v>15.8813978806151</v>
      </c>
      <c r="N171" s="1211" t="n">
        <v>720.636634683726</v>
      </c>
      <c r="O171" s="1212" t="n">
        <v>21264.863031225</v>
      </c>
      <c r="P171" s="1342" t="n">
        <v>26596.2983479875</v>
      </c>
      <c r="Q171" s="1300" t="n">
        <v>14120.6254501838</v>
      </c>
      <c r="R171" s="1301" t="n">
        <v>35385.4884814088</v>
      </c>
      <c r="S171" s="1344" t="n">
        <v>40716.9237981713</v>
      </c>
    </row>
    <row r="172" customFormat="false" ht="16.5" hidden="false" customHeight="false" outlineLevel="0" collapsed="false">
      <c r="A172" s="1391" t="s">
        <v>342</v>
      </c>
      <c r="B172" s="1392" t="n">
        <f aca="false">J172</f>
        <v>110</v>
      </c>
      <c r="C172" s="1392" t="s">
        <v>496</v>
      </c>
      <c r="D172" s="1392" t="n">
        <f aca="false">K172</f>
        <v>360</v>
      </c>
      <c r="E172" s="1392" t="s">
        <v>496</v>
      </c>
      <c r="F172" s="1393" t="n">
        <f aca="false">L172</f>
        <v>1100</v>
      </c>
      <c r="G172" s="1392" t="s">
        <v>496</v>
      </c>
      <c r="H172" s="1392" t="n">
        <v>2</v>
      </c>
      <c r="I172" s="1394" t="s">
        <v>497</v>
      </c>
      <c r="J172" s="1338" t="n">
        <v>110</v>
      </c>
      <c r="K172" s="1209" t="n">
        <v>360</v>
      </c>
      <c r="L172" s="1209" t="n">
        <v>1100</v>
      </c>
      <c r="M172" s="1310" t="n">
        <v>16.5302309665085</v>
      </c>
      <c r="N172" s="1211" t="n">
        <v>772.110680018277</v>
      </c>
      <c r="O172" s="1212" t="n">
        <v>21923.90831259</v>
      </c>
      <c r="P172" s="1342" t="n">
        <v>27440.7729519938</v>
      </c>
      <c r="Q172" s="1300" t="n">
        <v>14638.0059562613</v>
      </c>
      <c r="R172" s="1301" t="n">
        <v>36561.9142688513</v>
      </c>
      <c r="S172" s="1344" t="n">
        <v>42078.778908255</v>
      </c>
    </row>
    <row r="173" customFormat="false" ht="16.5" hidden="false" customHeight="false" outlineLevel="0" collapsed="false">
      <c r="A173" s="1391" t="s">
        <v>342</v>
      </c>
      <c r="B173" s="1395" t="n">
        <f aca="false">J173</f>
        <v>110</v>
      </c>
      <c r="C173" s="1395" t="s">
        <v>496</v>
      </c>
      <c r="D173" s="1395" t="n">
        <f aca="false">K173</f>
        <v>360</v>
      </c>
      <c r="E173" s="1395" t="s">
        <v>496</v>
      </c>
      <c r="F173" s="1393" t="n">
        <f aca="false">L173</f>
        <v>1150</v>
      </c>
      <c r="G173" s="1395" t="s">
        <v>496</v>
      </c>
      <c r="H173" s="1392" t="n">
        <v>2</v>
      </c>
      <c r="I173" s="1394" t="s">
        <v>497</v>
      </c>
      <c r="J173" s="1338" t="n">
        <v>110</v>
      </c>
      <c r="K173" s="1209" t="n">
        <v>360</v>
      </c>
      <c r="L173" s="1209" t="n">
        <v>1150</v>
      </c>
      <c r="M173" s="1310" t="n">
        <v>17.1790640524018</v>
      </c>
      <c r="N173" s="1211" t="n">
        <v>823.584725352829</v>
      </c>
      <c r="O173" s="1212" t="n">
        <v>22582.9534627463</v>
      </c>
      <c r="P173" s="1342" t="n">
        <v>28285.2474247913</v>
      </c>
      <c r="Q173" s="1300" t="n">
        <v>15155.3864623388</v>
      </c>
      <c r="R173" s="1301" t="n">
        <v>37738.339925085</v>
      </c>
      <c r="S173" s="1344" t="n">
        <v>43440.63388713</v>
      </c>
    </row>
    <row r="174" customFormat="false" ht="16.5" hidden="false" customHeight="false" outlineLevel="0" collapsed="false">
      <c r="A174" s="1391" t="s">
        <v>342</v>
      </c>
      <c r="B174" s="1395" t="n">
        <f aca="false">J174</f>
        <v>110</v>
      </c>
      <c r="C174" s="1395" t="s">
        <v>496</v>
      </c>
      <c r="D174" s="1395" t="n">
        <f aca="false">K174</f>
        <v>360</v>
      </c>
      <c r="E174" s="1395" t="s">
        <v>496</v>
      </c>
      <c r="F174" s="1393" t="n">
        <f aca="false">L174</f>
        <v>1200</v>
      </c>
      <c r="G174" s="1395" t="s">
        <v>496</v>
      </c>
      <c r="H174" s="1392" t="n">
        <v>2</v>
      </c>
      <c r="I174" s="1394" t="s">
        <v>497</v>
      </c>
      <c r="J174" s="1338" t="n">
        <v>110</v>
      </c>
      <c r="K174" s="1209" t="n">
        <v>360</v>
      </c>
      <c r="L174" s="1209" t="n">
        <v>1200</v>
      </c>
      <c r="M174" s="1310" t="n">
        <v>17.8278971382951</v>
      </c>
      <c r="N174" s="1211" t="n">
        <v>875.058770687381</v>
      </c>
      <c r="O174" s="1212" t="n">
        <v>23241.9986129025</v>
      </c>
      <c r="P174" s="1342" t="n">
        <v>29129.7220287975</v>
      </c>
      <c r="Q174" s="1300" t="n">
        <v>15888.2640882075</v>
      </c>
      <c r="R174" s="1301" t="n">
        <v>39130.26270111</v>
      </c>
      <c r="S174" s="1344" t="n">
        <v>45017.986117005</v>
      </c>
    </row>
    <row r="175" customFormat="false" ht="16.5" hidden="false" customHeight="false" outlineLevel="0" collapsed="false">
      <c r="A175" s="1391" t="s">
        <v>342</v>
      </c>
      <c r="B175" s="1395" t="n">
        <f aca="false">J175</f>
        <v>110</v>
      </c>
      <c r="C175" s="1395" t="s">
        <v>496</v>
      </c>
      <c r="D175" s="1395" t="n">
        <f aca="false">K175</f>
        <v>360</v>
      </c>
      <c r="E175" s="1395" t="s">
        <v>496</v>
      </c>
      <c r="F175" s="1393" t="n">
        <f aca="false">L175</f>
        <v>1250</v>
      </c>
      <c r="G175" s="1395" t="s">
        <v>496</v>
      </c>
      <c r="H175" s="1392" t="n">
        <v>2</v>
      </c>
      <c r="I175" s="1394" t="s">
        <v>497</v>
      </c>
      <c r="J175" s="1338" t="n">
        <v>110</v>
      </c>
      <c r="K175" s="1209" t="n">
        <v>360</v>
      </c>
      <c r="L175" s="1209" t="n">
        <v>1250</v>
      </c>
      <c r="M175" s="1310" t="n">
        <v>18.4767302241884</v>
      </c>
      <c r="N175" s="1211" t="n">
        <v>926.532816021933</v>
      </c>
      <c r="O175" s="1212" t="n">
        <v>23901.0437630588</v>
      </c>
      <c r="P175" s="1342" t="n">
        <v>29974.1966328038</v>
      </c>
      <c r="Q175" s="1300" t="n">
        <v>16405.644594285</v>
      </c>
      <c r="R175" s="1301" t="n">
        <v>40306.6883573438</v>
      </c>
      <c r="S175" s="1344" t="n">
        <v>46379.8412270888</v>
      </c>
    </row>
    <row r="176" customFormat="false" ht="16.5" hidden="false" customHeight="false" outlineLevel="0" collapsed="false">
      <c r="A176" s="1391" t="s">
        <v>342</v>
      </c>
      <c r="B176" s="1395" t="n">
        <f aca="false">J176</f>
        <v>110</v>
      </c>
      <c r="C176" s="1395" t="s">
        <v>496</v>
      </c>
      <c r="D176" s="1395" t="n">
        <f aca="false">K176</f>
        <v>360</v>
      </c>
      <c r="E176" s="1395" t="s">
        <v>496</v>
      </c>
      <c r="F176" s="1393" t="n">
        <f aca="false">L176</f>
        <v>1300</v>
      </c>
      <c r="G176" s="1395" t="s">
        <v>496</v>
      </c>
      <c r="H176" s="1392" t="n">
        <v>2</v>
      </c>
      <c r="I176" s="1394" t="s">
        <v>497</v>
      </c>
      <c r="J176" s="1338" t="n">
        <v>110</v>
      </c>
      <c r="K176" s="1209" t="n">
        <v>360</v>
      </c>
      <c r="L176" s="1209" t="n">
        <v>1300</v>
      </c>
      <c r="M176" s="1310" t="n">
        <v>19.1255633100818</v>
      </c>
      <c r="N176" s="1211" t="n">
        <v>978.006861356485</v>
      </c>
      <c r="O176" s="1212" t="n">
        <v>24560.088913215</v>
      </c>
      <c r="P176" s="1342" t="n">
        <v>30818.6711056013</v>
      </c>
      <c r="Q176" s="1300" t="n">
        <v>17138.522088945</v>
      </c>
      <c r="R176" s="1301" t="n">
        <v>41698.61100216</v>
      </c>
      <c r="S176" s="1344" t="n">
        <v>47957.1931945463</v>
      </c>
    </row>
    <row r="177" customFormat="false" ht="16.5" hidden="false" customHeight="false" outlineLevel="0" collapsed="false">
      <c r="A177" s="1391" t="s">
        <v>342</v>
      </c>
      <c r="B177" s="1395" t="n">
        <f aca="false">J177</f>
        <v>110</v>
      </c>
      <c r="C177" s="1395" t="s">
        <v>496</v>
      </c>
      <c r="D177" s="1395" t="n">
        <f aca="false">K177</f>
        <v>360</v>
      </c>
      <c r="E177" s="1395" t="s">
        <v>496</v>
      </c>
      <c r="F177" s="1393" t="n">
        <f aca="false">L177</f>
        <v>1350</v>
      </c>
      <c r="G177" s="1395" t="s">
        <v>496</v>
      </c>
      <c r="H177" s="1392" t="n">
        <v>2</v>
      </c>
      <c r="I177" s="1394" t="s">
        <v>497</v>
      </c>
      <c r="J177" s="1338" t="n">
        <v>110</v>
      </c>
      <c r="K177" s="1209" t="n">
        <v>360</v>
      </c>
      <c r="L177" s="1209" t="n">
        <v>1350</v>
      </c>
      <c r="M177" s="1310" t="n">
        <v>19.7743963959751</v>
      </c>
      <c r="N177" s="1211" t="n">
        <v>1029.48090669104</v>
      </c>
      <c r="O177" s="1212" t="n">
        <v>25219.13419458</v>
      </c>
      <c r="P177" s="1342" t="n">
        <v>31663.1457096075</v>
      </c>
      <c r="Q177" s="1300" t="n">
        <v>17655.9025950225</v>
      </c>
      <c r="R177" s="1301" t="n">
        <v>42875.0367896025</v>
      </c>
      <c r="S177" s="1344" t="n">
        <v>49319.04830463</v>
      </c>
    </row>
    <row r="178" customFormat="false" ht="16.5" hidden="false" customHeight="false" outlineLevel="0" collapsed="false">
      <c r="A178" s="1391" t="s">
        <v>342</v>
      </c>
      <c r="B178" s="1395" t="n">
        <f aca="false">J178</f>
        <v>110</v>
      </c>
      <c r="C178" s="1395" t="s">
        <v>496</v>
      </c>
      <c r="D178" s="1395" t="n">
        <f aca="false">K178</f>
        <v>360</v>
      </c>
      <c r="E178" s="1395" t="s">
        <v>496</v>
      </c>
      <c r="F178" s="1393" t="n">
        <f aca="false">L178</f>
        <v>1400</v>
      </c>
      <c r="G178" s="1395" t="s">
        <v>496</v>
      </c>
      <c r="H178" s="1392" t="n">
        <v>2</v>
      </c>
      <c r="I178" s="1394" t="s">
        <v>497</v>
      </c>
      <c r="J178" s="1338" t="n">
        <v>110</v>
      </c>
      <c r="K178" s="1209" t="n">
        <v>360</v>
      </c>
      <c r="L178" s="1209" t="n">
        <v>1400</v>
      </c>
      <c r="M178" s="1310" t="n">
        <v>20.4232294818684</v>
      </c>
      <c r="N178" s="1211" t="n">
        <v>1080.95495202559</v>
      </c>
      <c r="O178" s="1212" t="n">
        <v>25878.1793447363</v>
      </c>
      <c r="P178" s="1342" t="n">
        <v>32507.6203136138</v>
      </c>
      <c r="Q178" s="1300" t="n">
        <v>18388.7800896825</v>
      </c>
      <c r="R178" s="1301" t="n">
        <v>44266.9594344188</v>
      </c>
      <c r="S178" s="1344" t="n">
        <v>50896.4004032963</v>
      </c>
    </row>
    <row r="179" customFormat="false" ht="16.5" hidden="false" customHeight="false" outlineLevel="0" collapsed="false">
      <c r="A179" s="1391" t="s">
        <v>342</v>
      </c>
      <c r="B179" s="1395" t="n">
        <f aca="false">J179</f>
        <v>110</v>
      </c>
      <c r="C179" s="1395" t="s">
        <v>496</v>
      </c>
      <c r="D179" s="1395" t="n">
        <f aca="false">K179</f>
        <v>360</v>
      </c>
      <c r="E179" s="1395" t="s">
        <v>496</v>
      </c>
      <c r="F179" s="1393" t="n">
        <f aca="false">L179</f>
        <v>1450</v>
      </c>
      <c r="G179" s="1395" t="s">
        <v>496</v>
      </c>
      <c r="H179" s="1392" t="n">
        <v>2</v>
      </c>
      <c r="I179" s="1394" t="s">
        <v>497</v>
      </c>
      <c r="J179" s="1338" t="n">
        <v>110</v>
      </c>
      <c r="K179" s="1209" t="n">
        <v>360</v>
      </c>
      <c r="L179" s="1209" t="n">
        <v>1450</v>
      </c>
      <c r="M179" s="1310" t="n">
        <v>21.0720625677617</v>
      </c>
      <c r="N179" s="1211" t="n">
        <v>1132.42899736014</v>
      </c>
      <c r="O179" s="1212" t="n">
        <v>26537.2244948925</v>
      </c>
      <c r="P179" s="1342" t="n">
        <v>33352.0947864113</v>
      </c>
      <c r="Q179" s="1300" t="n">
        <v>18906.16059576</v>
      </c>
      <c r="R179" s="1301" t="n">
        <v>45443.3850906525</v>
      </c>
      <c r="S179" s="1344" t="n">
        <v>52258.2553821713</v>
      </c>
    </row>
    <row r="180" customFormat="false" ht="16.5" hidden="false" customHeight="false" outlineLevel="0" collapsed="false">
      <c r="A180" s="1391" t="s">
        <v>342</v>
      </c>
      <c r="B180" s="1395" t="n">
        <f aca="false">J180</f>
        <v>110</v>
      </c>
      <c r="C180" s="1395" t="s">
        <v>496</v>
      </c>
      <c r="D180" s="1395" t="n">
        <f aca="false">K180</f>
        <v>360</v>
      </c>
      <c r="E180" s="1395" t="s">
        <v>496</v>
      </c>
      <c r="F180" s="1393" t="n">
        <f aca="false">L180</f>
        <v>1500</v>
      </c>
      <c r="G180" s="1395" t="s">
        <v>496</v>
      </c>
      <c r="H180" s="1392" t="n">
        <v>2</v>
      </c>
      <c r="I180" s="1394" t="s">
        <v>497</v>
      </c>
      <c r="J180" s="1338" t="n">
        <v>110</v>
      </c>
      <c r="K180" s="1209" t="n">
        <v>360</v>
      </c>
      <c r="L180" s="1209" t="n">
        <v>1500</v>
      </c>
      <c r="M180" s="1310" t="n">
        <v>22.135231253655</v>
      </c>
      <c r="N180" s="1211" t="n">
        <v>1183.90304269469</v>
      </c>
      <c r="O180" s="1212" t="n">
        <v>27936.7714177538</v>
      </c>
      <c r="P180" s="1342" t="n">
        <v>35160.1491308625</v>
      </c>
      <c r="Q180" s="1300" t="n">
        <v>19639.03809042</v>
      </c>
      <c r="R180" s="1301" t="n">
        <v>47575.8095081738</v>
      </c>
      <c r="S180" s="1344" t="n">
        <v>54799.1872212825</v>
      </c>
    </row>
    <row r="181" customFormat="false" ht="16.5" hidden="false" customHeight="false" outlineLevel="0" collapsed="false">
      <c r="A181" s="1391" t="s">
        <v>342</v>
      </c>
      <c r="B181" s="1395" t="n">
        <f aca="false">J181</f>
        <v>110</v>
      </c>
      <c r="C181" s="1395" t="s">
        <v>496</v>
      </c>
      <c r="D181" s="1395" t="n">
        <f aca="false">K181</f>
        <v>360</v>
      </c>
      <c r="E181" s="1395" t="s">
        <v>496</v>
      </c>
      <c r="F181" s="1393" t="n">
        <f aca="false">L181</f>
        <v>1550</v>
      </c>
      <c r="G181" s="1395" t="s">
        <v>496</v>
      </c>
      <c r="H181" s="1392" t="n">
        <v>2</v>
      </c>
      <c r="I181" s="1394" t="s">
        <v>497</v>
      </c>
      <c r="J181" s="1338" t="n">
        <v>110</v>
      </c>
      <c r="K181" s="1209" t="n">
        <v>360</v>
      </c>
      <c r="L181" s="1209" t="n">
        <v>1550</v>
      </c>
      <c r="M181" s="1310" t="n">
        <v>22.7840643395484</v>
      </c>
      <c r="N181" s="1211" t="n">
        <v>1235.37708802924</v>
      </c>
      <c r="O181" s="1212" t="n">
        <v>28595.81656791</v>
      </c>
      <c r="P181" s="1342" t="n">
        <v>36004.6237348688</v>
      </c>
      <c r="Q181" s="1300" t="n">
        <v>20156.4185964975</v>
      </c>
      <c r="R181" s="1301" t="n">
        <v>48752.2351644075</v>
      </c>
      <c r="S181" s="1344" t="n">
        <v>56161.0423313663</v>
      </c>
    </row>
    <row r="182" customFormat="false" ht="16.5" hidden="false" customHeight="false" outlineLevel="0" collapsed="false">
      <c r="A182" s="1391" t="s">
        <v>342</v>
      </c>
      <c r="B182" s="1392" t="n">
        <f aca="false">J182</f>
        <v>110</v>
      </c>
      <c r="C182" s="1392" t="s">
        <v>496</v>
      </c>
      <c r="D182" s="1392" t="n">
        <f aca="false">K182</f>
        <v>360</v>
      </c>
      <c r="E182" s="1392" t="s">
        <v>496</v>
      </c>
      <c r="F182" s="1393" t="n">
        <f aca="false">L182</f>
        <v>1600</v>
      </c>
      <c r="G182" s="1392" t="s">
        <v>496</v>
      </c>
      <c r="H182" s="1392" t="n">
        <v>2</v>
      </c>
      <c r="I182" s="1394" t="s">
        <v>497</v>
      </c>
      <c r="J182" s="1338" t="n">
        <v>110</v>
      </c>
      <c r="K182" s="1209" t="n">
        <v>360</v>
      </c>
      <c r="L182" s="1209" t="n">
        <v>1600</v>
      </c>
      <c r="M182" s="1310" t="n">
        <v>23.4328974254417</v>
      </c>
      <c r="N182" s="1211" t="n">
        <v>1286.8511333638</v>
      </c>
      <c r="O182" s="1212" t="n">
        <v>29254.8617180663</v>
      </c>
      <c r="P182" s="1342" t="n">
        <v>36849.0982076663</v>
      </c>
      <c r="Q182" s="1300" t="n">
        <v>20673.799102575</v>
      </c>
      <c r="R182" s="1301" t="n">
        <v>49928.6608206413</v>
      </c>
      <c r="S182" s="1344" t="n">
        <v>57522.8973102413</v>
      </c>
    </row>
    <row r="183" customFormat="false" ht="16.5" hidden="false" customHeight="false" outlineLevel="0" collapsed="false">
      <c r="A183" s="1391" t="s">
        <v>342</v>
      </c>
      <c r="B183" s="1395" t="n">
        <f aca="false">J183</f>
        <v>110</v>
      </c>
      <c r="C183" s="1395" t="s">
        <v>496</v>
      </c>
      <c r="D183" s="1395" t="n">
        <f aca="false">K183</f>
        <v>360</v>
      </c>
      <c r="E183" s="1395" t="s">
        <v>496</v>
      </c>
      <c r="F183" s="1393" t="n">
        <f aca="false">L183</f>
        <v>1650</v>
      </c>
      <c r="G183" s="1395" t="s">
        <v>496</v>
      </c>
      <c r="H183" s="1392" t="n">
        <v>2</v>
      </c>
      <c r="I183" s="1394" t="s">
        <v>497</v>
      </c>
      <c r="J183" s="1338" t="n">
        <v>110</v>
      </c>
      <c r="K183" s="1209" t="n">
        <v>360</v>
      </c>
      <c r="L183" s="1209" t="n">
        <v>1650</v>
      </c>
      <c r="M183" s="1310" t="n">
        <v>24.081730511335</v>
      </c>
      <c r="N183" s="1211" t="n">
        <v>1338.32517869835</v>
      </c>
      <c r="O183" s="1212" t="n">
        <v>29913.9069994313</v>
      </c>
      <c r="P183" s="1342" t="n">
        <v>37693.5728116725</v>
      </c>
      <c r="Q183" s="1300" t="n">
        <v>21406.676597235</v>
      </c>
      <c r="R183" s="1301" t="n">
        <v>51320.5835966663</v>
      </c>
      <c r="S183" s="1344" t="n">
        <v>59100.2494089075</v>
      </c>
    </row>
    <row r="184" customFormat="false" ht="16.5" hidden="false" customHeight="false" outlineLevel="0" collapsed="false">
      <c r="A184" s="1391" t="s">
        <v>342</v>
      </c>
      <c r="B184" s="1395" t="n">
        <f aca="false">J184</f>
        <v>110</v>
      </c>
      <c r="C184" s="1395" t="s">
        <v>496</v>
      </c>
      <c r="D184" s="1395" t="n">
        <f aca="false">K184</f>
        <v>360</v>
      </c>
      <c r="E184" s="1395" t="s">
        <v>496</v>
      </c>
      <c r="F184" s="1393" t="n">
        <f aca="false">L184</f>
        <v>1700</v>
      </c>
      <c r="G184" s="1395" t="s">
        <v>496</v>
      </c>
      <c r="H184" s="1392" t="n">
        <v>2</v>
      </c>
      <c r="I184" s="1394" t="s">
        <v>497</v>
      </c>
      <c r="J184" s="1338" t="n">
        <v>110</v>
      </c>
      <c r="K184" s="1209" t="n">
        <v>360</v>
      </c>
      <c r="L184" s="1209" t="n">
        <v>1700</v>
      </c>
      <c r="M184" s="1310" t="n">
        <v>24.7305635972283</v>
      </c>
      <c r="N184" s="1211" t="n">
        <v>1389.7992240329</v>
      </c>
      <c r="O184" s="1212" t="n">
        <v>30572.9521495875</v>
      </c>
      <c r="P184" s="1342" t="n">
        <v>38538.0474156788</v>
      </c>
      <c r="Q184" s="1300" t="n">
        <v>21924.0571033125</v>
      </c>
      <c r="R184" s="1301" t="n">
        <v>52497.0092529</v>
      </c>
      <c r="S184" s="1344" t="n">
        <v>60462.1045189913</v>
      </c>
    </row>
    <row r="185" customFormat="false" ht="16.5" hidden="false" customHeight="false" outlineLevel="0" collapsed="false">
      <c r="A185" s="1391" t="s">
        <v>342</v>
      </c>
      <c r="B185" s="1395" t="n">
        <f aca="false">J185</f>
        <v>110</v>
      </c>
      <c r="C185" s="1395" t="s">
        <v>496</v>
      </c>
      <c r="D185" s="1395" t="n">
        <f aca="false">K185</f>
        <v>360</v>
      </c>
      <c r="E185" s="1395" t="s">
        <v>496</v>
      </c>
      <c r="F185" s="1393" t="n">
        <f aca="false">L185</f>
        <v>1750</v>
      </c>
      <c r="G185" s="1395" t="s">
        <v>496</v>
      </c>
      <c r="H185" s="1392" t="n">
        <v>2</v>
      </c>
      <c r="I185" s="1394" t="s">
        <v>497</v>
      </c>
      <c r="J185" s="1338" t="n">
        <v>110</v>
      </c>
      <c r="K185" s="1209" t="n">
        <v>360</v>
      </c>
      <c r="L185" s="1209" t="n">
        <v>1750</v>
      </c>
      <c r="M185" s="1310" t="n">
        <v>25.3793966831217</v>
      </c>
      <c r="N185" s="1211" t="n">
        <v>1441.27326936745</v>
      </c>
      <c r="O185" s="1212" t="n">
        <v>31231.9972997438</v>
      </c>
      <c r="P185" s="1342" t="n">
        <v>39382.5218884763</v>
      </c>
      <c r="Q185" s="1300" t="n">
        <v>22656.9345979725</v>
      </c>
      <c r="R185" s="1301" t="n">
        <v>53888.9318977163</v>
      </c>
      <c r="S185" s="1344" t="n">
        <v>62039.4564864488</v>
      </c>
    </row>
    <row r="186" customFormat="false" ht="16.5" hidden="false" customHeight="false" outlineLevel="0" collapsed="false">
      <c r="A186" s="1391" t="s">
        <v>342</v>
      </c>
      <c r="B186" s="1395" t="n">
        <f aca="false">J186</f>
        <v>110</v>
      </c>
      <c r="C186" s="1395" t="s">
        <v>496</v>
      </c>
      <c r="D186" s="1395" t="n">
        <f aca="false">K186</f>
        <v>360</v>
      </c>
      <c r="E186" s="1395" t="s">
        <v>496</v>
      </c>
      <c r="F186" s="1393" t="n">
        <f aca="false">L186</f>
        <v>1800</v>
      </c>
      <c r="G186" s="1395" t="s">
        <v>496</v>
      </c>
      <c r="H186" s="1392" t="n">
        <v>2</v>
      </c>
      <c r="I186" s="1394" t="s">
        <v>497</v>
      </c>
      <c r="J186" s="1338" t="n">
        <v>110</v>
      </c>
      <c r="K186" s="1209" t="n">
        <v>360</v>
      </c>
      <c r="L186" s="1209" t="n">
        <v>1800</v>
      </c>
      <c r="M186" s="1310" t="n">
        <v>26.028229769015</v>
      </c>
      <c r="N186" s="1211" t="n">
        <v>1492.747314702</v>
      </c>
      <c r="O186" s="1212" t="n">
        <v>31891.0424499</v>
      </c>
      <c r="P186" s="1342" t="n">
        <v>40226.9964924825</v>
      </c>
      <c r="Q186" s="1300" t="n">
        <v>23174.31510405</v>
      </c>
      <c r="R186" s="1301" t="n">
        <v>55065.35755395</v>
      </c>
      <c r="S186" s="1344" t="n">
        <v>63401.3115965325</v>
      </c>
    </row>
    <row r="187" customFormat="false" ht="16.5" hidden="false" customHeight="false" outlineLevel="0" collapsed="false">
      <c r="A187" s="1391" t="s">
        <v>342</v>
      </c>
      <c r="B187" s="1395" t="n">
        <f aca="false">J187</f>
        <v>110</v>
      </c>
      <c r="C187" s="1395" t="s">
        <v>496</v>
      </c>
      <c r="D187" s="1395" t="n">
        <f aca="false">K187</f>
        <v>360</v>
      </c>
      <c r="E187" s="1395" t="s">
        <v>496</v>
      </c>
      <c r="F187" s="1393" t="n">
        <f aca="false">L187</f>
        <v>1850</v>
      </c>
      <c r="G187" s="1395" t="s">
        <v>496</v>
      </c>
      <c r="H187" s="1392" t="n">
        <v>2</v>
      </c>
      <c r="I187" s="1394" t="s">
        <v>497</v>
      </c>
      <c r="J187" s="1338" t="n">
        <v>110</v>
      </c>
      <c r="K187" s="1209" t="n">
        <v>360</v>
      </c>
      <c r="L187" s="1209" t="n">
        <v>1850</v>
      </c>
      <c r="M187" s="1310" t="n">
        <v>26.6770628549083</v>
      </c>
      <c r="N187" s="1211" t="n">
        <v>1544.22136003655</v>
      </c>
      <c r="O187" s="1212" t="n">
        <v>32550.0876000563</v>
      </c>
      <c r="P187" s="1342" t="n">
        <v>41071.4710964888</v>
      </c>
      <c r="Q187" s="1300" t="n">
        <v>23907.1927299188</v>
      </c>
      <c r="R187" s="1301" t="n">
        <v>56457.280329975</v>
      </c>
      <c r="S187" s="1344" t="n">
        <v>64978.6638264075</v>
      </c>
    </row>
    <row r="188" customFormat="false" ht="16.5" hidden="false" customHeight="false" outlineLevel="0" collapsed="false">
      <c r="A188" s="1391" t="s">
        <v>342</v>
      </c>
      <c r="B188" s="1395" t="n">
        <f aca="false">J188</f>
        <v>110</v>
      </c>
      <c r="C188" s="1395" t="s">
        <v>496</v>
      </c>
      <c r="D188" s="1395" t="n">
        <f aca="false">K188</f>
        <v>360</v>
      </c>
      <c r="E188" s="1395" t="s">
        <v>496</v>
      </c>
      <c r="F188" s="1393" t="n">
        <f aca="false">L188</f>
        <v>1900</v>
      </c>
      <c r="G188" s="1395" t="s">
        <v>496</v>
      </c>
      <c r="H188" s="1392" t="n">
        <v>2</v>
      </c>
      <c r="I188" s="1394" t="s">
        <v>497</v>
      </c>
      <c r="J188" s="1338" t="n">
        <v>110</v>
      </c>
      <c r="K188" s="1209" t="n">
        <v>360</v>
      </c>
      <c r="L188" s="1209" t="n">
        <v>1900</v>
      </c>
      <c r="M188" s="1310" t="n">
        <v>27.3258959408016</v>
      </c>
      <c r="N188" s="1211" t="n">
        <v>1595.69540537111</v>
      </c>
      <c r="O188" s="1212" t="n">
        <v>33209.1328814213</v>
      </c>
      <c r="P188" s="1342" t="n">
        <v>41915.9455692863</v>
      </c>
      <c r="Q188" s="1300" t="n">
        <v>24424.5732359963</v>
      </c>
      <c r="R188" s="1301" t="n">
        <v>57633.7061174175</v>
      </c>
      <c r="S188" s="1344" t="n">
        <v>66340.5188052825</v>
      </c>
    </row>
    <row r="189" customFormat="false" ht="16.5" hidden="false" customHeight="false" outlineLevel="0" collapsed="false">
      <c r="A189" s="1391" t="s">
        <v>342</v>
      </c>
      <c r="B189" s="1395" t="n">
        <f aca="false">J189</f>
        <v>110</v>
      </c>
      <c r="C189" s="1395" t="s">
        <v>496</v>
      </c>
      <c r="D189" s="1395" t="n">
        <f aca="false">K189</f>
        <v>360</v>
      </c>
      <c r="E189" s="1395" t="s">
        <v>496</v>
      </c>
      <c r="F189" s="1393" t="n">
        <f aca="false">L189</f>
        <v>1950</v>
      </c>
      <c r="G189" s="1395" t="s">
        <v>496</v>
      </c>
      <c r="H189" s="1392" t="n">
        <v>2</v>
      </c>
      <c r="I189" s="1394" t="s">
        <v>497</v>
      </c>
      <c r="J189" s="1338" t="n">
        <v>110</v>
      </c>
      <c r="K189" s="1209" t="n">
        <v>360</v>
      </c>
      <c r="L189" s="1209" t="n">
        <v>1950</v>
      </c>
      <c r="M189" s="1310" t="n">
        <v>27.9747290266949</v>
      </c>
      <c r="N189" s="1211" t="n">
        <v>1647.16945070566</v>
      </c>
      <c r="O189" s="1212" t="n">
        <v>33868.1780315775</v>
      </c>
      <c r="P189" s="1342" t="n">
        <v>42760.4201732925</v>
      </c>
      <c r="Q189" s="1300" t="n">
        <v>24941.9537420738</v>
      </c>
      <c r="R189" s="1301" t="n">
        <v>58810.1317736513</v>
      </c>
      <c r="S189" s="1344" t="n">
        <v>67702.3739153663</v>
      </c>
    </row>
    <row r="190" customFormat="false" ht="16.5" hidden="false" customHeight="false" outlineLevel="0" collapsed="false">
      <c r="A190" s="1391" t="s">
        <v>342</v>
      </c>
      <c r="B190" s="1395" t="n">
        <f aca="false">J190</f>
        <v>110</v>
      </c>
      <c r="C190" s="1395" t="s">
        <v>496</v>
      </c>
      <c r="D190" s="1395" t="n">
        <f aca="false">K190</f>
        <v>360</v>
      </c>
      <c r="E190" s="1395" t="s">
        <v>496</v>
      </c>
      <c r="F190" s="1393" t="n">
        <f aca="false">L190</f>
        <v>2000</v>
      </c>
      <c r="G190" s="1395" t="s">
        <v>496</v>
      </c>
      <c r="H190" s="1392" t="n">
        <v>2</v>
      </c>
      <c r="I190" s="1394" t="s">
        <v>497</v>
      </c>
      <c r="J190" s="1338" t="n">
        <v>110</v>
      </c>
      <c r="K190" s="1209" t="n">
        <v>360</v>
      </c>
      <c r="L190" s="1209" t="n">
        <v>2000</v>
      </c>
      <c r="M190" s="1310" t="n">
        <v>28.7640269125883</v>
      </c>
      <c r="N190" s="1211" t="n">
        <v>1698.64349604021</v>
      </c>
      <c r="O190" s="1212" t="n">
        <v>34962.7677407663</v>
      </c>
      <c r="P190" s="1342" t="n">
        <v>43761.3585874988</v>
      </c>
      <c r="Q190" s="1300" t="n">
        <v>25674.8312367338</v>
      </c>
      <c r="R190" s="1301" t="n">
        <v>60637.5989775</v>
      </c>
      <c r="S190" s="1344" t="n">
        <v>69436.1898242325</v>
      </c>
    </row>
    <row r="191" customFormat="false" ht="16.5" hidden="false" customHeight="false" outlineLevel="0" collapsed="false">
      <c r="A191" s="1391" t="s">
        <v>342</v>
      </c>
      <c r="B191" s="1395" t="n">
        <f aca="false">J191</f>
        <v>110</v>
      </c>
      <c r="C191" s="1395" t="s">
        <v>496</v>
      </c>
      <c r="D191" s="1395" t="n">
        <f aca="false">K191</f>
        <v>360</v>
      </c>
      <c r="E191" s="1395" t="s">
        <v>496</v>
      </c>
      <c r="F191" s="1393" t="n">
        <f aca="false">L191</f>
        <v>2050</v>
      </c>
      <c r="G191" s="1395" t="s">
        <v>496</v>
      </c>
      <c r="H191" s="1392" t="n">
        <v>2</v>
      </c>
      <c r="I191" s="1394" t="s">
        <v>497</v>
      </c>
      <c r="J191" s="1338" t="n">
        <v>110</v>
      </c>
      <c r="K191" s="1209" t="n">
        <v>360</v>
      </c>
      <c r="L191" s="1209" t="n">
        <v>2050</v>
      </c>
      <c r="M191" s="1310" t="n">
        <v>29.4128599984816</v>
      </c>
      <c r="N191" s="1211" t="n">
        <v>1750.11754137476</v>
      </c>
      <c r="O191" s="1212" t="n">
        <v>35621.8128909225</v>
      </c>
      <c r="P191" s="1342" t="n">
        <v>44605.8330602963</v>
      </c>
      <c r="Q191" s="1300" t="n">
        <v>26192.2117428113</v>
      </c>
      <c r="R191" s="1301" t="n">
        <v>61814.0246337338</v>
      </c>
      <c r="S191" s="1344" t="n">
        <v>70798.0448031075</v>
      </c>
    </row>
    <row r="192" customFormat="false" ht="16.5" hidden="false" customHeight="false" outlineLevel="0" collapsed="false">
      <c r="A192" s="1391" t="s">
        <v>342</v>
      </c>
      <c r="B192" s="1392" t="n">
        <f aca="false">J192</f>
        <v>110</v>
      </c>
      <c r="C192" s="1392" t="s">
        <v>496</v>
      </c>
      <c r="D192" s="1392" t="n">
        <f aca="false">K192</f>
        <v>360</v>
      </c>
      <c r="E192" s="1392" t="s">
        <v>496</v>
      </c>
      <c r="F192" s="1393" t="n">
        <f aca="false">L192</f>
        <v>2100</v>
      </c>
      <c r="G192" s="1392" t="s">
        <v>496</v>
      </c>
      <c r="H192" s="1392" t="n">
        <v>2</v>
      </c>
      <c r="I192" s="1394" t="s">
        <v>497</v>
      </c>
      <c r="J192" s="1338" t="n">
        <v>110</v>
      </c>
      <c r="K192" s="1209" t="n">
        <v>360</v>
      </c>
      <c r="L192" s="1209" t="n">
        <v>2100</v>
      </c>
      <c r="M192" s="1310" t="n">
        <v>30.0616930843749</v>
      </c>
      <c r="N192" s="1211" t="n">
        <v>1801.59158670931</v>
      </c>
      <c r="O192" s="1212" t="n">
        <v>36280.8581722875</v>
      </c>
      <c r="P192" s="1342" t="n">
        <v>45450.3076643025</v>
      </c>
      <c r="Q192" s="1300" t="n">
        <v>26925.0892374713</v>
      </c>
      <c r="R192" s="1301" t="n">
        <v>63205.9474097588</v>
      </c>
      <c r="S192" s="1344" t="n">
        <v>72375.3969017738</v>
      </c>
    </row>
    <row r="193" customFormat="false" ht="16.5" hidden="false" customHeight="false" outlineLevel="0" collapsed="false">
      <c r="A193" s="1391" t="s">
        <v>342</v>
      </c>
      <c r="B193" s="1395" t="n">
        <f aca="false">J193</f>
        <v>110</v>
      </c>
      <c r="C193" s="1395" t="s">
        <v>496</v>
      </c>
      <c r="D193" s="1395" t="n">
        <f aca="false">K193</f>
        <v>360</v>
      </c>
      <c r="E193" s="1395" t="s">
        <v>496</v>
      </c>
      <c r="F193" s="1393" t="n">
        <f aca="false">L193</f>
        <v>2150</v>
      </c>
      <c r="G193" s="1395" t="s">
        <v>496</v>
      </c>
      <c r="H193" s="1392" t="n">
        <v>2</v>
      </c>
      <c r="I193" s="1394" t="s">
        <v>497</v>
      </c>
      <c r="J193" s="1338" t="n">
        <v>110</v>
      </c>
      <c r="K193" s="1209" t="n">
        <v>360</v>
      </c>
      <c r="L193" s="1209" t="n">
        <v>2150</v>
      </c>
      <c r="M193" s="1310" t="n">
        <v>30.7105261702682</v>
      </c>
      <c r="N193" s="1211" t="n">
        <v>1853.06563204387</v>
      </c>
      <c r="O193" s="1212" t="n">
        <v>36939.9033224438</v>
      </c>
      <c r="P193" s="1342" t="n">
        <v>46294.7822683088</v>
      </c>
      <c r="Q193" s="1300" t="n">
        <v>27442.4697435488</v>
      </c>
      <c r="R193" s="1301" t="n">
        <v>64382.3730659925</v>
      </c>
      <c r="S193" s="1344" t="n">
        <v>73737.2520118575</v>
      </c>
    </row>
    <row r="194" customFormat="false" ht="16.5" hidden="false" customHeight="false" outlineLevel="0" collapsed="false">
      <c r="A194" s="1391" t="s">
        <v>342</v>
      </c>
      <c r="B194" s="1395" t="n">
        <f aca="false">J194</f>
        <v>110</v>
      </c>
      <c r="C194" s="1395" t="s">
        <v>496</v>
      </c>
      <c r="D194" s="1395" t="n">
        <f aca="false">K194</f>
        <v>360</v>
      </c>
      <c r="E194" s="1395" t="s">
        <v>496</v>
      </c>
      <c r="F194" s="1393" t="n">
        <f aca="false">L194</f>
        <v>2200</v>
      </c>
      <c r="G194" s="1395" t="s">
        <v>496</v>
      </c>
      <c r="H194" s="1392" t="n">
        <v>2</v>
      </c>
      <c r="I194" s="1394" t="s">
        <v>497</v>
      </c>
      <c r="J194" s="1338" t="n">
        <v>110</v>
      </c>
      <c r="K194" s="1209" t="n">
        <v>360</v>
      </c>
      <c r="L194" s="1209" t="n">
        <v>2200</v>
      </c>
      <c r="M194" s="1310" t="n">
        <v>31.3593592561616</v>
      </c>
      <c r="N194" s="1211" t="n">
        <v>1904.53967737842</v>
      </c>
      <c r="O194" s="1212" t="n">
        <v>37598.9484726</v>
      </c>
      <c r="P194" s="1342" t="n">
        <v>47139.2567411063</v>
      </c>
      <c r="Q194" s="1300" t="n">
        <v>28175.3472382088</v>
      </c>
      <c r="R194" s="1301" t="n">
        <v>65774.2957108088</v>
      </c>
      <c r="S194" s="1344" t="n">
        <v>75314.603979315</v>
      </c>
    </row>
    <row r="195" customFormat="false" ht="16.5" hidden="false" customHeight="false" outlineLevel="0" collapsed="false">
      <c r="A195" s="1391" t="s">
        <v>342</v>
      </c>
      <c r="B195" s="1395" t="n">
        <f aca="false">J195</f>
        <v>110</v>
      </c>
      <c r="C195" s="1395" t="s">
        <v>496</v>
      </c>
      <c r="D195" s="1395" t="n">
        <f aca="false">K195</f>
        <v>360</v>
      </c>
      <c r="E195" s="1395" t="s">
        <v>496</v>
      </c>
      <c r="F195" s="1393" t="n">
        <f aca="false">L195</f>
        <v>2250</v>
      </c>
      <c r="G195" s="1395" t="s">
        <v>496</v>
      </c>
      <c r="H195" s="1392" t="n">
        <v>2</v>
      </c>
      <c r="I195" s="1394" t="s">
        <v>497</v>
      </c>
      <c r="J195" s="1338" t="n">
        <v>110</v>
      </c>
      <c r="K195" s="1209" t="n">
        <v>360</v>
      </c>
      <c r="L195" s="1209" t="n">
        <v>2250</v>
      </c>
      <c r="M195" s="1310" t="n">
        <v>32.0081923420549</v>
      </c>
      <c r="N195" s="1211" t="n">
        <v>1956.01372271297</v>
      </c>
      <c r="O195" s="1212" t="n">
        <v>38257.9936227563</v>
      </c>
      <c r="P195" s="1342" t="n">
        <v>47983.7313451125</v>
      </c>
      <c r="Q195" s="1300" t="n">
        <v>28692.7277442863</v>
      </c>
      <c r="R195" s="1301" t="n">
        <v>66950.7213670425</v>
      </c>
      <c r="S195" s="1344" t="n">
        <v>76676.4590893988</v>
      </c>
    </row>
    <row r="196" customFormat="false" ht="16.5" hidden="false" customHeight="false" outlineLevel="0" collapsed="false">
      <c r="A196" s="1391" t="s">
        <v>342</v>
      </c>
      <c r="B196" s="1395" t="n">
        <f aca="false">J196</f>
        <v>110</v>
      </c>
      <c r="C196" s="1395" t="s">
        <v>496</v>
      </c>
      <c r="D196" s="1395" t="n">
        <f aca="false">K196</f>
        <v>360</v>
      </c>
      <c r="E196" s="1395" t="s">
        <v>496</v>
      </c>
      <c r="F196" s="1393" t="n">
        <f aca="false">L196</f>
        <v>2300</v>
      </c>
      <c r="G196" s="1395" t="s">
        <v>496</v>
      </c>
      <c r="H196" s="1392" t="n">
        <v>2</v>
      </c>
      <c r="I196" s="1394" t="s">
        <v>497</v>
      </c>
      <c r="J196" s="1338" t="n">
        <v>110</v>
      </c>
      <c r="K196" s="1209" t="n">
        <v>360</v>
      </c>
      <c r="L196" s="1209" t="n">
        <v>2300</v>
      </c>
      <c r="M196" s="1310" t="n">
        <v>32.6570254279482</v>
      </c>
      <c r="N196" s="1211" t="n">
        <v>2007.48776804752</v>
      </c>
      <c r="O196" s="1212" t="n">
        <v>38917.0387729125</v>
      </c>
      <c r="P196" s="1342" t="n">
        <v>48828.2059491188</v>
      </c>
      <c r="Q196" s="1300" t="n">
        <v>29210.1082503638</v>
      </c>
      <c r="R196" s="1301" t="n">
        <v>68127.1470232763</v>
      </c>
      <c r="S196" s="1344" t="n">
        <v>78038.3141994825</v>
      </c>
    </row>
    <row r="197" customFormat="false" ht="16.5" hidden="false" customHeight="false" outlineLevel="0" collapsed="false">
      <c r="A197" s="1391" t="s">
        <v>342</v>
      </c>
      <c r="B197" s="1395" t="n">
        <f aca="false">J197</f>
        <v>110</v>
      </c>
      <c r="C197" s="1395" t="s">
        <v>496</v>
      </c>
      <c r="D197" s="1395" t="n">
        <f aca="false">K197</f>
        <v>360</v>
      </c>
      <c r="E197" s="1395" t="s">
        <v>496</v>
      </c>
      <c r="F197" s="1393" t="n">
        <f aca="false">L197</f>
        <v>2350</v>
      </c>
      <c r="G197" s="1395" t="s">
        <v>496</v>
      </c>
      <c r="H197" s="1392" t="n">
        <v>2</v>
      </c>
      <c r="I197" s="1394" t="s">
        <v>497</v>
      </c>
      <c r="J197" s="1338" t="n">
        <v>110</v>
      </c>
      <c r="K197" s="1209" t="n">
        <v>360</v>
      </c>
      <c r="L197" s="1209" t="n">
        <v>2350</v>
      </c>
      <c r="M197" s="1310" t="n">
        <v>33.3058585138415</v>
      </c>
      <c r="N197" s="1211" t="n">
        <v>2058.96181338207</v>
      </c>
      <c r="O197" s="1212" t="n">
        <v>39576.0840542775</v>
      </c>
      <c r="P197" s="1342" t="n">
        <v>49672.6804219163</v>
      </c>
      <c r="Q197" s="1300" t="n">
        <v>29942.9857450238</v>
      </c>
      <c r="R197" s="1301" t="n">
        <v>69519.0697993013</v>
      </c>
      <c r="S197" s="1344" t="n">
        <v>79615.66616694</v>
      </c>
    </row>
    <row r="198" customFormat="false" ht="16.5" hidden="false" customHeight="false" outlineLevel="0" collapsed="false">
      <c r="A198" s="1391" t="s">
        <v>342</v>
      </c>
      <c r="B198" s="1395" t="n">
        <f aca="false">J198</f>
        <v>110</v>
      </c>
      <c r="C198" s="1395" t="s">
        <v>496</v>
      </c>
      <c r="D198" s="1395" t="n">
        <f aca="false">K198</f>
        <v>360</v>
      </c>
      <c r="E198" s="1395" t="s">
        <v>496</v>
      </c>
      <c r="F198" s="1393" t="n">
        <f aca="false">L198</f>
        <v>2400</v>
      </c>
      <c r="G198" s="1395" t="s">
        <v>496</v>
      </c>
      <c r="H198" s="1392" t="n">
        <v>2</v>
      </c>
      <c r="I198" s="1394" t="s">
        <v>497</v>
      </c>
      <c r="J198" s="1338" t="n">
        <v>110</v>
      </c>
      <c r="K198" s="1209" t="n">
        <v>360</v>
      </c>
      <c r="L198" s="1209" t="n">
        <v>2400</v>
      </c>
      <c r="M198" s="1310" t="n">
        <v>33.9546915997348</v>
      </c>
      <c r="N198" s="1211" t="n">
        <v>2110.43585871662</v>
      </c>
      <c r="O198" s="1212" t="n">
        <v>40235.1292044338</v>
      </c>
      <c r="P198" s="1342" t="n">
        <v>50517.1550259225</v>
      </c>
      <c r="Q198" s="1300" t="n">
        <v>30460.3662511013</v>
      </c>
      <c r="R198" s="1301" t="n">
        <v>70695.495455535</v>
      </c>
      <c r="S198" s="1344" t="n">
        <v>80977.5212770238</v>
      </c>
    </row>
    <row r="199" customFormat="false" ht="16.5" hidden="false" customHeight="false" outlineLevel="0" collapsed="false">
      <c r="A199" s="1391" t="s">
        <v>342</v>
      </c>
      <c r="B199" s="1395" t="n">
        <f aca="false">J199</f>
        <v>110</v>
      </c>
      <c r="C199" s="1395" t="s">
        <v>496</v>
      </c>
      <c r="D199" s="1395" t="n">
        <f aca="false">K199</f>
        <v>360</v>
      </c>
      <c r="E199" s="1395" t="s">
        <v>496</v>
      </c>
      <c r="F199" s="1393" t="n">
        <f aca="false">L199</f>
        <v>2450</v>
      </c>
      <c r="G199" s="1395" t="s">
        <v>496</v>
      </c>
      <c r="H199" s="1392" t="n">
        <v>2</v>
      </c>
      <c r="I199" s="1394" t="s">
        <v>497</v>
      </c>
      <c r="J199" s="1338" t="n">
        <v>110</v>
      </c>
      <c r="K199" s="1209" t="n">
        <v>360</v>
      </c>
      <c r="L199" s="1209" t="n">
        <v>2450</v>
      </c>
      <c r="M199" s="1310" t="n">
        <v>34.6035246856282</v>
      </c>
      <c r="N199" s="1211" t="n">
        <v>2161.90990405118</v>
      </c>
      <c r="O199" s="1212" t="n">
        <v>40894.17435459</v>
      </c>
      <c r="P199" s="1342" t="n">
        <v>51361.6296299288</v>
      </c>
      <c r="Q199" s="1300" t="n">
        <v>31193.2437457613</v>
      </c>
      <c r="R199" s="1301" t="n">
        <v>72087.4181003513</v>
      </c>
      <c r="S199" s="1344" t="n">
        <v>82554.87337569</v>
      </c>
    </row>
    <row r="200" customFormat="false" ht="16.5" hidden="false" customHeight="false" outlineLevel="0" collapsed="false">
      <c r="A200" s="1391" t="s">
        <v>342</v>
      </c>
      <c r="B200" s="1395" t="n">
        <f aca="false">J200</f>
        <v>110</v>
      </c>
      <c r="C200" s="1395" t="s">
        <v>496</v>
      </c>
      <c r="D200" s="1395" t="n">
        <f aca="false">K200</f>
        <v>360</v>
      </c>
      <c r="E200" s="1395" t="s">
        <v>496</v>
      </c>
      <c r="F200" s="1393" t="n">
        <f aca="false">L200</f>
        <v>2500</v>
      </c>
      <c r="G200" s="1395" t="s">
        <v>496</v>
      </c>
      <c r="H200" s="1392" t="n">
        <v>2</v>
      </c>
      <c r="I200" s="1394" t="s">
        <v>497</v>
      </c>
      <c r="J200" s="1338" t="n">
        <v>110</v>
      </c>
      <c r="K200" s="1209" t="n">
        <v>360</v>
      </c>
      <c r="L200" s="1209" t="n">
        <v>2500</v>
      </c>
      <c r="M200" s="1310" t="n">
        <v>35.6666933715215</v>
      </c>
      <c r="N200" s="1211" t="n">
        <v>2213.38394938573</v>
      </c>
      <c r="O200" s="1212" t="n">
        <v>42293.7212774513</v>
      </c>
      <c r="P200" s="1342" t="n">
        <v>53169.6838431713</v>
      </c>
      <c r="Q200" s="1300" t="n">
        <v>31710.6242518388</v>
      </c>
      <c r="R200" s="1301" t="n">
        <v>74004.34552929</v>
      </c>
      <c r="S200" s="1344" t="n">
        <v>84880.30809501</v>
      </c>
    </row>
    <row r="201" customFormat="false" ht="16.5" hidden="false" customHeight="false" outlineLevel="0" collapsed="false">
      <c r="A201" s="1391" t="s">
        <v>342</v>
      </c>
      <c r="B201" s="1395" t="n">
        <f aca="false">J201</f>
        <v>110</v>
      </c>
      <c r="C201" s="1395" t="s">
        <v>496</v>
      </c>
      <c r="D201" s="1395" t="n">
        <f aca="false">K201</f>
        <v>360</v>
      </c>
      <c r="E201" s="1395" t="s">
        <v>496</v>
      </c>
      <c r="F201" s="1393" t="n">
        <f aca="false">L201</f>
        <v>2550</v>
      </c>
      <c r="G201" s="1395" t="s">
        <v>496</v>
      </c>
      <c r="H201" s="1392" t="n">
        <v>2</v>
      </c>
      <c r="I201" s="1394" t="s">
        <v>497</v>
      </c>
      <c r="J201" s="1338" t="n">
        <v>110</v>
      </c>
      <c r="K201" s="1209" t="n">
        <v>360</v>
      </c>
      <c r="L201" s="1209" t="n">
        <v>2550</v>
      </c>
      <c r="M201" s="1310" t="n">
        <v>36.3155264574148</v>
      </c>
      <c r="N201" s="1211" t="n">
        <v>2264.85799472028</v>
      </c>
      <c r="O201" s="1212" t="n">
        <v>43292.20320144</v>
      </c>
      <c r="P201" s="1342" t="n">
        <v>54027.2793221775</v>
      </c>
      <c r="Q201" s="1300" t="n">
        <v>32443.5018777075</v>
      </c>
      <c r="R201" s="1301" t="n">
        <v>75735.7050791475</v>
      </c>
      <c r="S201" s="1344" t="n">
        <v>86470.781199885</v>
      </c>
    </row>
    <row r="202" customFormat="false" ht="16.5" hidden="false" customHeight="false" outlineLevel="0" collapsed="false">
      <c r="A202" s="1391" t="s">
        <v>342</v>
      </c>
      <c r="B202" s="1392" t="n">
        <f aca="false">J202</f>
        <v>110</v>
      </c>
      <c r="C202" s="1392" t="s">
        <v>496</v>
      </c>
      <c r="D202" s="1392" t="n">
        <f aca="false">K202</f>
        <v>360</v>
      </c>
      <c r="E202" s="1392" t="s">
        <v>496</v>
      </c>
      <c r="F202" s="1393" t="n">
        <f aca="false">L202</f>
        <v>2600</v>
      </c>
      <c r="G202" s="1392" t="s">
        <v>496</v>
      </c>
      <c r="H202" s="1392" t="n">
        <v>2</v>
      </c>
      <c r="I202" s="1394" t="s">
        <v>497</v>
      </c>
      <c r="J202" s="1338" t="n">
        <v>110</v>
      </c>
      <c r="K202" s="1209" t="n">
        <v>360</v>
      </c>
      <c r="L202" s="1209" t="n">
        <v>2600</v>
      </c>
      <c r="M202" s="1310" t="n">
        <v>36.9643595433081</v>
      </c>
      <c r="N202" s="1211" t="n">
        <v>2316.33204005483</v>
      </c>
      <c r="O202" s="1212" t="n">
        <v>43951.248482805</v>
      </c>
      <c r="P202" s="1342" t="n">
        <v>54871.7539261838</v>
      </c>
      <c r="Q202" s="1300" t="n">
        <v>32960.882383785</v>
      </c>
      <c r="R202" s="1301" t="n">
        <v>76912.13086659</v>
      </c>
      <c r="S202" s="1344" t="n">
        <v>87832.6363099688</v>
      </c>
    </row>
    <row r="203" customFormat="false" ht="16.5" hidden="false" customHeight="false" outlineLevel="0" collapsed="false">
      <c r="A203" s="1391" t="s">
        <v>342</v>
      </c>
      <c r="B203" s="1395" t="n">
        <f aca="false">J203</f>
        <v>110</v>
      </c>
      <c r="C203" s="1395" t="s">
        <v>496</v>
      </c>
      <c r="D203" s="1395" t="n">
        <f aca="false">K203</f>
        <v>360</v>
      </c>
      <c r="E203" s="1395" t="s">
        <v>496</v>
      </c>
      <c r="F203" s="1393" t="n">
        <f aca="false">L203</f>
        <v>2650</v>
      </c>
      <c r="G203" s="1395" t="s">
        <v>496</v>
      </c>
      <c r="H203" s="1392" t="n">
        <v>2</v>
      </c>
      <c r="I203" s="1394" t="s">
        <v>497</v>
      </c>
      <c r="J203" s="1338" t="n">
        <v>110</v>
      </c>
      <c r="K203" s="1209" t="n">
        <v>360</v>
      </c>
      <c r="L203" s="1209" t="n">
        <v>2650</v>
      </c>
      <c r="M203" s="1310" t="n">
        <v>37.6131926292015</v>
      </c>
      <c r="N203" s="1211" t="n">
        <v>2367.80608538938</v>
      </c>
      <c r="O203" s="1212" t="n">
        <v>44610.2936329613</v>
      </c>
      <c r="P203" s="1342" t="n">
        <v>55716.2283989813</v>
      </c>
      <c r="Q203" s="1300" t="n">
        <v>33693.759878445</v>
      </c>
      <c r="R203" s="1301" t="n">
        <v>78304.0535114063</v>
      </c>
      <c r="S203" s="1344" t="n">
        <v>89409.9882774263</v>
      </c>
    </row>
    <row r="204" customFormat="false" ht="16.5" hidden="false" customHeight="false" outlineLevel="0" collapsed="false">
      <c r="A204" s="1391" t="s">
        <v>342</v>
      </c>
      <c r="B204" s="1395" t="n">
        <f aca="false">J204</f>
        <v>110</v>
      </c>
      <c r="C204" s="1395" t="s">
        <v>496</v>
      </c>
      <c r="D204" s="1395" t="n">
        <f aca="false">K204</f>
        <v>360</v>
      </c>
      <c r="E204" s="1395" t="s">
        <v>496</v>
      </c>
      <c r="F204" s="1393" t="n">
        <f aca="false">L204</f>
        <v>2700</v>
      </c>
      <c r="G204" s="1395" t="s">
        <v>496</v>
      </c>
      <c r="H204" s="1392" t="n">
        <v>2</v>
      </c>
      <c r="I204" s="1394" t="s">
        <v>497</v>
      </c>
      <c r="J204" s="1338" t="n">
        <v>110</v>
      </c>
      <c r="K204" s="1209" t="n">
        <v>360</v>
      </c>
      <c r="L204" s="1209" t="n">
        <v>2700</v>
      </c>
      <c r="M204" s="1310" t="n">
        <v>38.2620257150948</v>
      </c>
      <c r="N204" s="1211" t="n">
        <v>2419.28013072394</v>
      </c>
      <c r="O204" s="1212" t="n">
        <v>45269.3387831175</v>
      </c>
      <c r="P204" s="1342" t="n">
        <v>56560.7030029875</v>
      </c>
      <c r="Q204" s="1300" t="n">
        <v>34211.1403845225</v>
      </c>
      <c r="R204" s="1301" t="n">
        <v>79480.47916764</v>
      </c>
      <c r="S204" s="1344" t="n">
        <v>90771.84338751</v>
      </c>
    </row>
    <row r="205" customFormat="false" ht="16.5" hidden="false" customHeight="false" outlineLevel="0" collapsed="false">
      <c r="A205" s="1391" t="s">
        <v>342</v>
      </c>
      <c r="B205" s="1395" t="n">
        <f aca="false">J205</f>
        <v>110</v>
      </c>
      <c r="C205" s="1395" t="s">
        <v>496</v>
      </c>
      <c r="D205" s="1395" t="n">
        <f aca="false">K205</f>
        <v>360</v>
      </c>
      <c r="E205" s="1395" t="s">
        <v>496</v>
      </c>
      <c r="F205" s="1393" t="n">
        <f aca="false">L205</f>
        <v>2750</v>
      </c>
      <c r="G205" s="1395" t="s">
        <v>496</v>
      </c>
      <c r="H205" s="1392" t="n">
        <v>2</v>
      </c>
      <c r="I205" s="1394" t="s">
        <v>497</v>
      </c>
      <c r="J205" s="1338" t="n">
        <v>110</v>
      </c>
      <c r="K205" s="1209" t="n">
        <v>360</v>
      </c>
      <c r="L205" s="1209" t="n">
        <v>2750</v>
      </c>
      <c r="M205" s="1310" t="n">
        <v>38.9108588009881</v>
      </c>
      <c r="N205" s="1211" t="n">
        <v>2470.75417605849</v>
      </c>
      <c r="O205" s="1212" t="n">
        <v>45928.3839332738</v>
      </c>
      <c r="P205" s="1342" t="n">
        <v>57405.1776069938</v>
      </c>
      <c r="Q205" s="1300" t="n">
        <v>34728.5208906</v>
      </c>
      <c r="R205" s="1301" t="n">
        <v>80656.9048238738</v>
      </c>
      <c r="S205" s="1344" t="n">
        <v>92133.6984975938</v>
      </c>
    </row>
    <row r="206" customFormat="false" ht="16.5" hidden="false" customHeight="false" outlineLevel="0" collapsed="false">
      <c r="A206" s="1391" t="s">
        <v>342</v>
      </c>
      <c r="B206" s="1395" t="n">
        <f aca="false">J206</f>
        <v>110</v>
      </c>
      <c r="C206" s="1395" t="s">
        <v>496</v>
      </c>
      <c r="D206" s="1395" t="n">
        <f aca="false">K206</f>
        <v>360</v>
      </c>
      <c r="E206" s="1395" t="s">
        <v>496</v>
      </c>
      <c r="F206" s="1393" t="n">
        <f aca="false">L206</f>
        <v>2800</v>
      </c>
      <c r="G206" s="1395" t="s">
        <v>496</v>
      </c>
      <c r="H206" s="1392" t="n">
        <v>2</v>
      </c>
      <c r="I206" s="1394" t="s">
        <v>497</v>
      </c>
      <c r="J206" s="1338" t="n">
        <v>110</v>
      </c>
      <c r="K206" s="1209" t="n">
        <v>360</v>
      </c>
      <c r="L206" s="1209" t="n">
        <v>2800</v>
      </c>
      <c r="M206" s="1310" t="n">
        <v>39.5596918868814</v>
      </c>
      <c r="N206" s="1211" t="n">
        <v>2522.22822139304</v>
      </c>
      <c r="O206" s="1212" t="n">
        <v>46587.42908343</v>
      </c>
      <c r="P206" s="1342" t="n">
        <v>58249.6520797913</v>
      </c>
      <c r="Q206" s="1300" t="n">
        <v>35461.39838526</v>
      </c>
      <c r="R206" s="1301" t="n">
        <v>82048.82746869</v>
      </c>
      <c r="S206" s="1344" t="n">
        <v>93711.0504650513</v>
      </c>
    </row>
    <row r="207" customFormat="false" ht="16.5" hidden="false" customHeight="false" outlineLevel="0" collapsed="false">
      <c r="A207" s="1391" t="s">
        <v>342</v>
      </c>
      <c r="B207" s="1395" t="n">
        <f aca="false">J207</f>
        <v>110</v>
      </c>
      <c r="C207" s="1395" t="s">
        <v>496</v>
      </c>
      <c r="D207" s="1395" t="n">
        <f aca="false">K207</f>
        <v>360</v>
      </c>
      <c r="E207" s="1395" t="s">
        <v>496</v>
      </c>
      <c r="F207" s="1393" t="n">
        <f aca="false">L207</f>
        <v>2850</v>
      </c>
      <c r="G207" s="1395" t="s">
        <v>496</v>
      </c>
      <c r="H207" s="1392" t="n">
        <v>2</v>
      </c>
      <c r="I207" s="1394" t="s">
        <v>497</v>
      </c>
      <c r="J207" s="1338" t="n">
        <v>110</v>
      </c>
      <c r="K207" s="1209" t="n">
        <v>360</v>
      </c>
      <c r="L207" s="1209" t="n">
        <v>2850</v>
      </c>
      <c r="M207" s="1310" t="n">
        <v>40.2085249727748</v>
      </c>
      <c r="N207" s="1211" t="n">
        <v>2573.70226672759</v>
      </c>
      <c r="O207" s="1212" t="n">
        <v>47246.474364795</v>
      </c>
      <c r="P207" s="1342" t="n">
        <v>59094.1266837975</v>
      </c>
      <c r="Q207" s="1300" t="n">
        <v>35978.7788913375</v>
      </c>
      <c r="R207" s="1301" t="n">
        <v>83225.2532561325</v>
      </c>
      <c r="S207" s="1344" t="n">
        <v>95072.905575135</v>
      </c>
    </row>
    <row r="208" customFormat="false" ht="16.5" hidden="false" customHeight="false" outlineLevel="0" collapsed="false">
      <c r="A208" s="1391" t="s">
        <v>342</v>
      </c>
      <c r="B208" s="1395" t="n">
        <f aca="false">J208</f>
        <v>110</v>
      </c>
      <c r="C208" s="1395" t="s">
        <v>496</v>
      </c>
      <c r="D208" s="1395" t="n">
        <f aca="false">K208</f>
        <v>360</v>
      </c>
      <c r="E208" s="1395" t="s">
        <v>496</v>
      </c>
      <c r="F208" s="1393" t="n">
        <f aca="false">L208</f>
        <v>2900</v>
      </c>
      <c r="G208" s="1395" t="s">
        <v>496</v>
      </c>
      <c r="H208" s="1392" t="n">
        <v>2</v>
      </c>
      <c r="I208" s="1394" t="s">
        <v>497</v>
      </c>
      <c r="J208" s="1338" t="n">
        <v>110</v>
      </c>
      <c r="K208" s="1209" t="n">
        <v>360</v>
      </c>
      <c r="L208" s="1209" t="n">
        <v>2900</v>
      </c>
      <c r="M208" s="1310" t="n">
        <v>40.8573580586681</v>
      </c>
      <c r="N208" s="1211" t="n">
        <v>2625.17631206214</v>
      </c>
      <c r="O208" s="1212" t="n">
        <v>47905.5195149513</v>
      </c>
      <c r="P208" s="1342" t="n">
        <v>59938.6012878038</v>
      </c>
      <c r="Q208" s="1300" t="n">
        <v>36711.6563859975</v>
      </c>
      <c r="R208" s="1301" t="n">
        <v>84617.1759009488</v>
      </c>
      <c r="S208" s="1344" t="n">
        <v>96650.2576738013</v>
      </c>
    </row>
    <row r="209" customFormat="false" ht="16.5" hidden="false" customHeight="false" outlineLevel="0" collapsed="false">
      <c r="A209" s="1391" t="s">
        <v>342</v>
      </c>
      <c r="B209" s="1395" t="n">
        <f aca="false">J209</f>
        <v>110</v>
      </c>
      <c r="C209" s="1395" t="s">
        <v>496</v>
      </c>
      <c r="D209" s="1395" t="n">
        <f aca="false">K209</f>
        <v>360</v>
      </c>
      <c r="E209" s="1395" t="s">
        <v>496</v>
      </c>
      <c r="F209" s="1393" t="n">
        <f aca="false">L209</f>
        <v>2950</v>
      </c>
      <c r="G209" s="1395" t="s">
        <v>496</v>
      </c>
      <c r="H209" s="1392" t="n">
        <v>2</v>
      </c>
      <c r="I209" s="1394" t="s">
        <v>497</v>
      </c>
      <c r="J209" s="1338" t="n">
        <v>110</v>
      </c>
      <c r="K209" s="1209" t="n">
        <v>360</v>
      </c>
      <c r="L209" s="1209" t="n">
        <v>2950</v>
      </c>
      <c r="M209" s="1310" t="n">
        <v>41.5061911445614</v>
      </c>
      <c r="N209" s="1211" t="n">
        <v>2676.6503573967</v>
      </c>
      <c r="O209" s="1212" t="n">
        <v>48564.5646651075</v>
      </c>
      <c r="P209" s="1342" t="n">
        <v>60783.0757606013</v>
      </c>
      <c r="Q209" s="1300" t="n">
        <v>37229.036892075</v>
      </c>
      <c r="R209" s="1301" t="n">
        <v>85793.6015571825</v>
      </c>
      <c r="S209" s="1344" t="n">
        <v>98012.1126526763</v>
      </c>
    </row>
    <row r="210" customFormat="false" ht="16.5" hidden="false" customHeight="true" outlineLevel="0" collapsed="false">
      <c r="A210" s="1396" t="s">
        <v>342</v>
      </c>
      <c r="B210" s="1397" t="n">
        <f aca="false">J210</f>
        <v>110</v>
      </c>
      <c r="C210" s="1397" t="s">
        <v>496</v>
      </c>
      <c r="D210" s="1397" t="n">
        <f aca="false">K210</f>
        <v>360</v>
      </c>
      <c r="E210" s="1397" t="s">
        <v>496</v>
      </c>
      <c r="F210" s="1398" t="n">
        <f aca="false">L210</f>
        <v>3000</v>
      </c>
      <c r="G210" s="1397" t="s">
        <v>496</v>
      </c>
      <c r="H210" s="1399" t="n">
        <v>2</v>
      </c>
      <c r="I210" s="1400" t="s">
        <v>497</v>
      </c>
      <c r="J210" s="1368" t="n">
        <v>110</v>
      </c>
      <c r="K210" s="1220" t="n">
        <v>360</v>
      </c>
      <c r="L210" s="1220" t="n">
        <v>3000</v>
      </c>
      <c r="M210" s="1247" t="n">
        <v>42.4359538304547</v>
      </c>
      <c r="N210" s="1222" t="n">
        <v>2728.12440273125</v>
      </c>
      <c r="O210" s="1223" t="n">
        <v>49469.9883576638</v>
      </c>
      <c r="P210" s="1375" t="n">
        <v>61873.9289070075</v>
      </c>
      <c r="Q210" s="1303" t="n">
        <v>37961.914386735</v>
      </c>
      <c r="R210" s="1304" t="n">
        <v>87431.9027443988</v>
      </c>
      <c r="S210" s="1370" t="n">
        <v>99835.8432937425</v>
      </c>
    </row>
    <row r="211" customFormat="false" ht="21.75" hidden="false" customHeight="false" outlineLevel="0" collapsed="false">
      <c r="A211" s="1201" t="s">
        <v>539</v>
      </c>
      <c r="B211" s="1201"/>
      <c r="C211" s="1201"/>
      <c r="D211" s="1201"/>
      <c r="E211" s="1201"/>
      <c r="F211" s="1201"/>
      <c r="G211" s="1201"/>
      <c r="H211" s="1201"/>
      <c r="I211" s="1201"/>
      <c r="J211" s="1201"/>
      <c r="K211" s="1201"/>
      <c r="L211" s="1201"/>
      <c r="M211" s="1201"/>
      <c r="N211" s="1201"/>
      <c r="O211" s="1201"/>
      <c r="P211" s="1201"/>
      <c r="Q211" s="1201"/>
      <c r="R211" s="1201"/>
      <c r="S211" s="1201"/>
    </row>
    <row r="212" customFormat="false" ht="16.5" hidden="false" customHeight="false" outlineLevel="0" collapsed="false">
      <c r="A212" s="1202" t="s">
        <v>520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91" t="s">
        <v>342</v>
      </c>
      <c r="B213" s="1392" t="n">
        <f aca="false">J213</f>
        <v>110</v>
      </c>
      <c r="C213" s="1392" t="s">
        <v>496</v>
      </c>
      <c r="D213" s="1392" t="n">
        <f aca="false">K213</f>
        <v>360</v>
      </c>
      <c r="E213" s="1392" t="s">
        <v>496</v>
      </c>
      <c r="F213" s="1393" t="n">
        <f aca="false">L213</f>
        <v>600</v>
      </c>
      <c r="G213" s="1392" t="s">
        <v>496</v>
      </c>
      <c r="H213" s="1392" t="n">
        <v>4</v>
      </c>
      <c r="I213" s="1394" t="s">
        <v>497</v>
      </c>
      <c r="J213" s="1371" t="n">
        <v>110</v>
      </c>
      <c r="K213" s="1226" t="n">
        <v>360</v>
      </c>
      <c r="L213" s="1226" t="n">
        <v>600</v>
      </c>
      <c r="M213" s="1409" t="n">
        <v>10.5551275402031</v>
      </c>
      <c r="N213" s="1228" t="n">
        <v>282.82442491512</v>
      </c>
      <c r="O213" s="1229" t="n">
        <v>20267.9790986025</v>
      </c>
      <c r="P213" s="1374" t="n">
        <v>24256.8657543825</v>
      </c>
      <c r="Q213" s="1297" t="n">
        <v>8602.21294115625</v>
      </c>
      <c r="R213" s="1298" t="n">
        <v>28870.1920397588</v>
      </c>
      <c r="S213" s="1373" t="n">
        <v>32859.0786955388</v>
      </c>
    </row>
    <row r="214" customFormat="false" ht="16.5" hidden="false" customHeight="false" outlineLevel="0" collapsed="false">
      <c r="A214" s="1391" t="s">
        <v>342</v>
      </c>
      <c r="B214" s="1395" t="n">
        <f aca="false">J214</f>
        <v>110</v>
      </c>
      <c r="C214" s="1395" t="s">
        <v>496</v>
      </c>
      <c r="D214" s="1395" t="n">
        <f aca="false">K214</f>
        <v>360</v>
      </c>
      <c r="E214" s="1395" t="s">
        <v>496</v>
      </c>
      <c r="F214" s="1393" t="n">
        <f aca="false">L214</f>
        <v>650</v>
      </c>
      <c r="G214" s="1395" t="s">
        <v>496</v>
      </c>
      <c r="H214" s="1392" t="n">
        <v>4</v>
      </c>
      <c r="I214" s="1394" t="s">
        <v>497</v>
      </c>
      <c r="J214" s="1338" t="n">
        <v>110</v>
      </c>
      <c r="K214" s="1209" t="n">
        <v>360</v>
      </c>
      <c r="L214" s="1209" t="n">
        <v>650</v>
      </c>
      <c r="M214" s="1310" t="n">
        <v>11.3174462324108</v>
      </c>
      <c r="N214" s="1211" t="n">
        <v>339.389309898144</v>
      </c>
      <c r="O214" s="1212" t="n">
        <v>21295.4040983363</v>
      </c>
      <c r="P214" s="1342" t="n">
        <v>25469.7202079663</v>
      </c>
      <c r="Q214" s="1300" t="n">
        <v>9119.59344723375</v>
      </c>
      <c r="R214" s="1301" t="n">
        <v>30414.99754557</v>
      </c>
      <c r="S214" s="1344" t="n">
        <v>34589.3136552</v>
      </c>
    </row>
    <row r="215" customFormat="false" ht="16.5" hidden="false" customHeight="false" outlineLevel="0" collapsed="false">
      <c r="A215" s="1391" t="s">
        <v>342</v>
      </c>
      <c r="B215" s="1395" t="n">
        <f aca="false">J215</f>
        <v>110</v>
      </c>
      <c r="C215" s="1395" t="s">
        <v>496</v>
      </c>
      <c r="D215" s="1395" t="n">
        <f aca="false">K215</f>
        <v>360</v>
      </c>
      <c r="E215" s="1395" t="s">
        <v>496</v>
      </c>
      <c r="F215" s="1393" t="n">
        <f aca="false">L215</f>
        <v>700</v>
      </c>
      <c r="G215" s="1395" t="s">
        <v>496</v>
      </c>
      <c r="H215" s="1392" t="n">
        <v>4</v>
      </c>
      <c r="I215" s="1394" t="s">
        <v>497</v>
      </c>
      <c r="J215" s="1338" t="n">
        <v>110</v>
      </c>
      <c r="K215" s="1209" t="n">
        <v>360</v>
      </c>
      <c r="L215" s="1209" t="n">
        <v>700</v>
      </c>
      <c r="M215" s="1310" t="n">
        <v>12.0797649246185</v>
      </c>
      <c r="N215" s="1211" t="n">
        <v>395.954194881168</v>
      </c>
      <c r="O215" s="1212" t="n">
        <v>22322.8292292788</v>
      </c>
      <c r="P215" s="1342" t="n">
        <v>26682.57466155</v>
      </c>
      <c r="Q215" s="1300" t="n">
        <v>9852.47094189375</v>
      </c>
      <c r="R215" s="1301" t="n">
        <v>32175.3001711725</v>
      </c>
      <c r="S215" s="1344" t="n">
        <v>36535.0456034438</v>
      </c>
    </row>
    <row r="216" customFormat="false" ht="16.5" hidden="false" customHeight="false" outlineLevel="0" collapsed="false">
      <c r="A216" s="1391" t="s">
        <v>342</v>
      </c>
      <c r="B216" s="1395" t="n">
        <f aca="false">J216</f>
        <v>110</v>
      </c>
      <c r="C216" s="1395" t="s">
        <v>496</v>
      </c>
      <c r="D216" s="1395" t="n">
        <f aca="false">K216</f>
        <v>360</v>
      </c>
      <c r="E216" s="1395" t="s">
        <v>496</v>
      </c>
      <c r="F216" s="1393" t="n">
        <f aca="false">L216</f>
        <v>750</v>
      </c>
      <c r="G216" s="1395" t="s">
        <v>496</v>
      </c>
      <c r="H216" s="1392" t="n">
        <v>4</v>
      </c>
      <c r="I216" s="1394" t="s">
        <v>497</v>
      </c>
      <c r="J216" s="1338" t="n">
        <v>110</v>
      </c>
      <c r="K216" s="1209" t="n">
        <v>360</v>
      </c>
      <c r="L216" s="1209" t="n">
        <v>750</v>
      </c>
      <c r="M216" s="1310" t="n">
        <v>12.8420836168262</v>
      </c>
      <c r="N216" s="1211" t="n">
        <v>452.519079864192</v>
      </c>
      <c r="O216" s="1212" t="n">
        <v>23350.2542290125</v>
      </c>
      <c r="P216" s="1342" t="n">
        <v>27895.4291151338</v>
      </c>
      <c r="Q216" s="1300" t="n">
        <v>10369.8514479713</v>
      </c>
      <c r="R216" s="1301" t="n">
        <v>33720.1056769838</v>
      </c>
      <c r="S216" s="1344" t="n">
        <v>38265.280563105</v>
      </c>
    </row>
    <row r="217" customFormat="false" ht="16.5" hidden="false" customHeight="false" outlineLevel="0" collapsed="false">
      <c r="A217" s="1391" t="s">
        <v>342</v>
      </c>
      <c r="B217" s="1395" t="n">
        <f aca="false">J217</f>
        <v>110</v>
      </c>
      <c r="C217" s="1395" t="s">
        <v>496</v>
      </c>
      <c r="D217" s="1395" t="n">
        <f aca="false">K217</f>
        <v>360</v>
      </c>
      <c r="E217" s="1395" t="s">
        <v>496</v>
      </c>
      <c r="F217" s="1393" t="n">
        <f aca="false">L217</f>
        <v>800</v>
      </c>
      <c r="G217" s="1395" t="s">
        <v>496</v>
      </c>
      <c r="H217" s="1392" t="n">
        <v>4</v>
      </c>
      <c r="I217" s="1394" t="s">
        <v>497</v>
      </c>
      <c r="J217" s="1338" t="n">
        <v>110</v>
      </c>
      <c r="K217" s="1209" t="n">
        <v>360</v>
      </c>
      <c r="L217" s="1209" t="n">
        <v>800</v>
      </c>
      <c r="M217" s="1310" t="n">
        <v>13.6044023090339</v>
      </c>
      <c r="N217" s="1211" t="n">
        <v>509.083964847216</v>
      </c>
      <c r="O217" s="1212" t="n">
        <v>24717.1161337875</v>
      </c>
      <c r="P217" s="1342" t="n">
        <v>29121.4044437175</v>
      </c>
      <c r="Q217" s="1300" t="n">
        <v>10887.2319540488</v>
      </c>
      <c r="R217" s="1301" t="n">
        <v>35604.3480878363</v>
      </c>
      <c r="S217" s="1344" t="n">
        <v>40008.6363977663</v>
      </c>
    </row>
    <row r="218" customFormat="false" ht="16.5" hidden="false" customHeight="false" outlineLevel="0" collapsed="false">
      <c r="A218" s="1391" t="s">
        <v>342</v>
      </c>
      <c r="B218" s="1395" t="n">
        <f aca="false">J218</f>
        <v>110</v>
      </c>
      <c r="C218" s="1395" t="s">
        <v>496</v>
      </c>
      <c r="D218" s="1395" t="n">
        <f aca="false">K218</f>
        <v>360</v>
      </c>
      <c r="E218" s="1395" t="s">
        <v>496</v>
      </c>
      <c r="F218" s="1393" t="n">
        <f aca="false">L218</f>
        <v>850</v>
      </c>
      <c r="G218" s="1395" t="s">
        <v>496</v>
      </c>
      <c r="H218" s="1392" t="n">
        <v>4</v>
      </c>
      <c r="I218" s="1394" t="s">
        <v>497</v>
      </c>
      <c r="J218" s="1338" t="n">
        <v>110</v>
      </c>
      <c r="K218" s="1209" t="n">
        <v>360</v>
      </c>
      <c r="L218" s="1209" t="n">
        <v>850</v>
      </c>
      <c r="M218" s="1310" t="n">
        <v>14.3667210012416</v>
      </c>
      <c r="N218" s="1211" t="n">
        <v>565.64884983024</v>
      </c>
      <c r="O218" s="1212" t="n">
        <v>25744.5411335213</v>
      </c>
      <c r="P218" s="1342" t="n">
        <v>30334.2588973013</v>
      </c>
      <c r="Q218" s="1300" t="n">
        <v>11620.1094487088</v>
      </c>
      <c r="R218" s="1301" t="n">
        <v>37364.65058223</v>
      </c>
      <c r="S218" s="1344" t="n">
        <v>41954.36834601</v>
      </c>
    </row>
    <row r="219" customFormat="false" ht="16.5" hidden="false" customHeight="false" outlineLevel="0" collapsed="false">
      <c r="A219" s="1391" t="s">
        <v>342</v>
      </c>
      <c r="B219" s="1395" t="n">
        <f aca="false">J219</f>
        <v>110</v>
      </c>
      <c r="C219" s="1395" t="s">
        <v>496</v>
      </c>
      <c r="D219" s="1395" t="n">
        <f aca="false">K219</f>
        <v>360</v>
      </c>
      <c r="E219" s="1395" t="s">
        <v>496</v>
      </c>
      <c r="F219" s="1393" t="n">
        <f aca="false">L219</f>
        <v>900</v>
      </c>
      <c r="G219" s="1395" t="s">
        <v>496</v>
      </c>
      <c r="H219" s="1392" t="n">
        <v>4</v>
      </c>
      <c r="I219" s="1394" t="s">
        <v>497</v>
      </c>
      <c r="J219" s="1338" t="n">
        <v>110</v>
      </c>
      <c r="K219" s="1209" t="n">
        <v>360</v>
      </c>
      <c r="L219" s="1209" t="n">
        <v>900</v>
      </c>
      <c r="M219" s="1310" t="n">
        <v>15.1290396934493</v>
      </c>
      <c r="N219" s="1211" t="n">
        <v>622.213734813264</v>
      </c>
      <c r="O219" s="1212" t="n">
        <v>26771.9662644638</v>
      </c>
      <c r="P219" s="1342" t="n">
        <v>31547.113350885</v>
      </c>
      <c r="Q219" s="1300" t="n">
        <v>12137.4899547863</v>
      </c>
      <c r="R219" s="1301" t="n">
        <v>38909.45621925</v>
      </c>
      <c r="S219" s="1344" t="n">
        <v>43684.6033056713</v>
      </c>
    </row>
    <row r="220" customFormat="false" ht="16.5" hidden="false" customHeight="false" outlineLevel="0" collapsed="false">
      <c r="A220" s="1391" t="s">
        <v>342</v>
      </c>
      <c r="B220" s="1395" t="n">
        <f aca="false">J220</f>
        <v>110</v>
      </c>
      <c r="C220" s="1395" t="s">
        <v>496</v>
      </c>
      <c r="D220" s="1395" t="n">
        <f aca="false">K220</f>
        <v>360</v>
      </c>
      <c r="E220" s="1395" t="s">
        <v>496</v>
      </c>
      <c r="F220" s="1393" t="n">
        <f aca="false">L220</f>
        <v>950</v>
      </c>
      <c r="G220" s="1395" t="s">
        <v>496</v>
      </c>
      <c r="H220" s="1392" t="n">
        <v>4</v>
      </c>
      <c r="I220" s="1394" t="s">
        <v>497</v>
      </c>
      <c r="J220" s="1338" t="n">
        <v>110</v>
      </c>
      <c r="K220" s="1209" t="n">
        <v>360</v>
      </c>
      <c r="L220" s="1209" t="n">
        <v>950</v>
      </c>
      <c r="M220" s="1310" t="n">
        <v>15.891358385657</v>
      </c>
      <c r="N220" s="1211" t="n">
        <v>678.778619796288</v>
      </c>
      <c r="O220" s="1212" t="n">
        <v>27799.3912641975</v>
      </c>
      <c r="P220" s="1342" t="n">
        <v>32759.9678044688</v>
      </c>
      <c r="Q220" s="1300" t="n">
        <v>12870.3674494463</v>
      </c>
      <c r="R220" s="1301" t="n">
        <v>40669.7587136438</v>
      </c>
      <c r="S220" s="1344" t="n">
        <v>45630.335253915</v>
      </c>
    </row>
    <row r="221" customFormat="false" ht="16.5" hidden="false" customHeight="false" outlineLevel="0" collapsed="false">
      <c r="A221" s="1391" t="s">
        <v>342</v>
      </c>
      <c r="B221" s="1395" t="n">
        <f aca="false">J221</f>
        <v>110</v>
      </c>
      <c r="C221" s="1395" t="s">
        <v>496</v>
      </c>
      <c r="D221" s="1395" t="n">
        <f aca="false">K221</f>
        <v>360</v>
      </c>
      <c r="E221" s="1395" t="s">
        <v>496</v>
      </c>
      <c r="F221" s="1393" t="n">
        <f aca="false">L221</f>
        <v>1000</v>
      </c>
      <c r="G221" s="1395" t="s">
        <v>496</v>
      </c>
      <c r="H221" s="1392" t="n">
        <v>4</v>
      </c>
      <c r="I221" s="1394" t="s">
        <v>497</v>
      </c>
      <c r="J221" s="1338" t="n">
        <v>110</v>
      </c>
      <c r="K221" s="1209" t="n">
        <v>360</v>
      </c>
      <c r="L221" s="1209" t="n">
        <v>1000</v>
      </c>
      <c r="M221" s="1310" t="n">
        <v>16.7941418778647</v>
      </c>
      <c r="N221" s="1211" t="n">
        <v>735.343504779312</v>
      </c>
      <c r="O221" s="1212" t="n">
        <v>28886.71056534</v>
      </c>
      <c r="P221" s="1342" t="n">
        <v>34032.7164282525</v>
      </c>
      <c r="Q221" s="1300" t="n">
        <v>13387.7479555238</v>
      </c>
      <c r="R221" s="1301" t="n">
        <v>42274.4585208638</v>
      </c>
      <c r="S221" s="1344" t="n">
        <v>47420.4643837763</v>
      </c>
    </row>
    <row r="222" customFormat="false" ht="16.5" hidden="false" customHeight="false" outlineLevel="0" collapsed="false">
      <c r="A222" s="1391" t="s">
        <v>342</v>
      </c>
      <c r="B222" s="1395" t="n">
        <f aca="false">J222</f>
        <v>110</v>
      </c>
      <c r="C222" s="1395" t="s">
        <v>496</v>
      </c>
      <c r="D222" s="1395" t="n">
        <f aca="false">K222</f>
        <v>360</v>
      </c>
      <c r="E222" s="1395" t="s">
        <v>496</v>
      </c>
      <c r="F222" s="1393" t="n">
        <f aca="false">L222</f>
        <v>1050</v>
      </c>
      <c r="G222" s="1395" t="s">
        <v>496</v>
      </c>
      <c r="H222" s="1392" t="n">
        <v>4</v>
      </c>
      <c r="I222" s="1394" t="s">
        <v>497</v>
      </c>
      <c r="J222" s="1338" t="n">
        <v>110</v>
      </c>
      <c r="K222" s="1209" t="n">
        <v>360</v>
      </c>
      <c r="L222" s="1209" t="n">
        <v>1050</v>
      </c>
      <c r="M222" s="1310" t="n">
        <v>17.5564605700724</v>
      </c>
      <c r="N222" s="1211" t="n">
        <v>791.908389762336</v>
      </c>
      <c r="O222" s="1212" t="n">
        <v>29914.1355650738</v>
      </c>
      <c r="P222" s="1342" t="n">
        <v>35245.5708818363</v>
      </c>
      <c r="Q222" s="1300" t="n">
        <v>14120.6254501838</v>
      </c>
      <c r="R222" s="1301" t="n">
        <v>44034.7610152575</v>
      </c>
      <c r="S222" s="1344" t="n">
        <v>49366.19633202</v>
      </c>
    </row>
    <row r="223" customFormat="false" ht="16.5" hidden="false" customHeight="false" outlineLevel="0" collapsed="false">
      <c r="A223" s="1391" t="s">
        <v>342</v>
      </c>
      <c r="B223" s="1392" t="n">
        <f aca="false">J223</f>
        <v>110</v>
      </c>
      <c r="C223" s="1392" t="s">
        <v>496</v>
      </c>
      <c r="D223" s="1392" t="n">
        <f aca="false">K223</f>
        <v>360</v>
      </c>
      <c r="E223" s="1392" t="s">
        <v>496</v>
      </c>
      <c r="F223" s="1393" t="n">
        <f aca="false">L223</f>
        <v>1100</v>
      </c>
      <c r="G223" s="1392" t="s">
        <v>496</v>
      </c>
      <c r="H223" s="1392" t="n">
        <v>4</v>
      </c>
      <c r="I223" s="1394" t="s">
        <v>497</v>
      </c>
      <c r="J223" s="1338" t="n">
        <v>110</v>
      </c>
      <c r="K223" s="1209" t="n">
        <v>360</v>
      </c>
      <c r="L223" s="1209" t="n">
        <v>1100</v>
      </c>
      <c r="M223" s="1310" t="n">
        <v>18.3187792622801</v>
      </c>
      <c r="N223" s="1211" t="n">
        <v>848.47327474536</v>
      </c>
      <c r="O223" s="1212" t="n">
        <v>30941.5606960163</v>
      </c>
      <c r="P223" s="1342" t="n">
        <v>36458.42533542</v>
      </c>
      <c r="Q223" s="1300" t="n">
        <v>14638.0059562613</v>
      </c>
      <c r="R223" s="1301" t="n">
        <v>45579.5666522775</v>
      </c>
      <c r="S223" s="1344" t="n">
        <v>51096.4312916813</v>
      </c>
    </row>
    <row r="224" customFormat="false" ht="16.5" hidden="false" customHeight="false" outlineLevel="0" collapsed="false">
      <c r="A224" s="1391" t="s">
        <v>342</v>
      </c>
      <c r="B224" s="1395" t="n">
        <f aca="false">J224</f>
        <v>110</v>
      </c>
      <c r="C224" s="1395" t="s">
        <v>496</v>
      </c>
      <c r="D224" s="1395" t="n">
        <f aca="false">K224</f>
        <v>360</v>
      </c>
      <c r="E224" s="1395" t="s">
        <v>496</v>
      </c>
      <c r="F224" s="1393" t="n">
        <f aca="false">L224</f>
        <v>1150</v>
      </c>
      <c r="G224" s="1395" t="s">
        <v>496</v>
      </c>
      <c r="H224" s="1392" t="n">
        <v>4</v>
      </c>
      <c r="I224" s="1394" t="s">
        <v>497</v>
      </c>
      <c r="J224" s="1338" t="n">
        <v>110</v>
      </c>
      <c r="K224" s="1209" t="n">
        <v>360</v>
      </c>
      <c r="L224" s="1209" t="n">
        <v>1150</v>
      </c>
      <c r="M224" s="1310" t="n">
        <v>19.0810979544878</v>
      </c>
      <c r="N224" s="1211" t="n">
        <v>905.038159728384</v>
      </c>
      <c r="O224" s="1212" t="n">
        <v>31968.98569575</v>
      </c>
      <c r="P224" s="1342" t="n">
        <v>37671.2797890038</v>
      </c>
      <c r="Q224" s="1300" t="n">
        <v>15155.3864623388</v>
      </c>
      <c r="R224" s="1301" t="n">
        <v>47124.3721580888</v>
      </c>
      <c r="S224" s="1344" t="n">
        <v>52826.6662513425</v>
      </c>
    </row>
    <row r="225" customFormat="false" ht="16.5" hidden="false" customHeight="false" outlineLevel="0" collapsed="false">
      <c r="A225" s="1391" t="s">
        <v>342</v>
      </c>
      <c r="B225" s="1395" t="n">
        <f aca="false">J225</f>
        <v>110</v>
      </c>
      <c r="C225" s="1395" t="s">
        <v>496</v>
      </c>
      <c r="D225" s="1395" t="n">
        <f aca="false">K225</f>
        <v>360</v>
      </c>
      <c r="E225" s="1395" t="s">
        <v>496</v>
      </c>
      <c r="F225" s="1393" t="n">
        <f aca="false">L225</f>
        <v>1200</v>
      </c>
      <c r="G225" s="1395" t="s">
        <v>496</v>
      </c>
      <c r="H225" s="1392" t="n">
        <v>4</v>
      </c>
      <c r="I225" s="1394" t="s">
        <v>497</v>
      </c>
      <c r="J225" s="1338" t="n">
        <v>110</v>
      </c>
      <c r="K225" s="1209" t="n">
        <v>360</v>
      </c>
      <c r="L225" s="1209" t="n">
        <v>1200</v>
      </c>
      <c r="M225" s="1310" t="n">
        <v>19.8434166466955</v>
      </c>
      <c r="N225" s="1211" t="n">
        <v>961.603044711408</v>
      </c>
      <c r="O225" s="1212" t="n">
        <v>32996.4108266925</v>
      </c>
      <c r="P225" s="1342" t="n">
        <v>38884.1342425875</v>
      </c>
      <c r="Q225" s="1300" t="n">
        <v>15888.2640882075</v>
      </c>
      <c r="R225" s="1301" t="n">
        <v>48884.6749149</v>
      </c>
      <c r="S225" s="1344" t="n">
        <v>54772.398330795</v>
      </c>
    </row>
    <row r="226" customFormat="false" ht="16.5" hidden="false" customHeight="false" outlineLevel="0" collapsed="false">
      <c r="A226" s="1391" t="s">
        <v>342</v>
      </c>
      <c r="B226" s="1395" t="n">
        <f aca="false">J226</f>
        <v>110</v>
      </c>
      <c r="C226" s="1395" t="s">
        <v>496</v>
      </c>
      <c r="D226" s="1395" t="n">
        <f aca="false">K226</f>
        <v>360</v>
      </c>
      <c r="E226" s="1395" t="s">
        <v>496</v>
      </c>
      <c r="F226" s="1393" t="n">
        <f aca="false">L226</f>
        <v>1250</v>
      </c>
      <c r="G226" s="1395" t="s">
        <v>496</v>
      </c>
      <c r="H226" s="1392" t="n">
        <v>4</v>
      </c>
      <c r="I226" s="1394" t="s">
        <v>497</v>
      </c>
      <c r="J226" s="1338" t="n">
        <v>110</v>
      </c>
      <c r="K226" s="1209" t="n">
        <v>360</v>
      </c>
      <c r="L226" s="1209" t="n">
        <v>1250</v>
      </c>
      <c r="M226" s="1310" t="n">
        <v>20.6057353389032</v>
      </c>
      <c r="N226" s="1211" t="n">
        <v>1018.16792969443</v>
      </c>
      <c r="O226" s="1212" t="n">
        <v>34023.8358264263</v>
      </c>
      <c r="P226" s="1342" t="n">
        <v>40096.9886961713</v>
      </c>
      <c r="Q226" s="1300" t="n">
        <v>16405.644594285</v>
      </c>
      <c r="R226" s="1301" t="n">
        <v>50429.4804207113</v>
      </c>
      <c r="S226" s="1344" t="n">
        <v>56502.6332904563</v>
      </c>
    </row>
    <row r="227" customFormat="false" ht="16.5" hidden="false" customHeight="false" outlineLevel="0" collapsed="false">
      <c r="A227" s="1391" t="s">
        <v>342</v>
      </c>
      <c r="B227" s="1395" t="n">
        <f aca="false">J227</f>
        <v>110</v>
      </c>
      <c r="C227" s="1395" t="s">
        <v>496</v>
      </c>
      <c r="D227" s="1395" t="n">
        <f aca="false">K227</f>
        <v>360</v>
      </c>
      <c r="E227" s="1395" t="s">
        <v>496</v>
      </c>
      <c r="F227" s="1393" t="n">
        <f aca="false">L227</f>
        <v>1300</v>
      </c>
      <c r="G227" s="1395" t="s">
        <v>496</v>
      </c>
      <c r="H227" s="1392" t="n">
        <v>4</v>
      </c>
      <c r="I227" s="1394" t="s">
        <v>497</v>
      </c>
      <c r="J227" s="1338" t="n">
        <v>110</v>
      </c>
      <c r="K227" s="1209" t="n">
        <v>360</v>
      </c>
      <c r="L227" s="1209" t="n">
        <v>1300</v>
      </c>
      <c r="M227" s="1310" t="n">
        <v>21.3680540311109</v>
      </c>
      <c r="N227" s="1211" t="n">
        <v>1074.73281467746</v>
      </c>
      <c r="O227" s="1212" t="n">
        <v>35051.2609573688</v>
      </c>
      <c r="P227" s="1342" t="n">
        <v>41309.843149755</v>
      </c>
      <c r="Q227" s="1300" t="n">
        <v>17138.522088945</v>
      </c>
      <c r="R227" s="1301" t="n">
        <v>52189.7830463138</v>
      </c>
      <c r="S227" s="1344" t="n">
        <v>58448.3652387</v>
      </c>
    </row>
    <row r="228" customFormat="false" ht="16.5" hidden="false" customHeight="false" outlineLevel="0" collapsed="false">
      <c r="A228" s="1391" t="s">
        <v>342</v>
      </c>
      <c r="B228" s="1395" t="n">
        <f aca="false">J228</f>
        <v>110</v>
      </c>
      <c r="C228" s="1395" t="s">
        <v>496</v>
      </c>
      <c r="D228" s="1395" t="n">
        <f aca="false">K228</f>
        <v>360</v>
      </c>
      <c r="E228" s="1395" t="s">
        <v>496</v>
      </c>
      <c r="F228" s="1393" t="n">
        <f aca="false">L228</f>
        <v>1350</v>
      </c>
      <c r="G228" s="1395" t="s">
        <v>496</v>
      </c>
      <c r="H228" s="1392" t="n">
        <v>4</v>
      </c>
      <c r="I228" s="1394" t="s">
        <v>497</v>
      </c>
      <c r="J228" s="1338" t="n">
        <v>110</v>
      </c>
      <c r="K228" s="1209" t="n">
        <v>360</v>
      </c>
      <c r="L228" s="1209" t="n">
        <v>1350</v>
      </c>
      <c r="M228" s="1310" t="n">
        <v>22.1303727233186</v>
      </c>
      <c r="N228" s="1211" t="n">
        <v>1131.29769966048</v>
      </c>
      <c r="O228" s="1212" t="n">
        <v>36078.6859571025</v>
      </c>
      <c r="P228" s="1342" t="n">
        <v>42522.6976033388</v>
      </c>
      <c r="Q228" s="1300" t="n">
        <v>17655.9025950225</v>
      </c>
      <c r="R228" s="1301" t="n">
        <v>53734.588552125</v>
      </c>
      <c r="S228" s="1344" t="n">
        <v>60178.6001983613</v>
      </c>
    </row>
    <row r="229" customFormat="false" ht="16.5" hidden="false" customHeight="false" outlineLevel="0" collapsed="false">
      <c r="A229" s="1391" t="s">
        <v>342</v>
      </c>
      <c r="B229" s="1395" t="n">
        <f aca="false">J229</f>
        <v>110</v>
      </c>
      <c r="C229" s="1395" t="s">
        <v>496</v>
      </c>
      <c r="D229" s="1395" t="n">
        <f aca="false">K229</f>
        <v>360</v>
      </c>
      <c r="E229" s="1395" t="s">
        <v>496</v>
      </c>
      <c r="F229" s="1393" t="n">
        <f aca="false">L229</f>
        <v>1400</v>
      </c>
      <c r="G229" s="1395" t="s">
        <v>496</v>
      </c>
      <c r="H229" s="1392" t="n">
        <v>4</v>
      </c>
      <c r="I229" s="1394" t="s">
        <v>497</v>
      </c>
      <c r="J229" s="1338" t="n">
        <v>110</v>
      </c>
      <c r="K229" s="1209" t="n">
        <v>360</v>
      </c>
      <c r="L229" s="1209" t="n">
        <v>1400</v>
      </c>
      <c r="M229" s="1310" t="n">
        <v>22.8926914155263</v>
      </c>
      <c r="N229" s="1211" t="n">
        <v>1187.8625846435</v>
      </c>
      <c r="O229" s="1212" t="n">
        <v>37106.111088045</v>
      </c>
      <c r="P229" s="1342" t="n">
        <v>43735.5520569224</v>
      </c>
      <c r="Q229" s="1300" t="n">
        <v>18388.7800896825</v>
      </c>
      <c r="R229" s="1301" t="n">
        <v>55494.8911777275</v>
      </c>
      <c r="S229" s="1344" t="n">
        <v>62124.3321466049</v>
      </c>
    </row>
    <row r="230" customFormat="false" ht="16.5" hidden="false" customHeight="false" outlineLevel="0" collapsed="false">
      <c r="A230" s="1391" t="s">
        <v>342</v>
      </c>
      <c r="B230" s="1395" t="n">
        <f aca="false">J230</f>
        <v>110</v>
      </c>
      <c r="C230" s="1395" t="s">
        <v>496</v>
      </c>
      <c r="D230" s="1395" t="n">
        <f aca="false">K230</f>
        <v>360</v>
      </c>
      <c r="E230" s="1395" t="s">
        <v>496</v>
      </c>
      <c r="F230" s="1393" t="n">
        <f aca="false">L230</f>
        <v>1450</v>
      </c>
      <c r="G230" s="1395" t="s">
        <v>496</v>
      </c>
      <c r="H230" s="1392" t="n">
        <v>4</v>
      </c>
      <c r="I230" s="1394" t="s">
        <v>497</v>
      </c>
      <c r="J230" s="1338" t="n">
        <v>110</v>
      </c>
      <c r="K230" s="1209" t="n">
        <v>360</v>
      </c>
      <c r="L230" s="1209" t="n">
        <v>1450</v>
      </c>
      <c r="M230" s="1310" t="n">
        <v>23.655010107734</v>
      </c>
      <c r="N230" s="1211" t="n">
        <v>1244.42746962653</v>
      </c>
      <c r="O230" s="1212" t="n">
        <v>38133.5360877788</v>
      </c>
      <c r="P230" s="1342" t="n">
        <v>44948.4065105063</v>
      </c>
      <c r="Q230" s="1300" t="n">
        <v>18906.16059576</v>
      </c>
      <c r="R230" s="1301" t="n">
        <v>57039.6966835388</v>
      </c>
      <c r="S230" s="1344" t="n">
        <v>63854.5671062663</v>
      </c>
    </row>
    <row r="231" customFormat="false" ht="16.5" hidden="false" customHeight="false" outlineLevel="0" collapsed="false">
      <c r="A231" s="1391" t="s">
        <v>342</v>
      </c>
      <c r="B231" s="1395" t="n">
        <f aca="false">J231</f>
        <v>110</v>
      </c>
      <c r="C231" s="1395" t="s">
        <v>496</v>
      </c>
      <c r="D231" s="1395" t="n">
        <f aca="false">K231</f>
        <v>360</v>
      </c>
      <c r="E231" s="1395" t="s">
        <v>496</v>
      </c>
      <c r="F231" s="1393" t="n">
        <f aca="false">L231</f>
        <v>1500</v>
      </c>
      <c r="G231" s="1395" t="s">
        <v>496</v>
      </c>
      <c r="H231" s="1392" t="n">
        <v>4</v>
      </c>
      <c r="I231" s="1394" t="s">
        <v>497</v>
      </c>
      <c r="J231" s="1338" t="n">
        <v>110</v>
      </c>
      <c r="K231" s="1209" t="n">
        <v>360</v>
      </c>
      <c r="L231" s="1209" t="n">
        <v>1500</v>
      </c>
      <c r="M231" s="1310" t="n">
        <v>24.8316643999417</v>
      </c>
      <c r="N231" s="1211" t="n">
        <v>1300.99235460955</v>
      </c>
      <c r="O231" s="1212" t="n">
        <v>39901.4628602175</v>
      </c>
      <c r="P231" s="1342" t="n">
        <v>47124.8405733263</v>
      </c>
      <c r="Q231" s="1300" t="n">
        <v>19639.03809042</v>
      </c>
      <c r="R231" s="1301" t="n">
        <v>59540.5009506375</v>
      </c>
      <c r="S231" s="1344" t="n">
        <v>66763.8786637463</v>
      </c>
    </row>
    <row r="232" customFormat="false" ht="16.5" hidden="false" customHeight="false" outlineLevel="0" collapsed="false">
      <c r="A232" s="1391" t="s">
        <v>342</v>
      </c>
      <c r="B232" s="1395" t="n">
        <f aca="false">J232</f>
        <v>110</v>
      </c>
      <c r="C232" s="1395" t="s">
        <v>496</v>
      </c>
      <c r="D232" s="1395" t="n">
        <f aca="false">K232</f>
        <v>360</v>
      </c>
      <c r="E232" s="1395" t="s">
        <v>496</v>
      </c>
      <c r="F232" s="1393" t="n">
        <f aca="false">L232</f>
        <v>1550</v>
      </c>
      <c r="G232" s="1395" t="s">
        <v>496</v>
      </c>
      <c r="H232" s="1392" t="n">
        <v>4</v>
      </c>
      <c r="I232" s="1394" t="s">
        <v>497</v>
      </c>
      <c r="J232" s="1338" t="n">
        <v>110</v>
      </c>
      <c r="K232" s="1209" t="n">
        <v>360</v>
      </c>
      <c r="L232" s="1209" t="n">
        <v>1550</v>
      </c>
      <c r="M232" s="1310" t="n">
        <v>25.5939830921494</v>
      </c>
      <c r="N232" s="1211" t="n">
        <v>1357.55723959258</v>
      </c>
      <c r="O232" s="1212" t="n">
        <v>40928.88799116</v>
      </c>
      <c r="P232" s="1342" t="n">
        <v>48337.69502691</v>
      </c>
      <c r="Q232" s="1300" t="n">
        <v>20156.4185964975</v>
      </c>
      <c r="R232" s="1301" t="n">
        <v>61085.3065876575</v>
      </c>
      <c r="S232" s="1344" t="n">
        <v>68494.1136234075</v>
      </c>
    </row>
    <row r="233" customFormat="false" ht="16.5" hidden="false" customHeight="false" outlineLevel="0" collapsed="false">
      <c r="A233" s="1391" t="s">
        <v>342</v>
      </c>
      <c r="B233" s="1392" t="n">
        <f aca="false">J233</f>
        <v>110</v>
      </c>
      <c r="C233" s="1392" t="s">
        <v>496</v>
      </c>
      <c r="D233" s="1392" t="n">
        <f aca="false">K233</f>
        <v>360</v>
      </c>
      <c r="E233" s="1392" t="s">
        <v>496</v>
      </c>
      <c r="F233" s="1393" t="n">
        <f aca="false">L233</f>
        <v>1600</v>
      </c>
      <c r="G233" s="1392" t="s">
        <v>496</v>
      </c>
      <c r="H233" s="1392" t="n">
        <v>4</v>
      </c>
      <c r="I233" s="1394" t="s">
        <v>497</v>
      </c>
      <c r="J233" s="1338" t="n">
        <v>110</v>
      </c>
      <c r="K233" s="1209" t="n">
        <v>360</v>
      </c>
      <c r="L233" s="1209" t="n">
        <v>1600</v>
      </c>
      <c r="M233" s="1310" t="n">
        <v>26.3563017843571</v>
      </c>
      <c r="N233" s="1211" t="n">
        <v>1414.1221245756</v>
      </c>
      <c r="O233" s="1212" t="n">
        <v>41956.3129908938</v>
      </c>
      <c r="P233" s="1342" t="n">
        <v>49550.5494804938</v>
      </c>
      <c r="Q233" s="1300" t="n">
        <v>20673.799102575</v>
      </c>
      <c r="R233" s="1301" t="n">
        <v>62630.1120934688</v>
      </c>
      <c r="S233" s="1344" t="n">
        <v>70224.3485830688</v>
      </c>
    </row>
    <row r="234" customFormat="false" ht="16.5" hidden="false" customHeight="false" outlineLevel="0" collapsed="false">
      <c r="A234" s="1391" t="s">
        <v>342</v>
      </c>
      <c r="B234" s="1395" t="n">
        <f aca="false">J234</f>
        <v>110</v>
      </c>
      <c r="C234" s="1395" t="s">
        <v>496</v>
      </c>
      <c r="D234" s="1395" t="n">
        <f aca="false">K234</f>
        <v>360</v>
      </c>
      <c r="E234" s="1395" t="s">
        <v>496</v>
      </c>
      <c r="F234" s="1393" t="n">
        <f aca="false">L234</f>
        <v>1650</v>
      </c>
      <c r="G234" s="1395" t="s">
        <v>496</v>
      </c>
      <c r="H234" s="1392" t="n">
        <v>4</v>
      </c>
      <c r="I234" s="1394" t="s">
        <v>497</v>
      </c>
      <c r="J234" s="1338" t="n">
        <v>110</v>
      </c>
      <c r="K234" s="1209" t="n">
        <v>360</v>
      </c>
      <c r="L234" s="1209" t="n">
        <v>1650</v>
      </c>
      <c r="M234" s="1310" t="n">
        <v>27.1186204765648</v>
      </c>
      <c r="N234" s="1211" t="n">
        <v>1470.68700955862</v>
      </c>
      <c r="O234" s="1212" t="n">
        <v>42983.7381218363</v>
      </c>
      <c r="P234" s="1342" t="n">
        <v>50763.4039340775</v>
      </c>
      <c r="Q234" s="1300" t="n">
        <v>21406.676597235</v>
      </c>
      <c r="R234" s="1301" t="n">
        <v>64390.4147190713</v>
      </c>
      <c r="S234" s="1344" t="n">
        <v>72170.0805313125</v>
      </c>
    </row>
    <row r="235" customFormat="false" ht="16.5" hidden="false" customHeight="false" outlineLevel="0" collapsed="false">
      <c r="A235" s="1391" t="s">
        <v>342</v>
      </c>
      <c r="B235" s="1395" t="n">
        <f aca="false">J235</f>
        <v>110</v>
      </c>
      <c r="C235" s="1395" t="s">
        <v>496</v>
      </c>
      <c r="D235" s="1395" t="n">
        <f aca="false">K235</f>
        <v>360</v>
      </c>
      <c r="E235" s="1395" t="s">
        <v>496</v>
      </c>
      <c r="F235" s="1393" t="n">
        <f aca="false">L235</f>
        <v>1700</v>
      </c>
      <c r="G235" s="1395" t="s">
        <v>496</v>
      </c>
      <c r="H235" s="1392" t="n">
        <v>4</v>
      </c>
      <c r="I235" s="1394" t="s">
        <v>497</v>
      </c>
      <c r="J235" s="1338" t="n">
        <v>110</v>
      </c>
      <c r="K235" s="1209" t="n">
        <v>360</v>
      </c>
      <c r="L235" s="1209" t="n">
        <v>1700</v>
      </c>
      <c r="M235" s="1310" t="n">
        <v>27.8809391687725</v>
      </c>
      <c r="N235" s="1211" t="n">
        <v>1527.25189454165</v>
      </c>
      <c r="O235" s="1212" t="n">
        <v>44011.16312157</v>
      </c>
      <c r="P235" s="1342" t="n">
        <v>51976.2583876613</v>
      </c>
      <c r="Q235" s="1300" t="n">
        <v>21924.0571033125</v>
      </c>
      <c r="R235" s="1301" t="n">
        <v>65935.2202248825</v>
      </c>
      <c r="S235" s="1344" t="n">
        <v>73900.3154909738</v>
      </c>
    </row>
    <row r="236" customFormat="false" ht="16.5" hidden="false" customHeight="false" outlineLevel="0" collapsed="false">
      <c r="A236" s="1391" t="s">
        <v>342</v>
      </c>
      <c r="B236" s="1395" t="n">
        <f aca="false">J236</f>
        <v>110</v>
      </c>
      <c r="C236" s="1395" t="s">
        <v>496</v>
      </c>
      <c r="D236" s="1395" t="n">
        <f aca="false">K236</f>
        <v>360</v>
      </c>
      <c r="E236" s="1395" t="s">
        <v>496</v>
      </c>
      <c r="F236" s="1393" t="n">
        <f aca="false">L236</f>
        <v>1750</v>
      </c>
      <c r="G236" s="1395" t="s">
        <v>496</v>
      </c>
      <c r="H236" s="1392" t="n">
        <v>4</v>
      </c>
      <c r="I236" s="1394" t="s">
        <v>497</v>
      </c>
      <c r="J236" s="1338" t="n">
        <v>110</v>
      </c>
      <c r="K236" s="1209" t="n">
        <v>360</v>
      </c>
      <c r="L236" s="1209" t="n">
        <v>1750</v>
      </c>
      <c r="M236" s="1310" t="n">
        <v>28.6432578609802</v>
      </c>
      <c r="N236" s="1211" t="n">
        <v>1583.81677952467</v>
      </c>
      <c r="O236" s="1212" t="n">
        <v>45038.5882525125</v>
      </c>
      <c r="P236" s="1342" t="n">
        <v>53189.112841245</v>
      </c>
      <c r="Q236" s="1300" t="n">
        <v>22656.9345979725</v>
      </c>
      <c r="R236" s="1301" t="n">
        <v>67695.522850485</v>
      </c>
      <c r="S236" s="1344" t="n">
        <v>75846.0474392175</v>
      </c>
    </row>
    <row r="237" customFormat="false" ht="16.5" hidden="false" customHeight="false" outlineLevel="0" collapsed="false">
      <c r="A237" s="1391" t="s">
        <v>342</v>
      </c>
      <c r="B237" s="1395" t="n">
        <f aca="false">J237</f>
        <v>110</v>
      </c>
      <c r="C237" s="1395" t="s">
        <v>496</v>
      </c>
      <c r="D237" s="1395" t="n">
        <f aca="false">K237</f>
        <v>360</v>
      </c>
      <c r="E237" s="1395" t="s">
        <v>496</v>
      </c>
      <c r="F237" s="1393" t="n">
        <f aca="false">L237</f>
        <v>1800</v>
      </c>
      <c r="G237" s="1395" t="s">
        <v>496</v>
      </c>
      <c r="H237" s="1392" t="n">
        <v>4</v>
      </c>
      <c r="I237" s="1394" t="s">
        <v>497</v>
      </c>
      <c r="J237" s="1338" t="n">
        <v>110</v>
      </c>
      <c r="K237" s="1209" t="n">
        <v>360</v>
      </c>
      <c r="L237" s="1209" t="n">
        <v>1800</v>
      </c>
      <c r="M237" s="1310" t="n">
        <v>29.4055765531879</v>
      </c>
      <c r="N237" s="1211" t="n">
        <v>1640.3816645077</v>
      </c>
      <c r="O237" s="1212" t="n">
        <v>46066.0132522463</v>
      </c>
      <c r="P237" s="1342" t="n">
        <v>54401.9672948288</v>
      </c>
      <c r="Q237" s="1300" t="n">
        <v>23174.31510405</v>
      </c>
      <c r="R237" s="1301" t="n">
        <v>69240.3283562963</v>
      </c>
      <c r="S237" s="1344" t="n">
        <v>77576.2823988788</v>
      </c>
    </row>
    <row r="238" customFormat="false" ht="16.5" hidden="false" customHeight="false" outlineLevel="0" collapsed="false">
      <c r="A238" s="1391" t="s">
        <v>342</v>
      </c>
      <c r="B238" s="1395" t="n">
        <f aca="false">J238</f>
        <v>110</v>
      </c>
      <c r="C238" s="1395" t="s">
        <v>496</v>
      </c>
      <c r="D238" s="1395" t="n">
        <f aca="false">K238</f>
        <v>360</v>
      </c>
      <c r="E238" s="1395" t="s">
        <v>496</v>
      </c>
      <c r="F238" s="1393" t="n">
        <f aca="false">L238</f>
        <v>1850</v>
      </c>
      <c r="G238" s="1395" t="s">
        <v>496</v>
      </c>
      <c r="H238" s="1392" t="n">
        <v>4</v>
      </c>
      <c r="I238" s="1394" t="s">
        <v>497</v>
      </c>
      <c r="J238" s="1338" t="n">
        <v>110</v>
      </c>
      <c r="K238" s="1209" t="n">
        <v>360</v>
      </c>
      <c r="L238" s="1209" t="n">
        <v>1850</v>
      </c>
      <c r="M238" s="1310" t="n">
        <v>30.1678952453955</v>
      </c>
      <c r="N238" s="1211" t="n">
        <v>1696.94654949072</v>
      </c>
      <c r="O238" s="1212" t="n">
        <v>47093.4383831888</v>
      </c>
      <c r="P238" s="1342" t="n">
        <v>55614.8217484125</v>
      </c>
      <c r="Q238" s="1300" t="n">
        <v>23907.1927299188</v>
      </c>
      <c r="R238" s="1301" t="n">
        <v>71000.6311131075</v>
      </c>
      <c r="S238" s="1344" t="n">
        <v>79522.0144783313</v>
      </c>
    </row>
    <row r="239" customFormat="false" ht="16.5" hidden="false" customHeight="false" outlineLevel="0" collapsed="false">
      <c r="A239" s="1391" t="s">
        <v>342</v>
      </c>
      <c r="B239" s="1395" t="n">
        <f aca="false">J239</f>
        <v>110</v>
      </c>
      <c r="C239" s="1395" t="s">
        <v>496</v>
      </c>
      <c r="D239" s="1395" t="n">
        <f aca="false">K239</f>
        <v>360</v>
      </c>
      <c r="E239" s="1395" t="s">
        <v>496</v>
      </c>
      <c r="F239" s="1393" t="n">
        <f aca="false">L239</f>
        <v>1900</v>
      </c>
      <c r="G239" s="1395" t="s">
        <v>496</v>
      </c>
      <c r="H239" s="1392" t="n">
        <v>4</v>
      </c>
      <c r="I239" s="1394" t="s">
        <v>497</v>
      </c>
      <c r="J239" s="1338" t="n">
        <v>110</v>
      </c>
      <c r="K239" s="1209" t="n">
        <v>360</v>
      </c>
      <c r="L239" s="1209" t="n">
        <v>1900</v>
      </c>
      <c r="M239" s="1310" t="n">
        <v>30.9302139376032</v>
      </c>
      <c r="N239" s="1211" t="n">
        <v>1753.51143447374</v>
      </c>
      <c r="O239" s="1212" t="n">
        <v>48120.8633829225</v>
      </c>
      <c r="P239" s="1342" t="n">
        <v>56827.6762019963</v>
      </c>
      <c r="Q239" s="1300" t="n">
        <v>24424.5732359963</v>
      </c>
      <c r="R239" s="1301" t="n">
        <v>72545.4366189188</v>
      </c>
      <c r="S239" s="1344" t="n">
        <v>81252.2494379925</v>
      </c>
    </row>
    <row r="240" customFormat="false" ht="16.5" hidden="false" customHeight="false" outlineLevel="0" collapsed="false">
      <c r="A240" s="1391" t="s">
        <v>342</v>
      </c>
      <c r="B240" s="1395" t="n">
        <f aca="false">J240</f>
        <v>110</v>
      </c>
      <c r="C240" s="1395" t="s">
        <v>496</v>
      </c>
      <c r="D240" s="1395" t="n">
        <f aca="false">K240</f>
        <v>360</v>
      </c>
      <c r="E240" s="1395" t="s">
        <v>496</v>
      </c>
      <c r="F240" s="1393" t="n">
        <f aca="false">L240</f>
        <v>1950</v>
      </c>
      <c r="G240" s="1395" t="s">
        <v>496</v>
      </c>
      <c r="H240" s="1392" t="n">
        <v>4</v>
      </c>
      <c r="I240" s="1394" t="s">
        <v>497</v>
      </c>
      <c r="J240" s="1338" t="n">
        <v>110</v>
      </c>
      <c r="K240" s="1209" t="n">
        <v>360</v>
      </c>
      <c r="L240" s="1209" t="n">
        <v>1950</v>
      </c>
      <c r="M240" s="1310" t="n">
        <v>31.692532629811</v>
      </c>
      <c r="N240" s="1211" t="n">
        <v>1810.07631945677</v>
      </c>
      <c r="O240" s="1212" t="n">
        <v>49148.288513865</v>
      </c>
      <c r="P240" s="1342" t="n">
        <v>58040.53065558</v>
      </c>
      <c r="Q240" s="1300" t="n">
        <v>24941.9537420738</v>
      </c>
      <c r="R240" s="1301" t="n">
        <v>74090.2422559388</v>
      </c>
      <c r="S240" s="1344" t="n">
        <v>82982.4843976538</v>
      </c>
    </row>
    <row r="241" customFormat="false" ht="16.5" hidden="false" customHeight="false" outlineLevel="0" collapsed="false">
      <c r="A241" s="1391" t="s">
        <v>342</v>
      </c>
      <c r="B241" s="1395" t="n">
        <f aca="false">J241</f>
        <v>110</v>
      </c>
      <c r="C241" s="1395" t="s">
        <v>496</v>
      </c>
      <c r="D241" s="1395" t="n">
        <f aca="false">K241</f>
        <v>360</v>
      </c>
      <c r="E241" s="1395" t="s">
        <v>496</v>
      </c>
      <c r="F241" s="1393" t="n">
        <f aca="false">L241</f>
        <v>2000</v>
      </c>
      <c r="G241" s="1395" t="s">
        <v>496</v>
      </c>
      <c r="H241" s="1392" t="n">
        <v>4</v>
      </c>
      <c r="I241" s="1394" t="s">
        <v>497</v>
      </c>
      <c r="J241" s="1338" t="n">
        <v>110</v>
      </c>
      <c r="K241" s="1209" t="n">
        <v>360</v>
      </c>
      <c r="L241" s="1209" t="n">
        <v>2000</v>
      </c>
      <c r="M241" s="1310" t="n">
        <v>32.5953161220186</v>
      </c>
      <c r="N241" s="1211" t="n">
        <v>1866.64120443979</v>
      </c>
      <c r="O241" s="1212" t="n">
        <v>50611.25820384</v>
      </c>
      <c r="P241" s="1342" t="n">
        <v>59409.8489193638</v>
      </c>
      <c r="Q241" s="1300" t="n">
        <v>25674.8312367338</v>
      </c>
      <c r="R241" s="1301" t="n">
        <v>76286.0894405738</v>
      </c>
      <c r="S241" s="1344" t="n">
        <v>85084.6801560975</v>
      </c>
    </row>
    <row r="242" customFormat="false" ht="16.5" hidden="false" customHeight="false" outlineLevel="0" collapsed="false">
      <c r="A242" s="1391" t="s">
        <v>342</v>
      </c>
      <c r="B242" s="1395" t="n">
        <f aca="false">J242</f>
        <v>110</v>
      </c>
      <c r="C242" s="1395" t="s">
        <v>496</v>
      </c>
      <c r="D242" s="1395" t="n">
        <f aca="false">K242</f>
        <v>360</v>
      </c>
      <c r="E242" s="1395" t="s">
        <v>496</v>
      </c>
      <c r="F242" s="1393" t="n">
        <f aca="false">L242</f>
        <v>2050</v>
      </c>
      <c r="G242" s="1395" t="s">
        <v>496</v>
      </c>
      <c r="H242" s="1392" t="n">
        <v>4</v>
      </c>
      <c r="I242" s="1394" t="s">
        <v>497</v>
      </c>
      <c r="J242" s="1338" t="n">
        <v>110</v>
      </c>
      <c r="K242" s="1209" t="n">
        <v>360</v>
      </c>
      <c r="L242" s="1209" t="n">
        <v>2050</v>
      </c>
      <c r="M242" s="1310" t="n">
        <v>33.3576348142263</v>
      </c>
      <c r="N242" s="1211" t="n">
        <v>1923.20608942282</v>
      </c>
      <c r="O242" s="1212" t="n">
        <v>51638.6832035738</v>
      </c>
      <c r="P242" s="1342" t="n">
        <v>60622.7033729475</v>
      </c>
      <c r="Q242" s="1300" t="n">
        <v>26192.2117428113</v>
      </c>
      <c r="R242" s="1301" t="n">
        <v>77830.894946385</v>
      </c>
      <c r="S242" s="1344" t="n">
        <v>86814.9151157588</v>
      </c>
    </row>
    <row r="243" customFormat="false" ht="16.5" hidden="false" customHeight="false" outlineLevel="0" collapsed="false">
      <c r="A243" s="1391" t="s">
        <v>342</v>
      </c>
      <c r="B243" s="1392" t="n">
        <f aca="false">J243</f>
        <v>110</v>
      </c>
      <c r="C243" s="1392" t="s">
        <v>496</v>
      </c>
      <c r="D243" s="1392" t="n">
        <f aca="false">K243</f>
        <v>360</v>
      </c>
      <c r="E243" s="1392" t="s">
        <v>496</v>
      </c>
      <c r="F243" s="1393" t="n">
        <f aca="false">L243</f>
        <v>2100</v>
      </c>
      <c r="G243" s="1392" t="s">
        <v>496</v>
      </c>
      <c r="H243" s="1392" t="n">
        <v>4</v>
      </c>
      <c r="I243" s="1394" t="s">
        <v>497</v>
      </c>
      <c r="J243" s="1338" t="n">
        <v>110</v>
      </c>
      <c r="K243" s="1209" t="n">
        <v>360</v>
      </c>
      <c r="L243" s="1209" t="n">
        <v>2100</v>
      </c>
      <c r="M243" s="1310" t="n">
        <v>34.119953506434</v>
      </c>
      <c r="N243" s="1211" t="n">
        <v>1979.77097440584</v>
      </c>
      <c r="O243" s="1212" t="n">
        <v>52666.1082033075</v>
      </c>
      <c r="P243" s="1342" t="n">
        <v>61835.5578265313</v>
      </c>
      <c r="Q243" s="1300" t="n">
        <v>26925.0892374713</v>
      </c>
      <c r="R243" s="1301" t="n">
        <v>79591.1974407788</v>
      </c>
      <c r="S243" s="1344" t="n">
        <v>88760.6470640025</v>
      </c>
    </row>
    <row r="244" customFormat="false" ht="16.5" hidden="false" customHeight="false" outlineLevel="0" collapsed="false">
      <c r="A244" s="1391" t="s">
        <v>342</v>
      </c>
      <c r="B244" s="1395" t="n">
        <f aca="false">J244</f>
        <v>110</v>
      </c>
      <c r="C244" s="1395" t="s">
        <v>496</v>
      </c>
      <c r="D244" s="1395" t="n">
        <f aca="false">K244</f>
        <v>360</v>
      </c>
      <c r="E244" s="1395" t="s">
        <v>496</v>
      </c>
      <c r="F244" s="1393" t="n">
        <f aca="false">L244</f>
        <v>2150</v>
      </c>
      <c r="G244" s="1395" t="s">
        <v>496</v>
      </c>
      <c r="H244" s="1392" t="n">
        <v>4</v>
      </c>
      <c r="I244" s="1394" t="s">
        <v>497</v>
      </c>
      <c r="J244" s="1338" t="n">
        <v>110</v>
      </c>
      <c r="K244" s="1209" t="n">
        <v>360</v>
      </c>
      <c r="L244" s="1209" t="n">
        <v>2150</v>
      </c>
      <c r="M244" s="1310" t="n">
        <v>34.8822721986417</v>
      </c>
      <c r="N244" s="1211" t="n">
        <v>2036.33585938886</v>
      </c>
      <c r="O244" s="1212" t="n">
        <v>53693.53333425</v>
      </c>
      <c r="P244" s="1342" t="n">
        <v>63048.412280115</v>
      </c>
      <c r="Q244" s="1300" t="n">
        <v>27442.4697435488</v>
      </c>
      <c r="R244" s="1301" t="n">
        <v>81136.0030777988</v>
      </c>
      <c r="S244" s="1344" t="n">
        <v>90490.8820236638</v>
      </c>
    </row>
    <row r="245" customFormat="false" ht="16.5" hidden="false" customHeight="false" outlineLevel="0" collapsed="false">
      <c r="A245" s="1391" t="s">
        <v>342</v>
      </c>
      <c r="B245" s="1395" t="n">
        <f aca="false">J245</f>
        <v>110</v>
      </c>
      <c r="C245" s="1395" t="s">
        <v>496</v>
      </c>
      <c r="D245" s="1395" t="n">
        <f aca="false">K245</f>
        <v>360</v>
      </c>
      <c r="E245" s="1395" t="s">
        <v>496</v>
      </c>
      <c r="F245" s="1393" t="n">
        <f aca="false">L245</f>
        <v>2200</v>
      </c>
      <c r="G245" s="1395" t="s">
        <v>496</v>
      </c>
      <c r="H245" s="1392" t="n">
        <v>4</v>
      </c>
      <c r="I245" s="1394" t="s">
        <v>497</v>
      </c>
      <c r="J245" s="1338" t="n">
        <v>110</v>
      </c>
      <c r="K245" s="1209" t="n">
        <v>360</v>
      </c>
      <c r="L245" s="1209" t="n">
        <v>2200</v>
      </c>
      <c r="M245" s="1310" t="n">
        <v>35.6445908908494</v>
      </c>
      <c r="N245" s="1211" t="n">
        <v>2092.90074437189</v>
      </c>
      <c r="O245" s="1212" t="n">
        <v>54720.9583339838</v>
      </c>
      <c r="P245" s="1342" t="n">
        <v>64261.2667336988</v>
      </c>
      <c r="Q245" s="1300" t="n">
        <v>28175.3472382088</v>
      </c>
      <c r="R245" s="1301" t="n">
        <v>82896.3055721925</v>
      </c>
      <c r="S245" s="1344" t="n">
        <v>92436.6139719075</v>
      </c>
    </row>
    <row r="246" customFormat="false" ht="16.5" hidden="false" customHeight="false" outlineLevel="0" collapsed="false">
      <c r="A246" s="1391" t="s">
        <v>342</v>
      </c>
      <c r="B246" s="1395" t="n">
        <f aca="false">J246</f>
        <v>110</v>
      </c>
      <c r="C246" s="1395" t="s">
        <v>496</v>
      </c>
      <c r="D246" s="1395" t="n">
        <f aca="false">K246</f>
        <v>360</v>
      </c>
      <c r="E246" s="1395" t="s">
        <v>496</v>
      </c>
      <c r="F246" s="1393" t="n">
        <f aca="false">L246</f>
        <v>2250</v>
      </c>
      <c r="G246" s="1395" t="s">
        <v>496</v>
      </c>
      <c r="H246" s="1392" t="n">
        <v>4</v>
      </c>
      <c r="I246" s="1394" t="s">
        <v>497</v>
      </c>
      <c r="J246" s="1338" t="n">
        <v>110</v>
      </c>
      <c r="K246" s="1209" t="n">
        <v>360</v>
      </c>
      <c r="L246" s="1209" t="n">
        <v>2250</v>
      </c>
      <c r="M246" s="1310" t="n">
        <v>36.4069095830571</v>
      </c>
      <c r="N246" s="1211" t="n">
        <v>2149.46562935491</v>
      </c>
      <c r="O246" s="1212" t="n">
        <v>55748.3834649263</v>
      </c>
      <c r="P246" s="1342" t="n">
        <v>65474.1211872825</v>
      </c>
      <c r="Q246" s="1300" t="n">
        <v>28692.7277442863</v>
      </c>
      <c r="R246" s="1301" t="n">
        <v>84441.1112092125</v>
      </c>
      <c r="S246" s="1344" t="n">
        <v>94166.8489315688</v>
      </c>
    </row>
    <row r="247" customFormat="false" ht="16.5" hidden="false" customHeight="false" outlineLevel="0" collapsed="false">
      <c r="A247" s="1391" t="s">
        <v>342</v>
      </c>
      <c r="B247" s="1395" t="n">
        <f aca="false">J247</f>
        <v>110</v>
      </c>
      <c r="C247" s="1395" t="s">
        <v>496</v>
      </c>
      <c r="D247" s="1395" t="n">
        <f aca="false">K247</f>
        <v>360</v>
      </c>
      <c r="E247" s="1395" t="s">
        <v>496</v>
      </c>
      <c r="F247" s="1393" t="n">
        <f aca="false">L247</f>
        <v>2300</v>
      </c>
      <c r="G247" s="1395" t="s">
        <v>496</v>
      </c>
      <c r="H247" s="1392" t="n">
        <v>4</v>
      </c>
      <c r="I247" s="1394" t="s">
        <v>497</v>
      </c>
      <c r="J247" s="1338" t="n">
        <v>110</v>
      </c>
      <c r="K247" s="1209" t="n">
        <v>360</v>
      </c>
      <c r="L247" s="1209" t="n">
        <v>2300</v>
      </c>
      <c r="M247" s="1310" t="n">
        <v>37.1692282752648</v>
      </c>
      <c r="N247" s="1211" t="n">
        <v>2206.03051433794</v>
      </c>
      <c r="O247" s="1212" t="n">
        <v>56775.80846466</v>
      </c>
      <c r="P247" s="1342" t="n">
        <v>66686.9756408663</v>
      </c>
      <c r="Q247" s="1300" t="n">
        <v>29210.1082503638</v>
      </c>
      <c r="R247" s="1301" t="n">
        <v>85985.9167150238</v>
      </c>
      <c r="S247" s="1344" t="n">
        <v>95897.08389123</v>
      </c>
    </row>
    <row r="248" customFormat="false" ht="16.5" hidden="false" customHeight="false" outlineLevel="0" collapsed="false">
      <c r="A248" s="1391" t="s">
        <v>342</v>
      </c>
      <c r="B248" s="1395" t="n">
        <f aca="false">J248</f>
        <v>110</v>
      </c>
      <c r="C248" s="1395" t="s">
        <v>496</v>
      </c>
      <c r="D248" s="1395" t="n">
        <f aca="false">K248</f>
        <v>360</v>
      </c>
      <c r="E248" s="1395" t="s">
        <v>496</v>
      </c>
      <c r="F248" s="1393" t="n">
        <f aca="false">L248</f>
        <v>2350</v>
      </c>
      <c r="G248" s="1395" t="s">
        <v>496</v>
      </c>
      <c r="H248" s="1392" t="n">
        <v>4</v>
      </c>
      <c r="I248" s="1394" t="s">
        <v>497</v>
      </c>
      <c r="J248" s="1338" t="n">
        <v>110</v>
      </c>
      <c r="K248" s="1209" t="n">
        <v>360</v>
      </c>
      <c r="L248" s="1209" t="n">
        <v>2350</v>
      </c>
      <c r="M248" s="1310" t="n">
        <v>37.9315469674725</v>
      </c>
      <c r="N248" s="1211" t="n">
        <v>2262.59539932096</v>
      </c>
      <c r="O248" s="1212" t="n">
        <v>57803.2335956025</v>
      </c>
      <c r="P248" s="1342" t="n">
        <v>67899.83009445</v>
      </c>
      <c r="Q248" s="1300" t="n">
        <v>29942.9857450238</v>
      </c>
      <c r="R248" s="1301" t="n">
        <v>87746.2193406263</v>
      </c>
      <c r="S248" s="1344" t="n">
        <v>97842.8158394738</v>
      </c>
    </row>
    <row r="249" customFormat="false" ht="16.5" hidden="false" customHeight="false" outlineLevel="0" collapsed="false">
      <c r="A249" s="1391" t="s">
        <v>342</v>
      </c>
      <c r="B249" s="1395" t="n">
        <f aca="false">J249</f>
        <v>110</v>
      </c>
      <c r="C249" s="1395" t="s">
        <v>496</v>
      </c>
      <c r="D249" s="1395" t="n">
        <f aca="false">K249</f>
        <v>360</v>
      </c>
      <c r="E249" s="1395" t="s">
        <v>496</v>
      </c>
      <c r="F249" s="1393" t="n">
        <f aca="false">L249</f>
        <v>2400</v>
      </c>
      <c r="G249" s="1395" t="s">
        <v>496</v>
      </c>
      <c r="H249" s="1392" t="n">
        <v>4</v>
      </c>
      <c r="I249" s="1394" t="s">
        <v>497</v>
      </c>
      <c r="J249" s="1338" t="n">
        <v>110</v>
      </c>
      <c r="K249" s="1209" t="n">
        <v>360</v>
      </c>
      <c r="L249" s="1209" t="n">
        <v>2400</v>
      </c>
      <c r="M249" s="1310" t="n">
        <v>38.6938656596802</v>
      </c>
      <c r="N249" s="1211" t="n">
        <v>2319.16028430398</v>
      </c>
      <c r="O249" s="1212" t="n">
        <v>58830.6585953363</v>
      </c>
      <c r="P249" s="1342" t="n">
        <v>69112.6845480338</v>
      </c>
      <c r="Q249" s="1300" t="n">
        <v>30460.3662511013</v>
      </c>
      <c r="R249" s="1301" t="n">
        <v>89291.0248464375</v>
      </c>
      <c r="S249" s="1344" t="n">
        <v>99573.050799135</v>
      </c>
    </row>
    <row r="250" customFormat="false" ht="16.5" hidden="false" customHeight="false" outlineLevel="0" collapsed="false">
      <c r="A250" s="1391" t="s">
        <v>342</v>
      </c>
      <c r="B250" s="1395" t="n">
        <f aca="false">J250</f>
        <v>110</v>
      </c>
      <c r="C250" s="1395" t="s">
        <v>496</v>
      </c>
      <c r="D250" s="1395" t="n">
        <f aca="false">K250</f>
        <v>360</v>
      </c>
      <c r="E250" s="1395" t="s">
        <v>496</v>
      </c>
      <c r="F250" s="1393" t="n">
        <f aca="false">L250</f>
        <v>2450</v>
      </c>
      <c r="G250" s="1395" t="s">
        <v>496</v>
      </c>
      <c r="H250" s="1392" t="n">
        <v>4</v>
      </c>
      <c r="I250" s="1394" t="s">
        <v>497</v>
      </c>
      <c r="J250" s="1338" t="n">
        <v>110</v>
      </c>
      <c r="K250" s="1209" t="n">
        <v>360</v>
      </c>
      <c r="L250" s="1209" t="n">
        <v>2450</v>
      </c>
      <c r="M250" s="1310" t="n">
        <v>39.4561843518879</v>
      </c>
      <c r="N250" s="1211" t="n">
        <v>2375.72516928701</v>
      </c>
      <c r="O250" s="1212" t="n">
        <v>59858.0837262788</v>
      </c>
      <c r="P250" s="1342" t="n">
        <v>70325.5390016175</v>
      </c>
      <c r="Q250" s="1300" t="n">
        <v>31193.2437457613</v>
      </c>
      <c r="R250" s="1301" t="n">
        <v>91051.32747204</v>
      </c>
      <c r="S250" s="1344" t="n">
        <v>101518.782747379</v>
      </c>
    </row>
    <row r="251" customFormat="false" ht="16.5" hidden="false" customHeight="false" outlineLevel="0" collapsed="false">
      <c r="A251" s="1391" t="s">
        <v>342</v>
      </c>
      <c r="B251" s="1395" t="n">
        <f aca="false">J251</f>
        <v>110</v>
      </c>
      <c r="C251" s="1395" t="s">
        <v>496</v>
      </c>
      <c r="D251" s="1395" t="n">
        <f aca="false">K251</f>
        <v>360</v>
      </c>
      <c r="E251" s="1395" t="s">
        <v>496</v>
      </c>
      <c r="F251" s="1393" t="n">
        <f aca="false">L251</f>
        <v>2500</v>
      </c>
      <c r="G251" s="1395" t="s">
        <v>496</v>
      </c>
      <c r="H251" s="1392" t="n">
        <v>4</v>
      </c>
      <c r="I251" s="1394" t="s">
        <v>497</v>
      </c>
      <c r="J251" s="1338" t="n">
        <v>110</v>
      </c>
      <c r="K251" s="1209" t="n">
        <v>360</v>
      </c>
      <c r="L251" s="1209" t="n">
        <v>2500</v>
      </c>
      <c r="M251" s="1310" t="n">
        <v>40.6328386440956</v>
      </c>
      <c r="N251" s="1211" t="n">
        <v>2432.29005427003</v>
      </c>
      <c r="O251" s="1212" t="n">
        <v>61626.0104987175</v>
      </c>
      <c r="P251" s="1342" t="n">
        <v>72501.9730644375</v>
      </c>
      <c r="Q251" s="1300" t="n">
        <v>31710.6242518388</v>
      </c>
      <c r="R251" s="1301" t="n">
        <v>93336.6347505563</v>
      </c>
      <c r="S251" s="1344" t="n">
        <v>104212.597316276</v>
      </c>
    </row>
    <row r="252" customFormat="false" ht="16.5" hidden="false" customHeight="false" outlineLevel="0" collapsed="false">
      <c r="A252" s="1391" t="s">
        <v>342</v>
      </c>
      <c r="B252" s="1395" t="n">
        <f aca="false">J252</f>
        <v>110</v>
      </c>
      <c r="C252" s="1395" t="s">
        <v>496</v>
      </c>
      <c r="D252" s="1395" t="n">
        <f aca="false">K252</f>
        <v>360</v>
      </c>
      <c r="E252" s="1395" t="s">
        <v>496</v>
      </c>
      <c r="F252" s="1393" t="n">
        <f aca="false">L252</f>
        <v>2550</v>
      </c>
      <c r="G252" s="1395" t="s">
        <v>496</v>
      </c>
      <c r="H252" s="1392" t="n">
        <v>4</v>
      </c>
      <c r="I252" s="1394" t="s">
        <v>497</v>
      </c>
      <c r="J252" s="1338" t="n">
        <v>110</v>
      </c>
      <c r="K252" s="1209" t="n">
        <v>360</v>
      </c>
      <c r="L252" s="1209" t="n">
        <v>2550</v>
      </c>
      <c r="M252" s="1310" t="n">
        <v>41.3951573363033</v>
      </c>
      <c r="N252" s="1211" t="n">
        <v>2488.85493925306</v>
      </c>
      <c r="O252" s="1212" t="n">
        <v>62992.8724034925</v>
      </c>
      <c r="P252" s="1342" t="n">
        <v>73727.9483930213</v>
      </c>
      <c r="Q252" s="1300" t="n">
        <v>32443.5018777075</v>
      </c>
      <c r="R252" s="1301" t="n">
        <v>95436.3742812</v>
      </c>
      <c r="S252" s="1344" t="n">
        <v>106171.450270729</v>
      </c>
    </row>
    <row r="253" customFormat="false" ht="16.5" hidden="false" customHeight="false" outlineLevel="0" collapsed="false">
      <c r="A253" s="1391" t="s">
        <v>342</v>
      </c>
      <c r="B253" s="1392" t="n">
        <f aca="false">J253</f>
        <v>110</v>
      </c>
      <c r="C253" s="1392" t="s">
        <v>496</v>
      </c>
      <c r="D253" s="1392" t="n">
        <f aca="false">K253</f>
        <v>360</v>
      </c>
      <c r="E253" s="1392" t="s">
        <v>496</v>
      </c>
      <c r="F253" s="1393" t="n">
        <f aca="false">L253</f>
        <v>2600</v>
      </c>
      <c r="G253" s="1392" t="s">
        <v>496</v>
      </c>
      <c r="H253" s="1392" t="n">
        <v>4</v>
      </c>
      <c r="I253" s="1394" t="s">
        <v>497</v>
      </c>
      <c r="J253" s="1338" t="n">
        <v>110</v>
      </c>
      <c r="K253" s="1209" t="n">
        <v>360</v>
      </c>
      <c r="L253" s="1209" t="n">
        <v>2600</v>
      </c>
      <c r="M253" s="1310" t="n">
        <v>42.157476028511</v>
      </c>
      <c r="N253" s="1211" t="n">
        <v>2545.41982423608</v>
      </c>
      <c r="O253" s="1212" t="n">
        <v>64020.2974032263</v>
      </c>
      <c r="P253" s="1342" t="n">
        <v>74940.802846605</v>
      </c>
      <c r="Q253" s="1300" t="n">
        <v>32960.882383785</v>
      </c>
      <c r="R253" s="1301" t="n">
        <v>96981.1797870113</v>
      </c>
      <c r="S253" s="1344" t="n">
        <v>107901.68523039</v>
      </c>
    </row>
    <row r="254" customFormat="false" ht="16.5" hidden="false" customHeight="false" outlineLevel="0" collapsed="false">
      <c r="A254" s="1391" t="s">
        <v>342</v>
      </c>
      <c r="B254" s="1395" t="n">
        <f aca="false">J254</f>
        <v>110</v>
      </c>
      <c r="C254" s="1395" t="s">
        <v>496</v>
      </c>
      <c r="D254" s="1395" t="n">
        <f aca="false">K254</f>
        <v>360</v>
      </c>
      <c r="E254" s="1395" t="s">
        <v>496</v>
      </c>
      <c r="F254" s="1393" t="n">
        <f aca="false">L254</f>
        <v>2650</v>
      </c>
      <c r="G254" s="1395" t="s">
        <v>496</v>
      </c>
      <c r="H254" s="1392" t="n">
        <v>4</v>
      </c>
      <c r="I254" s="1394" t="s">
        <v>497</v>
      </c>
      <c r="J254" s="1338" t="n">
        <v>110</v>
      </c>
      <c r="K254" s="1209" t="n">
        <v>360</v>
      </c>
      <c r="L254" s="1209" t="n">
        <v>2650</v>
      </c>
      <c r="M254" s="1310" t="n">
        <v>42.9197947207187</v>
      </c>
      <c r="N254" s="1211" t="n">
        <v>2601.9847092191</v>
      </c>
      <c r="O254" s="1212" t="n">
        <v>65047.7225341688</v>
      </c>
      <c r="P254" s="1342" t="n">
        <v>76153.6573001888</v>
      </c>
      <c r="Q254" s="1300" t="n">
        <v>33693.759878445</v>
      </c>
      <c r="R254" s="1301" t="n">
        <v>98741.4824126138</v>
      </c>
      <c r="S254" s="1344" t="n">
        <v>109847.417178634</v>
      </c>
    </row>
    <row r="255" customFormat="false" ht="16.5" hidden="false" customHeight="false" outlineLevel="0" collapsed="false">
      <c r="A255" s="1391" t="s">
        <v>342</v>
      </c>
      <c r="B255" s="1395" t="n">
        <f aca="false">J255</f>
        <v>110</v>
      </c>
      <c r="C255" s="1395" t="s">
        <v>496</v>
      </c>
      <c r="D255" s="1395" t="n">
        <f aca="false">K255</f>
        <v>360</v>
      </c>
      <c r="E255" s="1395" t="s">
        <v>496</v>
      </c>
      <c r="F255" s="1393" t="n">
        <f aca="false">L255</f>
        <v>2700</v>
      </c>
      <c r="G255" s="1395" t="s">
        <v>496</v>
      </c>
      <c r="H255" s="1392" t="n">
        <v>4</v>
      </c>
      <c r="I255" s="1394" t="s">
        <v>497</v>
      </c>
      <c r="J255" s="1338" t="n">
        <v>110</v>
      </c>
      <c r="K255" s="1209" t="n">
        <v>360</v>
      </c>
      <c r="L255" s="1209" t="n">
        <v>2700</v>
      </c>
      <c r="M255" s="1310" t="n">
        <v>43.6821134129264</v>
      </c>
      <c r="N255" s="1211" t="n">
        <v>2658.54959420213</v>
      </c>
      <c r="O255" s="1212" t="n">
        <v>66075.1475339025</v>
      </c>
      <c r="P255" s="1342" t="n">
        <v>77366.5117537725</v>
      </c>
      <c r="Q255" s="1300" t="n">
        <v>34211.1403845225</v>
      </c>
      <c r="R255" s="1301" t="n">
        <v>100286.287918425</v>
      </c>
      <c r="S255" s="1344" t="n">
        <v>111577.652138295</v>
      </c>
    </row>
    <row r="256" customFormat="false" ht="16.5" hidden="false" customHeight="false" outlineLevel="0" collapsed="false">
      <c r="A256" s="1391" t="s">
        <v>342</v>
      </c>
      <c r="B256" s="1395" t="n">
        <f aca="false">J256</f>
        <v>110</v>
      </c>
      <c r="C256" s="1395" t="s">
        <v>496</v>
      </c>
      <c r="D256" s="1395" t="n">
        <f aca="false">K256</f>
        <v>360</v>
      </c>
      <c r="E256" s="1395" t="s">
        <v>496</v>
      </c>
      <c r="F256" s="1393" t="n">
        <f aca="false">L256</f>
        <v>2750</v>
      </c>
      <c r="G256" s="1395" t="s">
        <v>496</v>
      </c>
      <c r="H256" s="1392" t="n">
        <v>4</v>
      </c>
      <c r="I256" s="1394" t="s">
        <v>497</v>
      </c>
      <c r="J256" s="1338" t="n">
        <v>110</v>
      </c>
      <c r="K256" s="1209" t="n">
        <v>360</v>
      </c>
      <c r="L256" s="1209" t="n">
        <v>2750</v>
      </c>
      <c r="M256" s="1310" t="n">
        <v>44.4444321051341</v>
      </c>
      <c r="N256" s="1211" t="n">
        <v>2715.11447918515</v>
      </c>
      <c r="O256" s="1212" t="n">
        <v>67102.572664845</v>
      </c>
      <c r="P256" s="1342" t="n">
        <v>78579.3662073563</v>
      </c>
      <c r="Q256" s="1300" t="n">
        <v>34728.5208906</v>
      </c>
      <c r="R256" s="1301" t="n">
        <v>101831.093555445</v>
      </c>
      <c r="S256" s="1344" t="n">
        <v>113307.887097956</v>
      </c>
    </row>
    <row r="257" customFormat="false" ht="16.5" hidden="false" customHeight="false" outlineLevel="0" collapsed="false">
      <c r="A257" s="1391" t="s">
        <v>342</v>
      </c>
      <c r="B257" s="1395" t="n">
        <f aca="false">J257</f>
        <v>110</v>
      </c>
      <c r="C257" s="1395" t="s">
        <v>496</v>
      </c>
      <c r="D257" s="1395" t="n">
        <f aca="false">K257</f>
        <v>360</v>
      </c>
      <c r="E257" s="1395" t="s">
        <v>496</v>
      </c>
      <c r="F257" s="1393" t="n">
        <f aca="false">L257</f>
        <v>2800</v>
      </c>
      <c r="G257" s="1395" t="s">
        <v>496</v>
      </c>
      <c r="H257" s="1392" t="n">
        <v>4</v>
      </c>
      <c r="I257" s="1394" t="s">
        <v>497</v>
      </c>
      <c r="J257" s="1338" t="n">
        <v>110</v>
      </c>
      <c r="K257" s="1209" t="n">
        <v>360</v>
      </c>
      <c r="L257" s="1209" t="n">
        <v>2800</v>
      </c>
      <c r="M257" s="1310" t="n">
        <v>45.2067507973418</v>
      </c>
      <c r="N257" s="1211" t="n">
        <v>2771.67936416818</v>
      </c>
      <c r="O257" s="1212" t="n">
        <v>68129.9976645788</v>
      </c>
      <c r="P257" s="1342" t="n">
        <v>79792.22066094</v>
      </c>
      <c r="Q257" s="1300" t="n">
        <v>35461.39838526</v>
      </c>
      <c r="R257" s="1301" t="n">
        <v>103591.396049839</v>
      </c>
      <c r="S257" s="1344" t="n">
        <v>115253.6190462</v>
      </c>
    </row>
    <row r="258" customFormat="false" ht="16.5" hidden="false" customHeight="false" outlineLevel="0" collapsed="false">
      <c r="A258" s="1391" t="s">
        <v>342</v>
      </c>
      <c r="B258" s="1395" t="n">
        <f aca="false">J258</f>
        <v>110</v>
      </c>
      <c r="C258" s="1395" t="s">
        <v>496</v>
      </c>
      <c r="D258" s="1395" t="n">
        <f aca="false">K258</f>
        <v>360</v>
      </c>
      <c r="E258" s="1395" t="s">
        <v>496</v>
      </c>
      <c r="F258" s="1393" t="n">
        <f aca="false">L258</f>
        <v>2850</v>
      </c>
      <c r="G258" s="1395" t="s">
        <v>496</v>
      </c>
      <c r="H258" s="1392" t="n">
        <v>4</v>
      </c>
      <c r="I258" s="1394" t="s">
        <v>497</v>
      </c>
      <c r="J258" s="1338" t="n">
        <v>110</v>
      </c>
      <c r="K258" s="1209" t="n">
        <v>360</v>
      </c>
      <c r="L258" s="1209" t="n">
        <v>2850</v>
      </c>
      <c r="M258" s="1310" t="n">
        <v>45.9690694895495</v>
      </c>
      <c r="N258" s="1211" t="n">
        <v>2828.2442491512</v>
      </c>
      <c r="O258" s="1212" t="n">
        <v>69157.4227955213</v>
      </c>
      <c r="P258" s="1342" t="n">
        <v>81005.0751145238</v>
      </c>
      <c r="Q258" s="1300" t="n">
        <v>35978.7788913375</v>
      </c>
      <c r="R258" s="1301" t="n">
        <v>105136.201686859</v>
      </c>
      <c r="S258" s="1344" t="n">
        <v>116983.854005861</v>
      </c>
    </row>
    <row r="259" customFormat="false" ht="16.5" hidden="false" customHeight="false" outlineLevel="0" collapsed="false">
      <c r="A259" s="1391" t="s">
        <v>342</v>
      </c>
      <c r="B259" s="1395" t="n">
        <f aca="false">J259</f>
        <v>110</v>
      </c>
      <c r="C259" s="1395" t="s">
        <v>496</v>
      </c>
      <c r="D259" s="1395" t="n">
        <f aca="false">K259</f>
        <v>360</v>
      </c>
      <c r="E259" s="1395" t="s">
        <v>496</v>
      </c>
      <c r="F259" s="1393" t="n">
        <f aca="false">L259</f>
        <v>2900</v>
      </c>
      <c r="G259" s="1395" t="s">
        <v>496</v>
      </c>
      <c r="H259" s="1392" t="n">
        <v>4</v>
      </c>
      <c r="I259" s="1394" t="s">
        <v>497</v>
      </c>
      <c r="J259" s="1338" t="n">
        <v>110</v>
      </c>
      <c r="K259" s="1209" t="n">
        <v>360</v>
      </c>
      <c r="L259" s="1209" t="n">
        <v>2900</v>
      </c>
      <c r="M259" s="1310" t="n">
        <v>46.7313881817572</v>
      </c>
      <c r="N259" s="1211" t="n">
        <v>2884.80913413422</v>
      </c>
      <c r="O259" s="1212" t="n">
        <v>70184.847795255</v>
      </c>
      <c r="P259" s="1342" t="n">
        <v>82217.9295681075</v>
      </c>
      <c r="Q259" s="1300" t="n">
        <v>36711.6563859975</v>
      </c>
      <c r="R259" s="1301" t="n">
        <v>106896.504181253</v>
      </c>
      <c r="S259" s="1344" t="n">
        <v>118929.585954105</v>
      </c>
    </row>
    <row r="260" customFormat="false" ht="16.5" hidden="false" customHeight="false" outlineLevel="0" collapsed="false">
      <c r="A260" s="1391" t="s">
        <v>342</v>
      </c>
      <c r="B260" s="1395" t="n">
        <f aca="false">J260</f>
        <v>110</v>
      </c>
      <c r="C260" s="1395" t="s">
        <v>496</v>
      </c>
      <c r="D260" s="1395" t="n">
        <f aca="false">K260</f>
        <v>360</v>
      </c>
      <c r="E260" s="1395" t="s">
        <v>496</v>
      </c>
      <c r="F260" s="1393" t="n">
        <f aca="false">L260</f>
        <v>2950</v>
      </c>
      <c r="G260" s="1395" t="s">
        <v>496</v>
      </c>
      <c r="H260" s="1392" t="n">
        <v>4</v>
      </c>
      <c r="I260" s="1394" t="s">
        <v>497</v>
      </c>
      <c r="J260" s="1338" t="n">
        <v>110</v>
      </c>
      <c r="K260" s="1209" t="n">
        <v>360</v>
      </c>
      <c r="L260" s="1209" t="n">
        <v>2950</v>
      </c>
      <c r="M260" s="1310" t="n">
        <v>47.4937068739649</v>
      </c>
      <c r="N260" s="1211" t="n">
        <v>2941.37401911725</v>
      </c>
      <c r="O260" s="1212" t="n">
        <v>71212.2729261975</v>
      </c>
      <c r="P260" s="1342" t="n">
        <v>83430.7840216913</v>
      </c>
      <c r="Q260" s="1300" t="n">
        <v>37229.036892075</v>
      </c>
      <c r="R260" s="1301" t="n">
        <v>108441.309818273</v>
      </c>
      <c r="S260" s="1344" t="n">
        <v>120659.820913766</v>
      </c>
    </row>
    <row r="261" customFormat="false" ht="15" hidden="false" customHeight="true" outlineLevel="0" collapsed="false">
      <c r="A261" s="1396" t="s">
        <v>342</v>
      </c>
      <c r="B261" s="1397" t="n">
        <f aca="false">J261</f>
        <v>110</v>
      </c>
      <c r="C261" s="1397" t="s">
        <v>496</v>
      </c>
      <c r="D261" s="1397" t="n">
        <f aca="false">K261</f>
        <v>360</v>
      </c>
      <c r="E261" s="1397" t="s">
        <v>496</v>
      </c>
      <c r="F261" s="1398" t="n">
        <f aca="false">L261</f>
        <v>3000</v>
      </c>
      <c r="G261" s="1397" t="s">
        <v>496</v>
      </c>
      <c r="H261" s="1399" t="n">
        <v>4</v>
      </c>
      <c r="I261" s="1400" t="s">
        <v>497</v>
      </c>
      <c r="J261" s="1368" t="n">
        <v>110</v>
      </c>
      <c r="K261" s="1220" t="n">
        <v>360</v>
      </c>
      <c r="L261" s="1220" t="n">
        <v>3000</v>
      </c>
      <c r="M261" s="1247" t="n">
        <v>48.5369551661726</v>
      </c>
      <c r="N261" s="1222" t="n">
        <v>2997.93890410027</v>
      </c>
      <c r="O261" s="1223" t="n">
        <v>72486.0764683313</v>
      </c>
      <c r="P261" s="1375" t="n">
        <v>84890.017017675</v>
      </c>
      <c r="Q261" s="1303" t="n">
        <v>37961.914386735</v>
      </c>
      <c r="R261" s="1304" t="n">
        <v>110447.990855066</v>
      </c>
      <c r="S261" s="1370" t="n">
        <v>122851.93140441</v>
      </c>
    </row>
    <row r="262" customFormat="false" ht="21.75" hidden="false" customHeight="false" outlineLevel="0" collapsed="false">
      <c r="A262" s="1201" t="s">
        <v>540</v>
      </c>
      <c r="B262" s="1201"/>
      <c r="C262" s="1201"/>
      <c r="D262" s="1201"/>
      <c r="E262" s="1201"/>
      <c r="F262" s="1201"/>
      <c r="G262" s="1201"/>
      <c r="H262" s="1201"/>
      <c r="I262" s="1201"/>
      <c r="J262" s="1201"/>
      <c r="K262" s="1201"/>
      <c r="L262" s="1201"/>
      <c r="M262" s="1201"/>
      <c r="N262" s="1201"/>
      <c r="O262" s="1201"/>
      <c r="P262" s="1201"/>
      <c r="Q262" s="1201"/>
      <c r="R262" s="1201"/>
      <c r="S262" s="1201"/>
    </row>
    <row r="263" customFormat="false" ht="16.5" hidden="false" customHeight="false" outlineLevel="0" collapsed="false">
      <c r="A263" s="1202" t="s">
        <v>520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91" t="s">
        <v>342</v>
      </c>
      <c r="B264" s="1392" t="n">
        <f aca="false">J264</f>
        <v>110</v>
      </c>
      <c r="C264" s="1392" t="s">
        <v>496</v>
      </c>
      <c r="D264" s="1392" t="n">
        <f aca="false">K264</f>
        <v>400</v>
      </c>
      <c r="E264" s="1392" t="s">
        <v>496</v>
      </c>
      <c r="F264" s="1393" t="n">
        <f aca="false">L264</f>
        <v>600</v>
      </c>
      <c r="G264" s="1392" t="s">
        <v>496</v>
      </c>
      <c r="H264" s="1392" t="n">
        <v>4</v>
      </c>
      <c r="I264" s="1394" t="s">
        <v>497</v>
      </c>
      <c r="J264" s="1371" t="n">
        <v>110</v>
      </c>
      <c r="K264" s="1226" t="n">
        <v>400</v>
      </c>
      <c r="L264" s="1226" t="n">
        <v>600</v>
      </c>
      <c r="M264" s="1409" t="n">
        <v>11.34005629894</v>
      </c>
      <c r="N264" s="1228" t="n">
        <v>295.744148643689</v>
      </c>
      <c r="O264" s="1229" t="n">
        <v>20779.69033701</v>
      </c>
      <c r="P264" s="1374" t="n">
        <v>25113.347927145</v>
      </c>
      <c r="Q264" s="1297" t="n">
        <v>9225.88854220125</v>
      </c>
      <c r="R264" s="1298" t="n">
        <v>30005.5788792113</v>
      </c>
      <c r="S264" s="1373" t="n">
        <v>34339.2364693463</v>
      </c>
    </row>
    <row r="265" customFormat="false" ht="16.5" hidden="false" customHeight="false" outlineLevel="0" collapsed="false">
      <c r="A265" s="1391" t="s">
        <v>342</v>
      </c>
      <c r="B265" s="1395" t="n">
        <f aca="false">J265</f>
        <v>110</v>
      </c>
      <c r="C265" s="1395" t="s">
        <v>496</v>
      </c>
      <c r="D265" s="1395" t="n">
        <f aca="false">K265</f>
        <v>400</v>
      </c>
      <c r="E265" s="1395" t="s">
        <v>496</v>
      </c>
      <c r="F265" s="1393" t="n">
        <f aca="false">L265</f>
        <v>650</v>
      </c>
      <c r="G265" s="1395" t="s">
        <v>496</v>
      </c>
      <c r="H265" s="1392" t="n">
        <v>4</v>
      </c>
      <c r="I265" s="1394" t="s">
        <v>497</v>
      </c>
      <c r="J265" s="1338" t="n">
        <v>110</v>
      </c>
      <c r="K265" s="1209" t="n">
        <v>400</v>
      </c>
      <c r="L265" s="1209" t="n">
        <v>650</v>
      </c>
      <c r="M265" s="1310" t="n">
        <v>12.1422837210424</v>
      </c>
      <c r="N265" s="1211" t="n">
        <v>354.892978372426</v>
      </c>
      <c r="O265" s="1212" t="n">
        <v>21825.4226312136</v>
      </c>
      <c r="P265" s="1342" t="n">
        <v>26357.2978048088</v>
      </c>
      <c r="Q265" s="1300" t="n">
        <v>9788.8715678025</v>
      </c>
      <c r="R265" s="1301" t="n">
        <v>31614.2941990161</v>
      </c>
      <c r="S265" s="1344" t="n">
        <v>36146.1693726113</v>
      </c>
    </row>
    <row r="266" customFormat="false" ht="16.5" hidden="false" customHeight="false" outlineLevel="0" collapsed="false">
      <c r="A266" s="1391" t="s">
        <v>342</v>
      </c>
      <c r="B266" s="1395" t="n">
        <f aca="false">J266</f>
        <v>110</v>
      </c>
      <c r="C266" s="1395" t="s">
        <v>496</v>
      </c>
      <c r="D266" s="1395" t="n">
        <f aca="false">K266</f>
        <v>400</v>
      </c>
      <c r="E266" s="1395" t="s">
        <v>496</v>
      </c>
      <c r="F266" s="1393" t="n">
        <f aca="false">L266</f>
        <v>700</v>
      </c>
      <c r="G266" s="1395" t="s">
        <v>496</v>
      </c>
      <c r="H266" s="1392" t="n">
        <v>4</v>
      </c>
      <c r="I266" s="1394" t="s">
        <v>497</v>
      </c>
      <c r="J266" s="1338" t="n">
        <v>110</v>
      </c>
      <c r="K266" s="1209" t="n">
        <v>400</v>
      </c>
      <c r="L266" s="1209" t="n">
        <v>700</v>
      </c>
      <c r="M266" s="1310" t="n">
        <v>12.9445111431448</v>
      </c>
      <c r="N266" s="1211" t="n">
        <v>414.041808101164</v>
      </c>
      <c r="O266" s="1212" t="n">
        <v>22871.1549254175</v>
      </c>
      <c r="P266" s="1342" t="n">
        <v>27601.2476824725</v>
      </c>
      <c r="Q266" s="1300" t="n">
        <v>10567.3514507775</v>
      </c>
      <c r="R266" s="1301" t="n">
        <v>33438.506376195</v>
      </c>
      <c r="S266" s="1344" t="n">
        <v>38168.59913325</v>
      </c>
    </row>
    <row r="267" customFormat="false" ht="16.5" hidden="false" customHeight="false" outlineLevel="0" collapsed="false">
      <c r="A267" s="1391" t="s">
        <v>342</v>
      </c>
      <c r="B267" s="1395" t="n">
        <f aca="false">J267</f>
        <v>110</v>
      </c>
      <c r="C267" s="1395" t="s">
        <v>496</v>
      </c>
      <c r="D267" s="1395" t="n">
        <f aca="false">K267</f>
        <v>400</v>
      </c>
      <c r="E267" s="1395" t="s">
        <v>496</v>
      </c>
      <c r="F267" s="1393" t="n">
        <f aca="false">L267</f>
        <v>750</v>
      </c>
      <c r="G267" s="1395" t="s">
        <v>496</v>
      </c>
      <c r="H267" s="1392" t="n">
        <v>4</v>
      </c>
      <c r="I267" s="1394" t="s">
        <v>497</v>
      </c>
      <c r="J267" s="1338" t="n">
        <v>110</v>
      </c>
      <c r="K267" s="1209" t="n">
        <v>400</v>
      </c>
      <c r="L267" s="1209" t="n">
        <v>750</v>
      </c>
      <c r="M267" s="1310" t="n">
        <v>13.7467385652473</v>
      </c>
      <c r="N267" s="1211" t="n">
        <v>473.190637829902</v>
      </c>
      <c r="O267" s="1212" t="n">
        <v>23916.8872196213</v>
      </c>
      <c r="P267" s="1342" t="n">
        <v>28845.1975601363</v>
      </c>
      <c r="Q267" s="1300" t="n">
        <v>11130.3344763788</v>
      </c>
      <c r="R267" s="1301" t="n">
        <v>35047.221696</v>
      </c>
      <c r="S267" s="1344" t="n">
        <v>39975.532036515</v>
      </c>
    </row>
    <row r="268" customFormat="false" ht="16.5" hidden="false" customHeight="false" outlineLevel="0" collapsed="false">
      <c r="A268" s="1391" t="s">
        <v>342</v>
      </c>
      <c r="B268" s="1395" t="n">
        <f aca="false">J268</f>
        <v>110</v>
      </c>
      <c r="C268" s="1395" t="s">
        <v>496</v>
      </c>
      <c r="D268" s="1395" t="n">
        <f aca="false">K268</f>
        <v>400</v>
      </c>
      <c r="E268" s="1395" t="s">
        <v>496</v>
      </c>
      <c r="F268" s="1393" t="n">
        <f aca="false">L268</f>
        <v>800</v>
      </c>
      <c r="G268" s="1395" t="s">
        <v>496</v>
      </c>
      <c r="H268" s="1392" t="n">
        <v>4</v>
      </c>
      <c r="I268" s="1394" t="s">
        <v>497</v>
      </c>
      <c r="J268" s="1338" t="n">
        <v>110</v>
      </c>
      <c r="K268" s="1209" t="n">
        <v>400</v>
      </c>
      <c r="L268" s="1209" t="n">
        <v>800</v>
      </c>
      <c r="M268" s="1310" t="n">
        <v>14.5489659873497</v>
      </c>
      <c r="N268" s="1211" t="n">
        <v>532.33946755864</v>
      </c>
      <c r="O268" s="1212" t="n">
        <v>25303.349743515</v>
      </c>
      <c r="P268" s="1342" t="n">
        <v>30102.2683128</v>
      </c>
      <c r="Q268" s="1300" t="n">
        <v>11693.3173707713</v>
      </c>
      <c r="R268" s="1301" t="n">
        <v>36996.6671142863</v>
      </c>
      <c r="S268" s="1344" t="n">
        <v>41795.5856835713</v>
      </c>
    </row>
    <row r="269" customFormat="false" ht="16.5" hidden="false" customHeight="false" outlineLevel="0" collapsed="false">
      <c r="A269" s="1391" t="s">
        <v>342</v>
      </c>
      <c r="B269" s="1395" t="n">
        <f aca="false">J269</f>
        <v>110</v>
      </c>
      <c r="C269" s="1395" t="s">
        <v>496</v>
      </c>
      <c r="D269" s="1395" t="n">
        <f aca="false">K269</f>
        <v>400</v>
      </c>
      <c r="E269" s="1395" t="s">
        <v>496</v>
      </c>
      <c r="F269" s="1393" t="n">
        <f aca="false">L269</f>
        <v>850</v>
      </c>
      <c r="G269" s="1395" t="s">
        <v>496</v>
      </c>
      <c r="H269" s="1392" t="n">
        <v>4</v>
      </c>
      <c r="I269" s="1394" t="s">
        <v>497</v>
      </c>
      <c r="J269" s="1338" t="n">
        <v>110</v>
      </c>
      <c r="K269" s="1209" t="n">
        <v>400</v>
      </c>
      <c r="L269" s="1209" t="n">
        <v>850</v>
      </c>
      <c r="M269" s="1310" t="n">
        <v>15.3511934094521</v>
      </c>
      <c r="N269" s="1211" t="n">
        <v>591.488297287377</v>
      </c>
      <c r="O269" s="1212" t="n">
        <v>26349.0820377188</v>
      </c>
      <c r="P269" s="1342" t="n">
        <v>31346.2181904638</v>
      </c>
      <c r="Q269" s="1300" t="n">
        <v>12471.797384955</v>
      </c>
      <c r="R269" s="1301" t="n">
        <v>38820.8794226738</v>
      </c>
      <c r="S269" s="1344" t="n">
        <v>43818.0155754188</v>
      </c>
    </row>
    <row r="270" customFormat="false" ht="16.5" hidden="false" customHeight="false" outlineLevel="0" collapsed="false">
      <c r="A270" s="1391" t="s">
        <v>342</v>
      </c>
      <c r="B270" s="1395" t="n">
        <f aca="false">J270</f>
        <v>110</v>
      </c>
      <c r="C270" s="1395" t="s">
        <v>496</v>
      </c>
      <c r="D270" s="1395" t="n">
        <f aca="false">K270</f>
        <v>400</v>
      </c>
      <c r="E270" s="1395" t="s">
        <v>496</v>
      </c>
      <c r="F270" s="1393" t="n">
        <f aca="false">L270</f>
        <v>900</v>
      </c>
      <c r="G270" s="1395" t="s">
        <v>496</v>
      </c>
      <c r="H270" s="1392" t="n">
        <v>4</v>
      </c>
      <c r="I270" s="1394" t="s">
        <v>497</v>
      </c>
      <c r="J270" s="1338" t="n">
        <v>110</v>
      </c>
      <c r="K270" s="1209" t="n">
        <v>400</v>
      </c>
      <c r="L270" s="1209" t="n">
        <v>900</v>
      </c>
      <c r="M270" s="1310" t="n">
        <v>16.1534208315546</v>
      </c>
      <c r="N270" s="1211" t="n">
        <v>650.637127016115</v>
      </c>
      <c r="O270" s="1212" t="n">
        <v>27394.8143319225</v>
      </c>
      <c r="P270" s="1342" t="n">
        <v>32590.1681993363</v>
      </c>
      <c r="Q270" s="1300" t="n">
        <v>13034.7802793475</v>
      </c>
      <c r="R270" s="1301" t="n">
        <v>40429.59461127</v>
      </c>
      <c r="S270" s="1344" t="n">
        <v>45624.9484786838</v>
      </c>
    </row>
    <row r="271" customFormat="false" ht="16.5" hidden="false" customHeight="false" outlineLevel="0" collapsed="false">
      <c r="A271" s="1391" t="s">
        <v>342</v>
      </c>
      <c r="B271" s="1395" t="n">
        <f aca="false">J271</f>
        <v>110</v>
      </c>
      <c r="C271" s="1395" t="s">
        <v>496</v>
      </c>
      <c r="D271" s="1395" t="n">
        <f aca="false">K271</f>
        <v>400</v>
      </c>
      <c r="E271" s="1395" t="s">
        <v>496</v>
      </c>
      <c r="F271" s="1393" t="n">
        <f aca="false">L271</f>
        <v>950</v>
      </c>
      <c r="G271" s="1395" t="s">
        <v>496</v>
      </c>
      <c r="H271" s="1392" t="n">
        <v>4</v>
      </c>
      <c r="I271" s="1394" t="s">
        <v>497</v>
      </c>
      <c r="J271" s="1338" t="n">
        <v>110</v>
      </c>
      <c r="K271" s="1209" t="n">
        <v>400</v>
      </c>
      <c r="L271" s="1209" t="n">
        <v>950</v>
      </c>
      <c r="M271" s="1310" t="n">
        <v>16.955648253657</v>
      </c>
      <c r="N271" s="1211" t="n">
        <v>709.785956744853</v>
      </c>
      <c r="O271" s="1212" t="n">
        <v>28440.5466261263</v>
      </c>
      <c r="P271" s="1342" t="n">
        <v>33834.118077</v>
      </c>
      <c r="Q271" s="1300" t="n">
        <v>13813.2602935313</v>
      </c>
      <c r="R271" s="1301" t="n">
        <v>42253.8069196575</v>
      </c>
      <c r="S271" s="1344" t="n">
        <v>47647.3783705313</v>
      </c>
    </row>
    <row r="272" customFormat="false" ht="16.5" hidden="false" customHeight="false" outlineLevel="0" collapsed="false">
      <c r="A272" s="1391" t="s">
        <v>342</v>
      </c>
      <c r="B272" s="1395" t="n">
        <f aca="false">J272</f>
        <v>110</v>
      </c>
      <c r="C272" s="1395" t="s">
        <v>496</v>
      </c>
      <c r="D272" s="1395" t="n">
        <f aca="false">K272</f>
        <v>400</v>
      </c>
      <c r="E272" s="1395" t="s">
        <v>496</v>
      </c>
      <c r="F272" s="1393" t="n">
        <f aca="false">L272</f>
        <v>1000</v>
      </c>
      <c r="G272" s="1395" t="s">
        <v>496</v>
      </c>
      <c r="H272" s="1392" t="n">
        <v>4</v>
      </c>
      <c r="I272" s="1394" t="s">
        <v>497</v>
      </c>
      <c r="J272" s="1338" t="n">
        <v>110</v>
      </c>
      <c r="K272" s="1209" t="n">
        <v>400</v>
      </c>
      <c r="L272" s="1209" t="n">
        <v>1000</v>
      </c>
      <c r="M272" s="1310" t="n">
        <v>17.9139476757594</v>
      </c>
      <c r="N272" s="1211" t="n">
        <v>768.934786473591</v>
      </c>
      <c r="O272" s="1212" t="n">
        <v>29552.82799833</v>
      </c>
      <c r="P272" s="1342" t="n">
        <v>35144.6170326638</v>
      </c>
      <c r="Q272" s="1300" t="n">
        <v>14376.2433191325</v>
      </c>
      <c r="R272" s="1301" t="n">
        <v>43929.0713174625</v>
      </c>
      <c r="S272" s="1344" t="n">
        <v>49520.8603517963</v>
      </c>
    </row>
    <row r="273" customFormat="false" ht="16.5" hidden="false" customHeight="false" outlineLevel="0" collapsed="false">
      <c r="A273" s="1391" t="s">
        <v>342</v>
      </c>
      <c r="B273" s="1395" t="n">
        <f aca="false">J273</f>
        <v>110</v>
      </c>
      <c r="C273" s="1395" t="s">
        <v>496</v>
      </c>
      <c r="D273" s="1395" t="n">
        <f aca="false">K273</f>
        <v>400</v>
      </c>
      <c r="E273" s="1395" t="s">
        <v>496</v>
      </c>
      <c r="F273" s="1393" t="n">
        <f aca="false">L273</f>
        <v>1050</v>
      </c>
      <c r="G273" s="1395" t="s">
        <v>496</v>
      </c>
      <c r="H273" s="1392" t="n">
        <v>4</v>
      </c>
      <c r="I273" s="1394" t="s">
        <v>497</v>
      </c>
      <c r="J273" s="1338" t="n">
        <v>110</v>
      </c>
      <c r="K273" s="1209" t="n">
        <v>400</v>
      </c>
      <c r="L273" s="1209" t="n">
        <v>1050</v>
      </c>
      <c r="M273" s="1310" t="n">
        <v>18.7161750978619</v>
      </c>
      <c r="N273" s="1211" t="n">
        <v>828.083616202328</v>
      </c>
      <c r="O273" s="1212" t="n">
        <v>30598.5602925338</v>
      </c>
      <c r="P273" s="1342" t="n">
        <v>36388.5669103275</v>
      </c>
      <c r="Q273" s="1300" t="n">
        <v>15154.7232021075</v>
      </c>
      <c r="R273" s="1301" t="n">
        <v>45753.2834946413</v>
      </c>
      <c r="S273" s="1344" t="n">
        <v>51543.290112435</v>
      </c>
    </row>
    <row r="274" customFormat="false" ht="16.5" hidden="false" customHeight="false" outlineLevel="0" collapsed="false">
      <c r="A274" s="1391" t="s">
        <v>342</v>
      </c>
      <c r="B274" s="1392" t="n">
        <f aca="false">J274</f>
        <v>110</v>
      </c>
      <c r="C274" s="1392" t="s">
        <v>496</v>
      </c>
      <c r="D274" s="1392" t="n">
        <f aca="false">K274</f>
        <v>400</v>
      </c>
      <c r="E274" s="1392" t="s">
        <v>496</v>
      </c>
      <c r="F274" s="1393" t="n">
        <f aca="false">L274</f>
        <v>1100</v>
      </c>
      <c r="G274" s="1392" t="s">
        <v>496</v>
      </c>
      <c r="H274" s="1392" t="n">
        <v>4</v>
      </c>
      <c r="I274" s="1394" t="s">
        <v>497</v>
      </c>
      <c r="J274" s="1338" t="n">
        <v>110</v>
      </c>
      <c r="K274" s="1209" t="n">
        <v>400</v>
      </c>
      <c r="L274" s="1209" t="n">
        <v>1100</v>
      </c>
      <c r="M274" s="1310" t="n">
        <v>19.5184025199643</v>
      </c>
      <c r="N274" s="1211" t="n">
        <v>887.232445931066</v>
      </c>
      <c r="O274" s="1212" t="n">
        <v>31644.2925867375</v>
      </c>
      <c r="P274" s="1342" t="n">
        <v>37632.5167879913</v>
      </c>
      <c r="Q274" s="1300" t="n">
        <v>15717.7062277088</v>
      </c>
      <c r="R274" s="1301" t="n">
        <v>47361.9988144463</v>
      </c>
      <c r="S274" s="1344" t="n">
        <v>53350.2230157</v>
      </c>
    </row>
    <row r="275" customFormat="false" ht="16.5" hidden="false" customHeight="false" outlineLevel="0" collapsed="false">
      <c r="A275" s="1391" t="s">
        <v>342</v>
      </c>
      <c r="B275" s="1395" t="n">
        <f aca="false">J275</f>
        <v>110</v>
      </c>
      <c r="C275" s="1395" t="s">
        <v>496</v>
      </c>
      <c r="D275" s="1395" t="n">
        <f aca="false">K275</f>
        <v>400</v>
      </c>
      <c r="E275" s="1395" t="s">
        <v>496</v>
      </c>
      <c r="F275" s="1393" t="n">
        <f aca="false">L275</f>
        <v>1150</v>
      </c>
      <c r="G275" s="1395" t="s">
        <v>496</v>
      </c>
      <c r="H275" s="1392" t="n">
        <v>4</v>
      </c>
      <c r="I275" s="1394" t="s">
        <v>497</v>
      </c>
      <c r="J275" s="1338" t="n">
        <v>110</v>
      </c>
      <c r="K275" s="1209" t="n">
        <v>400</v>
      </c>
      <c r="L275" s="1209" t="n">
        <v>1150</v>
      </c>
      <c r="M275" s="1310" t="n">
        <v>20.3206299420667</v>
      </c>
      <c r="N275" s="1211" t="n">
        <v>946.381275659804</v>
      </c>
      <c r="O275" s="1212" t="n">
        <v>32690.0247497325</v>
      </c>
      <c r="P275" s="1342" t="n">
        <v>38876.466665655</v>
      </c>
      <c r="Q275" s="1300" t="n">
        <v>16280.6891221013</v>
      </c>
      <c r="R275" s="1301" t="n">
        <v>48970.7138718338</v>
      </c>
      <c r="S275" s="1344" t="n">
        <v>55157.1557877563</v>
      </c>
    </row>
    <row r="276" customFormat="false" ht="16.5" hidden="false" customHeight="false" outlineLevel="0" collapsed="false">
      <c r="A276" s="1391" t="s">
        <v>342</v>
      </c>
      <c r="B276" s="1395" t="n">
        <f aca="false">J276</f>
        <v>110</v>
      </c>
      <c r="C276" s="1395" t="s">
        <v>496</v>
      </c>
      <c r="D276" s="1395" t="n">
        <f aca="false">K276</f>
        <v>400</v>
      </c>
      <c r="E276" s="1395" t="s">
        <v>496</v>
      </c>
      <c r="F276" s="1393" t="n">
        <f aca="false">L276</f>
        <v>1200</v>
      </c>
      <c r="G276" s="1395" t="s">
        <v>496</v>
      </c>
      <c r="H276" s="1392" t="n">
        <v>4</v>
      </c>
      <c r="I276" s="1394" t="s">
        <v>497</v>
      </c>
      <c r="J276" s="1338" t="n">
        <v>110</v>
      </c>
      <c r="K276" s="1209" t="n">
        <v>400</v>
      </c>
      <c r="L276" s="1209" t="n">
        <v>1200</v>
      </c>
      <c r="M276" s="1310" t="n">
        <v>21.1228573641692</v>
      </c>
      <c r="N276" s="1211" t="n">
        <v>1005.53010538854</v>
      </c>
      <c r="O276" s="1212" t="n">
        <v>33735.7570439363</v>
      </c>
      <c r="P276" s="1342" t="n">
        <v>40120.4166745275</v>
      </c>
      <c r="Q276" s="1300" t="n">
        <v>17059.169136285</v>
      </c>
      <c r="R276" s="1301" t="n">
        <v>50794.9261802213</v>
      </c>
      <c r="S276" s="1344" t="n">
        <v>57179.5858108125</v>
      </c>
    </row>
    <row r="277" customFormat="false" ht="16.5" hidden="false" customHeight="false" outlineLevel="0" collapsed="false">
      <c r="A277" s="1391" t="s">
        <v>342</v>
      </c>
      <c r="B277" s="1395" t="n">
        <f aca="false">J277</f>
        <v>110</v>
      </c>
      <c r="C277" s="1395" t="s">
        <v>496</v>
      </c>
      <c r="D277" s="1395" t="n">
        <f aca="false">K277</f>
        <v>400</v>
      </c>
      <c r="E277" s="1395" t="s">
        <v>496</v>
      </c>
      <c r="F277" s="1393" t="n">
        <f aca="false">L277</f>
        <v>1250</v>
      </c>
      <c r="G277" s="1395" t="s">
        <v>496</v>
      </c>
      <c r="H277" s="1392" t="n">
        <v>4</v>
      </c>
      <c r="I277" s="1394" t="s">
        <v>497</v>
      </c>
      <c r="J277" s="1338" t="n">
        <v>110</v>
      </c>
      <c r="K277" s="1209" t="n">
        <v>400</v>
      </c>
      <c r="L277" s="1209" t="n">
        <v>1250</v>
      </c>
      <c r="M277" s="1310" t="n">
        <v>21.9250847862716</v>
      </c>
      <c r="N277" s="1211" t="n">
        <v>1064.67893511728</v>
      </c>
      <c r="O277" s="1212" t="n">
        <v>34781.48933814</v>
      </c>
      <c r="P277" s="1342" t="n">
        <v>41364.3665521913</v>
      </c>
      <c r="Q277" s="1300" t="n">
        <v>17622.1520306775</v>
      </c>
      <c r="R277" s="1301" t="n">
        <v>52403.6413688175</v>
      </c>
      <c r="S277" s="1344" t="n">
        <v>58986.5185828688</v>
      </c>
    </row>
    <row r="278" customFormat="false" ht="16.5" hidden="false" customHeight="false" outlineLevel="0" collapsed="false">
      <c r="A278" s="1391" t="s">
        <v>342</v>
      </c>
      <c r="B278" s="1395" t="n">
        <f aca="false">J278</f>
        <v>110</v>
      </c>
      <c r="C278" s="1395" t="s">
        <v>496</v>
      </c>
      <c r="D278" s="1395" t="n">
        <f aca="false">K278</f>
        <v>400</v>
      </c>
      <c r="E278" s="1395" t="s">
        <v>496</v>
      </c>
      <c r="F278" s="1393" t="n">
        <f aca="false">L278</f>
        <v>1300</v>
      </c>
      <c r="G278" s="1395" t="s">
        <v>496</v>
      </c>
      <c r="H278" s="1392" t="n">
        <v>4</v>
      </c>
      <c r="I278" s="1394" t="s">
        <v>497</v>
      </c>
      <c r="J278" s="1338" t="n">
        <v>110</v>
      </c>
      <c r="K278" s="1209" t="n">
        <v>400</v>
      </c>
      <c r="L278" s="1209" t="n">
        <v>1300</v>
      </c>
      <c r="M278" s="1310" t="n">
        <v>22.727312208374</v>
      </c>
      <c r="N278" s="1211" t="n">
        <v>1123.82776484602</v>
      </c>
      <c r="O278" s="1212" t="n">
        <v>35827.2216323438</v>
      </c>
      <c r="P278" s="1342" t="n">
        <v>42608.316429855</v>
      </c>
      <c r="Q278" s="1300" t="n">
        <v>18400.6320448613</v>
      </c>
      <c r="R278" s="1301" t="n">
        <v>54227.853677205</v>
      </c>
      <c r="S278" s="1344" t="n">
        <v>61008.9484747163</v>
      </c>
    </row>
    <row r="279" customFormat="false" ht="16.5" hidden="false" customHeight="false" outlineLevel="0" collapsed="false">
      <c r="A279" s="1391" t="s">
        <v>342</v>
      </c>
      <c r="B279" s="1395" t="n">
        <f aca="false">J279</f>
        <v>110</v>
      </c>
      <c r="C279" s="1395" t="s">
        <v>496</v>
      </c>
      <c r="D279" s="1395" t="n">
        <f aca="false">K279</f>
        <v>400</v>
      </c>
      <c r="E279" s="1395" t="s">
        <v>496</v>
      </c>
      <c r="F279" s="1393" t="n">
        <f aca="false">L279</f>
        <v>1350</v>
      </c>
      <c r="G279" s="1395" t="s">
        <v>496</v>
      </c>
      <c r="H279" s="1392" t="n">
        <v>4</v>
      </c>
      <c r="I279" s="1394" t="s">
        <v>497</v>
      </c>
      <c r="J279" s="1338" t="n">
        <v>110</v>
      </c>
      <c r="K279" s="1209" t="n">
        <v>400</v>
      </c>
      <c r="L279" s="1209" t="n">
        <v>1350</v>
      </c>
      <c r="M279" s="1310" t="n">
        <v>23.5295396304765</v>
      </c>
      <c r="N279" s="1211" t="n">
        <v>1182.97659457475</v>
      </c>
      <c r="O279" s="1212" t="n">
        <v>36872.9539265475</v>
      </c>
      <c r="P279" s="1342" t="n">
        <v>43852.2663075188</v>
      </c>
      <c r="Q279" s="1300" t="n">
        <v>18963.6149392538</v>
      </c>
      <c r="R279" s="1301" t="n">
        <v>55836.5688658013</v>
      </c>
      <c r="S279" s="1344" t="n">
        <v>62815.8812467725</v>
      </c>
    </row>
    <row r="280" customFormat="false" ht="16.5" hidden="false" customHeight="false" outlineLevel="0" collapsed="false">
      <c r="A280" s="1391" t="s">
        <v>342</v>
      </c>
      <c r="B280" s="1395" t="n">
        <f aca="false">J280</f>
        <v>110</v>
      </c>
      <c r="C280" s="1395" t="s">
        <v>496</v>
      </c>
      <c r="D280" s="1395" t="n">
        <f aca="false">K280</f>
        <v>400</v>
      </c>
      <c r="E280" s="1395" t="s">
        <v>496</v>
      </c>
      <c r="F280" s="1393" t="n">
        <f aca="false">L280</f>
        <v>1400</v>
      </c>
      <c r="G280" s="1395" t="s">
        <v>496</v>
      </c>
      <c r="H280" s="1392" t="n">
        <v>4</v>
      </c>
      <c r="I280" s="1394" t="s">
        <v>497</v>
      </c>
      <c r="J280" s="1338" t="n">
        <v>110</v>
      </c>
      <c r="K280" s="1209" t="n">
        <v>400</v>
      </c>
      <c r="L280" s="1209" t="n">
        <v>1400</v>
      </c>
      <c r="M280" s="1310" t="n">
        <v>24.3317670525789</v>
      </c>
      <c r="N280" s="1211" t="n">
        <v>1242.12542430349</v>
      </c>
      <c r="O280" s="1212" t="n">
        <v>37918.6862207513</v>
      </c>
      <c r="P280" s="1342" t="n">
        <v>45096.2161851825</v>
      </c>
      <c r="Q280" s="1300" t="n">
        <v>19742.0949534375</v>
      </c>
      <c r="R280" s="1301" t="n">
        <v>57660.7811741888</v>
      </c>
      <c r="S280" s="1344" t="n">
        <v>64838.31113862</v>
      </c>
    </row>
    <row r="281" customFormat="false" ht="16.5" hidden="false" customHeight="false" outlineLevel="0" collapsed="false">
      <c r="A281" s="1391" t="s">
        <v>342</v>
      </c>
      <c r="B281" s="1395" t="n">
        <f aca="false">J281</f>
        <v>110</v>
      </c>
      <c r="C281" s="1395" t="s">
        <v>496</v>
      </c>
      <c r="D281" s="1395" t="n">
        <f aca="false">K281</f>
        <v>400</v>
      </c>
      <c r="E281" s="1395" t="s">
        <v>496</v>
      </c>
      <c r="F281" s="1393" t="n">
        <f aca="false">L281</f>
        <v>1450</v>
      </c>
      <c r="G281" s="1395" t="s">
        <v>496</v>
      </c>
      <c r="H281" s="1392" t="n">
        <v>4</v>
      </c>
      <c r="I281" s="1394" t="s">
        <v>497</v>
      </c>
      <c r="J281" s="1338" t="n">
        <v>110</v>
      </c>
      <c r="K281" s="1209" t="n">
        <v>400</v>
      </c>
      <c r="L281" s="1209" t="n">
        <v>1450</v>
      </c>
      <c r="M281" s="1310" t="n">
        <v>25.1339944746813</v>
      </c>
      <c r="N281" s="1211" t="n">
        <v>1301.27425403223</v>
      </c>
      <c r="O281" s="1212" t="n">
        <v>38964.418514955</v>
      </c>
      <c r="P281" s="1342" t="n">
        <v>46340.1660628463</v>
      </c>
      <c r="Q281" s="1300" t="n">
        <v>20305.07784783</v>
      </c>
      <c r="R281" s="1301" t="n">
        <v>59269.496362785</v>
      </c>
      <c r="S281" s="1344" t="n">
        <v>66645.2439106763</v>
      </c>
    </row>
    <row r="282" customFormat="false" ht="16.5" hidden="false" customHeight="false" outlineLevel="0" collapsed="false">
      <c r="A282" s="1391" t="s">
        <v>342</v>
      </c>
      <c r="B282" s="1395" t="n">
        <f aca="false">J282</f>
        <v>110</v>
      </c>
      <c r="C282" s="1395" t="s">
        <v>496</v>
      </c>
      <c r="D282" s="1395" t="n">
        <f aca="false">K282</f>
        <v>400</v>
      </c>
      <c r="E282" s="1395" t="s">
        <v>496</v>
      </c>
      <c r="F282" s="1393" t="n">
        <f aca="false">L282</f>
        <v>1500</v>
      </c>
      <c r="G282" s="1395" t="s">
        <v>496</v>
      </c>
      <c r="H282" s="1392" t="n">
        <v>4</v>
      </c>
      <c r="I282" s="1394" t="s">
        <v>497</v>
      </c>
      <c r="J282" s="1338" t="n">
        <v>110</v>
      </c>
      <c r="K282" s="1209" t="n">
        <v>400</v>
      </c>
      <c r="L282" s="1209" t="n">
        <v>1500</v>
      </c>
      <c r="M282" s="1310" t="n">
        <v>26.3969366967838</v>
      </c>
      <c r="N282" s="1211" t="n">
        <v>1360.42308376097</v>
      </c>
      <c r="O282" s="1212" t="n">
        <v>40795.6352712525</v>
      </c>
      <c r="P282" s="1342" t="n">
        <v>48617.7434402738</v>
      </c>
      <c r="Q282" s="1300" t="n">
        <v>21083.5578620137</v>
      </c>
      <c r="R282" s="1301" t="n">
        <v>61879.1931332663</v>
      </c>
      <c r="S282" s="1344" t="n">
        <v>69701.3013022875</v>
      </c>
    </row>
    <row r="283" customFormat="false" ht="16.5" hidden="false" customHeight="false" outlineLevel="0" collapsed="false">
      <c r="A283" s="1391" t="s">
        <v>342</v>
      </c>
      <c r="B283" s="1395" t="n">
        <f aca="false">J283</f>
        <v>110</v>
      </c>
      <c r="C283" s="1395" t="s">
        <v>496</v>
      </c>
      <c r="D283" s="1395" t="n">
        <f aca="false">K283</f>
        <v>400</v>
      </c>
      <c r="E283" s="1395" t="s">
        <v>496</v>
      </c>
      <c r="F283" s="1393" t="n">
        <f aca="false">L283</f>
        <v>1550</v>
      </c>
      <c r="G283" s="1395" t="s">
        <v>496</v>
      </c>
      <c r="H283" s="1392" t="n">
        <v>4</v>
      </c>
      <c r="I283" s="1394" t="s">
        <v>497</v>
      </c>
      <c r="J283" s="1338" t="n">
        <v>110</v>
      </c>
      <c r="K283" s="1209" t="n">
        <v>400</v>
      </c>
      <c r="L283" s="1209" t="n">
        <v>1550</v>
      </c>
      <c r="M283" s="1310" t="n">
        <v>27.1991641188862</v>
      </c>
      <c r="N283" s="1211" t="n">
        <v>1419.57191348971</v>
      </c>
      <c r="O283" s="1212" t="n">
        <v>41841.3675654563</v>
      </c>
      <c r="P283" s="1342" t="n">
        <v>49861.6933179375</v>
      </c>
      <c r="Q283" s="1300" t="n">
        <v>21646.5407564062</v>
      </c>
      <c r="R283" s="1301" t="n">
        <v>63487.9083218625</v>
      </c>
      <c r="S283" s="1344" t="n">
        <v>71508.2340743438</v>
      </c>
    </row>
    <row r="284" customFormat="false" ht="16.5" hidden="false" customHeight="false" outlineLevel="0" collapsed="false">
      <c r="A284" s="1391" t="s">
        <v>342</v>
      </c>
      <c r="B284" s="1392" t="n">
        <f aca="false">J284</f>
        <v>110</v>
      </c>
      <c r="C284" s="1392" t="s">
        <v>496</v>
      </c>
      <c r="D284" s="1392" t="n">
        <f aca="false">K284</f>
        <v>400</v>
      </c>
      <c r="E284" s="1392" t="s">
        <v>496</v>
      </c>
      <c r="F284" s="1393" t="n">
        <f aca="false">L284</f>
        <v>1600</v>
      </c>
      <c r="G284" s="1392" t="s">
        <v>496</v>
      </c>
      <c r="H284" s="1392" t="n">
        <v>4</v>
      </c>
      <c r="I284" s="1394" t="s">
        <v>497</v>
      </c>
      <c r="J284" s="1338" t="n">
        <v>110</v>
      </c>
      <c r="K284" s="1209" t="n">
        <v>400</v>
      </c>
      <c r="L284" s="1209" t="n">
        <v>1600</v>
      </c>
      <c r="M284" s="1310" t="n">
        <v>28.0013915409886</v>
      </c>
      <c r="N284" s="1211" t="n">
        <v>1478.72074321844</v>
      </c>
      <c r="O284" s="1212" t="n">
        <v>42887.09985966</v>
      </c>
      <c r="P284" s="1342" t="n">
        <v>51105.6431956013</v>
      </c>
      <c r="Q284" s="1300" t="n">
        <v>22209.5237820075</v>
      </c>
      <c r="R284" s="1301" t="n">
        <v>65096.6236416675</v>
      </c>
      <c r="S284" s="1344" t="n">
        <v>73315.1669776088</v>
      </c>
    </row>
    <row r="285" customFormat="false" ht="16.5" hidden="false" customHeight="false" outlineLevel="0" collapsed="false">
      <c r="A285" s="1391" t="s">
        <v>342</v>
      </c>
      <c r="B285" s="1395" t="n">
        <f aca="false">J285</f>
        <v>110</v>
      </c>
      <c r="C285" s="1395" t="s">
        <v>496</v>
      </c>
      <c r="D285" s="1395" t="n">
        <f aca="false">K285</f>
        <v>400</v>
      </c>
      <c r="E285" s="1395" t="s">
        <v>496</v>
      </c>
      <c r="F285" s="1393" t="n">
        <f aca="false">L285</f>
        <v>1650</v>
      </c>
      <c r="G285" s="1395" t="s">
        <v>496</v>
      </c>
      <c r="H285" s="1392" t="n">
        <v>4</v>
      </c>
      <c r="I285" s="1394" t="s">
        <v>497</v>
      </c>
      <c r="J285" s="1338" t="n">
        <v>110</v>
      </c>
      <c r="K285" s="1209" t="n">
        <v>400</v>
      </c>
      <c r="L285" s="1209" t="n">
        <v>1650</v>
      </c>
      <c r="M285" s="1310" t="n">
        <v>28.8036189630911</v>
      </c>
      <c r="N285" s="1211" t="n">
        <v>1537.86957294718</v>
      </c>
      <c r="O285" s="1212" t="n">
        <v>43932.8321538638</v>
      </c>
      <c r="P285" s="1342" t="n">
        <v>52349.593073265</v>
      </c>
      <c r="Q285" s="1300" t="n">
        <v>22988.0037961913</v>
      </c>
      <c r="R285" s="1301" t="n">
        <v>66920.835950055</v>
      </c>
      <c r="S285" s="1344" t="n">
        <v>75337.5968694563</v>
      </c>
    </row>
    <row r="286" customFormat="false" ht="16.5" hidden="false" customHeight="false" outlineLevel="0" collapsed="false">
      <c r="A286" s="1391" t="s">
        <v>342</v>
      </c>
      <c r="B286" s="1395" t="n">
        <f aca="false">J286</f>
        <v>110</v>
      </c>
      <c r="C286" s="1395" t="s">
        <v>496</v>
      </c>
      <c r="D286" s="1395" t="n">
        <f aca="false">K286</f>
        <v>400</v>
      </c>
      <c r="E286" s="1395" t="s">
        <v>496</v>
      </c>
      <c r="F286" s="1393" t="n">
        <f aca="false">L286</f>
        <v>1700</v>
      </c>
      <c r="G286" s="1395" t="s">
        <v>496</v>
      </c>
      <c r="H286" s="1392" t="n">
        <v>4</v>
      </c>
      <c r="I286" s="1394" t="s">
        <v>497</v>
      </c>
      <c r="J286" s="1338" t="n">
        <v>110</v>
      </c>
      <c r="K286" s="1209" t="n">
        <v>400</v>
      </c>
      <c r="L286" s="1209" t="n">
        <v>1700</v>
      </c>
      <c r="M286" s="1310" t="n">
        <v>29.6058463851935</v>
      </c>
      <c r="N286" s="1211" t="n">
        <v>1597.01840267592</v>
      </c>
      <c r="O286" s="1212" t="n">
        <v>44978.5644480675</v>
      </c>
      <c r="P286" s="1342" t="n">
        <v>53593.5430821375</v>
      </c>
      <c r="Q286" s="1300" t="n">
        <v>23550.9866905838</v>
      </c>
      <c r="R286" s="1301" t="n">
        <v>68529.5511386513</v>
      </c>
      <c r="S286" s="1344" t="n">
        <v>77144.5297727213</v>
      </c>
    </row>
    <row r="287" customFormat="false" ht="16.5" hidden="false" customHeight="false" outlineLevel="0" collapsed="false">
      <c r="A287" s="1391" t="s">
        <v>342</v>
      </c>
      <c r="B287" s="1395" t="n">
        <f aca="false">J287</f>
        <v>110</v>
      </c>
      <c r="C287" s="1395" t="s">
        <v>496</v>
      </c>
      <c r="D287" s="1395" t="n">
        <f aca="false">K287</f>
        <v>400</v>
      </c>
      <c r="E287" s="1395" t="s">
        <v>496</v>
      </c>
      <c r="F287" s="1393" t="n">
        <f aca="false">L287</f>
        <v>1750</v>
      </c>
      <c r="G287" s="1395" t="s">
        <v>496</v>
      </c>
      <c r="H287" s="1392" t="n">
        <v>4</v>
      </c>
      <c r="I287" s="1394" t="s">
        <v>497</v>
      </c>
      <c r="J287" s="1338" t="n">
        <v>110</v>
      </c>
      <c r="K287" s="1209" t="n">
        <v>400</v>
      </c>
      <c r="L287" s="1209" t="n">
        <v>1750</v>
      </c>
      <c r="M287" s="1310" t="n">
        <v>30.408073807296</v>
      </c>
      <c r="N287" s="1211" t="n">
        <v>1656.16723240466</v>
      </c>
      <c r="O287" s="1212" t="n">
        <v>46024.2967422713</v>
      </c>
      <c r="P287" s="1342" t="n">
        <v>54837.4929598013</v>
      </c>
      <c r="Q287" s="1300" t="n">
        <v>24329.4667047675</v>
      </c>
      <c r="R287" s="1301" t="n">
        <v>70353.7634470388</v>
      </c>
      <c r="S287" s="1344" t="n">
        <v>79166.9596645688</v>
      </c>
    </row>
    <row r="288" customFormat="false" ht="16.5" hidden="false" customHeight="false" outlineLevel="0" collapsed="false">
      <c r="A288" s="1391" t="s">
        <v>342</v>
      </c>
      <c r="B288" s="1395" t="n">
        <f aca="false">J288</f>
        <v>110</v>
      </c>
      <c r="C288" s="1395" t="s">
        <v>496</v>
      </c>
      <c r="D288" s="1395" t="n">
        <f aca="false">K288</f>
        <v>400</v>
      </c>
      <c r="E288" s="1395" t="s">
        <v>496</v>
      </c>
      <c r="F288" s="1393" t="n">
        <f aca="false">L288</f>
        <v>1800</v>
      </c>
      <c r="G288" s="1395" t="s">
        <v>496</v>
      </c>
      <c r="H288" s="1392" t="n">
        <v>4</v>
      </c>
      <c r="I288" s="1394" t="s">
        <v>497</v>
      </c>
      <c r="J288" s="1338" t="n">
        <v>110</v>
      </c>
      <c r="K288" s="1209" t="n">
        <v>400</v>
      </c>
      <c r="L288" s="1209" t="n">
        <v>1800</v>
      </c>
      <c r="M288" s="1310" t="n">
        <v>31.2103012293984</v>
      </c>
      <c r="N288" s="1211" t="n">
        <v>1715.31606213339</v>
      </c>
      <c r="O288" s="1212" t="n">
        <v>47070.029036475</v>
      </c>
      <c r="P288" s="1342" t="n">
        <v>56081.442837465</v>
      </c>
      <c r="Q288" s="1300" t="n">
        <v>24892.44959916</v>
      </c>
      <c r="R288" s="1301" t="n">
        <v>71962.478635635</v>
      </c>
      <c r="S288" s="1344" t="n">
        <v>80973.892436625</v>
      </c>
    </row>
    <row r="289" customFormat="false" ht="16.5" hidden="false" customHeight="false" outlineLevel="0" collapsed="false">
      <c r="A289" s="1391" t="s">
        <v>342</v>
      </c>
      <c r="B289" s="1395" t="n">
        <f aca="false">J289</f>
        <v>110</v>
      </c>
      <c r="C289" s="1395" t="s">
        <v>496</v>
      </c>
      <c r="D289" s="1395" t="n">
        <f aca="false">K289</f>
        <v>400</v>
      </c>
      <c r="E289" s="1395" t="s">
        <v>496</v>
      </c>
      <c r="F289" s="1393" t="n">
        <f aca="false">L289</f>
        <v>1850</v>
      </c>
      <c r="G289" s="1395" t="s">
        <v>496</v>
      </c>
      <c r="H289" s="1392" t="n">
        <v>4</v>
      </c>
      <c r="I289" s="1394" t="s">
        <v>497</v>
      </c>
      <c r="J289" s="1338" t="n">
        <v>110</v>
      </c>
      <c r="K289" s="1209" t="n">
        <v>400</v>
      </c>
      <c r="L289" s="1209" t="n">
        <v>1850</v>
      </c>
      <c r="M289" s="1310" t="n">
        <v>32.0125286515008</v>
      </c>
      <c r="N289" s="1211" t="n">
        <v>1774.46489186213</v>
      </c>
      <c r="O289" s="1212" t="n">
        <v>48115.76119947</v>
      </c>
      <c r="P289" s="1342" t="n">
        <v>57325.3927151288</v>
      </c>
      <c r="Q289" s="1300" t="n">
        <v>25670.9296133438</v>
      </c>
      <c r="R289" s="1301" t="n">
        <v>73786.6908128138</v>
      </c>
      <c r="S289" s="1344" t="n">
        <v>82996.3223284725</v>
      </c>
    </row>
    <row r="290" customFormat="false" ht="16.5" hidden="false" customHeight="false" outlineLevel="0" collapsed="false">
      <c r="A290" s="1391" t="s">
        <v>342</v>
      </c>
      <c r="B290" s="1395" t="n">
        <f aca="false">J290</f>
        <v>110</v>
      </c>
      <c r="C290" s="1395" t="s">
        <v>496</v>
      </c>
      <c r="D290" s="1395" t="n">
        <f aca="false">K290</f>
        <v>400</v>
      </c>
      <c r="E290" s="1395" t="s">
        <v>496</v>
      </c>
      <c r="F290" s="1393" t="n">
        <f aca="false">L290</f>
        <v>1900</v>
      </c>
      <c r="G290" s="1395" t="s">
        <v>496</v>
      </c>
      <c r="H290" s="1392" t="n">
        <v>4</v>
      </c>
      <c r="I290" s="1394" t="s">
        <v>497</v>
      </c>
      <c r="J290" s="1338" t="n">
        <v>110</v>
      </c>
      <c r="K290" s="1209" t="n">
        <v>400</v>
      </c>
      <c r="L290" s="1209" t="n">
        <v>1900</v>
      </c>
      <c r="M290" s="1310" t="n">
        <v>32.8147560736033</v>
      </c>
      <c r="N290" s="1211" t="n">
        <v>1833.61372159087</v>
      </c>
      <c r="O290" s="1212" t="n">
        <v>49161.4934936738</v>
      </c>
      <c r="P290" s="1342" t="n">
        <v>58569.3425927925</v>
      </c>
      <c r="Q290" s="1300" t="n">
        <v>26233.9125077363</v>
      </c>
      <c r="R290" s="1301" t="n">
        <v>75395.40600141</v>
      </c>
      <c r="S290" s="1344" t="n">
        <v>84803.2551005288</v>
      </c>
    </row>
    <row r="291" customFormat="false" ht="16.5" hidden="false" customHeight="false" outlineLevel="0" collapsed="false">
      <c r="A291" s="1391" t="s">
        <v>342</v>
      </c>
      <c r="B291" s="1395" t="n">
        <f aca="false">J291</f>
        <v>110</v>
      </c>
      <c r="C291" s="1395" t="s">
        <v>496</v>
      </c>
      <c r="D291" s="1395" t="n">
        <f aca="false">K291</f>
        <v>400</v>
      </c>
      <c r="E291" s="1395" t="s">
        <v>496</v>
      </c>
      <c r="F291" s="1393" t="n">
        <f aca="false">L291</f>
        <v>1950</v>
      </c>
      <c r="G291" s="1395" t="s">
        <v>496</v>
      </c>
      <c r="H291" s="1392" t="n">
        <v>4</v>
      </c>
      <c r="I291" s="1394" t="s">
        <v>497</v>
      </c>
      <c r="J291" s="1338" t="n">
        <v>110</v>
      </c>
      <c r="K291" s="1209" t="n">
        <v>400</v>
      </c>
      <c r="L291" s="1209" t="n">
        <v>1950</v>
      </c>
      <c r="M291" s="1310" t="n">
        <v>33.6169834957057</v>
      </c>
      <c r="N291" s="1211" t="n">
        <v>1892.76255131961</v>
      </c>
      <c r="O291" s="1212" t="n">
        <v>50207.2257878775</v>
      </c>
      <c r="P291" s="1342" t="n">
        <v>59813.2924704563</v>
      </c>
      <c r="Q291" s="1300" t="n">
        <v>26796.8955333375</v>
      </c>
      <c r="R291" s="1301" t="n">
        <v>77004.121321215</v>
      </c>
      <c r="S291" s="1344" t="n">
        <v>86610.1880037938</v>
      </c>
    </row>
    <row r="292" customFormat="false" ht="16.5" hidden="false" customHeight="false" outlineLevel="0" collapsed="false">
      <c r="A292" s="1391" t="s">
        <v>342</v>
      </c>
      <c r="B292" s="1395" t="n">
        <f aca="false">J292</f>
        <v>110</v>
      </c>
      <c r="C292" s="1395" t="s">
        <v>496</v>
      </c>
      <c r="D292" s="1395" t="n">
        <f aca="false">K292</f>
        <v>400</v>
      </c>
      <c r="E292" s="1395" t="s">
        <v>496</v>
      </c>
      <c r="F292" s="1393" t="n">
        <f aca="false">L292</f>
        <v>2000</v>
      </c>
      <c r="G292" s="1395" t="s">
        <v>496</v>
      </c>
      <c r="H292" s="1392" t="n">
        <v>4</v>
      </c>
      <c r="I292" s="1394" t="s">
        <v>497</v>
      </c>
      <c r="J292" s="1338" t="n">
        <v>110</v>
      </c>
      <c r="K292" s="1209" t="n">
        <v>400</v>
      </c>
      <c r="L292" s="1209" t="n">
        <v>2000</v>
      </c>
      <c r="M292" s="1310" t="n">
        <v>34.5752829178081</v>
      </c>
      <c r="N292" s="1211" t="n">
        <v>1951.91138104835</v>
      </c>
      <c r="O292" s="1212" t="n">
        <v>51696.4510047713</v>
      </c>
      <c r="P292" s="1342" t="n">
        <v>61220.3611973288</v>
      </c>
      <c r="Q292" s="1300" t="n">
        <v>27575.3754163125</v>
      </c>
      <c r="R292" s="1301" t="n">
        <v>79271.8264210838</v>
      </c>
      <c r="S292" s="1344" t="n">
        <v>88795.7366136413</v>
      </c>
    </row>
    <row r="293" customFormat="false" ht="16.5" hidden="false" customHeight="false" outlineLevel="0" collapsed="false">
      <c r="A293" s="1391" t="s">
        <v>342</v>
      </c>
      <c r="B293" s="1395" t="n">
        <f aca="false">J293</f>
        <v>110</v>
      </c>
      <c r="C293" s="1395" t="s">
        <v>496</v>
      </c>
      <c r="D293" s="1395" t="n">
        <f aca="false">K293</f>
        <v>400</v>
      </c>
      <c r="E293" s="1395" t="s">
        <v>496</v>
      </c>
      <c r="F293" s="1393" t="n">
        <f aca="false">L293</f>
        <v>2050</v>
      </c>
      <c r="G293" s="1395" t="s">
        <v>496</v>
      </c>
      <c r="H293" s="1392" t="n">
        <v>4</v>
      </c>
      <c r="I293" s="1394" t="s">
        <v>497</v>
      </c>
      <c r="J293" s="1338" t="n">
        <v>110</v>
      </c>
      <c r="K293" s="1209" t="n">
        <v>400</v>
      </c>
      <c r="L293" s="1209" t="n">
        <v>2050</v>
      </c>
      <c r="M293" s="1310" t="n">
        <v>35.3775103399106</v>
      </c>
      <c r="N293" s="1211" t="n">
        <v>2011.06021077708</v>
      </c>
      <c r="O293" s="1212" t="n">
        <v>52742.183298975</v>
      </c>
      <c r="P293" s="1342" t="n">
        <v>62464.3110749925</v>
      </c>
      <c r="Q293" s="1300" t="n">
        <v>28138.3584419138</v>
      </c>
      <c r="R293" s="1301" t="n">
        <v>80880.5417408888</v>
      </c>
      <c r="S293" s="1344" t="n">
        <v>90602.6695169063</v>
      </c>
    </row>
    <row r="294" customFormat="false" ht="16.5" hidden="false" customHeight="false" outlineLevel="0" collapsed="false">
      <c r="A294" s="1391" t="s">
        <v>342</v>
      </c>
      <c r="B294" s="1392" t="n">
        <f aca="false">J294</f>
        <v>110</v>
      </c>
      <c r="C294" s="1392" t="s">
        <v>496</v>
      </c>
      <c r="D294" s="1392" t="n">
        <f aca="false">K294</f>
        <v>400</v>
      </c>
      <c r="E294" s="1392" t="s">
        <v>496</v>
      </c>
      <c r="F294" s="1393" t="n">
        <f aca="false">L294</f>
        <v>2100</v>
      </c>
      <c r="G294" s="1392" t="s">
        <v>496</v>
      </c>
      <c r="H294" s="1392" t="n">
        <v>4</v>
      </c>
      <c r="I294" s="1394" t="s">
        <v>497</v>
      </c>
      <c r="J294" s="1338" t="n">
        <v>110</v>
      </c>
      <c r="K294" s="1209" t="n">
        <v>400</v>
      </c>
      <c r="L294" s="1209" t="n">
        <v>2100</v>
      </c>
      <c r="M294" s="1310" t="n">
        <v>36.179737762013</v>
      </c>
      <c r="N294" s="1211" t="n">
        <v>2070.20904050582</v>
      </c>
      <c r="O294" s="1212" t="n">
        <v>53787.9155931788</v>
      </c>
      <c r="P294" s="1342" t="n">
        <v>63708.2609526563</v>
      </c>
      <c r="Q294" s="1300" t="n">
        <v>28916.8383248888</v>
      </c>
      <c r="R294" s="1301" t="n">
        <v>82704.7539180675</v>
      </c>
      <c r="S294" s="1344" t="n">
        <v>92625.099277545</v>
      </c>
    </row>
    <row r="295" customFormat="false" ht="16.5" hidden="false" customHeight="false" outlineLevel="0" collapsed="false">
      <c r="A295" s="1391" t="s">
        <v>342</v>
      </c>
      <c r="B295" s="1395" t="n">
        <f aca="false">J295</f>
        <v>110</v>
      </c>
      <c r="C295" s="1395" t="s">
        <v>496</v>
      </c>
      <c r="D295" s="1395" t="n">
        <f aca="false">K295</f>
        <v>400</v>
      </c>
      <c r="E295" s="1395" t="s">
        <v>496</v>
      </c>
      <c r="F295" s="1393" t="n">
        <f aca="false">L295</f>
        <v>2150</v>
      </c>
      <c r="G295" s="1395" t="s">
        <v>496</v>
      </c>
      <c r="H295" s="1392" t="n">
        <v>4</v>
      </c>
      <c r="I295" s="1394" t="s">
        <v>497</v>
      </c>
      <c r="J295" s="1338" t="n">
        <v>110</v>
      </c>
      <c r="K295" s="1209" t="n">
        <v>400</v>
      </c>
      <c r="L295" s="1209" t="n">
        <v>2150</v>
      </c>
      <c r="M295" s="1310" t="n">
        <v>36.9819651841154</v>
      </c>
      <c r="N295" s="1211" t="n">
        <v>2129.35787023456</v>
      </c>
      <c r="O295" s="1212" t="n">
        <v>54833.6478873825</v>
      </c>
      <c r="P295" s="1342" t="n">
        <v>64952.21083032</v>
      </c>
      <c r="Q295" s="1300" t="n">
        <v>29479.82135049</v>
      </c>
      <c r="R295" s="1301" t="n">
        <v>84313.4692378725</v>
      </c>
      <c r="S295" s="1344" t="n">
        <v>94432.03218081</v>
      </c>
    </row>
    <row r="296" customFormat="false" ht="16.5" hidden="false" customHeight="false" outlineLevel="0" collapsed="false">
      <c r="A296" s="1391" t="s">
        <v>342</v>
      </c>
      <c r="B296" s="1395" t="n">
        <f aca="false">J296</f>
        <v>110</v>
      </c>
      <c r="C296" s="1395" t="s">
        <v>496</v>
      </c>
      <c r="D296" s="1395" t="n">
        <f aca="false">K296</f>
        <v>400</v>
      </c>
      <c r="E296" s="1395" t="s">
        <v>496</v>
      </c>
      <c r="F296" s="1393" t="n">
        <f aca="false">L296</f>
        <v>2200</v>
      </c>
      <c r="G296" s="1395" t="s">
        <v>496</v>
      </c>
      <c r="H296" s="1392" t="n">
        <v>4</v>
      </c>
      <c r="I296" s="1394" t="s">
        <v>497</v>
      </c>
      <c r="J296" s="1338" t="n">
        <v>110</v>
      </c>
      <c r="K296" s="1209" t="n">
        <v>400</v>
      </c>
      <c r="L296" s="1209" t="n">
        <v>2200</v>
      </c>
      <c r="M296" s="1310" t="n">
        <v>37.7841926062179</v>
      </c>
      <c r="N296" s="1211" t="n">
        <v>2188.5066999633</v>
      </c>
      <c r="O296" s="1212" t="n">
        <v>55879.3801815863</v>
      </c>
      <c r="P296" s="1342" t="n">
        <v>66196.1607079838</v>
      </c>
      <c r="Q296" s="1300" t="n">
        <v>30258.301233465</v>
      </c>
      <c r="R296" s="1301" t="n">
        <v>86137.6814150513</v>
      </c>
      <c r="S296" s="1344" t="n">
        <v>96454.4619414488</v>
      </c>
    </row>
    <row r="297" customFormat="false" ht="16.5" hidden="false" customHeight="false" outlineLevel="0" collapsed="false">
      <c r="A297" s="1391" t="s">
        <v>342</v>
      </c>
      <c r="B297" s="1395" t="n">
        <f aca="false">J297</f>
        <v>110</v>
      </c>
      <c r="C297" s="1395" t="s">
        <v>496</v>
      </c>
      <c r="D297" s="1395" t="n">
        <f aca="false">K297</f>
        <v>400</v>
      </c>
      <c r="E297" s="1395" t="s">
        <v>496</v>
      </c>
      <c r="F297" s="1393" t="n">
        <f aca="false">L297</f>
        <v>2250</v>
      </c>
      <c r="G297" s="1395" t="s">
        <v>496</v>
      </c>
      <c r="H297" s="1392" t="n">
        <v>4</v>
      </c>
      <c r="I297" s="1394" t="s">
        <v>497</v>
      </c>
      <c r="J297" s="1338" t="n">
        <v>110</v>
      </c>
      <c r="K297" s="1209" t="n">
        <v>400</v>
      </c>
      <c r="L297" s="1209" t="n">
        <v>2250</v>
      </c>
      <c r="M297" s="1310" t="n">
        <v>38.5864200283203</v>
      </c>
      <c r="N297" s="1211" t="n">
        <v>2247.65552969203</v>
      </c>
      <c r="O297" s="1212" t="n">
        <v>56925.11247579</v>
      </c>
      <c r="P297" s="1342" t="n">
        <v>67440.1105856475</v>
      </c>
      <c r="Q297" s="1300" t="n">
        <v>30821.2842590661</v>
      </c>
      <c r="R297" s="1301" t="n">
        <v>87746.3967348561</v>
      </c>
      <c r="S297" s="1344" t="n">
        <v>98261.3948447137</v>
      </c>
    </row>
    <row r="298" customFormat="false" ht="16.5" hidden="false" customHeight="false" outlineLevel="0" collapsed="false">
      <c r="A298" s="1391" t="s">
        <v>342</v>
      </c>
      <c r="B298" s="1395" t="n">
        <f aca="false">J298</f>
        <v>110</v>
      </c>
      <c r="C298" s="1395" t="s">
        <v>496</v>
      </c>
      <c r="D298" s="1395" t="n">
        <f aca="false">K298</f>
        <v>400</v>
      </c>
      <c r="E298" s="1395" t="s">
        <v>496</v>
      </c>
      <c r="F298" s="1393" t="n">
        <f aca="false">L298</f>
        <v>2300</v>
      </c>
      <c r="G298" s="1395" t="s">
        <v>496</v>
      </c>
      <c r="H298" s="1392" t="n">
        <v>4</v>
      </c>
      <c r="I298" s="1394" t="s">
        <v>497</v>
      </c>
      <c r="J298" s="1338" t="n">
        <v>110</v>
      </c>
      <c r="K298" s="1209" t="n">
        <v>400</v>
      </c>
      <c r="L298" s="1209" t="n">
        <v>2300</v>
      </c>
      <c r="M298" s="1310" t="n">
        <v>39.3886474504227</v>
      </c>
      <c r="N298" s="1211" t="n">
        <v>2306.80435942077</v>
      </c>
      <c r="O298" s="1212" t="n">
        <v>57970.8447699938</v>
      </c>
      <c r="P298" s="1342" t="n">
        <v>68684.0604633113</v>
      </c>
      <c r="Q298" s="1300" t="n">
        <v>31384.2671534588</v>
      </c>
      <c r="R298" s="1301" t="n">
        <v>89355.1119234525</v>
      </c>
      <c r="S298" s="1344" t="n">
        <v>100068.32761677</v>
      </c>
    </row>
    <row r="299" customFormat="false" ht="16.5" hidden="false" customHeight="false" outlineLevel="0" collapsed="false">
      <c r="A299" s="1391" t="s">
        <v>342</v>
      </c>
      <c r="B299" s="1395" t="n">
        <f aca="false">J299</f>
        <v>110</v>
      </c>
      <c r="C299" s="1395" t="s">
        <v>496</v>
      </c>
      <c r="D299" s="1395" t="n">
        <f aca="false">K299</f>
        <v>400</v>
      </c>
      <c r="E299" s="1395" t="s">
        <v>496</v>
      </c>
      <c r="F299" s="1393" t="n">
        <f aca="false">L299</f>
        <v>2350</v>
      </c>
      <c r="G299" s="1395" t="s">
        <v>496</v>
      </c>
      <c r="H299" s="1392" t="n">
        <v>4</v>
      </c>
      <c r="I299" s="1394" t="s">
        <v>497</v>
      </c>
      <c r="J299" s="1338" t="n">
        <v>110</v>
      </c>
      <c r="K299" s="1209" t="n">
        <v>400</v>
      </c>
      <c r="L299" s="1209" t="n">
        <v>2350</v>
      </c>
      <c r="M299" s="1310" t="n">
        <v>40.1908748725252</v>
      </c>
      <c r="N299" s="1211" t="n">
        <v>2365.95318914951</v>
      </c>
      <c r="O299" s="1212" t="n">
        <v>59016.5770641975</v>
      </c>
      <c r="P299" s="1342" t="n">
        <v>69928.0104721838</v>
      </c>
      <c r="Q299" s="1300" t="n">
        <v>32162.7471676425</v>
      </c>
      <c r="R299" s="1301" t="n">
        <v>91179.32423184</v>
      </c>
      <c r="S299" s="1344" t="n">
        <v>102090.757639826</v>
      </c>
    </row>
    <row r="300" customFormat="false" ht="16.5" hidden="false" customHeight="false" outlineLevel="0" collapsed="false">
      <c r="A300" s="1391" t="s">
        <v>342</v>
      </c>
      <c r="B300" s="1395" t="n">
        <f aca="false">J300</f>
        <v>110</v>
      </c>
      <c r="C300" s="1395" t="s">
        <v>496</v>
      </c>
      <c r="D300" s="1395" t="n">
        <f aca="false">K300</f>
        <v>400</v>
      </c>
      <c r="E300" s="1395" t="s">
        <v>496</v>
      </c>
      <c r="F300" s="1393" t="n">
        <f aca="false">L300</f>
        <v>2400</v>
      </c>
      <c r="G300" s="1395" t="s">
        <v>496</v>
      </c>
      <c r="H300" s="1392" t="n">
        <v>4</v>
      </c>
      <c r="I300" s="1394" t="s">
        <v>497</v>
      </c>
      <c r="J300" s="1338" t="n">
        <v>110</v>
      </c>
      <c r="K300" s="1209" t="n">
        <v>400</v>
      </c>
      <c r="L300" s="1209" t="n">
        <v>2400</v>
      </c>
      <c r="M300" s="1310" t="n">
        <v>40.9931022946276</v>
      </c>
      <c r="N300" s="1211" t="n">
        <v>2425.10201887825</v>
      </c>
      <c r="O300" s="1212" t="n">
        <v>60062.3092271925</v>
      </c>
      <c r="P300" s="1342" t="n">
        <v>71171.9603498475</v>
      </c>
      <c r="Q300" s="1300" t="n">
        <v>32725.7301932438</v>
      </c>
      <c r="R300" s="1301" t="n">
        <v>92788.0394204363</v>
      </c>
      <c r="S300" s="1344" t="n">
        <v>103897.690543091</v>
      </c>
    </row>
    <row r="301" customFormat="false" ht="16.5" hidden="false" customHeight="false" outlineLevel="0" collapsed="false">
      <c r="A301" s="1391" t="s">
        <v>342</v>
      </c>
      <c r="B301" s="1395" t="n">
        <f aca="false">J301</f>
        <v>110</v>
      </c>
      <c r="C301" s="1395" t="s">
        <v>496</v>
      </c>
      <c r="D301" s="1395" t="n">
        <f aca="false">K301</f>
        <v>400</v>
      </c>
      <c r="E301" s="1395" t="s">
        <v>496</v>
      </c>
      <c r="F301" s="1393" t="n">
        <f aca="false">L301</f>
        <v>2450</v>
      </c>
      <c r="G301" s="1395" t="s">
        <v>496</v>
      </c>
      <c r="H301" s="1392" t="n">
        <v>4</v>
      </c>
      <c r="I301" s="1394" t="s">
        <v>497</v>
      </c>
      <c r="J301" s="1338" t="n">
        <v>110</v>
      </c>
      <c r="K301" s="1209" t="n">
        <v>400</v>
      </c>
      <c r="L301" s="1209" t="n">
        <v>2450</v>
      </c>
      <c r="M301" s="1310" t="n">
        <v>41.79532971673</v>
      </c>
      <c r="N301" s="1211" t="n">
        <v>2484.25084860698</v>
      </c>
      <c r="O301" s="1212" t="n">
        <v>61108.0415213963</v>
      </c>
      <c r="P301" s="1342" t="n">
        <v>72415.9102275113</v>
      </c>
      <c r="Q301" s="1300" t="n">
        <v>33504.2100762188</v>
      </c>
      <c r="R301" s="1301" t="n">
        <v>94612.251597615</v>
      </c>
      <c r="S301" s="1344" t="n">
        <v>105920.12030373</v>
      </c>
    </row>
    <row r="302" customFormat="false" ht="16.5" hidden="false" customHeight="false" outlineLevel="0" collapsed="false">
      <c r="A302" s="1391" t="s">
        <v>342</v>
      </c>
      <c r="B302" s="1395" t="n">
        <f aca="false">J302</f>
        <v>110</v>
      </c>
      <c r="C302" s="1395" t="s">
        <v>496</v>
      </c>
      <c r="D302" s="1395" t="n">
        <f aca="false">K302</f>
        <v>400</v>
      </c>
      <c r="E302" s="1395" t="s">
        <v>496</v>
      </c>
      <c r="F302" s="1393" t="n">
        <f aca="false">L302</f>
        <v>2500</v>
      </c>
      <c r="G302" s="1395" t="s">
        <v>496</v>
      </c>
      <c r="H302" s="1392" t="n">
        <v>4</v>
      </c>
      <c r="I302" s="1394" t="s">
        <v>497</v>
      </c>
      <c r="J302" s="1338" t="n">
        <v>110</v>
      </c>
      <c r="K302" s="1209" t="n">
        <v>400</v>
      </c>
      <c r="L302" s="1209" t="n">
        <v>2500</v>
      </c>
      <c r="M302" s="1310" t="n">
        <v>43.0582719388325</v>
      </c>
      <c r="N302" s="1211" t="n">
        <v>2543.39967833572</v>
      </c>
      <c r="O302" s="1212" t="n">
        <v>62939.2584089025</v>
      </c>
      <c r="P302" s="1342" t="n">
        <v>74693.4876049388</v>
      </c>
      <c r="Q302" s="1300" t="n">
        <v>34067.19310182</v>
      </c>
      <c r="R302" s="1301" t="n">
        <v>97006.4515107225</v>
      </c>
      <c r="S302" s="1344" t="n">
        <v>108760.680706759</v>
      </c>
    </row>
    <row r="303" customFormat="false" ht="16.5" hidden="false" customHeight="false" outlineLevel="0" collapsed="false">
      <c r="A303" s="1391" t="s">
        <v>342</v>
      </c>
      <c r="B303" s="1395" t="n">
        <f aca="false">J303</f>
        <v>110</v>
      </c>
      <c r="C303" s="1395" t="s">
        <v>496</v>
      </c>
      <c r="D303" s="1395" t="n">
        <f aca="false">K303</f>
        <v>400</v>
      </c>
      <c r="E303" s="1395" t="s">
        <v>496</v>
      </c>
      <c r="F303" s="1393" t="n">
        <f aca="false">L303</f>
        <v>2550</v>
      </c>
      <c r="G303" s="1395" t="s">
        <v>496</v>
      </c>
      <c r="H303" s="1392" t="n">
        <v>4</v>
      </c>
      <c r="I303" s="1394" t="s">
        <v>497</v>
      </c>
      <c r="J303" s="1338" t="n">
        <v>110</v>
      </c>
      <c r="K303" s="1209" t="n">
        <v>400</v>
      </c>
      <c r="L303" s="1209" t="n">
        <v>2550</v>
      </c>
      <c r="M303" s="1310" t="n">
        <v>43.8604993609349</v>
      </c>
      <c r="N303" s="1211" t="n">
        <v>2602.54850806446</v>
      </c>
      <c r="O303" s="1212" t="n">
        <v>64325.7209327963</v>
      </c>
      <c r="P303" s="1342" t="n">
        <v>75950.5583576025</v>
      </c>
      <c r="Q303" s="1300" t="n">
        <v>34845.672984795</v>
      </c>
      <c r="R303" s="1301" t="n">
        <v>99171.3939175913</v>
      </c>
      <c r="S303" s="1344" t="n">
        <v>110796.231342398</v>
      </c>
    </row>
    <row r="304" customFormat="false" ht="16.5" hidden="false" customHeight="false" outlineLevel="0" collapsed="false">
      <c r="A304" s="1391" t="s">
        <v>342</v>
      </c>
      <c r="B304" s="1392" t="n">
        <f aca="false">J304</f>
        <v>110</v>
      </c>
      <c r="C304" s="1392" t="s">
        <v>496</v>
      </c>
      <c r="D304" s="1392" t="n">
        <f aca="false">K304</f>
        <v>400</v>
      </c>
      <c r="E304" s="1392" t="s">
        <v>496</v>
      </c>
      <c r="F304" s="1393" t="n">
        <f aca="false">L304</f>
        <v>2600</v>
      </c>
      <c r="G304" s="1392" t="s">
        <v>496</v>
      </c>
      <c r="H304" s="1392" t="n">
        <v>4</v>
      </c>
      <c r="I304" s="1394" t="s">
        <v>497</v>
      </c>
      <c r="J304" s="1338" t="n">
        <v>110</v>
      </c>
      <c r="K304" s="1209" t="n">
        <v>400</v>
      </c>
      <c r="L304" s="1209" t="n">
        <v>2600</v>
      </c>
      <c r="M304" s="1310" t="n">
        <v>44.6627267830373</v>
      </c>
      <c r="N304" s="1211" t="n">
        <v>2661.6973377932</v>
      </c>
      <c r="O304" s="1212" t="n">
        <v>65371.453227</v>
      </c>
      <c r="P304" s="1342" t="n">
        <v>77194.5082352663</v>
      </c>
      <c r="Q304" s="1300" t="n">
        <v>35408.6560103963</v>
      </c>
      <c r="R304" s="1301" t="n">
        <v>100780.109237396</v>
      </c>
      <c r="S304" s="1344" t="n">
        <v>112603.164245663</v>
      </c>
    </row>
    <row r="305" customFormat="false" ht="16.5" hidden="false" customHeight="false" outlineLevel="0" collapsed="false">
      <c r="A305" s="1391" t="s">
        <v>342</v>
      </c>
      <c r="B305" s="1395" t="n">
        <f aca="false">J305</f>
        <v>110</v>
      </c>
      <c r="C305" s="1395" t="s">
        <v>496</v>
      </c>
      <c r="D305" s="1395" t="n">
        <f aca="false">K305</f>
        <v>400</v>
      </c>
      <c r="E305" s="1395" t="s">
        <v>496</v>
      </c>
      <c r="F305" s="1393" t="n">
        <f aca="false">L305</f>
        <v>2650</v>
      </c>
      <c r="G305" s="1395" t="s">
        <v>496</v>
      </c>
      <c r="H305" s="1392" t="n">
        <v>4</v>
      </c>
      <c r="I305" s="1394" t="s">
        <v>497</v>
      </c>
      <c r="J305" s="1338" t="n">
        <v>110</v>
      </c>
      <c r="K305" s="1209" t="n">
        <v>400</v>
      </c>
      <c r="L305" s="1209" t="n">
        <v>2650</v>
      </c>
      <c r="M305" s="1310" t="n">
        <v>45.4649542051398</v>
      </c>
      <c r="N305" s="1211" t="n">
        <v>2720.84616752194</v>
      </c>
      <c r="O305" s="1212" t="n">
        <v>66417.1855212038</v>
      </c>
      <c r="P305" s="1342" t="n">
        <v>78438.45811293</v>
      </c>
      <c r="Q305" s="1300" t="n">
        <v>36187.1358933713</v>
      </c>
      <c r="R305" s="1301" t="n">
        <v>102604.321414575</v>
      </c>
      <c r="S305" s="1344" t="n">
        <v>114625.594006301</v>
      </c>
    </row>
    <row r="306" customFormat="false" ht="16.5" hidden="false" customHeight="false" outlineLevel="0" collapsed="false">
      <c r="A306" s="1391" t="s">
        <v>342</v>
      </c>
      <c r="B306" s="1395" t="n">
        <f aca="false">J306</f>
        <v>110</v>
      </c>
      <c r="C306" s="1395" t="s">
        <v>496</v>
      </c>
      <c r="D306" s="1395" t="n">
        <f aca="false">K306</f>
        <v>400</v>
      </c>
      <c r="E306" s="1395" t="s">
        <v>496</v>
      </c>
      <c r="F306" s="1393" t="n">
        <f aca="false">L306</f>
        <v>2700</v>
      </c>
      <c r="G306" s="1395" t="s">
        <v>496</v>
      </c>
      <c r="H306" s="1392" t="n">
        <v>4</v>
      </c>
      <c r="I306" s="1394" t="s">
        <v>497</v>
      </c>
      <c r="J306" s="1338" t="n">
        <v>110</v>
      </c>
      <c r="K306" s="1209" t="n">
        <v>400</v>
      </c>
      <c r="L306" s="1209" t="n">
        <v>2700</v>
      </c>
      <c r="M306" s="1310" t="n">
        <v>46.2671816272422</v>
      </c>
      <c r="N306" s="1211" t="n">
        <v>2779.99499725067</v>
      </c>
      <c r="O306" s="1212" t="n">
        <v>67462.9178154075</v>
      </c>
      <c r="P306" s="1342" t="n">
        <v>79682.4079905938</v>
      </c>
      <c r="Q306" s="1300" t="n">
        <v>36750.1189189725</v>
      </c>
      <c r="R306" s="1301" t="n">
        <v>104213.03673438</v>
      </c>
      <c r="S306" s="1344" t="n">
        <v>116432.526909566</v>
      </c>
    </row>
    <row r="307" customFormat="false" ht="16.5" hidden="false" customHeight="false" outlineLevel="0" collapsed="false">
      <c r="A307" s="1391" t="s">
        <v>342</v>
      </c>
      <c r="B307" s="1395" t="n">
        <f aca="false">J307</f>
        <v>110</v>
      </c>
      <c r="C307" s="1395" t="s">
        <v>496</v>
      </c>
      <c r="D307" s="1395" t="n">
        <f aca="false">K307</f>
        <v>400</v>
      </c>
      <c r="E307" s="1395" t="s">
        <v>496</v>
      </c>
      <c r="F307" s="1393" t="n">
        <f aca="false">L307</f>
        <v>2750</v>
      </c>
      <c r="G307" s="1395" t="s">
        <v>496</v>
      </c>
      <c r="H307" s="1392" t="n">
        <v>4</v>
      </c>
      <c r="I307" s="1394" t="s">
        <v>497</v>
      </c>
      <c r="J307" s="1338" t="n">
        <v>110</v>
      </c>
      <c r="K307" s="1209" t="n">
        <v>400</v>
      </c>
      <c r="L307" s="1209" t="n">
        <v>2750</v>
      </c>
      <c r="M307" s="1310" t="n">
        <v>47.0694090493446</v>
      </c>
      <c r="N307" s="1211" t="n">
        <v>2839.14382697941</v>
      </c>
      <c r="O307" s="1212" t="n">
        <v>68508.6501096111</v>
      </c>
      <c r="P307" s="1342" t="n">
        <v>80926.3578682575</v>
      </c>
      <c r="Q307" s="1300" t="n">
        <v>37313.101813365</v>
      </c>
      <c r="R307" s="1301" t="n">
        <v>105821.751922976</v>
      </c>
      <c r="S307" s="1344" t="n">
        <v>118239.459681623</v>
      </c>
    </row>
    <row r="308" customFormat="false" ht="16.5" hidden="false" customHeight="false" outlineLevel="0" collapsed="false">
      <c r="A308" s="1391" t="s">
        <v>342</v>
      </c>
      <c r="B308" s="1395" t="n">
        <f aca="false">J308</f>
        <v>110</v>
      </c>
      <c r="C308" s="1395" t="s">
        <v>496</v>
      </c>
      <c r="D308" s="1395" t="n">
        <f aca="false">K308</f>
        <v>400</v>
      </c>
      <c r="E308" s="1395" t="s">
        <v>496</v>
      </c>
      <c r="F308" s="1393" t="n">
        <f aca="false">L308</f>
        <v>2800</v>
      </c>
      <c r="G308" s="1395" t="s">
        <v>496</v>
      </c>
      <c r="H308" s="1392" t="n">
        <v>4</v>
      </c>
      <c r="I308" s="1394" t="s">
        <v>497</v>
      </c>
      <c r="J308" s="1338" t="n">
        <v>110</v>
      </c>
      <c r="K308" s="1209" t="n">
        <v>400</v>
      </c>
      <c r="L308" s="1209" t="n">
        <v>2800</v>
      </c>
      <c r="M308" s="1310" t="n">
        <v>47.8716364714471</v>
      </c>
      <c r="N308" s="1211" t="n">
        <v>2898.29265670815</v>
      </c>
      <c r="O308" s="1212" t="n">
        <v>69554.382403815</v>
      </c>
      <c r="P308" s="1342" t="n">
        <v>82170.30787713</v>
      </c>
      <c r="Q308" s="1300" t="n">
        <v>38091.5818275488</v>
      </c>
      <c r="R308" s="1301" t="n">
        <v>107645.964231364</v>
      </c>
      <c r="S308" s="1344" t="n">
        <v>120261.889704679</v>
      </c>
    </row>
    <row r="309" customFormat="false" ht="16.5" hidden="false" customHeight="false" outlineLevel="0" collapsed="false">
      <c r="A309" s="1391" t="s">
        <v>342</v>
      </c>
      <c r="B309" s="1395" t="n">
        <f aca="false">J309</f>
        <v>110</v>
      </c>
      <c r="C309" s="1395" t="s">
        <v>496</v>
      </c>
      <c r="D309" s="1395" t="n">
        <f aca="false">K309</f>
        <v>400</v>
      </c>
      <c r="E309" s="1395" t="s">
        <v>496</v>
      </c>
      <c r="F309" s="1393" t="n">
        <f aca="false">L309</f>
        <v>2850</v>
      </c>
      <c r="G309" s="1395" t="s">
        <v>496</v>
      </c>
      <c r="H309" s="1392" t="n">
        <v>4</v>
      </c>
      <c r="I309" s="1394" t="s">
        <v>497</v>
      </c>
      <c r="J309" s="1338" t="n">
        <v>110</v>
      </c>
      <c r="K309" s="1209" t="n">
        <v>400</v>
      </c>
      <c r="L309" s="1209" t="n">
        <v>2850</v>
      </c>
      <c r="M309" s="1310" t="n">
        <v>48.6738638935495</v>
      </c>
      <c r="N309" s="1211" t="n">
        <v>2957.44148643689</v>
      </c>
      <c r="O309" s="1212" t="n">
        <v>70600.11456681</v>
      </c>
      <c r="P309" s="1342" t="n">
        <v>83414.2577547938</v>
      </c>
      <c r="Q309" s="1300" t="n">
        <v>38654.5647219413</v>
      </c>
      <c r="R309" s="1301" t="n">
        <v>109254.679288751</v>
      </c>
      <c r="S309" s="1344" t="n">
        <v>122068.822476735</v>
      </c>
    </row>
    <row r="310" customFormat="false" ht="16.5" hidden="false" customHeight="false" outlineLevel="0" collapsed="false">
      <c r="A310" s="1391" t="s">
        <v>342</v>
      </c>
      <c r="B310" s="1395" t="n">
        <f aca="false">J310</f>
        <v>110</v>
      </c>
      <c r="C310" s="1395" t="s">
        <v>496</v>
      </c>
      <c r="D310" s="1395" t="n">
        <f aca="false">K310</f>
        <v>400</v>
      </c>
      <c r="E310" s="1395" t="s">
        <v>496</v>
      </c>
      <c r="F310" s="1393" t="n">
        <f aca="false">L310</f>
        <v>2900</v>
      </c>
      <c r="G310" s="1395" t="s">
        <v>496</v>
      </c>
      <c r="H310" s="1392" t="n">
        <v>4</v>
      </c>
      <c r="I310" s="1394" t="s">
        <v>497</v>
      </c>
      <c r="J310" s="1338" t="n">
        <v>110</v>
      </c>
      <c r="K310" s="1209" t="n">
        <v>400</v>
      </c>
      <c r="L310" s="1209" t="n">
        <v>2900</v>
      </c>
      <c r="M310" s="1310" t="n">
        <v>49.4760913156519</v>
      </c>
      <c r="N310" s="1211" t="n">
        <v>3016.59031616562</v>
      </c>
      <c r="O310" s="1212" t="n">
        <v>71645.8468610138</v>
      </c>
      <c r="P310" s="1342" t="n">
        <v>84658.2076324575</v>
      </c>
      <c r="Q310" s="1300" t="n">
        <v>39433.044736125</v>
      </c>
      <c r="R310" s="1301" t="n">
        <v>111078.891597139</v>
      </c>
      <c r="S310" s="1344" t="n">
        <v>124091.252368583</v>
      </c>
    </row>
    <row r="311" customFormat="false" ht="16.5" hidden="false" customHeight="false" outlineLevel="0" collapsed="false">
      <c r="A311" s="1391" t="s">
        <v>342</v>
      </c>
      <c r="B311" s="1395" t="n">
        <f aca="false">J311</f>
        <v>110</v>
      </c>
      <c r="C311" s="1395" t="s">
        <v>496</v>
      </c>
      <c r="D311" s="1395" t="n">
        <f aca="false">K311</f>
        <v>400</v>
      </c>
      <c r="E311" s="1395" t="s">
        <v>496</v>
      </c>
      <c r="F311" s="1393" t="n">
        <f aca="false">L311</f>
        <v>2950</v>
      </c>
      <c r="G311" s="1395" t="s">
        <v>496</v>
      </c>
      <c r="H311" s="1392" t="n">
        <v>4</v>
      </c>
      <c r="I311" s="1394" t="s">
        <v>497</v>
      </c>
      <c r="J311" s="1338" t="n">
        <v>110</v>
      </c>
      <c r="K311" s="1209" t="n">
        <v>400</v>
      </c>
      <c r="L311" s="1209" t="n">
        <v>2950</v>
      </c>
      <c r="M311" s="1310" t="n">
        <v>50.2783187377544</v>
      </c>
      <c r="N311" s="1211" t="n">
        <v>3075.73914589436</v>
      </c>
      <c r="O311" s="1212" t="n">
        <v>72691.5791552175</v>
      </c>
      <c r="P311" s="1342" t="n">
        <v>85902.1575101213</v>
      </c>
      <c r="Q311" s="1300" t="n">
        <v>39996.0276305175</v>
      </c>
      <c r="R311" s="1301" t="n">
        <v>112687.606785735</v>
      </c>
      <c r="S311" s="1344" t="n">
        <v>125898.185140639</v>
      </c>
    </row>
    <row r="312" customFormat="false" ht="16.5" hidden="false" customHeight="false" outlineLevel="0" collapsed="false">
      <c r="A312" s="1391" t="s">
        <v>342</v>
      </c>
      <c r="B312" s="1395" t="n">
        <f aca="false">J312</f>
        <v>110</v>
      </c>
      <c r="C312" s="1395" t="s">
        <v>496</v>
      </c>
      <c r="D312" s="1395" t="n">
        <f aca="false">K312</f>
        <v>400</v>
      </c>
      <c r="E312" s="1395" t="s">
        <v>496</v>
      </c>
      <c r="F312" s="1393" t="n">
        <f aca="false">L312</f>
        <v>3000</v>
      </c>
      <c r="G312" s="1395" t="s">
        <v>496</v>
      </c>
      <c r="H312" s="1392" t="n">
        <v>4</v>
      </c>
      <c r="I312" s="1394" t="s">
        <v>497</v>
      </c>
      <c r="J312" s="1356" t="n">
        <v>110</v>
      </c>
      <c r="K312" s="1232" t="n">
        <v>400</v>
      </c>
      <c r="L312" s="1232" t="n">
        <v>3000</v>
      </c>
      <c r="M312" s="1248" t="n">
        <v>51.3926901598568</v>
      </c>
      <c r="N312" s="1234" t="n">
        <v>3134.8879756231</v>
      </c>
      <c r="O312" s="1235" t="n">
        <v>73996.9998074213</v>
      </c>
      <c r="P312" s="1353" t="n">
        <v>87405.795745785</v>
      </c>
      <c r="Q312" s="1306" t="n">
        <v>40774.5076447013</v>
      </c>
      <c r="R312" s="1307" t="n">
        <v>114771.507452123</v>
      </c>
      <c r="S312" s="1355" t="n">
        <v>128180.303390486</v>
      </c>
    </row>
  </sheetData>
  <mergeCells count="21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  <mergeCell ref="A160:S160"/>
    <mergeCell ref="A161:S161"/>
    <mergeCell ref="A211:S211"/>
    <mergeCell ref="A212:S212"/>
    <mergeCell ref="A262:S262"/>
    <mergeCell ref="A263:S263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false"/>
  </sheetPr>
  <dimension ref="A1:S41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P14" activeCellId="0" sqref="P14"/>
    </sheetView>
  </sheetViews>
  <sheetFormatPr defaultRowHeight="15.75" zeroHeight="false" outlineLevelRow="0" outlineLevelCol="0"/>
  <cols>
    <col collapsed="false" customWidth="true" hidden="false" outlineLevel="0" max="1" min="1" style="1179" width="10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82" t="s">
        <v>483</v>
      </c>
      <c r="B4" s="1382"/>
      <c r="C4" s="1382"/>
      <c r="D4" s="1382"/>
      <c r="E4" s="1382"/>
      <c r="F4" s="1382"/>
      <c r="G4" s="1382"/>
      <c r="H4" s="1382"/>
      <c r="I4" s="1382"/>
      <c r="J4" s="1383" t="s">
        <v>484</v>
      </c>
      <c r="K4" s="1383"/>
      <c r="L4" s="1383"/>
      <c r="M4" s="1383"/>
      <c r="N4" s="1384" t="s">
        <v>485</v>
      </c>
      <c r="O4" s="1385" t="s">
        <v>531</v>
      </c>
      <c r="P4" s="1192" t="s">
        <v>523</v>
      </c>
      <c r="Q4" s="1385" t="s">
        <v>532</v>
      </c>
      <c r="R4" s="1386" t="s">
        <v>533</v>
      </c>
      <c r="S4" s="1195" t="s">
        <v>534</v>
      </c>
    </row>
    <row r="5" customFormat="false" ht="72.75" hidden="false" customHeight="true" outlineLevel="0" collapsed="false">
      <c r="A5" s="1382"/>
      <c r="B5" s="1382"/>
      <c r="C5" s="1382"/>
      <c r="D5" s="1382"/>
      <c r="E5" s="1382"/>
      <c r="F5" s="1382"/>
      <c r="G5" s="1382"/>
      <c r="H5" s="1382"/>
      <c r="I5" s="1382"/>
      <c r="J5" s="1383"/>
      <c r="K5" s="1383"/>
      <c r="L5" s="1383"/>
      <c r="M5" s="1383"/>
      <c r="N5" s="1384"/>
      <c r="O5" s="1385"/>
      <c r="P5" s="1192"/>
      <c r="Q5" s="1385"/>
      <c r="R5" s="1386"/>
      <c r="S5" s="1195"/>
    </row>
    <row r="6" customFormat="false" ht="61.5" hidden="false" customHeight="true" outlineLevel="0" collapsed="false">
      <c r="A6" s="1382"/>
      <c r="B6" s="1382"/>
      <c r="C6" s="1382"/>
      <c r="D6" s="1382"/>
      <c r="E6" s="1382"/>
      <c r="F6" s="1382"/>
      <c r="G6" s="1382"/>
      <c r="H6" s="1382"/>
      <c r="I6" s="1382"/>
      <c r="J6" s="1387" t="s">
        <v>237</v>
      </c>
      <c r="K6" s="1407" t="s">
        <v>124</v>
      </c>
      <c r="L6" s="1407" t="s">
        <v>158</v>
      </c>
      <c r="M6" s="1408" t="s">
        <v>491</v>
      </c>
      <c r="N6" s="1384"/>
      <c r="O6" s="1390" t="s">
        <v>492</v>
      </c>
      <c r="P6" s="1390"/>
      <c r="Q6" s="1390"/>
      <c r="R6" s="1390"/>
      <c r="S6" s="1390"/>
    </row>
    <row r="7" customFormat="false" ht="22.5" hidden="false" customHeight="true" outlineLevel="0" collapsed="false">
      <c r="A7" s="1201" t="s">
        <v>537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true" outlineLevel="0" collapsed="false">
      <c r="A8" s="1202" t="s">
        <v>519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</row>
    <row r="9" customFormat="false" ht="16.5" hidden="false" customHeight="true" outlineLevel="0" collapsed="false">
      <c r="A9" s="1391" t="s">
        <v>342</v>
      </c>
      <c r="B9" s="1392" t="n">
        <f aca="false">J9</f>
        <v>150</v>
      </c>
      <c r="C9" s="1392" t="s">
        <v>496</v>
      </c>
      <c r="D9" s="1392" t="n">
        <f aca="false">K9</f>
        <v>200</v>
      </c>
      <c r="E9" s="1392" t="s">
        <v>496</v>
      </c>
      <c r="F9" s="1393" t="n">
        <f aca="false">L9</f>
        <v>600</v>
      </c>
      <c r="G9" s="1392" t="s">
        <v>496</v>
      </c>
      <c r="H9" s="1392" t="n">
        <v>2</v>
      </c>
      <c r="I9" s="1394" t="s">
        <v>497</v>
      </c>
      <c r="J9" s="1328" t="n">
        <v>150</v>
      </c>
      <c r="K9" s="1259" t="n">
        <v>200</v>
      </c>
      <c r="L9" s="1259" t="n">
        <v>600</v>
      </c>
      <c r="M9" s="1360" t="n">
        <v>7.28793389368051</v>
      </c>
      <c r="N9" s="1261" t="n">
        <v>194.1</v>
      </c>
      <c r="O9" s="1240" t="n">
        <v>13536.9691739325</v>
      </c>
      <c r="P9" s="1331" t="n">
        <v>16654.2098617125</v>
      </c>
      <c r="Q9" s="1333" t="n">
        <v>6107.51014335</v>
      </c>
      <c r="R9" s="1366" t="n">
        <v>19644.4793172825</v>
      </c>
      <c r="S9" s="1335" t="n">
        <v>22761.7200050625</v>
      </c>
    </row>
    <row r="10" customFormat="false" ht="16.5" hidden="false" customHeight="true" outlineLevel="0" collapsed="false">
      <c r="A10" s="1391" t="s">
        <v>342</v>
      </c>
      <c r="B10" s="1395" t="n">
        <f aca="false">J10</f>
        <v>150</v>
      </c>
      <c r="C10" s="1395" t="s">
        <v>496</v>
      </c>
      <c r="D10" s="1395" t="n">
        <f aca="false">K10</f>
        <v>200</v>
      </c>
      <c r="E10" s="1395" t="s">
        <v>496</v>
      </c>
      <c r="F10" s="1393" t="n">
        <f aca="false">L10</f>
        <v>650</v>
      </c>
      <c r="G10" s="1395" t="s">
        <v>496</v>
      </c>
      <c r="H10" s="1392" t="n">
        <v>2</v>
      </c>
      <c r="I10" s="1394" t="s">
        <v>497</v>
      </c>
      <c r="J10" s="1338" t="n">
        <v>150</v>
      </c>
      <c r="K10" s="1209" t="n">
        <v>200</v>
      </c>
      <c r="L10" s="1209" t="n">
        <v>650</v>
      </c>
      <c r="M10" s="1210" t="n">
        <v>7.80046852841593</v>
      </c>
      <c r="N10" s="1211" t="n">
        <v>232.92</v>
      </c>
      <c r="O10" s="1212" t="n">
        <v>14155.2011863575</v>
      </c>
      <c r="P10" s="1341" t="n">
        <v>17432.29480635</v>
      </c>
      <c r="Q10" s="1300" t="n">
        <v>6442.48096495875</v>
      </c>
      <c r="R10" s="1301" t="n">
        <v>20597.6821513163</v>
      </c>
      <c r="S10" s="1344" t="n">
        <v>23874.7757713088</v>
      </c>
    </row>
    <row r="11" customFormat="false" ht="16.5" hidden="false" customHeight="true" outlineLevel="0" collapsed="false">
      <c r="A11" s="1391" t="s">
        <v>342</v>
      </c>
      <c r="B11" s="1395" t="n">
        <f aca="false">J11</f>
        <v>150</v>
      </c>
      <c r="C11" s="1395" t="s">
        <v>496</v>
      </c>
      <c r="D11" s="1395" t="n">
        <f aca="false">K11</f>
        <v>200</v>
      </c>
      <c r="E11" s="1395" t="s">
        <v>496</v>
      </c>
      <c r="F11" s="1393" t="n">
        <f aca="false">L11</f>
        <v>700</v>
      </c>
      <c r="G11" s="1395" t="s">
        <v>496</v>
      </c>
      <c r="H11" s="1392" t="n">
        <v>2</v>
      </c>
      <c r="I11" s="1394" t="s">
        <v>497</v>
      </c>
      <c r="J11" s="1338" t="n">
        <v>150</v>
      </c>
      <c r="K11" s="1209" t="n">
        <v>200</v>
      </c>
      <c r="L11" s="1209" t="n">
        <v>700</v>
      </c>
      <c r="M11" s="1210" t="n">
        <v>8.31300316315136</v>
      </c>
      <c r="N11" s="1211" t="n">
        <v>271.74</v>
      </c>
      <c r="O11" s="1212" t="n">
        <v>14773.4333299913</v>
      </c>
      <c r="P11" s="1341" t="n">
        <v>18210.3798821963</v>
      </c>
      <c r="Q11" s="1300" t="n">
        <v>6992.94864394125</v>
      </c>
      <c r="R11" s="1301" t="n">
        <v>21766.3819739325</v>
      </c>
      <c r="S11" s="1344" t="n">
        <v>25203.3285261375</v>
      </c>
    </row>
    <row r="12" customFormat="false" ht="16.5" hidden="false" customHeight="true" outlineLevel="0" collapsed="false">
      <c r="A12" s="1391" t="s">
        <v>342</v>
      </c>
      <c r="B12" s="1395" t="n">
        <f aca="false">J12</f>
        <v>150</v>
      </c>
      <c r="C12" s="1395" t="s">
        <v>496</v>
      </c>
      <c r="D12" s="1395" t="n">
        <f aca="false">K12</f>
        <v>200</v>
      </c>
      <c r="E12" s="1395" t="s">
        <v>496</v>
      </c>
      <c r="F12" s="1393" t="n">
        <f aca="false">L12</f>
        <v>750</v>
      </c>
      <c r="G12" s="1395" t="s">
        <v>496</v>
      </c>
      <c r="H12" s="1392" t="n">
        <v>2</v>
      </c>
      <c r="I12" s="1394" t="s">
        <v>497</v>
      </c>
      <c r="J12" s="1338" t="n">
        <v>150</v>
      </c>
      <c r="K12" s="1209" t="n">
        <v>200</v>
      </c>
      <c r="L12" s="1209" t="n">
        <v>750</v>
      </c>
      <c r="M12" s="1210" t="n">
        <v>8.82553779788679</v>
      </c>
      <c r="N12" s="1211" t="n">
        <v>310.56</v>
      </c>
      <c r="O12" s="1212" t="n">
        <v>15391.6653424163</v>
      </c>
      <c r="P12" s="1341" t="n">
        <v>18988.4648268338</v>
      </c>
      <c r="Q12" s="1300" t="n">
        <v>7327.91933434125</v>
      </c>
      <c r="R12" s="1301" t="n">
        <v>22719.5846767575</v>
      </c>
      <c r="S12" s="1344" t="n">
        <v>26316.384161175</v>
      </c>
    </row>
    <row r="13" customFormat="false" ht="16.5" hidden="false" customHeight="true" outlineLevel="0" collapsed="false">
      <c r="A13" s="1391" t="s">
        <v>342</v>
      </c>
      <c r="B13" s="1395" t="n">
        <f aca="false">J13</f>
        <v>150</v>
      </c>
      <c r="C13" s="1395" t="s">
        <v>496</v>
      </c>
      <c r="D13" s="1395" t="n">
        <f aca="false">K13</f>
        <v>200</v>
      </c>
      <c r="E13" s="1395" t="s">
        <v>496</v>
      </c>
      <c r="F13" s="1393" t="n">
        <f aca="false">L13</f>
        <v>800</v>
      </c>
      <c r="G13" s="1395" t="s">
        <v>496</v>
      </c>
      <c r="H13" s="1392" t="n">
        <v>2</v>
      </c>
      <c r="I13" s="1394" t="s">
        <v>497</v>
      </c>
      <c r="J13" s="1338" t="n">
        <v>150</v>
      </c>
      <c r="K13" s="1209" t="n">
        <v>200</v>
      </c>
      <c r="L13" s="1209" t="n">
        <v>800</v>
      </c>
      <c r="M13" s="1210" t="n">
        <v>9.33807243262222</v>
      </c>
      <c r="N13" s="1211" t="n">
        <v>349.38</v>
      </c>
      <c r="O13" s="1212" t="n">
        <v>16344.1603052438</v>
      </c>
      <c r="P13" s="1341" t="n">
        <v>19779.6706464713</v>
      </c>
      <c r="Q13" s="1300" t="n">
        <v>7662.89002474125</v>
      </c>
      <c r="R13" s="1301" t="n">
        <v>24007.050329985</v>
      </c>
      <c r="S13" s="1344" t="n">
        <v>27442.5606712125</v>
      </c>
    </row>
    <row r="14" customFormat="false" ht="16.5" hidden="false" customHeight="true" outlineLevel="0" collapsed="false">
      <c r="A14" s="1391" t="s">
        <v>342</v>
      </c>
      <c r="B14" s="1395" t="n">
        <f aca="false">J14</f>
        <v>150</v>
      </c>
      <c r="C14" s="1395" t="s">
        <v>496</v>
      </c>
      <c r="D14" s="1395" t="n">
        <f aca="false">K14</f>
        <v>200</v>
      </c>
      <c r="E14" s="1395" t="s">
        <v>496</v>
      </c>
      <c r="F14" s="1393" t="n">
        <f aca="false">L14</f>
        <v>850</v>
      </c>
      <c r="G14" s="1395" t="s">
        <v>496</v>
      </c>
      <c r="H14" s="1392" t="n">
        <v>2</v>
      </c>
      <c r="I14" s="1394" t="s">
        <v>497</v>
      </c>
      <c r="J14" s="1338" t="n">
        <v>150</v>
      </c>
      <c r="K14" s="1209" t="n">
        <v>200</v>
      </c>
      <c r="L14" s="1209" t="n">
        <v>850</v>
      </c>
      <c r="M14" s="1210" t="n">
        <v>9.85060706735765</v>
      </c>
      <c r="N14" s="1211" t="n">
        <v>388.2</v>
      </c>
      <c r="O14" s="1212" t="n">
        <v>16962.3923176688</v>
      </c>
      <c r="P14" s="1341" t="n">
        <v>20557.7557223175</v>
      </c>
      <c r="Q14" s="1300" t="n">
        <v>8213.35770372375</v>
      </c>
      <c r="R14" s="1301" t="n">
        <v>25175.7500213925</v>
      </c>
      <c r="S14" s="1344" t="n">
        <v>28771.1134260413</v>
      </c>
    </row>
    <row r="15" customFormat="false" ht="16.5" hidden="false" customHeight="true" outlineLevel="0" collapsed="false">
      <c r="A15" s="1391" t="s">
        <v>342</v>
      </c>
      <c r="B15" s="1395" t="n">
        <f aca="false">J15</f>
        <v>150</v>
      </c>
      <c r="C15" s="1395" t="s">
        <v>496</v>
      </c>
      <c r="D15" s="1395" t="n">
        <f aca="false">K15</f>
        <v>200</v>
      </c>
      <c r="E15" s="1395" t="s">
        <v>496</v>
      </c>
      <c r="F15" s="1393" t="n">
        <f aca="false">L15</f>
        <v>900</v>
      </c>
      <c r="G15" s="1395" t="s">
        <v>496</v>
      </c>
      <c r="H15" s="1392" t="n">
        <v>2</v>
      </c>
      <c r="I15" s="1394" t="s">
        <v>497</v>
      </c>
      <c r="J15" s="1338" t="n">
        <v>150</v>
      </c>
      <c r="K15" s="1209" t="n">
        <v>200</v>
      </c>
      <c r="L15" s="1209" t="n">
        <v>900</v>
      </c>
      <c r="M15" s="1210" t="n">
        <v>10.3631417020931</v>
      </c>
      <c r="N15" s="1211" t="n">
        <v>427.02</v>
      </c>
      <c r="O15" s="1212" t="n">
        <v>17580.6244613025</v>
      </c>
      <c r="P15" s="1341" t="n">
        <v>21335.840666955</v>
      </c>
      <c r="Q15" s="1300" t="n">
        <v>8548.3285253325</v>
      </c>
      <c r="R15" s="1301" t="n">
        <v>26128.952986635</v>
      </c>
      <c r="S15" s="1344" t="n">
        <v>29884.1691922875</v>
      </c>
    </row>
    <row r="16" customFormat="false" ht="16.5" hidden="false" customHeight="true" outlineLevel="0" collapsed="false">
      <c r="A16" s="1391" t="s">
        <v>342</v>
      </c>
      <c r="B16" s="1395" t="n">
        <f aca="false">J16</f>
        <v>150</v>
      </c>
      <c r="C16" s="1395" t="s">
        <v>496</v>
      </c>
      <c r="D16" s="1395" t="n">
        <f aca="false">K16</f>
        <v>200</v>
      </c>
      <c r="E16" s="1395" t="s">
        <v>496</v>
      </c>
      <c r="F16" s="1393" t="n">
        <f aca="false">L16</f>
        <v>950</v>
      </c>
      <c r="G16" s="1395" t="s">
        <v>496</v>
      </c>
      <c r="H16" s="1392" t="n">
        <v>2</v>
      </c>
      <c r="I16" s="1394" t="s">
        <v>497</v>
      </c>
      <c r="J16" s="1338" t="n">
        <v>150</v>
      </c>
      <c r="K16" s="1209" t="n">
        <v>200</v>
      </c>
      <c r="L16" s="1209" t="n">
        <v>950</v>
      </c>
      <c r="M16" s="1210" t="n">
        <v>10.8756763368285</v>
      </c>
      <c r="N16" s="1211" t="n">
        <v>465.84</v>
      </c>
      <c r="O16" s="1212" t="n">
        <v>18198.8564737275</v>
      </c>
      <c r="P16" s="1341" t="n">
        <v>22113.9256115925</v>
      </c>
      <c r="Q16" s="1300" t="n">
        <v>9098.796204315</v>
      </c>
      <c r="R16" s="1301" t="n">
        <v>27297.6526780425</v>
      </c>
      <c r="S16" s="1344" t="n">
        <v>31212.7218159075</v>
      </c>
    </row>
    <row r="17" customFormat="false" ht="16.5" hidden="false" customHeight="true" outlineLevel="0" collapsed="false">
      <c r="A17" s="1391" t="s">
        <v>342</v>
      </c>
      <c r="B17" s="1395" t="n">
        <f aca="false">J17</f>
        <v>150</v>
      </c>
      <c r="C17" s="1395" t="s">
        <v>496</v>
      </c>
      <c r="D17" s="1395" t="n">
        <f aca="false">K17</f>
        <v>200</v>
      </c>
      <c r="E17" s="1395" t="s">
        <v>496</v>
      </c>
      <c r="F17" s="1393" t="n">
        <f aca="false">L17</f>
        <v>1000</v>
      </c>
      <c r="G17" s="1395" t="s">
        <v>496</v>
      </c>
      <c r="H17" s="1392" t="n">
        <v>2</v>
      </c>
      <c r="I17" s="1394" t="s">
        <v>497</v>
      </c>
      <c r="J17" s="1338" t="n">
        <v>150</v>
      </c>
      <c r="K17" s="1209" t="n">
        <v>200</v>
      </c>
      <c r="L17" s="1209" t="n">
        <v>1000</v>
      </c>
      <c r="M17" s="1210" t="n">
        <v>11.4662469715639</v>
      </c>
      <c r="N17" s="1211" t="n">
        <v>504.66</v>
      </c>
      <c r="O17" s="1212" t="n">
        <v>18850.3631563613</v>
      </c>
      <c r="P17" s="1341" t="n">
        <v>22925.28509523</v>
      </c>
      <c r="Q17" s="1300" t="n">
        <v>9433.766894715</v>
      </c>
      <c r="R17" s="1301" t="n">
        <v>28284.1300510763</v>
      </c>
      <c r="S17" s="1344" t="n">
        <v>32359.051989945</v>
      </c>
    </row>
    <row r="18" customFormat="false" ht="16.5" hidden="false" customHeight="true" outlineLevel="0" collapsed="false">
      <c r="A18" s="1391" t="s">
        <v>342</v>
      </c>
      <c r="B18" s="1395" t="n">
        <f aca="false">J18</f>
        <v>150</v>
      </c>
      <c r="C18" s="1395" t="s">
        <v>496</v>
      </c>
      <c r="D18" s="1395" t="n">
        <f aca="false">K18</f>
        <v>200</v>
      </c>
      <c r="E18" s="1395" t="s">
        <v>496</v>
      </c>
      <c r="F18" s="1393" t="n">
        <f aca="false">L18</f>
        <v>1050</v>
      </c>
      <c r="G18" s="1395" t="s">
        <v>496</v>
      </c>
      <c r="H18" s="1392" t="n">
        <v>2</v>
      </c>
      <c r="I18" s="1394" t="s">
        <v>497</v>
      </c>
      <c r="J18" s="1338" t="n">
        <v>150</v>
      </c>
      <c r="K18" s="1209" t="n">
        <v>200</v>
      </c>
      <c r="L18" s="1209" t="n">
        <v>1050</v>
      </c>
      <c r="M18" s="1210" t="n">
        <v>11.9787816062994</v>
      </c>
      <c r="N18" s="1211" t="n">
        <v>543.48</v>
      </c>
      <c r="O18" s="1212" t="n">
        <v>19468.5951687863</v>
      </c>
      <c r="P18" s="1341" t="n">
        <v>23703.3701710763</v>
      </c>
      <c r="Q18" s="1300" t="n">
        <v>9984.2345736975</v>
      </c>
      <c r="R18" s="1301" t="n">
        <v>29452.8297424838</v>
      </c>
      <c r="S18" s="1344" t="n">
        <v>33687.6047447738</v>
      </c>
    </row>
    <row r="19" customFormat="false" ht="16.5" hidden="false" customHeight="true" outlineLevel="0" collapsed="false">
      <c r="A19" s="1391" t="s">
        <v>342</v>
      </c>
      <c r="B19" s="1392" t="n">
        <f aca="false">J19</f>
        <v>150</v>
      </c>
      <c r="C19" s="1392" t="s">
        <v>496</v>
      </c>
      <c r="D19" s="1392" t="n">
        <f aca="false">K19</f>
        <v>200</v>
      </c>
      <c r="E19" s="1392" t="s">
        <v>496</v>
      </c>
      <c r="F19" s="1393" t="n">
        <f aca="false">L19</f>
        <v>1100</v>
      </c>
      <c r="G19" s="1392" t="s">
        <v>496</v>
      </c>
      <c r="H19" s="1392" t="n">
        <v>2</v>
      </c>
      <c r="I19" s="1394" t="s">
        <v>497</v>
      </c>
      <c r="J19" s="1338" t="n">
        <v>150</v>
      </c>
      <c r="K19" s="1209" t="n">
        <v>200</v>
      </c>
      <c r="L19" s="1209" t="n">
        <v>1100</v>
      </c>
      <c r="M19" s="1210" t="n">
        <v>12.4913162410348</v>
      </c>
      <c r="N19" s="1211" t="n">
        <v>582.3</v>
      </c>
      <c r="O19" s="1212" t="n">
        <v>20086.8271812113</v>
      </c>
      <c r="P19" s="1341" t="n">
        <v>24481.4551157138</v>
      </c>
      <c r="Q19" s="1300" t="n">
        <v>10319.2053953063</v>
      </c>
      <c r="R19" s="1301" t="n">
        <v>30406.0325765175</v>
      </c>
      <c r="S19" s="1344" t="n">
        <v>34800.66051102</v>
      </c>
    </row>
    <row r="20" customFormat="false" ht="16.5" hidden="false" customHeight="true" outlineLevel="0" collapsed="false">
      <c r="A20" s="1391" t="s">
        <v>342</v>
      </c>
      <c r="B20" s="1395" t="n">
        <f aca="false">J20</f>
        <v>150</v>
      </c>
      <c r="C20" s="1395" t="s">
        <v>496</v>
      </c>
      <c r="D20" s="1395" t="n">
        <f aca="false">K20</f>
        <v>200</v>
      </c>
      <c r="E20" s="1395" t="s">
        <v>496</v>
      </c>
      <c r="F20" s="1393" t="n">
        <f aca="false">L20</f>
        <v>1150</v>
      </c>
      <c r="G20" s="1395" t="s">
        <v>496</v>
      </c>
      <c r="H20" s="1392" t="n">
        <v>2</v>
      </c>
      <c r="I20" s="1394" t="s">
        <v>497</v>
      </c>
      <c r="J20" s="1338" t="n">
        <v>150</v>
      </c>
      <c r="K20" s="1209" t="n">
        <v>200</v>
      </c>
      <c r="L20" s="1209" t="n">
        <v>1150</v>
      </c>
      <c r="M20" s="1210" t="n">
        <v>13.0038508757702</v>
      </c>
      <c r="N20" s="1211" t="n">
        <v>621.12</v>
      </c>
      <c r="O20" s="1212" t="n">
        <v>20705.059324845</v>
      </c>
      <c r="P20" s="1341" t="n">
        <v>25259.5400603513</v>
      </c>
      <c r="Q20" s="1300" t="n">
        <v>10654.1760857063</v>
      </c>
      <c r="R20" s="1301" t="n">
        <v>31359.2354105513</v>
      </c>
      <c r="S20" s="1344" t="n">
        <v>35913.7161460575</v>
      </c>
    </row>
    <row r="21" customFormat="false" ht="16.5" hidden="false" customHeight="true" outlineLevel="0" collapsed="false">
      <c r="A21" s="1391" t="s">
        <v>342</v>
      </c>
      <c r="B21" s="1395" t="n">
        <f aca="false">J21</f>
        <v>150</v>
      </c>
      <c r="C21" s="1395" t="s">
        <v>496</v>
      </c>
      <c r="D21" s="1395" t="n">
        <f aca="false">K21</f>
        <v>200</v>
      </c>
      <c r="E21" s="1395" t="s">
        <v>496</v>
      </c>
      <c r="F21" s="1393" t="n">
        <f aca="false">L21</f>
        <v>1200</v>
      </c>
      <c r="G21" s="1395" t="s">
        <v>496</v>
      </c>
      <c r="H21" s="1392" t="n">
        <v>2</v>
      </c>
      <c r="I21" s="1394" t="s">
        <v>497</v>
      </c>
      <c r="J21" s="1338" t="n">
        <v>150</v>
      </c>
      <c r="K21" s="1209" t="n">
        <v>200</v>
      </c>
      <c r="L21" s="1209" t="n">
        <v>1200</v>
      </c>
      <c r="M21" s="1210" t="n">
        <v>13.5163855105056</v>
      </c>
      <c r="N21" s="1211" t="n">
        <v>659.94</v>
      </c>
      <c r="O21" s="1212" t="n">
        <v>21323.29133727</v>
      </c>
      <c r="P21" s="1341" t="n">
        <v>26037.6251361975</v>
      </c>
      <c r="Q21" s="1300" t="n">
        <v>11204.6437646888</v>
      </c>
      <c r="R21" s="1301" t="n">
        <v>32527.9351019588</v>
      </c>
      <c r="S21" s="1344" t="n">
        <v>37242.2689008863</v>
      </c>
    </row>
    <row r="22" customFormat="false" ht="16.5" hidden="false" customHeight="true" outlineLevel="0" collapsed="false">
      <c r="A22" s="1391" t="s">
        <v>342</v>
      </c>
      <c r="B22" s="1395" t="n">
        <f aca="false">J22</f>
        <v>150</v>
      </c>
      <c r="C22" s="1395" t="s">
        <v>496</v>
      </c>
      <c r="D22" s="1395" t="n">
        <f aca="false">K22</f>
        <v>200</v>
      </c>
      <c r="E22" s="1395" t="s">
        <v>496</v>
      </c>
      <c r="F22" s="1393" t="n">
        <f aca="false">L22</f>
        <v>1250</v>
      </c>
      <c r="G22" s="1395" t="s">
        <v>496</v>
      </c>
      <c r="H22" s="1392" t="n">
        <v>2</v>
      </c>
      <c r="I22" s="1394" t="s">
        <v>497</v>
      </c>
      <c r="J22" s="1338" t="n">
        <v>150</v>
      </c>
      <c r="K22" s="1209" t="n">
        <v>200</v>
      </c>
      <c r="L22" s="1209" t="n">
        <v>1250</v>
      </c>
      <c r="M22" s="1210" t="n">
        <v>14.0289201452411</v>
      </c>
      <c r="N22" s="1211" t="n">
        <v>698.76</v>
      </c>
      <c r="O22" s="1212" t="n">
        <v>21941.5234809038</v>
      </c>
      <c r="P22" s="1341" t="n">
        <v>26815.710080835</v>
      </c>
      <c r="Q22" s="1300" t="n">
        <v>11539.6144550888</v>
      </c>
      <c r="R22" s="1301" t="n">
        <v>33481.1379359925</v>
      </c>
      <c r="S22" s="1344" t="n">
        <v>38355.3245359238</v>
      </c>
    </row>
    <row r="23" customFormat="false" ht="16.5" hidden="false" customHeight="true" outlineLevel="0" collapsed="false">
      <c r="A23" s="1391" t="s">
        <v>342</v>
      </c>
      <c r="B23" s="1395" t="n">
        <f aca="false">J23</f>
        <v>150</v>
      </c>
      <c r="C23" s="1395" t="s">
        <v>496</v>
      </c>
      <c r="D23" s="1395" t="n">
        <f aca="false">K23</f>
        <v>200</v>
      </c>
      <c r="E23" s="1395" t="s">
        <v>496</v>
      </c>
      <c r="F23" s="1393" t="n">
        <f aca="false">L23</f>
        <v>1300</v>
      </c>
      <c r="G23" s="1395" t="s">
        <v>496</v>
      </c>
      <c r="H23" s="1392" t="n">
        <v>2</v>
      </c>
      <c r="I23" s="1394" t="s">
        <v>497</v>
      </c>
      <c r="J23" s="1338" t="n">
        <v>150</v>
      </c>
      <c r="K23" s="1209" t="n">
        <v>200</v>
      </c>
      <c r="L23" s="1209" t="n">
        <v>1300</v>
      </c>
      <c r="M23" s="1210" t="n">
        <v>14.5414547799765</v>
      </c>
      <c r="N23" s="1211" t="n">
        <v>737.58</v>
      </c>
      <c r="O23" s="1212" t="n">
        <v>22559.7554933288</v>
      </c>
      <c r="P23" s="1341" t="n">
        <v>27593.7950254724</v>
      </c>
      <c r="Q23" s="1300" t="n">
        <v>12090.0821340713</v>
      </c>
      <c r="R23" s="1301" t="n">
        <v>34649.8376274</v>
      </c>
      <c r="S23" s="1344" t="n">
        <v>39683.8771595436</v>
      </c>
    </row>
    <row r="24" customFormat="false" ht="16.5" hidden="false" customHeight="true" outlineLevel="0" collapsed="false">
      <c r="A24" s="1391" t="s">
        <v>342</v>
      </c>
      <c r="B24" s="1395" t="n">
        <f aca="false">J24</f>
        <v>150</v>
      </c>
      <c r="C24" s="1395" t="s">
        <v>496</v>
      </c>
      <c r="D24" s="1395" t="n">
        <f aca="false">K24</f>
        <v>200</v>
      </c>
      <c r="E24" s="1395" t="s">
        <v>496</v>
      </c>
      <c r="F24" s="1393" t="n">
        <f aca="false">L24</f>
        <v>1350</v>
      </c>
      <c r="G24" s="1395" t="s">
        <v>496</v>
      </c>
      <c r="H24" s="1392" t="n">
        <v>2</v>
      </c>
      <c r="I24" s="1394" t="s">
        <v>497</v>
      </c>
      <c r="J24" s="1338" t="n">
        <v>150</v>
      </c>
      <c r="K24" s="1209" t="n">
        <v>200</v>
      </c>
      <c r="L24" s="1209" t="n">
        <v>1350</v>
      </c>
      <c r="M24" s="1210" t="n">
        <v>15.0539894147119</v>
      </c>
      <c r="N24" s="1211" t="n">
        <v>776.4</v>
      </c>
      <c r="O24" s="1212" t="n">
        <v>23177.9875057538</v>
      </c>
      <c r="P24" s="1341" t="n">
        <v>28371.8801013188</v>
      </c>
      <c r="Q24" s="1300" t="n">
        <v>12425.05295568</v>
      </c>
      <c r="R24" s="1301" t="n">
        <v>35603.0404614338</v>
      </c>
      <c r="S24" s="1344" t="n">
        <v>40796.9330569988</v>
      </c>
    </row>
    <row r="25" customFormat="false" ht="16.5" hidden="false" customHeight="true" outlineLevel="0" collapsed="false">
      <c r="A25" s="1391" t="s">
        <v>342</v>
      </c>
      <c r="B25" s="1395" t="n">
        <f aca="false">J25</f>
        <v>150</v>
      </c>
      <c r="C25" s="1395" t="s">
        <v>496</v>
      </c>
      <c r="D25" s="1395" t="n">
        <f aca="false">K25</f>
        <v>200</v>
      </c>
      <c r="E25" s="1395" t="s">
        <v>496</v>
      </c>
      <c r="F25" s="1393" t="n">
        <f aca="false">L25</f>
        <v>1400</v>
      </c>
      <c r="G25" s="1395" t="s">
        <v>496</v>
      </c>
      <c r="H25" s="1392" t="n">
        <v>2</v>
      </c>
      <c r="I25" s="1394" t="s">
        <v>497</v>
      </c>
      <c r="J25" s="1338" t="n">
        <v>150</v>
      </c>
      <c r="K25" s="1209" t="n">
        <v>200</v>
      </c>
      <c r="L25" s="1209" t="n">
        <v>1400</v>
      </c>
      <c r="M25" s="1210" t="n">
        <v>15.5665240494473</v>
      </c>
      <c r="N25" s="1211" t="n">
        <v>815.22</v>
      </c>
      <c r="O25" s="1212" t="n">
        <v>23796.2196493875</v>
      </c>
      <c r="P25" s="1341" t="n">
        <v>29149.9650459563</v>
      </c>
      <c r="Q25" s="1300" t="n">
        <v>12975.5206346625</v>
      </c>
      <c r="R25" s="1301" t="n">
        <v>36771.74028405</v>
      </c>
      <c r="S25" s="1344" t="n">
        <v>42125.4856806188</v>
      </c>
    </row>
    <row r="26" customFormat="false" ht="16.5" hidden="false" customHeight="true" outlineLevel="0" collapsed="false">
      <c r="A26" s="1391" t="s">
        <v>342</v>
      </c>
      <c r="B26" s="1395" t="n">
        <f aca="false">J26</f>
        <v>150</v>
      </c>
      <c r="C26" s="1395" t="s">
        <v>496</v>
      </c>
      <c r="D26" s="1395" t="n">
        <f aca="false">K26</f>
        <v>200</v>
      </c>
      <c r="E26" s="1395" t="s">
        <v>496</v>
      </c>
      <c r="F26" s="1393" t="n">
        <f aca="false">L26</f>
        <v>1450</v>
      </c>
      <c r="G26" s="1395" t="s">
        <v>496</v>
      </c>
      <c r="H26" s="1392" t="n">
        <v>2</v>
      </c>
      <c r="I26" s="1394" t="s">
        <v>497</v>
      </c>
      <c r="J26" s="1338" t="n">
        <v>150</v>
      </c>
      <c r="K26" s="1209" t="n">
        <v>200</v>
      </c>
      <c r="L26" s="1209" t="n">
        <v>1450</v>
      </c>
      <c r="M26" s="1210" t="n">
        <v>16.0790586841828</v>
      </c>
      <c r="N26" s="1211" t="n">
        <v>854.04</v>
      </c>
      <c r="O26" s="1212" t="n">
        <v>24414.4516618125</v>
      </c>
      <c r="P26" s="1341" t="n">
        <v>29928.0499905938</v>
      </c>
      <c r="Q26" s="1300" t="n">
        <v>13310.4913250625</v>
      </c>
      <c r="R26" s="1301" t="n">
        <v>37724.942986875</v>
      </c>
      <c r="S26" s="1344" t="n">
        <v>43238.5413156563</v>
      </c>
    </row>
    <row r="27" customFormat="false" ht="16.5" hidden="false" customHeight="true" outlineLevel="0" collapsed="false">
      <c r="A27" s="1391" t="s">
        <v>342</v>
      </c>
      <c r="B27" s="1395" t="n">
        <f aca="false">J27</f>
        <v>150</v>
      </c>
      <c r="C27" s="1395" t="s">
        <v>496</v>
      </c>
      <c r="D27" s="1395" t="n">
        <f aca="false">K27</f>
        <v>200</v>
      </c>
      <c r="E27" s="1395" t="s">
        <v>496</v>
      </c>
      <c r="F27" s="1393" t="n">
        <f aca="false">L27</f>
        <v>1500</v>
      </c>
      <c r="G27" s="1395" t="s">
        <v>496</v>
      </c>
      <c r="H27" s="1392" t="n">
        <v>2</v>
      </c>
      <c r="I27" s="1394" t="s">
        <v>497</v>
      </c>
      <c r="J27" s="1338" t="n">
        <v>150</v>
      </c>
      <c r="K27" s="1209" t="n">
        <v>200</v>
      </c>
      <c r="L27" s="1209" t="n">
        <v>1500</v>
      </c>
      <c r="M27" s="1210" t="n">
        <v>16.8819561189182</v>
      </c>
      <c r="N27" s="1211" t="n">
        <v>892.86</v>
      </c>
      <c r="O27" s="1212" t="n">
        <v>25669.9101213563</v>
      </c>
      <c r="P27" s="1341" t="n">
        <v>31516.3094726475</v>
      </c>
      <c r="Q27" s="1300" t="n">
        <v>13860.959004045</v>
      </c>
      <c r="R27" s="1301" t="n">
        <v>39530.8691254013</v>
      </c>
      <c r="S27" s="1344" t="n">
        <v>45377.2684766925</v>
      </c>
    </row>
    <row r="28" customFormat="false" ht="16.5" hidden="false" customHeight="true" outlineLevel="0" collapsed="false">
      <c r="A28" s="1391" t="s">
        <v>342</v>
      </c>
      <c r="B28" s="1395" t="n">
        <f aca="false">J28</f>
        <v>150</v>
      </c>
      <c r="C28" s="1395" t="s">
        <v>496</v>
      </c>
      <c r="D28" s="1395" t="n">
        <f aca="false">K28</f>
        <v>200</v>
      </c>
      <c r="E28" s="1395" t="s">
        <v>496</v>
      </c>
      <c r="F28" s="1393" t="n">
        <f aca="false">L28</f>
        <v>1550</v>
      </c>
      <c r="G28" s="1395" t="s">
        <v>496</v>
      </c>
      <c r="H28" s="1392" t="n">
        <v>2</v>
      </c>
      <c r="I28" s="1394" t="s">
        <v>497</v>
      </c>
      <c r="J28" s="1338" t="n">
        <v>150</v>
      </c>
      <c r="K28" s="1209" t="n">
        <v>200</v>
      </c>
      <c r="L28" s="1209" t="n">
        <v>1550</v>
      </c>
      <c r="M28" s="1210" t="n">
        <v>17.3944907536536</v>
      </c>
      <c r="N28" s="1211" t="n">
        <v>931.68</v>
      </c>
      <c r="O28" s="1212" t="n">
        <v>26288.1421337813</v>
      </c>
      <c r="P28" s="1341" t="n">
        <v>32294.394417285</v>
      </c>
      <c r="Q28" s="1300" t="n">
        <v>14195.9298256538</v>
      </c>
      <c r="R28" s="1301" t="n">
        <v>40484.071959435</v>
      </c>
      <c r="S28" s="1344" t="n">
        <v>46490.3242429388</v>
      </c>
    </row>
    <row r="29" customFormat="false" ht="16.5" hidden="false" customHeight="true" outlineLevel="0" collapsed="false">
      <c r="A29" s="1391" t="s">
        <v>342</v>
      </c>
      <c r="B29" s="1392" t="n">
        <f aca="false">J29</f>
        <v>150</v>
      </c>
      <c r="C29" s="1392" t="s">
        <v>496</v>
      </c>
      <c r="D29" s="1392" t="n">
        <f aca="false">K29</f>
        <v>200</v>
      </c>
      <c r="E29" s="1392" t="s">
        <v>496</v>
      </c>
      <c r="F29" s="1393" t="n">
        <f aca="false">L29</f>
        <v>1600</v>
      </c>
      <c r="G29" s="1392" t="s">
        <v>496</v>
      </c>
      <c r="H29" s="1392" t="n">
        <v>2</v>
      </c>
      <c r="I29" s="1394" t="s">
        <v>497</v>
      </c>
      <c r="J29" s="1338" t="n">
        <v>150</v>
      </c>
      <c r="K29" s="1209" t="n">
        <v>200</v>
      </c>
      <c r="L29" s="1209" t="n">
        <v>1600</v>
      </c>
      <c r="M29" s="1210" t="n">
        <v>17.9070253883891</v>
      </c>
      <c r="N29" s="1211" t="n">
        <v>970.5</v>
      </c>
      <c r="O29" s="1212" t="n">
        <v>26906.374277415</v>
      </c>
      <c r="P29" s="1341" t="n">
        <v>33072.4793619225</v>
      </c>
      <c r="Q29" s="1300" t="n">
        <v>14530.9005160538</v>
      </c>
      <c r="R29" s="1301" t="n">
        <v>41437.2747934688</v>
      </c>
      <c r="S29" s="1344" t="n">
        <v>47603.3798779763</v>
      </c>
    </row>
    <row r="30" customFormat="false" ht="16.5" hidden="false" customHeight="true" outlineLevel="0" collapsed="false">
      <c r="A30" s="1391" t="s">
        <v>342</v>
      </c>
      <c r="B30" s="1395" t="n">
        <f aca="false">J30</f>
        <v>150</v>
      </c>
      <c r="C30" s="1395" t="s">
        <v>496</v>
      </c>
      <c r="D30" s="1395" t="n">
        <f aca="false">K30</f>
        <v>200</v>
      </c>
      <c r="E30" s="1395" t="s">
        <v>496</v>
      </c>
      <c r="F30" s="1393" t="n">
        <f aca="false">L30</f>
        <v>1650</v>
      </c>
      <c r="G30" s="1395" t="s">
        <v>496</v>
      </c>
      <c r="H30" s="1392" t="n">
        <v>2</v>
      </c>
      <c r="I30" s="1394" t="s">
        <v>497</v>
      </c>
      <c r="J30" s="1338" t="n">
        <v>150</v>
      </c>
      <c r="K30" s="1209" t="n">
        <v>200</v>
      </c>
      <c r="L30" s="1209" t="n">
        <v>1650</v>
      </c>
      <c r="M30" s="1210" t="n">
        <v>18.4195600231245</v>
      </c>
      <c r="N30" s="1211" t="n">
        <v>1009.32</v>
      </c>
      <c r="O30" s="1212" t="n">
        <v>27524.60628984</v>
      </c>
      <c r="P30" s="1341" t="n">
        <v>33850.5644377688</v>
      </c>
      <c r="Q30" s="1300" t="n">
        <v>15081.3681950363</v>
      </c>
      <c r="R30" s="1301" t="n">
        <v>42605.9744848763</v>
      </c>
      <c r="S30" s="1344" t="n">
        <v>48931.932632805</v>
      </c>
    </row>
    <row r="31" customFormat="false" ht="16.5" hidden="false" customHeight="true" outlineLevel="0" collapsed="false">
      <c r="A31" s="1391" t="s">
        <v>342</v>
      </c>
      <c r="B31" s="1395" t="n">
        <f aca="false">J31</f>
        <v>150</v>
      </c>
      <c r="C31" s="1395" t="s">
        <v>496</v>
      </c>
      <c r="D31" s="1395" t="n">
        <f aca="false">K31</f>
        <v>200</v>
      </c>
      <c r="E31" s="1395" t="s">
        <v>496</v>
      </c>
      <c r="F31" s="1393" t="n">
        <f aca="false">L31</f>
        <v>1700</v>
      </c>
      <c r="G31" s="1395" t="s">
        <v>496</v>
      </c>
      <c r="H31" s="1392" t="n">
        <v>2</v>
      </c>
      <c r="I31" s="1394" t="s">
        <v>497</v>
      </c>
      <c r="J31" s="1338" t="n">
        <v>150</v>
      </c>
      <c r="K31" s="1209" t="n">
        <v>200</v>
      </c>
      <c r="L31" s="1209" t="n">
        <v>1700</v>
      </c>
      <c r="M31" s="1210" t="n">
        <v>18.9320946578599</v>
      </c>
      <c r="N31" s="1211" t="n">
        <v>1048.14</v>
      </c>
      <c r="O31" s="1212" t="n">
        <v>28142.8384334738</v>
      </c>
      <c r="P31" s="1341" t="n">
        <v>34628.6493824063</v>
      </c>
      <c r="Q31" s="1300" t="n">
        <v>15416.3388854363</v>
      </c>
      <c r="R31" s="1301" t="n">
        <v>43559.17731891</v>
      </c>
      <c r="S31" s="1344" t="n">
        <v>50044.9882678425</v>
      </c>
    </row>
    <row r="32" customFormat="false" ht="16.5" hidden="false" customHeight="true" outlineLevel="0" collapsed="false">
      <c r="A32" s="1391" t="s">
        <v>342</v>
      </c>
      <c r="B32" s="1395" t="n">
        <f aca="false">J32</f>
        <v>150</v>
      </c>
      <c r="C32" s="1395" t="s">
        <v>496</v>
      </c>
      <c r="D32" s="1395" t="n">
        <f aca="false">K32</f>
        <v>200</v>
      </c>
      <c r="E32" s="1395" t="s">
        <v>496</v>
      </c>
      <c r="F32" s="1393" t="n">
        <f aca="false">L32</f>
        <v>1750</v>
      </c>
      <c r="G32" s="1395" t="s">
        <v>496</v>
      </c>
      <c r="H32" s="1392" t="n">
        <v>2</v>
      </c>
      <c r="I32" s="1394" t="s">
        <v>497</v>
      </c>
      <c r="J32" s="1338" t="n">
        <v>150</v>
      </c>
      <c r="K32" s="1209" t="n">
        <v>200</v>
      </c>
      <c r="L32" s="1209" t="n">
        <v>1750</v>
      </c>
      <c r="M32" s="1210" t="n">
        <v>19.4446292925953</v>
      </c>
      <c r="N32" s="1211" t="n">
        <v>1086.96</v>
      </c>
      <c r="O32" s="1212" t="n">
        <v>28761.0704458988</v>
      </c>
      <c r="P32" s="1341" t="n">
        <v>35406.7343270438</v>
      </c>
      <c r="Q32" s="1300" t="n">
        <v>15966.8065644188</v>
      </c>
      <c r="R32" s="1301" t="n">
        <v>44727.8770103175</v>
      </c>
      <c r="S32" s="1344" t="n">
        <v>51373.5408914625</v>
      </c>
    </row>
    <row r="33" customFormat="false" ht="16.5" hidden="false" customHeight="true" outlineLevel="0" collapsed="false">
      <c r="A33" s="1391" t="s">
        <v>342</v>
      </c>
      <c r="B33" s="1395" t="n">
        <f aca="false">J33</f>
        <v>150</v>
      </c>
      <c r="C33" s="1395" t="s">
        <v>496</v>
      </c>
      <c r="D33" s="1395" t="n">
        <f aca="false">K33</f>
        <v>200</v>
      </c>
      <c r="E33" s="1395" t="s">
        <v>496</v>
      </c>
      <c r="F33" s="1393" t="n">
        <f aca="false">L33</f>
        <v>1800</v>
      </c>
      <c r="G33" s="1395" t="s">
        <v>496</v>
      </c>
      <c r="H33" s="1392" t="n">
        <v>2</v>
      </c>
      <c r="I33" s="1394" t="s">
        <v>497</v>
      </c>
      <c r="J33" s="1338" t="n">
        <v>150</v>
      </c>
      <c r="K33" s="1209" t="n">
        <v>200</v>
      </c>
      <c r="L33" s="1209" t="n">
        <v>1800</v>
      </c>
      <c r="M33" s="1210" t="n">
        <v>19.9571639273308</v>
      </c>
      <c r="N33" s="1211" t="n">
        <v>1125.78</v>
      </c>
      <c r="O33" s="1212" t="n">
        <v>29379.3024583238</v>
      </c>
      <c r="P33" s="1341" t="n">
        <v>36184.81940289</v>
      </c>
      <c r="Q33" s="1300" t="n">
        <v>16301.7773860275</v>
      </c>
      <c r="R33" s="1301" t="n">
        <v>45681.0798443513</v>
      </c>
      <c r="S33" s="1344" t="n">
        <v>52486.5967889175</v>
      </c>
    </row>
    <row r="34" customFormat="false" ht="16.5" hidden="false" customHeight="true" outlineLevel="0" collapsed="false">
      <c r="A34" s="1391" t="s">
        <v>342</v>
      </c>
      <c r="B34" s="1395" t="n">
        <f aca="false">J34</f>
        <v>150</v>
      </c>
      <c r="C34" s="1395" t="s">
        <v>496</v>
      </c>
      <c r="D34" s="1395" t="n">
        <f aca="false">K34</f>
        <v>200</v>
      </c>
      <c r="E34" s="1395" t="s">
        <v>496</v>
      </c>
      <c r="F34" s="1393" t="n">
        <f aca="false">L34</f>
        <v>1850</v>
      </c>
      <c r="G34" s="1395" t="s">
        <v>496</v>
      </c>
      <c r="H34" s="1392" t="n">
        <v>2</v>
      </c>
      <c r="I34" s="1394" t="s">
        <v>497</v>
      </c>
      <c r="J34" s="1338" t="n">
        <v>150</v>
      </c>
      <c r="K34" s="1209" t="n">
        <v>200</v>
      </c>
      <c r="L34" s="1209" t="n">
        <v>1850</v>
      </c>
      <c r="M34" s="1210" t="n">
        <v>20.4696985620662</v>
      </c>
      <c r="N34" s="1211" t="n">
        <v>1164.6</v>
      </c>
      <c r="O34" s="1212" t="n">
        <v>29997.5346019575</v>
      </c>
      <c r="P34" s="1341" t="n">
        <v>36962.9043475275</v>
      </c>
      <c r="Q34" s="1300" t="n">
        <v>16852.24506501</v>
      </c>
      <c r="R34" s="1301" t="n">
        <v>46849.7796669675</v>
      </c>
      <c r="S34" s="1344" t="n">
        <v>53815.1494125375</v>
      </c>
    </row>
    <row r="35" customFormat="false" ht="16.5" hidden="false" customHeight="true" outlineLevel="0" collapsed="false">
      <c r="A35" s="1391" t="s">
        <v>342</v>
      </c>
      <c r="B35" s="1395" t="n">
        <f aca="false">J35</f>
        <v>150</v>
      </c>
      <c r="C35" s="1395" t="s">
        <v>496</v>
      </c>
      <c r="D35" s="1395" t="n">
        <f aca="false">K35</f>
        <v>200</v>
      </c>
      <c r="E35" s="1395" t="s">
        <v>496</v>
      </c>
      <c r="F35" s="1393" t="n">
        <f aca="false">L35</f>
        <v>1900</v>
      </c>
      <c r="G35" s="1395" t="s">
        <v>496</v>
      </c>
      <c r="H35" s="1392" t="n">
        <v>2</v>
      </c>
      <c r="I35" s="1394" t="s">
        <v>497</v>
      </c>
      <c r="J35" s="1338" t="n">
        <v>150</v>
      </c>
      <c r="K35" s="1209" t="n">
        <v>200</v>
      </c>
      <c r="L35" s="1209" t="n">
        <v>1900</v>
      </c>
      <c r="M35" s="1210" t="n">
        <v>20.9822331968016</v>
      </c>
      <c r="N35" s="1211" t="n">
        <v>1203.42</v>
      </c>
      <c r="O35" s="1212" t="n">
        <v>30615.7666143825</v>
      </c>
      <c r="P35" s="1341" t="n">
        <v>37740.989292165</v>
      </c>
      <c r="Q35" s="1300" t="n">
        <v>17187.21575541</v>
      </c>
      <c r="R35" s="1301" t="n">
        <v>47802.9823697925</v>
      </c>
      <c r="S35" s="1344" t="n">
        <v>54928.205047575</v>
      </c>
    </row>
    <row r="36" customFormat="false" ht="16.5" hidden="false" customHeight="true" outlineLevel="0" collapsed="false">
      <c r="A36" s="1391" t="s">
        <v>342</v>
      </c>
      <c r="B36" s="1395" t="n">
        <f aca="false">J36</f>
        <v>150</v>
      </c>
      <c r="C36" s="1395" t="s">
        <v>496</v>
      </c>
      <c r="D36" s="1395" t="n">
        <f aca="false">K36</f>
        <v>200</v>
      </c>
      <c r="E36" s="1395" t="s">
        <v>496</v>
      </c>
      <c r="F36" s="1393" t="n">
        <f aca="false">L36</f>
        <v>1950</v>
      </c>
      <c r="G36" s="1395" t="s">
        <v>496</v>
      </c>
      <c r="H36" s="1392" t="n">
        <v>2</v>
      </c>
      <c r="I36" s="1394" t="s">
        <v>497</v>
      </c>
      <c r="J36" s="1338" t="n">
        <v>150</v>
      </c>
      <c r="K36" s="1209" t="n">
        <v>200</v>
      </c>
      <c r="L36" s="1209" t="n">
        <v>1950</v>
      </c>
      <c r="M36" s="1210" t="n">
        <v>21.4947678315371</v>
      </c>
      <c r="N36" s="1211" t="n">
        <v>1242.24</v>
      </c>
      <c r="O36" s="1212" t="n">
        <v>31233.9987580163</v>
      </c>
      <c r="P36" s="1341" t="n">
        <v>38519.0742368025</v>
      </c>
      <c r="Q36" s="1300" t="n">
        <v>17522.18644581</v>
      </c>
      <c r="R36" s="1301" t="n">
        <v>48756.1852038263</v>
      </c>
      <c r="S36" s="1344" t="n">
        <v>56041.2606826125</v>
      </c>
    </row>
    <row r="37" customFormat="false" ht="16.5" hidden="false" customHeight="true" outlineLevel="0" collapsed="false">
      <c r="A37" s="1391" t="s">
        <v>342</v>
      </c>
      <c r="B37" s="1395" t="n">
        <f aca="false">J37</f>
        <v>150</v>
      </c>
      <c r="C37" s="1395" t="s">
        <v>496</v>
      </c>
      <c r="D37" s="1395" t="n">
        <f aca="false">K37</f>
        <v>200</v>
      </c>
      <c r="E37" s="1395" t="s">
        <v>496</v>
      </c>
      <c r="F37" s="1393" t="n">
        <f aca="false">L37</f>
        <v>2000</v>
      </c>
      <c r="G37" s="1395" t="s">
        <v>496</v>
      </c>
      <c r="H37" s="1392" t="n">
        <v>2</v>
      </c>
      <c r="I37" s="1394" t="s">
        <v>497</v>
      </c>
      <c r="J37" s="1338" t="n">
        <v>150</v>
      </c>
      <c r="K37" s="1209" t="n">
        <v>200</v>
      </c>
      <c r="L37" s="1209" t="n">
        <v>2000</v>
      </c>
      <c r="M37" s="1210" t="n">
        <v>22.0853384662725</v>
      </c>
      <c r="N37" s="1211" t="n">
        <v>1281.06</v>
      </c>
      <c r="O37" s="1212" t="n">
        <v>32255.9818748438</v>
      </c>
      <c r="P37" s="1341" t="n">
        <v>39427.0034916488</v>
      </c>
      <c r="Q37" s="1300" t="n">
        <v>18072.6542560013</v>
      </c>
      <c r="R37" s="1301" t="n">
        <v>50328.636130845</v>
      </c>
      <c r="S37" s="1344" t="n">
        <v>57499.65774765</v>
      </c>
    </row>
    <row r="38" customFormat="false" ht="16.5" hidden="false" customHeight="true" outlineLevel="0" collapsed="false">
      <c r="A38" s="1391" t="s">
        <v>342</v>
      </c>
      <c r="B38" s="1395" t="n">
        <f aca="false">J38</f>
        <v>150</v>
      </c>
      <c r="C38" s="1395" t="s">
        <v>496</v>
      </c>
      <c r="D38" s="1395" t="n">
        <f aca="false">K38</f>
        <v>200</v>
      </c>
      <c r="E38" s="1395" t="s">
        <v>496</v>
      </c>
      <c r="F38" s="1393" t="n">
        <f aca="false">L38</f>
        <v>2050</v>
      </c>
      <c r="G38" s="1395" t="s">
        <v>496</v>
      </c>
      <c r="H38" s="1392" t="n">
        <v>2</v>
      </c>
      <c r="I38" s="1394" t="s">
        <v>497</v>
      </c>
      <c r="J38" s="1338" t="n">
        <v>150</v>
      </c>
      <c r="K38" s="1209" t="n">
        <v>200</v>
      </c>
      <c r="L38" s="1209" t="n">
        <v>2050</v>
      </c>
      <c r="M38" s="1210" t="n">
        <v>22.5978731010079</v>
      </c>
      <c r="N38" s="1211" t="n">
        <v>1319.88</v>
      </c>
      <c r="O38" s="1212" t="n">
        <v>32874.2138872688</v>
      </c>
      <c r="P38" s="1341" t="n">
        <v>40205.0884362863</v>
      </c>
      <c r="Q38" s="1300" t="n">
        <v>18407.6249464013</v>
      </c>
      <c r="R38" s="1301" t="n">
        <v>51281.83883367</v>
      </c>
      <c r="S38" s="1344" t="n">
        <v>58612.7133826875</v>
      </c>
    </row>
    <row r="39" customFormat="false" ht="16.5" hidden="false" customHeight="true" outlineLevel="0" collapsed="false">
      <c r="A39" s="1391" t="s">
        <v>342</v>
      </c>
      <c r="B39" s="1392" t="n">
        <f aca="false">J39</f>
        <v>150</v>
      </c>
      <c r="C39" s="1392" t="s">
        <v>496</v>
      </c>
      <c r="D39" s="1392" t="n">
        <f aca="false">K39</f>
        <v>200</v>
      </c>
      <c r="E39" s="1392" t="s">
        <v>496</v>
      </c>
      <c r="F39" s="1393" t="n">
        <f aca="false">L39</f>
        <v>2100</v>
      </c>
      <c r="G39" s="1392" t="s">
        <v>496</v>
      </c>
      <c r="H39" s="1392" t="n">
        <v>2</v>
      </c>
      <c r="I39" s="1394" t="s">
        <v>497</v>
      </c>
      <c r="J39" s="1338" t="n">
        <v>150</v>
      </c>
      <c r="K39" s="1209" t="n">
        <v>200</v>
      </c>
      <c r="L39" s="1209" t="n">
        <v>2100</v>
      </c>
      <c r="M39" s="1210" t="n">
        <v>23.1104077357433</v>
      </c>
      <c r="N39" s="1211" t="n">
        <v>1358.7</v>
      </c>
      <c r="O39" s="1212" t="n">
        <v>33492.4458996938</v>
      </c>
      <c r="P39" s="1341" t="n">
        <v>40983.1733809238</v>
      </c>
      <c r="Q39" s="1300" t="n">
        <v>18958.0926253838</v>
      </c>
      <c r="R39" s="1301" t="n">
        <v>52450.5385250775</v>
      </c>
      <c r="S39" s="1344" t="n">
        <v>59941.2660063075</v>
      </c>
    </row>
    <row r="40" customFormat="false" ht="16.5" hidden="false" customHeight="true" outlineLevel="0" collapsed="false">
      <c r="A40" s="1391" t="s">
        <v>342</v>
      </c>
      <c r="B40" s="1395" t="n">
        <f aca="false">J40</f>
        <v>150</v>
      </c>
      <c r="C40" s="1395" t="s">
        <v>496</v>
      </c>
      <c r="D40" s="1395" t="n">
        <f aca="false">K40</f>
        <v>200</v>
      </c>
      <c r="E40" s="1395" t="s">
        <v>496</v>
      </c>
      <c r="F40" s="1393" t="n">
        <f aca="false">L40</f>
        <v>2150</v>
      </c>
      <c r="G40" s="1395" t="s">
        <v>496</v>
      </c>
      <c r="H40" s="1392" t="n">
        <v>2</v>
      </c>
      <c r="I40" s="1394" t="s">
        <v>497</v>
      </c>
      <c r="J40" s="1338" t="n">
        <v>150</v>
      </c>
      <c r="K40" s="1209" t="n">
        <v>200</v>
      </c>
      <c r="L40" s="1209" t="n">
        <v>2150</v>
      </c>
      <c r="M40" s="1210" t="n">
        <v>23.6229423704788</v>
      </c>
      <c r="N40" s="1211" t="n">
        <v>1397.52</v>
      </c>
      <c r="O40" s="1212" t="n">
        <v>34110.6780433275</v>
      </c>
      <c r="P40" s="1341" t="n">
        <v>41761.25845677</v>
      </c>
      <c r="Q40" s="1300" t="n">
        <v>19293.0633157838</v>
      </c>
      <c r="R40" s="1301" t="n">
        <v>53403.7413591113</v>
      </c>
      <c r="S40" s="1344" t="n">
        <v>61054.3217725538</v>
      </c>
    </row>
    <row r="41" customFormat="false" ht="16.5" hidden="false" customHeight="true" outlineLevel="0" collapsed="false">
      <c r="A41" s="1391" t="s">
        <v>342</v>
      </c>
      <c r="B41" s="1395" t="n">
        <f aca="false">J41</f>
        <v>150</v>
      </c>
      <c r="C41" s="1395" t="s">
        <v>496</v>
      </c>
      <c r="D41" s="1395" t="n">
        <f aca="false">K41</f>
        <v>200</v>
      </c>
      <c r="E41" s="1395" t="s">
        <v>496</v>
      </c>
      <c r="F41" s="1393" t="n">
        <f aca="false">L41</f>
        <v>2200</v>
      </c>
      <c r="G41" s="1395" t="s">
        <v>496</v>
      </c>
      <c r="H41" s="1392" t="n">
        <v>2</v>
      </c>
      <c r="I41" s="1394" t="s">
        <v>497</v>
      </c>
      <c r="J41" s="1338" t="n">
        <v>150</v>
      </c>
      <c r="K41" s="1209" t="n">
        <v>200</v>
      </c>
      <c r="L41" s="1209" t="n">
        <v>2200</v>
      </c>
      <c r="M41" s="1210" t="n">
        <v>24.1354770052142</v>
      </c>
      <c r="N41" s="1211" t="n">
        <v>1436.34</v>
      </c>
      <c r="O41" s="1212" t="n">
        <v>34728.9100557525</v>
      </c>
      <c r="P41" s="1341" t="n">
        <v>42539.3434014075</v>
      </c>
      <c r="Q41" s="1300" t="n">
        <v>19843.5309947663</v>
      </c>
      <c r="R41" s="1301" t="n">
        <v>54572.4410505188</v>
      </c>
      <c r="S41" s="1344" t="n">
        <v>62382.8743961738</v>
      </c>
    </row>
    <row r="42" customFormat="false" ht="16.5" hidden="false" customHeight="true" outlineLevel="0" collapsed="false">
      <c r="A42" s="1391" t="s">
        <v>342</v>
      </c>
      <c r="B42" s="1395" t="n">
        <f aca="false">J42</f>
        <v>150</v>
      </c>
      <c r="C42" s="1395" t="s">
        <v>496</v>
      </c>
      <c r="D42" s="1395" t="n">
        <f aca="false">K42</f>
        <v>200</v>
      </c>
      <c r="E42" s="1395" t="s">
        <v>496</v>
      </c>
      <c r="F42" s="1393" t="n">
        <f aca="false">L42</f>
        <v>2250</v>
      </c>
      <c r="G42" s="1395" t="s">
        <v>496</v>
      </c>
      <c r="H42" s="1392" t="n">
        <v>2</v>
      </c>
      <c r="I42" s="1394" t="s">
        <v>497</v>
      </c>
      <c r="J42" s="1338" t="n">
        <v>150</v>
      </c>
      <c r="K42" s="1209" t="n">
        <v>200</v>
      </c>
      <c r="L42" s="1209" t="n">
        <v>2250</v>
      </c>
      <c r="M42" s="1210" t="n">
        <v>24.6480116399496</v>
      </c>
      <c r="N42" s="1211" t="n">
        <v>1475.16</v>
      </c>
      <c r="O42" s="1212" t="n">
        <v>35347.1420681775</v>
      </c>
      <c r="P42" s="1341" t="n">
        <v>43317.428346045</v>
      </c>
      <c r="Q42" s="1300" t="n">
        <v>20178.501816375</v>
      </c>
      <c r="R42" s="1301" t="n">
        <v>55525.6438845525</v>
      </c>
      <c r="S42" s="1344" t="n">
        <v>63495.93016242</v>
      </c>
    </row>
    <row r="43" customFormat="false" ht="16.5" hidden="false" customHeight="true" outlineLevel="0" collapsed="false">
      <c r="A43" s="1391" t="s">
        <v>342</v>
      </c>
      <c r="B43" s="1395" t="n">
        <f aca="false">J43</f>
        <v>150</v>
      </c>
      <c r="C43" s="1395" t="s">
        <v>496</v>
      </c>
      <c r="D43" s="1395" t="n">
        <f aca="false">K43</f>
        <v>200</v>
      </c>
      <c r="E43" s="1395" t="s">
        <v>496</v>
      </c>
      <c r="F43" s="1393" t="n">
        <f aca="false">L43</f>
        <v>2300</v>
      </c>
      <c r="G43" s="1395" t="s">
        <v>496</v>
      </c>
      <c r="H43" s="1392" t="n">
        <v>2</v>
      </c>
      <c r="I43" s="1394" t="s">
        <v>497</v>
      </c>
      <c r="J43" s="1338" t="n">
        <v>150</v>
      </c>
      <c r="K43" s="1209" t="n">
        <v>200</v>
      </c>
      <c r="L43" s="1209" t="n">
        <v>2300</v>
      </c>
      <c r="M43" s="1210" t="n">
        <v>25.1605462746851</v>
      </c>
      <c r="N43" s="1211" t="n">
        <v>1513.98</v>
      </c>
      <c r="O43" s="1212" t="n">
        <v>35965.3742118113</v>
      </c>
      <c r="P43" s="1341" t="n">
        <v>44095.5132906825</v>
      </c>
      <c r="Q43" s="1300" t="n">
        <v>20513.472506775</v>
      </c>
      <c r="R43" s="1301" t="n">
        <v>56478.8467185863</v>
      </c>
      <c r="S43" s="1344" t="n">
        <v>64608.9857974575</v>
      </c>
    </row>
    <row r="44" customFormat="false" ht="16.5" hidden="false" customHeight="true" outlineLevel="0" collapsed="false">
      <c r="A44" s="1391" t="s">
        <v>342</v>
      </c>
      <c r="B44" s="1395" t="n">
        <f aca="false">J44</f>
        <v>150</v>
      </c>
      <c r="C44" s="1395" t="s">
        <v>496</v>
      </c>
      <c r="D44" s="1395" t="n">
        <f aca="false">K44</f>
        <v>200</v>
      </c>
      <c r="E44" s="1395" t="s">
        <v>496</v>
      </c>
      <c r="F44" s="1393" t="n">
        <f aca="false">L44</f>
        <v>2350</v>
      </c>
      <c r="G44" s="1395" t="s">
        <v>496</v>
      </c>
      <c r="H44" s="1392" t="n">
        <v>2</v>
      </c>
      <c r="I44" s="1394" t="s">
        <v>497</v>
      </c>
      <c r="J44" s="1338" t="n">
        <v>150</v>
      </c>
      <c r="K44" s="1209" t="n">
        <v>200</v>
      </c>
      <c r="L44" s="1209" t="n">
        <v>2350</v>
      </c>
      <c r="M44" s="1210" t="n">
        <v>25.6730809094205</v>
      </c>
      <c r="N44" s="1211" t="n">
        <v>1552.8</v>
      </c>
      <c r="O44" s="1212" t="n">
        <v>36583.6062242363</v>
      </c>
      <c r="P44" s="1341" t="n">
        <v>44873.5983665288</v>
      </c>
      <c r="Q44" s="1300" t="n">
        <v>21063.9401857575</v>
      </c>
      <c r="R44" s="1301" t="n">
        <v>57647.5464099938</v>
      </c>
      <c r="S44" s="1344" t="n">
        <v>65937.5385522863</v>
      </c>
    </row>
    <row r="45" customFormat="false" ht="16.5" hidden="false" customHeight="true" outlineLevel="0" collapsed="false">
      <c r="A45" s="1391" t="s">
        <v>342</v>
      </c>
      <c r="B45" s="1395" t="n">
        <f aca="false">J45</f>
        <v>150</v>
      </c>
      <c r="C45" s="1395" t="s">
        <v>496</v>
      </c>
      <c r="D45" s="1395" t="n">
        <f aca="false">K45</f>
        <v>200</v>
      </c>
      <c r="E45" s="1395" t="s">
        <v>496</v>
      </c>
      <c r="F45" s="1393" t="n">
        <f aca="false">L45</f>
        <v>2400</v>
      </c>
      <c r="G45" s="1395" t="s">
        <v>496</v>
      </c>
      <c r="H45" s="1392" t="n">
        <v>2</v>
      </c>
      <c r="I45" s="1394" t="s">
        <v>497</v>
      </c>
      <c r="J45" s="1338" t="n">
        <v>150</v>
      </c>
      <c r="K45" s="1209" t="n">
        <v>200</v>
      </c>
      <c r="L45" s="1209" t="n">
        <v>2400</v>
      </c>
      <c r="M45" s="1210" t="n">
        <v>26.1856155441559</v>
      </c>
      <c r="N45" s="1211" t="n">
        <v>1591.62</v>
      </c>
      <c r="O45" s="1212" t="n">
        <v>37201.83836787</v>
      </c>
      <c r="P45" s="1341" t="n">
        <v>45651.6833111663</v>
      </c>
      <c r="Q45" s="1300" t="n">
        <v>21398.9108761575</v>
      </c>
      <c r="R45" s="1301" t="n">
        <v>58600.7492440275</v>
      </c>
      <c r="S45" s="1344" t="n">
        <v>67050.5941873238</v>
      </c>
    </row>
    <row r="46" customFormat="false" ht="16.5" hidden="false" customHeight="true" outlineLevel="0" collapsed="false">
      <c r="A46" s="1391" t="s">
        <v>342</v>
      </c>
      <c r="B46" s="1395" t="n">
        <f aca="false">J46</f>
        <v>150</v>
      </c>
      <c r="C46" s="1395" t="s">
        <v>496</v>
      </c>
      <c r="D46" s="1395" t="n">
        <f aca="false">K46</f>
        <v>200</v>
      </c>
      <c r="E46" s="1395" t="s">
        <v>496</v>
      </c>
      <c r="F46" s="1393" t="n">
        <f aca="false">L46</f>
        <v>2450</v>
      </c>
      <c r="G46" s="1395" t="s">
        <v>496</v>
      </c>
      <c r="H46" s="1392" t="n">
        <v>2</v>
      </c>
      <c r="I46" s="1394" t="s">
        <v>497</v>
      </c>
      <c r="J46" s="1338" t="n">
        <v>150</v>
      </c>
      <c r="K46" s="1209" t="n">
        <v>200</v>
      </c>
      <c r="L46" s="1209" t="n">
        <v>2450</v>
      </c>
      <c r="M46" s="1210" t="n">
        <v>26.6981501788913</v>
      </c>
      <c r="N46" s="1211" t="n">
        <v>1630.44</v>
      </c>
      <c r="O46" s="1212" t="n">
        <v>37820.070380295</v>
      </c>
      <c r="P46" s="1341" t="n">
        <v>46429.7682558038</v>
      </c>
      <c r="Q46" s="1300" t="n">
        <v>21949.3786863488</v>
      </c>
      <c r="R46" s="1301" t="n">
        <v>59769.4490666438</v>
      </c>
      <c r="S46" s="1344" t="n">
        <v>68379.1469421525</v>
      </c>
    </row>
    <row r="47" customFormat="false" ht="16.5" hidden="false" customHeight="true" outlineLevel="0" collapsed="false">
      <c r="A47" s="1391" t="s">
        <v>342</v>
      </c>
      <c r="B47" s="1395" t="n">
        <f aca="false">J47</f>
        <v>150</v>
      </c>
      <c r="C47" s="1395" t="s">
        <v>496</v>
      </c>
      <c r="D47" s="1395" t="n">
        <f aca="false">K47</f>
        <v>200</v>
      </c>
      <c r="E47" s="1395" t="s">
        <v>496</v>
      </c>
      <c r="F47" s="1393" t="n">
        <f aca="false">L47</f>
        <v>2500</v>
      </c>
      <c r="G47" s="1395" t="s">
        <v>496</v>
      </c>
      <c r="H47" s="1392" t="n">
        <v>2</v>
      </c>
      <c r="I47" s="1394" t="s">
        <v>497</v>
      </c>
      <c r="J47" s="1338" t="n">
        <v>150</v>
      </c>
      <c r="K47" s="1209" t="n">
        <v>200</v>
      </c>
      <c r="L47" s="1209" t="n">
        <v>2500</v>
      </c>
      <c r="M47" s="1210" t="n">
        <v>27.5010476136268</v>
      </c>
      <c r="N47" s="1211" t="n">
        <v>1669.26</v>
      </c>
      <c r="O47" s="1212" t="n">
        <v>39075.5288398388</v>
      </c>
      <c r="P47" s="1341" t="n">
        <v>48018.0277378575</v>
      </c>
      <c r="Q47" s="1300" t="n">
        <v>22284.3493767488</v>
      </c>
      <c r="R47" s="1301" t="n">
        <v>61359.8782165875</v>
      </c>
      <c r="S47" s="1344" t="n">
        <v>70302.3771146063</v>
      </c>
    </row>
    <row r="48" customFormat="false" ht="16.5" hidden="false" customHeight="true" outlineLevel="0" collapsed="false">
      <c r="A48" s="1391" t="s">
        <v>342</v>
      </c>
      <c r="B48" s="1395" t="n">
        <f aca="false">J48</f>
        <v>150</v>
      </c>
      <c r="C48" s="1395" t="s">
        <v>496</v>
      </c>
      <c r="D48" s="1395" t="n">
        <f aca="false">K48</f>
        <v>200</v>
      </c>
      <c r="E48" s="1395" t="s">
        <v>496</v>
      </c>
      <c r="F48" s="1393" t="n">
        <f aca="false">L48</f>
        <v>2550</v>
      </c>
      <c r="G48" s="1395" t="s">
        <v>496</v>
      </c>
      <c r="H48" s="1392" t="n">
        <v>2</v>
      </c>
      <c r="I48" s="1394" t="s">
        <v>497</v>
      </c>
      <c r="J48" s="1338" t="n">
        <v>150</v>
      </c>
      <c r="K48" s="1209" t="n">
        <v>200</v>
      </c>
      <c r="L48" s="1209" t="n">
        <v>2550</v>
      </c>
      <c r="M48" s="1210" t="n">
        <v>28.0135822483622</v>
      </c>
      <c r="N48" s="1211" t="n">
        <v>1708.08</v>
      </c>
      <c r="O48" s="1212" t="n">
        <v>40028.0238026663</v>
      </c>
      <c r="P48" s="1341" t="n">
        <v>48809.233557495</v>
      </c>
      <c r="Q48" s="1300" t="n">
        <v>22834.8170557313</v>
      </c>
      <c r="R48" s="1301" t="n">
        <v>62862.8408583975</v>
      </c>
      <c r="S48" s="1344" t="n">
        <v>71644.0506132263</v>
      </c>
    </row>
    <row r="49" customFormat="false" ht="16.5" hidden="false" customHeight="true" outlineLevel="0" collapsed="false">
      <c r="A49" s="1391" t="s">
        <v>342</v>
      </c>
      <c r="B49" s="1392" t="n">
        <f aca="false">J49</f>
        <v>150</v>
      </c>
      <c r="C49" s="1392" t="s">
        <v>496</v>
      </c>
      <c r="D49" s="1392" t="n">
        <f aca="false">K49</f>
        <v>200</v>
      </c>
      <c r="E49" s="1392" t="s">
        <v>496</v>
      </c>
      <c r="F49" s="1393" t="n">
        <f aca="false">L49</f>
        <v>2600</v>
      </c>
      <c r="G49" s="1392" t="s">
        <v>496</v>
      </c>
      <c r="H49" s="1392" t="n">
        <v>2</v>
      </c>
      <c r="I49" s="1394" t="s">
        <v>497</v>
      </c>
      <c r="J49" s="1338" t="n">
        <v>150</v>
      </c>
      <c r="K49" s="1209" t="n">
        <v>200</v>
      </c>
      <c r="L49" s="1209" t="n">
        <v>2600</v>
      </c>
      <c r="M49" s="1210" t="n">
        <v>28.5261168830976</v>
      </c>
      <c r="N49" s="1211" t="n">
        <v>1746.9</v>
      </c>
      <c r="O49" s="1212" t="n">
        <v>40646.2558150913</v>
      </c>
      <c r="P49" s="1341" t="n">
        <v>49587.3186333413</v>
      </c>
      <c r="Q49" s="1300" t="n">
        <v>23169.7877461313</v>
      </c>
      <c r="R49" s="1301" t="n">
        <v>63816.0435612225</v>
      </c>
      <c r="S49" s="1344" t="n">
        <v>72757.1063794725</v>
      </c>
    </row>
    <row r="50" customFormat="false" ht="16.5" hidden="false" customHeight="true" outlineLevel="0" collapsed="false">
      <c r="A50" s="1391" t="s">
        <v>342</v>
      </c>
      <c r="B50" s="1395" t="n">
        <f aca="false">J50</f>
        <v>150</v>
      </c>
      <c r="C50" s="1395" t="s">
        <v>496</v>
      </c>
      <c r="D50" s="1395" t="n">
        <f aca="false">K50</f>
        <v>200</v>
      </c>
      <c r="E50" s="1395" t="s">
        <v>496</v>
      </c>
      <c r="F50" s="1393" t="n">
        <f aca="false">L50</f>
        <v>2650</v>
      </c>
      <c r="G50" s="1395" t="s">
        <v>496</v>
      </c>
      <c r="H50" s="1392" t="n">
        <v>2</v>
      </c>
      <c r="I50" s="1394" t="s">
        <v>497</v>
      </c>
      <c r="J50" s="1338" t="n">
        <v>150</v>
      </c>
      <c r="K50" s="1209" t="n">
        <v>200</v>
      </c>
      <c r="L50" s="1209" t="n">
        <v>2650</v>
      </c>
      <c r="M50" s="1210" t="n">
        <v>29.038651517833</v>
      </c>
      <c r="N50" s="1211" t="n">
        <v>1785.72</v>
      </c>
      <c r="O50" s="1212" t="n">
        <v>41264.487958725</v>
      </c>
      <c r="P50" s="1341" t="n">
        <v>50365.4035779788</v>
      </c>
      <c r="Q50" s="1300" t="n">
        <v>23720.2554251138</v>
      </c>
      <c r="R50" s="1301" t="n">
        <v>64984.7433838388</v>
      </c>
      <c r="S50" s="1344" t="n">
        <v>74085.6590030925</v>
      </c>
    </row>
    <row r="51" customFormat="false" ht="16.5" hidden="false" customHeight="true" outlineLevel="0" collapsed="false">
      <c r="A51" s="1391" t="s">
        <v>342</v>
      </c>
      <c r="B51" s="1395" t="n">
        <f aca="false">J51</f>
        <v>150</v>
      </c>
      <c r="C51" s="1395" t="s">
        <v>496</v>
      </c>
      <c r="D51" s="1395" t="n">
        <f aca="false">K51</f>
        <v>200</v>
      </c>
      <c r="E51" s="1395" t="s">
        <v>496</v>
      </c>
      <c r="F51" s="1393" t="n">
        <f aca="false">L51</f>
        <v>2700</v>
      </c>
      <c r="G51" s="1395" t="s">
        <v>496</v>
      </c>
      <c r="H51" s="1392" t="n">
        <v>2</v>
      </c>
      <c r="I51" s="1394" t="s">
        <v>497</v>
      </c>
      <c r="J51" s="1338" t="n">
        <v>150</v>
      </c>
      <c r="K51" s="1209" t="n">
        <v>200</v>
      </c>
      <c r="L51" s="1209" t="n">
        <v>2700</v>
      </c>
      <c r="M51" s="1210" t="n">
        <v>29.5511861525685</v>
      </c>
      <c r="N51" s="1211" t="n">
        <v>1824.54</v>
      </c>
      <c r="O51" s="1212" t="n">
        <v>41882.71997115</v>
      </c>
      <c r="P51" s="1341" t="n">
        <v>51143.4885226163</v>
      </c>
      <c r="Q51" s="1300" t="n">
        <v>24055.2262467225</v>
      </c>
      <c r="R51" s="1301" t="n">
        <v>65937.9462178725</v>
      </c>
      <c r="S51" s="1344" t="n">
        <v>75198.7147693388</v>
      </c>
    </row>
    <row r="52" customFormat="false" ht="16.5" hidden="false" customHeight="true" outlineLevel="0" collapsed="false">
      <c r="A52" s="1391" t="s">
        <v>342</v>
      </c>
      <c r="B52" s="1395" t="n">
        <f aca="false">J52</f>
        <v>150</v>
      </c>
      <c r="C52" s="1395" t="s">
        <v>496</v>
      </c>
      <c r="D52" s="1395" t="n">
        <f aca="false">K52</f>
        <v>200</v>
      </c>
      <c r="E52" s="1395" t="s">
        <v>496</v>
      </c>
      <c r="F52" s="1393" t="n">
        <f aca="false">L52</f>
        <v>2750</v>
      </c>
      <c r="G52" s="1395" t="s">
        <v>496</v>
      </c>
      <c r="H52" s="1392" t="n">
        <v>2</v>
      </c>
      <c r="I52" s="1394" t="s">
        <v>497</v>
      </c>
      <c r="J52" s="1338" t="n">
        <v>150</v>
      </c>
      <c r="K52" s="1209" t="n">
        <v>200</v>
      </c>
      <c r="L52" s="1209" t="n">
        <v>2750</v>
      </c>
      <c r="M52" s="1210" t="n">
        <v>30.0637207873039</v>
      </c>
      <c r="N52" s="1211" t="n">
        <v>1863.36</v>
      </c>
      <c r="O52" s="1212" t="n">
        <v>42500.9521147838</v>
      </c>
      <c r="P52" s="1341" t="n">
        <v>51921.5734672538</v>
      </c>
      <c r="Q52" s="1300" t="n">
        <v>24390.1969371225</v>
      </c>
      <c r="R52" s="1301" t="n">
        <v>66891.1490519063</v>
      </c>
      <c r="S52" s="1344" t="n">
        <v>76311.7704043763</v>
      </c>
    </row>
    <row r="53" customFormat="false" ht="16.5" hidden="false" customHeight="true" outlineLevel="0" collapsed="false">
      <c r="A53" s="1391" t="s">
        <v>342</v>
      </c>
      <c r="B53" s="1395" t="n">
        <f aca="false">J53</f>
        <v>150</v>
      </c>
      <c r="C53" s="1395" t="s">
        <v>496</v>
      </c>
      <c r="D53" s="1395" t="n">
        <f aca="false">K53</f>
        <v>200</v>
      </c>
      <c r="E53" s="1395" t="s">
        <v>496</v>
      </c>
      <c r="F53" s="1393" t="n">
        <f aca="false">L53</f>
        <v>2800</v>
      </c>
      <c r="G53" s="1395" t="s">
        <v>496</v>
      </c>
      <c r="H53" s="1392" t="n">
        <v>2</v>
      </c>
      <c r="I53" s="1394" t="s">
        <v>497</v>
      </c>
      <c r="J53" s="1338" t="n">
        <v>150</v>
      </c>
      <c r="K53" s="1209" t="n">
        <v>200</v>
      </c>
      <c r="L53" s="1209" t="n">
        <v>2800</v>
      </c>
      <c r="M53" s="1210" t="n">
        <v>30.5762554220393</v>
      </c>
      <c r="N53" s="1211" t="n">
        <v>1902.18</v>
      </c>
      <c r="O53" s="1212" t="n">
        <v>43119.1841272088</v>
      </c>
      <c r="P53" s="1341" t="n">
        <v>52699.6585431</v>
      </c>
      <c r="Q53" s="1300" t="n">
        <v>24940.664616105</v>
      </c>
      <c r="R53" s="1301" t="n">
        <v>68059.8487433138</v>
      </c>
      <c r="S53" s="1344" t="n">
        <v>77640.323159205</v>
      </c>
    </row>
    <row r="54" customFormat="false" ht="16.5" hidden="false" customHeight="true" outlineLevel="0" collapsed="false">
      <c r="A54" s="1391" t="s">
        <v>342</v>
      </c>
      <c r="B54" s="1395" t="n">
        <f aca="false">J54</f>
        <v>150</v>
      </c>
      <c r="C54" s="1395" t="s">
        <v>496</v>
      </c>
      <c r="D54" s="1395" t="n">
        <f aca="false">K54</f>
        <v>200</v>
      </c>
      <c r="E54" s="1395" t="s">
        <v>496</v>
      </c>
      <c r="F54" s="1393" t="n">
        <f aca="false">L54</f>
        <v>2850</v>
      </c>
      <c r="G54" s="1395" t="s">
        <v>496</v>
      </c>
      <c r="H54" s="1392" t="n">
        <v>2</v>
      </c>
      <c r="I54" s="1394" t="s">
        <v>497</v>
      </c>
      <c r="J54" s="1338" t="n">
        <v>150</v>
      </c>
      <c r="K54" s="1209" t="n">
        <v>200</v>
      </c>
      <c r="L54" s="1209" t="n">
        <v>2850</v>
      </c>
      <c r="M54" s="1210" t="n">
        <v>31.0887900567748</v>
      </c>
      <c r="N54" s="1211" t="n">
        <v>1941</v>
      </c>
      <c r="O54" s="1212" t="n">
        <v>43737.4161396338</v>
      </c>
      <c r="P54" s="1341" t="n">
        <v>53477.7434877375</v>
      </c>
      <c r="Q54" s="1300" t="n">
        <v>25275.635306505</v>
      </c>
      <c r="R54" s="1301" t="n">
        <v>69013.0514461388</v>
      </c>
      <c r="S54" s="1344" t="n">
        <v>78753.3787942425</v>
      </c>
    </row>
    <row r="55" customFormat="false" ht="16.5" hidden="false" customHeight="true" outlineLevel="0" collapsed="false">
      <c r="A55" s="1391" t="s">
        <v>342</v>
      </c>
      <c r="B55" s="1395" t="n">
        <f aca="false">J55</f>
        <v>150</v>
      </c>
      <c r="C55" s="1395" t="s">
        <v>496</v>
      </c>
      <c r="D55" s="1395" t="n">
        <f aca="false">K55</f>
        <v>200</v>
      </c>
      <c r="E55" s="1395" t="s">
        <v>496</v>
      </c>
      <c r="F55" s="1393" t="n">
        <f aca="false">L55</f>
        <v>2900</v>
      </c>
      <c r="G55" s="1395" t="s">
        <v>496</v>
      </c>
      <c r="H55" s="1392" t="n">
        <v>2</v>
      </c>
      <c r="I55" s="1394" t="s">
        <v>497</v>
      </c>
      <c r="J55" s="1338" t="n">
        <v>150</v>
      </c>
      <c r="K55" s="1209" t="n">
        <v>200</v>
      </c>
      <c r="L55" s="1209" t="n">
        <v>2900</v>
      </c>
      <c r="M55" s="1210" t="n">
        <v>31.6013246915102</v>
      </c>
      <c r="N55" s="1211" t="n">
        <v>1979.82</v>
      </c>
      <c r="O55" s="1212" t="n">
        <v>44355.6482832675</v>
      </c>
      <c r="P55" s="1341" t="n">
        <v>54255.828432375</v>
      </c>
      <c r="Q55" s="1300" t="n">
        <v>25826.1029854875</v>
      </c>
      <c r="R55" s="1301" t="n">
        <v>70181.751268755</v>
      </c>
      <c r="S55" s="1344" t="n">
        <v>80081.9314178625</v>
      </c>
    </row>
    <row r="56" customFormat="false" ht="16.5" hidden="false" customHeight="true" outlineLevel="0" collapsed="false">
      <c r="A56" s="1391" t="s">
        <v>342</v>
      </c>
      <c r="B56" s="1395" t="n">
        <f aca="false">J56</f>
        <v>150</v>
      </c>
      <c r="C56" s="1395" t="s">
        <v>496</v>
      </c>
      <c r="D56" s="1395" t="n">
        <f aca="false">K56</f>
        <v>200</v>
      </c>
      <c r="E56" s="1395" t="s">
        <v>496</v>
      </c>
      <c r="F56" s="1393" t="n">
        <f aca="false">L56</f>
        <v>2950</v>
      </c>
      <c r="G56" s="1395" t="s">
        <v>496</v>
      </c>
      <c r="H56" s="1392" t="n">
        <v>2</v>
      </c>
      <c r="I56" s="1394" t="s">
        <v>497</v>
      </c>
      <c r="J56" s="1338" t="n">
        <v>150</v>
      </c>
      <c r="K56" s="1209" t="n">
        <v>200</v>
      </c>
      <c r="L56" s="1209" t="n">
        <v>2950</v>
      </c>
      <c r="M56" s="1210" t="n">
        <v>32.1138593262456</v>
      </c>
      <c r="N56" s="1211" t="n">
        <v>2018.64</v>
      </c>
      <c r="O56" s="1212" t="n">
        <v>44973.8802956925</v>
      </c>
      <c r="P56" s="1341" t="n">
        <v>55033.9135082213</v>
      </c>
      <c r="Q56" s="1300" t="n">
        <v>26161.0738070963</v>
      </c>
      <c r="R56" s="1301" t="n">
        <v>71134.9541027888</v>
      </c>
      <c r="S56" s="1344" t="n">
        <v>81194.9873153175</v>
      </c>
    </row>
    <row r="57" customFormat="false" ht="16.5" hidden="false" customHeight="true" outlineLevel="0" collapsed="false">
      <c r="A57" s="1391" t="s">
        <v>342</v>
      </c>
      <c r="B57" s="1397" t="n">
        <f aca="false">J57</f>
        <v>150</v>
      </c>
      <c r="C57" s="1397" t="s">
        <v>496</v>
      </c>
      <c r="D57" s="1397" t="n">
        <f aca="false">K57</f>
        <v>200</v>
      </c>
      <c r="E57" s="1397" t="s">
        <v>496</v>
      </c>
      <c r="F57" s="1398" t="n">
        <f aca="false">L57</f>
        <v>3000</v>
      </c>
      <c r="G57" s="1397" t="s">
        <v>496</v>
      </c>
      <c r="H57" s="1392" t="n">
        <v>2</v>
      </c>
      <c r="I57" s="1394" t="s">
        <v>497</v>
      </c>
      <c r="J57" s="1356" t="n">
        <v>150</v>
      </c>
      <c r="K57" s="1232" t="n">
        <v>200</v>
      </c>
      <c r="L57" s="1232" t="n">
        <v>3000</v>
      </c>
      <c r="M57" s="1233" t="n">
        <v>32.782465960981</v>
      </c>
      <c r="N57" s="1234" t="n">
        <v>2057.46</v>
      </c>
      <c r="O57" s="1235" t="n">
        <v>45785.2515881175</v>
      </c>
      <c r="P57" s="1352" t="n">
        <v>56005.1377328588</v>
      </c>
      <c r="Q57" s="1306" t="n">
        <v>26711.5414860788</v>
      </c>
      <c r="R57" s="1307" t="n">
        <v>72496.7930741963</v>
      </c>
      <c r="S57" s="1355" t="n">
        <v>82716.6792189375</v>
      </c>
    </row>
    <row r="58" customFormat="false" ht="22.5" hidden="false" customHeight="true" outlineLevel="0" collapsed="false">
      <c r="A58" s="1241" t="s">
        <v>512</v>
      </c>
      <c r="B58" s="1241"/>
      <c r="C58" s="1241"/>
      <c r="D58" s="1241"/>
      <c r="E58" s="1241"/>
      <c r="F58" s="1241"/>
      <c r="G58" s="1241"/>
      <c r="H58" s="1241"/>
      <c r="I58" s="1241"/>
      <c r="J58" s="1241"/>
      <c r="K58" s="1241"/>
      <c r="L58" s="1241"/>
      <c r="M58" s="1241"/>
      <c r="N58" s="1241"/>
      <c r="O58" s="1241"/>
      <c r="P58" s="1241"/>
      <c r="Q58" s="1241"/>
      <c r="R58" s="1241"/>
      <c r="S58" s="1241"/>
    </row>
    <row r="59" customFormat="false" ht="16.5" hidden="false" customHeight="true" outlineLevel="0" collapsed="false">
      <c r="A59" s="1202" t="s">
        <v>519</v>
      </c>
      <c r="B59" s="1202"/>
      <c r="C59" s="1202"/>
      <c r="D59" s="1202"/>
      <c r="E59" s="1202"/>
      <c r="F59" s="1202"/>
      <c r="G59" s="1202"/>
      <c r="H59" s="1202"/>
      <c r="I59" s="1202"/>
      <c r="J59" s="1202"/>
      <c r="K59" s="1202"/>
      <c r="L59" s="1202"/>
      <c r="M59" s="1202"/>
      <c r="N59" s="1202"/>
      <c r="O59" s="1202"/>
      <c r="P59" s="1202"/>
      <c r="Q59" s="1202"/>
      <c r="R59" s="1202"/>
      <c r="S59" s="1202"/>
    </row>
    <row r="60" customFormat="false" ht="16.5" hidden="false" customHeight="false" outlineLevel="0" collapsed="false">
      <c r="A60" s="1391" t="s">
        <v>342</v>
      </c>
      <c r="B60" s="1392" t="n">
        <f aca="false">J60</f>
        <v>150</v>
      </c>
      <c r="C60" s="1392" t="s">
        <v>496</v>
      </c>
      <c r="D60" s="1392" t="n">
        <f aca="false">K60</f>
        <v>260</v>
      </c>
      <c r="E60" s="1392" t="s">
        <v>496</v>
      </c>
      <c r="F60" s="1393" t="n">
        <f aca="false">L60</f>
        <v>600</v>
      </c>
      <c r="G60" s="1392" t="s">
        <v>496</v>
      </c>
      <c r="H60" s="1392" t="n">
        <v>2</v>
      </c>
      <c r="I60" s="1394" t="s">
        <v>497</v>
      </c>
      <c r="J60" s="1328" t="n">
        <v>150</v>
      </c>
      <c r="K60" s="1259" t="n">
        <v>260</v>
      </c>
      <c r="L60" s="1259" t="n">
        <v>600</v>
      </c>
      <c r="M60" s="1360" t="n">
        <v>8.54068703178577</v>
      </c>
      <c r="N60" s="1261" t="n">
        <v>251.65882161</v>
      </c>
      <c r="O60" s="1240" t="n">
        <v>14398.7349918488</v>
      </c>
      <c r="P60" s="1331" t="n">
        <v>18094.5154706738</v>
      </c>
      <c r="Q60" s="1262" t="n">
        <v>7043.02367612625</v>
      </c>
      <c r="R60" s="1366" t="n">
        <v>21441.758667975</v>
      </c>
      <c r="S60" s="1335" t="n">
        <v>25137.5391468</v>
      </c>
    </row>
    <row r="61" customFormat="false" ht="16.5" hidden="false" customHeight="false" outlineLevel="0" collapsed="false">
      <c r="A61" s="1391" t="s">
        <v>342</v>
      </c>
      <c r="B61" s="1395" t="n">
        <f aca="false">J61</f>
        <v>150</v>
      </c>
      <c r="C61" s="1395" t="s">
        <v>496</v>
      </c>
      <c r="D61" s="1395" t="n">
        <f aca="false">K61</f>
        <v>260</v>
      </c>
      <c r="E61" s="1395" t="s">
        <v>496</v>
      </c>
      <c r="F61" s="1393" t="n">
        <f aca="false">L61</f>
        <v>650</v>
      </c>
      <c r="G61" s="1395" t="s">
        <v>496</v>
      </c>
      <c r="H61" s="1392" t="n">
        <v>2</v>
      </c>
      <c r="I61" s="1394" t="s">
        <v>497</v>
      </c>
      <c r="J61" s="1338" t="n">
        <v>150</v>
      </c>
      <c r="K61" s="1209" t="n">
        <v>260</v>
      </c>
      <c r="L61" s="1209" t="n">
        <v>650</v>
      </c>
      <c r="M61" s="1210" t="n">
        <v>9.1130847613633</v>
      </c>
      <c r="N61" s="1211" t="n">
        <v>301.990585932</v>
      </c>
      <c r="O61" s="1212" t="n">
        <v>15044.4279459788</v>
      </c>
      <c r="P61" s="1341" t="n">
        <v>18919.24368264</v>
      </c>
      <c r="Q61" s="1213" t="n">
        <v>7446.3980802075</v>
      </c>
      <c r="R61" s="1301" t="n">
        <v>22490.8260261863</v>
      </c>
      <c r="S61" s="1344" t="n">
        <v>26365.6417628475</v>
      </c>
    </row>
    <row r="62" customFormat="false" ht="16.5" hidden="false" customHeight="false" outlineLevel="0" collapsed="false">
      <c r="A62" s="1391" t="s">
        <v>342</v>
      </c>
      <c r="B62" s="1395" t="n">
        <f aca="false">J62</f>
        <v>150</v>
      </c>
      <c r="C62" s="1395" t="s">
        <v>496</v>
      </c>
      <c r="D62" s="1395" t="n">
        <f aca="false">K62</f>
        <v>260</v>
      </c>
      <c r="E62" s="1395" t="s">
        <v>496</v>
      </c>
      <c r="F62" s="1393" t="n">
        <f aca="false">L62</f>
        <v>700</v>
      </c>
      <c r="G62" s="1395" t="s">
        <v>496</v>
      </c>
      <c r="H62" s="1392" t="n">
        <v>2</v>
      </c>
      <c r="I62" s="1394" t="s">
        <v>497</v>
      </c>
      <c r="J62" s="1338" t="n">
        <v>150</v>
      </c>
      <c r="K62" s="1209" t="n">
        <v>260</v>
      </c>
      <c r="L62" s="1209" t="n">
        <v>700</v>
      </c>
      <c r="M62" s="1210" t="n">
        <v>9.68548249094084</v>
      </c>
      <c r="N62" s="1211" t="n">
        <v>352.322350254</v>
      </c>
      <c r="O62" s="1212" t="n">
        <v>15690.1207689</v>
      </c>
      <c r="P62" s="1341" t="n">
        <v>19743.9717633975</v>
      </c>
      <c r="Q62" s="1213" t="n">
        <v>8065.26947287125</v>
      </c>
      <c r="R62" s="1301" t="n">
        <v>23755.3902417713</v>
      </c>
      <c r="S62" s="1344" t="n">
        <v>27809.2412362688</v>
      </c>
    </row>
    <row r="63" customFormat="false" ht="16.5" hidden="false" customHeight="false" outlineLevel="0" collapsed="false">
      <c r="A63" s="1391" t="s">
        <v>342</v>
      </c>
      <c r="B63" s="1395" t="n">
        <f aca="false">J63</f>
        <v>150</v>
      </c>
      <c r="C63" s="1395" t="s">
        <v>496</v>
      </c>
      <c r="D63" s="1395" t="n">
        <f aca="false">K63</f>
        <v>260</v>
      </c>
      <c r="E63" s="1395" t="s">
        <v>496</v>
      </c>
      <c r="F63" s="1393" t="n">
        <f aca="false">L63</f>
        <v>750</v>
      </c>
      <c r="G63" s="1395" t="s">
        <v>496</v>
      </c>
      <c r="H63" s="1392" t="n">
        <v>2</v>
      </c>
      <c r="I63" s="1394" t="s">
        <v>497</v>
      </c>
      <c r="J63" s="1338" t="n">
        <v>150</v>
      </c>
      <c r="K63" s="1209" t="n">
        <v>260</v>
      </c>
      <c r="L63" s="1209" t="n">
        <v>750</v>
      </c>
      <c r="M63" s="1210" t="n">
        <v>10.2578802205184</v>
      </c>
      <c r="N63" s="1211" t="n">
        <v>402.654114576</v>
      </c>
      <c r="O63" s="1212" t="n">
        <v>16335.81372303</v>
      </c>
      <c r="P63" s="1341" t="n">
        <v>20568.6999753638</v>
      </c>
      <c r="Q63" s="1213" t="n">
        <v>8468.6438769525</v>
      </c>
      <c r="R63" s="1301" t="n">
        <v>24804.4575999825</v>
      </c>
      <c r="S63" s="1344" t="n">
        <v>29037.3438523163</v>
      </c>
    </row>
    <row r="64" customFormat="false" ht="16.5" hidden="false" customHeight="false" outlineLevel="0" collapsed="false">
      <c r="A64" s="1391" t="s">
        <v>342</v>
      </c>
      <c r="B64" s="1395" t="n">
        <f aca="false">J64</f>
        <v>150</v>
      </c>
      <c r="C64" s="1395" t="s">
        <v>496</v>
      </c>
      <c r="D64" s="1395" t="n">
        <f aca="false">K64</f>
        <v>260</v>
      </c>
      <c r="E64" s="1395" t="s">
        <v>496</v>
      </c>
      <c r="F64" s="1393" t="n">
        <f aca="false">L64</f>
        <v>800</v>
      </c>
      <c r="G64" s="1395" t="s">
        <v>496</v>
      </c>
      <c r="H64" s="1392" t="n">
        <v>2</v>
      </c>
      <c r="I64" s="1394" t="s">
        <v>497</v>
      </c>
      <c r="J64" s="1338" t="n">
        <v>150</v>
      </c>
      <c r="K64" s="1209" t="n">
        <v>260</v>
      </c>
      <c r="L64" s="1209" t="n">
        <v>800</v>
      </c>
      <c r="M64" s="1210" t="n">
        <v>10.8302779500959</v>
      </c>
      <c r="N64" s="1211" t="n">
        <v>452.985878898</v>
      </c>
      <c r="O64" s="1212" t="n">
        <v>17317.70968014</v>
      </c>
      <c r="P64" s="1341" t="n">
        <v>21406.5489311213</v>
      </c>
      <c r="Q64" s="1213" t="n">
        <v>8872.01828103375</v>
      </c>
      <c r="R64" s="1301" t="n">
        <v>26189.7279611738</v>
      </c>
      <c r="S64" s="1344" t="n">
        <v>30278.567212155</v>
      </c>
    </row>
    <row r="65" customFormat="false" ht="16.5" hidden="false" customHeight="false" outlineLevel="0" collapsed="false">
      <c r="A65" s="1391" t="s">
        <v>342</v>
      </c>
      <c r="B65" s="1395" t="n">
        <f aca="false">J65</f>
        <v>150</v>
      </c>
      <c r="C65" s="1395" t="s">
        <v>496</v>
      </c>
      <c r="D65" s="1395" t="n">
        <f aca="false">K65</f>
        <v>260</v>
      </c>
      <c r="E65" s="1395" t="s">
        <v>496</v>
      </c>
      <c r="F65" s="1393" t="n">
        <f aca="false">L65</f>
        <v>850</v>
      </c>
      <c r="G65" s="1395" t="s">
        <v>496</v>
      </c>
      <c r="H65" s="1392" t="n">
        <v>2</v>
      </c>
      <c r="I65" s="1394" t="s">
        <v>497</v>
      </c>
      <c r="J65" s="1338" t="n">
        <v>150</v>
      </c>
      <c r="K65" s="1209" t="n">
        <v>260</v>
      </c>
      <c r="L65" s="1209" t="n">
        <v>850</v>
      </c>
      <c r="M65" s="1210" t="n">
        <v>11.4026756796734</v>
      </c>
      <c r="N65" s="1211" t="n">
        <v>503.31764322</v>
      </c>
      <c r="O65" s="1212" t="n">
        <v>17963.40263427</v>
      </c>
      <c r="P65" s="1341" t="n">
        <v>22231.2771430875</v>
      </c>
      <c r="Q65" s="1213" t="n">
        <v>9490.8896736975</v>
      </c>
      <c r="R65" s="1301" t="n">
        <v>27454.2923079675</v>
      </c>
      <c r="S65" s="1344" t="n">
        <v>31722.166816785</v>
      </c>
    </row>
    <row r="66" customFormat="false" ht="16.5" hidden="false" customHeight="false" outlineLevel="0" collapsed="false">
      <c r="A66" s="1391" t="s">
        <v>342</v>
      </c>
      <c r="B66" s="1395" t="n">
        <f aca="false">J66</f>
        <v>150</v>
      </c>
      <c r="C66" s="1395" t="s">
        <v>496</v>
      </c>
      <c r="D66" s="1395" t="n">
        <f aca="false">K66</f>
        <v>260</v>
      </c>
      <c r="E66" s="1395" t="s">
        <v>496</v>
      </c>
      <c r="F66" s="1393" t="n">
        <f aca="false">L66</f>
        <v>900</v>
      </c>
      <c r="G66" s="1395" t="s">
        <v>496</v>
      </c>
      <c r="H66" s="1392" t="n">
        <v>2</v>
      </c>
      <c r="I66" s="1394" t="s">
        <v>497</v>
      </c>
      <c r="J66" s="1338" t="n">
        <v>150</v>
      </c>
      <c r="K66" s="1209" t="n">
        <v>260</v>
      </c>
      <c r="L66" s="1209" t="n">
        <v>900</v>
      </c>
      <c r="M66" s="1210" t="n">
        <v>11.975073409251</v>
      </c>
      <c r="N66" s="1211" t="n">
        <v>553.649407542</v>
      </c>
      <c r="O66" s="1212" t="n">
        <v>18609.0954571913</v>
      </c>
      <c r="P66" s="1341" t="n">
        <v>23056.005223845</v>
      </c>
      <c r="Q66" s="1213" t="n">
        <v>9894.26407777875</v>
      </c>
      <c r="R66" s="1301" t="n">
        <v>28503.35953497</v>
      </c>
      <c r="S66" s="1344" t="n">
        <v>32950.2693016238</v>
      </c>
    </row>
    <row r="67" customFormat="false" ht="16.5" hidden="false" customHeight="false" outlineLevel="0" collapsed="false">
      <c r="A67" s="1391" t="s">
        <v>342</v>
      </c>
      <c r="B67" s="1395" t="n">
        <f aca="false">J67</f>
        <v>150</v>
      </c>
      <c r="C67" s="1395" t="s">
        <v>496</v>
      </c>
      <c r="D67" s="1395" t="n">
        <f aca="false">K67</f>
        <v>260</v>
      </c>
      <c r="E67" s="1395" t="s">
        <v>496</v>
      </c>
      <c r="F67" s="1393" t="n">
        <f aca="false">L67</f>
        <v>950</v>
      </c>
      <c r="G67" s="1395" t="s">
        <v>496</v>
      </c>
      <c r="H67" s="1392" t="n">
        <v>2</v>
      </c>
      <c r="I67" s="1394" t="s">
        <v>497</v>
      </c>
      <c r="J67" s="1338" t="n">
        <v>150</v>
      </c>
      <c r="K67" s="1209" t="n">
        <v>260</v>
      </c>
      <c r="L67" s="1209" t="n">
        <v>950</v>
      </c>
      <c r="M67" s="1210" t="n">
        <v>12.5474711388285</v>
      </c>
      <c r="N67" s="1211" t="n">
        <v>603.981171864</v>
      </c>
      <c r="O67" s="1212" t="n">
        <v>19254.7884113213</v>
      </c>
      <c r="P67" s="1341" t="n">
        <v>23880.7334358113</v>
      </c>
      <c r="Q67" s="1213" t="n">
        <v>10513.1354704425</v>
      </c>
      <c r="R67" s="1301" t="n">
        <v>29767.9238817638</v>
      </c>
      <c r="S67" s="1344" t="n">
        <v>34393.8689062538</v>
      </c>
    </row>
    <row r="68" customFormat="false" ht="16.5" hidden="false" customHeight="false" outlineLevel="0" collapsed="false">
      <c r="A68" s="1391" t="s">
        <v>342</v>
      </c>
      <c r="B68" s="1395" t="n">
        <f aca="false">J68</f>
        <v>150</v>
      </c>
      <c r="C68" s="1395" t="s">
        <v>496</v>
      </c>
      <c r="D68" s="1395" t="n">
        <f aca="false">K68</f>
        <v>260</v>
      </c>
      <c r="E68" s="1395" t="s">
        <v>496</v>
      </c>
      <c r="F68" s="1393" t="n">
        <f aca="false">L68</f>
        <v>1000</v>
      </c>
      <c r="G68" s="1395" t="s">
        <v>496</v>
      </c>
      <c r="H68" s="1392" t="n">
        <v>2</v>
      </c>
      <c r="I68" s="1394" t="s">
        <v>497</v>
      </c>
      <c r="J68" s="1338" t="n">
        <v>150</v>
      </c>
      <c r="K68" s="1209" t="n">
        <v>260</v>
      </c>
      <c r="L68" s="1209" t="n">
        <v>1000</v>
      </c>
      <c r="M68" s="1210" t="n">
        <v>13.221315668406</v>
      </c>
      <c r="N68" s="1211" t="n">
        <v>654.312936186</v>
      </c>
      <c r="O68" s="1212" t="n">
        <v>19943.7381349425</v>
      </c>
      <c r="P68" s="1341" t="n">
        <v>24748.7185484775</v>
      </c>
      <c r="Q68" s="1213" t="n">
        <v>10916.5098745238</v>
      </c>
      <c r="R68" s="1301" t="n">
        <v>30860.2480094663</v>
      </c>
      <c r="S68" s="1344" t="n">
        <v>35665.2284230013</v>
      </c>
    </row>
    <row r="69" customFormat="false" ht="16.5" hidden="false" customHeight="false" outlineLevel="0" collapsed="false">
      <c r="A69" s="1391" t="s">
        <v>342</v>
      </c>
      <c r="B69" s="1395" t="n">
        <f aca="false">J69</f>
        <v>150</v>
      </c>
      <c r="C69" s="1395" t="s">
        <v>496</v>
      </c>
      <c r="D69" s="1395" t="n">
        <f aca="false">K69</f>
        <v>260</v>
      </c>
      <c r="E69" s="1395" t="s">
        <v>496</v>
      </c>
      <c r="F69" s="1393" t="n">
        <f aca="false">L69</f>
        <v>1050</v>
      </c>
      <c r="G69" s="1395" t="s">
        <v>496</v>
      </c>
      <c r="H69" s="1392" t="n">
        <v>2</v>
      </c>
      <c r="I69" s="1394" t="s">
        <v>497</v>
      </c>
      <c r="J69" s="1338" t="n">
        <v>150</v>
      </c>
      <c r="K69" s="1209" t="n">
        <v>260</v>
      </c>
      <c r="L69" s="1209" t="n">
        <v>1050</v>
      </c>
      <c r="M69" s="1210" t="n">
        <v>13.7937133979836</v>
      </c>
      <c r="N69" s="1211" t="n">
        <v>704.644700508</v>
      </c>
      <c r="O69" s="1212" t="n">
        <v>20589.4310890725</v>
      </c>
      <c r="P69" s="1341" t="n">
        <v>25573.446629235</v>
      </c>
      <c r="Q69" s="1213" t="n">
        <v>11535.3811359788</v>
      </c>
      <c r="R69" s="1301" t="n">
        <v>32124.8122250513</v>
      </c>
      <c r="S69" s="1344" t="n">
        <v>37108.8277652138</v>
      </c>
    </row>
    <row r="70" customFormat="false" ht="16.5" hidden="false" customHeight="false" outlineLevel="0" collapsed="false">
      <c r="A70" s="1391" t="s">
        <v>342</v>
      </c>
      <c r="B70" s="1392" t="n">
        <f aca="false">J70</f>
        <v>150</v>
      </c>
      <c r="C70" s="1392" t="s">
        <v>496</v>
      </c>
      <c r="D70" s="1392" t="n">
        <f aca="false">K70</f>
        <v>260</v>
      </c>
      <c r="E70" s="1392" t="s">
        <v>496</v>
      </c>
      <c r="F70" s="1393" t="n">
        <f aca="false">L70</f>
        <v>1100</v>
      </c>
      <c r="G70" s="1392" t="s">
        <v>496</v>
      </c>
      <c r="H70" s="1392" t="n">
        <v>2</v>
      </c>
      <c r="I70" s="1394" t="s">
        <v>497</v>
      </c>
      <c r="J70" s="1338" t="n">
        <v>150</v>
      </c>
      <c r="K70" s="1209" t="n">
        <v>260</v>
      </c>
      <c r="L70" s="1209" t="n">
        <v>1100</v>
      </c>
      <c r="M70" s="1210" t="n">
        <v>14.3661111275611</v>
      </c>
      <c r="N70" s="1211" t="n">
        <v>754.97646483</v>
      </c>
      <c r="O70" s="1212" t="n">
        <v>21235.1239119938</v>
      </c>
      <c r="P70" s="1341" t="n">
        <v>26398.1748412013</v>
      </c>
      <c r="Q70" s="1213" t="n">
        <v>11938.75554006</v>
      </c>
      <c r="R70" s="1301" t="n">
        <v>33173.8794520538</v>
      </c>
      <c r="S70" s="1344" t="n">
        <v>38336.9303812613</v>
      </c>
    </row>
    <row r="71" customFormat="false" ht="16.5" hidden="false" customHeight="false" outlineLevel="0" collapsed="false">
      <c r="A71" s="1391" t="s">
        <v>342</v>
      </c>
      <c r="B71" s="1395" t="n">
        <f aca="false">J71</f>
        <v>150</v>
      </c>
      <c r="C71" s="1395" t="s">
        <v>496</v>
      </c>
      <c r="D71" s="1395" t="n">
        <f aca="false">K71</f>
        <v>260</v>
      </c>
      <c r="E71" s="1395" t="s">
        <v>496</v>
      </c>
      <c r="F71" s="1393" t="n">
        <f aca="false">L71</f>
        <v>1150</v>
      </c>
      <c r="G71" s="1395" t="s">
        <v>496</v>
      </c>
      <c r="H71" s="1392" t="n">
        <v>2</v>
      </c>
      <c r="I71" s="1394" t="s">
        <v>497</v>
      </c>
      <c r="J71" s="1338" t="n">
        <v>150</v>
      </c>
      <c r="K71" s="1209" t="n">
        <v>260</v>
      </c>
      <c r="L71" s="1209" t="n">
        <v>1150</v>
      </c>
      <c r="M71" s="1210" t="n">
        <v>14.9385088571386</v>
      </c>
      <c r="N71" s="1211" t="n">
        <v>805.308229152</v>
      </c>
      <c r="O71" s="1212" t="n">
        <v>21880.8168661238</v>
      </c>
      <c r="P71" s="1341" t="n">
        <v>27222.9029219588</v>
      </c>
      <c r="Q71" s="1213" t="n">
        <v>12342.1299441413</v>
      </c>
      <c r="R71" s="1301" t="n">
        <v>34222.946810265</v>
      </c>
      <c r="S71" s="1344" t="n">
        <v>39565.0328661</v>
      </c>
    </row>
    <row r="72" customFormat="false" ht="16.5" hidden="false" customHeight="false" outlineLevel="0" collapsed="false">
      <c r="A72" s="1391" t="s">
        <v>342</v>
      </c>
      <c r="B72" s="1395" t="n">
        <f aca="false">J72</f>
        <v>150</v>
      </c>
      <c r="C72" s="1395" t="s">
        <v>496</v>
      </c>
      <c r="D72" s="1395" t="n">
        <f aca="false">K72</f>
        <v>260</v>
      </c>
      <c r="E72" s="1395" t="s">
        <v>496</v>
      </c>
      <c r="F72" s="1393" t="n">
        <f aca="false">L72</f>
        <v>1200</v>
      </c>
      <c r="G72" s="1395" t="s">
        <v>496</v>
      </c>
      <c r="H72" s="1392" t="n">
        <v>2</v>
      </c>
      <c r="I72" s="1394" t="s">
        <v>497</v>
      </c>
      <c r="J72" s="1338" t="n">
        <v>150</v>
      </c>
      <c r="K72" s="1209" t="n">
        <v>260</v>
      </c>
      <c r="L72" s="1209" t="n">
        <v>1200</v>
      </c>
      <c r="M72" s="1210" t="n">
        <v>15.5109065867162</v>
      </c>
      <c r="N72" s="1211" t="n">
        <v>855.639993474</v>
      </c>
      <c r="O72" s="1212" t="n">
        <v>22526.509689045</v>
      </c>
      <c r="P72" s="1341" t="n">
        <v>28047.631133925</v>
      </c>
      <c r="Q72" s="1213" t="n">
        <v>12961.001336805</v>
      </c>
      <c r="R72" s="1301" t="n">
        <v>35487.51102585</v>
      </c>
      <c r="S72" s="1344" t="n">
        <v>41008.63247073</v>
      </c>
    </row>
    <row r="73" customFormat="false" ht="16.5" hidden="false" customHeight="false" outlineLevel="0" collapsed="false">
      <c r="A73" s="1391" t="s">
        <v>342</v>
      </c>
      <c r="B73" s="1395" t="n">
        <f aca="false">J73</f>
        <v>150</v>
      </c>
      <c r="C73" s="1395" t="s">
        <v>496</v>
      </c>
      <c r="D73" s="1395" t="n">
        <f aca="false">K73</f>
        <v>260</v>
      </c>
      <c r="E73" s="1395" t="s">
        <v>496</v>
      </c>
      <c r="F73" s="1393" t="n">
        <f aca="false">L73</f>
        <v>1250</v>
      </c>
      <c r="G73" s="1395" t="s">
        <v>496</v>
      </c>
      <c r="H73" s="1392" t="n">
        <v>2</v>
      </c>
      <c r="I73" s="1394" t="s">
        <v>497</v>
      </c>
      <c r="J73" s="1338" t="n">
        <v>150</v>
      </c>
      <c r="K73" s="1209" t="n">
        <v>260</v>
      </c>
      <c r="L73" s="1209" t="n">
        <v>1250</v>
      </c>
      <c r="M73" s="1210" t="n">
        <v>16.0833043162937</v>
      </c>
      <c r="N73" s="1211" t="n">
        <v>905.971757796</v>
      </c>
      <c r="O73" s="1212" t="n">
        <v>23172.202643175</v>
      </c>
      <c r="P73" s="1341" t="n">
        <v>28872.3592146825</v>
      </c>
      <c r="Q73" s="1213" t="n">
        <v>13364.3757408863</v>
      </c>
      <c r="R73" s="1301" t="n">
        <v>36536.5783840613</v>
      </c>
      <c r="S73" s="1344" t="n">
        <v>42236.7349555688</v>
      </c>
    </row>
    <row r="74" customFormat="false" ht="16.5" hidden="false" customHeight="false" outlineLevel="0" collapsed="false">
      <c r="A74" s="1391" t="s">
        <v>342</v>
      </c>
      <c r="B74" s="1395" t="n">
        <f aca="false">J74</f>
        <v>150</v>
      </c>
      <c r="C74" s="1395" t="s">
        <v>496</v>
      </c>
      <c r="D74" s="1395" t="n">
        <f aca="false">K74</f>
        <v>260</v>
      </c>
      <c r="E74" s="1395" t="s">
        <v>496</v>
      </c>
      <c r="F74" s="1393" t="n">
        <f aca="false">L74</f>
        <v>1300</v>
      </c>
      <c r="G74" s="1395" t="s">
        <v>496</v>
      </c>
      <c r="H74" s="1392" t="n">
        <v>2</v>
      </c>
      <c r="I74" s="1394" t="s">
        <v>497</v>
      </c>
      <c r="J74" s="1338" t="n">
        <v>150</v>
      </c>
      <c r="K74" s="1209" t="n">
        <v>260</v>
      </c>
      <c r="L74" s="1209" t="n">
        <v>1300</v>
      </c>
      <c r="M74" s="1210" t="n">
        <v>16.6557020458712</v>
      </c>
      <c r="N74" s="1211" t="n">
        <v>956.303522118</v>
      </c>
      <c r="O74" s="1212" t="n">
        <v>23817.8954660963</v>
      </c>
      <c r="P74" s="1341" t="n">
        <v>29697.0874266488</v>
      </c>
      <c r="Q74" s="1213" t="n">
        <v>13983.24713355</v>
      </c>
      <c r="R74" s="1301" t="n">
        <v>37801.1425996463</v>
      </c>
      <c r="S74" s="1344" t="n">
        <v>43680.3345601988</v>
      </c>
    </row>
    <row r="75" customFormat="false" ht="16.5" hidden="false" customHeight="false" outlineLevel="0" collapsed="false">
      <c r="A75" s="1391" t="s">
        <v>342</v>
      </c>
      <c r="B75" s="1395" t="n">
        <f aca="false">J75</f>
        <v>150</v>
      </c>
      <c r="C75" s="1395" t="s">
        <v>496</v>
      </c>
      <c r="D75" s="1395" t="n">
        <f aca="false">K75</f>
        <v>260</v>
      </c>
      <c r="E75" s="1395" t="s">
        <v>496</v>
      </c>
      <c r="F75" s="1393" t="n">
        <f aca="false">L75</f>
        <v>1350</v>
      </c>
      <c r="G75" s="1395" t="s">
        <v>496</v>
      </c>
      <c r="H75" s="1392" t="n">
        <v>2</v>
      </c>
      <c r="I75" s="1394" t="s">
        <v>497</v>
      </c>
      <c r="J75" s="1338" t="n">
        <v>150</v>
      </c>
      <c r="K75" s="1209" t="n">
        <v>260</v>
      </c>
      <c r="L75" s="1209" t="n">
        <v>1350</v>
      </c>
      <c r="M75" s="1210" t="n">
        <v>17.2280997754488</v>
      </c>
      <c r="N75" s="1211" t="n">
        <v>1006.63528644</v>
      </c>
      <c r="O75" s="1212" t="n">
        <v>24463.5884202263</v>
      </c>
      <c r="P75" s="1341" t="n">
        <v>30521.815638615</v>
      </c>
      <c r="Q75" s="1213" t="n">
        <v>14386.6215376313</v>
      </c>
      <c r="R75" s="1301" t="n">
        <v>38850.2099578575</v>
      </c>
      <c r="S75" s="1344" t="n">
        <v>44908.4371762463</v>
      </c>
    </row>
    <row r="76" customFormat="false" ht="16.5" hidden="false" customHeight="false" outlineLevel="0" collapsed="false">
      <c r="A76" s="1391" t="s">
        <v>342</v>
      </c>
      <c r="B76" s="1395" t="n">
        <f aca="false">J76</f>
        <v>150</v>
      </c>
      <c r="C76" s="1395" t="s">
        <v>496</v>
      </c>
      <c r="D76" s="1395" t="n">
        <f aca="false">K76</f>
        <v>260</v>
      </c>
      <c r="E76" s="1395" t="s">
        <v>496</v>
      </c>
      <c r="F76" s="1393" t="n">
        <f aca="false">L76</f>
        <v>1400</v>
      </c>
      <c r="G76" s="1395" t="s">
        <v>496</v>
      </c>
      <c r="H76" s="1392" t="n">
        <v>2</v>
      </c>
      <c r="I76" s="1394" t="s">
        <v>497</v>
      </c>
      <c r="J76" s="1338" t="n">
        <v>150</v>
      </c>
      <c r="K76" s="1209" t="n">
        <v>260</v>
      </c>
      <c r="L76" s="1209" t="n">
        <v>1400</v>
      </c>
      <c r="M76" s="1210" t="n">
        <v>17.8004975050263</v>
      </c>
      <c r="N76" s="1211" t="n">
        <v>1056.967050762</v>
      </c>
      <c r="O76" s="1212" t="n">
        <v>25109.2812431475</v>
      </c>
      <c r="P76" s="1341" t="n">
        <v>31346.5437193725</v>
      </c>
      <c r="Q76" s="1213" t="n">
        <v>15005.492930295</v>
      </c>
      <c r="R76" s="1301" t="n">
        <v>40114.7741734425</v>
      </c>
      <c r="S76" s="1344" t="n">
        <v>46352.0366496675</v>
      </c>
    </row>
    <row r="77" customFormat="false" ht="16.5" hidden="false" customHeight="false" outlineLevel="0" collapsed="false">
      <c r="A77" s="1391" t="s">
        <v>342</v>
      </c>
      <c r="B77" s="1395" t="n">
        <f aca="false">J77</f>
        <v>150</v>
      </c>
      <c r="C77" s="1395" t="s">
        <v>496</v>
      </c>
      <c r="D77" s="1395" t="n">
        <f aca="false">K77</f>
        <v>260</v>
      </c>
      <c r="E77" s="1395" t="s">
        <v>496</v>
      </c>
      <c r="F77" s="1393" t="n">
        <f aca="false">L77</f>
        <v>1450</v>
      </c>
      <c r="G77" s="1395" t="s">
        <v>496</v>
      </c>
      <c r="H77" s="1392" t="n">
        <v>2</v>
      </c>
      <c r="I77" s="1394" t="s">
        <v>497</v>
      </c>
      <c r="J77" s="1338" t="n">
        <v>150</v>
      </c>
      <c r="K77" s="1209" t="n">
        <v>260</v>
      </c>
      <c r="L77" s="1209" t="n">
        <v>1450</v>
      </c>
      <c r="M77" s="1210" t="n">
        <v>18.3728952346038</v>
      </c>
      <c r="N77" s="1211" t="n">
        <v>1107.298815084</v>
      </c>
      <c r="O77" s="1212" t="n">
        <v>25754.9741972775</v>
      </c>
      <c r="P77" s="1341" t="n">
        <v>32171.2719313388</v>
      </c>
      <c r="Q77" s="1213" t="n">
        <v>15408.8673343763</v>
      </c>
      <c r="R77" s="1301" t="n">
        <v>41163.8415316538</v>
      </c>
      <c r="S77" s="1344" t="n">
        <v>47580.139265715</v>
      </c>
    </row>
    <row r="78" customFormat="false" ht="16.5" hidden="false" customHeight="false" outlineLevel="0" collapsed="false">
      <c r="A78" s="1391" t="s">
        <v>342</v>
      </c>
      <c r="B78" s="1395" t="n">
        <f aca="false">J78</f>
        <v>150</v>
      </c>
      <c r="C78" s="1395" t="s">
        <v>496</v>
      </c>
      <c r="D78" s="1395" t="n">
        <f aca="false">K78</f>
        <v>260</v>
      </c>
      <c r="E78" s="1395" t="s">
        <v>496</v>
      </c>
      <c r="F78" s="1393" t="n">
        <f aca="false">L78</f>
        <v>1500</v>
      </c>
      <c r="G78" s="1395" t="s">
        <v>496</v>
      </c>
      <c r="H78" s="1392" t="n">
        <v>2</v>
      </c>
      <c r="I78" s="1394" t="s">
        <v>497</v>
      </c>
      <c r="J78" s="1338" t="n">
        <v>150</v>
      </c>
      <c r="K78" s="1209" t="n">
        <v>260</v>
      </c>
      <c r="L78" s="1209" t="n">
        <v>1500</v>
      </c>
      <c r="M78" s="1210" t="n">
        <v>19.3240645641814</v>
      </c>
      <c r="N78" s="1211" t="n">
        <v>1157.630579406</v>
      </c>
      <c r="O78" s="1212" t="n">
        <v>27121.5368148938</v>
      </c>
      <c r="P78" s="1341" t="n">
        <v>33942.7611525488</v>
      </c>
      <c r="Q78" s="1213" t="n">
        <v>16027.73872704</v>
      </c>
      <c r="R78" s="1301" t="n">
        <v>43149.2755419338</v>
      </c>
      <c r="S78" s="1344" t="n">
        <v>49970.4998795888</v>
      </c>
    </row>
    <row r="79" customFormat="false" ht="16.5" hidden="false" customHeight="false" outlineLevel="0" collapsed="false">
      <c r="A79" s="1391" t="s">
        <v>342</v>
      </c>
      <c r="B79" s="1395" t="n">
        <f aca="false">J79</f>
        <v>150</v>
      </c>
      <c r="C79" s="1395" t="s">
        <v>496</v>
      </c>
      <c r="D79" s="1395" t="n">
        <f aca="false">K79</f>
        <v>260</v>
      </c>
      <c r="E79" s="1395" t="s">
        <v>496</v>
      </c>
      <c r="F79" s="1393" t="n">
        <f aca="false">L79</f>
        <v>1550</v>
      </c>
      <c r="G79" s="1395" t="s">
        <v>496</v>
      </c>
      <c r="H79" s="1392" t="n">
        <v>2</v>
      </c>
      <c r="I79" s="1394" t="s">
        <v>497</v>
      </c>
      <c r="J79" s="1338" t="n">
        <v>150</v>
      </c>
      <c r="K79" s="1209" t="n">
        <v>260</v>
      </c>
      <c r="L79" s="1209" t="n">
        <v>1550</v>
      </c>
      <c r="M79" s="1210" t="n">
        <v>19.8964622937589</v>
      </c>
      <c r="N79" s="1211" t="n">
        <v>1207.962343728</v>
      </c>
      <c r="O79" s="1212" t="n">
        <v>27767.2297690238</v>
      </c>
      <c r="P79" s="1341" t="n">
        <v>34767.489364515</v>
      </c>
      <c r="Q79" s="1213" t="n">
        <v>16431.1131311213</v>
      </c>
      <c r="R79" s="1301" t="n">
        <v>44198.342900145</v>
      </c>
      <c r="S79" s="1344" t="n">
        <v>51198.6024956363</v>
      </c>
    </row>
    <row r="80" customFormat="false" ht="16.5" hidden="false" customHeight="false" outlineLevel="0" collapsed="false">
      <c r="A80" s="1391" t="s">
        <v>342</v>
      </c>
      <c r="B80" s="1392" t="n">
        <f aca="false">J80</f>
        <v>150</v>
      </c>
      <c r="C80" s="1392" t="s">
        <v>496</v>
      </c>
      <c r="D80" s="1392" t="n">
        <f aca="false">K80</f>
        <v>260</v>
      </c>
      <c r="E80" s="1392" t="s">
        <v>496</v>
      </c>
      <c r="F80" s="1393" t="n">
        <f aca="false">L80</f>
        <v>1600</v>
      </c>
      <c r="G80" s="1392" t="s">
        <v>496</v>
      </c>
      <c r="H80" s="1392" t="n">
        <v>2</v>
      </c>
      <c r="I80" s="1394" t="s">
        <v>497</v>
      </c>
      <c r="J80" s="1338" t="n">
        <v>150</v>
      </c>
      <c r="K80" s="1209" t="n">
        <v>260</v>
      </c>
      <c r="L80" s="1209" t="n">
        <v>1600</v>
      </c>
      <c r="M80" s="1210" t="n">
        <v>20.4688600233364</v>
      </c>
      <c r="N80" s="1211" t="n">
        <v>1258.29410805</v>
      </c>
      <c r="O80" s="1212" t="n">
        <v>28412.922591945</v>
      </c>
      <c r="P80" s="1341" t="n">
        <v>35592.2175764813</v>
      </c>
      <c r="Q80" s="1213" t="n">
        <v>16834.4875352025</v>
      </c>
      <c r="R80" s="1301" t="n">
        <v>45247.4101271475</v>
      </c>
      <c r="S80" s="1344" t="n">
        <v>52426.7051116838</v>
      </c>
    </row>
    <row r="81" customFormat="false" ht="16.5" hidden="false" customHeight="false" outlineLevel="0" collapsed="false">
      <c r="A81" s="1391" t="s">
        <v>342</v>
      </c>
      <c r="B81" s="1395" t="n">
        <f aca="false">J81</f>
        <v>150</v>
      </c>
      <c r="C81" s="1395" t="s">
        <v>496</v>
      </c>
      <c r="D81" s="1395" t="n">
        <f aca="false">K81</f>
        <v>260</v>
      </c>
      <c r="E81" s="1395" t="s">
        <v>496</v>
      </c>
      <c r="F81" s="1393" t="n">
        <f aca="false">L81</f>
        <v>1650</v>
      </c>
      <c r="G81" s="1395" t="s">
        <v>496</v>
      </c>
      <c r="H81" s="1392" t="n">
        <v>2</v>
      </c>
      <c r="I81" s="1394" t="s">
        <v>497</v>
      </c>
      <c r="J81" s="1338" t="n">
        <v>150</v>
      </c>
      <c r="K81" s="1209" t="n">
        <v>260</v>
      </c>
      <c r="L81" s="1209" t="n">
        <v>1650</v>
      </c>
      <c r="M81" s="1210" t="n">
        <v>21.041257752914</v>
      </c>
      <c r="N81" s="1211" t="n">
        <v>1308.625872372</v>
      </c>
      <c r="O81" s="1212" t="n">
        <v>29058.615546075</v>
      </c>
      <c r="P81" s="1341" t="n">
        <v>36416.9456572388</v>
      </c>
      <c r="Q81" s="1213" t="n">
        <v>17453.3587966575</v>
      </c>
      <c r="R81" s="1301" t="n">
        <v>46511.9743427325</v>
      </c>
      <c r="S81" s="1344" t="n">
        <v>53870.3044538963</v>
      </c>
    </row>
    <row r="82" customFormat="false" ht="16.5" hidden="false" customHeight="false" outlineLevel="0" collapsed="false">
      <c r="A82" s="1391" t="s">
        <v>342</v>
      </c>
      <c r="B82" s="1395" t="n">
        <f aca="false">J82</f>
        <v>150</v>
      </c>
      <c r="C82" s="1395" t="s">
        <v>496</v>
      </c>
      <c r="D82" s="1395" t="n">
        <f aca="false">K82</f>
        <v>260</v>
      </c>
      <c r="E82" s="1395" t="s">
        <v>496</v>
      </c>
      <c r="F82" s="1393" t="n">
        <f aca="false">L82</f>
        <v>1700</v>
      </c>
      <c r="G82" s="1395" t="s">
        <v>496</v>
      </c>
      <c r="H82" s="1392" t="n">
        <v>2</v>
      </c>
      <c r="I82" s="1394" t="s">
        <v>497</v>
      </c>
      <c r="J82" s="1338" t="n">
        <v>150</v>
      </c>
      <c r="K82" s="1209" t="n">
        <v>260</v>
      </c>
      <c r="L82" s="1209" t="n">
        <v>1700</v>
      </c>
      <c r="M82" s="1210" t="n">
        <v>21.6136554824915</v>
      </c>
      <c r="N82" s="1211" t="n">
        <v>1358.957636694</v>
      </c>
      <c r="O82" s="1212" t="n">
        <v>29704.3083689963</v>
      </c>
      <c r="P82" s="1341" t="n">
        <v>37241.673869205</v>
      </c>
      <c r="Q82" s="1213" t="n">
        <v>17856.7332007388</v>
      </c>
      <c r="R82" s="1301" t="n">
        <v>47561.041569735</v>
      </c>
      <c r="S82" s="1344" t="n">
        <v>55098.4070699438</v>
      </c>
    </row>
    <row r="83" customFormat="false" ht="16.5" hidden="false" customHeight="false" outlineLevel="0" collapsed="false">
      <c r="A83" s="1391" t="s">
        <v>342</v>
      </c>
      <c r="B83" s="1395" t="n">
        <f aca="false">J83</f>
        <v>150</v>
      </c>
      <c r="C83" s="1395" t="s">
        <v>496</v>
      </c>
      <c r="D83" s="1395" t="n">
        <f aca="false">K83</f>
        <v>260</v>
      </c>
      <c r="E83" s="1395" t="s">
        <v>496</v>
      </c>
      <c r="F83" s="1393" t="n">
        <f aca="false">L83</f>
        <v>1750</v>
      </c>
      <c r="G83" s="1395" t="s">
        <v>496</v>
      </c>
      <c r="H83" s="1392" t="n">
        <v>2</v>
      </c>
      <c r="I83" s="1394" t="s">
        <v>497</v>
      </c>
      <c r="J83" s="1338" t="n">
        <v>150</v>
      </c>
      <c r="K83" s="1209" t="n">
        <v>260</v>
      </c>
      <c r="L83" s="1209" t="n">
        <v>1750</v>
      </c>
      <c r="M83" s="1210" t="n">
        <v>22.186053212069</v>
      </c>
      <c r="N83" s="1211" t="n">
        <v>1409.289401016</v>
      </c>
      <c r="O83" s="1212" t="n">
        <v>30350.0013231263</v>
      </c>
      <c r="P83" s="1341" t="n">
        <v>38066.4019499625</v>
      </c>
      <c r="Q83" s="1213" t="n">
        <v>18475.6045934025</v>
      </c>
      <c r="R83" s="1301" t="n">
        <v>48825.6059165288</v>
      </c>
      <c r="S83" s="1344" t="n">
        <v>56542.006543365</v>
      </c>
    </row>
    <row r="84" customFormat="false" ht="16.5" hidden="false" customHeight="false" outlineLevel="0" collapsed="false">
      <c r="A84" s="1391" t="s">
        <v>342</v>
      </c>
      <c r="B84" s="1395" t="n">
        <f aca="false">J84</f>
        <v>150</v>
      </c>
      <c r="C84" s="1395" t="s">
        <v>496</v>
      </c>
      <c r="D84" s="1395" t="n">
        <f aca="false">K84</f>
        <v>260</v>
      </c>
      <c r="E84" s="1395" t="s">
        <v>496</v>
      </c>
      <c r="F84" s="1393" t="n">
        <f aca="false">L84</f>
        <v>1800</v>
      </c>
      <c r="G84" s="1395" t="s">
        <v>496</v>
      </c>
      <c r="H84" s="1392" t="n">
        <v>2</v>
      </c>
      <c r="I84" s="1394" t="s">
        <v>497</v>
      </c>
      <c r="J84" s="1338" t="n">
        <v>150</v>
      </c>
      <c r="K84" s="1209" t="n">
        <v>260</v>
      </c>
      <c r="L84" s="1209" t="n">
        <v>1800</v>
      </c>
      <c r="M84" s="1210" t="n">
        <v>22.7584509416466</v>
      </c>
      <c r="N84" s="1211" t="n">
        <v>1459.621165338</v>
      </c>
      <c r="O84" s="1212" t="n">
        <v>30995.6941460475</v>
      </c>
      <c r="P84" s="1341" t="n">
        <v>38891.1301619288</v>
      </c>
      <c r="Q84" s="1213" t="n">
        <v>18878.9789974838</v>
      </c>
      <c r="R84" s="1301" t="n">
        <v>49874.6731435313</v>
      </c>
      <c r="S84" s="1344" t="n">
        <v>57770.1091594125</v>
      </c>
    </row>
    <row r="85" customFormat="false" ht="16.5" hidden="false" customHeight="false" outlineLevel="0" collapsed="false">
      <c r="A85" s="1391" t="s">
        <v>342</v>
      </c>
      <c r="B85" s="1395" t="n">
        <f aca="false">J85</f>
        <v>150</v>
      </c>
      <c r="C85" s="1395" t="s">
        <v>496</v>
      </c>
      <c r="D85" s="1395" t="n">
        <f aca="false">K85</f>
        <v>260</v>
      </c>
      <c r="E85" s="1395" t="s">
        <v>496</v>
      </c>
      <c r="F85" s="1393" t="n">
        <f aca="false">L85</f>
        <v>1850</v>
      </c>
      <c r="G85" s="1395" t="s">
        <v>496</v>
      </c>
      <c r="H85" s="1392" t="n">
        <v>2</v>
      </c>
      <c r="I85" s="1394" t="s">
        <v>497</v>
      </c>
      <c r="J85" s="1338" t="n">
        <v>150</v>
      </c>
      <c r="K85" s="1209" t="n">
        <v>260</v>
      </c>
      <c r="L85" s="1209" t="n">
        <v>1850</v>
      </c>
      <c r="M85" s="1210" t="n">
        <v>23.3308486712241</v>
      </c>
      <c r="N85" s="1211" t="n">
        <v>1509.95292966</v>
      </c>
      <c r="O85" s="1212" t="n">
        <v>31641.3871001775</v>
      </c>
      <c r="P85" s="1341" t="n">
        <v>39715.8582426863</v>
      </c>
      <c r="Q85" s="1213" t="n">
        <v>19497.8503901475</v>
      </c>
      <c r="R85" s="1301" t="n">
        <v>51139.237490325</v>
      </c>
      <c r="S85" s="1344" t="n">
        <v>59213.7086328338</v>
      </c>
    </row>
    <row r="86" customFormat="false" ht="16.5" hidden="false" customHeight="false" outlineLevel="0" collapsed="false">
      <c r="A86" s="1391" t="s">
        <v>342</v>
      </c>
      <c r="B86" s="1395" t="n">
        <f aca="false">J86</f>
        <v>150</v>
      </c>
      <c r="C86" s="1395" t="s">
        <v>496</v>
      </c>
      <c r="D86" s="1395" t="n">
        <f aca="false">K86</f>
        <v>260</v>
      </c>
      <c r="E86" s="1395" t="s">
        <v>496</v>
      </c>
      <c r="F86" s="1393" t="n">
        <f aca="false">L86</f>
        <v>1900</v>
      </c>
      <c r="G86" s="1395" t="s">
        <v>496</v>
      </c>
      <c r="H86" s="1392" t="n">
        <v>2</v>
      </c>
      <c r="I86" s="1394" t="s">
        <v>497</v>
      </c>
      <c r="J86" s="1338" t="n">
        <v>150</v>
      </c>
      <c r="K86" s="1209" t="n">
        <v>260</v>
      </c>
      <c r="L86" s="1209" t="n">
        <v>1900</v>
      </c>
      <c r="M86" s="1210" t="n">
        <v>23.9032464008016</v>
      </c>
      <c r="N86" s="1211" t="n">
        <v>1560.284693982</v>
      </c>
      <c r="O86" s="1212" t="n">
        <v>32287.0799230988</v>
      </c>
      <c r="P86" s="1341" t="n">
        <v>40540.5864546525</v>
      </c>
      <c r="Q86" s="1213" t="n">
        <v>19901.2247942288</v>
      </c>
      <c r="R86" s="1301" t="n">
        <v>52188.3047173275</v>
      </c>
      <c r="S86" s="1344" t="n">
        <v>60441.8112488813</v>
      </c>
    </row>
    <row r="87" customFormat="false" ht="16.5" hidden="false" customHeight="false" outlineLevel="0" collapsed="false">
      <c r="A87" s="1391" t="s">
        <v>342</v>
      </c>
      <c r="B87" s="1395" t="n">
        <f aca="false">J87</f>
        <v>150</v>
      </c>
      <c r="C87" s="1395" t="s">
        <v>496</v>
      </c>
      <c r="D87" s="1395" t="n">
        <f aca="false">K87</f>
        <v>260</v>
      </c>
      <c r="E87" s="1395" t="s">
        <v>496</v>
      </c>
      <c r="F87" s="1393" t="n">
        <f aca="false">L87</f>
        <v>1950</v>
      </c>
      <c r="G87" s="1395" t="s">
        <v>496</v>
      </c>
      <c r="H87" s="1392" t="n">
        <v>2</v>
      </c>
      <c r="I87" s="1394" t="s">
        <v>497</v>
      </c>
      <c r="J87" s="1338" t="n">
        <v>150</v>
      </c>
      <c r="K87" s="1209" t="n">
        <v>260</v>
      </c>
      <c r="L87" s="1209" t="n">
        <v>1950</v>
      </c>
      <c r="M87" s="1210" t="n">
        <v>24.4756441303792</v>
      </c>
      <c r="N87" s="1211" t="n">
        <v>1610.616458304</v>
      </c>
      <c r="O87" s="1212" t="n">
        <v>32932.77274602</v>
      </c>
      <c r="P87" s="1341" t="n">
        <v>41365.3146666188</v>
      </c>
      <c r="Q87" s="1213" t="n">
        <v>20304.59919831</v>
      </c>
      <c r="R87" s="1301" t="n">
        <v>53237.37194433</v>
      </c>
      <c r="S87" s="1344" t="n">
        <v>61669.9138649288</v>
      </c>
    </row>
    <row r="88" customFormat="false" ht="16.5" hidden="false" customHeight="false" outlineLevel="0" collapsed="false">
      <c r="A88" s="1391" t="s">
        <v>342</v>
      </c>
      <c r="B88" s="1395" t="n">
        <f aca="false">J88</f>
        <v>150</v>
      </c>
      <c r="C88" s="1395" t="s">
        <v>496</v>
      </c>
      <c r="D88" s="1395" t="n">
        <f aca="false">K88</f>
        <v>260</v>
      </c>
      <c r="E88" s="1395" t="s">
        <v>496</v>
      </c>
      <c r="F88" s="1393" t="n">
        <f aca="false">L88</f>
        <v>2000</v>
      </c>
      <c r="G88" s="1395" t="s">
        <v>496</v>
      </c>
      <c r="H88" s="1392" t="n">
        <v>2</v>
      </c>
      <c r="I88" s="1394" t="s">
        <v>497</v>
      </c>
      <c r="J88" s="1338" t="n">
        <v>150</v>
      </c>
      <c r="K88" s="1209" t="n">
        <v>260</v>
      </c>
      <c r="L88" s="1209" t="n">
        <v>2000</v>
      </c>
      <c r="M88" s="1210" t="n">
        <v>25.1494886599567</v>
      </c>
      <c r="N88" s="1211" t="n">
        <v>1660.948222626</v>
      </c>
      <c r="O88" s="1212" t="n">
        <v>33994.1393500388</v>
      </c>
      <c r="P88" s="1341" t="n">
        <v>42329.8692880763</v>
      </c>
      <c r="Q88" s="1213" t="n">
        <v>20923.4705909738</v>
      </c>
      <c r="R88" s="1301" t="n">
        <v>54917.6099410125</v>
      </c>
      <c r="S88" s="1344" t="n">
        <v>63253.33987905</v>
      </c>
    </row>
    <row r="89" customFormat="false" ht="16.5" hidden="false" customHeight="false" outlineLevel="0" collapsed="false">
      <c r="A89" s="1391" t="s">
        <v>342</v>
      </c>
      <c r="B89" s="1395" t="n">
        <f aca="false">J89</f>
        <v>150</v>
      </c>
      <c r="C89" s="1395" t="s">
        <v>496</v>
      </c>
      <c r="D89" s="1395" t="n">
        <f aca="false">K89</f>
        <v>260</v>
      </c>
      <c r="E89" s="1395" t="s">
        <v>496</v>
      </c>
      <c r="F89" s="1393" t="n">
        <f aca="false">L89</f>
        <v>2050</v>
      </c>
      <c r="G89" s="1395" t="s">
        <v>496</v>
      </c>
      <c r="H89" s="1392" t="n">
        <v>2</v>
      </c>
      <c r="I89" s="1394" t="s">
        <v>497</v>
      </c>
      <c r="J89" s="1338" t="n">
        <v>150</v>
      </c>
      <c r="K89" s="1209" t="n">
        <v>260</v>
      </c>
      <c r="L89" s="1209" t="n">
        <v>2050</v>
      </c>
      <c r="M89" s="1210" t="n">
        <v>25.7218863895342</v>
      </c>
      <c r="N89" s="1211" t="n">
        <v>1711.279986948</v>
      </c>
      <c r="O89" s="1212" t="n">
        <v>34639.83217296</v>
      </c>
      <c r="P89" s="1341" t="n">
        <v>43154.5975000425</v>
      </c>
      <c r="Q89" s="1213" t="n">
        <v>21326.844995055</v>
      </c>
      <c r="R89" s="1301" t="n">
        <v>55966.677168015</v>
      </c>
      <c r="S89" s="1344" t="n">
        <v>64481.4424950975</v>
      </c>
    </row>
    <row r="90" customFormat="false" ht="16.5" hidden="false" customHeight="false" outlineLevel="0" collapsed="false">
      <c r="A90" s="1391" t="s">
        <v>342</v>
      </c>
      <c r="B90" s="1392" t="n">
        <f aca="false">J90</f>
        <v>150</v>
      </c>
      <c r="C90" s="1392" t="s">
        <v>496</v>
      </c>
      <c r="D90" s="1392" t="n">
        <f aca="false">K90</f>
        <v>260</v>
      </c>
      <c r="E90" s="1392" t="s">
        <v>496</v>
      </c>
      <c r="F90" s="1393" t="n">
        <f aca="false">L90</f>
        <v>2100</v>
      </c>
      <c r="G90" s="1392" t="s">
        <v>496</v>
      </c>
      <c r="H90" s="1392" t="n">
        <v>2</v>
      </c>
      <c r="I90" s="1394" t="s">
        <v>497</v>
      </c>
      <c r="J90" s="1338" t="n">
        <v>150</v>
      </c>
      <c r="K90" s="1209" t="n">
        <v>260</v>
      </c>
      <c r="L90" s="1209" t="n">
        <v>2100</v>
      </c>
      <c r="M90" s="1210" t="n">
        <v>26.2942841191118</v>
      </c>
      <c r="N90" s="1211" t="n">
        <v>1761.61175127</v>
      </c>
      <c r="O90" s="1212" t="n">
        <v>35285.52512709</v>
      </c>
      <c r="P90" s="1341" t="n">
        <v>43979.3255808</v>
      </c>
      <c r="Q90" s="1213" t="n">
        <v>21945.7163877188</v>
      </c>
      <c r="R90" s="1301" t="n">
        <v>57231.2415148088</v>
      </c>
      <c r="S90" s="1344" t="n">
        <v>65925.0419685188</v>
      </c>
    </row>
    <row r="91" customFormat="false" ht="16.5" hidden="false" customHeight="false" outlineLevel="0" collapsed="false">
      <c r="A91" s="1391" t="s">
        <v>342</v>
      </c>
      <c r="B91" s="1395" t="n">
        <f aca="false">J91</f>
        <v>150</v>
      </c>
      <c r="C91" s="1395" t="s">
        <v>496</v>
      </c>
      <c r="D91" s="1395" t="n">
        <f aca="false">K91</f>
        <v>260</v>
      </c>
      <c r="E91" s="1395" t="s">
        <v>496</v>
      </c>
      <c r="F91" s="1393" t="n">
        <f aca="false">L91</f>
        <v>2150</v>
      </c>
      <c r="G91" s="1395" t="s">
        <v>496</v>
      </c>
      <c r="H91" s="1392" t="n">
        <v>2</v>
      </c>
      <c r="I91" s="1394" t="s">
        <v>497</v>
      </c>
      <c r="J91" s="1338" t="n">
        <v>150</v>
      </c>
      <c r="K91" s="1209" t="n">
        <v>260</v>
      </c>
      <c r="L91" s="1209" t="n">
        <v>2150</v>
      </c>
      <c r="M91" s="1210" t="n">
        <v>26.8666818486893</v>
      </c>
      <c r="N91" s="1211" t="n">
        <v>1811.943515592</v>
      </c>
      <c r="O91" s="1212" t="n">
        <v>35931.2179500113</v>
      </c>
      <c r="P91" s="1341" t="n">
        <v>44804.0537927663</v>
      </c>
      <c r="Q91" s="1213" t="n">
        <v>22349.0907918</v>
      </c>
      <c r="R91" s="1301" t="n">
        <v>58280.3087418113</v>
      </c>
      <c r="S91" s="1344" t="n">
        <v>67153.1445845663</v>
      </c>
    </row>
    <row r="92" customFormat="false" ht="16.5" hidden="false" customHeight="false" outlineLevel="0" collapsed="false">
      <c r="A92" s="1391" t="s">
        <v>342</v>
      </c>
      <c r="B92" s="1395" t="n">
        <f aca="false">J92</f>
        <v>150</v>
      </c>
      <c r="C92" s="1395" t="s">
        <v>496</v>
      </c>
      <c r="D92" s="1395" t="n">
        <f aca="false">K92</f>
        <v>260</v>
      </c>
      <c r="E92" s="1395" t="s">
        <v>496</v>
      </c>
      <c r="F92" s="1393" t="n">
        <f aca="false">L92</f>
        <v>2200</v>
      </c>
      <c r="G92" s="1395" t="s">
        <v>496</v>
      </c>
      <c r="H92" s="1392" t="n">
        <v>2</v>
      </c>
      <c r="I92" s="1394" t="s">
        <v>497</v>
      </c>
      <c r="J92" s="1338" t="n">
        <v>150</v>
      </c>
      <c r="K92" s="1209" t="n">
        <v>260</v>
      </c>
      <c r="L92" s="1209" t="n">
        <v>2200</v>
      </c>
      <c r="M92" s="1210" t="n">
        <v>27.4390795782668</v>
      </c>
      <c r="N92" s="1211" t="n">
        <v>1862.275279914</v>
      </c>
      <c r="O92" s="1212" t="n">
        <v>36576.9109041413</v>
      </c>
      <c r="P92" s="1341" t="n">
        <v>45628.7820047325</v>
      </c>
      <c r="Q92" s="1213" t="n">
        <v>22967.9621844638</v>
      </c>
      <c r="R92" s="1301" t="n">
        <v>59544.873088605</v>
      </c>
      <c r="S92" s="1344" t="n">
        <v>68596.7441891963</v>
      </c>
    </row>
    <row r="93" customFormat="false" ht="16.5" hidden="false" customHeight="false" outlineLevel="0" collapsed="false">
      <c r="A93" s="1391" t="s">
        <v>342</v>
      </c>
      <c r="B93" s="1395" t="n">
        <f aca="false">J93</f>
        <v>150</v>
      </c>
      <c r="C93" s="1395" t="s">
        <v>496</v>
      </c>
      <c r="D93" s="1395" t="n">
        <f aca="false">K93</f>
        <v>260</v>
      </c>
      <c r="E93" s="1395" t="s">
        <v>496</v>
      </c>
      <c r="F93" s="1393" t="n">
        <f aca="false">L93</f>
        <v>2250</v>
      </c>
      <c r="G93" s="1395" t="s">
        <v>496</v>
      </c>
      <c r="H93" s="1392" t="n">
        <v>2</v>
      </c>
      <c r="I93" s="1394" t="s">
        <v>497</v>
      </c>
      <c r="J93" s="1338" t="n">
        <v>150</v>
      </c>
      <c r="K93" s="1209" t="n">
        <v>260</v>
      </c>
      <c r="L93" s="1209" t="n">
        <v>2250</v>
      </c>
      <c r="M93" s="1210" t="n">
        <v>28.0114773078444</v>
      </c>
      <c r="N93" s="1211" t="n">
        <v>1912.607044236</v>
      </c>
      <c r="O93" s="1212" t="n">
        <v>37222.6037270625</v>
      </c>
      <c r="P93" s="1341" t="n">
        <v>46453.51008549</v>
      </c>
      <c r="Q93" s="1213" t="n">
        <v>23371.3364573363</v>
      </c>
      <c r="R93" s="1301" t="n">
        <v>60593.9401843988</v>
      </c>
      <c r="S93" s="1344" t="n">
        <v>69824.8465428263</v>
      </c>
    </row>
    <row r="94" customFormat="false" ht="16.5" hidden="false" customHeight="false" outlineLevel="0" collapsed="false">
      <c r="A94" s="1391" t="s">
        <v>342</v>
      </c>
      <c r="B94" s="1395" t="n">
        <f aca="false">J94</f>
        <v>150</v>
      </c>
      <c r="C94" s="1395" t="s">
        <v>496</v>
      </c>
      <c r="D94" s="1395" t="n">
        <f aca="false">K94</f>
        <v>260</v>
      </c>
      <c r="E94" s="1395" t="s">
        <v>496</v>
      </c>
      <c r="F94" s="1393" t="n">
        <f aca="false">L94</f>
        <v>2300</v>
      </c>
      <c r="G94" s="1395" t="s">
        <v>496</v>
      </c>
      <c r="H94" s="1392" t="n">
        <v>2</v>
      </c>
      <c r="I94" s="1394" t="s">
        <v>497</v>
      </c>
      <c r="J94" s="1338" t="n">
        <v>150</v>
      </c>
      <c r="K94" s="1209" t="n">
        <v>260</v>
      </c>
      <c r="L94" s="1209" t="n">
        <v>2300</v>
      </c>
      <c r="M94" s="1210" t="n">
        <v>28.5838750374219</v>
      </c>
      <c r="N94" s="1211" t="n">
        <v>1962.938808558</v>
      </c>
      <c r="O94" s="1212" t="n">
        <v>37868.2966811925</v>
      </c>
      <c r="P94" s="1341" t="n">
        <v>47278.2382974563</v>
      </c>
      <c r="Q94" s="1213" t="n">
        <v>23774.7108614175</v>
      </c>
      <c r="R94" s="1301" t="n">
        <v>61643.00754261</v>
      </c>
      <c r="S94" s="1344" t="n">
        <v>71052.9491588738</v>
      </c>
    </row>
    <row r="95" customFormat="false" ht="16.5" hidden="false" customHeight="false" outlineLevel="0" collapsed="false">
      <c r="A95" s="1391" t="s">
        <v>342</v>
      </c>
      <c r="B95" s="1395" t="n">
        <f aca="false">J95</f>
        <v>150</v>
      </c>
      <c r="C95" s="1395" t="s">
        <v>496</v>
      </c>
      <c r="D95" s="1395" t="n">
        <f aca="false">K95</f>
        <v>260</v>
      </c>
      <c r="E95" s="1395" t="s">
        <v>496</v>
      </c>
      <c r="F95" s="1393" t="n">
        <f aca="false">L95</f>
        <v>2350</v>
      </c>
      <c r="G95" s="1395" t="s">
        <v>496</v>
      </c>
      <c r="H95" s="1392" t="n">
        <v>2</v>
      </c>
      <c r="I95" s="1394" t="s">
        <v>497</v>
      </c>
      <c r="J95" s="1338" t="n">
        <v>150</v>
      </c>
      <c r="K95" s="1209" t="n">
        <v>260</v>
      </c>
      <c r="L95" s="1209" t="n">
        <v>2350</v>
      </c>
      <c r="M95" s="1210" t="n">
        <v>29.1562727669994</v>
      </c>
      <c r="N95" s="1211" t="n">
        <v>2013.27057288</v>
      </c>
      <c r="O95" s="1212" t="n">
        <v>38513.9895041138</v>
      </c>
      <c r="P95" s="1341" t="n">
        <v>48102.9663782138</v>
      </c>
      <c r="Q95" s="1213" t="n">
        <v>24393.5822540813</v>
      </c>
      <c r="R95" s="1301" t="n">
        <v>62907.571758195</v>
      </c>
      <c r="S95" s="1344" t="n">
        <v>72496.548632295</v>
      </c>
    </row>
    <row r="96" customFormat="false" ht="16.5" hidden="false" customHeight="false" outlineLevel="0" collapsed="false">
      <c r="A96" s="1391" t="s">
        <v>342</v>
      </c>
      <c r="B96" s="1395" t="n">
        <f aca="false">J96</f>
        <v>150</v>
      </c>
      <c r="C96" s="1395" t="s">
        <v>496</v>
      </c>
      <c r="D96" s="1395" t="n">
        <f aca="false">K96</f>
        <v>260</v>
      </c>
      <c r="E96" s="1395" t="s">
        <v>496</v>
      </c>
      <c r="F96" s="1393" t="n">
        <f aca="false">L96</f>
        <v>2400</v>
      </c>
      <c r="G96" s="1395" t="s">
        <v>496</v>
      </c>
      <c r="H96" s="1392" t="n">
        <v>2</v>
      </c>
      <c r="I96" s="1394" t="s">
        <v>497</v>
      </c>
      <c r="J96" s="1338" t="n">
        <v>150</v>
      </c>
      <c r="K96" s="1209" t="n">
        <v>260</v>
      </c>
      <c r="L96" s="1209" t="n">
        <v>2400</v>
      </c>
      <c r="M96" s="1210" t="n">
        <v>29.728670496577</v>
      </c>
      <c r="N96" s="1211" t="n">
        <v>2063.602337202</v>
      </c>
      <c r="O96" s="1212" t="n">
        <v>39159.6824582438</v>
      </c>
      <c r="P96" s="1341" t="n">
        <v>48927.69459018</v>
      </c>
      <c r="Q96" s="1213" t="n">
        <v>24796.9566581625</v>
      </c>
      <c r="R96" s="1301" t="n">
        <v>63956.6391164063</v>
      </c>
      <c r="S96" s="1344" t="n">
        <v>73724.6512483425</v>
      </c>
    </row>
    <row r="97" customFormat="false" ht="16.5" hidden="false" customHeight="false" outlineLevel="0" collapsed="false">
      <c r="A97" s="1391" t="s">
        <v>342</v>
      </c>
      <c r="B97" s="1395" t="n">
        <f aca="false">J97</f>
        <v>150</v>
      </c>
      <c r="C97" s="1395" t="s">
        <v>496</v>
      </c>
      <c r="D97" s="1395" t="n">
        <f aca="false">K97</f>
        <v>260</v>
      </c>
      <c r="E97" s="1395" t="s">
        <v>496</v>
      </c>
      <c r="F97" s="1393" t="n">
        <f aca="false">L97</f>
        <v>2450</v>
      </c>
      <c r="G97" s="1395" t="s">
        <v>496</v>
      </c>
      <c r="H97" s="1392" t="n">
        <v>2</v>
      </c>
      <c r="I97" s="1394" t="s">
        <v>497</v>
      </c>
      <c r="J97" s="1338" t="n">
        <v>150</v>
      </c>
      <c r="K97" s="1209" t="n">
        <v>260</v>
      </c>
      <c r="L97" s="1209" t="n">
        <v>2450</v>
      </c>
      <c r="M97" s="1210" t="n">
        <v>30.3010682261545</v>
      </c>
      <c r="N97" s="1211" t="n">
        <v>2113.934101524</v>
      </c>
      <c r="O97" s="1212" t="n">
        <v>39805.375281165</v>
      </c>
      <c r="P97" s="1341" t="n">
        <v>49752.4226709375</v>
      </c>
      <c r="Q97" s="1213" t="n">
        <v>25415.8280508263</v>
      </c>
      <c r="R97" s="1301" t="n">
        <v>65221.2033319913</v>
      </c>
      <c r="S97" s="1344" t="n">
        <v>75168.2507217638</v>
      </c>
    </row>
    <row r="98" customFormat="false" ht="16.5" hidden="false" customHeight="false" outlineLevel="0" collapsed="false">
      <c r="A98" s="1391" t="s">
        <v>342</v>
      </c>
      <c r="B98" s="1395" t="n">
        <f aca="false">J98</f>
        <v>150</v>
      </c>
      <c r="C98" s="1395" t="s">
        <v>496</v>
      </c>
      <c r="D98" s="1395" t="n">
        <f aca="false">K98</f>
        <v>260</v>
      </c>
      <c r="E98" s="1395" t="s">
        <v>496</v>
      </c>
      <c r="F98" s="1393" t="n">
        <f aca="false">L98</f>
        <v>2500</v>
      </c>
      <c r="G98" s="1395" t="s">
        <v>496</v>
      </c>
      <c r="H98" s="1392" t="n">
        <v>2</v>
      </c>
      <c r="I98" s="1394" t="s">
        <v>497</v>
      </c>
      <c r="J98" s="1338" t="n">
        <v>150</v>
      </c>
      <c r="K98" s="1209" t="n">
        <v>260</v>
      </c>
      <c r="L98" s="1209" t="n">
        <v>2500</v>
      </c>
      <c r="M98" s="1210" t="n">
        <v>31.252237555732</v>
      </c>
      <c r="N98" s="1211" t="n">
        <v>2164.265865846</v>
      </c>
      <c r="O98" s="1212" t="n">
        <v>41171.93802999</v>
      </c>
      <c r="P98" s="1341" t="n">
        <v>51523.9120233563</v>
      </c>
      <c r="Q98" s="1213" t="n">
        <v>25819.2024549075</v>
      </c>
      <c r="R98" s="1301" t="n">
        <v>66991.1404848975</v>
      </c>
      <c r="S98" s="1344" t="n">
        <v>77343.1144782638</v>
      </c>
    </row>
    <row r="99" customFormat="false" ht="16.5" hidden="false" customHeight="false" outlineLevel="0" collapsed="false">
      <c r="A99" s="1391" t="s">
        <v>342</v>
      </c>
      <c r="B99" s="1395" t="n">
        <f aca="false">J99</f>
        <v>150</v>
      </c>
      <c r="C99" s="1395" t="s">
        <v>496</v>
      </c>
      <c r="D99" s="1395" t="n">
        <f aca="false">K99</f>
        <v>260</v>
      </c>
      <c r="E99" s="1395" t="s">
        <v>496</v>
      </c>
      <c r="F99" s="1393" t="n">
        <f aca="false">L99</f>
        <v>2550</v>
      </c>
      <c r="G99" s="1395" t="s">
        <v>496</v>
      </c>
      <c r="H99" s="1392" t="n">
        <v>2</v>
      </c>
      <c r="I99" s="1394" t="s">
        <v>497</v>
      </c>
      <c r="J99" s="1338" t="n">
        <v>150</v>
      </c>
      <c r="K99" s="1209" t="n">
        <v>260</v>
      </c>
      <c r="L99" s="1209" t="n">
        <v>2550</v>
      </c>
      <c r="M99" s="1210" t="n">
        <v>31.8246352853096</v>
      </c>
      <c r="N99" s="1211" t="n">
        <v>2214.597630168</v>
      </c>
      <c r="O99" s="1212" t="n">
        <v>42153.8339871</v>
      </c>
      <c r="P99" s="1341" t="n">
        <v>52361.7611103225</v>
      </c>
      <c r="Q99" s="1213" t="n">
        <v>26438.0738475713</v>
      </c>
      <c r="R99" s="1301" t="n">
        <v>68591.9078346713</v>
      </c>
      <c r="S99" s="1344" t="n">
        <v>78799.8349578938</v>
      </c>
    </row>
    <row r="100" customFormat="false" ht="16.5" hidden="false" customHeight="false" outlineLevel="0" collapsed="false">
      <c r="A100" s="1391" t="s">
        <v>342</v>
      </c>
      <c r="B100" s="1392" t="n">
        <f aca="false">J100</f>
        <v>150</v>
      </c>
      <c r="C100" s="1392" t="s">
        <v>496</v>
      </c>
      <c r="D100" s="1392" t="n">
        <f aca="false">K100</f>
        <v>260</v>
      </c>
      <c r="E100" s="1392" t="s">
        <v>496</v>
      </c>
      <c r="F100" s="1393" t="n">
        <f aca="false">L100</f>
        <v>2600</v>
      </c>
      <c r="G100" s="1392" t="s">
        <v>496</v>
      </c>
      <c r="H100" s="1392" t="n">
        <v>2</v>
      </c>
      <c r="I100" s="1394" t="s">
        <v>497</v>
      </c>
      <c r="J100" s="1338" t="n">
        <v>150</v>
      </c>
      <c r="K100" s="1209" t="n">
        <v>260</v>
      </c>
      <c r="L100" s="1209" t="n">
        <v>2600</v>
      </c>
      <c r="M100" s="1210" t="n">
        <v>32.3970330148871</v>
      </c>
      <c r="N100" s="1211" t="n">
        <v>2264.92939449</v>
      </c>
      <c r="O100" s="1212" t="n">
        <v>42799.52694123</v>
      </c>
      <c r="P100" s="1341" t="n">
        <v>53186.48919108</v>
      </c>
      <c r="Q100" s="1213" t="n">
        <v>26841.4482516525</v>
      </c>
      <c r="R100" s="1301" t="n">
        <v>69640.9751928825</v>
      </c>
      <c r="S100" s="1344" t="n">
        <v>80027.9374427325</v>
      </c>
    </row>
    <row r="101" customFormat="false" ht="16.5" hidden="false" customHeight="false" outlineLevel="0" collapsed="false">
      <c r="A101" s="1391" t="s">
        <v>342</v>
      </c>
      <c r="B101" s="1395" t="n">
        <f aca="false">J101</f>
        <v>150</v>
      </c>
      <c r="C101" s="1395" t="s">
        <v>496</v>
      </c>
      <c r="D101" s="1395" t="n">
        <f aca="false">K101</f>
        <v>260</v>
      </c>
      <c r="E101" s="1395" t="s">
        <v>496</v>
      </c>
      <c r="F101" s="1393" t="n">
        <f aca="false">L101</f>
        <v>2650</v>
      </c>
      <c r="G101" s="1395" t="s">
        <v>496</v>
      </c>
      <c r="H101" s="1392" t="n">
        <v>2</v>
      </c>
      <c r="I101" s="1394" t="s">
        <v>497</v>
      </c>
      <c r="J101" s="1338" t="n">
        <v>150</v>
      </c>
      <c r="K101" s="1209" t="n">
        <v>260</v>
      </c>
      <c r="L101" s="1209" t="n">
        <v>2650</v>
      </c>
      <c r="M101" s="1210" t="n">
        <v>32.9694307444646</v>
      </c>
      <c r="N101" s="1211" t="n">
        <v>2315.261158812</v>
      </c>
      <c r="O101" s="1212" t="n">
        <v>43445.2197641513</v>
      </c>
      <c r="P101" s="1341" t="n">
        <v>54011.2174030463</v>
      </c>
      <c r="Q101" s="1213" t="n">
        <v>27460.3196443163</v>
      </c>
      <c r="R101" s="1301" t="n">
        <v>70905.5394084675</v>
      </c>
      <c r="S101" s="1344" t="n">
        <v>81471.5370473625</v>
      </c>
    </row>
    <row r="102" customFormat="false" ht="16.5" hidden="false" customHeight="false" outlineLevel="0" collapsed="false">
      <c r="A102" s="1391" t="s">
        <v>342</v>
      </c>
      <c r="B102" s="1395" t="n">
        <f aca="false">J102</f>
        <v>150</v>
      </c>
      <c r="C102" s="1395" t="s">
        <v>496</v>
      </c>
      <c r="D102" s="1395" t="n">
        <f aca="false">K102</f>
        <v>260</v>
      </c>
      <c r="E102" s="1395" t="s">
        <v>496</v>
      </c>
      <c r="F102" s="1393" t="n">
        <f aca="false">L102</f>
        <v>2700</v>
      </c>
      <c r="G102" s="1395" t="s">
        <v>496</v>
      </c>
      <c r="H102" s="1392" t="n">
        <v>2</v>
      </c>
      <c r="I102" s="1394" t="s">
        <v>497</v>
      </c>
      <c r="J102" s="1338" t="n">
        <v>150</v>
      </c>
      <c r="K102" s="1209" t="n">
        <v>260</v>
      </c>
      <c r="L102" s="1209" t="n">
        <v>2700</v>
      </c>
      <c r="M102" s="1210" t="n">
        <v>33.5418284740422</v>
      </c>
      <c r="N102" s="1211" t="n">
        <v>2365.592923134</v>
      </c>
      <c r="O102" s="1212" t="n">
        <v>44090.9127182813</v>
      </c>
      <c r="P102" s="1341" t="n">
        <v>54835.9454838038</v>
      </c>
      <c r="Q102" s="1213" t="n">
        <v>27863.6940483975</v>
      </c>
      <c r="R102" s="1301" t="n">
        <v>71954.6067666788</v>
      </c>
      <c r="S102" s="1344" t="n">
        <v>82699.6395322013</v>
      </c>
    </row>
    <row r="103" customFormat="false" ht="16.5" hidden="false" customHeight="false" outlineLevel="0" collapsed="false">
      <c r="A103" s="1391" t="s">
        <v>342</v>
      </c>
      <c r="B103" s="1395" t="n">
        <f aca="false">J103</f>
        <v>150</v>
      </c>
      <c r="C103" s="1395" t="s">
        <v>496</v>
      </c>
      <c r="D103" s="1395" t="n">
        <f aca="false">K103</f>
        <v>260</v>
      </c>
      <c r="E103" s="1395" t="s">
        <v>496</v>
      </c>
      <c r="F103" s="1393" t="n">
        <f aca="false">L103</f>
        <v>2750</v>
      </c>
      <c r="G103" s="1395" t="s">
        <v>496</v>
      </c>
      <c r="H103" s="1392" t="n">
        <v>2</v>
      </c>
      <c r="I103" s="1394" t="s">
        <v>497</v>
      </c>
      <c r="J103" s="1338" t="n">
        <v>150</v>
      </c>
      <c r="K103" s="1209" t="n">
        <v>260</v>
      </c>
      <c r="L103" s="1209" t="n">
        <v>2750</v>
      </c>
      <c r="M103" s="1210" t="n">
        <v>34.1142262036197</v>
      </c>
      <c r="N103" s="1211" t="n">
        <v>2415.924687456</v>
      </c>
      <c r="O103" s="1212" t="n">
        <v>44736.6055412025</v>
      </c>
      <c r="P103" s="1341" t="n">
        <v>55660.67369577</v>
      </c>
      <c r="Q103" s="1213" t="n">
        <v>28267.0684524788</v>
      </c>
      <c r="R103" s="1301" t="n">
        <v>73003.6739936813</v>
      </c>
      <c r="S103" s="1344" t="n">
        <v>83927.7421482488</v>
      </c>
    </row>
    <row r="104" customFormat="false" ht="16.5" hidden="false" customHeight="false" outlineLevel="0" collapsed="false">
      <c r="A104" s="1391" t="s">
        <v>342</v>
      </c>
      <c r="B104" s="1395" t="n">
        <f aca="false">J104</f>
        <v>150</v>
      </c>
      <c r="C104" s="1395" t="s">
        <v>496</v>
      </c>
      <c r="D104" s="1395" t="n">
        <f aca="false">K104</f>
        <v>260</v>
      </c>
      <c r="E104" s="1395" t="s">
        <v>496</v>
      </c>
      <c r="F104" s="1393" t="n">
        <f aca="false">L104</f>
        <v>2800</v>
      </c>
      <c r="G104" s="1395" t="s">
        <v>496</v>
      </c>
      <c r="H104" s="1392" t="n">
        <v>2</v>
      </c>
      <c r="I104" s="1394" t="s">
        <v>497</v>
      </c>
      <c r="J104" s="1338" t="n">
        <v>150</v>
      </c>
      <c r="K104" s="1209" t="n">
        <v>260</v>
      </c>
      <c r="L104" s="1209" t="n">
        <v>2800</v>
      </c>
      <c r="M104" s="1210" t="n">
        <v>34.6866239331972</v>
      </c>
      <c r="N104" s="1211" t="n">
        <v>2466.256451778</v>
      </c>
      <c r="O104" s="1212" t="n">
        <v>45382.2983641238</v>
      </c>
      <c r="P104" s="1341" t="n">
        <v>56485.4019077363</v>
      </c>
      <c r="Q104" s="1213" t="n">
        <v>28885.9397139338</v>
      </c>
      <c r="R104" s="1301" t="n">
        <v>74268.2380780575</v>
      </c>
      <c r="S104" s="1344" t="n">
        <v>85371.34162167</v>
      </c>
    </row>
    <row r="105" customFormat="false" ht="16.5" hidden="false" customHeight="false" outlineLevel="0" collapsed="false">
      <c r="A105" s="1391" t="s">
        <v>342</v>
      </c>
      <c r="B105" s="1395" t="n">
        <f aca="false">J105</f>
        <v>150</v>
      </c>
      <c r="C105" s="1395" t="s">
        <v>496</v>
      </c>
      <c r="D105" s="1395" t="n">
        <f aca="false">K105</f>
        <v>260</v>
      </c>
      <c r="E105" s="1395" t="s">
        <v>496</v>
      </c>
      <c r="F105" s="1393" t="n">
        <f aca="false">L105</f>
        <v>2850</v>
      </c>
      <c r="G105" s="1395" t="s">
        <v>496</v>
      </c>
      <c r="H105" s="1392" t="n">
        <v>2</v>
      </c>
      <c r="I105" s="1394" t="s">
        <v>497</v>
      </c>
      <c r="J105" s="1338" t="n">
        <v>150</v>
      </c>
      <c r="K105" s="1209" t="n">
        <v>260</v>
      </c>
      <c r="L105" s="1209" t="n">
        <v>2850</v>
      </c>
      <c r="M105" s="1210" t="n">
        <v>35.2590216627747</v>
      </c>
      <c r="N105" s="1211" t="n">
        <v>2516.5882161</v>
      </c>
      <c r="O105" s="1212" t="n">
        <v>46027.9913182538</v>
      </c>
      <c r="P105" s="1341" t="n">
        <v>57310.1299884938</v>
      </c>
      <c r="Q105" s="1213" t="n">
        <v>29289.314118015</v>
      </c>
      <c r="R105" s="1301" t="n">
        <v>75317.3054362688</v>
      </c>
      <c r="S105" s="1344" t="n">
        <v>86599.4441065088</v>
      </c>
    </row>
    <row r="106" customFormat="false" ht="16.5" hidden="false" customHeight="false" outlineLevel="0" collapsed="false">
      <c r="A106" s="1391" t="s">
        <v>342</v>
      </c>
      <c r="B106" s="1395" t="n">
        <f aca="false">J106</f>
        <v>150</v>
      </c>
      <c r="C106" s="1395" t="s">
        <v>496</v>
      </c>
      <c r="D106" s="1395" t="n">
        <f aca="false">K106</f>
        <v>260</v>
      </c>
      <c r="E106" s="1395" t="s">
        <v>496</v>
      </c>
      <c r="F106" s="1393" t="n">
        <f aca="false">L106</f>
        <v>2900</v>
      </c>
      <c r="G106" s="1395" t="s">
        <v>496</v>
      </c>
      <c r="H106" s="1392" t="n">
        <v>2</v>
      </c>
      <c r="I106" s="1394" t="s">
        <v>497</v>
      </c>
      <c r="J106" s="1338" t="n">
        <v>150</v>
      </c>
      <c r="K106" s="1209" t="n">
        <v>260</v>
      </c>
      <c r="L106" s="1209" t="n">
        <v>2900</v>
      </c>
      <c r="M106" s="1210" t="n">
        <v>35.8314193923523</v>
      </c>
      <c r="N106" s="1211" t="n">
        <v>2566.919980422</v>
      </c>
      <c r="O106" s="1212" t="n">
        <v>46673.684141175</v>
      </c>
      <c r="P106" s="1341" t="n">
        <v>58134.85820046</v>
      </c>
      <c r="Q106" s="1213" t="n">
        <v>29908.1855106788</v>
      </c>
      <c r="R106" s="1301" t="n">
        <v>76581.8696518538</v>
      </c>
      <c r="S106" s="1344" t="n">
        <v>88043.0437111388</v>
      </c>
    </row>
    <row r="107" customFormat="false" ht="16.5" hidden="false" customHeight="false" outlineLevel="0" collapsed="false">
      <c r="A107" s="1391" t="s">
        <v>342</v>
      </c>
      <c r="B107" s="1395" t="n">
        <f aca="false">J107</f>
        <v>150</v>
      </c>
      <c r="C107" s="1395" t="s">
        <v>496</v>
      </c>
      <c r="D107" s="1395" t="n">
        <f aca="false">K107</f>
        <v>260</v>
      </c>
      <c r="E107" s="1395" t="s">
        <v>496</v>
      </c>
      <c r="F107" s="1393" t="n">
        <f aca="false">L107</f>
        <v>2950</v>
      </c>
      <c r="G107" s="1395" t="s">
        <v>496</v>
      </c>
      <c r="H107" s="1392" t="n">
        <v>2</v>
      </c>
      <c r="I107" s="1394" t="s">
        <v>497</v>
      </c>
      <c r="J107" s="1338" t="n">
        <v>150</v>
      </c>
      <c r="K107" s="1209" t="n">
        <v>260</v>
      </c>
      <c r="L107" s="1209" t="n">
        <v>2950</v>
      </c>
      <c r="M107" s="1210" t="n">
        <v>36.4038171219298</v>
      </c>
      <c r="N107" s="1211" t="n">
        <v>2617.251744744</v>
      </c>
      <c r="O107" s="1212" t="n">
        <v>47319.377095305</v>
      </c>
      <c r="P107" s="1341" t="n">
        <v>58959.5862812175</v>
      </c>
      <c r="Q107" s="1213" t="n">
        <v>30311.55991476</v>
      </c>
      <c r="R107" s="1301" t="n">
        <v>77630.937010065</v>
      </c>
      <c r="S107" s="1344" t="n">
        <v>89271.1461959775</v>
      </c>
    </row>
    <row r="108" customFormat="false" ht="16.5" hidden="false" customHeight="false" outlineLevel="0" collapsed="false">
      <c r="A108" s="1391" t="s">
        <v>342</v>
      </c>
      <c r="B108" s="1397" t="n">
        <f aca="false">J108</f>
        <v>150</v>
      </c>
      <c r="C108" s="1397" t="s">
        <v>496</v>
      </c>
      <c r="D108" s="1397" t="n">
        <f aca="false">K108</f>
        <v>260</v>
      </c>
      <c r="E108" s="1397" t="s">
        <v>496</v>
      </c>
      <c r="F108" s="1398" t="n">
        <f aca="false">L108</f>
        <v>3000</v>
      </c>
      <c r="G108" s="1397" t="s">
        <v>496</v>
      </c>
      <c r="H108" s="1392" t="n">
        <v>2</v>
      </c>
      <c r="I108" s="1394" t="s">
        <v>497</v>
      </c>
      <c r="J108" s="1356" t="n">
        <v>150</v>
      </c>
      <c r="K108" s="1232" t="n">
        <v>260</v>
      </c>
      <c r="L108" s="1232" t="n">
        <v>3000</v>
      </c>
      <c r="M108" s="1233" t="n">
        <v>37.1791084515073</v>
      </c>
      <c r="N108" s="1234" t="n">
        <v>2667.583509066</v>
      </c>
      <c r="O108" s="1235" t="n">
        <v>48178.1739216263</v>
      </c>
      <c r="P108" s="1352" t="n">
        <v>59997.4184965838</v>
      </c>
      <c r="Q108" s="1236" t="n">
        <v>30930.4313074238</v>
      </c>
      <c r="R108" s="1307" t="n">
        <v>79108.60522905</v>
      </c>
      <c r="S108" s="1355" t="n">
        <v>90927.8498040075</v>
      </c>
    </row>
    <row r="109" customFormat="false" ht="22.5" hidden="false" customHeight="true" outlineLevel="0" collapsed="false">
      <c r="A109" s="1241" t="s">
        <v>498</v>
      </c>
      <c r="B109" s="1241"/>
      <c r="C109" s="1241"/>
      <c r="D109" s="1241"/>
      <c r="E109" s="1241"/>
      <c r="F109" s="1241"/>
      <c r="G109" s="1241"/>
      <c r="H109" s="1241"/>
      <c r="I109" s="1241"/>
      <c r="J109" s="1241"/>
      <c r="K109" s="1241"/>
      <c r="L109" s="1241"/>
      <c r="M109" s="1241"/>
      <c r="N109" s="1241"/>
      <c r="O109" s="1241"/>
      <c r="P109" s="1241"/>
      <c r="Q109" s="1241"/>
      <c r="R109" s="1241"/>
      <c r="S109" s="1241"/>
    </row>
    <row r="110" customFormat="false" ht="16.5" hidden="false" customHeight="true" outlineLevel="0" collapsed="false">
      <c r="A110" s="1202" t="s">
        <v>519</v>
      </c>
      <c r="B110" s="1202"/>
      <c r="C110" s="1202"/>
      <c r="D110" s="1202"/>
      <c r="E110" s="1202"/>
      <c r="F110" s="1202"/>
      <c r="G110" s="1202"/>
      <c r="H110" s="1202"/>
      <c r="I110" s="1202"/>
      <c r="J110" s="1202"/>
      <c r="K110" s="1202"/>
      <c r="L110" s="1202"/>
      <c r="M110" s="1202"/>
      <c r="N110" s="1202"/>
      <c r="O110" s="1202"/>
      <c r="P110" s="1202"/>
      <c r="Q110" s="1202"/>
      <c r="R110" s="1202"/>
      <c r="S110" s="1202"/>
    </row>
    <row r="111" customFormat="false" ht="16.5" hidden="false" customHeight="false" outlineLevel="0" collapsed="false">
      <c r="A111" s="1391" t="s">
        <v>342</v>
      </c>
      <c r="B111" s="1392" t="n">
        <f aca="false">J111</f>
        <v>150</v>
      </c>
      <c r="C111" s="1392" t="s">
        <v>496</v>
      </c>
      <c r="D111" s="1392" t="n">
        <f aca="false">K111</f>
        <v>300</v>
      </c>
      <c r="E111" s="1392" t="s">
        <v>496</v>
      </c>
      <c r="F111" s="1393" t="n">
        <f aca="false">L111</f>
        <v>600</v>
      </c>
      <c r="G111" s="1392" t="s">
        <v>496</v>
      </c>
      <c r="H111" s="1392" t="n">
        <v>2</v>
      </c>
      <c r="I111" s="1394" t="s">
        <v>497</v>
      </c>
      <c r="J111" s="1328" t="n">
        <v>150</v>
      </c>
      <c r="K111" s="1259" t="n">
        <v>300</v>
      </c>
      <c r="L111" s="1259" t="n">
        <v>600</v>
      </c>
      <c r="M111" s="1360" t="n">
        <v>9.37585579052261</v>
      </c>
      <c r="N111" s="1261" t="n">
        <v>276.828</v>
      </c>
      <c r="O111" s="1240" t="n">
        <v>14955.751168335</v>
      </c>
      <c r="P111" s="1332" t="n">
        <v>19037.2246225088</v>
      </c>
      <c r="Q111" s="1262" t="n">
        <v>7666.69940838</v>
      </c>
      <c r="R111" s="1366" t="n">
        <v>22622.450576715</v>
      </c>
      <c r="S111" s="1335" t="n">
        <v>26703.9240308888</v>
      </c>
    </row>
    <row r="112" customFormat="false" ht="16.5" hidden="false" customHeight="false" outlineLevel="0" collapsed="false">
      <c r="A112" s="1391" t="s">
        <v>342</v>
      </c>
      <c r="B112" s="1395" t="n">
        <f aca="false">J112</f>
        <v>150</v>
      </c>
      <c r="C112" s="1395" t="s">
        <v>496</v>
      </c>
      <c r="D112" s="1395" t="n">
        <f aca="false">K112</f>
        <v>300</v>
      </c>
      <c r="E112" s="1395" t="s">
        <v>496</v>
      </c>
      <c r="F112" s="1393" t="n">
        <f aca="false">L112</f>
        <v>650</v>
      </c>
      <c r="G112" s="1395" t="s">
        <v>496</v>
      </c>
      <c r="H112" s="1392" t="n">
        <v>2</v>
      </c>
      <c r="I112" s="1394" t="s">
        <v>497</v>
      </c>
      <c r="J112" s="1338" t="n">
        <v>150</v>
      </c>
      <c r="K112" s="1209" t="n">
        <v>300</v>
      </c>
      <c r="L112" s="1209" t="n">
        <v>650</v>
      </c>
      <c r="M112" s="1210" t="n">
        <v>9.98816224999488</v>
      </c>
      <c r="N112" s="1211" t="n">
        <v>332.1936</v>
      </c>
      <c r="O112" s="1212" t="n">
        <v>15619.7512857263</v>
      </c>
      <c r="P112" s="1342" t="n">
        <v>19893.048258555</v>
      </c>
      <c r="Q112" s="1213" t="n">
        <v>8115.67620077625</v>
      </c>
      <c r="R112" s="1301" t="n">
        <v>23735.4274865025</v>
      </c>
      <c r="S112" s="1344" t="n">
        <v>28008.7244593313</v>
      </c>
    </row>
    <row r="113" customFormat="false" ht="16.5" hidden="false" customHeight="false" outlineLevel="0" collapsed="false">
      <c r="A113" s="1391" t="s">
        <v>342</v>
      </c>
      <c r="B113" s="1395" t="n">
        <f aca="false">J113</f>
        <v>150</v>
      </c>
      <c r="C113" s="1395" t="s">
        <v>496</v>
      </c>
      <c r="D113" s="1395" t="n">
        <f aca="false">K113</f>
        <v>300</v>
      </c>
      <c r="E113" s="1395" t="s">
        <v>496</v>
      </c>
      <c r="F113" s="1393" t="n">
        <f aca="false">L113</f>
        <v>700</v>
      </c>
      <c r="G113" s="1395" t="s">
        <v>496</v>
      </c>
      <c r="H113" s="1392" t="n">
        <v>2</v>
      </c>
      <c r="I113" s="1394" t="s">
        <v>497</v>
      </c>
      <c r="J113" s="1338" t="n">
        <v>150</v>
      </c>
      <c r="K113" s="1209" t="n">
        <v>300</v>
      </c>
      <c r="L113" s="1209" t="n">
        <v>700</v>
      </c>
      <c r="M113" s="1210" t="n">
        <v>10.6004687094672</v>
      </c>
      <c r="N113" s="1211" t="n">
        <v>387.5592</v>
      </c>
      <c r="O113" s="1212" t="n">
        <v>16283.7514031175</v>
      </c>
      <c r="P113" s="1342" t="n">
        <v>20748.8718946013</v>
      </c>
      <c r="Q113" s="1213" t="n">
        <v>8780.15011296375</v>
      </c>
      <c r="R113" s="1301" t="n">
        <v>25063.9015160813</v>
      </c>
      <c r="S113" s="1344" t="n">
        <v>29529.022007565</v>
      </c>
    </row>
    <row r="114" customFormat="false" ht="16.5" hidden="false" customHeight="false" outlineLevel="0" collapsed="false">
      <c r="A114" s="1391" t="s">
        <v>342</v>
      </c>
      <c r="B114" s="1395" t="n">
        <f aca="false">J114</f>
        <v>150</v>
      </c>
      <c r="C114" s="1395" t="s">
        <v>496</v>
      </c>
      <c r="D114" s="1395" t="n">
        <f aca="false">K114</f>
        <v>300</v>
      </c>
      <c r="E114" s="1395" t="s">
        <v>496</v>
      </c>
      <c r="F114" s="1393" t="n">
        <f aca="false">L114</f>
        <v>750</v>
      </c>
      <c r="G114" s="1395" t="s">
        <v>496</v>
      </c>
      <c r="H114" s="1392" t="n">
        <v>2</v>
      </c>
      <c r="I114" s="1394" t="s">
        <v>497</v>
      </c>
      <c r="J114" s="1338" t="n">
        <v>150</v>
      </c>
      <c r="K114" s="1209" t="n">
        <v>300</v>
      </c>
      <c r="L114" s="1209" t="n">
        <v>750</v>
      </c>
      <c r="M114" s="1210" t="n">
        <v>11.2127751689394</v>
      </c>
      <c r="N114" s="1211" t="n">
        <v>442.9248</v>
      </c>
      <c r="O114" s="1212" t="n">
        <v>16947.7513893</v>
      </c>
      <c r="P114" s="1342" t="n">
        <v>21604.6955306475</v>
      </c>
      <c r="Q114" s="1213" t="n">
        <v>9229.12690536</v>
      </c>
      <c r="R114" s="1301" t="n">
        <v>26176.87829466</v>
      </c>
      <c r="S114" s="1344" t="n">
        <v>30833.8224360075</v>
      </c>
    </row>
    <row r="115" customFormat="false" ht="16.5" hidden="false" customHeight="false" outlineLevel="0" collapsed="false">
      <c r="A115" s="1391" t="s">
        <v>342</v>
      </c>
      <c r="B115" s="1395" t="n">
        <f aca="false">J115</f>
        <v>150</v>
      </c>
      <c r="C115" s="1395" t="s">
        <v>496</v>
      </c>
      <c r="D115" s="1395" t="n">
        <f aca="false">K115</f>
        <v>300</v>
      </c>
      <c r="E115" s="1395" t="s">
        <v>496</v>
      </c>
      <c r="F115" s="1393" t="n">
        <f aca="false">L115</f>
        <v>800</v>
      </c>
      <c r="G115" s="1395" t="s">
        <v>496</v>
      </c>
      <c r="H115" s="1392" t="n">
        <v>2</v>
      </c>
      <c r="I115" s="1394" t="s">
        <v>497</v>
      </c>
      <c r="J115" s="1338" t="n">
        <v>150</v>
      </c>
      <c r="K115" s="1209" t="n">
        <v>300</v>
      </c>
      <c r="L115" s="1209" t="n">
        <v>800</v>
      </c>
      <c r="M115" s="1210" t="n">
        <v>11.8250816284117</v>
      </c>
      <c r="N115" s="1211" t="n">
        <v>498.2904</v>
      </c>
      <c r="O115" s="1212" t="n">
        <v>17949.2480967375</v>
      </c>
      <c r="P115" s="1342" t="n">
        <v>22473.6400416938</v>
      </c>
      <c r="Q115" s="1213" t="n">
        <v>9678.10369775625</v>
      </c>
      <c r="R115" s="1301" t="n">
        <v>27627.3517944938</v>
      </c>
      <c r="S115" s="1344" t="n">
        <v>32151.74373945</v>
      </c>
    </row>
    <row r="116" customFormat="false" ht="16.5" hidden="false" customHeight="false" outlineLevel="0" collapsed="false">
      <c r="A116" s="1391" t="s">
        <v>342</v>
      </c>
      <c r="B116" s="1395" t="n">
        <f aca="false">J116</f>
        <v>150</v>
      </c>
      <c r="C116" s="1395" t="s">
        <v>496</v>
      </c>
      <c r="D116" s="1395" t="n">
        <f aca="false">K116</f>
        <v>300</v>
      </c>
      <c r="E116" s="1395" t="s">
        <v>496</v>
      </c>
      <c r="F116" s="1393" t="n">
        <f aca="false">L116</f>
        <v>850</v>
      </c>
      <c r="G116" s="1395" t="s">
        <v>496</v>
      </c>
      <c r="H116" s="1392" t="n">
        <v>2</v>
      </c>
      <c r="I116" s="1394" t="s">
        <v>497</v>
      </c>
      <c r="J116" s="1338" t="n">
        <v>150</v>
      </c>
      <c r="K116" s="1209" t="n">
        <v>300</v>
      </c>
      <c r="L116" s="1209" t="n">
        <v>850</v>
      </c>
      <c r="M116" s="1210" t="n">
        <v>12.437388087884</v>
      </c>
      <c r="N116" s="1211" t="n">
        <v>553.656</v>
      </c>
      <c r="O116" s="1212" t="n">
        <v>18613.2482141288</v>
      </c>
      <c r="P116" s="1342" t="n">
        <v>23329.4635465313</v>
      </c>
      <c r="Q116" s="1213" t="n">
        <v>10342.5776099438</v>
      </c>
      <c r="R116" s="1301" t="n">
        <v>28955.8258240725</v>
      </c>
      <c r="S116" s="1344" t="n">
        <v>33672.041156475</v>
      </c>
    </row>
    <row r="117" customFormat="false" ht="16.5" hidden="false" customHeight="false" outlineLevel="0" collapsed="false">
      <c r="A117" s="1391" t="s">
        <v>342</v>
      </c>
      <c r="B117" s="1395" t="n">
        <f aca="false">J117</f>
        <v>150</v>
      </c>
      <c r="C117" s="1395" t="s">
        <v>496</v>
      </c>
      <c r="D117" s="1395" t="n">
        <f aca="false">K117</f>
        <v>300</v>
      </c>
      <c r="E117" s="1395" t="s">
        <v>496</v>
      </c>
      <c r="F117" s="1393" t="n">
        <f aca="false">L117</f>
        <v>900</v>
      </c>
      <c r="G117" s="1395" t="s">
        <v>496</v>
      </c>
      <c r="H117" s="1392" t="n">
        <v>2</v>
      </c>
      <c r="I117" s="1394" t="s">
        <v>497</v>
      </c>
      <c r="J117" s="1338" t="n">
        <v>150</v>
      </c>
      <c r="K117" s="1209" t="n">
        <v>300</v>
      </c>
      <c r="L117" s="1209" t="n">
        <v>900</v>
      </c>
      <c r="M117" s="1210" t="n">
        <v>13.0496945473562</v>
      </c>
      <c r="N117" s="1211" t="n">
        <v>609.0216</v>
      </c>
      <c r="O117" s="1212" t="n">
        <v>19277.24833152</v>
      </c>
      <c r="P117" s="1342" t="n">
        <v>24185.2871825775</v>
      </c>
      <c r="Q117" s="1213" t="n">
        <v>10791.55440234</v>
      </c>
      <c r="R117" s="1301" t="n">
        <v>30068.80273386</v>
      </c>
      <c r="S117" s="1344" t="n">
        <v>34976.8415849175</v>
      </c>
    </row>
    <row r="118" customFormat="false" ht="16.5" hidden="false" customHeight="false" outlineLevel="0" collapsed="false">
      <c r="A118" s="1391" t="s">
        <v>342</v>
      </c>
      <c r="B118" s="1395" t="n">
        <f aca="false">J118</f>
        <v>150</v>
      </c>
      <c r="C118" s="1395" t="s">
        <v>496</v>
      </c>
      <c r="D118" s="1395" t="n">
        <f aca="false">K118</f>
        <v>300</v>
      </c>
      <c r="E118" s="1395" t="s">
        <v>496</v>
      </c>
      <c r="F118" s="1393" t="n">
        <f aca="false">L118</f>
        <v>950</v>
      </c>
      <c r="G118" s="1395" t="s">
        <v>496</v>
      </c>
      <c r="H118" s="1392" t="n">
        <v>2</v>
      </c>
      <c r="I118" s="1394" t="s">
        <v>497</v>
      </c>
      <c r="J118" s="1338" t="n">
        <v>150</v>
      </c>
      <c r="K118" s="1209" t="n">
        <v>300</v>
      </c>
      <c r="L118" s="1209" t="n">
        <v>950</v>
      </c>
      <c r="M118" s="1210" t="n">
        <v>13.6620010068285</v>
      </c>
      <c r="N118" s="1211" t="n">
        <v>664.3872</v>
      </c>
      <c r="O118" s="1212" t="n">
        <v>19941.2484489113</v>
      </c>
      <c r="P118" s="1342" t="n">
        <v>25041.1108186238</v>
      </c>
      <c r="Q118" s="1213" t="n">
        <v>11456.0281833188</v>
      </c>
      <c r="R118" s="1301" t="n">
        <v>31397.27663223</v>
      </c>
      <c r="S118" s="1344" t="n">
        <v>36497.1390019425</v>
      </c>
    </row>
    <row r="119" customFormat="false" ht="16.5" hidden="false" customHeight="false" outlineLevel="0" collapsed="false">
      <c r="A119" s="1391" t="s">
        <v>342</v>
      </c>
      <c r="B119" s="1395" t="n">
        <f aca="false">J119</f>
        <v>150</v>
      </c>
      <c r="C119" s="1395" t="s">
        <v>496</v>
      </c>
      <c r="D119" s="1395" t="n">
        <f aca="false">K119</f>
        <v>300</v>
      </c>
      <c r="E119" s="1395" t="s">
        <v>496</v>
      </c>
      <c r="F119" s="1393" t="n">
        <f aca="false">L119</f>
        <v>1000</v>
      </c>
      <c r="G119" s="1395" t="s">
        <v>496</v>
      </c>
      <c r="H119" s="1392" t="n">
        <v>2</v>
      </c>
      <c r="I119" s="1394" t="s">
        <v>497</v>
      </c>
      <c r="J119" s="1338" t="n">
        <v>150</v>
      </c>
      <c r="K119" s="1209" t="n">
        <v>300</v>
      </c>
      <c r="L119" s="1209" t="n">
        <v>1000</v>
      </c>
      <c r="M119" s="1210" t="n">
        <v>14.3913614663008</v>
      </c>
      <c r="N119" s="1211" t="n">
        <v>719.7528</v>
      </c>
      <c r="O119" s="1212" t="n">
        <v>20655.1603748025</v>
      </c>
      <c r="P119" s="1342" t="n">
        <v>25946.84626317</v>
      </c>
      <c r="Q119" s="1213" t="n">
        <v>11905.0051069238</v>
      </c>
      <c r="R119" s="1301" t="n">
        <v>32560.1654817263</v>
      </c>
      <c r="S119" s="1344" t="n">
        <v>37851.8513700938</v>
      </c>
    </row>
    <row r="120" customFormat="false" ht="16.5" hidden="false" customHeight="false" outlineLevel="0" collapsed="false">
      <c r="A120" s="1391" t="s">
        <v>342</v>
      </c>
      <c r="B120" s="1395" t="n">
        <f aca="false">J120</f>
        <v>150</v>
      </c>
      <c r="C120" s="1395" t="s">
        <v>496</v>
      </c>
      <c r="D120" s="1395" t="n">
        <f aca="false">K120</f>
        <v>300</v>
      </c>
      <c r="E120" s="1395" t="s">
        <v>496</v>
      </c>
      <c r="F120" s="1393" t="n">
        <f aca="false">L120</f>
        <v>1050</v>
      </c>
      <c r="G120" s="1395" t="s">
        <v>496</v>
      </c>
      <c r="H120" s="1392" t="n">
        <v>2</v>
      </c>
      <c r="I120" s="1394" t="s">
        <v>497</v>
      </c>
      <c r="J120" s="1338" t="n">
        <v>150</v>
      </c>
      <c r="K120" s="1209" t="n">
        <v>300</v>
      </c>
      <c r="L120" s="1209" t="n">
        <v>1050</v>
      </c>
      <c r="M120" s="1210" t="n">
        <v>15.003667925773</v>
      </c>
      <c r="N120" s="1211" t="n">
        <v>775.1184</v>
      </c>
      <c r="O120" s="1212" t="n">
        <v>21319.1604921938</v>
      </c>
      <c r="P120" s="1342" t="n">
        <v>26802.6697680075</v>
      </c>
      <c r="Q120" s="1213" t="n">
        <v>12569.4788879025</v>
      </c>
      <c r="R120" s="1301" t="n">
        <v>33888.6393800963</v>
      </c>
      <c r="S120" s="1344" t="n">
        <v>39372.14865591</v>
      </c>
    </row>
    <row r="121" customFormat="false" ht="16.5" hidden="false" customHeight="false" outlineLevel="0" collapsed="false">
      <c r="A121" s="1391" t="s">
        <v>342</v>
      </c>
      <c r="B121" s="1392" t="n">
        <f aca="false">J121</f>
        <v>150</v>
      </c>
      <c r="C121" s="1392" t="s">
        <v>496</v>
      </c>
      <c r="D121" s="1392" t="n">
        <f aca="false">K121</f>
        <v>300</v>
      </c>
      <c r="E121" s="1392" t="s">
        <v>496</v>
      </c>
      <c r="F121" s="1393" t="n">
        <f aca="false">L121</f>
        <v>1100</v>
      </c>
      <c r="G121" s="1392" t="s">
        <v>496</v>
      </c>
      <c r="H121" s="1392" t="n">
        <v>2</v>
      </c>
      <c r="I121" s="1394" t="s">
        <v>497</v>
      </c>
      <c r="J121" s="1338" t="n">
        <v>150</v>
      </c>
      <c r="K121" s="1209" t="n">
        <v>300</v>
      </c>
      <c r="L121" s="1209" t="n">
        <v>1100</v>
      </c>
      <c r="M121" s="1210" t="n">
        <v>15.6159743852453</v>
      </c>
      <c r="N121" s="1211" t="n">
        <v>830.484</v>
      </c>
      <c r="O121" s="1212" t="n">
        <v>21983.160609585</v>
      </c>
      <c r="P121" s="1342" t="n">
        <v>27658.4934040538</v>
      </c>
      <c r="Q121" s="1213" t="n">
        <v>13018.4558115075</v>
      </c>
      <c r="R121" s="1301" t="n">
        <v>35001.6164210925</v>
      </c>
      <c r="S121" s="1344" t="n">
        <v>40676.9492155613</v>
      </c>
    </row>
    <row r="122" customFormat="false" ht="16.5" hidden="false" customHeight="false" outlineLevel="0" collapsed="false">
      <c r="A122" s="1391" t="s">
        <v>342</v>
      </c>
      <c r="B122" s="1395" t="n">
        <f aca="false">J122</f>
        <v>150</v>
      </c>
      <c r="C122" s="1395" t="s">
        <v>496</v>
      </c>
      <c r="D122" s="1395" t="n">
        <f aca="false">K122</f>
        <v>300</v>
      </c>
      <c r="E122" s="1395" t="s">
        <v>496</v>
      </c>
      <c r="F122" s="1393" t="n">
        <f aca="false">L122</f>
        <v>1150</v>
      </c>
      <c r="G122" s="1395" t="s">
        <v>496</v>
      </c>
      <c r="H122" s="1392" t="n">
        <v>2</v>
      </c>
      <c r="I122" s="1394" t="s">
        <v>497</v>
      </c>
      <c r="J122" s="1338" t="n">
        <v>150</v>
      </c>
      <c r="K122" s="1209" t="n">
        <v>300</v>
      </c>
      <c r="L122" s="1209" t="n">
        <v>1150</v>
      </c>
      <c r="M122" s="1210" t="n">
        <v>16.2282808447176</v>
      </c>
      <c r="N122" s="1211" t="n">
        <v>885.8496</v>
      </c>
      <c r="O122" s="1212" t="n">
        <v>22647.1607269763</v>
      </c>
      <c r="P122" s="1342" t="n">
        <v>28514.3170401</v>
      </c>
      <c r="Q122" s="1213" t="n">
        <v>13467.4326039038</v>
      </c>
      <c r="R122" s="1301" t="n">
        <v>36114.59333088</v>
      </c>
      <c r="S122" s="1344" t="n">
        <v>41981.7496440038</v>
      </c>
    </row>
    <row r="123" customFormat="false" ht="16.5" hidden="false" customHeight="false" outlineLevel="0" collapsed="false">
      <c r="A123" s="1391" t="s">
        <v>342</v>
      </c>
      <c r="B123" s="1395" t="n">
        <f aca="false">J123</f>
        <v>150</v>
      </c>
      <c r="C123" s="1395" t="s">
        <v>496</v>
      </c>
      <c r="D123" s="1395" t="n">
        <f aca="false">K123</f>
        <v>300</v>
      </c>
      <c r="E123" s="1395" t="s">
        <v>496</v>
      </c>
      <c r="F123" s="1393" t="n">
        <f aca="false">L123</f>
        <v>1200</v>
      </c>
      <c r="G123" s="1395" t="s">
        <v>496</v>
      </c>
      <c r="H123" s="1392" t="n">
        <v>2</v>
      </c>
      <c r="I123" s="1394" t="s">
        <v>497</v>
      </c>
      <c r="J123" s="1338" t="n">
        <v>150</v>
      </c>
      <c r="K123" s="1209" t="n">
        <v>300</v>
      </c>
      <c r="L123" s="1209" t="n">
        <v>1200</v>
      </c>
      <c r="M123" s="1210" t="n">
        <v>16.8405873041898</v>
      </c>
      <c r="N123" s="1211" t="n">
        <v>941.2152</v>
      </c>
      <c r="O123" s="1212" t="n">
        <v>23311.1607131588</v>
      </c>
      <c r="P123" s="1342" t="n">
        <v>29370.1406761463</v>
      </c>
      <c r="Q123" s="1213" t="n">
        <v>14131.9063848825</v>
      </c>
      <c r="R123" s="1301" t="n">
        <v>37443.0670980413</v>
      </c>
      <c r="S123" s="1344" t="n">
        <v>43502.0470610288</v>
      </c>
    </row>
    <row r="124" customFormat="false" ht="16.5" hidden="false" customHeight="false" outlineLevel="0" collapsed="false">
      <c r="A124" s="1391" t="s">
        <v>342</v>
      </c>
      <c r="B124" s="1395" t="n">
        <f aca="false">J124</f>
        <v>150</v>
      </c>
      <c r="C124" s="1395" t="s">
        <v>496</v>
      </c>
      <c r="D124" s="1395" t="n">
        <f aca="false">K124</f>
        <v>300</v>
      </c>
      <c r="E124" s="1395" t="s">
        <v>496</v>
      </c>
      <c r="F124" s="1393" t="n">
        <f aca="false">L124</f>
        <v>1250</v>
      </c>
      <c r="G124" s="1395" t="s">
        <v>496</v>
      </c>
      <c r="H124" s="1392" t="n">
        <v>2</v>
      </c>
      <c r="I124" s="1394" t="s">
        <v>497</v>
      </c>
      <c r="J124" s="1338" t="n">
        <v>150</v>
      </c>
      <c r="K124" s="1209" t="n">
        <v>300</v>
      </c>
      <c r="L124" s="1209" t="n">
        <v>1250</v>
      </c>
      <c r="M124" s="1210" t="n">
        <v>17.4528937636621</v>
      </c>
      <c r="N124" s="1211" t="n">
        <v>996.5808</v>
      </c>
      <c r="O124" s="1212" t="n">
        <v>23975.16083055</v>
      </c>
      <c r="P124" s="1342" t="n">
        <v>30225.9641809838</v>
      </c>
      <c r="Q124" s="1213" t="n">
        <v>14580.8833084875</v>
      </c>
      <c r="R124" s="1301" t="n">
        <v>38556.0441390375</v>
      </c>
      <c r="S124" s="1344" t="n">
        <v>44806.8474894713</v>
      </c>
    </row>
    <row r="125" customFormat="false" ht="16.5" hidden="false" customHeight="false" outlineLevel="0" collapsed="false">
      <c r="A125" s="1391" t="s">
        <v>342</v>
      </c>
      <c r="B125" s="1395" t="n">
        <f aca="false">J125</f>
        <v>150</v>
      </c>
      <c r="C125" s="1395" t="s">
        <v>496</v>
      </c>
      <c r="D125" s="1395" t="n">
        <f aca="false">K125</f>
        <v>300</v>
      </c>
      <c r="E125" s="1395" t="s">
        <v>496</v>
      </c>
      <c r="F125" s="1393" t="n">
        <f aca="false">L125</f>
        <v>1300</v>
      </c>
      <c r="G125" s="1395" t="s">
        <v>496</v>
      </c>
      <c r="H125" s="1392" t="n">
        <v>2</v>
      </c>
      <c r="I125" s="1394" t="s">
        <v>497</v>
      </c>
      <c r="J125" s="1338" t="n">
        <v>150</v>
      </c>
      <c r="K125" s="1209" t="n">
        <v>300</v>
      </c>
      <c r="L125" s="1209" t="n">
        <v>1300</v>
      </c>
      <c r="M125" s="1210" t="n">
        <v>18.0652002231344</v>
      </c>
      <c r="N125" s="1211" t="n">
        <v>1051.9464</v>
      </c>
      <c r="O125" s="1212" t="n">
        <v>24639.1609479413</v>
      </c>
      <c r="P125" s="1342" t="n">
        <v>31081.78781703</v>
      </c>
      <c r="Q125" s="1213" t="n">
        <v>15245.3570894663</v>
      </c>
      <c r="R125" s="1301" t="n">
        <v>39884.5180374075</v>
      </c>
      <c r="S125" s="1344" t="n">
        <v>46327.1449064963</v>
      </c>
    </row>
    <row r="126" customFormat="false" ht="16.5" hidden="false" customHeight="false" outlineLevel="0" collapsed="false">
      <c r="A126" s="1391" t="s">
        <v>342</v>
      </c>
      <c r="B126" s="1395" t="n">
        <f aca="false">J126</f>
        <v>150</v>
      </c>
      <c r="C126" s="1395" t="s">
        <v>496</v>
      </c>
      <c r="D126" s="1395" t="n">
        <f aca="false">K126</f>
        <v>300</v>
      </c>
      <c r="E126" s="1395" t="s">
        <v>496</v>
      </c>
      <c r="F126" s="1393" t="n">
        <f aca="false">L126</f>
        <v>1350</v>
      </c>
      <c r="G126" s="1395" t="s">
        <v>496</v>
      </c>
      <c r="H126" s="1392" t="n">
        <v>2</v>
      </c>
      <c r="I126" s="1394" t="s">
        <v>497</v>
      </c>
      <c r="J126" s="1338" t="n">
        <v>150</v>
      </c>
      <c r="K126" s="1209" t="n">
        <v>300</v>
      </c>
      <c r="L126" s="1209" t="n">
        <v>1350</v>
      </c>
      <c r="M126" s="1210" t="n">
        <v>18.6775066826067</v>
      </c>
      <c r="N126" s="1211" t="n">
        <v>1107.312</v>
      </c>
      <c r="O126" s="1212" t="n">
        <v>25303.1610653325</v>
      </c>
      <c r="P126" s="1342" t="n">
        <v>31937.6114530763</v>
      </c>
      <c r="Q126" s="1213" t="n">
        <v>15694.3338818625</v>
      </c>
      <c r="R126" s="1301" t="n">
        <v>40997.494947195</v>
      </c>
      <c r="S126" s="1344" t="n">
        <v>47631.9453349388</v>
      </c>
    </row>
    <row r="127" customFormat="false" ht="16.5" hidden="false" customHeight="false" outlineLevel="0" collapsed="false">
      <c r="A127" s="1391" t="s">
        <v>342</v>
      </c>
      <c r="B127" s="1395" t="n">
        <f aca="false">J127</f>
        <v>150</v>
      </c>
      <c r="C127" s="1395" t="s">
        <v>496</v>
      </c>
      <c r="D127" s="1395" t="n">
        <f aca="false">K127</f>
        <v>300</v>
      </c>
      <c r="E127" s="1395" t="s">
        <v>496</v>
      </c>
      <c r="F127" s="1393" t="n">
        <f aca="false">L127</f>
        <v>1400</v>
      </c>
      <c r="G127" s="1395" t="s">
        <v>496</v>
      </c>
      <c r="H127" s="1392" t="n">
        <v>2</v>
      </c>
      <c r="I127" s="1394" t="s">
        <v>497</v>
      </c>
      <c r="J127" s="1338" t="n">
        <v>150</v>
      </c>
      <c r="K127" s="1209" t="n">
        <v>300</v>
      </c>
      <c r="L127" s="1209" t="n">
        <v>1400</v>
      </c>
      <c r="M127" s="1210" t="n">
        <v>19.2898131420789</v>
      </c>
      <c r="N127" s="1211" t="n">
        <v>1162.6776</v>
      </c>
      <c r="O127" s="1212" t="n">
        <v>25967.1611827238</v>
      </c>
      <c r="P127" s="1342" t="n">
        <v>32793.4350891225</v>
      </c>
      <c r="Q127" s="1213" t="n">
        <v>16358.80779405</v>
      </c>
      <c r="R127" s="1301" t="n">
        <v>42325.9689767738</v>
      </c>
      <c r="S127" s="1344" t="n">
        <v>49152.2428831725</v>
      </c>
    </row>
    <row r="128" customFormat="false" ht="16.5" hidden="false" customHeight="false" outlineLevel="0" collapsed="false">
      <c r="A128" s="1391" t="s">
        <v>342</v>
      </c>
      <c r="B128" s="1395" t="n">
        <f aca="false">J128</f>
        <v>150</v>
      </c>
      <c r="C128" s="1395" t="s">
        <v>496</v>
      </c>
      <c r="D128" s="1395" t="n">
        <f aca="false">K128</f>
        <v>300</v>
      </c>
      <c r="E128" s="1395" t="s">
        <v>496</v>
      </c>
      <c r="F128" s="1393" t="n">
        <f aca="false">L128</f>
        <v>1450</v>
      </c>
      <c r="G128" s="1395" t="s">
        <v>496</v>
      </c>
      <c r="H128" s="1392" t="n">
        <v>2</v>
      </c>
      <c r="I128" s="1394" t="s">
        <v>497</v>
      </c>
      <c r="J128" s="1338" t="n">
        <v>150</v>
      </c>
      <c r="K128" s="1209" t="n">
        <v>300</v>
      </c>
      <c r="L128" s="1209" t="n">
        <v>1450</v>
      </c>
      <c r="M128" s="1210" t="n">
        <v>19.9021196015512</v>
      </c>
      <c r="N128" s="1211" t="n">
        <v>1218.0432</v>
      </c>
      <c r="O128" s="1212" t="n">
        <v>26631.161300115</v>
      </c>
      <c r="P128" s="1342" t="n">
        <v>33649.2587251688</v>
      </c>
      <c r="Q128" s="1213" t="n">
        <v>16807.7845864461</v>
      </c>
      <c r="R128" s="1301" t="n">
        <v>43438.9458865611</v>
      </c>
      <c r="S128" s="1344" t="n">
        <v>50457.0433116149</v>
      </c>
    </row>
    <row r="129" customFormat="false" ht="16.5" hidden="false" customHeight="false" outlineLevel="0" collapsed="false">
      <c r="A129" s="1391" t="s">
        <v>342</v>
      </c>
      <c r="B129" s="1395" t="n">
        <f aca="false">J129</f>
        <v>150</v>
      </c>
      <c r="C129" s="1395" t="s">
        <v>496</v>
      </c>
      <c r="D129" s="1395" t="n">
        <f aca="false">K129</f>
        <v>300</v>
      </c>
      <c r="E129" s="1395" t="s">
        <v>496</v>
      </c>
      <c r="F129" s="1393" t="n">
        <f aca="false">L129</f>
        <v>1500</v>
      </c>
      <c r="G129" s="1395" t="s">
        <v>496</v>
      </c>
      <c r="H129" s="1392" t="n">
        <v>2</v>
      </c>
      <c r="I129" s="1394" t="s">
        <v>497</v>
      </c>
      <c r="J129" s="1338" t="n">
        <v>150</v>
      </c>
      <c r="K129" s="1209" t="n">
        <v>300</v>
      </c>
      <c r="L129" s="1209" t="n">
        <v>1500</v>
      </c>
      <c r="M129" s="1210" t="n">
        <v>20.9521368610235</v>
      </c>
      <c r="N129" s="1211" t="n">
        <v>1273.4088</v>
      </c>
      <c r="O129" s="1212" t="n">
        <v>28073.9802126825</v>
      </c>
      <c r="P129" s="1342" t="n">
        <v>35545.088049525</v>
      </c>
      <c r="Q129" s="1213" t="n">
        <v>17472.2584986338</v>
      </c>
      <c r="R129" s="1301" t="n">
        <v>45546.2387113163</v>
      </c>
      <c r="S129" s="1344" t="n">
        <v>53017.3465481588</v>
      </c>
    </row>
    <row r="130" customFormat="false" ht="16.5" hidden="false" customHeight="false" outlineLevel="0" collapsed="false">
      <c r="A130" s="1391" t="s">
        <v>342</v>
      </c>
      <c r="B130" s="1395" t="n">
        <f aca="false">J130</f>
        <v>150</v>
      </c>
      <c r="C130" s="1395" t="s">
        <v>496</v>
      </c>
      <c r="D130" s="1395" t="n">
        <f aca="false">K130</f>
        <v>300</v>
      </c>
      <c r="E130" s="1395" t="s">
        <v>496</v>
      </c>
      <c r="F130" s="1393" t="n">
        <f aca="false">L130</f>
        <v>1550</v>
      </c>
      <c r="G130" s="1395" t="s">
        <v>496</v>
      </c>
      <c r="H130" s="1392" t="n">
        <v>2</v>
      </c>
      <c r="I130" s="1394" t="s">
        <v>497</v>
      </c>
      <c r="J130" s="1338" t="n">
        <v>150</v>
      </c>
      <c r="K130" s="1209" t="n">
        <v>300</v>
      </c>
      <c r="L130" s="1209" t="n">
        <v>1550</v>
      </c>
      <c r="M130" s="1210" t="n">
        <v>21.5644433204957</v>
      </c>
      <c r="N130" s="1211" t="n">
        <v>1328.7744</v>
      </c>
      <c r="O130" s="1212" t="n">
        <v>28737.9803300738</v>
      </c>
      <c r="P130" s="1342" t="n">
        <v>36400.9116855713</v>
      </c>
      <c r="Q130" s="1213" t="n">
        <v>17921.23529103</v>
      </c>
      <c r="R130" s="1301" t="n">
        <v>46659.2156211038</v>
      </c>
      <c r="S130" s="1344" t="n">
        <v>54322.1469766013</v>
      </c>
    </row>
    <row r="131" customFormat="false" ht="16.5" hidden="false" customHeight="false" outlineLevel="0" collapsed="false">
      <c r="A131" s="1391" t="s">
        <v>342</v>
      </c>
      <c r="B131" s="1392" t="n">
        <f aca="false">J131</f>
        <v>150</v>
      </c>
      <c r="C131" s="1392" t="s">
        <v>496</v>
      </c>
      <c r="D131" s="1392" t="n">
        <f aca="false">K131</f>
        <v>300</v>
      </c>
      <c r="E131" s="1392" t="s">
        <v>496</v>
      </c>
      <c r="F131" s="1393" t="n">
        <f aca="false">L131</f>
        <v>1600</v>
      </c>
      <c r="G131" s="1392" t="s">
        <v>496</v>
      </c>
      <c r="H131" s="1392" t="n">
        <v>2</v>
      </c>
      <c r="I131" s="1394" t="s">
        <v>497</v>
      </c>
      <c r="J131" s="1338" t="n">
        <v>150</v>
      </c>
      <c r="K131" s="1209" t="n">
        <v>300</v>
      </c>
      <c r="L131" s="1209" t="n">
        <v>1600</v>
      </c>
      <c r="M131" s="1210" t="n">
        <v>22.176749779968</v>
      </c>
      <c r="N131" s="1211" t="n">
        <v>1384.14</v>
      </c>
      <c r="O131" s="1212" t="n">
        <v>29401.980447465</v>
      </c>
      <c r="P131" s="1342" t="n">
        <v>37256.7351904088</v>
      </c>
      <c r="Q131" s="1213" t="n">
        <v>18370.2120834263</v>
      </c>
      <c r="R131" s="1301" t="n">
        <v>47772.1925308913</v>
      </c>
      <c r="S131" s="1344" t="n">
        <v>55626.947273835</v>
      </c>
    </row>
    <row r="132" customFormat="false" ht="16.5" hidden="false" customHeight="false" outlineLevel="0" collapsed="false">
      <c r="A132" s="1391" t="s">
        <v>342</v>
      </c>
      <c r="B132" s="1395" t="n">
        <f aca="false">J132</f>
        <v>150</v>
      </c>
      <c r="C132" s="1395" t="s">
        <v>496</v>
      </c>
      <c r="D132" s="1395" t="n">
        <f aca="false">K132</f>
        <v>300</v>
      </c>
      <c r="E132" s="1395" t="s">
        <v>496</v>
      </c>
      <c r="F132" s="1393" t="n">
        <f aca="false">L132</f>
        <v>1650</v>
      </c>
      <c r="G132" s="1395" t="s">
        <v>496</v>
      </c>
      <c r="H132" s="1392" t="n">
        <v>2</v>
      </c>
      <c r="I132" s="1394" t="s">
        <v>497</v>
      </c>
      <c r="J132" s="1338" t="n">
        <v>150</v>
      </c>
      <c r="K132" s="1209" t="n">
        <v>300</v>
      </c>
      <c r="L132" s="1209" t="n">
        <v>1650</v>
      </c>
      <c r="M132" s="1210" t="n">
        <v>22.7890562394403</v>
      </c>
      <c r="N132" s="1211" t="n">
        <v>1439.5056</v>
      </c>
      <c r="O132" s="1212" t="n">
        <v>30065.9805648563</v>
      </c>
      <c r="P132" s="1342" t="n">
        <v>38112.558826455</v>
      </c>
      <c r="Q132" s="1213" t="n">
        <v>19034.6859956138</v>
      </c>
      <c r="R132" s="1301" t="n">
        <v>49100.66656047</v>
      </c>
      <c r="S132" s="1344" t="n">
        <v>57147.2448220688</v>
      </c>
    </row>
    <row r="133" customFormat="false" ht="16.5" hidden="false" customHeight="false" outlineLevel="0" collapsed="false">
      <c r="A133" s="1391" t="s">
        <v>342</v>
      </c>
      <c r="B133" s="1395" t="n">
        <f aca="false">J133</f>
        <v>150</v>
      </c>
      <c r="C133" s="1395" t="s">
        <v>496</v>
      </c>
      <c r="D133" s="1395" t="n">
        <f aca="false">K133</f>
        <v>300</v>
      </c>
      <c r="E133" s="1395" t="s">
        <v>496</v>
      </c>
      <c r="F133" s="1393" t="n">
        <f aca="false">L133</f>
        <v>1700</v>
      </c>
      <c r="G133" s="1395" t="s">
        <v>496</v>
      </c>
      <c r="H133" s="1392" t="n">
        <v>2</v>
      </c>
      <c r="I133" s="1394" t="s">
        <v>497</v>
      </c>
      <c r="J133" s="1338" t="n">
        <v>150</v>
      </c>
      <c r="K133" s="1209" t="n">
        <v>300</v>
      </c>
      <c r="L133" s="1209" t="n">
        <v>1700</v>
      </c>
      <c r="M133" s="1210" t="n">
        <v>23.4013626989125</v>
      </c>
      <c r="N133" s="1211" t="n">
        <v>1494.8712</v>
      </c>
      <c r="O133" s="1212" t="n">
        <v>30729.9806822475</v>
      </c>
      <c r="P133" s="1342" t="n">
        <v>38968.3824625013</v>
      </c>
      <c r="Q133" s="1213" t="n">
        <v>19483.66278801</v>
      </c>
      <c r="R133" s="1301" t="n">
        <v>50213.6434702575</v>
      </c>
      <c r="S133" s="1344" t="n">
        <v>58452.0452505113</v>
      </c>
    </row>
    <row r="134" customFormat="false" ht="16.5" hidden="false" customHeight="false" outlineLevel="0" collapsed="false">
      <c r="A134" s="1391" t="s">
        <v>342</v>
      </c>
      <c r="B134" s="1395" t="n">
        <f aca="false">J134</f>
        <v>150</v>
      </c>
      <c r="C134" s="1395" t="s">
        <v>496</v>
      </c>
      <c r="D134" s="1395" t="n">
        <f aca="false">K134</f>
        <v>300</v>
      </c>
      <c r="E134" s="1395" t="s">
        <v>496</v>
      </c>
      <c r="F134" s="1393" t="n">
        <f aca="false">L134</f>
        <v>1750</v>
      </c>
      <c r="G134" s="1395" t="s">
        <v>496</v>
      </c>
      <c r="H134" s="1392" t="n">
        <v>2</v>
      </c>
      <c r="I134" s="1394" t="s">
        <v>497</v>
      </c>
      <c r="J134" s="1338" t="n">
        <v>150</v>
      </c>
      <c r="K134" s="1209" t="n">
        <v>300</v>
      </c>
      <c r="L134" s="1209" t="n">
        <v>1750</v>
      </c>
      <c r="M134" s="1210" t="n">
        <v>24.0136691583848</v>
      </c>
      <c r="N134" s="1211" t="n">
        <v>1550.2368</v>
      </c>
      <c r="O134" s="1212" t="n">
        <v>31393.9807996388</v>
      </c>
      <c r="P134" s="1342" t="n">
        <v>39824.2060985475</v>
      </c>
      <c r="Q134" s="1213" t="n">
        <v>20148.1367001975</v>
      </c>
      <c r="R134" s="1301" t="n">
        <v>51542.1174998363</v>
      </c>
      <c r="S134" s="1344" t="n">
        <v>59972.342798745</v>
      </c>
    </row>
    <row r="135" customFormat="false" ht="16.5" hidden="false" customHeight="false" outlineLevel="0" collapsed="false">
      <c r="A135" s="1391" t="s">
        <v>342</v>
      </c>
      <c r="B135" s="1395" t="n">
        <f aca="false">J135</f>
        <v>150</v>
      </c>
      <c r="C135" s="1395" t="s">
        <v>496</v>
      </c>
      <c r="D135" s="1395" t="n">
        <f aca="false">K135</f>
        <v>300</v>
      </c>
      <c r="E135" s="1395" t="s">
        <v>496</v>
      </c>
      <c r="F135" s="1393" t="n">
        <f aca="false">L135</f>
        <v>1800</v>
      </c>
      <c r="G135" s="1395" t="s">
        <v>496</v>
      </c>
      <c r="H135" s="1392" t="n">
        <v>2</v>
      </c>
      <c r="I135" s="1394" t="s">
        <v>497</v>
      </c>
      <c r="J135" s="1338" t="n">
        <v>150</v>
      </c>
      <c r="K135" s="1209" t="n">
        <v>300</v>
      </c>
      <c r="L135" s="1209" t="n">
        <v>1800</v>
      </c>
      <c r="M135" s="1210" t="n">
        <v>24.6259756178571</v>
      </c>
      <c r="N135" s="1211" t="n">
        <v>1605.6024</v>
      </c>
      <c r="O135" s="1212" t="n">
        <v>32057.98091703</v>
      </c>
      <c r="P135" s="1342" t="n">
        <v>40680.029603385</v>
      </c>
      <c r="Q135" s="1213" t="n">
        <v>20597.1134925938</v>
      </c>
      <c r="R135" s="1301" t="n">
        <v>52655.0944096238</v>
      </c>
      <c r="S135" s="1344" t="n">
        <v>61277.1430959788</v>
      </c>
    </row>
    <row r="136" customFormat="false" ht="16.5" hidden="false" customHeight="false" outlineLevel="0" collapsed="false">
      <c r="A136" s="1391" t="s">
        <v>342</v>
      </c>
      <c r="B136" s="1395" t="n">
        <f aca="false">J136</f>
        <v>150</v>
      </c>
      <c r="C136" s="1395" t="s">
        <v>496</v>
      </c>
      <c r="D136" s="1395" t="n">
        <f aca="false">K136</f>
        <v>300</v>
      </c>
      <c r="E136" s="1395" t="s">
        <v>496</v>
      </c>
      <c r="F136" s="1393" t="n">
        <f aca="false">L136</f>
        <v>1850</v>
      </c>
      <c r="G136" s="1395" t="s">
        <v>496</v>
      </c>
      <c r="H136" s="1392" t="n">
        <v>2</v>
      </c>
      <c r="I136" s="1394" t="s">
        <v>497</v>
      </c>
      <c r="J136" s="1338" t="n">
        <v>150</v>
      </c>
      <c r="K136" s="1209" t="n">
        <v>300</v>
      </c>
      <c r="L136" s="1209" t="n">
        <v>1850</v>
      </c>
      <c r="M136" s="1210" t="n">
        <v>25.2382820773294</v>
      </c>
      <c r="N136" s="1211" t="n">
        <v>1660.968</v>
      </c>
      <c r="O136" s="1212" t="n">
        <v>32721.9810344213</v>
      </c>
      <c r="P136" s="1342" t="n">
        <v>41535.8532394313</v>
      </c>
      <c r="Q136" s="1213" t="n">
        <v>21261.5872735725</v>
      </c>
      <c r="R136" s="1301" t="n">
        <v>53983.5683079938</v>
      </c>
      <c r="S136" s="1344" t="n">
        <v>62797.4405130038</v>
      </c>
    </row>
    <row r="137" customFormat="false" ht="16.5" hidden="false" customHeight="false" outlineLevel="0" collapsed="false">
      <c r="A137" s="1391" t="s">
        <v>342</v>
      </c>
      <c r="B137" s="1395" t="n">
        <f aca="false">J137</f>
        <v>150</v>
      </c>
      <c r="C137" s="1395" t="s">
        <v>496</v>
      </c>
      <c r="D137" s="1395" t="n">
        <f aca="false">K137</f>
        <v>300</v>
      </c>
      <c r="E137" s="1395" t="s">
        <v>496</v>
      </c>
      <c r="F137" s="1393" t="n">
        <f aca="false">L137</f>
        <v>1900</v>
      </c>
      <c r="G137" s="1395" t="s">
        <v>496</v>
      </c>
      <c r="H137" s="1392" t="n">
        <v>2</v>
      </c>
      <c r="I137" s="1394" t="s">
        <v>497</v>
      </c>
      <c r="J137" s="1338" t="n">
        <v>150</v>
      </c>
      <c r="K137" s="1209" t="n">
        <v>300</v>
      </c>
      <c r="L137" s="1209" t="n">
        <v>1900</v>
      </c>
      <c r="M137" s="1210" t="n">
        <v>25.8505885368016</v>
      </c>
      <c r="N137" s="1211" t="n">
        <v>1716.3336</v>
      </c>
      <c r="O137" s="1212" t="n">
        <v>33385.9811518125</v>
      </c>
      <c r="P137" s="1342" t="n">
        <v>42391.6768754775</v>
      </c>
      <c r="Q137" s="1213" t="n">
        <v>21710.5641971775</v>
      </c>
      <c r="R137" s="1301" t="n">
        <v>55096.54534899</v>
      </c>
      <c r="S137" s="1344" t="n">
        <v>64102.241072655</v>
      </c>
    </row>
    <row r="138" customFormat="false" ht="16.5" hidden="false" customHeight="false" outlineLevel="0" collapsed="false">
      <c r="A138" s="1391" t="s">
        <v>342</v>
      </c>
      <c r="B138" s="1395" t="n">
        <f aca="false">J138</f>
        <v>150</v>
      </c>
      <c r="C138" s="1395" t="s">
        <v>496</v>
      </c>
      <c r="D138" s="1395" t="n">
        <f aca="false">K138</f>
        <v>300</v>
      </c>
      <c r="E138" s="1395" t="s">
        <v>496</v>
      </c>
      <c r="F138" s="1393" t="n">
        <f aca="false">L138</f>
        <v>1950</v>
      </c>
      <c r="G138" s="1395" t="s">
        <v>496</v>
      </c>
      <c r="H138" s="1392" t="n">
        <v>2</v>
      </c>
      <c r="I138" s="1394" t="s">
        <v>497</v>
      </c>
      <c r="J138" s="1338" t="n">
        <v>150</v>
      </c>
      <c r="K138" s="1209" t="n">
        <v>300</v>
      </c>
      <c r="L138" s="1209" t="n">
        <v>1950</v>
      </c>
      <c r="M138" s="1210" t="n">
        <v>26.4628949962739</v>
      </c>
      <c r="N138" s="1211" t="n">
        <v>1771.6992</v>
      </c>
      <c r="O138" s="1212" t="n">
        <v>34049.981137995</v>
      </c>
      <c r="P138" s="1342" t="n">
        <v>43247.5005115238</v>
      </c>
      <c r="Q138" s="1213" t="n">
        <v>22159.5409895738</v>
      </c>
      <c r="R138" s="1301" t="n">
        <v>56209.5221275688</v>
      </c>
      <c r="S138" s="1344" t="n">
        <v>65407.0415010975</v>
      </c>
    </row>
    <row r="139" customFormat="false" ht="16.5" hidden="false" customHeight="false" outlineLevel="0" collapsed="false">
      <c r="A139" s="1391" t="s">
        <v>342</v>
      </c>
      <c r="B139" s="1395" t="n">
        <f aca="false">J139</f>
        <v>150</v>
      </c>
      <c r="C139" s="1395" t="s">
        <v>496</v>
      </c>
      <c r="D139" s="1395" t="n">
        <f aca="false">K139</f>
        <v>300</v>
      </c>
      <c r="E139" s="1395" t="s">
        <v>496</v>
      </c>
      <c r="F139" s="1393" t="n">
        <f aca="false">L139</f>
        <v>2000</v>
      </c>
      <c r="G139" s="1395" t="s">
        <v>496</v>
      </c>
      <c r="H139" s="1392" t="n">
        <v>2</v>
      </c>
      <c r="I139" s="1394" t="s">
        <v>497</v>
      </c>
      <c r="J139" s="1338" t="n">
        <v>150</v>
      </c>
      <c r="K139" s="1209" t="n">
        <v>300</v>
      </c>
      <c r="L139" s="1209" t="n">
        <v>2000</v>
      </c>
      <c r="M139" s="1210" t="n">
        <v>27.1922554557462</v>
      </c>
      <c r="N139" s="1211" t="n">
        <v>1827.0648</v>
      </c>
      <c r="O139" s="1212" t="n">
        <v>35137.6032689325</v>
      </c>
      <c r="P139" s="1342" t="n">
        <v>44249.80559607</v>
      </c>
      <c r="Q139" s="1213" t="n">
        <v>22824.0147705525</v>
      </c>
      <c r="R139" s="1301" t="n">
        <v>57961.618039485</v>
      </c>
      <c r="S139" s="1344" t="n">
        <v>67073.8203666225</v>
      </c>
    </row>
    <row r="140" customFormat="false" ht="16.5" hidden="false" customHeight="false" outlineLevel="0" collapsed="false">
      <c r="A140" s="1391" t="s">
        <v>342</v>
      </c>
      <c r="B140" s="1395" t="n">
        <f aca="false">J140</f>
        <v>150</v>
      </c>
      <c r="C140" s="1395" t="s">
        <v>496</v>
      </c>
      <c r="D140" s="1395" t="n">
        <f aca="false">K140</f>
        <v>300</v>
      </c>
      <c r="E140" s="1395" t="s">
        <v>496</v>
      </c>
      <c r="F140" s="1393" t="n">
        <f aca="false">L140</f>
        <v>2050</v>
      </c>
      <c r="G140" s="1395" t="s">
        <v>496</v>
      </c>
      <c r="H140" s="1392" t="n">
        <v>2</v>
      </c>
      <c r="I140" s="1394" t="s">
        <v>497</v>
      </c>
      <c r="J140" s="1338" t="n">
        <v>150</v>
      </c>
      <c r="K140" s="1209" t="n">
        <v>300</v>
      </c>
      <c r="L140" s="1209" t="n">
        <v>2050</v>
      </c>
      <c r="M140" s="1210" t="n">
        <v>27.8045619152184</v>
      </c>
      <c r="N140" s="1211" t="n">
        <v>1882.4304</v>
      </c>
      <c r="O140" s="1212" t="n">
        <v>35801.6033863238</v>
      </c>
      <c r="P140" s="1342" t="n">
        <v>45105.6291009075</v>
      </c>
      <c r="Q140" s="1213" t="n">
        <v>23272.9916941575</v>
      </c>
      <c r="R140" s="1301" t="n">
        <v>59074.5950804813</v>
      </c>
      <c r="S140" s="1344" t="n">
        <v>68378.620795065</v>
      </c>
    </row>
    <row r="141" customFormat="false" ht="16.5" hidden="false" customHeight="false" outlineLevel="0" collapsed="false">
      <c r="A141" s="1391" t="s">
        <v>342</v>
      </c>
      <c r="B141" s="1392" t="n">
        <f aca="false">J141</f>
        <v>150</v>
      </c>
      <c r="C141" s="1392" t="s">
        <v>496</v>
      </c>
      <c r="D141" s="1392" t="n">
        <f aca="false">K141</f>
        <v>300</v>
      </c>
      <c r="E141" s="1392" t="s">
        <v>496</v>
      </c>
      <c r="F141" s="1393" t="n">
        <f aca="false">L141</f>
        <v>2100</v>
      </c>
      <c r="G141" s="1392" t="s">
        <v>496</v>
      </c>
      <c r="H141" s="1392" t="n">
        <v>2</v>
      </c>
      <c r="I141" s="1394" t="s">
        <v>497</v>
      </c>
      <c r="J141" s="1338" t="n">
        <v>150</v>
      </c>
      <c r="K141" s="1209" t="n">
        <v>300</v>
      </c>
      <c r="L141" s="1209" t="n">
        <v>2100</v>
      </c>
      <c r="M141" s="1210" t="n">
        <v>28.4168683746907</v>
      </c>
      <c r="N141" s="1211" t="n">
        <v>1937.796</v>
      </c>
      <c r="O141" s="1212" t="n">
        <v>36465.603503715</v>
      </c>
      <c r="P141" s="1342" t="n">
        <v>45961.4527369538</v>
      </c>
      <c r="Q141" s="1213" t="n">
        <v>23937.4654751363</v>
      </c>
      <c r="R141" s="1301" t="n">
        <v>60403.0689788513</v>
      </c>
      <c r="S141" s="1344" t="n">
        <v>69898.91821209</v>
      </c>
    </row>
    <row r="142" customFormat="false" ht="16.5" hidden="false" customHeight="false" outlineLevel="0" collapsed="false">
      <c r="A142" s="1391" t="s">
        <v>342</v>
      </c>
      <c r="B142" s="1395" t="n">
        <f aca="false">J142</f>
        <v>150</v>
      </c>
      <c r="C142" s="1395" t="s">
        <v>496</v>
      </c>
      <c r="D142" s="1395" t="n">
        <f aca="false">K142</f>
        <v>300</v>
      </c>
      <c r="E142" s="1395" t="s">
        <v>496</v>
      </c>
      <c r="F142" s="1393" t="n">
        <f aca="false">L142</f>
        <v>2150</v>
      </c>
      <c r="G142" s="1395" t="s">
        <v>496</v>
      </c>
      <c r="H142" s="1392" t="n">
        <v>2</v>
      </c>
      <c r="I142" s="1394" t="s">
        <v>497</v>
      </c>
      <c r="J142" s="1338" t="n">
        <v>150</v>
      </c>
      <c r="K142" s="1209" t="n">
        <v>300</v>
      </c>
      <c r="L142" s="1209" t="n">
        <v>2150</v>
      </c>
      <c r="M142" s="1210" t="n">
        <v>29.029174834163</v>
      </c>
      <c r="N142" s="1211" t="n">
        <v>1993.1616</v>
      </c>
      <c r="O142" s="1212" t="n">
        <v>37129.6036211063</v>
      </c>
      <c r="P142" s="1342" t="n">
        <v>46817.276373</v>
      </c>
      <c r="Q142" s="1213" t="n">
        <v>24386.4423987413</v>
      </c>
      <c r="R142" s="1301" t="n">
        <v>61516.0460198475</v>
      </c>
      <c r="S142" s="1344" t="n">
        <v>71203.7187717413</v>
      </c>
    </row>
    <row r="143" customFormat="false" ht="16.5" hidden="false" customHeight="false" outlineLevel="0" collapsed="false">
      <c r="A143" s="1391" t="s">
        <v>342</v>
      </c>
      <c r="B143" s="1395" t="n">
        <f aca="false">J143</f>
        <v>150</v>
      </c>
      <c r="C143" s="1395" t="s">
        <v>496</v>
      </c>
      <c r="D143" s="1395" t="n">
        <f aca="false">K143</f>
        <v>300</v>
      </c>
      <c r="E143" s="1395" t="s">
        <v>496</v>
      </c>
      <c r="F143" s="1393" t="n">
        <f aca="false">L143</f>
        <v>2200</v>
      </c>
      <c r="G143" s="1395" t="s">
        <v>496</v>
      </c>
      <c r="H143" s="1392" t="n">
        <v>2</v>
      </c>
      <c r="I143" s="1394" t="s">
        <v>497</v>
      </c>
      <c r="J143" s="1338" t="n">
        <v>150</v>
      </c>
      <c r="K143" s="1209" t="n">
        <v>300</v>
      </c>
      <c r="L143" s="1209" t="n">
        <v>2200</v>
      </c>
      <c r="M143" s="1210" t="n">
        <v>29.6414812936352</v>
      </c>
      <c r="N143" s="1211" t="n">
        <v>2048.5272</v>
      </c>
      <c r="O143" s="1212" t="n">
        <v>37793.6037384975</v>
      </c>
      <c r="P143" s="1342" t="n">
        <v>47673.1000090463</v>
      </c>
      <c r="Q143" s="1213" t="n">
        <v>25050.91617972</v>
      </c>
      <c r="R143" s="1301" t="n">
        <v>62844.5199182175</v>
      </c>
      <c r="S143" s="1344" t="n">
        <v>72724.0161887663</v>
      </c>
    </row>
    <row r="144" customFormat="false" ht="16.5" hidden="false" customHeight="false" outlineLevel="0" collapsed="false">
      <c r="A144" s="1391" t="s">
        <v>342</v>
      </c>
      <c r="B144" s="1395" t="n">
        <f aca="false">J144</f>
        <v>150</v>
      </c>
      <c r="C144" s="1395" t="s">
        <v>496</v>
      </c>
      <c r="D144" s="1395" t="n">
        <f aca="false">K144</f>
        <v>300</v>
      </c>
      <c r="E144" s="1395" t="s">
        <v>496</v>
      </c>
      <c r="F144" s="1393" t="n">
        <f aca="false">L144</f>
        <v>2250</v>
      </c>
      <c r="G144" s="1395" t="s">
        <v>496</v>
      </c>
      <c r="H144" s="1392" t="n">
        <v>2</v>
      </c>
      <c r="I144" s="1394" t="s">
        <v>497</v>
      </c>
      <c r="J144" s="1338" t="n">
        <v>150</v>
      </c>
      <c r="K144" s="1209" t="n">
        <v>300</v>
      </c>
      <c r="L144" s="1209" t="n">
        <v>2250</v>
      </c>
      <c r="M144" s="1210" t="n">
        <v>30.2537877531075</v>
      </c>
      <c r="N144" s="1211" t="n">
        <v>2103.8928</v>
      </c>
      <c r="O144" s="1212" t="n">
        <v>38457.6038558888</v>
      </c>
      <c r="P144" s="1342" t="n">
        <v>48528.9235138838</v>
      </c>
      <c r="Q144" s="1213" t="n">
        <v>25499.8929721163</v>
      </c>
      <c r="R144" s="1301" t="n">
        <v>63957.496828005</v>
      </c>
      <c r="S144" s="1344" t="n">
        <v>74028.816486</v>
      </c>
    </row>
    <row r="145" customFormat="false" ht="16.5" hidden="false" customHeight="false" outlineLevel="0" collapsed="false">
      <c r="A145" s="1391" t="s">
        <v>342</v>
      </c>
      <c r="B145" s="1395" t="n">
        <f aca="false">J145</f>
        <v>150</v>
      </c>
      <c r="C145" s="1395" t="s">
        <v>496</v>
      </c>
      <c r="D145" s="1395" t="n">
        <f aca="false">K145</f>
        <v>300</v>
      </c>
      <c r="E145" s="1395" t="s">
        <v>496</v>
      </c>
      <c r="F145" s="1393" t="n">
        <f aca="false">L145</f>
        <v>2300</v>
      </c>
      <c r="G145" s="1395" t="s">
        <v>496</v>
      </c>
      <c r="H145" s="1392" t="n">
        <v>2</v>
      </c>
      <c r="I145" s="1394" t="s">
        <v>497</v>
      </c>
      <c r="J145" s="1338" t="n">
        <v>150</v>
      </c>
      <c r="K145" s="1209" t="n">
        <v>300</v>
      </c>
      <c r="L145" s="1209" t="n">
        <v>2300</v>
      </c>
      <c r="M145" s="1210" t="n">
        <v>30.8660942125798</v>
      </c>
      <c r="N145" s="1211" t="n">
        <v>2159.2584</v>
      </c>
      <c r="O145" s="1212" t="n">
        <v>39121.60397328</v>
      </c>
      <c r="P145" s="1342" t="n">
        <v>49384.74714993</v>
      </c>
      <c r="Q145" s="1213" t="n">
        <v>25948.8698957213</v>
      </c>
      <c r="R145" s="1301" t="n">
        <v>65070.4738690013</v>
      </c>
      <c r="S145" s="1344" t="n">
        <v>75333.6170456513</v>
      </c>
    </row>
    <row r="146" customFormat="false" ht="16.5" hidden="false" customHeight="false" outlineLevel="0" collapsed="false">
      <c r="A146" s="1391" t="s">
        <v>342</v>
      </c>
      <c r="B146" s="1395" t="n">
        <f aca="false">J146</f>
        <v>150</v>
      </c>
      <c r="C146" s="1395" t="s">
        <v>496</v>
      </c>
      <c r="D146" s="1395" t="n">
        <f aca="false">K146</f>
        <v>300</v>
      </c>
      <c r="E146" s="1395" t="s">
        <v>496</v>
      </c>
      <c r="F146" s="1393" t="n">
        <f aca="false">L146</f>
        <v>2350</v>
      </c>
      <c r="G146" s="1395" t="s">
        <v>496</v>
      </c>
      <c r="H146" s="1392" t="n">
        <v>2</v>
      </c>
      <c r="I146" s="1394" t="s">
        <v>497</v>
      </c>
      <c r="J146" s="1338" t="n">
        <v>150</v>
      </c>
      <c r="K146" s="1209" t="n">
        <v>300</v>
      </c>
      <c r="L146" s="1209" t="n">
        <v>2350</v>
      </c>
      <c r="M146" s="1210" t="n">
        <v>31.4784006720521</v>
      </c>
      <c r="N146" s="1211" t="n">
        <v>2214.624</v>
      </c>
      <c r="O146" s="1212" t="n">
        <v>39785.6040906713</v>
      </c>
      <c r="P146" s="1342" t="n">
        <v>50240.5707859763</v>
      </c>
      <c r="Q146" s="1213" t="n">
        <v>26613.3436767</v>
      </c>
      <c r="R146" s="1301" t="n">
        <v>66398.9477673713</v>
      </c>
      <c r="S146" s="1344" t="n">
        <v>76853.9144626763</v>
      </c>
    </row>
    <row r="147" customFormat="false" ht="16.5" hidden="false" customHeight="false" outlineLevel="0" collapsed="false">
      <c r="A147" s="1391" t="s">
        <v>342</v>
      </c>
      <c r="B147" s="1395" t="n">
        <f aca="false">J147</f>
        <v>150</v>
      </c>
      <c r="C147" s="1395" t="s">
        <v>496</v>
      </c>
      <c r="D147" s="1395" t="n">
        <f aca="false">K147</f>
        <v>300</v>
      </c>
      <c r="E147" s="1395" t="s">
        <v>496</v>
      </c>
      <c r="F147" s="1393" t="n">
        <f aca="false">L147</f>
        <v>2400</v>
      </c>
      <c r="G147" s="1395" t="s">
        <v>496</v>
      </c>
      <c r="H147" s="1392" t="n">
        <v>2</v>
      </c>
      <c r="I147" s="1394" t="s">
        <v>497</v>
      </c>
      <c r="J147" s="1338" t="n">
        <v>150</v>
      </c>
      <c r="K147" s="1209" t="n">
        <v>300</v>
      </c>
      <c r="L147" s="1209" t="n">
        <v>2400</v>
      </c>
      <c r="M147" s="1210" t="n">
        <v>32.0907071315243</v>
      </c>
      <c r="N147" s="1211" t="n">
        <v>2269.9896</v>
      </c>
      <c r="O147" s="1212" t="n">
        <v>40449.6040768538</v>
      </c>
      <c r="P147" s="1342" t="n">
        <v>51096.3944220225</v>
      </c>
      <c r="Q147" s="1213" t="n">
        <v>27062.3204690963</v>
      </c>
      <c r="R147" s="1301" t="n">
        <v>67511.92454595</v>
      </c>
      <c r="S147" s="1344" t="n">
        <v>78158.7148911188</v>
      </c>
    </row>
    <row r="148" customFormat="false" ht="16.5" hidden="false" customHeight="false" outlineLevel="0" collapsed="false">
      <c r="A148" s="1391" t="s">
        <v>342</v>
      </c>
      <c r="B148" s="1395" t="n">
        <f aca="false">J148</f>
        <v>150</v>
      </c>
      <c r="C148" s="1395" t="s">
        <v>496</v>
      </c>
      <c r="D148" s="1395" t="n">
        <f aca="false">K148</f>
        <v>300</v>
      </c>
      <c r="E148" s="1395" t="s">
        <v>496</v>
      </c>
      <c r="F148" s="1393" t="n">
        <f aca="false">L148</f>
        <v>2450</v>
      </c>
      <c r="G148" s="1395" t="s">
        <v>496</v>
      </c>
      <c r="H148" s="1392" t="n">
        <v>2</v>
      </c>
      <c r="I148" s="1394" t="s">
        <v>497</v>
      </c>
      <c r="J148" s="1338" t="n">
        <v>150</v>
      </c>
      <c r="K148" s="1209" t="n">
        <v>300</v>
      </c>
      <c r="L148" s="1209" t="n">
        <v>2450</v>
      </c>
      <c r="M148" s="1210" t="n">
        <v>32.7030135909966</v>
      </c>
      <c r="N148" s="1211" t="n">
        <v>2325.3552</v>
      </c>
      <c r="O148" s="1212" t="n">
        <v>41113.604194245</v>
      </c>
      <c r="P148" s="1342" t="n">
        <v>51952.21792686</v>
      </c>
      <c r="Q148" s="1213" t="n">
        <v>27726.7943812838</v>
      </c>
      <c r="R148" s="1301" t="n">
        <v>68840.3985755288</v>
      </c>
      <c r="S148" s="1344" t="n">
        <v>79679.0123081438</v>
      </c>
    </row>
    <row r="149" customFormat="false" ht="16.5" hidden="false" customHeight="false" outlineLevel="0" collapsed="false">
      <c r="A149" s="1391" t="s">
        <v>342</v>
      </c>
      <c r="B149" s="1395" t="n">
        <f aca="false">J149</f>
        <v>150</v>
      </c>
      <c r="C149" s="1395" t="s">
        <v>496</v>
      </c>
      <c r="D149" s="1395" t="n">
        <f aca="false">K149</f>
        <v>300</v>
      </c>
      <c r="E149" s="1395" t="s">
        <v>496</v>
      </c>
      <c r="F149" s="1393" t="n">
        <f aca="false">L149</f>
        <v>2500</v>
      </c>
      <c r="G149" s="1395" t="s">
        <v>496</v>
      </c>
      <c r="H149" s="1392" t="n">
        <v>2</v>
      </c>
      <c r="I149" s="1394" t="s">
        <v>497</v>
      </c>
      <c r="J149" s="1338" t="n">
        <v>150</v>
      </c>
      <c r="K149" s="1209" t="n">
        <v>300</v>
      </c>
      <c r="L149" s="1209" t="n">
        <v>2500</v>
      </c>
      <c r="M149" s="1210" t="n">
        <v>33.7530308504689</v>
      </c>
      <c r="N149" s="1211" t="n">
        <v>2380.7208</v>
      </c>
      <c r="O149" s="1212" t="n">
        <v>42556.4232380213</v>
      </c>
      <c r="P149" s="1342" t="n">
        <v>53848.047382425</v>
      </c>
      <c r="Q149" s="1213" t="n">
        <v>28175.77117368</v>
      </c>
      <c r="R149" s="1301" t="n">
        <v>70732.1944117013</v>
      </c>
      <c r="S149" s="1344" t="n">
        <v>82023.818556105</v>
      </c>
    </row>
    <row r="150" customFormat="false" ht="16.5" hidden="false" customHeight="false" outlineLevel="0" collapsed="false">
      <c r="A150" s="1391" t="s">
        <v>342</v>
      </c>
      <c r="B150" s="1395" t="n">
        <f aca="false">J150</f>
        <v>150</v>
      </c>
      <c r="C150" s="1395" t="s">
        <v>496</v>
      </c>
      <c r="D150" s="1395" t="n">
        <f aca="false">K150</f>
        <v>300</v>
      </c>
      <c r="E150" s="1395" t="s">
        <v>496</v>
      </c>
      <c r="F150" s="1393" t="n">
        <f aca="false">L150</f>
        <v>2550</v>
      </c>
      <c r="G150" s="1395" t="s">
        <v>496</v>
      </c>
      <c r="H150" s="1392" t="n">
        <v>2</v>
      </c>
      <c r="I150" s="1394" t="s">
        <v>497</v>
      </c>
      <c r="J150" s="1338" t="n">
        <v>150</v>
      </c>
      <c r="K150" s="1209" t="n">
        <v>300</v>
      </c>
      <c r="L150" s="1209" t="n">
        <v>2550</v>
      </c>
      <c r="M150" s="1210" t="n">
        <v>34.3653373099411</v>
      </c>
      <c r="N150" s="1211" t="n">
        <v>2436.0864</v>
      </c>
      <c r="O150" s="1212" t="n">
        <v>43557.9199454588</v>
      </c>
      <c r="P150" s="1342" t="n">
        <v>54716.9918934713</v>
      </c>
      <c r="Q150" s="1213" t="n">
        <v>28840.2450858675</v>
      </c>
      <c r="R150" s="1301" t="n">
        <v>72398.1650313263</v>
      </c>
      <c r="S150" s="1344" t="n">
        <v>83557.2369793388</v>
      </c>
    </row>
    <row r="151" customFormat="false" ht="16.5" hidden="false" customHeight="false" outlineLevel="0" collapsed="false">
      <c r="A151" s="1391" t="s">
        <v>342</v>
      </c>
      <c r="B151" s="1392" t="n">
        <f aca="false">J151</f>
        <v>150</v>
      </c>
      <c r="C151" s="1392" t="s">
        <v>496</v>
      </c>
      <c r="D151" s="1392" t="n">
        <f aca="false">K151</f>
        <v>300</v>
      </c>
      <c r="E151" s="1392" t="s">
        <v>496</v>
      </c>
      <c r="F151" s="1393" t="n">
        <f aca="false">L151</f>
        <v>2600</v>
      </c>
      <c r="G151" s="1392" t="s">
        <v>496</v>
      </c>
      <c r="H151" s="1392" t="n">
        <v>2</v>
      </c>
      <c r="I151" s="1394" t="s">
        <v>497</v>
      </c>
      <c r="J151" s="1338" t="n">
        <v>150</v>
      </c>
      <c r="K151" s="1209" t="n">
        <v>300</v>
      </c>
      <c r="L151" s="1209" t="n">
        <v>2600</v>
      </c>
      <c r="M151" s="1210" t="n">
        <v>34.9776437694134</v>
      </c>
      <c r="N151" s="1211" t="n">
        <v>2491.452</v>
      </c>
      <c r="O151" s="1212" t="n">
        <v>44221.92006285</v>
      </c>
      <c r="P151" s="1342" t="n">
        <v>55572.8153983088</v>
      </c>
      <c r="Q151" s="1213" t="n">
        <v>29289.2218782638</v>
      </c>
      <c r="R151" s="1301" t="n">
        <v>73511.1419411138</v>
      </c>
      <c r="S151" s="1344" t="n">
        <v>84862.0372765725</v>
      </c>
    </row>
    <row r="152" customFormat="false" ht="16.5" hidden="false" customHeight="false" outlineLevel="0" collapsed="false">
      <c r="A152" s="1391" t="s">
        <v>342</v>
      </c>
      <c r="B152" s="1395" t="n">
        <f aca="false">J152</f>
        <v>150</v>
      </c>
      <c r="C152" s="1395" t="s">
        <v>496</v>
      </c>
      <c r="D152" s="1395" t="n">
        <f aca="false">K152</f>
        <v>300</v>
      </c>
      <c r="E152" s="1395" t="s">
        <v>496</v>
      </c>
      <c r="F152" s="1393" t="n">
        <f aca="false">L152</f>
        <v>2650</v>
      </c>
      <c r="G152" s="1395" t="s">
        <v>496</v>
      </c>
      <c r="H152" s="1392" t="n">
        <v>2</v>
      </c>
      <c r="I152" s="1394" t="s">
        <v>497</v>
      </c>
      <c r="J152" s="1338" t="n">
        <v>150</v>
      </c>
      <c r="K152" s="1209" t="n">
        <v>300</v>
      </c>
      <c r="L152" s="1209" t="n">
        <v>2650</v>
      </c>
      <c r="M152" s="1210" t="n">
        <v>35.5899502288857</v>
      </c>
      <c r="N152" s="1211" t="n">
        <v>2546.8176</v>
      </c>
      <c r="O152" s="1212" t="n">
        <v>44885.9201802413</v>
      </c>
      <c r="P152" s="1342" t="n">
        <v>56428.639034355</v>
      </c>
      <c r="Q152" s="1213" t="n">
        <v>29953.6956592425</v>
      </c>
      <c r="R152" s="1301" t="n">
        <v>74839.6158394838</v>
      </c>
      <c r="S152" s="1344" t="n">
        <v>86382.3346935975</v>
      </c>
    </row>
    <row r="153" customFormat="false" ht="16.5" hidden="false" customHeight="false" outlineLevel="0" collapsed="false">
      <c r="A153" s="1391" t="s">
        <v>342</v>
      </c>
      <c r="B153" s="1395" t="n">
        <f aca="false">J153</f>
        <v>150</v>
      </c>
      <c r="C153" s="1395" t="s">
        <v>496</v>
      </c>
      <c r="D153" s="1395" t="n">
        <f aca="false">K153</f>
        <v>300</v>
      </c>
      <c r="E153" s="1395" t="s">
        <v>496</v>
      </c>
      <c r="F153" s="1393" t="n">
        <f aca="false">L153</f>
        <v>2700</v>
      </c>
      <c r="G153" s="1395" t="s">
        <v>496</v>
      </c>
      <c r="H153" s="1392" t="n">
        <v>2</v>
      </c>
      <c r="I153" s="1394" t="s">
        <v>497</v>
      </c>
      <c r="J153" s="1338" t="n">
        <v>150</v>
      </c>
      <c r="K153" s="1209" t="n">
        <v>300</v>
      </c>
      <c r="L153" s="1209" t="n">
        <v>2700</v>
      </c>
      <c r="M153" s="1210" t="n">
        <v>36.2022566883579</v>
      </c>
      <c r="N153" s="1211" t="n">
        <v>2602.1832</v>
      </c>
      <c r="O153" s="1212" t="n">
        <v>45549.9201664238</v>
      </c>
      <c r="P153" s="1342" t="n">
        <v>57284.4626704013</v>
      </c>
      <c r="Q153" s="1213" t="n">
        <v>30402.6725828475</v>
      </c>
      <c r="R153" s="1301" t="n">
        <v>75952.5927492713</v>
      </c>
      <c r="S153" s="1344" t="n">
        <v>87687.1352532488</v>
      </c>
    </row>
    <row r="154" customFormat="false" ht="16.5" hidden="false" customHeight="false" outlineLevel="0" collapsed="false">
      <c r="A154" s="1391" t="s">
        <v>342</v>
      </c>
      <c r="B154" s="1395" t="n">
        <f aca="false">J154</f>
        <v>150</v>
      </c>
      <c r="C154" s="1395" t="s">
        <v>496</v>
      </c>
      <c r="D154" s="1395" t="n">
        <f aca="false">K154</f>
        <v>300</v>
      </c>
      <c r="E154" s="1395" t="s">
        <v>496</v>
      </c>
      <c r="F154" s="1393" t="n">
        <f aca="false">L154</f>
        <v>2750</v>
      </c>
      <c r="G154" s="1395" t="s">
        <v>496</v>
      </c>
      <c r="H154" s="1392" t="n">
        <v>2</v>
      </c>
      <c r="I154" s="1394" t="s">
        <v>497</v>
      </c>
      <c r="J154" s="1338" t="n">
        <v>150</v>
      </c>
      <c r="K154" s="1209" t="n">
        <v>300</v>
      </c>
      <c r="L154" s="1209" t="n">
        <v>2750</v>
      </c>
      <c r="M154" s="1210" t="n">
        <v>36.8145631478302</v>
      </c>
      <c r="N154" s="1211" t="n">
        <v>2657.5488</v>
      </c>
      <c r="O154" s="1212" t="n">
        <v>46213.920283815</v>
      </c>
      <c r="P154" s="1342" t="n">
        <v>58140.2863064475</v>
      </c>
      <c r="Q154" s="1213" t="n">
        <v>30851.6493752438</v>
      </c>
      <c r="R154" s="1301" t="n">
        <v>77065.5696590588</v>
      </c>
      <c r="S154" s="1344" t="n">
        <v>88991.9356816913</v>
      </c>
    </row>
    <row r="155" customFormat="false" ht="16.5" hidden="false" customHeight="false" outlineLevel="0" collapsed="false">
      <c r="A155" s="1391" t="s">
        <v>342</v>
      </c>
      <c r="B155" s="1395" t="n">
        <f aca="false">J155</f>
        <v>150</v>
      </c>
      <c r="C155" s="1395" t="s">
        <v>496</v>
      </c>
      <c r="D155" s="1395" t="n">
        <f aca="false">K155</f>
        <v>300</v>
      </c>
      <c r="E155" s="1395" t="s">
        <v>496</v>
      </c>
      <c r="F155" s="1393" t="n">
        <f aca="false">L155</f>
        <v>2800</v>
      </c>
      <c r="G155" s="1395" t="s">
        <v>496</v>
      </c>
      <c r="H155" s="1392" t="n">
        <v>2</v>
      </c>
      <c r="I155" s="1394" t="s">
        <v>497</v>
      </c>
      <c r="J155" s="1338" t="n">
        <v>150</v>
      </c>
      <c r="K155" s="1209" t="n">
        <v>300</v>
      </c>
      <c r="L155" s="1209" t="n">
        <v>2800</v>
      </c>
      <c r="M155" s="1210" t="n">
        <v>37.4268696073025</v>
      </c>
      <c r="N155" s="1211" t="n">
        <v>2712.9144</v>
      </c>
      <c r="O155" s="1212" t="n">
        <v>46877.9204012063</v>
      </c>
      <c r="P155" s="1342" t="n">
        <v>58996.109811285</v>
      </c>
      <c r="Q155" s="1213" t="n">
        <v>31516.1231562225</v>
      </c>
      <c r="R155" s="1301" t="n">
        <v>78394.0435574288</v>
      </c>
      <c r="S155" s="1344" t="n">
        <v>90512.2329675075</v>
      </c>
    </row>
    <row r="156" customFormat="false" ht="16.5" hidden="false" customHeight="false" outlineLevel="0" collapsed="false">
      <c r="A156" s="1391" t="s">
        <v>342</v>
      </c>
      <c r="B156" s="1395" t="n">
        <f aca="false">J156</f>
        <v>150</v>
      </c>
      <c r="C156" s="1395" t="s">
        <v>496</v>
      </c>
      <c r="D156" s="1395" t="n">
        <f aca="false">K156</f>
        <v>300</v>
      </c>
      <c r="E156" s="1395" t="s">
        <v>496</v>
      </c>
      <c r="F156" s="1393" t="n">
        <f aca="false">L156</f>
        <v>2850</v>
      </c>
      <c r="G156" s="1395" t="s">
        <v>496</v>
      </c>
      <c r="H156" s="1392" t="n">
        <v>2</v>
      </c>
      <c r="I156" s="1394" t="s">
        <v>497</v>
      </c>
      <c r="J156" s="1338" t="n">
        <v>150</v>
      </c>
      <c r="K156" s="1209" t="n">
        <v>300</v>
      </c>
      <c r="L156" s="1209" t="n">
        <v>2850</v>
      </c>
      <c r="M156" s="1210" t="n">
        <v>38.0391760667748</v>
      </c>
      <c r="N156" s="1211" t="n">
        <v>2768.28</v>
      </c>
      <c r="O156" s="1212" t="n">
        <v>47541.9205185975</v>
      </c>
      <c r="P156" s="1342" t="n">
        <v>59851.9334473313</v>
      </c>
      <c r="Q156" s="1213" t="n">
        <v>31965.1000798275</v>
      </c>
      <c r="R156" s="1301" t="n">
        <v>79507.020598425</v>
      </c>
      <c r="S156" s="1344" t="n">
        <v>91817.0335271588</v>
      </c>
    </row>
    <row r="157" customFormat="false" ht="16.5" hidden="false" customHeight="false" outlineLevel="0" collapsed="false">
      <c r="A157" s="1391" t="s">
        <v>342</v>
      </c>
      <c r="B157" s="1395" t="n">
        <f aca="false">J157</f>
        <v>150</v>
      </c>
      <c r="C157" s="1395" t="s">
        <v>496</v>
      </c>
      <c r="D157" s="1395" t="n">
        <f aca="false">K157</f>
        <v>300</v>
      </c>
      <c r="E157" s="1395" t="s">
        <v>496</v>
      </c>
      <c r="F157" s="1393" t="n">
        <f aca="false">L157</f>
        <v>2900</v>
      </c>
      <c r="G157" s="1395" t="s">
        <v>496</v>
      </c>
      <c r="H157" s="1392" t="n">
        <v>2</v>
      </c>
      <c r="I157" s="1394" t="s">
        <v>497</v>
      </c>
      <c r="J157" s="1338" t="n">
        <v>150</v>
      </c>
      <c r="K157" s="1209" t="n">
        <v>300</v>
      </c>
      <c r="L157" s="1209" t="n">
        <v>2900</v>
      </c>
      <c r="M157" s="1210" t="n">
        <v>38.651482526247</v>
      </c>
      <c r="N157" s="1211" t="n">
        <v>2823.6456</v>
      </c>
      <c r="O157" s="1212" t="n">
        <v>48205.9206359888</v>
      </c>
      <c r="P157" s="1342" t="n">
        <v>60707.7570833775</v>
      </c>
      <c r="Q157" s="1213" t="n">
        <v>32629.5738608063</v>
      </c>
      <c r="R157" s="1301" t="n">
        <v>80835.494496795</v>
      </c>
      <c r="S157" s="1344" t="n">
        <v>93337.3309441838</v>
      </c>
    </row>
    <row r="158" customFormat="false" ht="16.5" hidden="false" customHeight="false" outlineLevel="0" collapsed="false">
      <c r="A158" s="1391" t="s">
        <v>342</v>
      </c>
      <c r="B158" s="1395" t="n">
        <f aca="false">J158</f>
        <v>150</v>
      </c>
      <c r="C158" s="1395" t="s">
        <v>496</v>
      </c>
      <c r="D158" s="1395" t="n">
        <f aca="false">K158</f>
        <v>300</v>
      </c>
      <c r="E158" s="1395" t="s">
        <v>496</v>
      </c>
      <c r="F158" s="1393" t="n">
        <f aca="false">L158</f>
        <v>2950</v>
      </c>
      <c r="G158" s="1395" t="s">
        <v>496</v>
      </c>
      <c r="H158" s="1392" t="n">
        <v>2</v>
      </c>
      <c r="I158" s="1394" t="s">
        <v>497</v>
      </c>
      <c r="J158" s="1338" t="n">
        <v>150</v>
      </c>
      <c r="K158" s="1209" t="n">
        <v>300</v>
      </c>
      <c r="L158" s="1209" t="n">
        <v>2950</v>
      </c>
      <c r="M158" s="1210" t="n">
        <v>39.2637889857193</v>
      </c>
      <c r="N158" s="1211" t="n">
        <v>2879.0112</v>
      </c>
      <c r="O158" s="1212" t="n">
        <v>48869.92075338</v>
      </c>
      <c r="P158" s="1342" t="n">
        <v>61563.5807194238</v>
      </c>
      <c r="Q158" s="1213" t="n">
        <v>33078.5507844113</v>
      </c>
      <c r="R158" s="1301" t="n">
        <v>81948.4715377913</v>
      </c>
      <c r="S158" s="1344" t="n">
        <v>94642.131503835</v>
      </c>
    </row>
    <row r="159" customFormat="false" ht="16.5" hidden="false" customHeight="false" outlineLevel="0" collapsed="false">
      <c r="A159" s="1391" t="s">
        <v>342</v>
      </c>
      <c r="B159" s="1397" t="n">
        <f aca="false">J159</f>
        <v>150</v>
      </c>
      <c r="C159" s="1397" t="s">
        <v>496</v>
      </c>
      <c r="D159" s="1397" t="n">
        <f aca="false">K159</f>
        <v>300</v>
      </c>
      <c r="E159" s="1397" t="s">
        <v>496</v>
      </c>
      <c r="F159" s="1398" t="n">
        <f aca="false">L159</f>
        <v>3000</v>
      </c>
      <c r="G159" s="1397" t="s">
        <v>496</v>
      </c>
      <c r="H159" s="1392" t="n">
        <v>2</v>
      </c>
      <c r="I159" s="1394" t="s">
        <v>497</v>
      </c>
      <c r="J159" s="1356" t="n">
        <v>150</v>
      </c>
      <c r="K159" s="1232" t="n">
        <v>300</v>
      </c>
      <c r="L159" s="1232" t="n">
        <v>3000</v>
      </c>
      <c r="M159" s="1233" t="n">
        <v>40.1102034451916</v>
      </c>
      <c r="N159" s="1234" t="n">
        <v>2934.3768</v>
      </c>
      <c r="O159" s="1235" t="n">
        <v>49760.3346897711</v>
      </c>
      <c r="P159" s="1353" t="n">
        <v>62645.8180432613</v>
      </c>
      <c r="Q159" s="1236" t="n">
        <v>33743.02456539</v>
      </c>
      <c r="R159" s="1307" t="n">
        <v>83503.3592551611</v>
      </c>
      <c r="S159" s="1355" t="n">
        <v>96388.8426086513</v>
      </c>
    </row>
    <row r="160" customFormat="false" ht="22.5" hidden="false" customHeight="true" outlineLevel="0" collapsed="false">
      <c r="A160" s="1241" t="s">
        <v>504</v>
      </c>
      <c r="B160" s="1241"/>
      <c r="C160" s="1241"/>
      <c r="D160" s="1241"/>
      <c r="E160" s="1241"/>
      <c r="F160" s="1241"/>
      <c r="G160" s="1241"/>
      <c r="H160" s="1241"/>
      <c r="I160" s="1241"/>
      <c r="J160" s="1241"/>
      <c r="K160" s="1241"/>
      <c r="L160" s="1241"/>
      <c r="M160" s="1241"/>
      <c r="N160" s="1241"/>
      <c r="O160" s="1241"/>
      <c r="P160" s="1241"/>
      <c r="Q160" s="1241"/>
      <c r="R160" s="1241"/>
      <c r="S160" s="1241"/>
    </row>
    <row r="161" customFormat="false" ht="16.5" hidden="false" customHeight="true" outlineLevel="0" collapsed="false">
      <c r="A161" s="1202" t="s">
        <v>519</v>
      </c>
      <c r="B161" s="1202"/>
      <c r="C161" s="1202"/>
      <c r="D161" s="1202"/>
      <c r="E161" s="1202"/>
      <c r="F161" s="1202"/>
      <c r="G161" s="1202"/>
      <c r="H161" s="1202"/>
      <c r="I161" s="1202"/>
      <c r="J161" s="1202"/>
      <c r="K161" s="1202"/>
      <c r="L161" s="1202"/>
      <c r="M161" s="1202"/>
      <c r="N161" s="1202"/>
      <c r="O161" s="1202"/>
      <c r="P161" s="1202"/>
      <c r="Q161" s="1202"/>
      <c r="R161" s="1202"/>
      <c r="S161" s="1202"/>
    </row>
    <row r="162" customFormat="false" ht="16.5" hidden="false" customHeight="false" outlineLevel="0" collapsed="false">
      <c r="A162" s="1391" t="s">
        <v>342</v>
      </c>
      <c r="B162" s="1392" t="n">
        <f aca="false">J162</f>
        <v>150</v>
      </c>
      <c r="C162" s="1392" t="s">
        <v>496</v>
      </c>
      <c r="D162" s="1392" t="n">
        <f aca="false">K162</f>
        <v>360</v>
      </c>
      <c r="E162" s="1392" t="s">
        <v>496</v>
      </c>
      <c r="F162" s="1393" t="n">
        <f aca="false">L162</f>
        <v>600</v>
      </c>
      <c r="G162" s="1392" t="s">
        <v>496</v>
      </c>
      <c r="H162" s="1392" t="n">
        <v>2</v>
      </c>
      <c r="I162" s="1394" t="s">
        <v>497</v>
      </c>
      <c r="J162" s="1328" t="n">
        <v>150</v>
      </c>
      <c r="K162" s="1259" t="n">
        <v>360</v>
      </c>
      <c r="L162" s="1259" t="n">
        <v>600</v>
      </c>
      <c r="M162" s="1360" t="n">
        <v>10.7253713075752</v>
      </c>
      <c r="N162" s="1261" t="n">
        <v>288.51886074921</v>
      </c>
      <c r="O162" s="1240" t="n">
        <v>15817.5169862513</v>
      </c>
      <c r="P162" s="1332" t="n">
        <v>20477.53023147</v>
      </c>
      <c r="Q162" s="1262" t="n">
        <v>8602.21294115625</v>
      </c>
      <c r="R162" s="1366" t="n">
        <v>24419.7299274075</v>
      </c>
      <c r="S162" s="1335" t="n">
        <v>29079.7431726263</v>
      </c>
    </row>
    <row r="163" customFormat="false" ht="16.5" hidden="false" customHeight="false" outlineLevel="0" collapsed="false">
      <c r="A163" s="1391" t="s">
        <v>342</v>
      </c>
      <c r="B163" s="1395" t="n">
        <f aca="false">J163</f>
        <v>150</v>
      </c>
      <c r="C163" s="1395" t="s">
        <v>496</v>
      </c>
      <c r="D163" s="1395" t="n">
        <f aca="false">K163</f>
        <v>360</v>
      </c>
      <c r="E163" s="1395" t="s">
        <v>496</v>
      </c>
      <c r="F163" s="1393" t="n">
        <f aca="false">L163</f>
        <v>650</v>
      </c>
      <c r="G163" s="1395" t="s">
        <v>496</v>
      </c>
      <c r="H163" s="1392" t="n">
        <v>2</v>
      </c>
      <c r="I163" s="1394" t="s">
        <v>497</v>
      </c>
      <c r="J163" s="1338" t="n">
        <v>150</v>
      </c>
      <c r="K163" s="1209" t="n">
        <v>360</v>
      </c>
      <c r="L163" s="1209" t="n">
        <v>650</v>
      </c>
      <c r="M163" s="1210" t="n">
        <v>11.4056043934686</v>
      </c>
      <c r="N163" s="1211" t="n">
        <v>346.222632899052</v>
      </c>
      <c r="O163" s="1212" t="n">
        <v>16508.9779141388</v>
      </c>
      <c r="P163" s="1342" t="n">
        <v>21379.9970036363</v>
      </c>
      <c r="Q163" s="1213" t="n">
        <v>9119.59344723375</v>
      </c>
      <c r="R163" s="1301" t="n">
        <v>25628.5713613725</v>
      </c>
      <c r="S163" s="1344" t="n">
        <v>30499.59045087</v>
      </c>
    </row>
    <row r="164" customFormat="false" ht="16.5" hidden="false" customHeight="false" outlineLevel="0" collapsed="false">
      <c r="A164" s="1391" t="s">
        <v>342</v>
      </c>
      <c r="B164" s="1395" t="n">
        <f aca="false">J164</f>
        <v>150</v>
      </c>
      <c r="C164" s="1395" t="s">
        <v>496</v>
      </c>
      <c r="D164" s="1395" t="n">
        <f aca="false">K164</f>
        <v>360</v>
      </c>
      <c r="E164" s="1395" t="s">
        <v>496</v>
      </c>
      <c r="F164" s="1393" t="n">
        <f aca="false">L164</f>
        <v>700</v>
      </c>
      <c r="G164" s="1395" t="s">
        <v>496</v>
      </c>
      <c r="H164" s="1392" t="n">
        <v>2</v>
      </c>
      <c r="I164" s="1394" t="s">
        <v>497</v>
      </c>
      <c r="J164" s="1338" t="n">
        <v>150</v>
      </c>
      <c r="K164" s="1209" t="n">
        <v>360</v>
      </c>
      <c r="L164" s="1209" t="n">
        <v>700</v>
      </c>
      <c r="M164" s="1210" t="n">
        <v>12.0858374793619</v>
      </c>
      <c r="N164" s="1211" t="n">
        <v>403.926405048894</v>
      </c>
      <c r="O164" s="1212" t="n">
        <v>17200.4388420263</v>
      </c>
      <c r="P164" s="1342" t="n">
        <v>22282.4637758025</v>
      </c>
      <c r="Q164" s="1213" t="n">
        <v>9852.47094189375</v>
      </c>
      <c r="R164" s="1301" t="n">
        <v>27052.90978392</v>
      </c>
      <c r="S164" s="1344" t="n">
        <v>32134.9347176963</v>
      </c>
    </row>
    <row r="165" customFormat="false" ht="16.5" hidden="false" customHeight="false" outlineLevel="0" collapsed="false">
      <c r="A165" s="1391" t="s">
        <v>342</v>
      </c>
      <c r="B165" s="1395" t="n">
        <f aca="false">J165</f>
        <v>150</v>
      </c>
      <c r="C165" s="1395" t="s">
        <v>496</v>
      </c>
      <c r="D165" s="1395" t="n">
        <f aca="false">K165</f>
        <v>360</v>
      </c>
      <c r="E165" s="1395" t="s">
        <v>496</v>
      </c>
      <c r="F165" s="1393" t="n">
        <f aca="false">L165</f>
        <v>750</v>
      </c>
      <c r="G165" s="1395" t="s">
        <v>496</v>
      </c>
      <c r="H165" s="1392" t="n">
        <v>2</v>
      </c>
      <c r="I165" s="1394" t="s">
        <v>497</v>
      </c>
      <c r="J165" s="1338" t="n">
        <v>150</v>
      </c>
      <c r="K165" s="1209" t="n">
        <v>360</v>
      </c>
      <c r="L165" s="1209" t="n">
        <v>750</v>
      </c>
      <c r="M165" s="1210" t="n">
        <v>12.7660705652552</v>
      </c>
      <c r="N165" s="1211" t="n">
        <v>461.630177198736</v>
      </c>
      <c r="O165" s="1212" t="n">
        <v>17891.8997699138</v>
      </c>
      <c r="P165" s="1342" t="n">
        <v>23184.9305479688</v>
      </c>
      <c r="Q165" s="1213" t="n">
        <v>10369.8514479713</v>
      </c>
      <c r="R165" s="1301" t="n">
        <v>28261.751217885</v>
      </c>
      <c r="S165" s="1344" t="n">
        <v>33554.78199594</v>
      </c>
    </row>
    <row r="166" customFormat="false" ht="16.5" hidden="false" customHeight="false" outlineLevel="0" collapsed="false">
      <c r="A166" s="1391" t="s">
        <v>342</v>
      </c>
      <c r="B166" s="1395" t="n">
        <f aca="false">J166</f>
        <v>150</v>
      </c>
      <c r="C166" s="1395" t="s">
        <v>496</v>
      </c>
      <c r="D166" s="1395" t="n">
        <f aca="false">K166</f>
        <v>360</v>
      </c>
      <c r="E166" s="1395" t="s">
        <v>496</v>
      </c>
      <c r="F166" s="1393" t="n">
        <f aca="false">L166</f>
        <v>800</v>
      </c>
      <c r="G166" s="1395" t="s">
        <v>496</v>
      </c>
      <c r="H166" s="1392" t="n">
        <v>2</v>
      </c>
      <c r="I166" s="1394" t="s">
        <v>497</v>
      </c>
      <c r="J166" s="1338" t="n">
        <v>150</v>
      </c>
      <c r="K166" s="1209" t="n">
        <v>360</v>
      </c>
      <c r="L166" s="1209" t="n">
        <v>800</v>
      </c>
      <c r="M166" s="1210" t="n">
        <v>13.4463036511485</v>
      </c>
      <c r="N166" s="1211" t="n">
        <v>519.333949348578</v>
      </c>
      <c r="O166" s="1212" t="n">
        <v>18922.7976028425</v>
      </c>
      <c r="P166" s="1342" t="n">
        <v>24100.518195135</v>
      </c>
      <c r="Q166" s="1213" t="n">
        <v>10887.2319540488</v>
      </c>
      <c r="R166" s="1301" t="n">
        <v>29810.0295568913</v>
      </c>
      <c r="S166" s="1344" t="n">
        <v>34987.7501491838</v>
      </c>
    </row>
    <row r="167" customFormat="false" ht="16.5" hidden="false" customHeight="false" outlineLevel="0" collapsed="false">
      <c r="A167" s="1391" t="s">
        <v>342</v>
      </c>
      <c r="B167" s="1395" t="n">
        <f aca="false">J167</f>
        <v>150</v>
      </c>
      <c r="C167" s="1395" t="s">
        <v>496</v>
      </c>
      <c r="D167" s="1395" t="n">
        <f aca="false">K167</f>
        <v>360</v>
      </c>
      <c r="E167" s="1395" t="s">
        <v>496</v>
      </c>
      <c r="F167" s="1393" t="n">
        <f aca="false">L167</f>
        <v>850</v>
      </c>
      <c r="G167" s="1395" t="s">
        <v>496</v>
      </c>
      <c r="H167" s="1392" t="n">
        <v>2</v>
      </c>
      <c r="I167" s="1394" t="s">
        <v>497</v>
      </c>
      <c r="J167" s="1338" t="n">
        <v>150</v>
      </c>
      <c r="K167" s="1209" t="n">
        <v>360</v>
      </c>
      <c r="L167" s="1209" t="n">
        <v>850</v>
      </c>
      <c r="M167" s="1210" t="n">
        <v>14.1265367370419</v>
      </c>
      <c r="N167" s="1211" t="n">
        <v>577.03772149842</v>
      </c>
      <c r="O167" s="1212" t="n">
        <v>19614.25853073</v>
      </c>
      <c r="P167" s="1342" t="n">
        <v>25002.9849673013</v>
      </c>
      <c r="Q167" s="1213" t="n">
        <v>11620.1094487088</v>
      </c>
      <c r="R167" s="1301" t="n">
        <v>31234.3679794388</v>
      </c>
      <c r="S167" s="1344" t="n">
        <v>36623.09441601</v>
      </c>
    </row>
    <row r="168" customFormat="false" ht="16.5" hidden="false" customHeight="false" outlineLevel="0" collapsed="false">
      <c r="A168" s="1391" t="s">
        <v>342</v>
      </c>
      <c r="B168" s="1395" t="n">
        <f aca="false">J168</f>
        <v>150</v>
      </c>
      <c r="C168" s="1395" t="s">
        <v>496</v>
      </c>
      <c r="D168" s="1395" t="n">
        <f aca="false">K168</f>
        <v>360</v>
      </c>
      <c r="E168" s="1395" t="s">
        <v>496</v>
      </c>
      <c r="F168" s="1393" t="n">
        <f aca="false">L168</f>
        <v>900</v>
      </c>
      <c r="G168" s="1395" t="s">
        <v>496</v>
      </c>
      <c r="H168" s="1392" t="n">
        <v>2</v>
      </c>
      <c r="I168" s="1394" t="s">
        <v>497</v>
      </c>
      <c r="J168" s="1338" t="n">
        <v>150</v>
      </c>
      <c r="K168" s="1209" t="n">
        <v>360</v>
      </c>
      <c r="L168" s="1209" t="n">
        <v>900</v>
      </c>
      <c r="M168" s="1210" t="n">
        <v>14.8067698229352</v>
      </c>
      <c r="N168" s="1211" t="n">
        <v>634.741493648262</v>
      </c>
      <c r="O168" s="1212" t="n">
        <v>20305.7194586175</v>
      </c>
      <c r="P168" s="1342" t="n">
        <v>25905.4518706763</v>
      </c>
      <c r="Q168" s="1213" t="n">
        <v>12137.4899547863</v>
      </c>
      <c r="R168" s="1301" t="n">
        <v>32443.2094134038</v>
      </c>
      <c r="S168" s="1344" t="n">
        <v>38042.9418254625</v>
      </c>
    </row>
    <row r="169" customFormat="false" ht="16.5" hidden="false" customHeight="false" outlineLevel="0" collapsed="false">
      <c r="A169" s="1391" t="s">
        <v>342</v>
      </c>
      <c r="B169" s="1395" t="n">
        <f aca="false">J169</f>
        <v>150</v>
      </c>
      <c r="C169" s="1395" t="s">
        <v>496</v>
      </c>
      <c r="D169" s="1395" t="n">
        <f aca="false">K169</f>
        <v>360</v>
      </c>
      <c r="E169" s="1395" t="s">
        <v>496</v>
      </c>
      <c r="F169" s="1393" t="n">
        <f aca="false">L169</f>
        <v>950</v>
      </c>
      <c r="G169" s="1395" t="s">
        <v>496</v>
      </c>
      <c r="H169" s="1392" t="n">
        <v>2</v>
      </c>
      <c r="I169" s="1394" t="s">
        <v>497</v>
      </c>
      <c r="J169" s="1338" t="n">
        <v>150</v>
      </c>
      <c r="K169" s="1209" t="n">
        <v>360</v>
      </c>
      <c r="L169" s="1209" t="n">
        <v>950</v>
      </c>
      <c r="M169" s="1210" t="n">
        <v>15.4870029088285</v>
      </c>
      <c r="N169" s="1211" t="n">
        <v>692.445265798104</v>
      </c>
      <c r="O169" s="1212" t="n">
        <v>20997.180386505</v>
      </c>
      <c r="P169" s="1342" t="n">
        <v>26807.9186428425</v>
      </c>
      <c r="Q169" s="1213" t="n">
        <v>12870.3674494463</v>
      </c>
      <c r="R169" s="1301" t="n">
        <v>33867.5478359513</v>
      </c>
      <c r="S169" s="1344" t="n">
        <v>39678.2860922888</v>
      </c>
    </row>
    <row r="170" customFormat="false" ht="16.5" hidden="false" customHeight="false" outlineLevel="0" collapsed="false">
      <c r="A170" s="1391" t="s">
        <v>342</v>
      </c>
      <c r="B170" s="1395" t="n">
        <f aca="false">J170</f>
        <v>150</v>
      </c>
      <c r="C170" s="1395" t="s">
        <v>496</v>
      </c>
      <c r="D170" s="1395" t="n">
        <f aca="false">K170</f>
        <v>360</v>
      </c>
      <c r="E170" s="1395" t="s">
        <v>496</v>
      </c>
      <c r="F170" s="1393" t="n">
        <f aca="false">L170</f>
        <v>1000</v>
      </c>
      <c r="G170" s="1395" t="s">
        <v>496</v>
      </c>
      <c r="H170" s="1392" t="n">
        <v>2</v>
      </c>
      <c r="I170" s="1394" t="s">
        <v>497</v>
      </c>
      <c r="J170" s="1338" t="n">
        <v>150</v>
      </c>
      <c r="K170" s="1209" t="n">
        <v>360</v>
      </c>
      <c r="L170" s="1209" t="n">
        <v>1000</v>
      </c>
      <c r="M170" s="1210" t="n">
        <v>16.3077007947218</v>
      </c>
      <c r="N170" s="1211" t="n">
        <v>750.149037947946</v>
      </c>
      <c r="O170" s="1212" t="n">
        <v>21748.5354845925</v>
      </c>
      <c r="P170" s="1342" t="n">
        <v>27770.2795852088</v>
      </c>
      <c r="Q170" s="1213" t="n">
        <v>13387.7479555238</v>
      </c>
      <c r="R170" s="1301" t="n">
        <v>35136.2834401163</v>
      </c>
      <c r="S170" s="1344" t="n">
        <v>41158.0275407325</v>
      </c>
    </row>
    <row r="171" customFormat="false" ht="16.5" hidden="false" customHeight="false" outlineLevel="0" collapsed="false">
      <c r="A171" s="1391" t="s">
        <v>342</v>
      </c>
      <c r="B171" s="1395" t="n">
        <f aca="false">J171</f>
        <v>150</v>
      </c>
      <c r="C171" s="1395" t="s">
        <v>496</v>
      </c>
      <c r="D171" s="1395" t="n">
        <f aca="false">K171</f>
        <v>360</v>
      </c>
      <c r="E171" s="1395" t="s">
        <v>496</v>
      </c>
      <c r="F171" s="1393" t="n">
        <f aca="false">L171</f>
        <v>1050</v>
      </c>
      <c r="G171" s="1395" t="s">
        <v>496</v>
      </c>
      <c r="H171" s="1392" t="n">
        <v>2</v>
      </c>
      <c r="I171" s="1394" t="s">
        <v>497</v>
      </c>
      <c r="J171" s="1338" t="n">
        <v>150</v>
      </c>
      <c r="K171" s="1209" t="n">
        <v>360</v>
      </c>
      <c r="L171" s="1209" t="n">
        <v>1050</v>
      </c>
      <c r="M171" s="1210" t="n">
        <v>16.9879338806151</v>
      </c>
      <c r="N171" s="1211" t="n">
        <v>807.852810097788</v>
      </c>
      <c r="O171" s="1212" t="n">
        <v>22439.99641248</v>
      </c>
      <c r="P171" s="1342" t="n">
        <v>28672.746357375</v>
      </c>
      <c r="Q171" s="1213" t="n">
        <v>14120.6254501838</v>
      </c>
      <c r="R171" s="1301" t="n">
        <v>36560.6218626638</v>
      </c>
      <c r="S171" s="1344" t="n">
        <v>42793.3718075588</v>
      </c>
    </row>
    <row r="172" customFormat="false" ht="16.5" hidden="false" customHeight="false" outlineLevel="0" collapsed="false">
      <c r="A172" s="1391" t="s">
        <v>342</v>
      </c>
      <c r="B172" s="1392" t="n">
        <f aca="false">J172</f>
        <v>150</v>
      </c>
      <c r="C172" s="1392" t="s">
        <v>496</v>
      </c>
      <c r="D172" s="1392" t="n">
        <f aca="false">K172</f>
        <v>360</v>
      </c>
      <c r="E172" s="1392" t="s">
        <v>496</v>
      </c>
      <c r="F172" s="1393" t="n">
        <f aca="false">L172</f>
        <v>1100</v>
      </c>
      <c r="G172" s="1392" t="s">
        <v>496</v>
      </c>
      <c r="H172" s="1392" t="n">
        <v>2</v>
      </c>
      <c r="I172" s="1394" t="s">
        <v>497</v>
      </c>
      <c r="J172" s="1338" t="n">
        <v>150</v>
      </c>
      <c r="K172" s="1209" t="n">
        <v>360</v>
      </c>
      <c r="L172" s="1209" t="n">
        <v>1100</v>
      </c>
      <c r="M172" s="1210" t="n">
        <v>17.6681669665085</v>
      </c>
      <c r="N172" s="1211" t="n">
        <v>865.55658224763</v>
      </c>
      <c r="O172" s="1212" t="n">
        <v>23131.4573403675</v>
      </c>
      <c r="P172" s="1342" t="n">
        <v>29575.2131295413</v>
      </c>
      <c r="Q172" s="1213" t="n">
        <v>14638.0059562613</v>
      </c>
      <c r="R172" s="1301" t="n">
        <v>37769.4632966288</v>
      </c>
      <c r="S172" s="1344" t="n">
        <v>44213.2190858025</v>
      </c>
    </row>
    <row r="173" customFormat="false" ht="16.5" hidden="false" customHeight="false" outlineLevel="0" collapsed="false">
      <c r="A173" s="1391" t="s">
        <v>342</v>
      </c>
      <c r="B173" s="1395" t="n">
        <f aca="false">J173</f>
        <v>150</v>
      </c>
      <c r="C173" s="1395" t="s">
        <v>496</v>
      </c>
      <c r="D173" s="1395" t="n">
        <f aca="false">K173</f>
        <v>360</v>
      </c>
      <c r="E173" s="1395" t="s">
        <v>496</v>
      </c>
      <c r="F173" s="1393" t="n">
        <f aca="false">L173</f>
        <v>1150</v>
      </c>
      <c r="G173" s="1395" t="s">
        <v>496</v>
      </c>
      <c r="H173" s="1392" t="n">
        <v>2</v>
      </c>
      <c r="I173" s="1394" t="s">
        <v>497</v>
      </c>
      <c r="J173" s="1338" t="n">
        <v>150</v>
      </c>
      <c r="K173" s="1209" t="n">
        <v>360</v>
      </c>
      <c r="L173" s="1209" t="n">
        <v>1150</v>
      </c>
      <c r="M173" s="1210" t="n">
        <v>18.3484000524018</v>
      </c>
      <c r="N173" s="1211" t="n">
        <v>923.260354397472</v>
      </c>
      <c r="O173" s="1212" t="n">
        <v>23822.9181370463</v>
      </c>
      <c r="P173" s="1342" t="n">
        <v>30477.6799017075</v>
      </c>
      <c r="Q173" s="1213" t="n">
        <v>15155.3864623388</v>
      </c>
      <c r="R173" s="1301" t="n">
        <v>38978.304599385</v>
      </c>
      <c r="S173" s="1344" t="n">
        <v>45633.0663640463</v>
      </c>
    </row>
    <row r="174" customFormat="false" ht="16.5" hidden="false" customHeight="false" outlineLevel="0" collapsed="false">
      <c r="A174" s="1391" t="s">
        <v>342</v>
      </c>
      <c r="B174" s="1395" t="n">
        <f aca="false">J174</f>
        <v>150</v>
      </c>
      <c r="C174" s="1395" t="s">
        <v>496</v>
      </c>
      <c r="D174" s="1395" t="n">
        <f aca="false">K174</f>
        <v>360</v>
      </c>
      <c r="E174" s="1395" t="s">
        <v>496</v>
      </c>
      <c r="F174" s="1393" t="n">
        <f aca="false">L174</f>
        <v>1200</v>
      </c>
      <c r="G174" s="1395" t="s">
        <v>496</v>
      </c>
      <c r="H174" s="1392" t="n">
        <v>2</v>
      </c>
      <c r="I174" s="1394" t="s">
        <v>497</v>
      </c>
      <c r="J174" s="1338" t="n">
        <v>150</v>
      </c>
      <c r="K174" s="1209" t="n">
        <v>360</v>
      </c>
      <c r="L174" s="1209" t="n">
        <v>1200</v>
      </c>
      <c r="M174" s="1210" t="n">
        <v>19.0286331382951</v>
      </c>
      <c r="N174" s="1211" t="n">
        <v>980.964126547314</v>
      </c>
      <c r="O174" s="1212" t="n">
        <v>24514.3790649338</v>
      </c>
      <c r="P174" s="1342" t="n">
        <v>31380.1466738738</v>
      </c>
      <c r="Q174" s="1213" t="n">
        <v>15888.2640882075</v>
      </c>
      <c r="R174" s="1301" t="n">
        <v>40402.6431531413</v>
      </c>
      <c r="S174" s="1344" t="n">
        <v>47268.4107620813</v>
      </c>
    </row>
    <row r="175" customFormat="false" ht="16.5" hidden="false" customHeight="false" outlineLevel="0" collapsed="false">
      <c r="A175" s="1391" t="s">
        <v>342</v>
      </c>
      <c r="B175" s="1395" t="n">
        <f aca="false">J175</f>
        <v>150</v>
      </c>
      <c r="C175" s="1395" t="s">
        <v>496</v>
      </c>
      <c r="D175" s="1395" t="n">
        <f aca="false">K175</f>
        <v>360</v>
      </c>
      <c r="E175" s="1395" t="s">
        <v>496</v>
      </c>
      <c r="F175" s="1393" t="n">
        <f aca="false">L175</f>
        <v>1250</v>
      </c>
      <c r="G175" s="1395" t="s">
        <v>496</v>
      </c>
      <c r="H175" s="1392" t="n">
        <v>2</v>
      </c>
      <c r="I175" s="1394" t="s">
        <v>497</v>
      </c>
      <c r="J175" s="1338" t="n">
        <v>150</v>
      </c>
      <c r="K175" s="1209" t="n">
        <v>360</v>
      </c>
      <c r="L175" s="1209" t="n">
        <v>1250</v>
      </c>
      <c r="M175" s="1210" t="n">
        <v>19.7088662241884</v>
      </c>
      <c r="N175" s="1211" t="n">
        <v>1038.66789869716</v>
      </c>
      <c r="O175" s="1212" t="n">
        <v>25205.8399928213</v>
      </c>
      <c r="P175" s="1342" t="n">
        <v>32282.61344604</v>
      </c>
      <c r="Q175" s="1213" t="n">
        <v>16405.644594285</v>
      </c>
      <c r="R175" s="1301" t="n">
        <v>41611.4845871063</v>
      </c>
      <c r="S175" s="1344" t="n">
        <v>48688.258040325</v>
      </c>
    </row>
    <row r="176" customFormat="false" ht="16.5" hidden="false" customHeight="false" outlineLevel="0" collapsed="false">
      <c r="A176" s="1391" t="s">
        <v>342</v>
      </c>
      <c r="B176" s="1395" t="n">
        <f aca="false">J176</f>
        <v>150</v>
      </c>
      <c r="C176" s="1395" t="s">
        <v>496</v>
      </c>
      <c r="D176" s="1395" t="n">
        <f aca="false">K176</f>
        <v>360</v>
      </c>
      <c r="E176" s="1395" t="s">
        <v>496</v>
      </c>
      <c r="F176" s="1393" t="n">
        <f aca="false">L176</f>
        <v>1300</v>
      </c>
      <c r="G176" s="1395" t="s">
        <v>496</v>
      </c>
      <c r="H176" s="1392" t="n">
        <v>2</v>
      </c>
      <c r="I176" s="1394" t="s">
        <v>497</v>
      </c>
      <c r="J176" s="1338" t="n">
        <v>150</v>
      </c>
      <c r="K176" s="1209" t="n">
        <v>360</v>
      </c>
      <c r="L176" s="1209" t="n">
        <v>1300</v>
      </c>
      <c r="M176" s="1210" t="n">
        <v>20.3890993100818</v>
      </c>
      <c r="N176" s="1211" t="n">
        <v>1096.371670847</v>
      </c>
      <c r="O176" s="1212" t="n">
        <v>25897.3009207088</v>
      </c>
      <c r="P176" s="1342" t="n">
        <v>33185.0802182063</v>
      </c>
      <c r="Q176" s="1213" t="n">
        <v>17138.522088945</v>
      </c>
      <c r="R176" s="1301" t="n">
        <v>43035.8230096538</v>
      </c>
      <c r="S176" s="1344" t="n">
        <v>50323.6023071513</v>
      </c>
    </row>
    <row r="177" customFormat="false" ht="16.5" hidden="false" customHeight="false" outlineLevel="0" collapsed="false">
      <c r="A177" s="1391" t="s">
        <v>342</v>
      </c>
      <c r="B177" s="1395" t="n">
        <f aca="false">J177</f>
        <v>150</v>
      </c>
      <c r="C177" s="1395" t="s">
        <v>496</v>
      </c>
      <c r="D177" s="1395" t="n">
        <f aca="false">K177</f>
        <v>360</v>
      </c>
      <c r="E177" s="1395" t="s">
        <v>496</v>
      </c>
      <c r="F177" s="1393" t="n">
        <f aca="false">L177</f>
        <v>1350</v>
      </c>
      <c r="G177" s="1395" t="s">
        <v>496</v>
      </c>
      <c r="H177" s="1392" t="n">
        <v>2</v>
      </c>
      <c r="I177" s="1394" t="s">
        <v>497</v>
      </c>
      <c r="J177" s="1338" t="n">
        <v>150</v>
      </c>
      <c r="K177" s="1209" t="n">
        <v>360</v>
      </c>
      <c r="L177" s="1209" t="n">
        <v>1350</v>
      </c>
      <c r="M177" s="1210" t="n">
        <v>21.0693323959751</v>
      </c>
      <c r="N177" s="1211" t="n">
        <v>1154.07544299684</v>
      </c>
      <c r="O177" s="1212" t="n">
        <v>26588.7618485963</v>
      </c>
      <c r="P177" s="1342" t="n">
        <v>34087.5469903725</v>
      </c>
      <c r="Q177" s="1213" t="n">
        <v>17655.9025950225</v>
      </c>
      <c r="R177" s="1301" t="n">
        <v>44244.6644436188</v>
      </c>
      <c r="S177" s="1344" t="n">
        <v>51743.449585395</v>
      </c>
    </row>
    <row r="178" customFormat="false" ht="16.5" hidden="false" customHeight="false" outlineLevel="0" collapsed="false">
      <c r="A178" s="1391" t="s">
        <v>342</v>
      </c>
      <c r="B178" s="1395" t="n">
        <f aca="false">J178</f>
        <v>150</v>
      </c>
      <c r="C178" s="1395" t="s">
        <v>496</v>
      </c>
      <c r="D178" s="1395" t="n">
        <f aca="false">K178</f>
        <v>360</v>
      </c>
      <c r="E178" s="1395" t="s">
        <v>496</v>
      </c>
      <c r="F178" s="1393" t="n">
        <f aca="false">L178</f>
        <v>1400</v>
      </c>
      <c r="G178" s="1395" t="s">
        <v>496</v>
      </c>
      <c r="H178" s="1392" t="n">
        <v>2</v>
      </c>
      <c r="I178" s="1394" t="s">
        <v>497</v>
      </c>
      <c r="J178" s="1338" t="n">
        <v>150</v>
      </c>
      <c r="K178" s="1209" t="n">
        <v>360</v>
      </c>
      <c r="L178" s="1209" t="n">
        <v>1400</v>
      </c>
      <c r="M178" s="1210" t="n">
        <v>21.7495654818684</v>
      </c>
      <c r="N178" s="1211" t="n">
        <v>1211.77921514668</v>
      </c>
      <c r="O178" s="1212" t="n">
        <v>27280.2227764838</v>
      </c>
      <c r="P178" s="1342" t="n">
        <v>34990.0137625388</v>
      </c>
      <c r="Q178" s="1213" t="n">
        <v>18388.7800896825</v>
      </c>
      <c r="R178" s="1301" t="n">
        <v>45669.0028661663</v>
      </c>
      <c r="S178" s="1344" t="n">
        <v>53378.7938522213</v>
      </c>
    </row>
    <row r="179" customFormat="false" ht="16.5" hidden="false" customHeight="false" outlineLevel="0" collapsed="false">
      <c r="A179" s="1391" t="s">
        <v>342</v>
      </c>
      <c r="B179" s="1395" t="n">
        <f aca="false">J179</f>
        <v>150</v>
      </c>
      <c r="C179" s="1395" t="s">
        <v>496</v>
      </c>
      <c r="D179" s="1395" t="n">
        <f aca="false">K179</f>
        <v>360</v>
      </c>
      <c r="E179" s="1395" t="s">
        <v>496</v>
      </c>
      <c r="F179" s="1393" t="n">
        <f aca="false">L179</f>
        <v>1450</v>
      </c>
      <c r="G179" s="1395" t="s">
        <v>496</v>
      </c>
      <c r="H179" s="1392" t="n">
        <v>2</v>
      </c>
      <c r="I179" s="1394" t="s">
        <v>497</v>
      </c>
      <c r="J179" s="1338" t="n">
        <v>150</v>
      </c>
      <c r="K179" s="1209" t="n">
        <v>360</v>
      </c>
      <c r="L179" s="1209" t="n">
        <v>1450</v>
      </c>
      <c r="M179" s="1210" t="n">
        <v>22.4297985677617</v>
      </c>
      <c r="N179" s="1211" t="n">
        <v>1269.48298729652</v>
      </c>
      <c r="O179" s="1212" t="n">
        <v>27971.6837043713</v>
      </c>
      <c r="P179" s="1342" t="n">
        <v>35892.480534705</v>
      </c>
      <c r="Q179" s="1213" t="n">
        <v>18906.16059576</v>
      </c>
      <c r="R179" s="1301" t="n">
        <v>46877.8443001313</v>
      </c>
      <c r="S179" s="1344" t="n">
        <v>54798.641130465</v>
      </c>
    </row>
    <row r="180" customFormat="false" ht="16.5" hidden="false" customHeight="false" outlineLevel="0" collapsed="false">
      <c r="A180" s="1391" t="s">
        <v>342</v>
      </c>
      <c r="B180" s="1395" t="n">
        <f aca="false">J180</f>
        <v>150</v>
      </c>
      <c r="C180" s="1395" t="s">
        <v>496</v>
      </c>
      <c r="D180" s="1395" t="n">
        <f aca="false">K180</f>
        <v>360</v>
      </c>
      <c r="E180" s="1395" t="s">
        <v>496</v>
      </c>
      <c r="F180" s="1393" t="n">
        <f aca="false">L180</f>
        <v>1500</v>
      </c>
      <c r="G180" s="1395" t="s">
        <v>496</v>
      </c>
      <c r="H180" s="1392" t="n">
        <v>2</v>
      </c>
      <c r="I180" s="1394" t="s">
        <v>497</v>
      </c>
      <c r="J180" s="1338" t="n">
        <v>150</v>
      </c>
      <c r="K180" s="1209" t="n">
        <v>360</v>
      </c>
      <c r="L180" s="1209" t="n">
        <v>1500</v>
      </c>
      <c r="M180" s="1210" t="n">
        <v>23.636151253655</v>
      </c>
      <c r="N180" s="1211" t="n">
        <v>1327.18675944637</v>
      </c>
      <c r="O180" s="1212" t="n">
        <v>29525.60690622</v>
      </c>
      <c r="P180" s="1342" t="n">
        <v>37971.5397294263</v>
      </c>
      <c r="Q180" s="1213" t="n">
        <v>19639.03809042</v>
      </c>
      <c r="R180" s="1301" t="n">
        <v>49164.64499664</v>
      </c>
      <c r="S180" s="1344" t="n">
        <v>57610.5778198463</v>
      </c>
    </row>
    <row r="181" customFormat="false" ht="16.5" hidden="false" customHeight="false" outlineLevel="0" collapsed="false">
      <c r="A181" s="1391" t="s">
        <v>342</v>
      </c>
      <c r="B181" s="1395" t="n">
        <f aca="false">J181</f>
        <v>150</v>
      </c>
      <c r="C181" s="1395" t="s">
        <v>496</v>
      </c>
      <c r="D181" s="1395" t="n">
        <f aca="false">K181</f>
        <v>360</v>
      </c>
      <c r="E181" s="1395" t="s">
        <v>496</v>
      </c>
      <c r="F181" s="1393" t="n">
        <f aca="false">L181</f>
        <v>1550</v>
      </c>
      <c r="G181" s="1395" t="s">
        <v>496</v>
      </c>
      <c r="H181" s="1392" t="n">
        <v>2</v>
      </c>
      <c r="I181" s="1394" t="s">
        <v>497</v>
      </c>
      <c r="J181" s="1338" t="n">
        <v>150</v>
      </c>
      <c r="K181" s="1209" t="n">
        <v>360</v>
      </c>
      <c r="L181" s="1209" t="n">
        <v>1550</v>
      </c>
      <c r="M181" s="1210" t="n">
        <v>24.3163843395484</v>
      </c>
      <c r="N181" s="1211" t="n">
        <v>1384.89053159621</v>
      </c>
      <c r="O181" s="1212" t="n">
        <v>30217.0678341075</v>
      </c>
      <c r="P181" s="1342" t="n">
        <v>38874.0066328013</v>
      </c>
      <c r="Q181" s="1213" t="n">
        <v>20156.4185964975</v>
      </c>
      <c r="R181" s="1301" t="n">
        <v>50373.486430605</v>
      </c>
      <c r="S181" s="1344" t="n">
        <v>59030.4252292988</v>
      </c>
    </row>
    <row r="182" customFormat="false" ht="16.5" hidden="false" customHeight="false" outlineLevel="0" collapsed="false">
      <c r="A182" s="1391" t="s">
        <v>342</v>
      </c>
      <c r="B182" s="1392" t="n">
        <f aca="false">J182</f>
        <v>150</v>
      </c>
      <c r="C182" s="1392" t="s">
        <v>496</v>
      </c>
      <c r="D182" s="1392" t="n">
        <f aca="false">K182</f>
        <v>360</v>
      </c>
      <c r="E182" s="1392" t="s">
        <v>496</v>
      </c>
      <c r="F182" s="1393" t="n">
        <f aca="false">L182</f>
        <v>1600</v>
      </c>
      <c r="G182" s="1392" t="s">
        <v>496</v>
      </c>
      <c r="H182" s="1392" t="n">
        <v>2</v>
      </c>
      <c r="I182" s="1394" t="s">
        <v>497</v>
      </c>
      <c r="J182" s="1338" t="n">
        <v>150</v>
      </c>
      <c r="K182" s="1209" t="n">
        <v>360</v>
      </c>
      <c r="L182" s="1209" t="n">
        <v>1600</v>
      </c>
      <c r="M182" s="1210" t="n">
        <v>24.9966174254417</v>
      </c>
      <c r="N182" s="1211" t="n">
        <v>1442.59430374605</v>
      </c>
      <c r="O182" s="1212" t="n">
        <v>30908.528761995</v>
      </c>
      <c r="P182" s="1342" t="n">
        <v>39776.4734049675</v>
      </c>
      <c r="Q182" s="1213" t="n">
        <v>20673.799102575</v>
      </c>
      <c r="R182" s="1301" t="n">
        <v>51582.32786457</v>
      </c>
      <c r="S182" s="1344" t="n">
        <v>60450.2725075425</v>
      </c>
    </row>
    <row r="183" customFormat="false" ht="16.5" hidden="false" customHeight="false" outlineLevel="0" collapsed="false">
      <c r="A183" s="1391" t="s">
        <v>342</v>
      </c>
      <c r="B183" s="1395" t="n">
        <f aca="false">J183</f>
        <v>150</v>
      </c>
      <c r="C183" s="1395" t="s">
        <v>496</v>
      </c>
      <c r="D183" s="1395" t="n">
        <f aca="false">K183</f>
        <v>360</v>
      </c>
      <c r="E183" s="1395" t="s">
        <v>496</v>
      </c>
      <c r="F183" s="1393" t="n">
        <f aca="false">L183</f>
        <v>1650</v>
      </c>
      <c r="G183" s="1395" t="s">
        <v>496</v>
      </c>
      <c r="H183" s="1392" t="n">
        <v>2</v>
      </c>
      <c r="I183" s="1394" t="s">
        <v>497</v>
      </c>
      <c r="J183" s="1338" t="n">
        <v>150</v>
      </c>
      <c r="K183" s="1209" t="n">
        <v>360</v>
      </c>
      <c r="L183" s="1209" t="n">
        <v>1650</v>
      </c>
      <c r="M183" s="1210" t="n">
        <v>25.676850511335</v>
      </c>
      <c r="N183" s="1211" t="n">
        <v>1500.29807589589</v>
      </c>
      <c r="O183" s="1212" t="n">
        <v>31599.9896898825</v>
      </c>
      <c r="P183" s="1342" t="n">
        <v>40678.9401771338</v>
      </c>
      <c r="Q183" s="1213" t="n">
        <v>21406.676597235</v>
      </c>
      <c r="R183" s="1301" t="n">
        <v>53006.6662871175</v>
      </c>
      <c r="S183" s="1344" t="n">
        <v>62085.6167743688</v>
      </c>
    </row>
    <row r="184" customFormat="false" ht="16.5" hidden="false" customHeight="false" outlineLevel="0" collapsed="false">
      <c r="A184" s="1391" t="s">
        <v>342</v>
      </c>
      <c r="B184" s="1395" t="n">
        <f aca="false">J184</f>
        <v>150</v>
      </c>
      <c r="C184" s="1395" t="s">
        <v>496</v>
      </c>
      <c r="D184" s="1395" t="n">
        <f aca="false">K184</f>
        <v>360</v>
      </c>
      <c r="E184" s="1395" t="s">
        <v>496</v>
      </c>
      <c r="F184" s="1393" t="n">
        <f aca="false">L184</f>
        <v>1700</v>
      </c>
      <c r="G184" s="1395" t="s">
        <v>496</v>
      </c>
      <c r="H184" s="1392" t="n">
        <v>2</v>
      </c>
      <c r="I184" s="1394" t="s">
        <v>497</v>
      </c>
      <c r="J184" s="1338" t="n">
        <v>150</v>
      </c>
      <c r="K184" s="1209" t="n">
        <v>360</v>
      </c>
      <c r="L184" s="1209" t="n">
        <v>1700</v>
      </c>
      <c r="M184" s="1210" t="n">
        <v>26.3570835972283</v>
      </c>
      <c r="N184" s="1211" t="n">
        <v>1558.00184804573</v>
      </c>
      <c r="O184" s="1212" t="n">
        <v>32291.45061777</v>
      </c>
      <c r="P184" s="1342" t="n">
        <v>41581.4069493</v>
      </c>
      <c r="Q184" s="1213" t="n">
        <v>21924.0571033125</v>
      </c>
      <c r="R184" s="1301" t="n">
        <v>54215.5077210825</v>
      </c>
      <c r="S184" s="1344" t="n">
        <v>63505.4640526125</v>
      </c>
    </row>
    <row r="185" customFormat="false" ht="16.5" hidden="false" customHeight="false" outlineLevel="0" collapsed="false">
      <c r="A185" s="1391" t="s">
        <v>342</v>
      </c>
      <c r="B185" s="1395" t="n">
        <f aca="false">J185</f>
        <v>150</v>
      </c>
      <c r="C185" s="1395" t="s">
        <v>496</v>
      </c>
      <c r="D185" s="1395" t="n">
        <f aca="false">K185</f>
        <v>360</v>
      </c>
      <c r="E185" s="1395" t="s">
        <v>496</v>
      </c>
      <c r="F185" s="1393" t="n">
        <f aca="false">L185</f>
        <v>1750</v>
      </c>
      <c r="G185" s="1395" t="s">
        <v>496</v>
      </c>
      <c r="H185" s="1392" t="n">
        <v>2</v>
      </c>
      <c r="I185" s="1394" t="s">
        <v>497</v>
      </c>
      <c r="J185" s="1338" t="n">
        <v>150</v>
      </c>
      <c r="K185" s="1209" t="n">
        <v>360</v>
      </c>
      <c r="L185" s="1209" t="n">
        <v>1750</v>
      </c>
      <c r="M185" s="1210" t="n">
        <v>27.0373166831217</v>
      </c>
      <c r="N185" s="1211" t="n">
        <v>1615.70562019558</v>
      </c>
      <c r="O185" s="1212" t="n">
        <v>32982.9115456575</v>
      </c>
      <c r="P185" s="1342" t="n">
        <v>42483.8737214663</v>
      </c>
      <c r="Q185" s="1213" t="n">
        <v>22656.9345979725</v>
      </c>
      <c r="R185" s="1301" t="n">
        <v>55639.84614363</v>
      </c>
      <c r="S185" s="1344" t="n">
        <v>65140.8083194388</v>
      </c>
    </row>
    <row r="186" customFormat="false" ht="16.5" hidden="false" customHeight="false" outlineLevel="0" collapsed="false">
      <c r="A186" s="1391" t="s">
        <v>342</v>
      </c>
      <c r="B186" s="1395" t="n">
        <f aca="false">J186</f>
        <v>150</v>
      </c>
      <c r="C186" s="1395" t="s">
        <v>496</v>
      </c>
      <c r="D186" s="1395" t="n">
        <f aca="false">K186</f>
        <v>360</v>
      </c>
      <c r="E186" s="1395" t="s">
        <v>496</v>
      </c>
      <c r="F186" s="1393" t="n">
        <f aca="false">L186</f>
        <v>1800</v>
      </c>
      <c r="G186" s="1395" t="s">
        <v>496</v>
      </c>
      <c r="H186" s="1392" t="n">
        <v>2</v>
      </c>
      <c r="I186" s="1394" t="s">
        <v>497</v>
      </c>
      <c r="J186" s="1338" t="n">
        <v>150</v>
      </c>
      <c r="K186" s="1209" t="n">
        <v>360</v>
      </c>
      <c r="L186" s="1209" t="n">
        <v>1800</v>
      </c>
      <c r="M186" s="1210" t="n">
        <v>27.717549769015</v>
      </c>
      <c r="N186" s="1211" t="n">
        <v>1673.40939234542</v>
      </c>
      <c r="O186" s="1212" t="n">
        <v>33674.372473545</v>
      </c>
      <c r="P186" s="1342" t="n">
        <v>43386.3404936325</v>
      </c>
      <c r="Q186" s="1213" t="n">
        <v>23174.31510405</v>
      </c>
      <c r="R186" s="1301" t="n">
        <v>56848.687577595</v>
      </c>
      <c r="S186" s="1344" t="n">
        <v>66560.6555976825</v>
      </c>
    </row>
    <row r="187" customFormat="false" ht="16.5" hidden="false" customHeight="false" outlineLevel="0" collapsed="false">
      <c r="A187" s="1391" t="s">
        <v>342</v>
      </c>
      <c r="B187" s="1395" t="n">
        <f aca="false">J187</f>
        <v>150</v>
      </c>
      <c r="C187" s="1395" t="s">
        <v>496</v>
      </c>
      <c r="D187" s="1395" t="n">
        <f aca="false">K187</f>
        <v>360</v>
      </c>
      <c r="E187" s="1395" t="s">
        <v>496</v>
      </c>
      <c r="F187" s="1393" t="n">
        <f aca="false">L187</f>
        <v>1850</v>
      </c>
      <c r="G187" s="1395" t="s">
        <v>496</v>
      </c>
      <c r="H187" s="1392" t="n">
        <v>2</v>
      </c>
      <c r="I187" s="1394" t="s">
        <v>497</v>
      </c>
      <c r="J187" s="1338" t="n">
        <v>150</v>
      </c>
      <c r="K187" s="1209" t="n">
        <v>360</v>
      </c>
      <c r="L187" s="1209" t="n">
        <v>1850</v>
      </c>
      <c r="M187" s="1210" t="n">
        <v>28.3977828549083</v>
      </c>
      <c r="N187" s="1211" t="n">
        <v>1731.11316449526</v>
      </c>
      <c r="O187" s="1212" t="n">
        <v>34365.8334014325</v>
      </c>
      <c r="P187" s="1342" t="n">
        <v>44288.8072657988</v>
      </c>
      <c r="Q187" s="1213" t="n">
        <v>23907.1927299188</v>
      </c>
      <c r="R187" s="1301" t="n">
        <v>58273.0261313513</v>
      </c>
      <c r="S187" s="1344" t="n">
        <v>68195.9999957175</v>
      </c>
    </row>
    <row r="188" customFormat="false" ht="16.5" hidden="false" customHeight="false" outlineLevel="0" collapsed="false">
      <c r="A188" s="1391" t="s">
        <v>342</v>
      </c>
      <c r="B188" s="1395" t="n">
        <f aca="false">J188</f>
        <v>150</v>
      </c>
      <c r="C188" s="1395" t="s">
        <v>496</v>
      </c>
      <c r="D188" s="1395" t="n">
        <f aca="false">K188</f>
        <v>360</v>
      </c>
      <c r="E188" s="1395" t="s">
        <v>496</v>
      </c>
      <c r="F188" s="1393" t="n">
        <f aca="false">L188</f>
        <v>1900</v>
      </c>
      <c r="G188" s="1395" t="s">
        <v>496</v>
      </c>
      <c r="H188" s="1392" t="n">
        <v>2</v>
      </c>
      <c r="I188" s="1394" t="s">
        <v>497</v>
      </c>
      <c r="J188" s="1338" t="n">
        <v>150</v>
      </c>
      <c r="K188" s="1209" t="n">
        <v>360</v>
      </c>
      <c r="L188" s="1209" t="n">
        <v>1900</v>
      </c>
      <c r="M188" s="1210" t="n">
        <v>29.0780159408016</v>
      </c>
      <c r="N188" s="1211" t="n">
        <v>1788.8169366451</v>
      </c>
      <c r="O188" s="1212" t="n">
        <v>35057.29432932</v>
      </c>
      <c r="P188" s="1342" t="n">
        <v>45191.274037965</v>
      </c>
      <c r="Q188" s="1213" t="n">
        <v>24424.5732359963</v>
      </c>
      <c r="R188" s="1301" t="n">
        <v>59481.8675653163</v>
      </c>
      <c r="S188" s="1344" t="n">
        <v>69615.8472739613</v>
      </c>
    </row>
    <row r="189" customFormat="false" ht="16.5" hidden="false" customHeight="false" outlineLevel="0" collapsed="false">
      <c r="A189" s="1391" t="s">
        <v>342</v>
      </c>
      <c r="B189" s="1395" t="n">
        <f aca="false">J189</f>
        <v>150</v>
      </c>
      <c r="C189" s="1395" t="s">
        <v>496</v>
      </c>
      <c r="D189" s="1395" t="n">
        <f aca="false">K189</f>
        <v>360</v>
      </c>
      <c r="E189" s="1395" t="s">
        <v>496</v>
      </c>
      <c r="F189" s="1393" t="n">
        <f aca="false">L189</f>
        <v>1950</v>
      </c>
      <c r="G189" s="1395" t="s">
        <v>496</v>
      </c>
      <c r="H189" s="1392" t="n">
        <v>2</v>
      </c>
      <c r="I189" s="1394" t="s">
        <v>497</v>
      </c>
      <c r="J189" s="1338" t="n">
        <v>150</v>
      </c>
      <c r="K189" s="1209" t="n">
        <v>360</v>
      </c>
      <c r="L189" s="1209" t="n">
        <v>1950</v>
      </c>
      <c r="M189" s="1210" t="n">
        <v>29.7582490266949</v>
      </c>
      <c r="N189" s="1211" t="n">
        <v>1846.52070879494</v>
      </c>
      <c r="O189" s="1212" t="n">
        <v>35748.7552572075</v>
      </c>
      <c r="P189" s="1342" t="n">
        <v>46093.7408101313</v>
      </c>
      <c r="Q189" s="1213" t="n">
        <v>24941.9537420738</v>
      </c>
      <c r="R189" s="1301" t="n">
        <v>60690.7089992813</v>
      </c>
      <c r="S189" s="1344" t="n">
        <v>71035.694552205</v>
      </c>
    </row>
    <row r="190" customFormat="false" ht="16.5" hidden="false" customHeight="false" outlineLevel="0" collapsed="false">
      <c r="A190" s="1391" t="s">
        <v>342</v>
      </c>
      <c r="B190" s="1395" t="n">
        <f aca="false">J190</f>
        <v>150</v>
      </c>
      <c r="C190" s="1395" t="s">
        <v>496</v>
      </c>
      <c r="D190" s="1395" t="n">
        <f aca="false">K190</f>
        <v>360</v>
      </c>
      <c r="E190" s="1395" t="s">
        <v>496</v>
      </c>
      <c r="F190" s="1393" t="n">
        <f aca="false">L190</f>
        <v>2000</v>
      </c>
      <c r="G190" s="1395" t="s">
        <v>496</v>
      </c>
      <c r="H190" s="1392" t="n">
        <v>2</v>
      </c>
      <c r="I190" s="1394" t="s">
        <v>497</v>
      </c>
      <c r="J190" s="1338" t="n">
        <v>150</v>
      </c>
      <c r="K190" s="1209" t="n">
        <v>360</v>
      </c>
      <c r="L190" s="1209" t="n">
        <v>2000</v>
      </c>
      <c r="M190" s="1210" t="n">
        <v>30.5789469125883</v>
      </c>
      <c r="N190" s="1211" t="n">
        <v>1904.22448094479</v>
      </c>
      <c r="O190" s="1212" t="n">
        <v>36875.7608753363</v>
      </c>
      <c r="P190" s="1342" t="n">
        <v>47152.6713924975</v>
      </c>
      <c r="Q190" s="1213" t="n">
        <v>25674.8312367338</v>
      </c>
      <c r="R190" s="1301" t="n">
        <v>62550.59211207</v>
      </c>
      <c r="S190" s="1344" t="n">
        <v>72827.5026292313</v>
      </c>
    </row>
    <row r="191" customFormat="false" ht="16.5" hidden="false" customHeight="false" outlineLevel="0" collapsed="false">
      <c r="A191" s="1391" t="s">
        <v>342</v>
      </c>
      <c r="B191" s="1395" t="n">
        <f aca="false">J191</f>
        <v>150</v>
      </c>
      <c r="C191" s="1395" t="s">
        <v>496</v>
      </c>
      <c r="D191" s="1395" t="n">
        <f aca="false">K191</f>
        <v>360</v>
      </c>
      <c r="E191" s="1395" t="s">
        <v>496</v>
      </c>
      <c r="F191" s="1393" t="n">
        <f aca="false">L191</f>
        <v>2050</v>
      </c>
      <c r="G191" s="1395" t="s">
        <v>496</v>
      </c>
      <c r="H191" s="1392" t="n">
        <v>2</v>
      </c>
      <c r="I191" s="1394" t="s">
        <v>497</v>
      </c>
      <c r="J191" s="1338" t="n">
        <v>150</v>
      </c>
      <c r="K191" s="1209" t="n">
        <v>360</v>
      </c>
      <c r="L191" s="1209" t="n">
        <v>2050</v>
      </c>
      <c r="M191" s="1210" t="n">
        <v>31.2591799984816</v>
      </c>
      <c r="N191" s="1211" t="n">
        <v>1961.92825309463</v>
      </c>
      <c r="O191" s="1212" t="n">
        <v>37567.2218032238</v>
      </c>
      <c r="P191" s="1342" t="n">
        <v>48055.1381646638</v>
      </c>
      <c r="Q191" s="1213" t="n">
        <v>26192.2117428113</v>
      </c>
      <c r="R191" s="1301" t="n">
        <v>63759.433546035</v>
      </c>
      <c r="S191" s="1344" t="n">
        <v>74247.349907475</v>
      </c>
    </row>
    <row r="192" customFormat="false" ht="16.5" hidden="false" customHeight="false" outlineLevel="0" collapsed="false">
      <c r="A192" s="1391" t="s">
        <v>342</v>
      </c>
      <c r="B192" s="1392" t="n">
        <f aca="false">J192</f>
        <v>150</v>
      </c>
      <c r="C192" s="1392" t="s">
        <v>496</v>
      </c>
      <c r="D192" s="1392" t="n">
        <f aca="false">K192</f>
        <v>360</v>
      </c>
      <c r="E192" s="1392" t="s">
        <v>496</v>
      </c>
      <c r="F192" s="1393" t="n">
        <f aca="false">L192</f>
        <v>2100</v>
      </c>
      <c r="G192" s="1392" t="s">
        <v>496</v>
      </c>
      <c r="H192" s="1392" t="n">
        <v>2</v>
      </c>
      <c r="I192" s="1394" t="s">
        <v>497</v>
      </c>
      <c r="J192" s="1338" t="n">
        <v>150</v>
      </c>
      <c r="K192" s="1209" t="n">
        <v>360</v>
      </c>
      <c r="L192" s="1209" t="n">
        <v>2100</v>
      </c>
      <c r="M192" s="1210" t="n">
        <v>31.9394130843749</v>
      </c>
      <c r="N192" s="1211" t="n">
        <v>2019.63202524447</v>
      </c>
      <c r="O192" s="1212" t="n">
        <v>38258.6827311113</v>
      </c>
      <c r="P192" s="1342" t="n">
        <v>48957.60493683</v>
      </c>
      <c r="Q192" s="1213" t="n">
        <v>26925.0892374713</v>
      </c>
      <c r="R192" s="1301" t="n">
        <v>65183.7719685825</v>
      </c>
      <c r="S192" s="1344" t="n">
        <v>75882.6941743013</v>
      </c>
    </row>
    <row r="193" customFormat="false" ht="16.5" hidden="false" customHeight="false" outlineLevel="0" collapsed="false">
      <c r="A193" s="1391" t="s">
        <v>342</v>
      </c>
      <c r="B193" s="1395" t="n">
        <f aca="false">J193</f>
        <v>150</v>
      </c>
      <c r="C193" s="1395" t="s">
        <v>496</v>
      </c>
      <c r="D193" s="1395" t="n">
        <f aca="false">K193</f>
        <v>360</v>
      </c>
      <c r="E193" s="1395" t="s">
        <v>496</v>
      </c>
      <c r="F193" s="1393" t="n">
        <f aca="false">L193</f>
        <v>2150</v>
      </c>
      <c r="G193" s="1395" t="s">
        <v>496</v>
      </c>
      <c r="H193" s="1392" t="n">
        <v>2</v>
      </c>
      <c r="I193" s="1394" t="s">
        <v>497</v>
      </c>
      <c r="J193" s="1338" t="n">
        <v>150</v>
      </c>
      <c r="K193" s="1209" t="n">
        <v>360</v>
      </c>
      <c r="L193" s="1209" t="n">
        <v>2150</v>
      </c>
      <c r="M193" s="1210" t="n">
        <v>32.6196461702682</v>
      </c>
      <c r="N193" s="1211" t="n">
        <v>2077.33579739431</v>
      </c>
      <c r="O193" s="1212" t="n">
        <v>38950.1436589988</v>
      </c>
      <c r="P193" s="1342" t="n">
        <v>49860.0717089963</v>
      </c>
      <c r="Q193" s="1213" t="n">
        <v>27442.4697435488</v>
      </c>
      <c r="R193" s="1301" t="n">
        <v>66392.6134025475</v>
      </c>
      <c r="S193" s="1344" t="n">
        <v>77302.541452545</v>
      </c>
    </row>
    <row r="194" customFormat="false" ht="16.5" hidden="false" customHeight="false" outlineLevel="0" collapsed="false">
      <c r="A194" s="1391" t="s">
        <v>342</v>
      </c>
      <c r="B194" s="1395" t="n">
        <f aca="false">J194</f>
        <v>150</v>
      </c>
      <c r="C194" s="1395" t="s">
        <v>496</v>
      </c>
      <c r="D194" s="1395" t="n">
        <f aca="false">K194</f>
        <v>360</v>
      </c>
      <c r="E194" s="1395" t="s">
        <v>496</v>
      </c>
      <c r="F194" s="1393" t="n">
        <f aca="false">L194</f>
        <v>2200</v>
      </c>
      <c r="G194" s="1395" t="s">
        <v>496</v>
      </c>
      <c r="H194" s="1392" t="n">
        <v>2</v>
      </c>
      <c r="I194" s="1394" t="s">
        <v>497</v>
      </c>
      <c r="J194" s="1338" t="n">
        <v>150</v>
      </c>
      <c r="K194" s="1209" t="n">
        <v>360</v>
      </c>
      <c r="L194" s="1209" t="n">
        <v>2200</v>
      </c>
      <c r="M194" s="1210" t="n">
        <v>33.2998792561616</v>
      </c>
      <c r="N194" s="1211" t="n">
        <v>2135.03956954415</v>
      </c>
      <c r="O194" s="1212" t="n">
        <v>39641.6045868863</v>
      </c>
      <c r="P194" s="1342" t="n">
        <v>50762.5384811625</v>
      </c>
      <c r="Q194" s="1213" t="n">
        <v>28175.3472382088</v>
      </c>
      <c r="R194" s="1301" t="n">
        <v>67816.951825095</v>
      </c>
      <c r="S194" s="1344" t="n">
        <v>78937.8857193713</v>
      </c>
    </row>
    <row r="195" customFormat="false" ht="16.5" hidden="false" customHeight="false" outlineLevel="0" collapsed="false">
      <c r="A195" s="1391" t="s">
        <v>342</v>
      </c>
      <c r="B195" s="1395" t="n">
        <f aca="false">J195</f>
        <v>150</v>
      </c>
      <c r="C195" s="1395" t="s">
        <v>496</v>
      </c>
      <c r="D195" s="1395" t="n">
        <f aca="false">K195</f>
        <v>360</v>
      </c>
      <c r="E195" s="1395" t="s">
        <v>496</v>
      </c>
      <c r="F195" s="1393" t="n">
        <f aca="false">L195</f>
        <v>2250</v>
      </c>
      <c r="G195" s="1395" t="s">
        <v>496</v>
      </c>
      <c r="H195" s="1392" t="n">
        <v>2</v>
      </c>
      <c r="I195" s="1394" t="s">
        <v>497</v>
      </c>
      <c r="J195" s="1338" t="n">
        <v>150</v>
      </c>
      <c r="K195" s="1209" t="n">
        <v>360</v>
      </c>
      <c r="L195" s="1209" t="n">
        <v>2250</v>
      </c>
      <c r="M195" s="1210" t="n">
        <v>33.9801123420549</v>
      </c>
      <c r="N195" s="1211" t="n">
        <v>2192.743341694</v>
      </c>
      <c r="O195" s="1212" t="n">
        <v>40333.0655147738</v>
      </c>
      <c r="P195" s="1342" t="n">
        <v>51665.0052533288</v>
      </c>
      <c r="Q195" s="1213" t="n">
        <v>28692.7277442863</v>
      </c>
      <c r="R195" s="1301" t="n">
        <v>69025.79325906</v>
      </c>
      <c r="S195" s="1344" t="n">
        <v>80357.732997615</v>
      </c>
    </row>
    <row r="196" customFormat="false" ht="16.5" hidden="false" customHeight="false" outlineLevel="0" collapsed="false">
      <c r="A196" s="1391" t="s">
        <v>342</v>
      </c>
      <c r="B196" s="1395" t="n">
        <f aca="false">J196</f>
        <v>150</v>
      </c>
      <c r="C196" s="1395" t="s">
        <v>496</v>
      </c>
      <c r="D196" s="1395" t="n">
        <f aca="false">K196</f>
        <v>360</v>
      </c>
      <c r="E196" s="1395" t="s">
        <v>496</v>
      </c>
      <c r="F196" s="1393" t="n">
        <f aca="false">L196</f>
        <v>2300</v>
      </c>
      <c r="G196" s="1395" t="s">
        <v>496</v>
      </c>
      <c r="H196" s="1392" t="n">
        <v>2</v>
      </c>
      <c r="I196" s="1394" t="s">
        <v>497</v>
      </c>
      <c r="J196" s="1338" t="n">
        <v>150</v>
      </c>
      <c r="K196" s="1209" t="n">
        <v>360</v>
      </c>
      <c r="L196" s="1209" t="n">
        <v>2300</v>
      </c>
      <c r="M196" s="1210" t="n">
        <v>34.6603454279482</v>
      </c>
      <c r="N196" s="1211" t="n">
        <v>2250.44711384384</v>
      </c>
      <c r="O196" s="1212" t="n">
        <v>41024.5264426613</v>
      </c>
      <c r="P196" s="1342" t="n">
        <v>52567.472025495</v>
      </c>
      <c r="Q196" s="1213" t="n">
        <v>29210.1082503638</v>
      </c>
      <c r="R196" s="1301" t="n">
        <v>70234.634693025</v>
      </c>
      <c r="S196" s="1344" t="n">
        <v>81777.5802758588</v>
      </c>
    </row>
    <row r="197" customFormat="false" ht="16.5" hidden="false" customHeight="false" outlineLevel="0" collapsed="false">
      <c r="A197" s="1391" t="s">
        <v>342</v>
      </c>
      <c r="B197" s="1395" t="n">
        <f aca="false">J197</f>
        <v>150</v>
      </c>
      <c r="C197" s="1395" t="s">
        <v>496</v>
      </c>
      <c r="D197" s="1395" t="n">
        <f aca="false">K197</f>
        <v>360</v>
      </c>
      <c r="E197" s="1395" t="s">
        <v>496</v>
      </c>
      <c r="F197" s="1393" t="n">
        <f aca="false">L197</f>
        <v>2350</v>
      </c>
      <c r="G197" s="1395" t="s">
        <v>496</v>
      </c>
      <c r="H197" s="1392" t="n">
        <v>2</v>
      </c>
      <c r="I197" s="1394" t="s">
        <v>497</v>
      </c>
      <c r="J197" s="1338" t="n">
        <v>150</v>
      </c>
      <c r="K197" s="1209" t="n">
        <v>360</v>
      </c>
      <c r="L197" s="1209" t="n">
        <v>2350</v>
      </c>
      <c r="M197" s="1210" t="n">
        <v>35.3405785138415</v>
      </c>
      <c r="N197" s="1211" t="n">
        <v>2308.15088599368</v>
      </c>
      <c r="O197" s="1212" t="n">
        <v>41715.9873705486</v>
      </c>
      <c r="P197" s="1342" t="n">
        <v>53469.9387976613</v>
      </c>
      <c r="Q197" s="1213" t="n">
        <v>29942.9857450238</v>
      </c>
      <c r="R197" s="1301" t="n">
        <v>71658.9731155724</v>
      </c>
      <c r="S197" s="1344" t="n">
        <v>83412.924542685</v>
      </c>
    </row>
    <row r="198" customFormat="false" ht="16.5" hidden="false" customHeight="false" outlineLevel="0" collapsed="false">
      <c r="A198" s="1391" t="s">
        <v>342</v>
      </c>
      <c r="B198" s="1395" t="n">
        <f aca="false">J198</f>
        <v>150</v>
      </c>
      <c r="C198" s="1395" t="s">
        <v>496</v>
      </c>
      <c r="D198" s="1395" t="n">
        <f aca="false">K198</f>
        <v>360</v>
      </c>
      <c r="E198" s="1395" t="s">
        <v>496</v>
      </c>
      <c r="F198" s="1393" t="n">
        <f aca="false">L198</f>
        <v>2400</v>
      </c>
      <c r="G198" s="1395" t="s">
        <v>496</v>
      </c>
      <c r="H198" s="1392" t="n">
        <v>2</v>
      </c>
      <c r="I198" s="1394" t="s">
        <v>497</v>
      </c>
      <c r="J198" s="1338" t="n">
        <v>150</v>
      </c>
      <c r="K198" s="1209" t="n">
        <v>360</v>
      </c>
      <c r="L198" s="1209" t="n">
        <v>2400</v>
      </c>
      <c r="M198" s="1210" t="n">
        <v>36.0208115997348</v>
      </c>
      <c r="N198" s="1211" t="n">
        <v>2365.85465814352</v>
      </c>
      <c r="O198" s="1212" t="n">
        <v>42407.4482984363</v>
      </c>
      <c r="P198" s="1342" t="n">
        <v>54372.4057010363</v>
      </c>
      <c r="Q198" s="1213" t="n">
        <v>30460.3662511013</v>
      </c>
      <c r="R198" s="1301" t="n">
        <v>72867.8145495375</v>
      </c>
      <c r="S198" s="1344" t="n">
        <v>84832.7719521375</v>
      </c>
    </row>
    <row r="199" customFormat="false" ht="16.5" hidden="false" customHeight="false" outlineLevel="0" collapsed="false">
      <c r="A199" s="1391" t="s">
        <v>342</v>
      </c>
      <c r="B199" s="1395" t="n">
        <f aca="false">J199</f>
        <v>150</v>
      </c>
      <c r="C199" s="1395" t="s">
        <v>496</v>
      </c>
      <c r="D199" s="1395" t="n">
        <f aca="false">K199</f>
        <v>360</v>
      </c>
      <c r="E199" s="1395" t="s">
        <v>496</v>
      </c>
      <c r="F199" s="1393" t="n">
        <f aca="false">L199</f>
        <v>2450</v>
      </c>
      <c r="G199" s="1395" t="s">
        <v>496</v>
      </c>
      <c r="H199" s="1392" t="n">
        <v>2</v>
      </c>
      <c r="I199" s="1394" t="s">
        <v>497</v>
      </c>
      <c r="J199" s="1338" t="n">
        <v>150</v>
      </c>
      <c r="K199" s="1209" t="n">
        <v>360</v>
      </c>
      <c r="L199" s="1209" t="n">
        <v>2450</v>
      </c>
      <c r="M199" s="1210" t="n">
        <v>36.7010446856282</v>
      </c>
      <c r="N199" s="1211" t="n">
        <v>2423.55843029336</v>
      </c>
      <c r="O199" s="1212" t="n">
        <v>43098.9092263238</v>
      </c>
      <c r="P199" s="1342" t="n">
        <v>55274.8724732025</v>
      </c>
      <c r="Q199" s="1213" t="n">
        <v>31193.2437457613</v>
      </c>
      <c r="R199" s="1301" t="n">
        <v>74292.152972085</v>
      </c>
      <c r="S199" s="1344" t="n">
        <v>86468.1162189638</v>
      </c>
    </row>
    <row r="200" customFormat="false" ht="16.5" hidden="false" customHeight="false" outlineLevel="0" collapsed="false">
      <c r="A200" s="1391" t="s">
        <v>342</v>
      </c>
      <c r="B200" s="1395" t="n">
        <f aca="false">J200</f>
        <v>150</v>
      </c>
      <c r="C200" s="1395" t="s">
        <v>496</v>
      </c>
      <c r="D200" s="1395" t="n">
        <f aca="false">K200</f>
        <v>360</v>
      </c>
      <c r="E200" s="1395" t="s">
        <v>496</v>
      </c>
      <c r="F200" s="1393" t="n">
        <f aca="false">L200</f>
        <v>2500</v>
      </c>
      <c r="G200" s="1395" t="s">
        <v>496</v>
      </c>
      <c r="H200" s="1392" t="n">
        <v>2</v>
      </c>
      <c r="I200" s="1394" t="s">
        <v>497</v>
      </c>
      <c r="J200" s="1338" t="n">
        <v>150</v>
      </c>
      <c r="K200" s="1209" t="n">
        <v>360</v>
      </c>
      <c r="L200" s="1209" t="n">
        <v>2500</v>
      </c>
      <c r="M200" s="1210" t="n">
        <v>37.9073973715215</v>
      </c>
      <c r="N200" s="1211" t="n">
        <v>2481.26220244321</v>
      </c>
      <c r="O200" s="1212" t="n">
        <v>44652.8324281725</v>
      </c>
      <c r="P200" s="1342" t="n">
        <v>57353.9316679238</v>
      </c>
      <c r="Q200" s="1213" t="n">
        <v>31710.6242518388</v>
      </c>
      <c r="R200" s="1301" t="n">
        <v>76363.4566800113</v>
      </c>
      <c r="S200" s="1344" t="n">
        <v>89064.5559197625</v>
      </c>
    </row>
    <row r="201" customFormat="false" ht="16.5" hidden="false" customHeight="false" outlineLevel="0" collapsed="false">
      <c r="A201" s="1391" t="s">
        <v>342</v>
      </c>
      <c r="B201" s="1395" t="n">
        <f aca="false">J201</f>
        <v>150</v>
      </c>
      <c r="C201" s="1395" t="s">
        <v>496</v>
      </c>
      <c r="D201" s="1395" t="n">
        <f aca="false">K201</f>
        <v>360</v>
      </c>
      <c r="E201" s="1395" t="s">
        <v>496</v>
      </c>
      <c r="F201" s="1393" t="n">
        <f aca="false">L201</f>
        <v>2550</v>
      </c>
      <c r="G201" s="1395" t="s">
        <v>496</v>
      </c>
      <c r="H201" s="1392" t="n">
        <v>2</v>
      </c>
      <c r="I201" s="1394" t="s">
        <v>497</v>
      </c>
      <c r="J201" s="1338" t="n">
        <v>150</v>
      </c>
      <c r="K201" s="1209" t="n">
        <v>360</v>
      </c>
      <c r="L201" s="1209" t="n">
        <v>2550</v>
      </c>
      <c r="M201" s="1210" t="n">
        <v>38.5876304574148</v>
      </c>
      <c r="N201" s="1211" t="n">
        <v>2538.96597459305</v>
      </c>
      <c r="O201" s="1212" t="n">
        <v>45683.7301298925</v>
      </c>
      <c r="P201" s="1342" t="n">
        <v>58269.51931509</v>
      </c>
      <c r="Q201" s="1213" t="n">
        <v>32443.5018777075</v>
      </c>
      <c r="R201" s="1301" t="n">
        <v>78127.2320076</v>
      </c>
      <c r="S201" s="1344" t="n">
        <v>90713.0211927975</v>
      </c>
    </row>
    <row r="202" customFormat="false" ht="16.5" hidden="false" customHeight="false" outlineLevel="0" collapsed="false">
      <c r="A202" s="1391" t="s">
        <v>342</v>
      </c>
      <c r="B202" s="1392" t="n">
        <f aca="false">J202</f>
        <v>150</v>
      </c>
      <c r="C202" s="1392" t="s">
        <v>496</v>
      </c>
      <c r="D202" s="1392" t="n">
        <f aca="false">K202</f>
        <v>360</v>
      </c>
      <c r="E202" s="1392" t="s">
        <v>496</v>
      </c>
      <c r="F202" s="1393" t="n">
        <f aca="false">L202</f>
        <v>2600</v>
      </c>
      <c r="G202" s="1392" t="s">
        <v>496</v>
      </c>
      <c r="H202" s="1392" t="n">
        <v>2</v>
      </c>
      <c r="I202" s="1394" t="s">
        <v>497</v>
      </c>
      <c r="J202" s="1338" t="n">
        <v>150</v>
      </c>
      <c r="K202" s="1209" t="n">
        <v>360</v>
      </c>
      <c r="L202" s="1209" t="n">
        <v>2600</v>
      </c>
      <c r="M202" s="1210" t="n">
        <v>39.2678635433081</v>
      </c>
      <c r="N202" s="1211" t="n">
        <v>2596.66974674289</v>
      </c>
      <c r="O202" s="1212" t="n">
        <v>46375.19105778</v>
      </c>
      <c r="P202" s="1342" t="n">
        <v>59171.9860872563</v>
      </c>
      <c r="Q202" s="1213" t="n">
        <v>32960.882383785</v>
      </c>
      <c r="R202" s="1301" t="n">
        <v>79336.073441565</v>
      </c>
      <c r="S202" s="1344" t="n">
        <v>92132.8684710413</v>
      </c>
    </row>
    <row r="203" customFormat="false" ht="16.5" hidden="false" customHeight="false" outlineLevel="0" collapsed="false">
      <c r="A203" s="1391" t="s">
        <v>342</v>
      </c>
      <c r="B203" s="1395" t="n">
        <f aca="false">J203</f>
        <v>150</v>
      </c>
      <c r="C203" s="1395" t="s">
        <v>496</v>
      </c>
      <c r="D203" s="1395" t="n">
        <f aca="false">K203</f>
        <v>360</v>
      </c>
      <c r="E203" s="1395" t="s">
        <v>496</v>
      </c>
      <c r="F203" s="1393" t="n">
        <f aca="false">L203</f>
        <v>2650</v>
      </c>
      <c r="G203" s="1395" t="s">
        <v>496</v>
      </c>
      <c r="H203" s="1392" t="n">
        <v>2</v>
      </c>
      <c r="I203" s="1394" t="s">
        <v>497</v>
      </c>
      <c r="J203" s="1338" t="n">
        <v>150</v>
      </c>
      <c r="K203" s="1209" t="n">
        <v>360</v>
      </c>
      <c r="L203" s="1209" t="n">
        <v>2650</v>
      </c>
      <c r="M203" s="1210" t="n">
        <v>39.9480966292015</v>
      </c>
      <c r="N203" s="1211" t="n">
        <v>2654.37351889273</v>
      </c>
      <c r="O203" s="1212" t="n">
        <v>47066.6519856675</v>
      </c>
      <c r="P203" s="1342" t="n">
        <v>60074.4528594225</v>
      </c>
      <c r="Q203" s="1213" t="n">
        <v>33693.759878445</v>
      </c>
      <c r="R203" s="1301" t="n">
        <v>80760.4118641125</v>
      </c>
      <c r="S203" s="1344" t="n">
        <v>93768.2127378675</v>
      </c>
    </row>
    <row r="204" customFormat="false" ht="16.5" hidden="false" customHeight="false" outlineLevel="0" collapsed="false">
      <c r="A204" s="1391" t="s">
        <v>342</v>
      </c>
      <c r="B204" s="1395" t="n">
        <f aca="false">J204</f>
        <v>150</v>
      </c>
      <c r="C204" s="1395" t="s">
        <v>496</v>
      </c>
      <c r="D204" s="1395" t="n">
        <f aca="false">K204</f>
        <v>360</v>
      </c>
      <c r="E204" s="1395" t="s">
        <v>496</v>
      </c>
      <c r="F204" s="1393" t="n">
        <f aca="false">L204</f>
        <v>2700</v>
      </c>
      <c r="G204" s="1395" t="s">
        <v>496</v>
      </c>
      <c r="H204" s="1392" t="n">
        <v>2</v>
      </c>
      <c r="I204" s="1394" t="s">
        <v>497</v>
      </c>
      <c r="J204" s="1338" t="n">
        <v>150</v>
      </c>
      <c r="K204" s="1209" t="n">
        <v>360</v>
      </c>
      <c r="L204" s="1209" t="n">
        <v>2700</v>
      </c>
      <c r="M204" s="1210" t="n">
        <v>40.6283297150948</v>
      </c>
      <c r="N204" s="1211" t="n">
        <v>2712.07729104257</v>
      </c>
      <c r="O204" s="1212" t="n">
        <v>47758.112913555</v>
      </c>
      <c r="P204" s="1342" t="n">
        <v>60976.9196315888</v>
      </c>
      <c r="Q204" s="1213" t="n">
        <v>34211.1403845225</v>
      </c>
      <c r="R204" s="1301" t="n">
        <v>81969.2532980775</v>
      </c>
      <c r="S204" s="1344" t="n">
        <v>95188.0600161113</v>
      </c>
    </row>
    <row r="205" customFormat="false" ht="16.5" hidden="false" customHeight="false" outlineLevel="0" collapsed="false">
      <c r="A205" s="1391" t="s">
        <v>342</v>
      </c>
      <c r="B205" s="1395" t="n">
        <f aca="false">J205</f>
        <v>150</v>
      </c>
      <c r="C205" s="1395" t="s">
        <v>496</v>
      </c>
      <c r="D205" s="1395" t="n">
        <f aca="false">K205</f>
        <v>360</v>
      </c>
      <c r="E205" s="1395" t="s">
        <v>496</v>
      </c>
      <c r="F205" s="1393" t="n">
        <f aca="false">L205</f>
        <v>2750</v>
      </c>
      <c r="G205" s="1395" t="s">
        <v>496</v>
      </c>
      <c r="H205" s="1392" t="n">
        <v>2</v>
      </c>
      <c r="I205" s="1394" t="s">
        <v>497</v>
      </c>
      <c r="J205" s="1338" t="n">
        <v>150</v>
      </c>
      <c r="K205" s="1209" t="n">
        <v>360</v>
      </c>
      <c r="L205" s="1209" t="n">
        <v>2750</v>
      </c>
      <c r="M205" s="1210" t="n">
        <v>41.3085628009881</v>
      </c>
      <c r="N205" s="1211" t="n">
        <v>2769.78106319242</v>
      </c>
      <c r="O205" s="1212" t="n">
        <v>48449.5738414425</v>
      </c>
      <c r="P205" s="1342" t="n">
        <v>61879.386403755</v>
      </c>
      <c r="Q205" s="1213" t="n">
        <v>34728.5208906</v>
      </c>
      <c r="R205" s="1301" t="n">
        <v>83178.0947320425</v>
      </c>
      <c r="S205" s="1344" t="n">
        <v>96607.907294355</v>
      </c>
    </row>
    <row r="206" customFormat="false" ht="16.5" hidden="false" customHeight="false" outlineLevel="0" collapsed="false">
      <c r="A206" s="1391" t="s">
        <v>342</v>
      </c>
      <c r="B206" s="1395" t="n">
        <f aca="false">J206</f>
        <v>150</v>
      </c>
      <c r="C206" s="1395" t="s">
        <v>496</v>
      </c>
      <c r="D206" s="1395" t="n">
        <f aca="false">K206</f>
        <v>360</v>
      </c>
      <c r="E206" s="1395" t="s">
        <v>496</v>
      </c>
      <c r="F206" s="1393" t="n">
        <f aca="false">L206</f>
        <v>2800</v>
      </c>
      <c r="G206" s="1395" t="s">
        <v>496</v>
      </c>
      <c r="H206" s="1392" t="n">
        <v>2</v>
      </c>
      <c r="I206" s="1394" t="s">
        <v>497</v>
      </c>
      <c r="J206" s="1338" t="n">
        <v>150</v>
      </c>
      <c r="K206" s="1209" t="n">
        <v>360</v>
      </c>
      <c r="L206" s="1209" t="n">
        <v>2800</v>
      </c>
      <c r="M206" s="1210" t="n">
        <v>41.9887958868814</v>
      </c>
      <c r="N206" s="1211" t="n">
        <v>2827.48483534226</v>
      </c>
      <c r="O206" s="1212" t="n">
        <v>49141.03476933</v>
      </c>
      <c r="P206" s="1342" t="n">
        <v>62781.8531759213</v>
      </c>
      <c r="Q206" s="1213" t="n">
        <v>35461.39838526</v>
      </c>
      <c r="R206" s="1301" t="n">
        <v>84602.43315459</v>
      </c>
      <c r="S206" s="1344" t="n">
        <v>98243.2515611813</v>
      </c>
    </row>
    <row r="207" customFormat="false" ht="16.5" hidden="false" customHeight="false" outlineLevel="0" collapsed="false">
      <c r="A207" s="1391" t="s">
        <v>342</v>
      </c>
      <c r="B207" s="1395" t="n">
        <f aca="false">J207</f>
        <v>150</v>
      </c>
      <c r="C207" s="1395" t="s">
        <v>496</v>
      </c>
      <c r="D207" s="1395" t="n">
        <f aca="false">K207</f>
        <v>360</v>
      </c>
      <c r="E207" s="1395" t="s">
        <v>496</v>
      </c>
      <c r="F207" s="1393" t="n">
        <f aca="false">L207</f>
        <v>2850</v>
      </c>
      <c r="G207" s="1395" t="s">
        <v>496</v>
      </c>
      <c r="H207" s="1392" t="n">
        <v>2</v>
      </c>
      <c r="I207" s="1394" t="s">
        <v>497</v>
      </c>
      <c r="J207" s="1338" t="n">
        <v>150</v>
      </c>
      <c r="K207" s="1209" t="n">
        <v>360</v>
      </c>
      <c r="L207" s="1209" t="n">
        <v>2850</v>
      </c>
      <c r="M207" s="1210" t="n">
        <v>42.6690289727748</v>
      </c>
      <c r="N207" s="1211" t="n">
        <v>2885.1886074921</v>
      </c>
      <c r="O207" s="1212" t="n">
        <v>49832.4956972175</v>
      </c>
      <c r="P207" s="1342" t="n">
        <v>63684.3199480875</v>
      </c>
      <c r="Q207" s="1213" t="n">
        <v>35978.7788913375</v>
      </c>
      <c r="R207" s="1301" t="n">
        <v>85811.274588555</v>
      </c>
      <c r="S207" s="1344" t="n">
        <v>99663.098839425</v>
      </c>
    </row>
    <row r="208" customFormat="false" ht="16.5" hidden="false" customHeight="false" outlineLevel="0" collapsed="false">
      <c r="A208" s="1391" t="s">
        <v>342</v>
      </c>
      <c r="B208" s="1395" t="n">
        <f aca="false">J208</f>
        <v>150</v>
      </c>
      <c r="C208" s="1395" t="s">
        <v>496</v>
      </c>
      <c r="D208" s="1395" t="n">
        <f aca="false">K208</f>
        <v>360</v>
      </c>
      <c r="E208" s="1395" t="s">
        <v>496</v>
      </c>
      <c r="F208" s="1393" t="n">
        <f aca="false">L208</f>
        <v>2900</v>
      </c>
      <c r="G208" s="1395" t="s">
        <v>496</v>
      </c>
      <c r="H208" s="1392" t="n">
        <v>2</v>
      </c>
      <c r="I208" s="1394" t="s">
        <v>497</v>
      </c>
      <c r="J208" s="1338" t="n">
        <v>150</v>
      </c>
      <c r="K208" s="1209" t="n">
        <v>360</v>
      </c>
      <c r="L208" s="1209" t="n">
        <v>2900</v>
      </c>
      <c r="M208" s="1210" t="n">
        <v>43.3492620586681</v>
      </c>
      <c r="N208" s="1211" t="n">
        <v>2942.89237964194</v>
      </c>
      <c r="O208" s="1212" t="n">
        <v>50523.956625105</v>
      </c>
      <c r="P208" s="1342" t="n">
        <v>64586.7867202538</v>
      </c>
      <c r="Q208" s="1213" t="n">
        <v>36711.6563859975</v>
      </c>
      <c r="R208" s="1301" t="n">
        <v>87235.6130111025</v>
      </c>
      <c r="S208" s="1344" t="n">
        <v>101298.443106251</v>
      </c>
    </row>
    <row r="209" customFormat="false" ht="16.5" hidden="false" customHeight="false" outlineLevel="0" collapsed="false">
      <c r="A209" s="1391" t="s">
        <v>342</v>
      </c>
      <c r="B209" s="1395" t="n">
        <f aca="false">J209</f>
        <v>150</v>
      </c>
      <c r="C209" s="1395" t="s">
        <v>496</v>
      </c>
      <c r="D209" s="1395" t="n">
        <f aca="false">K209</f>
        <v>360</v>
      </c>
      <c r="E209" s="1395" t="s">
        <v>496</v>
      </c>
      <c r="F209" s="1393" t="n">
        <f aca="false">L209</f>
        <v>2950</v>
      </c>
      <c r="G209" s="1395" t="s">
        <v>496</v>
      </c>
      <c r="H209" s="1392" t="n">
        <v>2</v>
      </c>
      <c r="I209" s="1394" t="s">
        <v>497</v>
      </c>
      <c r="J209" s="1338" t="n">
        <v>150</v>
      </c>
      <c r="K209" s="1209" t="n">
        <v>360</v>
      </c>
      <c r="L209" s="1209" t="n">
        <v>2950</v>
      </c>
      <c r="M209" s="1210" t="n">
        <v>44.0294951445614</v>
      </c>
      <c r="N209" s="1211" t="n">
        <v>3000.59615179178</v>
      </c>
      <c r="O209" s="1212" t="n">
        <v>51215.4175529925</v>
      </c>
      <c r="P209" s="1342" t="n">
        <v>65489.25349242</v>
      </c>
      <c r="Q209" s="1213" t="n">
        <v>37229.036892075</v>
      </c>
      <c r="R209" s="1301" t="n">
        <v>88444.4544450675</v>
      </c>
      <c r="S209" s="1344" t="n">
        <v>102718.290384495</v>
      </c>
    </row>
    <row r="210" customFormat="false" ht="16.5" hidden="false" customHeight="false" outlineLevel="0" collapsed="false">
      <c r="A210" s="1391" t="s">
        <v>342</v>
      </c>
      <c r="B210" s="1397" t="n">
        <f aca="false">J210</f>
        <v>150</v>
      </c>
      <c r="C210" s="1397" t="s">
        <v>496</v>
      </c>
      <c r="D210" s="1397" t="n">
        <f aca="false">K210</f>
        <v>360</v>
      </c>
      <c r="E210" s="1397" t="s">
        <v>496</v>
      </c>
      <c r="F210" s="1398" t="n">
        <f aca="false">L210</f>
        <v>3000</v>
      </c>
      <c r="G210" s="1397" t="s">
        <v>496</v>
      </c>
      <c r="H210" s="1392" t="n">
        <v>2</v>
      </c>
      <c r="I210" s="1394" t="s">
        <v>497</v>
      </c>
      <c r="J210" s="1356" t="n">
        <v>150</v>
      </c>
      <c r="K210" s="1209" t="n">
        <v>360</v>
      </c>
      <c r="L210" s="1232" t="n">
        <v>3000</v>
      </c>
      <c r="M210" s="1233" t="n">
        <v>44.9906578304547</v>
      </c>
      <c r="N210" s="1234" t="n">
        <v>3058.29992394163</v>
      </c>
      <c r="O210" s="1235" t="n">
        <v>52153.25702328</v>
      </c>
      <c r="P210" s="1353" t="n">
        <v>66638.0988069863</v>
      </c>
      <c r="Q210" s="1236" t="n">
        <v>37961.914386735</v>
      </c>
      <c r="R210" s="1307" t="n">
        <v>90115.171410015</v>
      </c>
      <c r="S210" s="1355" t="n">
        <v>104600.013193721</v>
      </c>
    </row>
    <row r="211" customFormat="false" ht="22.5" hidden="false" customHeight="true" outlineLevel="0" collapsed="false">
      <c r="A211" s="1241" t="s">
        <v>504</v>
      </c>
      <c r="B211" s="1241"/>
      <c r="C211" s="1241"/>
      <c r="D211" s="1241"/>
      <c r="E211" s="1241"/>
      <c r="F211" s="1241"/>
      <c r="G211" s="1241"/>
      <c r="H211" s="1241"/>
      <c r="I211" s="1241"/>
      <c r="J211" s="1241"/>
      <c r="K211" s="1241"/>
      <c r="L211" s="1241"/>
      <c r="M211" s="1241"/>
      <c r="N211" s="1241"/>
      <c r="O211" s="1241"/>
      <c r="P211" s="1241"/>
      <c r="Q211" s="1241"/>
      <c r="R211" s="1241"/>
      <c r="S211" s="1241"/>
    </row>
    <row r="212" customFormat="false" ht="16.5" hidden="false" customHeight="false" outlineLevel="0" collapsed="false">
      <c r="A212" s="1202" t="s">
        <v>520</v>
      </c>
      <c r="B212" s="1202"/>
      <c r="C212" s="1202"/>
      <c r="D212" s="1202"/>
      <c r="E212" s="1202"/>
      <c r="F212" s="1202"/>
      <c r="G212" s="1202"/>
      <c r="H212" s="1202"/>
      <c r="I212" s="1202"/>
      <c r="J212" s="1202"/>
      <c r="K212" s="1202"/>
      <c r="L212" s="1202"/>
      <c r="M212" s="1202"/>
      <c r="N212" s="1202"/>
      <c r="O212" s="1202"/>
      <c r="P212" s="1202"/>
      <c r="Q212" s="1202"/>
      <c r="R212" s="1202"/>
      <c r="S212" s="1202"/>
    </row>
    <row r="213" customFormat="false" ht="16.5" hidden="false" customHeight="false" outlineLevel="0" collapsed="false">
      <c r="A213" s="1391" t="s">
        <v>342</v>
      </c>
      <c r="B213" s="1392" t="n">
        <f aca="false">J213</f>
        <v>150</v>
      </c>
      <c r="C213" s="1392" t="s">
        <v>496</v>
      </c>
      <c r="D213" s="1392" t="n">
        <f aca="false">K213</f>
        <v>360</v>
      </c>
      <c r="E213" s="1392" t="s">
        <v>496</v>
      </c>
      <c r="F213" s="1393" t="n">
        <f aca="false">L213</f>
        <v>600</v>
      </c>
      <c r="G213" s="1392" t="s">
        <v>496</v>
      </c>
      <c r="H213" s="1392" t="n">
        <v>4</v>
      </c>
      <c r="I213" s="1394" t="s">
        <v>497</v>
      </c>
      <c r="J213" s="1328" t="n">
        <v>150</v>
      </c>
      <c r="K213" s="1259" t="n">
        <v>360</v>
      </c>
      <c r="L213" s="1259" t="n">
        <v>600</v>
      </c>
      <c r="M213" s="1360" t="n">
        <v>11.3790635402031</v>
      </c>
      <c r="N213" s="1261" t="n">
        <v>317.053693131</v>
      </c>
      <c r="O213" s="1240" t="n">
        <v>21151.370611485</v>
      </c>
      <c r="P213" s="1332" t="n">
        <v>25811.383725495</v>
      </c>
      <c r="Q213" s="1262" t="n">
        <v>8602.21294115625</v>
      </c>
      <c r="R213" s="1366" t="n">
        <v>29753.5835526413</v>
      </c>
      <c r="S213" s="1335" t="n">
        <v>34413.5966666513</v>
      </c>
    </row>
    <row r="214" customFormat="false" ht="16.5" hidden="false" customHeight="false" outlineLevel="0" collapsed="false">
      <c r="A214" s="1391" t="s">
        <v>342</v>
      </c>
      <c r="B214" s="1395" t="n">
        <f aca="false">J214</f>
        <v>150</v>
      </c>
      <c r="C214" s="1395" t="s">
        <v>496</v>
      </c>
      <c r="D214" s="1395" t="n">
        <f aca="false">K214</f>
        <v>360</v>
      </c>
      <c r="E214" s="1395" t="s">
        <v>496</v>
      </c>
      <c r="F214" s="1393" t="n">
        <f aca="false">L214</f>
        <v>650</v>
      </c>
      <c r="G214" s="1395" t="s">
        <v>496</v>
      </c>
      <c r="H214" s="1392" t="n">
        <v>4</v>
      </c>
      <c r="I214" s="1394" t="s">
        <v>497</v>
      </c>
      <c r="J214" s="1338" t="n">
        <v>150</v>
      </c>
      <c r="K214" s="1209" t="n">
        <v>360</v>
      </c>
      <c r="L214" s="1209" t="n">
        <v>650</v>
      </c>
      <c r="M214" s="1210" t="n">
        <v>12.1727822324108</v>
      </c>
      <c r="N214" s="1211" t="n">
        <v>380.4644317572</v>
      </c>
      <c r="O214" s="1212" t="n">
        <v>22211.21138895</v>
      </c>
      <c r="P214" s="1342" t="n">
        <v>27082.2304784475</v>
      </c>
      <c r="Q214" s="1213" t="n">
        <v>9119.59344723375</v>
      </c>
      <c r="R214" s="1301" t="n">
        <v>31330.8048361838</v>
      </c>
      <c r="S214" s="1344" t="n">
        <v>36201.8239256813</v>
      </c>
    </row>
    <row r="215" customFormat="false" ht="16.5" hidden="false" customHeight="false" outlineLevel="0" collapsed="false">
      <c r="A215" s="1391" t="s">
        <v>342</v>
      </c>
      <c r="B215" s="1395" t="n">
        <f aca="false">J215</f>
        <v>150</v>
      </c>
      <c r="C215" s="1395" t="s">
        <v>496</v>
      </c>
      <c r="D215" s="1395" t="n">
        <f aca="false">K215</f>
        <v>360</v>
      </c>
      <c r="E215" s="1395" t="s">
        <v>496</v>
      </c>
      <c r="F215" s="1393" t="n">
        <f aca="false">L215</f>
        <v>700</v>
      </c>
      <c r="G215" s="1395" t="s">
        <v>496</v>
      </c>
      <c r="H215" s="1392" t="n">
        <v>4</v>
      </c>
      <c r="I215" s="1394" t="s">
        <v>497</v>
      </c>
      <c r="J215" s="1338" t="n">
        <v>150</v>
      </c>
      <c r="K215" s="1209" t="n">
        <v>360</v>
      </c>
      <c r="L215" s="1209" t="n">
        <v>700</v>
      </c>
      <c r="M215" s="1210" t="n">
        <v>12.9665009246185</v>
      </c>
      <c r="N215" s="1211" t="n">
        <v>443.8751703834</v>
      </c>
      <c r="O215" s="1212" t="n">
        <v>23271.052166415</v>
      </c>
      <c r="P215" s="1342" t="n">
        <v>28353.0771001913</v>
      </c>
      <c r="Q215" s="1213" t="n">
        <v>9852.47094189375</v>
      </c>
      <c r="R215" s="1301" t="n">
        <v>33123.5231083088</v>
      </c>
      <c r="S215" s="1344" t="n">
        <v>38205.548042085</v>
      </c>
    </row>
    <row r="216" customFormat="false" ht="16.5" hidden="false" customHeight="false" outlineLevel="0" collapsed="false">
      <c r="A216" s="1391" t="s">
        <v>342</v>
      </c>
      <c r="B216" s="1395" t="n">
        <f aca="false">J216</f>
        <v>150</v>
      </c>
      <c r="C216" s="1395" t="s">
        <v>496</v>
      </c>
      <c r="D216" s="1395" t="n">
        <f aca="false">K216</f>
        <v>360</v>
      </c>
      <c r="E216" s="1395" t="s">
        <v>496</v>
      </c>
      <c r="F216" s="1393" t="n">
        <f aca="false">L216</f>
        <v>750</v>
      </c>
      <c r="G216" s="1395" t="s">
        <v>496</v>
      </c>
      <c r="H216" s="1392" t="n">
        <v>4</v>
      </c>
      <c r="I216" s="1394" t="s">
        <v>497</v>
      </c>
      <c r="J216" s="1338" t="n">
        <v>150</v>
      </c>
      <c r="K216" s="1209" t="n">
        <v>360</v>
      </c>
      <c r="L216" s="1209" t="n">
        <v>750</v>
      </c>
      <c r="M216" s="1210" t="n">
        <v>13.7602196168262</v>
      </c>
      <c r="N216" s="1211" t="n">
        <v>507.2859090096</v>
      </c>
      <c r="O216" s="1212" t="n">
        <v>24330.89294388</v>
      </c>
      <c r="P216" s="1342" t="n">
        <v>29623.923721935</v>
      </c>
      <c r="Q216" s="1213" t="n">
        <v>10369.8514479713</v>
      </c>
      <c r="R216" s="1301" t="n">
        <v>34700.7443918513</v>
      </c>
      <c r="S216" s="1344" t="n">
        <v>39993.7751699063</v>
      </c>
    </row>
    <row r="217" customFormat="false" ht="16.5" hidden="false" customHeight="false" outlineLevel="0" collapsed="false">
      <c r="A217" s="1391" t="s">
        <v>342</v>
      </c>
      <c r="B217" s="1395" t="n">
        <f aca="false">J217</f>
        <v>150</v>
      </c>
      <c r="C217" s="1395" t="s">
        <v>496</v>
      </c>
      <c r="D217" s="1395" t="n">
        <f aca="false">K217</f>
        <v>360</v>
      </c>
      <c r="E217" s="1395" t="s">
        <v>496</v>
      </c>
      <c r="F217" s="1393" t="n">
        <f aca="false">L217</f>
        <v>800</v>
      </c>
      <c r="G217" s="1395" t="s">
        <v>496</v>
      </c>
      <c r="H217" s="1392" t="n">
        <v>4</v>
      </c>
      <c r="I217" s="1394" t="s">
        <v>497</v>
      </c>
      <c r="J217" s="1338" t="n">
        <v>150</v>
      </c>
      <c r="K217" s="1209" t="n">
        <v>360</v>
      </c>
      <c r="L217" s="1209" t="n">
        <v>800</v>
      </c>
      <c r="M217" s="1210" t="n">
        <v>14.5539383090339</v>
      </c>
      <c r="N217" s="1211" t="n">
        <v>570.6966476358</v>
      </c>
      <c r="O217" s="1212" t="n">
        <v>25730.1706263863</v>
      </c>
      <c r="P217" s="1342" t="n">
        <v>30907.8913498875</v>
      </c>
      <c r="Q217" s="1213" t="n">
        <v>10887.2319540488</v>
      </c>
      <c r="R217" s="1301" t="n">
        <v>36617.402580435</v>
      </c>
      <c r="S217" s="1344" t="n">
        <v>41795.1233039363</v>
      </c>
    </row>
    <row r="218" customFormat="false" ht="16.5" hidden="false" customHeight="false" outlineLevel="0" collapsed="false">
      <c r="A218" s="1391" t="s">
        <v>342</v>
      </c>
      <c r="B218" s="1395" t="n">
        <f aca="false">J218</f>
        <v>150</v>
      </c>
      <c r="C218" s="1395" t="s">
        <v>496</v>
      </c>
      <c r="D218" s="1395" t="n">
        <f aca="false">K218</f>
        <v>360</v>
      </c>
      <c r="E218" s="1395" t="s">
        <v>496</v>
      </c>
      <c r="F218" s="1393" t="n">
        <f aca="false">L218</f>
        <v>850</v>
      </c>
      <c r="G218" s="1395" t="s">
        <v>496</v>
      </c>
      <c r="H218" s="1392" t="n">
        <v>4</v>
      </c>
      <c r="I218" s="1394" t="s">
        <v>497</v>
      </c>
      <c r="J218" s="1338" t="n">
        <v>150</v>
      </c>
      <c r="K218" s="1209" t="n">
        <v>360</v>
      </c>
      <c r="L218" s="1209" t="n">
        <v>850</v>
      </c>
      <c r="M218" s="1210" t="n">
        <v>15.3476570012416</v>
      </c>
      <c r="N218" s="1211" t="n">
        <v>634.107386262</v>
      </c>
      <c r="O218" s="1212" t="n">
        <v>26790.0114038513</v>
      </c>
      <c r="P218" s="1342" t="n">
        <v>32178.7379716313</v>
      </c>
      <c r="Q218" s="1213" t="n">
        <v>11620.1094487088</v>
      </c>
      <c r="R218" s="1301" t="n">
        <v>38410.12085256</v>
      </c>
      <c r="S218" s="1344" t="n">
        <v>43798.84742034</v>
      </c>
    </row>
    <row r="219" customFormat="false" ht="16.5" hidden="false" customHeight="false" outlineLevel="0" collapsed="false">
      <c r="A219" s="1391" t="s">
        <v>342</v>
      </c>
      <c r="B219" s="1395" t="n">
        <f aca="false">J219</f>
        <v>150</v>
      </c>
      <c r="C219" s="1395" t="s">
        <v>496</v>
      </c>
      <c r="D219" s="1395" t="n">
        <f aca="false">K219</f>
        <v>360</v>
      </c>
      <c r="E219" s="1395" t="s">
        <v>496</v>
      </c>
      <c r="F219" s="1393" t="n">
        <f aca="false">L219</f>
        <v>900</v>
      </c>
      <c r="G219" s="1395" t="s">
        <v>496</v>
      </c>
      <c r="H219" s="1392" t="n">
        <v>4</v>
      </c>
      <c r="I219" s="1394" t="s">
        <v>497</v>
      </c>
      <c r="J219" s="1338" t="n">
        <v>150</v>
      </c>
      <c r="K219" s="1209" t="n">
        <v>360</v>
      </c>
      <c r="L219" s="1209" t="n">
        <v>900</v>
      </c>
      <c r="M219" s="1210" t="n">
        <v>16.1413756934493</v>
      </c>
      <c r="N219" s="1211" t="n">
        <v>697.5181248882</v>
      </c>
      <c r="O219" s="1212" t="n">
        <v>27849.852312525</v>
      </c>
      <c r="P219" s="1342" t="n">
        <v>33449.5847245838</v>
      </c>
      <c r="Q219" s="1213" t="n">
        <v>12137.4899547863</v>
      </c>
      <c r="R219" s="1301" t="n">
        <v>39987.3422673113</v>
      </c>
      <c r="S219" s="1344" t="n">
        <v>45587.07467937</v>
      </c>
    </row>
    <row r="220" customFormat="false" ht="16.5" hidden="false" customHeight="false" outlineLevel="0" collapsed="false">
      <c r="A220" s="1391" t="s">
        <v>342</v>
      </c>
      <c r="B220" s="1395" t="n">
        <f aca="false">J220</f>
        <v>150</v>
      </c>
      <c r="C220" s="1395" t="s">
        <v>496</v>
      </c>
      <c r="D220" s="1395" t="n">
        <f aca="false">K220</f>
        <v>360</v>
      </c>
      <c r="E220" s="1395" t="s">
        <v>496</v>
      </c>
      <c r="F220" s="1393" t="n">
        <f aca="false">L220</f>
        <v>950</v>
      </c>
      <c r="G220" s="1395" t="s">
        <v>496</v>
      </c>
      <c r="H220" s="1392" t="n">
        <v>4</v>
      </c>
      <c r="I220" s="1394" t="s">
        <v>497</v>
      </c>
      <c r="J220" s="1338" t="n">
        <v>150</v>
      </c>
      <c r="K220" s="1209" t="n">
        <v>360</v>
      </c>
      <c r="L220" s="1209" t="n">
        <v>950</v>
      </c>
      <c r="M220" s="1210" t="n">
        <v>16.935094385657</v>
      </c>
      <c r="N220" s="1211" t="n">
        <v>760.9288635144</v>
      </c>
      <c r="O220" s="1212" t="n">
        <v>28909.69308999</v>
      </c>
      <c r="P220" s="1342" t="n">
        <v>34720.4313463275</v>
      </c>
      <c r="Q220" s="1213" t="n">
        <v>12870.3674494463</v>
      </c>
      <c r="R220" s="1301" t="n">
        <v>41780.0605394363</v>
      </c>
      <c r="S220" s="1344" t="n">
        <v>47590.7987957738</v>
      </c>
    </row>
    <row r="221" customFormat="false" ht="16.5" hidden="false" customHeight="false" outlineLevel="0" collapsed="false">
      <c r="A221" s="1391" t="s">
        <v>342</v>
      </c>
      <c r="B221" s="1395" t="n">
        <f aca="false">J221</f>
        <v>150</v>
      </c>
      <c r="C221" s="1395" t="s">
        <v>496</v>
      </c>
      <c r="D221" s="1395" t="n">
        <f aca="false">K221</f>
        <v>360</v>
      </c>
      <c r="E221" s="1395" t="s">
        <v>496</v>
      </c>
      <c r="F221" s="1393" t="n">
        <f aca="false">L221</f>
        <v>1000</v>
      </c>
      <c r="G221" s="1395" t="s">
        <v>496</v>
      </c>
      <c r="H221" s="1392" t="n">
        <v>4</v>
      </c>
      <c r="I221" s="1394" t="s">
        <v>497</v>
      </c>
      <c r="J221" s="1338" t="n">
        <v>150</v>
      </c>
      <c r="K221" s="1209" t="n">
        <v>360</v>
      </c>
      <c r="L221" s="1209" t="n">
        <v>1000</v>
      </c>
      <c r="M221" s="1210" t="n">
        <v>17.8692778778647</v>
      </c>
      <c r="N221" s="1211" t="n">
        <v>824.3396021406</v>
      </c>
      <c r="O221" s="1212" t="n">
        <v>30029.428037655</v>
      </c>
      <c r="P221" s="1342" t="n">
        <v>36051.1721382713</v>
      </c>
      <c r="Q221" s="1213" t="n">
        <v>13387.7479555238</v>
      </c>
      <c r="R221" s="1301" t="n">
        <v>43417.1759931788</v>
      </c>
      <c r="S221" s="1344" t="n">
        <v>49438.920093795</v>
      </c>
    </row>
    <row r="222" customFormat="false" ht="16.5" hidden="false" customHeight="false" outlineLevel="0" collapsed="false">
      <c r="A222" s="1391" t="s">
        <v>342</v>
      </c>
      <c r="B222" s="1395" t="n">
        <f aca="false">J222</f>
        <v>150</v>
      </c>
      <c r="C222" s="1395" t="s">
        <v>496</v>
      </c>
      <c r="D222" s="1395" t="n">
        <f aca="false">K222</f>
        <v>360</v>
      </c>
      <c r="E222" s="1395" t="s">
        <v>496</v>
      </c>
      <c r="F222" s="1393" t="n">
        <f aca="false">L222</f>
        <v>1050</v>
      </c>
      <c r="G222" s="1395" t="s">
        <v>496</v>
      </c>
      <c r="H222" s="1392" t="n">
        <v>4</v>
      </c>
      <c r="I222" s="1394" t="s">
        <v>497</v>
      </c>
      <c r="J222" s="1338" t="n">
        <v>150</v>
      </c>
      <c r="K222" s="1209" t="n">
        <v>360</v>
      </c>
      <c r="L222" s="1209" t="n">
        <v>1050</v>
      </c>
      <c r="M222" s="1210" t="n">
        <v>18.6629965700724</v>
      </c>
      <c r="N222" s="1211" t="n">
        <v>887.7503407668</v>
      </c>
      <c r="O222" s="1212" t="n">
        <v>31089.26881512</v>
      </c>
      <c r="P222" s="1342" t="n">
        <v>37322.0188912238</v>
      </c>
      <c r="Q222" s="1213" t="n">
        <v>14120.6254501838</v>
      </c>
      <c r="R222" s="1301" t="n">
        <v>45209.8942653038</v>
      </c>
      <c r="S222" s="1344" t="n">
        <v>51442.6443414075</v>
      </c>
    </row>
    <row r="223" customFormat="false" ht="16.5" hidden="false" customHeight="false" outlineLevel="0" collapsed="false">
      <c r="A223" s="1391" t="s">
        <v>342</v>
      </c>
      <c r="B223" s="1392" t="n">
        <f aca="false">J223</f>
        <v>150</v>
      </c>
      <c r="C223" s="1392" t="s">
        <v>496</v>
      </c>
      <c r="D223" s="1392" t="n">
        <f aca="false">K223</f>
        <v>360</v>
      </c>
      <c r="E223" s="1392" t="s">
        <v>496</v>
      </c>
      <c r="F223" s="1393" t="n">
        <f aca="false">L223</f>
        <v>1100</v>
      </c>
      <c r="G223" s="1392" t="s">
        <v>496</v>
      </c>
      <c r="H223" s="1392" t="n">
        <v>4</v>
      </c>
      <c r="I223" s="1394" t="s">
        <v>497</v>
      </c>
      <c r="J223" s="1338" t="n">
        <v>150</v>
      </c>
      <c r="K223" s="1209" t="n">
        <v>360</v>
      </c>
      <c r="L223" s="1209" t="n">
        <v>1100</v>
      </c>
      <c r="M223" s="1210" t="n">
        <v>19.4567152622801</v>
      </c>
      <c r="N223" s="1211" t="n">
        <v>951.161079393</v>
      </c>
      <c r="O223" s="1212" t="n">
        <v>32149.1097237938</v>
      </c>
      <c r="P223" s="1342" t="n">
        <v>38592.8655129675</v>
      </c>
      <c r="Q223" s="1213" t="n">
        <v>14638.0059562613</v>
      </c>
      <c r="R223" s="1301" t="n">
        <v>46787.115680055</v>
      </c>
      <c r="S223" s="1344" t="n">
        <v>53230.8714692288</v>
      </c>
    </row>
    <row r="224" customFormat="false" ht="16.5" hidden="false" customHeight="false" outlineLevel="0" collapsed="false">
      <c r="A224" s="1391" t="s">
        <v>342</v>
      </c>
      <c r="B224" s="1395" t="n">
        <f aca="false">J224</f>
        <v>150</v>
      </c>
      <c r="C224" s="1395" t="s">
        <v>496</v>
      </c>
      <c r="D224" s="1395" t="n">
        <f aca="false">K224</f>
        <v>360</v>
      </c>
      <c r="E224" s="1395" t="s">
        <v>496</v>
      </c>
      <c r="F224" s="1393" t="n">
        <f aca="false">L224</f>
        <v>1150</v>
      </c>
      <c r="G224" s="1395" t="s">
        <v>496</v>
      </c>
      <c r="H224" s="1392" t="n">
        <v>4</v>
      </c>
      <c r="I224" s="1394" t="s">
        <v>497</v>
      </c>
      <c r="J224" s="1338" t="n">
        <v>150</v>
      </c>
      <c r="K224" s="1209" t="n">
        <v>360</v>
      </c>
      <c r="L224" s="1209" t="n">
        <v>1150</v>
      </c>
      <c r="M224" s="1210" t="n">
        <v>20.2504339544878</v>
      </c>
      <c r="N224" s="1211" t="n">
        <v>1014.5718180192</v>
      </c>
      <c r="O224" s="1212" t="n">
        <v>33208.9505012588</v>
      </c>
      <c r="P224" s="1342" t="n">
        <v>39863.7121347113</v>
      </c>
      <c r="Q224" s="1213" t="n">
        <v>15155.3864623388</v>
      </c>
      <c r="R224" s="1301" t="n">
        <v>48364.3369635975</v>
      </c>
      <c r="S224" s="1344" t="n">
        <v>55019.09859705</v>
      </c>
    </row>
    <row r="225" customFormat="false" ht="16.5" hidden="false" customHeight="false" outlineLevel="0" collapsed="false">
      <c r="A225" s="1391" t="s">
        <v>342</v>
      </c>
      <c r="B225" s="1395" t="n">
        <f aca="false">J225</f>
        <v>150</v>
      </c>
      <c r="C225" s="1395" t="s">
        <v>496</v>
      </c>
      <c r="D225" s="1395" t="n">
        <f aca="false">K225</f>
        <v>360</v>
      </c>
      <c r="E225" s="1395" t="s">
        <v>496</v>
      </c>
      <c r="F225" s="1393" t="n">
        <f aca="false">L225</f>
        <v>1200</v>
      </c>
      <c r="G225" s="1395" t="s">
        <v>496</v>
      </c>
      <c r="H225" s="1392" t="n">
        <v>4</v>
      </c>
      <c r="I225" s="1394" t="s">
        <v>497</v>
      </c>
      <c r="J225" s="1338" t="n">
        <v>150</v>
      </c>
      <c r="K225" s="1209" t="n">
        <v>360</v>
      </c>
      <c r="L225" s="1209" t="n">
        <v>1200</v>
      </c>
      <c r="M225" s="1210" t="n">
        <v>21.0441526466955</v>
      </c>
      <c r="N225" s="1211" t="n">
        <v>1077.9825566454</v>
      </c>
      <c r="O225" s="1212" t="n">
        <v>34268.7912787238</v>
      </c>
      <c r="P225" s="1342" t="n">
        <v>41134.5588876638</v>
      </c>
      <c r="Q225" s="1213" t="n">
        <v>15888.2640882075</v>
      </c>
      <c r="R225" s="1301" t="n">
        <v>50157.0553669313</v>
      </c>
      <c r="S225" s="1344" t="n">
        <v>57022.8229758713</v>
      </c>
    </row>
    <row r="226" s="1179" customFormat="true" ht="16.5" hidden="false" customHeight="false" outlineLevel="0" collapsed="false">
      <c r="A226" s="1391" t="s">
        <v>342</v>
      </c>
      <c r="B226" s="1395" t="n">
        <f aca="false">J226</f>
        <v>150</v>
      </c>
      <c r="C226" s="1395" t="s">
        <v>496</v>
      </c>
      <c r="D226" s="1395" t="n">
        <f aca="false">K226</f>
        <v>360</v>
      </c>
      <c r="E226" s="1395" t="s">
        <v>496</v>
      </c>
      <c r="F226" s="1393" t="n">
        <f aca="false">L226</f>
        <v>1250</v>
      </c>
      <c r="G226" s="1395" t="s">
        <v>496</v>
      </c>
      <c r="H226" s="1392" t="n">
        <v>4</v>
      </c>
      <c r="I226" s="1394" t="s">
        <v>497</v>
      </c>
      <c r="J226" s="1338" t="n">
        <v>150</v>
      </c>
      <c r="K226" s="1209" t="n">
        <v>360</v>
      </c>
      <c r="L226" s="1209" t="n">
        <v>1250</v>
      </c>
      <c r="M226" s="1210" t="n">
        <v>21.8378713389032</v>
      </c>
      <c r="N226" s="1211" t="n">
        <v>1141.3932952716</v>
      </c>
      <c r="O226" s="1212" t="n">
        <v>35328.6320561888</v>
      </c>
      <c r="P226" s="1342" t="n">
        <v>42405.4055094075</v>
      </c>
      <c r="Q226" s="1213" t="n">
        <v>16405.644594285</v>
      </c>
      <c r="R226" s="1301" t="n">
        <v>51734.2766504738</v>
      </c>
      <c r="S226" s="1344" t="n">
        <v>58811.0501036925</v>
      </c>
    </row>
    <row r="227" s="1179" customFormat="true" ht="16.5" hidden="false" customHeight="false" outlineLevel="0" collapsed="false">
      <c r="A227" s="1391" t="s">
        <v>342</v>
      </c>
      <c r="B227" s="1395" t="n">
        <f aca="false">J227</f>
        <v>150</v>
      </c>
      <c r="C227" s="1395" t="s">
        <v>496</v>
      </c>
      <c r="D227" s="1395" t="n">
        <f aca="false">K227</f>
        <v>360</v>
      </c>
      <c r="E227" s="1395" t="s">
        <v>496</v>
      </c>
      <c r="F227" s="1393" t="n">
        <f aca="false">L227</f>
        <v>1300</v>
      </c>
      <c r="G227" s="1395" t="s">
        <v>496</v>
      </c>
      <c r="H227" s="1392" t="n">
        <v>4</v>
      </c>
      <c r="I227" s="1394" t="s">
        <v>497</v>
      </c>
      <c r="J227" s="1338" t="n">
        <v>150</v>
      </c>
      <c r="K227" s="1209" t="n">
        <v>360</v>
      </c>
      <c r="L227" s="1209" t="n">
        <v>1300</v>
      </c>
      <c r="M227" s="1210" t="n">
        <v>22.6315900311109</v>
      </c>
      <c r="N227" s="1211" t="n">
        <v>1204.8040338978</v>
      </c>
      <c r="O227" s="1212" t="n">
        <v>36388.4729648625</v>
      </c>
      <c r="P227" s="1342" t="n">
        <v>43676.2521311513</v>
      </c>
      <c r="Q227" s="1213" t="n">
        <v>17138.522088945</v>
      </c>
      <c r="R227" s="1301" t="n">
        <v>53526.9950538075</v>
      </c>
      <c r="S227" s="1344" t="n">
        <v>60814.7742200963</v>
      </c>
    </row>
    <row r="228" s="1179" customFormat="true" ht="16.5" hidden="false" customHeight="false" outlineLevel="0" collapsed="false">
      <c r="A228" s="1391" t="s">
        <v>342</v>
      </c>
      <c r="B228" s="1395" t="n">
        <f aca="false">J228</f>
        <v>150</v>
      </c>
      <c r="C228" s="1395" t="s">
        <v>496</v>
      </c>
      <c r="D228" s="1395" t="n">
        <f aca="false">K228</f>
        <v>360</v>
      </c>
      <c r="E228" s="1395" t="s">
        <v>496</v>
      </c>
      <c r="F228" s="1393" t="n">
        <f aca="false">L228</f>
        <v>1350</v>
      </c>
      <c r="G228" s="1395" t="s">
        <v>496</v>
      </c>
      <c r="H228" s="1392" t="n">
        <v>4</v>
      </c>
      <c r="I228" s="1394" t="s">
        <v>497</v>
      </c>
      <c r="J228" s="1338" t="n">
        <v>150</v>
      </c>
      <c r="K228" s="1209" t="n">
        <v>360</v>
      </c>
      <c r="L228" s="1209" t="n">
        <v>1350</v>
      </c>
      <c r="M228" s="1210" t="n">
        <v>23.4253087233186</v>
      </c>
      <c r="N228" s="1211" t="n">
        <v>1268.214772524</v>
      </c>
      <c r="O228" s="1212" t="n">
        <v>37448.3137423275</v>
      </c>
      <c r="P228" s="1342" t="n">
        <v>44947.0988841038</v>
      </c>
      <c r="Q228" s="1213" t="n">
        <v>17655.9025950225</v>
      </c>
      <c r="R228" s="1301" t="n">
        <v>55104.21633735</v>
      </c>
      <c r="S228" s="1344" t="n">
        <v>62603.0014791263</v>
      </c>
    </row>
    <row r="229" s="1179" customFormat="true" ht="16.5" hidden="false" customHeight="false" outlineLevel="0" collapsed="false">
      <c r="A229" s="1391" t="s">
        <v>342</v>
      </c>
      <c r="B229" s="1395" t="n">
        <f aca="false">J229</f>
        <v>150</v>
      </c>
      <c r="C229" s="1395" t="s">
        <v>496</v>
      </c>
      <c r="D229" s="1395" t="n">
        <f aca="false">K229</f>
        <v>360</v>
      </c>
      <c r="E229" s="1395" t="s">
        <v>496</v>
      </c>
      <c r="F229" s="1393" t="n">
        <f aca="false">L229</f>
        <v>1400</v>
      </c>
      <c r="G229" s="1395" t="s">
        <v>496</v>
      </c>
      <c r="H229" s="1392" t="n">
        <v>4</v>
      </c>
      <c r="I229" s="1394" t="s">
        <v>497</v>
      </c>
      <c r="J229" s="1338" t="n">
        <v>150</v>
      </c>
      <c r="K229" s="1209" t="n">
        <v>360</v>
      </c>
      <c r="L229" s="1209" t="n">
        <v>1400</v>
      </c>
      <c r="M229" s="1210" t="n">
        <v>24.2190274155263</v>
      </c>
      <c r="N229" s="1211" t="n">
        <v>1331.6255111502</v>
      </c>
      <c r="O229" s="1212" t="n">
        <v>38508.1545197925</v>
      </c>
      <c r="P229" s="1342" t="n">
        <v>46217.9455058475</v>
      </c>
      <c r="Q229" s="1213" t="n">
        <v>18388.7800896825</v>
      </c>
      <c r="R229" s="1301" t="n">
        <v>56896.934609475</v>
      </c>
      <c r="S229" s="1344" t="n">
        <v>64606.72559553</v>
      </c>
    </row>
    <row r="230" s="1179" customFormat="true" ht="16.5" hidden="false" customHeight="false" outlineLevel="0" collapsed="false">
      <c r="A230" s="1391" t="s">
        <v>342</v>
      </c>
      <c r="B230" s="1395" t="n">
        <f aca="false">J230</f>
        <v>150</v>
      </c>
      <c r="C230" s="1395" t="s">
        <v>496</v>
      </c>
      <c r="D230" s="1395" t="n">
        <f aca="false">K230</f>
        <v>360</v>
      </c>
      <c r="E230" s="1395" t="s">
        <v>496</v>
      </c>
      <c r="F230" s="1393" t="n">
        <f aca="false">L230</f>
        <v>1450</v>
      </c>
      <c r="G230" s="1395" t="s">
        <v>496</v>
      </c>
      <c r="H230" s="1392" t="n">
        <v>4</v>
      </c>
      <c r="I230" s="1394" t="s">
        <v>497</v>
      </c>
      <c r="J230" s="1338" t="n">
        <v>150</v>
      </c>
      <c r="K230" s="1209" t="n">
        <v>360</v>
      </c>
      <c r="L230" s="1209" t="n">
        <v>1450</v>
      </c>
      <c r="M230" s="1210" t="n">
        <v>25.012746107734</v>
      </c>
      <c r="N230" s="1211" t="n">
        <v>1395.0362497764</v>
      </c>
      <c r="O230" s="1212" t="n">
        <v>39567.9954284663</v>
      </c>
      <c r="P230" s="1342" t="n">
        <v>47488.7921275913</v>
      </c>
      <c r="Q230" s="1213" t="n">
        <v>18906.16059576</v>
      </c>
      <c r="R230" s="1301" t="n">
        <v>58474.1560242263</v>
      </c>
      <c r="S230" s="1344" t="n">
        <v>66394.9527233513</v>
      </c>
    </row>
    <row r="231" s="1179" customFormat="true" ht="16.5" hidden="false" customHeight="false" outlineLevel="0" collapsed="false">
      <c r="A231" s="1391" t="s">
        <v>342</v>
      </c>
      <c r="B231" s="1395" t="n">
        <f aca="false">J231</f>
        <v>150</v>
      </c>
      <c r="C231" s="1395" t="s">
        <v>496</v>
      </c>
      <c r="D231" s="1395" t="n">
        <f aca="false">K231</f>
        <v>360</v>
      </c>
      <c r="E231" s="1395" t="s">
        <v>496</v>
      </c>
      <c r="F231" s="1393" t="n">
        <f aca="false">L231</f>
        <v>1500</v>
      </c>
      <c r="G231" s="1395" t="s">
        <v>496</v>
      </c>
      <c r="H231" s="1392" t="n">
        <v>4</v>
      </c>
      <c r="I231" s="1394" t="s">
        <v>497</v>
      </c>
      <c r="J231" s="1338" t="n">
        <v>150</v>
      </c>
      <c r="K231" s="1209" t="n">
        <v>360</v>
      </c>
      <c r="L231" s="1209" t="n">
        <v>1500</v>
      </c>
      <c r="M231" s="1210" t="n">
        <v>26.3325843999417</v>
      </c>
      <c r="N231" s="1211" t="n">
        <v>1458.4469884026</v>
      </c>
      <c r="O231" s="1212" t="n">
        <v>41490.2984798925</v>
      </c>
      <c r="P231" s="1342" t="n">
        <v>49936.2313030988</v>
      </c>
      <c r="Q231" s="1213" t="n">
        <v>19639.03809042</v>
      </c>
      <c r="R231" s="1301" t="n">
        <v>61129.3365703125</v>
      </c>
      <c r="S231" s="1344" t="n">
        <v>69575.2693935188</v>
      </c>
    </row>
    <row r="232" s="1179" customFormat="true" ht="16.5" hidden="false" customHeight="false" outlineLevel="0" collapsed="false">
      <c r="A232" s="1391" t="s">
        <v>342</v>
      </c>
      <c r="B232" s="1395" t="n">
        <f aca="false">J232</f>
        <v>150</v>
      </c>
      <c r="C232" s="1395" t="s">
        <v>496</v>
      </c>
      <c r="D232" s="1395" t="n">
        <f aca="false">K232</f>
        <v>360</v>
      </c>
      <c r="E232" s="1395" t="s">
        <v>496</v>
      </c>
      <c r="F232" s="1393" t="n">
        <f aca="false">L232</f>
        <v>1550</v>
      </c>
      <c r="G232" s="1395" t="s">
        <v>496</v>
      </c>
      <c r="H232" s="1392" t="n">
        <v>4</v>
      </c>
      <c r="I232" s="1394" t="s">
        <v>497</v>
      </c>
      <c r="J232" s="1338" t="n">
        <v>150</v>
      </c>
      <c r="K232" s="1209" t="n">
        <v>360</v>
      </c>
      <c r="L232" s="1209" t="n">
        <v>1550</v>
      </c>
      <c r="M232" s="1210" t="n">
        <v>27.1263030921494</v>
      </c>
      <c r="N232" s="1211" t="n">
        <v>1521.8577270288</v>
      </c>
      <c r="O232" s="1212" t="n">
        <v>42550.1392573575</v>
      </c>
      <c r="P232" s="1342" t="n">
        <v>51207.0779248425</v>
      </c>
      <c r="Q232" s="1213" t="n">
        <v>20156.4185964975</v>
      </c>
      <c r="R232" s="1301" t="n">
        <v>62706.557853855</v>
      </c>
      <c r="S232" s="1344" t="n">
        <v>71363.49652134</v>
      </c>
    </row>
    <row r="233" s="1179" customFormat="true" ht="16.5" hidden="false" customHeight="false" outlineLevel="0" collapsed="false">
      <c r="A233" s="1391" t="s">
        <v>342</v>
      </c>
      <c r="B233" s="1392" t="n">
        <f aca="false">J233</f>
        <v>150</v>
      </c>
      <c r="C233" s="1392" t="s">
        <v>496</v>
      </c>
      <c r="D233" s="1392" t="n">
        <f aca="false">K233</f>
        <v>360</v>
      </c>
      <c r="E233" s="1392" t="s">
        <v>496</v>
      </c>
      <c r="F233" s="1393" t="n">
        <f aca="false">L233</f>
        <v>1600</v>
      </c>
      <c r="G233" s="1392" t="s">
        <v>496</v>
      </c>
      <c r="H233" s="1392" t="n">
        <v>4</v>
      </c>
      <c r="I233" s="1394" t="s">
        <v>497</v>
      </c>
      <c r="J233" s="1338" t="n">
        <v>150</v>
      </c>
      <c r="K233" s="1209" t="n">
        <v>360</v>
      </c>
      <c r="L233" s="1209" t="n">
        <v>1600</v>
      </c>
      <c r="M233" s="1210" t="n">
        <v>27.9200217843571</v>
      </c>
      <c r="N233" s="1211" t="n">
        <v>1585.268465655</v>
      </c>
      <c r="O233" s="1212" t="n">
        <v>43609.9800348225</v>
      </c>
      <c r="P233" s="1342" t="n">
        <v>52477.924677795</v>
      </c>
      <c r="Q233" s="1213" t="n">
        <v>20673.799102575</v>
      </c>
      <c r="R233" s="1301" t="n">
        <v>64283.7791373975</v>
      </c>
      <c r="S233" s="1344" t="n">
        <v>73151.72378037</v>
      </c>
    </row>
    <row r="234" s="1179" customFormat="true" ht="16.5" hidden="false" customHeight="false" outlineLevel="0" collapsed="false">
      <c r="A234" s="1391" t="s">
        <v>342</v>
      </c>
      <c r="B234" s="1395" t="n">
        <f aca="false">J234</f>
        <v>150</v>
      </c>
      <c r="C234" s="1395" t="s">
        <v>496</v>
      </c>
      <c r="D234" s="1395" t="n">
        <f aca="false">K234</f>
        <v>360</v>
      </c>
      <c r="E234" s="1395" t="s">
        <v>496</v>
      </c>
      <c r="F234" s="1393" t="n">
        <f aca="false">L234</f>
        <v>1650</v>
      </c>
      <c r="G234" s="1395" t="s">
        <v>496</v>
      </c>
      <c r="H234" s="1392" t="n">
        <v>4</v>
      </c>
      <c r="I234" s="1394" t="s">
        <v>497</v>
      </c>
      <c r="J234" s="1338" t="n">
        <v>150</v>
      </c>
      <c r="K234" s="1209" t="n">
        <v>360</v>
      </c>
      <c r="L234" s="1209" t="n">
        <v>1650</v>
      </c>
      <c r="M234" s="1210" t="n">
        <v>28.7137404765648</v>
      </c>
      <c r="N234" s="1211" t="n">
        <v>1648.6792042812</v>
      </c>
      <c r="O234" s="1212" t="n">
        <v>44669.8209434963</v>
      </c>
      <c r="P234" s="1342" t="n">
        <v>53748.7712995388</v>
      </c>
      <c r="Q234" s="1213" t="n">
        <v>21406.676597235</v>
      </c>
      <c r="R234" s="1301" t="n">
        <v>66076.4975407313</v>
      </c>
      <c r="S234" s="1344" t="n">
        <v>75155.4478967738</v>
      </c>
    </row>
    <row r="235" s="1179" customFormat="true" ht="16.5" hidden="false" customHeight="false" outlineLevel="0" collapsed="false">
      <c r="A235" s="1391" t="s">
        <v>342</v>
      </c>
      <c r="B235" s="1395" t="n">
        <f aca="false">J235</f>
        <v>150</v>
      </c>
      <c r="C235" s="1395" t="s">
        <v>496</v>
      </c>
      <c r="D235" s="1395" t="n">
        <f aca="false">K235</f>
        <v>360</v>
      </c>
      <c r="E235" s="1395" t="s">
        <v>496</v>
      </c>
      <c r="F235" s="1393" t="n">
        <f aca="false">L235</f>
        <v>1700</v>
      </c>
      <c r="G235" s="1395" t="s">
        <v>496</v>
      </c>
      <c r="H235" s="1392" t="n">
        <v>4</v>
      </c>
      <c r="I235" s="1394" t="s">
        <v>497</v>
      </c>
      <c r="J235" s="1338" t="n">
        <v>150</v>
      </c>
      <c r="K235" s="1209" t="n">
        <v>360</v>
      </c>
      <c r="L235" s="1209" t="n">
        <v>1700</v>
      </c>
      <c r="M235" s="1210" t="n">
        <v>29.5074591687725</v>
      </c>
      <c r="N235" s="1211" t="n">
        <v>1712.0899429074</v>
      </c>
      <c r="O235" s="1212" t="n">
        <v>45729.6617209613</v>
      </c>
      <c r="P235" s="1342" t="n">
        <v>55019.6179212825</v>
      </c>
      <c r="Q235" s="1213" t="n">
        <v>21924.0571033125</v>
      </c>
      <c r="R235" s="1301" t="n">
        <v>67653.7188242738</v>
      </c>
      <c r="S235" s="1344" t="n">
        <v>76943.675024595</v>
      </c>
    </row>
    <row r="236" s="1179" customFormat="true" ht="16.5" hidden="false" customHeight="false" outlineLevel="0" collapsed="false">
      <c r="A236" s="1391" t="s">
        <v>342</v>
      </c>
      <c r="B236" s="1395" t="n">
        <f aca="false">J236</f>
        <v>150</v>
      </c>
      <c r="C236" s="1395" t="s">
        <v>496</v>
      </c>
      <c r="D236" s="1395" t="n">
        <f aca="false">K236</f>
        <v>360</v>
      </c>
      <c r="E236" s="1395" t="s">
        <v>496</v>
      </c>
      <c r="F236" s="1393" t="n">
        <f aca="false">L236</f>
        <v>1750</v>
      </c>
      <c r="G236" s="1395" t="s">
        <v>496</v>
      </c>
      <c r="H236" s="1392" t="n">
        <v>4</v>
      </c>
      <c r="I236" s="1394" t="s">
        <v>497</v>
      </c>
      <c r="J236" s="1338" t="n">
        <v>150</v>
      </c>
      <c r="K236" s="1209" t="n">
        <v>360</v>
      </c>
      <c r="L236" s="1209" t="n">
        <v>1750</v>
      </c>
      <c r="M236" s="1210" t="n">
        <v>30.3011778609802</v>
      </c>
      <c r="N236" s="1211" t="n">
        <v>1775.5006815336</v>
      </c>
      <c r="O236" s="1212" t="n">
        <v>46789.5024984263</v>
      </c>
      <c r="P236" s="1342" t="n">
        <v>56290.464674235</v>
      </c>
      <c r="Q236" s="1213" t="n">
        <v>22656.9345979725</v>
      </c>
      <c r="R236" s="1301" t="n">
        <v>69446.4370963988</v>
      </c>
      <c r="S236" s="1344" t="n">
        <v>78947.3992722075</v>
      </c>
    </row>
    <row r="237" s="1179" customFormat="true" ht="16.5" hidden="false" customHeight="false" outlineLevel="0" collapsed="false">
      <c r="A237" s="1391" t="s">
        <v>342</v>
      </c>
      <c r="B237" s="1395" t="n">
        <f aca="false">J237</f>
        <v>150</v>
      </c>
      <c r="C237" s="1395" t="s">
        <v>496</v>
      </c>
      <c r="D237" s="1395" t="n">
        <f aca="false">K237</f>
        <v>360</v>
      </c>
      <c r="E237" s="1395" t="s">
        <v>496</v>
      </c>
      <c r="F237" s="1393" t="n">
        <f aca="false">L237</f>
        <v>1800</v>
      </c>
      <c r="G237" s="1395" t="s">
        <v>496</v>
      </c>
      <c r="H237" s="1392" t="n">
        <v>4</v>
      </c>
      <c r="I237" s="1394" t="s">
        <v>497</v>
      </c>
      <c r="J237" s="1338" t="n">
        <v>150</v>
      </c>
      <c r="K237" s="1209" t="n">
        <v>360</v>
      </c>
      <c r="L237" s="1209" t="n">
        <v>1800</v>
      </c>
      <c r="M237" s="1210" t="n">
        <v>31.0948965531879</v>
      </c>
      <c r="N237" s="1211" t="n">
        <v>1838.9114201598</v>
      </c>
      <c r="O237" s="1212" t="n">
        <v>47849.3434071</v>
      </c>
      <c r="P237" s="1342" t="n">
        <v>57561.3112959788</v>
      </c>
      <c r="Q237" s="1213" t="n">
        <v>23174.31510405</v>
      </c>
      <c r="R237" s="1301" t="n">
        <v>71023.65851115</v>
      </c>
      <c r="S237" s="1344" t="n">
        <v>80735.6264000288</v>
      </c>
    </row>
    <row r="238" s="1179" customFormat="true" ht="16.5" hidden="false" customHeight="false" outlineLevel="0" collapsed="false">
      <c r="A238" s="1391" t="s">
        <v>342</v>
      </c>
      <c r="B238" s="1395" t="n">
        <f aca="false">J238</f>
        <v>150</v>
      </c>
      <c r="C238" s="1395" t="s">
        <v>496</v>
      </c>
      <c r="D238" s="1395" t="n">
        <f aca="false">K238</f>
        <v>360</v>
      </c>
      <c r="E238" s="1395" t="s">
        <v>496</v>
      </c>
      <c r="F238" s="1393" t="n">
        <f aca="false">L238</f>
        <v>1850</v>
      </c>
      <c r="G238" s="1395" t="s">
        <v>496</v>
      </c>
      <c r="H238" s="1392" t="n">
        <v>4</v>
      </c>
      <c r="I238" s="1394" t="s">
        <v>497</v>
      </c>
      <c r="J238" s="1338" t="n">
        <v>150</v>
      </c>
      <c r="K238" s="1209" t="n">
        <v>360</v>
      </c>
      <c r="L238" s="1209" t="n">
        <v>1850</v>
      </c>
      <c r="M238" s="1210" t="n">
        <v>31.8886152453955</v>
      </c>
      <c r="N238" s="1211" t="n">
        <v>1902.322158786</v>
      </c>
      <c r="O238" s="1212" t="n">
        <v>48909.184184565</v>
      </c>
      <c r="P238" s="1342" t="n">
        <v>58832.1579177225</v>
      </c>
      <c r="Q238" s="1213" t="n">
        <v>23907.1927299188</v>
      </c>
      <c r="R238" s="1301" t="n">
        <v>72816.3769144838</v>
      </c>
      <c r="S238" s="1344" t="n">
        <v>82739.3506476413</v>
      </c>
    </row>
    <row r="239" s="1179" customFormat="true" ht="16.5" hidden="false" customHeight="false" outlineLevel="0" collapsed="false">
      <c r="A239" s="1391" t="s">
        <v>342</v>
      </c>
      <c r="B239" s="1395" t="n">
        <f aca="false">J239</f>
        <v>150</v>
      </c>
      <c r="C239" s="1395" t="s">
        <v>496</v>
      </c>
      <c r="D239" s="1395" t="n">
        <f aca="false">K239</f>
        <v>360</v>
      </c>
      <c r="E239" s="1395" t="s">
        <v>496</v>
      </c>
      <c r="F239" s="1393" t="n">
        <f aca="false">L239</f>
        <v>1900</v>
      </c>
      <c r="G239" s="1395" t="s">
        <v>496</v>
      </c>
      <c r="H239" s="1392" t="n">
        <v>4</v>
      </c>
      <c r="I239" s="1394" t="s">
        <v>497</v>
      </c>
      <c r="J239" s="1338" t="n">
        <v>150</v>
      </c>
      <c r="K239" s="1209" t="n">
        <v>360</v>
      </c>
      <c r="L239" s="1209" t="n">
        <v>1900</v>
      </c>
      <c r="M239" s="1210" t="n">
        <v>32.6823339376032</v>
      </c>
      <c r="N239" s="1211" t="n">
        <v>1965.7328974122</v>
      </c>
      <c r="O239" s="1212" t="n">
        <v>49969.02496203</v>
      </c>
      <c r="P239" s="1342" t="n">
        <v>60103.004670675</v>
      </c>
      <c r="Q239" s="1213" t="n">
        <v>24424.5732359963</v>
      </c>
      <c r="R239" s="1301" t="n">
        <v>74393.5981980263</v>
      </c>
      <c r="S239" s="1344" t="n">
        <v>84527.5779066713</v>
      </c>
    </row>
    <row r="240" s="1179" customFormat="true" ht="16.5" hidden="false" customHeight="false" outlineLevel="0" collapsed="false">
      <c r="A240" s="1391" t="s">
        <v>342</v>
      </c>
      <c r="B240" s="1395" t="n">
        <f aca="false">J240</f>
        <v>150</v>
      </c>
      <c r="C240" s="1395" t="s">
        <v>496</v>
      </c>
      <c r="D240" s="1395" t="n">
        <f aca="false">K240</f>
        <v>360</v>
      </c>
      <c r="E240" s="1395" t="s">
        <v>496</v>
      </c>
      <c r="F240" s="1393" t="n">
        <f aca="false">L240</f>
        <v>1950</v>
      </c>
      <c r="G240" s="1395" t="s">
        <v>496</v>
      </c>
      <c r="H240" s="1392" t="n">
        <v>4</v>
      </c>
      <c r="I240" s="1394" t="s">
        <v>497</v>
      </c>
      <c r="J240" s="1338" t="n">
        <v>150</v>
      </c>
      <c r="K240" s="1209" t="n">
        <v>360</v>
      </c>
      <c r="L240" s="1209" t="n">
        <v>1950</v>
      </c>
      <c r="M240" s="1210" t="n">
        <v>33.476052629811</v>
      </c>
      <c r="N240" s="1211" t="n">
        <v>2029.1436360384</v>
      </c>
      <c r="O240" s="1212" t="n">
        <v>51028.865739495</v>
      </c>
      <c r="P240" s="1342" t="n">
        <v>61373.8512924188</v>
      </c>
      <c r="Q240" s="1213" t="n">
        <v>24941.9537420738</v>
      </c>
      <c r="R240" s="1301" t="n">
        <v>75970.8194815688</v>
      </c>
      <c r="S240" s="1344" t="n">
        <v>86315.8050344925</v>
      </c>
    </row>
    <row r="241" s="1179" customFormat="true" ht="16.5" hidden="false" customHeight="false" outlineLevel="0" collapsed="false">
      <c r="A241" s="1391" t="s">
        <v>342</v>
      </c>
      <c r="B241" s="1395" t="n">
        <f aca="false">J241</f>
        <v>150</v>
      </c>
      <c r="C241" s="1395" t="s">
        <v>496</v>
      </c>
      <c r="D241" s="1395" t="n">
        <f aca="false">K241</f>
        <v>360</v>
      </c>
      <c r="E241" s="1395" t="s">
        <v>496</v>
      </c>
      <c r="F241" s="1393" t="n">
        <f aca="false">L241</f>
        <v>2000</v>
      </c>
      <c r="G241" s="1395" t="s">
        <v>496</v>
      </c>
      <c r="H241" s="1392" t="n">
        <v>4</v>
      </c>
      <c r="I241" s="1394" t="s">
        <v>497</v>
      </c>
      <c r="J241" s="1338" t="n">
        <v>150</v>
      </c>
      <c r="K241" s="1209" t="n">
        <v>360</v>
      </c>
      <c r="L241" s="1209" t="n">
        <v>2000</v>
      </c>
      <c r="M241" s="1210" t="n">
        <v>34.4102361220186</v>
      </c>
      <c r="N241" s="1211" t="n">
        <v>2092.5543746646</v>
      </c>
      <c r="O241" s="1212" t="n">
        <v>52524.2512072013</v>
      </c>
      <c r="P241" s="1342" t="n">
        <v>62801.1617243625</v>
      </c>
      <c r="Q241" s="1213" t="n">
        <v>25674.8312367338</v>
      </c>
      <c r="R241" s="1301" t="n">
        <v>78199.082443935</v>
      </c>
      <c r="S241" s="1344" t="n">
        <v>88475.9929610963</v>
      </c>
    </row>
    <row r="242" s="1179" customFormat="true" ht="16.5" hidden="false" customHeight="false" outlineLevel="0" collapsed="false">
      <c r="A242" s="1391" t="s">
        <v>342</v>
      </c>
      <c r="B242" s="1395" t="n">
        <f aca="false">J242</f>
        <v>150</v>
      </c>
      <c r="C242" s="1395" t="s">
        <v>496</v>
      </c>
      <c r="D242" s="1395" t="n">
        <f aca="false">K242</f>
        <v>360</v>
      </c>
      <c r="E242" s="1395" t="s">
        <v>496</v>
      </c>
      <c r="F242" s="1393" t="n">
        <f aca="false">L242</f>
        <v>2050</v>
      </c>
      <c r="G242" s="1395" t="s">
        <v>496</v>
      </c>
      <c r="H242" s="1392" t="n">
        <v>4</v>
      </c>
      <c r="I242" s="1394" t="s">
        <v>497</v>
      </c>
      <c r="J242" s="1338" t="n">
        <v>150</v>
      </c>
      <c r="K242" s="1209" t="n">
        <v>360</v>
      </c>
      <c r="L242" s="1209" t="n">
        <v>2050</v>
      </c>
      <c r="M242" s="1210" t="n">
        <v>35.2039548142263</v>
      </c>
      <c r="N242" s="1211" t="n">
        <v>2155.9651132908</v>
      </c>
      <c r="O242" s="1212" t="n">
        <v>53584.0919846663</v>
      </c>
      <c r="P242" s="1342" t="n">
        <v>64072.008477315</v>
      </c>
      <c r="Q242" s="1213" t="n">
        <v>26192.2117428113</v>
      </c>
      <c r="R242" s="1301" t="n">
        <v>79776.3037274775</v>
      </c>
      <c r="S242" s="1344" t="n">
        <v>90264.2202201263</v>
      </c>
    </row>
    <row r="243" s="1179" customFormat="true" ht="16.5" hidden="false" customHeight="false" outlineLevel="0" collapsed="false">
      <c r="A243" s="1391" t="s">
        <v>342</v>
      </c>
      <c r="B243" s="1392" t="n">
        <f aca="false">J243</f>
        <v>150</v>
      </c>
      <c r="C243" s="1392" t="s">
        <v>496</v>
      </c>
      <c r="D243" s="1392" t="n">
        <f aca="false">K243</f>
        <v>360</v>
      </c>
      <c r="E243" s="1392" t="s">
        <v>496</v>
      </c>
      <c r="F243" s="1393" t="n">
        <f aca="false">L243</f>
        <v>2100</v>
      </c>
      <c r="G243" s="1392" t="s">
        <v>496</v>
      </c>
      <c r="H243" s="1392" t="n">
        <v>4</v>
      </c>
      <c r="I243" s="1394" t="s">
        <v>497</v>
      </c>
      <c r="J243" s="1338" t="n">
        <v>150</v>
      </c>
      <c r="K243" s="1209" t="n">
        <v>360</v>
      </c>
      <c r="L243" s="1209" t="n">
        <v>2100</v>
      </c>
      <c r="M243" s="1210" t="n">
        <v>35.997673506434</v>
      </c>
      <c r="N243" s="1211" t="n">
        <v>2219.375851917</v>
      </c>
      <c r="O243" s="1212" t="n">
        <v>54643.93289334</v>
      </c>
      <c r="P243" s="1342" t="n">
        <v>65342.8550990588</v>
      </c>
      <c r="Q243" s="1213" t="n">
        <v>26925.0892374713</v>
      </c>
      <c r="R243" s="1301" t="n">
        <v>81569.0221308113</v>
      </c>
      <c r="S243" s="1344" t="n">
        <v>92267.94433653</v>
      </c>
    </row>
    <row r="244" s="1179" customFormat="true" ht="16.5" hidden="false" customHeight="false" outlineLevel="0" collapsed="false">
      <c r="A244" s="1391" t="s">
        <v>342</v>
      </c>
      <c r="B244" s="1395" t="n">
        <f aca="false">J244</f>
        <v>150</v>
      </c>
      <c r="C244" s="1395" t="s">
        <v>496</v>
      </c>
      <c r="D244" s="1395" t="n">
        <f aca="false">K244</f>
        <v>360</v>
      </c>
      <c r="E244" s="1395" t="s">
        <v>496</v>
      </c>
      <c r="F244" s="1393" t="n">
        <f aca="false">L244</f>
        <v>2150</v>
      </c>
      <c r="G244" s="1395" t="s">
        <v>496</v>
      </c>
      <c r="H244" s="1392" t="n">
        <v>4</v>
      </c>
      <c r="I244" s="1394" t="s">
        <v>497</v>
      </c>
      <c r="J244" s="1338" t="n">
        <v>150</v>
      </c>
      <c r="K244" s="1209" t="n">
        <v>360</v>
      </c>
      <c r="L244" s="1209" t="n">
        <v>2150</v>
      </c>
      <c r="M244" s="1210" t="n">
        <v>36.7913921986417</v>
      </c>
      <c r="N244" s="1211" t="n">
        <v>2282.7865905432</v>
      </c>
      <c r="O244" s="1212" t="n">
        <v>55703.773670805</v>
      </c>
      <c r="P244" s="1342" t="n">
        <v>66613.7017208025</v>
      </c>
      <c r="Q244" s="1213" t="n">
        <v>27442.4697435488</v>
      </c>
      <c r="R244" s="1301" t="n">
        <v>83146.2434143538</v>
      </c>
      <c r="S244" s="1344" t="n">
        <v>94056.1714643513</v>
      </c>
    </row>
    <row r="245" s="1179" customFormat="true" ht="16.5" hidden="false" customHeight="false" outlineLevel="0" collapsed="false">
      <c r="A245" s="1391" t="s">
        <v>342</v>
      </c>
      <c r="B245" s="1395" t="n">
        <f aca="false">J245</f>
        <v>150</v>
      </c>
      <c r="C245" s="1395" t="s">
        <v>496</v>
      </c>
      <c r="D245" s="1395" t="n">
        <f aca="false">K245</f>
        <v>360</v>
      </c>
      <c r="E245" s="1395" t="s">
        <v>496</v>
      </c>
      <c r="F245" s="1393" t="n">
        <f aca="false">L245</f>
        <v>2200</v>
      </c>
      <c r="G245" s="1395" t="s">
        <v>496</v>
      </c>
      <c r="H245" s="1392" t="n">
        <v>4</v>
      </c>
      <c r="I245" s="1394" t="s">
        <v>497</v>
      </c>
      <c r="J245" s="1338" t="n">
        <v>150</v>
      </c>
      <c r="K245" s="1209" t="n">
        <v>360</v>
      </c>
      <c r="L245" s="1209" t="n">
        <v>2200</v>
      </c>
      <c r="M245" s="1210" t="n">
        <v>37.5851108908494</v>
      </c>
      <c r="N245" s="1211" t="n">
        <v>2346.1973291694</v>
      </c>
      <c r="O245" s="1212" t="n">
        <v>56763.61444827</v>
      </c>
      <c r="P245" s="1342" t="n">
        <v>67884.548473755</v>
      </c>
      <c r="Q245" s="1213" t="n">
        <v>28175.3472382088</v>
      </c>
      <c r="R245" s="1301" t="n">
        <v>84938.9616864788</v>
      </c>
      <c r="S245" s="1344" t="n">
        <v>96059.8957119638</v>
      </c>
    </row>
    <row r="246" s="1179" customFormat="true" ht="16.5" hidden="false" customHeight="false" outlineLevel="0" collapsed="false">
      <c r="A246" s="1391" t="s">
        <v>342</v>
      </c>
      <c r="B246" s="1395" t="n">
        <f aca="false">J246</f>
        <v>150</v>
      </c>
      <c r="C246" s="1395" t="s">
        <v>496</v>
      </c>
      <c r="D246" s="1395" t="n">
        <f aca="false">K246</f>
        <v>360</v>
      </c>
      <c r="E246" s="1395" t="s">
        <v>496</v>
      </c>
      <c r="F246" s="1393" t="n">
        <f aca="false">L246</f>
        <v>2250</v>
      </c>
      <c r="G246" s="1395" t="s">
        <v>496</v>
      </c>
      <c r="H246" s="1392" t="n">
        <v>4</v>
      </c>
      <c r="I246" s="1394" t="s">
        <v>497</v>
      </c>
      <c r="J246" s="1338" t="n">
        <v>150</v>
      </c>
      <c r="K246" s="1209" t="n">
        <v>360</v>
      </c>
      <c r="L246" s="1209" t="n">
        <v>2250</v>
      </c>
      <c r="M246" s="1210" t="n">
        <v>38.3788295830571</v>
      </c>
      <c r="N246" s="1211" t="n">
        <v>2409.6080677956</v>
      </c>
      <c r="O246" s="1212" t="n">
        <v>57823.455225735</v>
      </c>
      <c r="P246" s="1342" t="n">
        <v>69155.3950954988</v>
      </c>
      <c r="Q246" s="1213" t="n">
        <v>28692.7277442863</v>
      </c>
      <c r="R246" s="1301" t="n">
        <v>86516.1829700213</v>
      </c>
      <c r="S246" s="1344" t="n">
        <v>97848.122839785</v>
      </c>
    </row>
    <row r="247" s="1179" customFormat="true" ht="16.5" hidden="false" customHeight="false" outlineLevel="0" collapsed="false">
      <c r="A247" s="1391" t="s">
        <v>342</v>
      </c>
      <c r="B247" s="1395" t="n">
        <f aca="false">J247</f>
        <v>150</v>
      </c>
      <c r="C247" s="1395" t="s">
        <v>496</v>
      </c>
      <c r="D247" s="1395" t="n">
        <f aca="false">K247</f>
        <v>360</v>
      </c>
      <c r="E247" s="1395" t="s">
        <v>496</v>
      </c>
      <c r="F247" s="1393" t="n">
        <f aca="false">L247</f>
        <v>2300</v>
      </c>
      <c r="G247" s="1395" t="s">
        <v>496</v>
      </c>
      <c r="H247" s="1392" t="n">
        <v>4</v>
      </c>
      <c r="I247" s="1394" t="s">
        <v>497</v>
      </c>
      <c r="J247" s="1338" t="n">
        <v>150</v>
      </c>
      <c r="K247" s="1209" t="n">
        <v>360</v>
      </c>
      <c r="L247" s="1209" t="n">
        <v>2300</v>
      </c>
      <c r="M247" s="1210" t="n">
        <v>39.1725482752648</v>
      </c>
      <c r="N247" s="1211" t="n">
        <v>2473.0188064218</v>
      </c>
      <c r="O247" s="1212" t="n">
        <v>58883.2961344088</v>
      </c>
      <c r="P247" s="1342" t="n">
        <v>70426.2417172425</v>
      </c>
      <c r="Q247" s="1213" t="n">
        <v>29210.1082503638</v>
      </c>
      <c r="R247" s="1301" t="n">
        <v>88093.4043847725</v>
      </c>
      <c r="S247" s="1344" t="n">
        <v>99636.3499676063</v>
      </c>
    </row>
    <row r="248" s="1179" customFormat="true" ht="16.5" hidden="false" customHeight="false" outlineLevel="0" collapsed="false">
      <c r="A248" s="1391" t="s">
        <v>342</v>
      </c>
      <c r="B248" s="1395" t="n">
        <f aca="false">J248</f>
        <v>150</v>
      </c>
      <c r="C248" s="1395" t="s">
        <v>496</v>
      </c>
      <c r="D248" s="1395" t="n">
        <f aca="false">K248</f>
        <v>360</v>
      </c>
      <c r="E248" s="1395" t="s">
        <v>496</v>
      </c>
      <c r="F248" s="1393" t="n">
        <f aca="false">L248</f>
        <v>2350</v>
      </c>
      <c r="G248" s="1395" t="s">
        <v>496</v>
      </c>
      <c r="H248" s="1392" t="n">
        <v>4</v>
      </c>
      <c r="I248" s="1394" t="s">
        <v>497</v>
      </c>
      <c r="J248" s="1338" t="n">
        <v>150</v>
      </c>
      <c r="K248" s="1209" t="n">
        <v>360</v>
      </c>
      <c r="L248" s="1209" t="n">
        <v>2350</v>
      </c>
      <c r="M248" s="1210" t="n">
        <v>39.9662669674725</v>
      </c>
      <c r="N248" s="1211" t="n">
        <v>2536.429545048</v>
      </c>
      <c r="O248" s="1212" t="n">
        <v>59943.1369118738</v>
      </c>
      <c r="P248" s="1342" t="n">
        <v>71697.088470195</v>
      </c>
      <c r="Q248" s="1213" t="n">
        <v>29942.9857450238</v>
      </c>
      <c r="R248" s="1301" t="n">
        <v>89886.1226568975</v>
      </c>
      <c r="S248" s="1344" t="n">
        <v>101640.074215219</v>
      </c>
    </row>
    <row r="249" s="1179" customFormat="true" ht="16.5" hidden="false" customHeight="false" outlineLevel="0" collapsed="false">
      <c r="A249" s="1391" t="s">
        <v>342</v>
      </c>
      <c r="B249" s="1395" t="n">
        <f aca="false">J249</f>
        <v>150</v>
      </c>
      <c r="C249" s="1395" t="s">
        <v>496</v>
      </c>
      <c r="D249" s="1395" t="n">
        <f aca="false">K249</f>
        <v>360</v>
      </c>
      <c r="E249" s="1395" t="s">
        <v>496</v>
      </c>
      <c r="F249" s="1393" t="n">
        <f aca="false">L249</f>
        <v>2400</v>
      </c>
      <c r="G249" s="1395" t="s">
        <v>496</v>
      </c>
      <c r="H249" s="1392" t="n">
        <v>4</v>
      </c>
      <c r="I249" s="1394" t="s">
        <v>497</v>
      </c>
      <c r="J249" s="1338" t="n">
        <v>150</v>
      </c>
      <c r="K249" s="1209" t="n">
        <v>360</v>
      </c>
      <c r="L249" s="1209" t="n">
        <v>2400</v>
      </c>
      <c r="M249" s="1210" t="n">
        <v>40.7599856596802</v>
      </c>
      <c r="N249" s="1211" t="n">
        <v>2599.8402836742</v>
      </c>
      <c r="O249" s="1212" t="n">
        <v>61002.9776893388</v>
      </c>
      <c r="P249" s="1342" t="n">
        <v>72967.9350919388</v>
      </c>
      <c r="Q249" s="1213" t="n">
        <v>30460.3662511013</v>
      </c>
      <c r="R249" s="1301" t="n">
        <v>91463.34394044</v>
      </c>
      <c r="S249" s="1344" t="n">
        <v>103428.30134304</v>
      </c>
    </row>
    <row r="250" s="1179" customFormat="true" ht="16.5" hidden="false" customHeight="false" outlineLevel="0" collapsed="false">
      <c r="A250" s="1391" t="s">
        <v>342</v>
      </c>
      <c r="B250" s="1395" t="n">
        <f aca="false">J250</f>
        <v>150</v>
      </c>
      <c r="C250" s="1395" t="s">
        <v>496</v>
      </c>
      <c r="D250" s="1395" t="n">
        <f aca="false">K250</f>
        <v>360</v>
      </c>
      <c r="E250" s="1395" t="s">
        <v>496</v>
      </c>
      <c r="F250" s="1393" t="n">
        <f aca="false">L250</f>
        <v>2450</v>
      </c>
      <c r="G250" s="1395" t="s">
        <v>496</v>
      </c>
      <c r="H250" s="1392" t="n">
        <v>4</v>
      </c>
      <c r="I250" s="1394" t="s">
        <v>497</v>
      </c>
      <c r="J250" s="1338" t="n">
        <v>150</v>
      </c>
      <c r="K250" s="1209" t="n">
        <v>360</v>
      </c>
      <c r="L250" s="1209" t="n">
        <v>2450</v>
      </c>
      <c r="M250" s="1210" t="n">
        <v>41.5537043518879</v>
      </c>
      <c r="N250" s="1211" t="n">
        <v>2663.2510223004</v>
      </c>
      <c r="O250" s="1212" t="n">
        <v>62062.8184668038</v>
      </c>
      <c r="P250" s="1342" t="n">
        <v>74238.7818448913</v>
      </c>
      <c r="Q250" s="1213" t="n">
        <v>31193.2437457613</v>
      </c>
      <c r="R250" s="1301" t="n">
        <v>93256.062212565</v>
      </c>
      <c r="S250" s="1344" t="n">
        <v>105432.025590653</v>
      </c>
    </row>
    <row r="251" s="1179" customFormat="true" ht="16.5" hidden="false" customHeight="false" outlineLevel="0" collapsed="false">
      <c r="A251" s="1391" t="s">
        <v>342</v>
      </c>
      <c r="B251" s="1395" t="n">
        <f aca="false">J251</f>
        <v>150</v>
      </c>
      <c r="C251" s="1395" t="s">
        <v>496</v>
      </c>
      <c r="D251" s="1395" t="n">
        <f aca="false">K251</f>
        <v>360</v>
      </c>
      <c r="E251" s="1395" t="s">
        <v>496</v>
      </c>
      <c r="F251" s="1393" t="n">
        <f aca="false">L251</f>
        <v>2500</v>
      </c>
      <c r="G251" s="1395" t="s">
        <v>496</v>
      </c>
      <c r="H251" s="1392" t="n">
        <v>4</v>
      </c>
      <c r="I251" s="1394" t="s">
        <v>497</v>
      </c>
      <c r="J251" s="1338" t="n">
        <v>150</v>
      </c>
      <c r="K251" s="1209" t="n">
        <v>360</v>
      </c>
      <c r="L251" s="1209" t="n">
        <v>2500</v>
      </c>
      <c r="M251" s="1210" t="n">
        <v>42.8735426440956</v>
      </c>
      <c r="N251" s="1211" t="n">
        <v>2726.6617609266</v>
      </c>
      <c r="O251" s="1212" t="n">
        <v>63985.1216494388</v>
      </c>
      <c r="P251" s="1342" t="n">
        <v>76686.22088919</v>
      </c>
      <c r="Q251" s="1213" t="n">
        <v>31710.6242518388</v>
      </c>
      <c r="R251" s="1301" t="n">
        <v>95695.7459012775</v>
      </c>
      <c r="S251" s="1344" t="n">
        <v>108396.845141029</v>
      </c>
    </row>
    <row r="252" s="1179" customFormat="true" ht="16.5" hidden="false" customHeight="false" outlineLevel="0" collapsed="false">
      <c r="A252" s="1391" t="s">
        <v>342</v>
      </c>
      <c r="B252" s="1395" t="n">
        <f aca="false">J252</f>
        <v>150</v>
      </c>
      <c r="C252" s="1395" t="s">
        <v>496</v>
      </c>
      <c r="D252" s="1395" t="n">
        <f aca="false">K252</f>
        <v>360</v>
      </c>
      <c r="E252" s="1395" t="s">
        <v>496</v>
      </c>
      <c r="F252" s="1393" t="n">
        <f aca="false">L252</f>
        <v>2550</v>
      </c>
      <c r="G252" s="1395" t="s">
        <v>496</v>
      </c>
      <c r="H252" s="1392" t="n">
        <v>4</v>
      </c>
      <c r="I252" s="1394" t="s">
        <v>497</v>
      </c>
      <c r="J252" s="1338" t="n">
        <v>150</v>
      </c>
      <c r="K252" s="1209" t="n">
        <v>360</v>
      </c>
      <c r="L252" s="1209" t="n">
        <v>2550</v>
      </c>
      <c r="M252" s="1210" t="n">
        <v>43.6672613363033</v>
      </c>
      <c r="N252" s="1211" t="n">
        <v>2790.0724995528</v>
      </c>
      <c r="O252" s="1212" t="n">
        <v>65384.3992007363</v>
      </c>
      <c r="P252" s="1342" t="n">
        <v>77970.1883859338</v>
      </c>
      <c r="Q252" s="1213" t="n">
        <v>32443.5018777075</v>
      </c>
      <c r="R252" s="1301" t="n">
        <v>97827.9010784438</v>
      </c>
      <c r="S252" s="1344" t="n">
        <v>110413.690263641</v>
      </c>
    </row>
    <row r="253" s="1179" customFormat="true" ht="16.5" hidden="false" customHeight="false" outlineLevel="0" collapsed="false">
      <c r="A253" s="1391" t="s">
        <v>342</v>
      </c>
      <c r="B253" s="1392" t="n">
        <f aca="false">J253</f>
        <v>150</v>
      </c>
      <c r="C253" s="1392" t="s">
        <v>496</v>
      </c>
      <c r="D253" s="1392" t="n">
        <f aca="false">K253</f>
        <v>360</v>
      </c>
      <c r="E253" s="1392" t="s">
        <v>496</v>
      </c>
      <c r="F253" s="1393" t="n">
        <f aca="false">L253</f>
        <v>2600</v>
      </c>
      <c r="G253" s="1392" t="s">
        <v>496</v>
      </c>
      <c r="H253" s="1392" t="n">
        <v>4</v>
      </c>
      <c r="I253" s="1394" t="s">
        <v>497</v>
      </c>
      <c r="J253" s="1338" t="n">
        <v>150</v>
      </c>
      <c r="K253" s="1209" t="n">
        <v>360</v>
      </c>
      <c r="L253" s="1209" t="n">
        <v>2600</v>
      </c>
      <c r="M253" s="1210" t="n">
        <v>44.460980028511</v>
      </c>
      <c r="N253" s="1211" t="n">
        <v>2853.483238179</v>
      </c>
      <c r="O253" s="1212" t="n">
        <v>66444.24010941</v>
      </c>
      <c r="P253" s="1342" t="n">
        <v>79241.0351388863</v>
      </c>
      <c r="Q253" s="1213" t="n">
        <v>32960.882383785</v>
      </c>
      <c r="R253" s="1301" t="n">
        <v>99405.122493195</v>
      </c>
      <c r="S253" s="1344" t="n">
        <v>112201.917522671</v>
      </c>
    </row>
    <row r="254" s="1179" customFormat="true" ht="16.5" hidden="false" customHeight="false" outlineLevel="0" collapsed="false">
      <c r="A254" s="1391" t="s">
        <v>342</v>
      </c>
      <c r="B254" s="1395" t="n">
        <f aca="false">J254</f>
        <v>150</v>
      </c>
      <c r="C254" s="1395" t="s">
        <v>496</v>
      </c>
      <c r="D254" s="1395" t="n">
        <f aca="false">K254</f>
        <v>360</v>
      </c>
      <c r="E254" s="1395" t="s">
        <v>496</v>
      </c>
      <c r="F254" s="1393" t="n">
        <f aca="false">L254</f>
        <v>2650</v>
      </c>
      <c r="G254" s="1395" t="s">
        <v>496</v>
      </c>
      <c r="H254" s="1392" t="n">
        <v>4</v>
      </c>
      <c r="I254" s="1394" t="s">
        <v>497</v>
      </c>
      <c r="J254" s="1338" t="n">
        <v>150</v>
      </c>
      <c r="K254" s="1209" t="n">
        <v>360</v>
      </c>
      <c r="L254" s="1209" t="n">
        <v>2650</v>
      </c>
      <c r="M254" s="1210" t="n">
        <v>45.2546987207187</v>
      </c>
      <c r="N254" s="1211" t="n">
        <v>2916.8939768052</v>
      </c>
      <c r="O254" s="1212" t="n">
        <v>67504.080886875</v>
      </c>
      <c r="P254" s="1342" t="n">
        <v>80511.88176063</v>
      </c>
      <c r="Q254" s="1213" t="n">
        <v>33693.759878445</v>
      </c>
      <c r="R254" s="1301" t="n">
        <v>101197.84076532</v>
      </c>
      <c r="S254" s="1344" t="n">
        <v>114205.641639075</v>
      </c>
    </row>
    <row r="255" s="1179" customFormat="true" ht="16.5" hidden="false" customHeight="false" outlineLevel="0" collapsed="false">
      <c r="A255" s="1391" t="s">
        <v>342</v>
      </c>
      <c r="B255" s="1395" t="n">
        <f aca="false">J255</f>
        <v>150</v>
      </c>
      <c r="C255" s="1395" t="s">
        <v>496</v>
      </c>
      <c r="D255" s="1395" t="n">
        <f aca="false">K255</f>
        <v>360</v>
      </c>
      <c r="E255" s="1395" t="s">
        <v>496</v>
      </c>
      <c r="F255" s="1393" t="n">
        <f aca="false">L255</f>
        <v>2700</v>
      </c>
      <c r="G255" s="1395" t="s">
        <v>496</v>
      </c>
      <c r="H255" s="1392" t="n">
        <v>4</v>
      </c>
      <c r="I255" s="1394" t="s">
        <v>497</v>
      </c>
      <c r="J255" s="1338" t="n">
        <v>150</v>
      </c>
      <c r="K255" s="1209" t="n">
        <v>360</v>
      </c>
      <c r="L255" s="1209" t="n">
        <v>2700</v>
      </c>
      <c r="M255" s="1210" t="n">
        <v>46.0484174129264</v>
      </c>
      <c r="N255" s="1211" t="n">
        <v>2980.3047154314</v>
      </c>
      <c r="O255" s="1212" t="n">
        <v>68563.92166434</v>
      </c>
      <c r="P255" s="1342" t="n">
        <v>81782.7283823738</v>
      </c>
      <c r="Q255" s="1213" t="n">
        <v>34211.1403845225</v>
      </c>
      <c r="R255" s="1301" t="n">
        <v>102775.062048863</v>
      </c>
      <c r="S255" s="1344" t="n">
        <v>115993.868766896</v>
      </c>
    </row>
    <row r="256" s="1179" customFormat="true" ht="16.5" hidden="false" customHeight="false" outlineLevel="0" collapsed="false">
      <c r="A256" s="1391" t="s">
        <v>342</v>
      </c>
      <c r="B256" s="1395" t="n">
        <f aca="false">J256</f>
        <v>150</v>
      </c>
      <c r="C256" s="1395" t="s">
        <v>496</v>
      </c>
      <c r="D256" s="1395" t="n">
        <f aca="false">K256</f>
        <v>360</v>
      </c>
      <c r="E256" s="1395" t="s">
        <v>496</v>
      </c>
      <c r="F256" s="1393" t="n">
        <f aca="false">L256</f>
        <v>2750</v>
      </c>
      <c r="G256" s="1395" t="s">
        <v>496</v>
      </c>
      <c r="H256" s="1392" t="n">
        <v>4</v>
      </c>
      <c r="I256" s="1394" t="s">
        <v>497</v>
      </c>
      <c r="J256" s="1338" t="n">
        <v>150</v>
      </c>
      <c r="K256" s="1209" t="n">
        <v>360</v>
      </c>
      <c r="L256" s="1209" t="n">
        <v>2750</v>
      </c>
      <c r="M256" s="1210" t="n">
        <v>46.8421361051341</v>
      </c>
      <c r="N256" s="1211" t="n">
        <v>3043.7154540576</v>
      </c>
      <c r="O256" s="1212" t="n">
        <v>69623.762441805</v>
      </c>
      <c r="P256" s="1342" t="n">
        <v>83053.5751353263</v>
      </c>
      <c r="Q256" s="1213" t="n">
        <v>34728.5208906</v>
      </c>
      <c r="R256" s="1301" t="n">
        <v>104352.283332405</v>
      </c>
      <c r="S256" s="1344" t="n">
        <v>117782.096025926</v>
      </c>
    </row>
    <row r="257" s="1179" customFormat="true" ht="16.5" hidden="false" customHeight="false" outlineLevel="0" collapsed="false">
      <c r="A257" s="1391" t="s">
        <v>342</v>
      </c>
      <c r="B257" s="1395" t="n">
        <f aca="false">J257</f>
        <v>150</v>
      </c>
      <c r="C257" s="1395" t="s">
        <v>496</v>
      </c>
      <c r="D257" s="1395" t="n">
        <f aca="false">K257</f>
        <v>360</v>
      </c>
      <c r="E257" s="1395" t="s">
        <v>496</v>
      </c>
      <c r="F257" s="1393" t="n">
        <f aca="false">L257</f>
        <v>2800</v>
      </c>
      <c r="G257" s="1395" t="s">
        <v>496</v>
      </c>
      <c r="H257" s="1392" t="n">
        <v>4</v>
      </c>
      <c r="I257" s="1394" t="s">
        <v>497</v>
      </c>
      <c r="J257" s="1338" t="n">
        <v>150</v>
      </c>
      <c r="K257" s="1209" t="n">
        <v>360</v>
      </c>
      <c r="L257" s="1209" t="n">
        <v>2800</v>
      </c>
      <c r="M257" s="1210" t="n">
        <v>47.6358547973418</v>
      </c>
      <c r="N257" s="1211" t="n">
        <v>3107.1261926838</v>
      </c>
      <c r="O257" s="1212" t="n">
        <v>70683.6033504788</v>
      </c>
      <c r="P257" s="1342" t="n">
        <v>84324.42175707</v>
      </c>
      <c r="Q257" s="1213" t="n">
        <v>35461.39838526</v>
      </c>
      <c r="R257" s="1301" t="n">
        <v>106145.001735739</v>
      </c>
      <c r="S257" s="1344" t="n">
        <v>119785.82014233</v>
      </c>
    </row>
    <row r="258" customFormat="false" ht="16.5" hidden="false" customHeight="false" outlineLevel="0" collapsed="false">
      <c r="A258" s="1391" t="s">
        <v>342</v>
      </c>
      <c r="B258" s="1395" t="n">
        <f aca="false">J258</f>
        <v>150</v>
      </c>
      <c r="C258" s="1395" t="s">
        <v>496</v>
      </c>
      <c r="D258" s="1395" t="n">
        <f aca="false">K258</f>
        <v>360</v>
      </c>
      <c r="E258" s="1395" t="s">
        <v>496</v>
      </c>
      <c r="F258" s="1393" t="n">
        <f aca="false">L258</f>
        <v>2850</v>
      </c>
      <c r="G258" s="1395" t="s">
        <v>496</v>
      </c>
      <c r="H258" s="1392" t="n">
        <v>4</v>
      </c>
      <c r="I258" s="1394" t="s">
        <v>497</v>
      </c>
      <c r="J258" s="1338" t="n">
        <v>150</v>
      </c>
      <c r="K258" s="1209" t="n">
        <v>360</v>
      </c>
      <c r="L258" s="1209" t="n">
        <v>2850</v>
      </c>
      <c r="M258" s="1210" t="n">
        <v>48.4295734895495</v>
      </c>
      <c r="N258" s="1211" t="n">
        <v>3170.53693131</v>
      </c>
      <c r="O258" s="1212" t="n">
        <v>71743.4441279438</v>
      </c>
      <c r="P258" s="1342" t="n">
        <v>85595.2685100225</v>
      </c>
      <c r="Q258" s="1213" t="n">
        <v>35978.7788913375</v>
      </c>
      <c r="R258" s="1301" t="n">
        <v>107722.223019281</v>
      </c>
      <c r="S258" s="1344" t="n">
        <v>121574.04740136</v>
      </c>
    </row>
    <row r="259" customFormat="false" ht="16.5" hidden="false" customHeight="false" outlineLevel="0" collapsed="false">
      <c r="A259" s="1391" t="s">
        <v>342</v>
      </c>
      <c r="B259" s="1395" t="n">
        <f aca="false">J259</f>
        <v>150</v>
      </c>
      <c r="C259" s="1395" t="s">
        <v>496</v>
      </c>
      <c r="D259" s="1395" t="n">
        <f aca="false">K259</f>
        <v>360</v>
      </c>
      <c r="E259" s="1395" t="s">
        <v>496</v>
      </c>
      <c r="F259" s="1393" t="n">
        <f aca="false">L259</f>
        <v>2900</v>
      </c>
      <c r="G259" s="1395" t="s">
        <v>496</v>
      </c>
      <c r="H259" s="1392" t="n">
        <v>4</v>
      </c>
      <c r="I259" s="1394" t="s">
        <v>497</v>
      </c>
      <c r="J259" s="1338" t="n">
        <v>150</v>
      </c>
      <c r="K259" s="1209" t="n">
        <v>360</v>
      </c>
      <c r="L259" s="1209" t="n">
        <v>2900</v>
      </c>
      <c r="M259" s="1210" t="n">
        <v>49.2232921817572</v>
      </c>
      <c r="N259" s="1211" t="n">
        <v>3233.9476699362</v>
      </c>
      <c r="O259" s="1212" t="n">
        <v>72803.2849054088</v>
      </c>
      <c r="P259" s="1342" t="n">
        <v>86866.1151317663</v>
      </c>
      <c r="Q259" s="1213" t="n">
        <v>36711.6563859975</v>
      </c>
      <c r="R259" s="1301" t="n">
        <v>109514.941291406</v>
      </c>
      <c r="S259" s="1344" t="n">
        <v>123577.771517764</v>
      </c>
    </row>
    <row r="260" customFormat="false" ht="16.5" hidden="false" customHeight="false" outlineLevel="0" collapsed="false">
      <c r="A260" s="1391" t="s">
        <v>342</v>
      </c>
      <c r="B260" s="1395" t="n">
        <f aca="false">J260</f>
        <v>150</v>
      </c>
      <c r="C260" s="1395" t="s">
        <v>496</v>
      </c>
      <c r="D260" s="1395" t="n">
        <f aca="false">K260</f>
        <v>360</v>
      </c>
      <c r="E260" s="1395" t="s">
        <v>496</v>
      </c>
      <c r="F260" s="1393" t="n">
        <f aca="false">L260</f>
        <v>2950</v>
      </c>
      <c r="G260" s="1395" t="s">
        <v>496</v>
      </c>
      <c r="H260" s="1392" t="n">
        <v>4</v>
      </c>
      <c r="I260" s="1394" t="s">
        <v>497</v>
      </c>
      <c r="J260" s="1338" t="n">
        <v>150</v>
      </c>
      <c r="K260" s="1209" t="n">
        <v>360</v>
      </c>
      <c r="L260" s="1209" t="n">
        <v>2950</v>
      </c>
      <c r="M260" s="1210" t="n">
        <v>50.0170108739649</v>
      </c>
      <c r="N260" s="1211" t="n">
        <v>3297.3584085624</v>
      </c>
      <c r="O260" s="1212" t="n">
        <v>73863.1258140825</v>
      </c>
      <c r="P260" s="1342" t="n">
        <v>88136.96175351</v>
      </c>
      <c r="Q260" s="1213" t="n">
        <v>37229.036892075</v>
      </c>
      <c r="R260" s="1301" t="n">
        <v>111092.162706158</v>
      </c>
      <c r="S260" s="1344" t="n">
        <v>125365.998645585</v>
      </c>
    </row>
    <row r="261" customFormat="false" ht="16.5" hidden="false" customHeight="false" outlineLevel="0" collapsed="false">
      <c r="A261" s="1391" t="s">
        <v>342</v>
      </c>
      <c r="B261" s="1397" t="n">
        <f aca="false">J261</f>
        <v>150</v>
      </c>
      <c r="C261" s="1397" t="s">
        <v>496</v>
      </c>
      <c r="D261" s="1397" t="n">
        <f aca="false">K261</f>
        <v>360</v>
      </c>
      <c r="E261" s="1397" t="s">
        <v>496</v>
      </c>
      <c r="F261" s="1398" t="n">
        <f aca="false">L261</f>
        <v>3000</v>
      </c>
      <c r="G261" s="1397" t="s">
        <v>496</v>
      </c>
      <c r="H261" s="1392" t="n">
        <v>4</v>
      </c>
      <c r="I261" s="1394" t="s">
        <v>497</v>
      </c>
      <c r="J261" s="1356" t="n">
        <v>150</v>
      </c>
      <c r="K261" s="1232" t="n">
        <v>360</v>
      </c>
      <c r="L261" s="1232" t="n">
        <v>3000</v>
      </c>
      <c r="M261" s="1233" t="n">
        <v>51.0916591661726</v>
      </c>
      <c r="N261" s="1234" t="n">
        <v>3360.7691471886</v>
      </c>
      <c r="O261" s="1235" t="n">
        <v>75169.3451339475</v>
      </c>
      <c r="P261" s="1353" t="n">
        <v>89654.1870488625</v>
      </c>
      <c r="Q261" s="1236" t="n">
        <v>37961.914386735</v>
      </c>
      <c r="R261" s="1307" t="n">
        <v>113131.259520683</v>
      </c>
      <c r="S261" s="1355" t="n">
        <v>127616.101435598</v>
      </c>
    </row>
    <row r="262" customFormat="false" ht="22.5" hidden="false" customHeight="true" outlineLevel="0" collapsed="false">
      <c r="A262" s="1241" t="s">
        <v>506</v>
      </c>
      <c r="B262" s="1241"/>
      <c r="C262" s="1241"/>
      <c r="D262" s="1241"/>
      <c r="E262" s="1241"/>
      <c r="F262" s="1241"/>
      <c r="G262" s="1241"/>
      <c r="H262" s="1241"/>
      <c r="I262" s="1241"/>
      <c r="J262" s="1241"/>
      <c r="K262" s="1241"/>
      <c r="L262" s="1241"/>
      <c r="M262" s="1241"/>
      <c r="N262" s="1241"/>
      <c r="O262" s="1241"/>
      <c r="P262" s="1241"/>
      <c r="Q262" s="1241"/>
      <c r="R262" s="1241"/>
      <c r="S262" s="1241"/>
    </row>
    <row r="263" customFormat="false" ht="16.5" hidden="false" customHeight="false" outlineLevel="0" collapsed="false">
      <c r="A263" s="1202" t="s">
        <v>520</v>
      </c>
      <c r="B263" s="1202"/>
      <c r="C263" s="1202"/>
      <c r="D263" s="1202"/>
      <c r="E263" s="1202"/>
      <c r="F263" s="1202"/>
      <c r="G263" s="1202"/>
      <c r="H263" s="1202"/>
      <c r="I263" s="1202"/>
      <c r="J263" s="1202"/>
      <c r="K263" s="1202"/>
      <c r="L263" s="1202"/>
      <c r="M263" s="1202"/>
      <c r="N263" s="1202"/>
      <c r="O263" s="1202"/>
      <c r="P263" s="1202"/>
      <c r="Q263" s="1202"/>
      <c r="R263" s="1202"/>
      <c r="S263" s="1202"/>
    </row>
    <row r="264" customFormat="false" ht="16.5" hidden="false" customHeight="false" outlineLevel="0" collapsed="false">
      <c r="A264" s="1391" t="s">
        <v>342</v>
      </c>
      <c r="B264" s="1392" t="n">
        <f aca="false">J264</f>
        <v>150</v>
      </c>
      <c r="C264" s="1392" t="s">
        <v>496</v>
      </c>
      <c r="D264" s="1392" t="n">
        <f aca="false">K264</f>
        <v>400</v>
      </c>
      <c r="E264" s="1392" t="s">
        <v>496</v>
      </c>
      <c r="F264" s="1393" t="n">
        <f aca="false">L264</f>
        <v>600</v>
      </c>
      <c r="G264" s="1392" t="s">
        <v>496</v>
      </c>
      <c r="H264" s="1392" t="n">
        <v>4</v>
      </c>
      <c r="I264" s="1394" t="s">
        <v>497</v>
      </c>
      <c r="J264" s="1328" t="n">
        <v>150</v>
      </c>
      <c r="K264" s="1259" t="n">
        <v>400</v>
      </c>
      <c r="L264" s="1259" t="n">
        <v>600</v>
      </c>
      <c r="M264" s="1360" t="n">
        <v>12.21423229894</v>
      </c>
      <c r="N264" s="1261" t="n">
        <v>341.4</v>
      </c>
      <c r="O264" s="1240" t="n">
        <v>21708.3866567625</v>
      </c>
      <c r="P264" s="1332" t="n">
        <v>26754.0930085388</v>
      </c>
      <c r="Q264" s="1262" t="n">
        <v>9225.88854220125</v>
      </c>
      <c r="R264" s="1366" t="n">
        <v>30934.2751989638</v>
      </c>
      <c r="S264" s="1335" t="n">
        <v>35979.98155074</v>
      </c>
    </row>
    <row r="265" customFormat="false" ht="16.5" hidden="false" customHeight="false" outlineLevel="0" collapsed="false">
      <c r="A265" s="1391" t="s">
        <v>342</v>
      </c>
      <c r="B265" s="1395" t="n">
        <f aca="false">J265</f>
        <v>150</v>
      </c>
      <c r="C265" s="1395" t="s">
        <v>496</v>
      </c>
      <c r="D265" s="1395" t="n">
        <f aca="false">K265</f>
        <v>400</v>
      </c>
      <c r="E265" s="1395" t="s">
        <v>496</v>
      </c>
      <c r="F265" s="1393" t="n">
        <f aca="false">L265</f>
        <v>650</v>
      </c>
      <c r="G265" s="1395" t="s">
        <v>496</v>
      </c>
      <c r="H265" s="1392" t="n">
        <v>4</v>
      </c>
      <c r="I265" s="1394" t="s">
        <v>497</v>
      </c>
      <c r="J265" s="1338" t="n">
        <v>150</v>
      </c>
      <c r="K265" s="1209" t="n">
        <v>400</v>
      </c>
      <c r="L265" s="1209" t="n">
        <v>650</v>
      </c>
      <c r="M265" s="1210" t="n">
        <v>13.0478597210424</v>
      </c>
      <c r="N265" s="1211" t="n">
        <v>409.68</v>
      </c>
      <c r="O265" s="1212" t="n">
        <v>22786.5347286975</v>
      </c>
      <c r="P265" s="1342" t="n">
        <v>28056.0350543625</v>
      </c>
      <c r="Q265" s="1213" t="n">
        <v>9788.8715678025</v>
      </c>
      <c r="R265" s="1301" t="n">
        <v>32575.4062965</v>
      </c>
      <c r="S265" s="1344" t="n">
        <v>37844.906622165</v>
      </c>
    </row>
    <row r="266" customFormat="false" ht="16.5" hidden="false" customHeight="false" outlineLevel="0" collapsed="false">
      <c r="A266" s="1391" t="s">
        <v>342</v>
      </c>
      <c r="B266" s="1395" t="n">
        <f aca="false">J266</f>
        <v>150</v>
      </c>
      <c r="C266" s="1395" t="s">
        <v>496</v>
      </c>
      <c r="D266" s="1395" t="n">
        <f aca="false">K266</f>
        <v>400</v>
      </c>
      <c r="E266" s="1395" t="s">
        <v>496</v>
      </c>
      <c r="F266" s="1393" t="n">
        <f aca="false">L266</f>
        <v>700</v>
      </c>
      <c r="G266" s="1395" t="s">
        <v>496</v>
      </c>
      <c r="H266" s="1392" t="n">
        <v>4</v>
      </c>
      <c r="I266" s="1394" t="s">
        <v>497</v>
      </c>
      <c r="J266" s="1338" t="n">
        <v>150</v>
      </c>
      <c r="K266" s="1209" t="n">
        <v>400</v>
      </c>
      <c r="L266" s="1209" t="n">
        <v>700</v>
      </c>
      <c r="M266" s="1210" t="n">
        <v>13.8814871431448</v>
      </c>
      <c r="N266" s="1211" t="n">
        <v>477.96</v>
      </c>
      <c r="O266" s="1212" t="n">
        <v>23864.6826694238</v>
      </c>
      <c r="P266" s="1342" t="n">
        <v>29357.977231395</v>
      </c>
      <c r="Q266" s="1213" t="n">
        <v>10567.3514507775</v>
      </c>
      <c r="R266" s="1301" t="n">
        <v>34432.0341202013</v>
      </c>
      <c r="S266" s="1344" t="n">
        <v>39925.3286821725</v>
      </c>
    </row>
    <row r="267" customFormat="false" ht="16.5" hidden="false" customHeight="false" outlineLevel="0" collapsed="false">
      <c r="A267" s="1391" t="s">
        <v>342</v>
      </c>
      <c r="B267" s="1395" t="n">
        <f aca="false">J267</f>
        <v>150</v>
      </c>
      <c r="C267" s="1395" t="s">
        <v>496</v>
      </c>
      <c r="D267" s="1395" t="n">
        <f aca="false">K267</f>
        <v>400</v>
      </c>
      <c r="E267" s="1395" t="s">
        <v>496</v>
      </c>
      <c r="F267" s="1393" t="n">
        <f aca="false">L267</f>
        <v>750</v>
      </c>
      <c r="G267" s="1395" t="s">
        <v>496</v>
      </c>
      <c r="H267" s="1392" t="n">
        <v>4</v>
      </c>
      <c r="I267" s="1394" t="s">
        <v>497</v>
      </c>
      <c r="J267" s="1338" t="n">
        <v>150</v>
      </c>
      <c r="K267" s="1209" t="n">
        <v>400</v>
      </c>
      <c r="L267" s="1209" t="n">
        <v>750</v>
      </c>
      <c r="M267" s="1210" t="n">
        <v>14.7151145652473</v>
      </c>
      <c r="N267" s="1211" t="n">
        <v>546.24</v>
      </c>
      <c r="O267" s="1212" t="n">
        <v>24942.8307413588</v>
      </c>
      <c r="P267" s="1342" t="n">
        <v>30659.9194084275</v>
      </c>
      <c r="Q267" s="1213" t="n">
        <v>11130.3344763788</v>
      </c>
      <c r="R267" s="1301" t="n">
        <v>36073.1652177375</v>
      </c>
      <c r="S267" s="1344" t="n">
        <v>41790.2538848063</v>
      </c>
    </row>
    <row r="268" customFormat="false" ht="16.5" hidden="false" customHeight="false" outlineLevel="0" collapsed="false">
      <c r="A268" s="1391" t="s">
        <v>342</v>
      </c>
      <c r="B268" s="1395" t="n">
        <f aca="false">J268</f>
        <v>150</v>
      </c>
      <c r="C268" s="1395" t="s">
        <v>496</v>
      </c>
      <c r="D268" s="1395" t="n">
        <f aca="false">K268</f>
        <v>400</v>
      </c>
      <c r="E268" s="1395" t="s">
        <v>496</v>
      </c>
      <c r="F268" s="1393" t="n">
        <f aca="false">L268</f>
        <v>800</v>
      </c>
      <c r="G268" s="1395" t="s">
        <v>496</v>
      </c>
      <c r="H268" s="1392" t="n">
        <v>4</v>
      </c>
      <c r="I268" s="1394" t="s">
        <v>497</v>
      </c>
      <c r="J268" s="1338" t="n">
        <v>150</v>
      </c>
      <c r="K268" s="1209" t="n">
        <v>400</v>
      </c>
      <c r="L268" s="1209" t="n">
        <v>800</v>
      </c>
      <c r="M268" s="1210" t="n">
        <v>15.5487419873497</v>
      </c>
      <c r="N268" s="1211" t="n">
        <v>614.52</v>
      </c>
      <c r="O268" s="1212" t="n">
        <v>26361.7090429838</v>
      </c>
      <c r="P268" s="1342" t="n">
        <v>31974.9823292513</v>
      </c>
      <c r="Q268" s="1213" t="n">
        <v>11693.3173707713</v>
      </c>
      <c r="R268" s="1301" t="n">
        <v>38055.026413755</v>
      </c>
      <c r="S268" s="1344" t="n">
        <v>43668.2997000225</v>
      </c>
    </row>
    <row r="269" customFormat="false" ht="16.5" hidden="false" customHeight="false" outlineLevel="0" collapsed="false">
      <c r="A269" s="1391" t="s">
        <v>342</v>
      </c>
      <c r="B269" s="1395" t="n">
        <f aca="false">J269</f>
        <v>150</v>
      </c>
      <c r="C269" s="1395" t="s">
        <v>496</v>
      </c>
      <c r="D269" s="1395" t="n">
        <f aca="false">K269</f>
        <v>400</v>
      </c>
      <c r="E269" s="1395" t="s">
        <v>496</v>
      </c>
      <c r="F269" s="1393" t="n">
        <f aca="false">L269</f>
        <v>850</v>
      </c>
      <c r="G269" s="1395" t="s">
        <v>496</v>
      </c>
      <c r="H269" s="1392" t="n">
        <v>4</v>
      </c>
      <c r="I269" s="1394" t="s">
        <v>497</v>
      </c>
      <c r="J269" s="1338" t="n">
        <v>150</v>
      </c>
      <c r="K269" s="1209" t="n">
        <v>400</v>
      </c>
      <c r="L269" s="1209" t="n">
        <v>850</v>
      </c>
      <c r="M269" s="1210" t="n">
        <v>16.3823694094521</v>
      </c>
      <c r="N269" s="1211" t="n">
        <v>682.8</v>
      </c>
      <c r="O269" s="1212" t="n">
        <v>27439.8571149188</v>
      </c>
      <c r="P269" s="1342" t="n">
        <v>33276.9245062838</v>
      </c>
      <c r="Q269" s="1213" t="n">
        <v>12471.797384955</v>
      </c>
      <c r="R269" s="1301" t="n">
        <v>39911.6544998738</v>
      </c>
      <c r="S269" s="1344" t="n">
        <v>45748.7218912388</v>
      </c>
    </row>
    <row r="270" customFormat="false" ht="16.5" hidden="false" customHeight="false" outlineLevel="0" collapsed="false">
      <c r="A270" s="1391" t="s">
        <v>342</v>
      </c>
      <c r="B270" s="1395" t="n">
        <f aca="false">J270</f>
        <v>150</v>
      </c>
      <c r="C270" s="1395" t="s">
        <v>496</v>
      </c>
      <c r="D270" s="1395" t="n">
        <f aca="false">K270</f>
        <v>400</v>
      </c>
      <c r="E270" s="1395" t="s">
        <v>496</v>
      </c>
      <c r="F270" s="1393" t="n">
        <f aca="false">L270</f>
        <v>900</v>
      </c>
      <c r="G270" s="1395" t="s">
        <v>496</v>
      </c>
      <c r="H270" s="1392" t="n">
        <v>4</v>
      </c>
      <c r="I270" s="1394" t="s">
        <v>497</v>
      </c>
      <c r="J270" s="1338" t="n">
        <v>150</v>
      </c>
      <c r="K270" s="1209" t="n">
        <v>400</v>
      </c>
      <c r="L270" s="1209" t="n">
        <v>900</v>
      </c>
      <c r="M270" s="1210" t="n">
        <v>17.2159968315546</v>
      </c>
      <c r="N270" s="1211" t="n">
        <v>751.08</v>
      </c>
      <c r="O270" s="1212" t="n">
        <v>28518.005055645</v>
      </c>
      <c r="P270" s="1342" t="n">
        <v>34578.8665521075</v>
      </c>
      <c r="Q270" s="1213" t="n">
        <v>13034.7802793475</v>
      </c>
      <c r="R270" s="1301" t="n">
        <v>41552.7853349925</v>
      </c>
      <c r="S270" s="1344" t="n">
        <v>47613.646831455</v>
      </c>
    </row>
    <row r="271" customFormat="false" ht="16.5" hidden="false" customHeight="false" outlineLevel="0" collapsed="false">
      <c r="A271" s="1391" t="s">
        <v>342</v>
      </c>
      <c r="B271" s="1395" t="n">
        <f aca="false">J271</f>
        <v>150</v>
      </c>
      <c r="C271" s="1395" t="s">
        <v>496</v>
      </c>
      <c r="D271" s="1395" t="n">
        <f aca="false">K271</f>
        <v>400</v>
      </c>
      <c r="E271" s="1395" t="s">
        <v>496</v>
      </c>
      <c r="F271" s="1393" t="n">
        <f aca="false">L271</f>
        <v>950</v>
      </c>
      <c r="G271" s="1395" t="s">
        <v>496</v>
      </c>
      <c r="H271" s="1392" t="n">
        <v>4</v>
      </c>
      <c r="I271" s="1394" t="s">
        <v>497</v>
      </c>
      <c r="J271" s="1338" t="n">
        <v>150</v>
      </c>
      <c r="K271" s="1209" t="n">
        <v>400</v>
      </c>
      <c r="L271" s="1209" t="n">
        <v>950</v>
      </c>
      <c r="M271" s="1210" t="n">
        <v>18.049624253657</v>
      </c>
      <c r="N271" s="1211" t="n">
        <v>819.36</v>
      </c>
      <c r="O271" s="1212" t="n">
        <v>29596.1531275799</v>
      </c>
      <c r="P271" s="1342" t="n">
        <v>35880.80872914</v>
      </c>
      <c r="Q271" s="1213" t="n">
        <v>13813.2602935313</v>
      </c>
      <c r="R271" s="1301" t="n">
        <v>43409.4134211111</v>
      </c>
      <c r="S271" s="1344" t="n">
        <v>49694.0690226713</v>
      </c>
    </row>
    <row r="272" customFormat="false" ht="16.5" hidden="false" customHeight="false" outlineLevel="0" collapsed="false">
      <c r="A272" s="1391" t="s">
        <v>342</v>
      </c>
      <c r="B272" s="1395" t="n">
        <f aca="false">J272</f>
        <v>150</v>
      </c>
      <c r="C272" s="1395" t="s">
        <v>496</v>
      </c>
      <c r="D272" s="1395" t="n">
        <f aca="false">K272</f>
        <v>400</v>
      </c>
      <c r="E272" s="1395" t="s">
        <v>496</v>
      </c>
      <c r="F272" s="1393" t="n">
        <f aca="false">L272</f>
        <v>1000</v>
      </c>
      <c r="G272" s="1395" t="s">
        <v>496</v>
      </c>
      <c r="H272" s="1392" t="n">
        <v>4</v>
      </c>
      <c r="I272" s="1394" t="s">
        <v>497</v>
      </c>
      <c r="J272" s="1338" t="n">
        <v>150</v>
      </c>
      <c r="K272" s="1209" t="n">
        <v>400</v>
      </c>
      <c r="L272" s="1209" t="n">
        <v>1000</v>
      </c>
      <c r="M272" s="1210" t="n">
        <v>19.0393236757594</v>
      </c>
      <c r="N272" s="1211" t="n">
        <v>887.64</v>
      </c>
      <c r="O272" s="1212" t="n">
        <v>30740.850277515</v>
      </c>
      <c r="P272" s="1342" t="n">
        <v>37249.2998529638</v>
      </c>
      <c r="Q272" s="1213" t="n">
        <v>14376.2433191325</v>
      </c>
      <c r="R272" s="1301" t="n">
        <v>45117.0935966475</v>
      </c>
      <c r="S272" s="1344" t="n">
        <v>51625.5431720963</v>
      </c>
    </row>
    <row r="273" customFormat="false" ht="16.5" hidden="false" customHeight="false" outlineLevel="0" collapsed="false">
      <c r="A273" s="1391" t="s">
        <v>342</v>
      </c>
      <c r="B273" s="1395" t="n">
        <f aca="false">J273</f>
        <v>150</v>
      </c>
      <c r="C273" s="1395" t="s">
        <v>496</v>
      </c>
      <c r="D273" s="1395" t="n">
        <f aca="false">K273</f>
        <v>400</v>
      </c>
      <c r="E273" s="1395" t="s">
        <v>496</v>
      </c>
      <c r="F273" s="1393" t="n">
        <f aca="false">L273</f>
        <v>1050</v>
      </c>
      <c r="G273" s="1395" t="s">
        <v>496</v>
      </c>
      <c r="H273" s="1392" t="n">
        <v>4</v>
      </c>
      <c r="I273" s="1394" t="s">
        <v>497</v>
      </c>
      <c r="J273" s="1338" t="n">
        <v>150</v>
      </c>
      <c r="K273" s="1209" t="n">
        <v>400</v>
      </c>
      <c r="L273" s="1209" t="n">
        <v>1050</v>
      </c>
      <c r="M273" s="1210" t="n">
        <v>19.8729510978619</v>
      </c>
      <c r="N273" s="1211" t="n">
        <v>955.92</v>
      </c>
      <c r="O273" s="1212" t="n">
        <v>31818.9982182413</v>
      </c>
      <c r="P273" s="1342" t="n">
        <v>38551.2420299963</v>
      </c>
      <c r="Q273" s="1213" t="n">
        <v>15154.7232021075</v>
      </c>
      <c r="R273" s="1301" t="n">
        <v>46973.7214203488</v>
      </c>
      <c r="S273" s="1344" t="n">
        <v>53705.9652321038</v>
      </c>
    </row>
    <row r="274" s="1179" customFormat="true" ht="16.5" hidden="false" customHeight="false" outlineLevel="0" collapsed="false">
      <c r="A274" s="1391" t="s">
        <v>342</v>
      </c>
      <c r="B274" s="1392" t="n">
        <f aca="false">J274</f>
        <v>150</v>
      </c>
      <c r="C274" s="1392" t="s">
        <v>496</v>
      </c>
      <c r="D274" s="1392" t="n">
        <f aca="false">K274</f>
        <v>400</v>
      </c>
      <c r="E274" s="1392" t="s">
        <v>496</v>
      </c>
      <c r="F274" s="1393" t="n">
        <f aca="false">L274</f>
        <v>1100</v>
      </c>
      <c r="G274" s="1392" t="s">
        <v>496</v>
      </c>
      <c r="H274" s="1392" t="n">
        <v>4</v>
      </c>
      <c r="I274" s="1394" t="s">
        <v>497</v>
      </c>
      <c r="J274" s="1338" t="n">
        <v>150</v>
      </c>
      <c r="K274" s="1209" t="n">
        <v>400</v>
      </c>
      <c r="L274" s="1209" t="n">
        <v>1100</v>
      </c>
      <c r="M274" s="1210" t="n">
        <v>20.7065785199643</v>
      </c>
      <c r="N274" s="1211" t="n">
        <v>1024.2</v>
      </c>
      <c r="O274" s="1212" t="n">
        <v>32897.1462901763</v>
      </c>
      <c r="P274" s="1342" t="n">
        <v>39853.18407582</v>
      </c>
      <c r="Q274" s="1213" t="n">
        <v>15717.7062277088</v>
      </c>
      <c r="R274" s="1301" t="n">
        <v>48614.852517885</v>
      </c>
      <c r="S274" s="1344" t="n">
        <v>55570.8903035288</v>
      </c>
    </row>
    <row r="275" s="1179" customFormat="true" ht="16.5" hidden="false" customHeight="false" outlineLevel="0" collapsed="false">
      <c r="A275" s="1391" t="s">
        <v>342</v>
      </c>
      <c r="B275" s="1395" t="n">
        <f aca="false">J275</f>
        <v>150</v>
      </c>
      <c r="C275" s="1395" t="s">
        <v>496</v>
      </c>
      <c r="D275" s="1395" t="n">
        <f aca="false">K275</f>
        <v>400</v>
      </c>
      <c r="E275" s="1395" t="s">
        <v>496</v>
      </c>
      <c r="F275" s="1393" t="n">
        <f aca="false">L275</f>
        <v>1150</v>
      </c>
      <c r="G275" s="1395" t="s">
        <v>496</v>
      </c>
      <c r="H275" s="1392" t="n">
        <v>4</v>
      </c>
      <c r="I275" s="1394" t="s">
        <v>497</v>
      </c>
      <c r="J275" s="1338" t="n">
        <v>150</v>
      </c>
      <c r="K275" s="1209" t="n">
        <v>400</v>
      </c>
      <c r="L275" s="1209" t="n">
        <v>1150</v>
      </c>
      <c r="M275" s="1210" t="n">
        <v>21.5402059420667</v>
      </c>
      <c r="N275" s="1211" t="n">
        <v>1092.48</v>
      </c>
      <c r="O275" s="1212" t="n">
        <v>33975.2943621113</v>
      </c>
      <c r="P275" s="1342" t="n">
        <v>41155.1262528524</v>
      </c>
      <c r="Q275" s="1213" t="n">
        <v>16280.6891221013</v>
      </c>
      <c r="R275" s="1301" t="n">
        <v>50255.9834842125</v>
      </c>
      <c r="S275" s="1344" t="n">
        <v>57435.8153749536</v>
      </c>
    </row>
    <row r="276" s="1179" customFormat="true" ht="16.5" hidden="false" customHeight="false" outlineLevel="0" collapsed="false">
      <c r="A276" s="1391" t="s">
        <v>342</v>
      </c>
      <c r="B276" s="1395" t="n">
        <f aca="false">J276</f>
        <v>150</v>
      </c>
      <c r="C276" s="1395" t="s">
        <v>496</v>
      </c>
      <c r="D276" s="1395" t="n">
        <f aca="false">K276</f>
        <v>400</v>
      </c>
      <c r="E276" s="1395" t="s">
        <v>496</v>
      </c>
      <c r="F276" s="1393" t="n">
        <f aca="false">L276</f>
        <v>1200</v>
      </c>
      <c r="G276" s="1395" t="s">
        <v>496</v>
      </c>
      <c r="H276" s="1392" t="n">
        <v>4</v>
      </c>
      <c r="I276" s="1394" t="s">
        <v>497</v>
      </c>
      <c r="J276" s="1338" t="n">
        <v>150</v>
      </c>
      <c r="K276" s="1209" t="n">
        <v>400</v>
      </c>
      <c r="L276" s="1209" t="n">
        <v>1200</v>
      </c>
      <c r="M276" s="1210" t="n">
        <v>22.3738333641692</v>
      </c>
      <c r="N276" s="1211" t="n">
        <v>1160.76</v>
      </c>
      <c r="O276" s="1212" t="n">
        <v>35053.4424340463</v>
      </c>
      <c r="P276" s="1342" t="n">
        <v>42457.0682986763</v>
      </c>
      <c r="Q276" s="1213" t="n">
        <v>17059.169136285</v>
      </c>
      <c r="R276" s="1301" t="n">
        <v>52112.6115703313</v>
      </c>
      <c r="S276" s="1344" t="n">
        <v>59516.2374349613</v>
      </c>
    </row>
    <row r="277" s="1179" customFormat="true" ht="16.5" hidden="false" customHeight="false" outlineLevel="0" collapsed="false">
      <c r="A277" s="1391" t="s">
        <v>342</v>
      </c>
      <c r="B277" s="1395" t="n">
        <f aca="false">J277</f>
        <v>150</v>
      </c>
      <c r="C277" s="1395" t="s">
        <v>496</v>
      </c>
      <c r="D277" s="1395" t="n">
        <f aca="false">K277</f>
        <v>400</v>
      </c>
      <c r="E277" s="1395" t="s">
        <v>496</v>
      </c>
      <c r="F277" s="1393" t="n">
        <f aca="false">L277</f>
        <v>1250</v>
      </c>
      <c r="G277" s="1395" t="s">
        <v>496</v>
      </c>
      <c r="H277" s="1392" t="n">
        <v>4</v>
      </c>
      <c r="I277" s="1394" t="s">
        <v>497</v>
      </c>
      <c r="J277" s="1338" t="n">
        <v>150</v>
      </c>
      <c r="K277" s="1209" t="n">
        <v>400</v>
      </c>
      <c r="L277" s="1209" t="n">
        <v>1250</v>
      </c>
      <c r="M277" s="1210" t="n">
        <v>23.2074607862716</v>
      </c>
      <c r="N277" s="1211" t="n">
        <v>1229.04</v>
      </c>
      <c r="O277" s="1212" t="n">
        <v>36131.5903747725</v>
      </c>
      <c r="P277" s="1342" t="n">
        <v>43759.0104757086</v>
      </c>
      <c r="Q277" s="1213" t="n">
        <v>17622.1520306775</v>
      </c>
      <c r="R277" s="1301" t="n">
        <v>53753.74240545</v>
      </c>
      <c r="S277" s="1344" t="n">
        <v>61381.1625063861</v>
      </c>
    </row>
    <row r="278" s="1179" customFormat="true" ht="16.5" hidden="false" customHeight="false" outlineLevel="0" collapsed="false">
      <c r="A278" s="1391" t="s">
        <v>342</v>
      </c>
      <c r="B278" s="1395" t="n">
        <f aca="false">J278</f>
        <v>150</v>
      </c>
      <c r="C278" s="1395" t="s">
        <v>496</v>
      </c>
      <c r="D278" s="1395" t="n">
        <f aca="false">K278</f>
        <v>400</v>
      </c>
      <c r="E278" s="1395" t="s">
        <v>496</v>
      </c>
      <c r="F278" s="1393" t="n">
        <f aca="false">L278</f>
        <v>1300</v>
      </c>
      <c r="G278" s="1395" t="s">
        <v>496</v>
      </c>
      <c r="H278" s="1392" t="n">
        <v>4</v>
      </c>
      <c r="I278" s="1394" t="s">
        <v>497</v>
      </c>
      <c r="J278" s="1338" t="n">
        <v>150</v>
      </c>
      <c r="K278" s="1209" t="n">
        <v>400</v>
      </c>
      <c r="L278" s="1209" t="n">
        <v>1300</v>
      </c>
      <c r="M278" s="1210" t="n">
        <v>24.041088208374</v>
      </c>
      <c r="N278" s="1211" t="n">
        <v>1297.32</v>
      </c>
      <c r="O278" s="1212" t="n">
        <v>37209.7384467075</v>
      </c>
      <c r="P278" s="1342" t="n">
        <v>45060.9526527413</v>
      </c>
      <c r="Q278" s="1213" t="n">
        <v>18400.6320448613</v>
      </c>
      <c r="R278" s="1301" t="n">
        <v>55610.3704915688</v>
      </c>
      <c r="S278" s="1344" t="n">
        <v>63461.5846976025</v>
      </c>
    </row>
    <row r="279" s="1179" customFormat="true" ht="16.5" hidden="false" customHeight="false" outlineLevel="0" collapsed="false">
      <c r="A279" s="1391" t="s">
        <v>342</v>
      </c>
      <c r="B279" s="1395" t="n">
        <f aca="false">J279</f>
        <v>150</v>
      </c>
      <c r="C279" s="1395" t="s">
        <v>496</v>
      </c>
      <c r="D279" s="1395" t="n">
        <f aca="false">K279</f>
        <v>400</v>
      </c>
      <c r="E279" s="1395" t="s">
        <v>496</v>
      </c>
      <c r="F279" s="1393" t="n">
        <f aca="false">L279</f>
        <v>1350</v>
      </c>
      <c r="G279" s="1395" t="s">
        <v>496</v>
      </c>
      <c r="H279" s="1392" t="n">
        <v>4</v>
      </c>
      <c r="I279" s="1394" t="s">
        <v>497</v>
      </c>
      <c r="J279" s="1338" t="n">
        <v>150</v>
      </c>
      <c r="K279" s="1209" t="n">
        <v>400</v>
      </c>
      <c r="L279" s="1209" t="n">
        <v>1350</v>
      </c>
      <c r="M279" s="1210" t="n">
        <v>24.8747156304765</v>
      </c>
      <c r="N279" s="1211" t="n">
        <v>1365.6</v>
      </c>
      <c r="O279" s="1212" t="n">
        <v>38287.8865186425</v>
      </c>
      <c r="P279" s="1342" t="n">
        <v>46362.894698565</v>
      </c>
      <c r="Q279" s="1213" t="n">
        <v>18963.6149392538</v>
      </c>
      <c r="R279" s="1301" t="n">
        <v>57251.5014578963</v>
      </c>
      <c r="S279" s="1344" t="n">
        <v>65326.5096378188</v>
      </c>
    </row>
    <row r="280" s="1179" customFormat="true" ht="16.5" hidden="false" customHeight="false" outlineLevel="0" collapsed="false">
      <c r="A280" s="1391" t="s">
        <v>342</v>
      </c>
      <c r="B280" s="1395" t="n">
        <f aca="false">J280</f>
        <v>150</v>
      </c>
      <c r="C280" s="1395" t="s">
        <v>496</v>
      </c>
      <c r="D280" s="1395" t="n">
        <f aca="false">K280</f>
        <v>400</v>
      </c>
      <c r="E280" s="1395" t="s">
        <v>496</v>
      </c>
      <c r="F280" s="1393" t="n">
        <f aca="false">L280</f>
        <v>1400</v>
      </c>
      <c r="G280" s="1395" t="s">
        <v>496</v>
      </c>
      <c r="H280" s="1392" t="n">
        <v>4</v>
      </c>
      <c r="I280" s="1394" t="s">
        <v>497</v>
      </c>
      <c r="J280" s="1338" t="n">
        <v>150</v>
      </c>
      <c r="K280" s="1209" t="n">
        <v>400</v>
      </c>
      <c r="L280" s="1209" t="n">
        <v>1400</v>
      </c>
      <c r="M280" s="1210" t="n">
        <v>25.7083430525789</v>
      </c>
      <c r="N280" s="1211" t="n">
        <v>1433.88</v>
      </c>
      <c r="O280" s="1212" t="n">
        <v>39366.0344593688</v>
      </c>
      <c r="P280" s="1342" t="n">
        <v>47664.8368755975</v>
      </c>
      <c r="Q280" s="1213" t="n">
        <v>19742.0949534375</v>
      </c>
      <c r="R280" s="1301" t="n">
        <v>59108.1294128063</v>
      </c>
      <c r="S280" s="1344" t="n">
        <v>67406.931829035</v>
      </c>
    </row>
    <row r="281" s="1179" customFormat="true" ht="16.5" hidden="false" customHeight="false" outlineLevel="0" collapsed="false">
      <c r="A281" s="1391" t="s">
        <v>342</v>
      </c>
      <c r="B281" s="1395" t="n">
        <f aca="false">J281</f>
        <v>150</v>
      </c>
      <c r="C281" s="1395" t="s">
        <v>496</v>
      </c>
      <c r="D281" s="1395" t="n">
        <f aca="false">K281</f>
        <v>400</v>
      </c>
      <c r="E281" s="1395" t="s">
        <v>496</v>
      </c>
      <c r="F281" s="1393" t="n">
        <f aca="false">L281</f>
        <v>1450</v>
      </c>
      <c r="G281" s="1395" t="s">
        <v>496</v>
      </c>
      <c r="H281" s="1392" t="n">
        <v>4</v>
      </c>
      <c r="I281" s="1394" t="s">
        <v>497</v>
      </c>
      <c r="J281" s="1338" t="n">
        <v>150</v>
      </c>
      <c r="K281" s="1209" t="n">
        <v>400</v>
      </c>
      <c r="L281" s="1209" t="n">
        <v>1450</v>
      </c>
      <c r="M281" s="1210" t="n">
        <v>26.5419704746814</v>
      </c>
      <c r="N281" s="1211" t="n">
        <v>1502.16</v>
      </c>
      <c r="O281" s="1212" t="n">
        <v>40444.1825313038</v>
      </c>
      <c r="P281" s="1342" t="n">
        <v>48966.7789214213</v>
      </c>
      <c r="Q281" s="1213" t="n">
        <v>20305.07784783</v>
      </c>
      <c r="R281" s="1301" t="n">
        <v>60749.2603791338</v>
      </c>
      <c r="S281" s="1344" t="n">
        <v>69271.8567692513</v>
      </c>
    </row>
    <row r="282" s="1179" customFormat="true" ht="16.5" hidden="false" customHeight="false" outlineLevel="0" collapsed="false">
      <c r="A282" s="1391" t="s">
        <v>342</v>
      </c>
      <c r="B282" s="1395" t="n">
        <f aca="false">J282</f>
        <v>150</v>
      </c>
      <c r="C282" s="1395" t="s">
        <v>496</v>
      </c>
      <c r="D282" s="1395" t="n">
        <f aca="false">K282</f>
        <v>400</v>
      </c>
      <c r="E282" s="1395" t="s">
        <v>496</v>
      </c>
      <c r="F282" s="1393" t="n">
        <f aca="false">L282</f>
        <v>1500</v>
      </c>
      <c r="G282" s="1395" t="s">
        <v>496</v>
      </c>
      <c r="H282" s="1392" t="n">
        <v>4</v>
      </c>
      <c r="I282" s="1394" t="s">
        <v>497</v>
      </c>
      <c r="J282" s="1338" t="n">
        <v>150</v>
      </c>
      <c r="K282" s="1209" t="n">
        <v>400</v>
      </c>
      <c r="L282" s="1209" t="n">
        <v>1500</v>
      </c>
      <c r="M282" s="1210" t="n">
        <v>27.9606566967838</v>
      </c>
      <c r="N282" s="1211" t="n">
        <v>1570.44</v>
      </c>
      <c r="O282" s="1212" t="n">
        <v>42442.7418776813</v>
      </c>
      <c r="P282" s="1342" t="n">
        <v>51538.5580688663</v>
      </c>
      <c r="Q282" s="1213" t="n">
        <v>21083.5578620137</v>
      </c>
      <c r="R282" s="1301" t="n">
        <v>63526.299739695</v>
      </c>
      <c r="S282" s="1344" t="n">
        <v>72622.11593088</v>
      </c>
    </row>
    <row r="283" s="1179" customFormat="true" ht="16.5" hidden="false" customHeight="false" outlineLevel="0" collapsed="false">
      <c r="A283" s="1391" t="s">
        <v>342</v>
      </c>
      <c r="B283" s="1395" t="n">
        <f aca="false">J283</f>
        <v>150</v>
      </c>
      <c r="C283" s="1395" t="s">
        <v>496</v>
      </c>
      <c r="D283" s="1395" t="n">
        <f aca="false">K283</f>
        <v>400</v>
      </c>
      <c r="E283" s="1395" t="s">
        <v>496</v>
      </c>
      <c r="F283" s="1393" t="n">
        <f aca="false">L283</f>
        <v>1550</v>
      </c>
      <c r="G283" s="1395" t="s">
        <v>496</v>
      </c>
      <c r="H283" s="1392" t="n">
        <v>4</v>
      </c>
      <c r="I283" s="1394" t="s">
        <v>497</v>
      </c>
      <c r="J283" s="1338" t="n">
        <v>150</v>
      </c>
      <c r="K283" s="1209" t="n">
        <v>400</v>
      </c>
      <c r="L283" s="1209" t="n">
        <v>1550</v>
      </c>
      <c r="M283" s="1210" t="n">
        <v>28.7942841188862</v>
      </c>
      <c r="N283" s="1211" t="n">
        <v>1638.72</v>
      </c>
      <c r="O283" s="1212" t="n">
        <v>43520.8899496163</v>
      </c>
      <c r="P283" s="1342" t="n">
        <v>52840.5002458988</v>
      </c>
      <c r="Q283" s="1213" t="n">
        <v>21646.5407564062</v>
      </c>
      <c r="R283" s="1301" t="n">
        <v>65167.4307060225</v>
      </c>
      <c r="S283" s="1344" t="n">
        <v>74487.041002305</v>
      </c>
    </row>
    <row r="284" s="1179" customFormat="true" ht="16.5" hidden="false" customHeight="false" outlineLevel="0" collapsed="false">
      <c r="A284" s="1391" t="s">
        <v>342</v>
      </c>
      <c r="B284" s="1392" t="n">
        <f aca="false">J284</f>
        <v>150</v>
      </c>
      <c r="C284" s="1392" t="s">
        <v>496</v>
      </c>
      <c r="D284" s="1392" t="n">
        <f aca="false">K284</f>
        <v>400</v>
      </c>
      <c r="E284" s="1392" t="s">
        <v>496</v>
      </c>
      <c r="F284" s="1393" t="n">
        <f aca="false">L284</f>
        <v>1600</v>
      </c>
      <c r="G284" s="1392" t="s">
        <v>496</v>
      </c>
      <c r="H284" s="1392" t="n">
        <v>4</v>
      </c>
      <c r="I284" s="1394" t="s">
        <v>497</v>
      </c>
      <c r="J284" s="1338" t="n">
        <v>150</v>
      </c>
      <c r="K284" s="1209" t="n">
        <v>400</v>
      </c>
      <c r="L284" s="1209" t="n">
        <v>1600</v>
      </c>
      <c r="M284" s="1210" t="n">
        <v>29.6279115409886</v>
      </c>
      <c r="N284" s="1211" t="n">
        <v>1707</v>
      </c>
      <c r="O284" s="1212" t="n">
        <v>44599.0380215513</v>
      </c>
      <c r="P284" s="1342" t="n">
        <v>54142.4422917225</v>
      </c>
      <c r="Q284" s="1213" t="n">
        <v>22209.5237820075</v>
      </c>
      <c r="R284" s="1301" t="n">
        <v>66808.5618035588</v>
      </c>
      <c r="S284" s="1344" t="n">
        <v>76351.96607373</v>
      </c>
    </row>
    <row r="285" s="1179" customFormat="true" ht="16.5" hidden="false" customHeight="false" outlineLevel="0" collapsed="false">
      <c r="A285" s="1391" t="s">
        <v>342</v>
      </c>
      <c r="B285" s="1395" t="n">
        <f aca="false">J285</f>
        <v>150</v>
      </c>
      <c r="C285" s="1395" t="s">
        <v>496</v>
      </c>
      <c r="D285" s="1395" t="n">
        <f aca="false">K285</f>
        <v>400</v>
      </c>
      <c r="E285" s="1395" t="s">
        <v>496</v>
      </c>
      <c r="F285" s="1393" t="n">
        <f aca="false">L285</f>
        <v>1650</v>
      </c>
      <c r="G285" s="1395" t="s">
        <v>496</v>
      </c>
      <c r="H285" s="1392" t="n">
        <v>4</v>
      </c>
      <c r="I285" s="1394" t="s">
        <v>497</v>
      </c>
      <c r="J285" s="1338" t="n">
        <v>150</v>
      </c>
      <c r="K285" s="1209" t="n">
        <v>400</v>
      </c>
      <c r="L285" s="1209" t="n">
        <v>1650</v>
      </c>
      <c r="M285" s="1210" t="n">
        <v>30.4615389630911</v>
      </c>
      <c r="N285" s="1211" t="n">
        <v>1775.28</v>
      </c>
      <c r="O285" s="1212" t="n">
        <v>45677.1859622775</v>
      </c>
      <c r="P285" s="1342" t="n">
        <v>55444.384468755</v>
      </c>
      <c r="Q285" s="1213" t="n">
        <v>22988.0037961913</v>
      </c>
      <c r="R285" s="1301" t="n">
        <v>68665.1897584688</v>
      </c>
      <c r="S285" s="1344" t="n">
        <v>78432.3882649463</v>
      </c>
    </row>
    <row r="286" s="1179" customFormat="true" ht="16.5" hidden="false" customHeight="false" outlineLevel="0" collapsed="false">
      <c r="A286" s="1391" t="s">
        <v>342</v>
      </c>
      <c r="B286" s="1395" t="n">
        <f aca="false">J286</f>
        <v>150</v>
      </c>
      <c r="C286" s="1395" t="s">
        <v>496</v>
      </c>
      <c r="D286" s="1395" t="n">
        <f aca="false">K286</f>
        <v>400</v>
      </c>
      <c r="E286" s="1395" t="s">
        <v>496</v>
      </c>
      <c r="F286" s="1393" t="n">
        <f aca="false">L286</f>
        <v>1700</v>
      </c>
      <c r="G286" s="1395" t="s">
        <v>496</v>
      </c>
      <c r="H286" s="1392" t="n">
        <v>4</v>
      </c>
      <c r="I286" s="1394" t="s">
        <v>497</v>
      </c>
      <c r="J286" s="1338" t="n">
        <v>150</v>
      </c>
      <c r="K286" s="1209" t="n">
        <v>400</v>
      </c>
      <c r="L286" s="1209" t="n">
        <v>1700</v>
      </c>
      <c r="M286" s="1210" t="n">
        <v>31.2951663851935</v>
      </c>
      <c r="N286" s="1211" t="n">
        <v>1843.56</v>
      </c>
      <c r="O286" s="1212" t="n">
        <v>46755.3340342125</v>
      </c>
      <c r="P286" s="1342" t="n">
        <v>56746.3265145788</v>
      </c>
      <c r="Q286" s="1213" t="n">
        <v>23550.9866905838</v>
      </c>
      <c r="R286" s="1301" t="n">
        <v>70306.3207247963</v>
      </c>
      <c r="S286" s="1344" t="n">
        <v>80297.3132051625</v>
      </c>
    </row>
    <row r="287" s="1179" customFormat="true" ht="16.5" hidden="false" customHeight="false" outlineLevel="0" collapsed="false">
      <c r="A287" s="1391" t="s">
        <v>342</v>
      </c>
      <c r="B287" s="1395" t="n">
        <f aca="false">J287</f>
        <v>150</v>
      </c>
      <c r="C287" s="1395" t="s">
        <v>496</v>
      </c>
      <c r="D287" s="1395" t="n">
        <f aca="false">K287</f>
        <v>400</v>
      </c>
      <c r="E287" s="1395" t="s">
        <v>496</v>
      </c>
      <c r="F287" s="1393" t="n">
        <f aca="false">L287</f>
        <v>1750</v>
      </c>
      <c r="G287" s="1395" t="s">
        <v>496</v>
      </c>
      <c r="H287" s="1392" t="n">
        <v>4</v>
      </c>
      <c r="I287" s="1394" t="s">
        <v>497</v>
      </c>
      <c r="J287" s="1338" t="n">
        <v>150</v>
      </c>
      <c r="K287" s="1209" t="n">
        <v>400</v>
      </c>
      <c r="L287" s="1209" t="n">
        <v>1750</v>
      </c>
      <c r="M287" s="1210" t="n">
        <v>32.1287938072959</v>
      </c>
      <c r="N287" s="1211" t="n">
        <v>1911.84</v>
      </c>
      <c r="O287" s="1212" t="n">
        <v>47833.4821061475</v>
      </c>
      <c r="P287" s="1342" t="n">
        <v>58048.2686916113</v>
      </c>
      <c r="Q287" s="1213" t="n">
        <v>24329.4667047675</v>
      </c>
      <c r="R287" s="1301" t="n">
        <v>72162.948810915</v>
      </c>
      <c r="S287" s="1344" t="n">
        <v>82377.7353963788</v>
      </c>
    </row>
    <row r="288" s="1179" customFormat="true" ht="16.5" hidden="false" customHeight="false" outlineLevel="0" collapsed="false">
      <c r="A288" s="1391" t="s">
        <v>342</v>
      </c>
      <c r="B288" s="1395" t="n">
        <f aca="false">J288</f>
        <v>150</v>
      </c>
      <c r="C288" s="1395" t="s">
        <v>496</v>
      </c>
      <c r="D288" s="1395" t="n">
        <f aca="false">K288</f>
        <v>400</v>
      </c>
      <c r="E288" s="1395" t="s">
        <v>496</v>
      </c>
      <c r="F288" s="1393" t="n">
        <f aca="false">L288</f>
        <v>1800</v>
      </c>
      <c r="G288" s="1395" t="s">
        <v>496</v>
      </c>
      <c r="H288" s="1392" t="n">
        <v>4</v>
      </c>
      <c r="I288" s="1394" t="s">
        <v>497</v>
      </c>
      <c r="J288" s="1338" t="n">
        <v>150</v>
      </c>
      <c r="K288" s="1209" t="n">
        <v>400</v>
      </c>
      <c r="L288" s="1209" t="n">
        <v>1800</v>
      </c>
      <c r="M288" s="1210" t="n">
        <v>32.9624212293984</v>
      </c>
      <c r="N288" s="1211" t="n">
        <v>1980.12</v>
      </c>
      <c r="O288" s="1212" t="n">
        <v>48911.6300468738</v>
      </c>
      <c r="P288" s="1342" t="n">
        <v>59350.2108686438</v>
      </c>
      <c r="Q288" s="1213" t="n">
        <v>24892.44959916</v>
      </c>
      <c r="R288" s="1301" t="n">
        <v>73804.0796460338</v>
      </c>
      <c r="S288" s="1344" t="n">
        <v>84242.6604678038</v>
      </c>
    </row>
    <row r="289" s="1179" customFormat="true" ht="16.5" hidden="false" customHeight="false" outlineLevel="0" collapsed="false">
      <c r="A289" s="1391" t="s">
        <v>342</v>
      </c>
      <c r="B289" s="1395" t="n">
        <f aca="false">J289</f>
        <v>150</v>
      </c>
      <c r="C289" s="1395" t="s">
        <v>496</v>
      </c>
      <c r="D289" s="1395" t="n">
        <f aca="false">K289</f>
        <v>400</v>
      </c>
      <c r="E289" s="1395" t="s">
        <v>496</v>
      </c>
      <c r="F289" s="1393" t="n">
        <f aca="false">L289</f>
        <v>1850</v>
      </c>
      <c r="G289" s="1395" t="s">
        <v>496</v>
      </c>
      <c r="H289" s="1392" t="n">
        <v>4</v>
      </c>
      <c r="I289" s="1394" t="s">
        <v>497</v>
      </c>
      <c r="J289" s="1338" t="n">
        <v>150</v>
      </c>
      <c r="K289" s="1209" t="n">
        <v>400</v>
      </c>
      <c r="L289" s="1209" t="n">
        <v>1850</v>
      </c>
      <c r="M289" s="1210" t="n">
        <v>33.7960486515008</v>
      </c>
      <c r="N289" s="1211" t="n">
        <v>2048.4</v>
      </c>
      <c r="O289" s="1212" t="n">
        <v>49989.7781188088</v>
      </c>
      <c r="P289" s="1342" t="n">
        <v>60652.1529144675</v>
      </c>
      <c r="Q289" s="1213" t="n">
        <v>25670.9296133438</v>
      </c>
      <c r="R289" s="1301" t="n">
        <v>75660.7077321525</v>
      </c>
      <c r="S289" s="1344" t="n">
        <v>86323.0825278113</v>
      </c>
    </row>
    <row r="290" s="1179" customFormat="true" ht="16.5" hidden="false" customHeight="false" outlineLevel="0" collapsed="false">
      <c r="A290" s="1391" t="s">
        <v>342</v>
      </c>
      <c r="B290" s="1395" t="n">
        <f aca="false">J290</f>
        <v>150</v>
      </c>
      <c r="C290" s="1395" t="s">
        <v>496</v>
      </c>
      <c r="D290" s="1395" t="n">
        <f aca="false">K290</f>
        <v>400</v>
      </c>
      <c r="E290" s="1395" t="s">
        <v>496</v>
      </c>
      <c r="F290" s="1393" t="n">
        <f aca="false">L290</f>
        <v>1900</v>
      </c>
      <c r="G290" s="1395" t="s">
        <v>496</v>
      </c>
      <c r="H290" s="1392" t="n">
        <v>4</v>
      </c>
      <c r="I290" s="1394" t="s">
        <v>497</v>
      </c>
      <c r="J290" s="1338" t="n">
        <v>150</v>
      </c>
      <c r="K290" s="1209" t="n">
        <v>400</v>
      </c>
      <c r="L290" s="1209" t="n">
        <v>1900</v>
      </c>
      <c r="M290" s="1210" t="n">
        <v>34.6296760736033</v>
      </c>
      <c r="N290" s="1211" t="n">
        <v>2116.68</v>
      </c>
      <c r="O290" s="1212" t="n">
        <v>51067.9261907438</v>
      </c>
      <c r="P290" s="1342" t="n">
        <v>61954.0950915</v>
      </c>
      <c r="Q290" s="1213" t="n">
        <v>26233.9125077363</v>
      </c>
      <c r="R290" s="1301" t="n">
        <v>77301.83869848</v>
      </c>
      <c r="S290" s="1344" t="n">
        <v>88188.0075992363</v>
      </c>
    </row>
    <row r="291" s="1179" customFormat="true" ht="16.5" hidden="false" customHeight="false" outlineLevel="0" collapsed="false">
      <c r="A291" s="1391" t="s">
        <v>342</v>
      </c>
      <c r="B291" s="1395" t="n">
        <f aca="false">J291</f>
        <v>150</v>
      </c>
      <c r="C291" s="1395" t="s">
        <v>496</v>
      </c>
      <c r="D291" s="1395" t="n">
        <f aca="false">K291</f>
        <v>400</v>
      </c>
      <c r="E291" s="1395" t="s">
        <v>496</v>
      </c>
      <c r="F291" s="1393" t="n">
        <f aca="false">L291</f>
        <v>1950</v>
      </c>
      <c r="G291" s="1395" t="s">
        <v>496</v>
      </c>
      <c r="H291" s="1392" t="n">
        <v>4</v>
      </c>
      <c r="I291" s="1394" t="s">
        <v>497</v>
      </c>
      <c r="J291" s="1338" t="n">
        <v>150</v>
      </c>
      <c r="K291" s="1209" t="n">
        <v>400</v>
      </c>
      <c r="L291" s="1209" t="n">
        <v>1950</v>
      </c>
      <c r="M291" s="1210" t="n">
        <v>35.4633034957057</v>
      </c>
      <c r="N291" s="1211" t="n">
        <v>2184.96</v>
      </c>
      <c r="O291" s="1212" t="n">
        <v>52146.07413147</v>
      </c>
      <c r="P291" s="1342" t="n">
        <v>63256.0371373238</v>
      </c>
      <c r="Q291" s="1213" t="n">
        <v>26796.8955333375</v>
      </c>
      <c r="R291" s="1301" t="n">
        <v>78942.9696648075</v>
      </c>
      <c r="S291" s="1344" t="n">
        <v>90052.9326706613</v>
      </c>
    </row>
    <row r="292" s="1179" customFormat="true" ht="16.5" hidden="false" customHeight="false" outlineLevel="0" collapsed="false">
      <c r="A292" s="1391" t="s">
        <v>342</v>
      </c>
      <c r="B292" s="1395" t="n">
        <f aca="false">J292</f>
        <v>150</v>
      </c>
      <c r="C292" s="1395" t="s">
        <v>496</v>
      </c>
      <c r="D292" s="1395" t="n">
        <f aca="false">K292</f>
        <v>400</v>
      </c>
      <c r="E292" s="1395" t="s">
        <v>496</v>
      </c>
      <c r="F292" s="1393" t="n">
        <f aca="false">L292</f>
        <v>2000</v>
      </c>
      <c r="G292" s="1395" t="s">
        <v>496</v>
      </c>
      <c r="H292" s="1392" t="n">
        <v>4</v>
      </c>
      <c r="I292" s="1394" t="s">
        <v>497</v>
      </c>
      <c r="J292" s="1338" t="n">
        <v>150</v>
      </c>
      <c r="K292" s="1209" t="n">
        <v>400</v>
      </c>
      <c r="L292" s="1209" t="n">
        <v>2000</v>
      </c>
      <c r="M292" s="1210" t="n">
        <v>36.4530029178081</v>
      </c>
      <c r="N292" s="1211" t="n">
        <v>2253.24</v>
      </c>
      <c r="O292" s="1212" t="n">
        <v>53667.715126095</v>
      </c>
      <c r="P292" s="1342" t="n">
        <v>64721.0980323563</v>
      </c>
      <c r="Q292" s="1213" t="n">
        <v>27575.3754163125</v>
      </c>
      <c r="R292" s="1301" t="n">
        <v>81243.0905424075</v>
      </c>
      <c r="S292" s="1344" t="n">
        <v>92296.4734486688</v>
      </c>
    </row>
    <row r="293" s="1179" customFormat="true" ht="16.5" hidden="false" customHeight="false" outlineLevel="0" collapsed="false">
      <c r="A293" s="1391" t="s">
        <v>342</v>
      </c>
      <c r="B293" s="1395" t="n">
        <f aca="false">J293</f>
        <v>150</v>
      </c>
      <c r="C293" s="1395" t="s">
        <v>496</v>
      </c>
      <c r="D293" s="1395" t="n">
        <f aca="false">K293</f>
        <v>400</v>
      </c>
      <c r="E293" s="1395" t="s">
        <v>496</v>
      </c>
      <c r="F293" s="1393" t="n">
        <f aca="false">L293</f>
        <v>2050</v>
      </c>
      <c r="G293" s="1395" t="s">
        <v>496</v>
      </c>
      <c r="H293" s="1392" t="n">
        <v>4</v>
      </c>
      <c r="I293" s="1394" t="s">
        <v>497</v>
      </c>
      <c r="J293" s="1338" t="n">
        <v>150</v>
      </c>
      <c r="K293" s="1209" t="n">
        <v>400</v>
      </c>
      <c r="L293" s="1209" t="n">
        <v>2050</v>
      </c>
      <c r="M293" s="1210" t="n">
        <v>37.2866303399106</v>
      </c>
      <c r="N293" s="1211" t="n">
        <v>2321.52</v>
      </c>
      <c r="O293" s="1212" t="n">
        <v>54745.86319803</v>
      </c>
      <c r="P293" s="1342" t="n">
        <v>66023.04007818</v>
      </c>
      <c r="Q293" s="1213" t="n">
        <v>28138.3584419138</v>
      </c>
      <c r="R293" s="1301" t="n">
        <v>82884.2216399438</v>
      </c>
      <c r="S293" s="1344" t="n">
        <v>94161.3985200938</v>
      </c>
    </row>
    <row r="294" s="1179" customFormat="true" ht="16.5" hidden="false" customHeight="false" outlineLevel="0" collapsed="false">
      <c r="A294" s="1391" t="s">
        <v>342</v>
      </c>
      <c r="B294" s="1392" t="n">
        <f aca="false">J294</f>
        <v>150</v>
      </c>
      <c r="C294" s="1392" t="s">
        <v>496</v>
      </c>
      <c r="D294" s="1392" t="n">
        <f aca="false">K294</f>
        <v>400</v>
      </c>
      <c r="E294" s="1392" t="s">
        <v>496</v>
      </c>
      <c r="F294" s="1393" t="n">
        <f aca="false">L294</f>
        <v>2100</v>
      </c>
      <c r="G294" s="1392" t="s">
        <v>496</v>
      </c>
      <c r="H294" s="1392" t="n">
        <v>4</v>
      </c>
      <c r="I294" s="1394" t="s">
        <v>497</v>
      </c>
      <c r="J294" s="1338" t="n">
        <v>150</v>
      </c>
      <c r="K294" s="1209" t="n">
        <v>400</v>
      </c>
      <c r="L294" s="1209" t="n">
        <v>2100</v>
      </c>
      <c r="M294" s="1210" t="n">
        <v>38.120257762013</v>
      </c>
      <c r="N294" s="1211" t="n">
        <v>2389.8</v>
      </c>
      <c r="O294" s="1212" t="n">
        <v>55824.011269965</v>
      </c>
      <c r="P294" s="1342" t="n">
        <v>67324.9822552125</v>
      </c>
      <c r="Q294" s="1213" t="n">
        <v>28916.8383248888</v>
      </c>
      <c r="R294" s="1301" t="n">
        <v>84740.8495948538</v>
      </c>
      <c r="S294" s="1344" t="n">
        <v>96241.8205801013</v>
      </c>
    </row>
    <row r="295" s="1179" customFormat="true" ht="16.5" hidden="false" customHeight="false" outlineLevel="0" collapsed="false">
      <c r="A295" s="1391" t="s">
        <v>342</v>
      </c>
      <c r="B295" s="1395" t="n">
        <f aca="false">J295</f>
        <v>150</v>
      </c>
      <c r="C295" s="1395" t="s">
        <v>496</v>
      </c>
      <c r="D295" s="1395" t="n">
        <f aca="false">K295</f>
        <v>400</v>
      </c>
      <c r="E295" s="1395" t="s">
        <v>496</v>
      </c>
      <c r="F295" s="1393" t="n">
        <f aca="false">L295</f>
        <v>2150</v>
      </c>
      <c r="G295" s="1395" t="s">
        <v>496</v>
      </c>
      <c r="H295" s="1392" t="n">
        <v>4</v>
      </c>
      <c r="I295" s="1394" t="s">
        <v>497</v>
      </c>
      <c r="J295" s="1338" t="n">
        <v>150</v>
      </c>
      <c r="K295" s="1209" t="n">
        <v>400</v>
      </c>
      <c r="L295" s="1209" t="n">
        <v>2150</v>
      </c>
      <c r="M295" s="1210" t="n">
        <v>38.9538851841154</v>
      </c>
      <c r="N295" s="1211" t="n">
        <v>2458.08</v>
      </c>
      <c r="O295" s="1212" t="n">
        <v>56902.1593419</v>
      </c>
      <c r="P295" s="1342" t="n">
        <v>68626.9243010363</v>
      </c>
      <c r="Q295" s="1213" t="n">
        <v>29479.82135049</v>
      </c>
      <c r="R295" s="1301" t="n">
        <v>86381.98069239</v>
      </c>
      <c r="S295" s="1344" t="n">
        <v>98106.7456515263</v>
      </c>
    </row>
    <row r="296" s="1179" customFormat="true" ht="16.5" hidden="false" customHeight="false" outlineLevel="0" collapsed="false">
      <c r="A296" s="1391" t="s">
        <v>342</v>
      </c>
      <c r="B296" s="1395" t="n">
        <f aca="false">J296</f>
        <v>150</v>
      </c>
      <c r="C296" s="1395" t="s">
        <v>496</v>
      </c>
      <c r="D296" s="1395" t="n">
        <f aca="false">K296</f>
        <v>400</v>
      </c>
      <c r="E296" s="1395" t="s">
        <v>496</v>
      </c>
      <c r="F296" s="1393" t="n">
        <f aca="false">L296</f>
        <v>2200</v>
      </c>
      <c r="G296" s="1395" t="s">
        <v>496</v>
      </c>
      <c r="H296" s="1392" t="n">
        <v>4</v>
      </c>
      <c r="I296" s="1394" t="s">
        <v>497</v>
      </c>
      <c r="J296" s="1338" t="n">
        <v>150</v>
      </c>
      <c r="K296" s="1209" t="n">
        <v>400</v>
      </c>
      <c r="L296" s="1209" t="n">
        <v>2200</v>
      </c>
      <c r="M296" s="1210" t="n">
        <v>39.7875126062179</v>
      </c>
      <c r="N296" s="1211" t="n">
        <v>2526.36</v>
      </c>
      <c r="O296" s="1212" t="n">
        <v>57980.3072826263</v>
      </c>
      <c r="P296" s="1342" t="n">
        <v>69928.8664780688</v>
      </c>
      <c r="Q296" s="1213" t="n">
        <v>30258.301233465</v>
      </c>
      <c r="R296" s="1301" t="n">
        <v>88238.6085160913</v>
      </c>
      <c r="S296" s="1344" t="n">
        <v>100187.167711534</v>
      </c>
    </row>
    <row r="297" s="1179" customFormat="true" ht="16.5" hidden="false" customHeight="false" outlineLevel="0" collapsed="false">
      <c r="A297" s="1391" t="s">
        <v>342</v>
      </c>
      <c r="B297" s="1395" t="n">
        <f aca="false">J297</f>
        <v>150</v>
      </c>
      <c r="C297" s="1395" t="s">
        <v>496</v>
      </c>
      <c r="D297" s="1395" t="n">
        <f aca="false">K297</f>
        <v>400</v>
      </c>
      <c r="E297" s="1395" t="s">
        <v>496</v>
      </c>
      <c r="F297" s="1393" t="n">
        <f aca="false">L297</f>
        <v>2250</v>
      </c>
      <c r="G297" s="1395" t="s">
        <v>496</v>
      </c>
      <c r="H297" s="1392" t="n">
        <v>4</v>
      </c>
      <c r="I297" s="1394" t="s">
        <v>497</v>
      </c>
      <c r="J297" s="1338" t="n">
        <v>150</v>
      </c>
      <c r="K297" s="1209" t="n">
        <v>400</v>
      </c>
      <c r="L297" s="1209" t="n">
        <v>2250</v>
      </c>
      <c r="M297" s="1210" t="n">
        <v>40.6211400283203</v>
      </c>
      <c r="N297" s="1211" t="n">
        <v>2594.64</v>
      </c>
      <c r="O297" s="1212" t="n">
        <v>59058.4553545613</v>
      </c>
      <c r="P297" s="1342" t="n">
        <v>71230.8085238925</v>
      </c>
      <c r="Q297" s="1213" t="n">
        <v>30821.2842590661</v>
      </c>
      <c r="R297" s="1301" t="n">
        <v>89879.7396136274</v>
      </c>
      <c r="S297" s="1344" t="n">
        <v>102052.092782959</v>
      </c>
    </row>
    <row r="298" s="1179" customFormat="true" ht="16.5" hidden="false" customHeight="false" outlineLevel="0" collapsed="false">
      <c r="A298" s="1391" t="s">
        <v>342</v>
      </c>
      <c r="B298" s="1395" t="n">
        <f aca="false">J298</f>
        <v>150</v>
      </c>
      <c r="C298" s="1395" t="s">
        <v>496</v>
      </c>
      <c r="D298" s="1395" t="n">
        <f aca="false">K298</f>
        <v>400</v>
      </c>
      <c r="E298" s="1395" t="s">
        <v>496</v>
      </c>
      <c r="F298" s="1393" t="n">
        <f aca="false">L298</f>
        <v>2300</v>
      </c>
      <c r="G298" s="1395" t="s">
        <v>496</v>
      </c>
      <c r="H298" s="1392" t="n">
        <v>4</v>
      </c>
      <c r="I298" s="1394" t="s">
        <v>497</v>
      </c>
      <c r="J298" s="1338" t="n">
        <v>150</v>
      </c>
      <c r="K298" s="1209" t="n">
        <v>400</v>
      </c>
      <c r="L298" s="1209" t="n">
        <v>2300</v>
      </c>
      <c r="M298" s="1210" t="n">
        <v>41.4547674504227</v>
      </c>
      <c r="N298" s="1211" t="n">
        <v>2662.92</v>
      </c>
      <c r="O298" s="1212" t="n">
        <v>60136.6034264963</v>
      </c>
      <c r="P298" s="1342" t="n">
        <v>72532.750700925</v>
      </c>
      <c r="Q298" s="1213" t="n">
        <v>31384.2671534588</v>
      </c>
      <c r="R298" s="1301" t="n">
        <v>91520.870579955</v>
      </c>
      <c r="S298" s="1344" t="n">
        <v>103917.017854384</v>
      </c>
    </row>
    <row r="299" s="1179" customFormat="true" ht="16.5" hidden="false" customHeight="false" outlineLevel="0" collapsed="false">
      <c r="A299" s="1391" t="s">
        <v>342</v>
      </c>
      <c r="B299" s="1395" t="n">
        <f aca="false">J299</f>
        <v>150</v>
      </c>
      <c r="C299" s="1395" t="s">
        <v>496</v>
      </c>
      <c r="D299" s="1395" t="n">
        <f aca="false">K299</f>
        <v>400</v>
      </c>
      <c r="E299" s="1395" t="s">
        <v>496</v>
      </c>
      <c r="F299" s="1393" t="n">
        <f aca="false">L299</f>
        <v>2350</v>
      </c>
      <c r="G299" s="1395" t="s">
        <v>496</v>
      </c>
      <c r="H299" s="1392" t="n">
        <v>4</v>
      </c>
      <c r="I299" s="1394" t="s">
        <v>497</v>
      </c>
      <c r="J299" s="1338" t="n">
        <v>150</v>
      </c>
      <c r="K299" s="1209" t="n">
        <v>400</v>
      </c>
      <c r="L299" s="1209" t="n">
        <v>2350</v>
      </c>
      <c r="M299" s="1210" t="n">
        <v>42.2883948725252</v>
      </c>
      <c r="N299" s="1211" t="n">
        <v>2731.2</v>
      </c>
      <c r="O299" s="1212" t="n">
        <v>61214.7513672225</v>
      </c>
      <c r="P299" s="1342" t="n">
        <v>73834.6928779575</v>
      </c>
      <c r="Q299" s="1213" t="n">
        <v>32162.7471676425</v>
      </c>
      <c r="R299" s="1301" t="n">
        <v>93377.498534865</v>
      </c>
      <c r="S299" s="1344" t="n">
        <v>105997.4400456</v>
      </c>
    </row>
    <row r="300" s="1179" customFormat="true" ht="16.5" hidden="false" customHeight="false" outlineLevel="0" collapsed="false">
      <c r="A300" s="1391" t="s">
        <v>342</v>
      </c>
      <c r="B300" s="1395" t="n">
        <f aca="false">J300</f>
        <v>150</v>
      </c>
      <c r="C300" s="1395" t="s">
        <v>496</v>
      </c>
      <c r="D300" s="1395" t="n">
        <f aca="false">K300</f>
        <v>400</v>
      </c>
      <c r="E300" s="1395" t="s">
        <v>496</v>
      </c>
      <c r="F300" s="1393" t="n">
        <f aca="false">L300</f>
        <v>2400</v>
      </c>
      <c r="G300" s="1395" t="s">
        <v>496</v>
      </c>
      <c r="H300" s="1392" t="n">
        <v>4</v>
      </c>
      <c r="I300" s="1394" t="s">
        <v>497</v>
      </c>
      <c r="J300" s="1338" t="n">
        <v>150</v>
      </c>
      <c r="K300" s="1209" t="n">
        <v>400</v>
      </c>
      <c r="L300" s="1209" t="n">
        <v>2400</v>
      </c>
      <c r="M300" s="1210" t="n">
        <v>43.1220222946276</v>
      </c>
      <c r="N300" s="1211" t="n">
        <v>2799.48</v>
      </c>
      <c r="O300" s="1212" t="n">
        <v>62292.8994391575</v>
      </c>
      <c r="P300" s="1342" t="n">
        <v>75136.6349237813</v>
      </c>
      <c r="Q300" s="1213" t="n">
        <v>32725.7301932438</v>
      </c>
      <c r="R300" s="1301" t="n">
        <v>95018.6296324013</v>
      </c>
      <c r="S300" s="1344" t="n">
        <v>107862.365117025</v>
      </c>
    </row>
    <row r="301" s="1179" customFormat="true" ht="16.5" hidden="false" customHeight="false" outlineLevel="0" collapsed="false">
      <c r="A301" s="1391" t="s">
        <v>342</v>
      </c>
      <c r="B301" s="1395" t="n">
        <f aca="false">J301</f>
        <v>150</v>
      </c>
      <c r="C301" s="1395" t="s">
        <v>496</v>
      </c>
      <c r="D301" s="1395" t="n">
        <f aca="false">K301</f>
        <v>400</v>
      </c>
      <c r="E301" s="1395" t="s">
        <v>496</v>
      </c>
      <c r="F301" s="1393" t="n">
        <f aca="false">L301</f>
        <v>2450</v>
      </c>
      <c r="G301" s="1395" t="s">
        <v>496</v>
      </c>
      <c r="H301" s="1392" t="n">
        <v>4</v>
      </c>
      <c r="I301" s="1394" t="s">
        <v>497</v>
      </c>
      <c r="J301" s="1338" t="n">
        <v>150</v>
      </c>
      <c r="K301" s="1209" t="n">
        <v>400</v>
      </c>
      <c r="L301" s="1209" t="n">
        <v>2450</v>
      </c>
      <c r="M301" s="1210" t="n">
        <v>43.95564971673</v>
      </c>
      <c r="N301" s="1211" t="n">
        <v>2867.76</v>
      </c>
      <c r="O301" s="1212" t="n">
        <v>63371.0475110925</v>
      </c>
      <c r="P301" s="1342" t="n">
        <v>76438.5771008138</v>
      </c>
      <c r="Q301" s="1213" t="n">
        <v>33504.2100762188</v>
      </c>
      <c r="R301" s="1301" t="n">
        <v>96875.2575873113</v>
      </c>
      <c r="S301" s="1344" t="n">
        <v>109942.787177033</v>
      </c>
    </row>
    <row r="302" s="1179" customFormat="true" ht="16.5" hidden="false" customHeight="false" outlineLevel="0" collapsed="false">
      <c r="A302" s="1391" t="s">
        <v>342</v>
      </c>
      <c r="B302" s="1395" t="n">
        <f aca="false">J302</f>
        <v>150</v>
      </c>
      <c r="C302" s="1395" t="s">
        <v>496</v>
      </c>
      <c r="D302" s="1395" t="n">
        <f aca="false">K302</f>
        <v>400</v>
      </c>
      <c r="E302" s="1395" t="s">
        <v>496</v>
      </c>
      <c r="F302" s="1393" t="n">
        <f aca="false">L302</f>
        <v>2500</v>
      </c>
      <c r="G302" s="1395" t="s">
        <v>496</v>
      </c>
      <c r="H302" s="1392" t="n">
        <v>4</v>
      </c>
      <c r="I302" s="1394" t="s">
        <v>497</v>
      </c>
      <c r="J302" s="1338" t="n">
        <v>150</v>
      </c>
      <c r="K302" s="1209" t="n">
        <v>400</v>
      </c>
      <c r="L302" s="1209" t="n">
        <v>2500</v>
      </c>
      <c r="M302" s="1210" t="n">
        <v>45.3743359388325</v>
      </c>
      <c r="N302" s="1211" t="n">
        <v>2936.04</v>
      </c>
      <c r="O302" s="1212" t="n">
        <v>65369.60685747</v>
      </c>
      <c r="P302" s="1342" t="n">
        <v>79010.3562482588</v>
      </c>
      <c r="Q302" s="1213" t="n">
        <v>34067.19310182</v>
      </c>
      <c r="R302" s="1301" t="n">
        <v>99436.79995929</v>
      </c>
      <c r="S302" s="1344" t="n">
        <v>113077.549350079</v>
      </c>
    </row>
    <row r="303" s="1179" customFormat="true" ht="16.5" hidden="false" customHeight="false" outlineLevel="0" collapsed="false">
      <c r="A303" s="1391" t="s">
        <v>342</v>
      </c>
      <c r="B303" s="1395" t="n">
        <f aca="false">J303</f>
        <v>150</v>
      </c>
      <c r="C303" s="1395" t="s">
        <v>496</v>
      </c>
      <c r="D303" s="1395" t="n">
        <f aca="false">K303</f>
        <v>400</v>
      </c>
      <c r="E303" s="1395" t="s">
        <v>496</v>
      </c>
      <c r="F303" s="1393" t="n">
        <f aca="false">L303</f>
        <v>2550</v>
      </c>
      <c r="G303" s="1395" t="s">
        <v>496</v>
      </c>
      <c r="H303" s="1392" t="n">
        <v>4</v>
      </c>
      <c r="I303" s="1394" t="s">
        <v>497</v>
      </c>
      <c r="J303" s="1338" t="n">
        <v>150</v>
      </c>
      <c r="K303" s="1209" t="n">
        <v>400</v>
      </c>
      <c r="L303" s="1209" t="n">
        <v>2550</v>
      </c>
      <c r="M303" s="1210" t="n">
        <v>46.2079633609349</v>
      </c>
      <c r="N303" s="1211" t="n">
        <v>3004.32</v>
      </c>
      <c r="O303" s="1212" t="n">
        <v>66788.485159095</v>
      </c>
      <c r="P303" s="1342" t="n">
        <v>80325.4191690825</v>
      </c>
      <c r="Q303" s="1213" t="n">
        <v>34845.672984795</v>
      </c>
      <c r="R303" s="1301" t="n">
        <v>101634.15814389</v>
      </c>
      <c r="S303" s="1344" t="n">
        <v>115171.092153878</v>
      </c>
    </row>
    <row r="304" s="1179" customFormat="true" ht="16.5" hidden="false" customHeight="false" outlineLevel="0" collapsed="false">
      <c r="A304" s="1391" t="s">
        <v>342</v>
      </c>
      <c r="B304" s="1392" t="n">
        <f aca="false">J304</f>
        <v>150</v>
      </c>
      <c r="C304" s="1392" t="s">
        <v>496</v>
      </c>
      <c r="D304" s="1392" t="n">
        <f aca="false">K304</f>
        <v>400</v>
      </c>
      <c r="E304" s="1392" t="s">
        <v>496</v>
      </c>
      <c r="F304" s="1393" t="n">
        <f aca="false">L304</f>
        <v>2600</v>
      </c>
      <c r="G304" s="1392" t="s">
        <v>496</v>
      </c>
      <c r="H304" s="1392" t="n">
        <v>4</v>
      </c>
      <c r="I304" s="1394" t="s">
        <v>497</v>
      </c>
      <c r="J304" s="1338" t="n">
        <v>150</v>
      </c>
      <c r="K304" s="1209" t="n">
        <v>400</v>
      </c>
      <c r="L304" s="1209" t="n">
        <v>2600</v>
      </c>
      <c r="M304" s="1210" t="n">
        <v>47.0415907830373</v>
      </c>
      <c r="N304" s="1211" t="n">
        <v>3072.6</v>
      </c>
      <c r="O304" s="1212" t="n">
        <v>67866.63323103</v>
      </c>
      <c r="P304" s="1342" t="n">
        <v>81627.361346115</v>
      </c>
      <c r="Q304" s="1213" t="n">
        <v>35408.6560103963</v>
      </c>
      <c r="R304" s="1301" t="n">
        <v>103275.289241426</v>
      </c>
      <c r="S304" s="1344" t="n">
        <v>117036.017356511</v>
      </c>
    </row>
    <row r="305" s="1179" customFormat="true" ht="16.5" hidden="false" customHeight="false" outlineLevel="0" collapsed="false">
      <c r="A305" s="1391" t="s">
        <v>342</v>
      </c>
      <c r="B305" s="1395" t="n">
        <f aca="false">J305</f>
        <v>150</v>
      </c>
      <c r="C305" s="1395" t="s">
        <v>496</v>
      </c>
      <c r="D305" s="1395" t="n">
        <f aca="false">K305</f>
        <v>400</v>
      </c>
      <c r="E305" s="1395" t="s">
        <v>496</v>
      </c>
      <c r="F305" s="1393" t="n">
        <f aca="false">L305</f>
        <v>2650</v>
      </c>
      <c r="G305" s="1395" t="s">
        <v>496</v>
      </c>
      <c r="H305" s="1392" t="n">
        <v>4</v>
      </c>
      <c r="I305" s="1394" t="s">
        <v>497</v>
      </c>
      <c r="J305" s="1338" t="n">
        <v>150</v>
      </c>
      <c r="K305" s="1209" t="n">
        <v>400</v>
      </c>
      <c r="L305" s="1209" t="n">
        <v>2650</v>
      </c>
      <c r="M305" s="1210" t="n">
        <v>47.8752182051398</v>
      </c>
      <c r="N305" s="1211" t="n">
        <v>3140.88</v>
      </c>
      <c r="O305" s="1212" t="n">
        <v>68944.7811717563</v>
      </c>
      <c r="P305" s="1342" t="n">
        <v>82929.3033919388</v>
      </c>
      <c r="Q305" s="1213" t="n">
        <v>36187.1358933713</v>
      </c>
      <c r="R305" s="1301" t="n">
        <v>105131.917065128</v>
      </c>
      <c r="S305" s="1344" t="n">
        <v>119116.43928531</v>
      </c>
    </row>
    <row r="306" customFormat="false" ht="16.5" hidden="false" customHeight="false" outlineLevel="0" collapsed="false">
      <c r="A306" s="1391" t="s">
        <v>342</v>
      </c>
      <c r="B306" s="1395" t="n">
        <f aca="false">J306</f>
        <v>150</v>
      </c>
      <c r="C306" s="1395" t="s">
        <v>496</v>
      </c>
      <c r="D306" s="1395" t="n">
        <f aca="false">K306</f>
        <v>400</v>
      </c>
      <c r="E306" s="1395" t="s">
        <v>496</v>
      </c>
      <c r="F306" s="1393" t="n">
        <f aca="false">L306</f>
        <v>2700</v>
      </c>
      <c r="G306" s="1395" t="s">
        <v>496</v>
      </c>
      <c r="H306" s="1392" t="n">
        <v>4</v>
      </c>
      <c r="I306" s="1394" t="s">
        <v>497</v>
      </c>
      <c r="J306" s="1338" t="n">
        <v>150</v>
      </c>
      <c r="K306" s="1209" t="n">
        <v>400</v>
      </c>
      <c r="L306" s="1209" t="n">
        <v>2700</v>
      </c>
      <c r="M306" s="1210" t="n">
        <v>48.7088456272422</v>
      </c>
      <c r="N306" s="1211" t="n">
        <v>3209.16</v>
      </c>
      <c r="O306" s="1212" t="n">
        <v>70022.9292436913</v>
      </c>
      <c r="P306" s="1342" t="n">
        <v>84231.2455689713</v>
      </c>
      <c r="Q306" s="1213" t="n">
        <v>36750.1189189725</v>
      </c>
      <c r="R306" s="1301" t="n">
        <v>106773.048162664</v>
      </c>
      <c r="S306" s="1344" t="n">
        <v>120981.364487944</v>
      </c>
    </row>
    <row r="307" customFormat="false" ht="16.5" hidden="false" customHeight="false" outlineLevel="0" collapsed="false">
      <c r="A307" s="1391" t="s">
        <v>342</v>
      </c>
      <c r="B307" s="1395" t="n">
        <f aca="false">J307</f>
        <v>150</v>
      </c>
      <c r="C307" s="1395" t="s">
        <v>496</v>
      </c>
      <c r="D307" s="1395" t="n">
        <f aca="false">K307</f>
        <v>400</v>
      </c>
      <c r="E307" s="1395" t="s">
        <v>496</v>
      </c>
      <c r="F307" s="1393" t="n">
        <f aca="false">L307</f>
        <v>2750</v>
      </c>
      <c r="G307" s="1395" t="s">
        <v>496</v>
      </c>
      <c r="H307" s="1392" t="n">
        <v>4</v>
      </c>
      <c r="I307" s="1394" t="s">
        <v>497</v>
      </c>
      <c r="J307" s="1338" t="n">
        <v>150</v>
      </c>
      <c r="K307" s="1209" t="n">
        <v>400</v>
      </c>
      <c r="L307" s="1209" t="n">
        <v>2750</v>
      </c>
      <c r="M307" s="1210" t="n">
        <v>49.5424730493446</v>
      </c>
      <c r="N307" s="1211" t="n">
        <v>3277.44</v>
      </c>
      <c r="O307" s="1212" t="n">
        <v>71101.0773156263</v>
      </c>
      <c r="P307" s="1342" t="n">
        <v>85533.187614795</v>
      </c>
      <c r="Q307" s="1213" t="n">
        <v>37313.101813365</v>
      </c>
      <c r="R307" s="1301" t="n">
        <v>108414.179128991</v>
      </c>
      <c r="S307" s="1344" t="n">
        <v>122846.28942816</v>
      </c>
    </row>
    <row r="308" customFormat="false" ht="16.5" hidden="false" customHeight="false" outlineLevel="0" collapsed="false">
      <c r="A308" s="1391" t="s">
        <v>342</v>
      </c>
      <c r="B308" s="1395" t="n">
        <f aca="false">J308</f>
        <v>150</v>
      </c>
      <c r="C308" s="1395" t="s">
        <v>496</v>
      </c>
      <c r="D308" s="1395" t="n">
        <f aca="false">K308</f>
        <v>400</v>
      </c>
      <c r="E308" s="1395" t="s">
        <v>496</v>
      </c>
      <c r="F308" s="1393" t="n">
        <f aca="false">L308</f>
        <v>2800</v>
      </c>
      <c r="G308" s="1395" t="s">
        <v>496</v>
      </c>
      <c r="H308" s="1392" t="n">
        <v>4</v>
      </c>
      <c r="I308" s="1394" t="s">
        <v>497</v>
      </c>
      <c r="J308" s="1338" t="n">
        <v>150</v>
      </c>
      <c r="K308" s="1209" t="n">
        <v>400</v>
      </c>
      <c r="L308" s="1209" t="n">
        <v>2800</v>
      </c>
      <c r="M308" s="1210" t="n">
        <v>50.3761004714471</v>
      </c>
      <c r="N308" s="1211" t="n">
        <v>3345.72</v>
      </c>
      <c r="O308" s="1212" t="n">
        <v>72179.2252563525</v>
      </c>
      <c r="P308" s="1342" t="n">
        <v>86835.1297918275</v>
      </c>
      <c r="Q308" s="1213" t="n">
        <v>38091.5818275488</v>
      </c>
      <c r="R308" s="1301" t="n">
        <v>110270.807083901</v>
      </c>
      <c r="S308" s="1344" t="n">
        <v>124926.711619376</v>
      </c>
    </row>
    <row r="309" customFormat="false" ht="16.5" hidden="false" customHeight="false" outlineLevel="0" collapsed="false">
      <c r="A309" s="1391" t="s">
        <v>342</v>
      </c>
      <c r="B309" s="1395" t="n">
        <f aca="false">J309</f>
        <v>150</v>
      </c>
      <c r="C309" s="1395" t="s">
        <v>496</v>
      </c>
      <c r="D309" s="1395" t="n">
        <f aca="false">K309</f>
        <v>400</v>
      </c>
      <c r="E309" s="1395" t="s">
        <v>496</v>
      </c>
      <c r="F309" s="1393" t="n">
        <f aca="false">L309</f>
        <v>2850</v>
      </c>
      <c r="G309" s="1395" t="s">
        <v>496</v>
      </c>
      <c r="H309" s="1392" t="n">
        <v>4</v>
      </c>
      <c r="I309" s="1394" t="s">
        <v>497</v>
      </c>
      <c r="J309" s="1338" t="n">
        <v>150</v>
      </c>
      <c r="K309" s="1209" t="n">
        <v>400</v>
      </c>
      <c r="L309" s="1209" t="n">
        <v>2850</v>
      </c>
      <c r="M309" s="1210" t="n">
        <v>51.2097278935495</v>
      </c>
      <c r="N309" s="1211" t="n">
        <v>3414</v>
      </c>
      <c r="O309" s="1212" t="n">
        <v>73257.3733282875</v>
      </c>
      <c r="P309" s="1342" t="n">
        <v>88137.07196886</v>
      </c>
      <c r="Q309" s="1213" t="n">
        <v>38654.5647219413</v>
      </c>
      <c r="R309" s="1301" t="n">
        <v>111911.938050229</v>
      </c>
      <c r="S309" s="1344" t="n">
        <v>126791.636690801</v>
      </c>
    </row>
    <row r="310" customFormat="false" ht="16.5" hidden="false" customHeight="false" outlineLevel="0" collapsed="false">
      <c r="A310" s="1391" t="s">
        <v>342</v>
      </c>
      <c r="B310" s="1395" t="n">
        <f aca="false">J310</f>
        <v>150</v>
      </c>
      <c r="C310" s="1395" t="s">
        <v>496</v>
      </c>
      <c r="D310" s="1395" t="n">
        <f aca="false">K310</f>
        <v>400</v>
      </c>
      <c r="E310" s="1395" t="s">
        <v>496</v>
      </c>
      <c r="F310" s="1393" t="n">
        <f aca="false">L310</f>
        <v>2900</v>
      </c>
      <c r="G310" s="1395" t="s">
        <v>496</v>
      </c>
      <c r="H310" s="1392" t="n">
        <v>4</v>
      </c>
      <c r="I310" s="1394" t="s">
        <v>497</v>
      </c>
      <c r="J310" s="1338" t="n">
        <v>150</v>
      </c>
      <c r="K310" s="1209" t="n">
        <v>400</v>
      </c>
      <c r="L310" s="1209" t="n">
        <v>2900</v>
      </c>
      <c r="M310" s="1210" t="n">
        <v>52.0433553156519</v>
      </c>
      <c r="N310" s="1211" t="n">
        <v>3482.28</v>
      </c>
      <c r="O310" s="1212" t="n">
        <v>74335.5214002225</v>
      </c>
      <c r="P310" s="1342" t="n">
        <v>89439.0140146838</v>
      </c>
      <c r="Q310" s="1213" t="n">
        <v>39433.044736125</v>
      </c>
      <c r="R310" s="1301" t="n">
        <v>113768.566136348</v>
      </c>
      <c r="S310" s="1344" t="n">
        <v>128872.058750809</v>
      </c>
    </row>
    <row r="311" customFormat="false" ht="16.5" hidden="false" customHeight="false" outlineLevel="0" collapsed="false">
      <c r="A311" s="1391" t="s">
        <v>342</v>
      </c>
      <c r="B311" s="1395" t="n">
        <f aca="false">J311</f>
        <v>150</v>
      </c>
      <c r="C311" s="1395" t="s">
        <v>496</v>
      </c>
      <c r="D311" s="1395" t="n">
        <f aca="false">K311</f>
        <v>400</v>
      </c>
      <c r="E311" s="1395" t="s">
        <v>496</v>
      </c>
      <c r="F311" s="1410" t="n">
        <f aca="false">L311</f>
        <v>2950</v>
      </c>
      <c r="G311" s="1395" t="s">
        <v>496</v>
      </c>
      <c r="H311" s="1392" t="n">
        <v>4</v>
      </c>
      <c r="I311" s="1394" t="s">
        <v>497</v>
      </c>
      <c r="J311" s="1338" t="n">
        <v>150</v>
      </c>
      <c r="K311" s="1209" t="n">
        <v>400</v>
      </c>
      <c r="L311" s="1209" t="n">
        <v>2950</v>
      </c>
      <c r="M311" s="1210" t="n">
        <v>52.8769827377544</v>
      </c>
      <c r="N311" s="1211" t="n">
        <v>3550.56</v>
      </c>
      <c r="O311" s="1212" t="n">
        <v>75413.6693409488</v>
      </c>
      <c r="P311" s="1342" t="n">
        <v>90740.9561917163</v>
      </c>
      <c r="Q311" s="1213" t="n">
        <v>39996.0276305175</v>
      </c>
      <c r="R311" s="1301" t="n">
        <v>115409.696971466</v>
      </c>
      <c r="S311" s="1344" t="n">
        <v>130736.983822234</v>
      </c>
    </row>
    <row r="312" customFormat="false" ht="16.5" hidden="false" customHeight="false" outlineLevel="0" collapsed="false">
      <c r="A312" s="1391" t="s">
        <v>342</v>
      </c>
      <c r="B312" s="1392" t="n">
        <f aca="false">J312</f>
        <v>150</v>
      </c>
      <c r="C312" s="1392" t="s">
        <v>496</v>
      </c>
      <c r="D312" s="1392" t="n">
        <f aca="false">K312</f>
        <v>400</v>
      </c>
      <c r="E312" s="1392" t="s">
        <v>496</v>
      </c>
      <c r="F312" s="1393" t="n">
        <f aca="false">L312</f>
        <v>3000</v>
      </c>
      <c r="G312" s="1392" t="s">
        <v>496</v>
      </c>
      <c r="H312" s="1392" t="n">
        <v>4</v>
      </c>
      <c r="I312" s="1394" t="s">
        <v>497</v>
      </c>
      <c r="J312" s="1356" t="n">
        <v>150</v>
      </c>
      <c r="K312" s="1232" t="n">
        <v>400</v>
      </c>
      <c r="L312" s="1232" t="n">
        <v>3000</v>
      </c>
      <c r="M312" s="1233" t="n">
        <v>54.0227541598568</v>
      </c>
      <c r="N312" s="1234" t="n">
        <v>3618.84</v>
      </c>
      <c r="O312" s="1235" t="n">
        <v>76751.5057708838</v>
      </c>
      <c r="P312" s="1353" t="n">
        <v>92302.58659554</v>
      </c>
      <c r="Q312" s="1236" t="n">
        <v>40774.5076447013</v>
      </c>
      <c r="R312" s="1307" t="n">
        <v>117526.013415585</v>
      </c>
      <c r="S312" s="1355" t="n">
        <v>133077.094240241</v>
      </c>
    </row>
    <row r="313" customFormat="false" ht="15.75" hidden="false" customHeight="false" outlineLevel="0" collapsed="false">
      <c r="M313" s="179"/>
      <c r="P313" s="179"/>
      <c r="R313" s="179"/>
      <c r="S313" s="179"/>
    </row>
    <row r="314" customFormat="false" ht="15.75" hidden="false" customHeight="false" outlineLevel="0" collapsed="false">
      <c r="M314" s="179"/>
      <c r="P314" s="179"/>
      <c r="R314" s="179"/>
      <c r="S314" s="179"/>
    </row>
    <row r="315" customFormat="false" ht="15.75" hidden="false" customHeight="false" outlineLevel="0" collapsed="false">
      <c r="M315" s="179"/>
      <c r="P315" s="179"/>
      <c r="R315" s="179"/>
      <c r="S315" s="179"/>
    </row>
    <row r="316" customFormat="false" ht="15.75" hidden="false" customHeight="false" outlineLevel="0" collapsed="false">
      <c r="M316" s="179"/>
      <c r="P316" s="179"/>
      <c r="R316" s="179"/>
      <c r="S316" s="179"/>
    </row>
    <row r="317" customFormat="false" ht="15.75" hidden="false" customHeight="false" outlineLevel="0" collapsed="false">
      <c r="M317" s="179"/>
      <c r="P317" s="179"/>
      <c r="R317" s="179"/>
      <c r="S317" s="179"/>
    </row>
    <row r="318" customFormat="false" ht="15.75" hidden="false" customHeight="false" outlineLevel="0" collapsed="false">
      <c r="M318" s="179"/>
      <c r="P318" s="179"/>
      <c r="R318" s="179"/>
      <c r="S318" s="179"/>
    </row>
    <row r="319" customFormat="false" ht="15.75" hidden="false" customHeight="false" outlineLevel="0" collapsed="false">
      <c r="M319" s="179"/>
      <c r="P319" s="179"/>
      <c r="R319" s="179"/>
      <c r="S319" s="179"/>
    </row>
    <row r="320" customFormat="false" ht="15.75" hidden="false" customHeight="false" outlineLevel="0" collapsed="false">
      <c r="M320" s="179"/>
      <c r="P320" s="179"/>
      <c r="R320" s="179"/>
      <c r="S320" s="179"/>
    </row>
    <row r="321" customFormat="false" ht="15.75" hidden="false" customHeight="false" outlineLevel="0" collapsed="false">
      <c r="M321" s="179"/>
      <c r="P321" s="179"/>
      <c r="R321" s="179"/>
      <c r="S321" s="179"/>
    </row>
    <row r="322" customFormat="false" ht="15.75" hidden="false" customHeight="false" outlineLevel="0" collapsed="false">
      <c r="M322" s="179"/>
      <c r="P322" s="179"/>
      <c r="R322" s="179"/>
      <c r="S322" s="179"/>
    </row>
    <row r="323" customFormat="false" ht="15.75" hidden="false" customHeight="false" outlineLevel="0" collapsed="false">
      <c r="M323" s="179"/>
      <c r="P323" s="179"/>
      <c r="R323" s="179"/>
      <c r="S323" s="179"/>
    </row>
    <row r="324" customFormat="false" ht="15.75" hidden="false" customHeight="false" outlineLevel="0" collapsed="false">
      <c r="M324" s="179"/>
      <c r="P324" s="179"/>
      <c r="R324" s="179"/>
      <c r="S324" s="179"/>
    </row>
    <row r="325" customFormat="false" ht="15.75" hidden="false" customHeight="false" outlineLevel="0" collapsed="false">
      <c r="M325" s="179"/>
      <c r="P325" s="179"/>
      <c r="R325" s="179"/>
      <c r="S325" s="179"/>
    </row>
    <row r="326" customFormat="false" ht="15.75" hidden="false" customHeight="false" outlineLevel="0" collapsed="false">
      <c r="M326" s="179"/>
      <c r="P326" s="179"/>
      <c r="R326" s="179"/>
      <c r="S326" s="179"/>
    </row>
    <row r="327" customFormat="false" ht="15.75" hidden="false" customHeight="false" outlineLevel="0" collapsed="false">
      <c r="M327" s="179"/>
      <c r="P327" s="179"/>
      <c r="R327" s="179"/>
      <c r="S327" s="179"/>
    </row>
    <row r="328" customFormat="false" ht="15.75" hidden="false" customHeight="false" outlineLevel="0" collapsed="false">
      <c r="M328" s="179"/>
      <c r="P328" s="179"/>
      <c r="R328" s="179"/>
      <c r="S328" s="179"/>
    </row>
    <row r="329" customFormat="false" ht="15.75" hidden="false" customHeight="false" outlineLevel="0" collapsed="false">
      <c r="M329" s="179"/>
      <c r="P329" s="179"/>
      <c r="R329" s="179"/>
      <c r="S329" s="179"/>
    </row>
    <row r="330" customFormat="false" ht="15.75" hidden="false" customHeight="false" outlineLevel="0" collapsed="false">
      <c r="M330" s="179"/>
      <c r="P330" s="179"/>
      <c r="R330" s="179"/>
      <c r="S330" s="179"/>
    </row>
    <row r="331" customFormat="false" ht="15.75" hidden="false" customHeight="false" outlineLevel="0" collapsed="false">
      <c r="M331" s="179"/>
      <c r="P331" s="179"/>
      <c r="R331" s="179"/>
      <c r="S331" s="179"/>
    </row>
    <row r="332" customFormat="false" ht="15.75" hidden="false" customHeight="false" outlineLevel="0" collapsed="false">
      <c r="M332" s="179"/>
      <c r="P332" s="179"/>
      <c r="R332" s="179"/>
      <c r="S332" s="179"/>
    </row>
    <row r="333" customFormat="false" ht="15.75" hidden="false" customHeight="false" outlineLevel="0" collapsed="false">
      <c r="M333" s="179"/>
      <c r="P333" s="179"/>
      <c r="R333" s="179"/>
      <c r="S333" s="179"/>
    </row>
    <row r="334" customFormat="false" ht="15.75" hidden="false" customHeight="false" outlineLevel="0" collapsed="false">
      <c r="M334" s="179"/>
      <c r="P334" s="179"/>
      <c r="R334" s="179"/>
      <c r="S334" s="179"/>
    </row>
    <row r="335" customFormat="false" ht="15.75" hidden="false" customHeight="false" outlineLevel="0" collapsed="false">
      <c r="M335" s="179"/>
      <c r="P335" s="179"/>
      <c r="R335" s="179"/>
      <c r="S335" s="179"/>
    </row>
    <row r="336" customFormat="false" ht="15.75" hidden="false" customHeight="false" outlineLevel="0" collapsed="false">
      <c r="M336" s="179"/>
      <c r="P336" s="179"/>
      <c r="R336" s="179"/>
      <c r="S336" s="179"/>
    </row>
    <row r="337" customFormat="false" ht="15.75" hidden="false" customHeight="false" outlineLevel="0" collapsed="false">
      <c r="M337" s="179"/>
      <c r="P337" s="179"/>
      <c r="R337" s="179"/>
      <c r="S337" s="179"/>
    </row>
    <row r="338" customFormat="false" ht="15.75" hidden="false" customHeight="false" outlineLevel="0" collapsed="false">
      <c r="M338" s="179"/>
      <c r="P338" s="179"/>
      <c r="R338" s="179"/>
      <c r="S338" s="179"/>
    </row>
    <row r="339" customFormat="false" ht="15.75" hidden="false" customHeight="false" outlineLevel="0" collapsed="false">
      <c r="M339" s="179"/>
      <c r="P339" s="179"/>
      <c r="R339" s="179"/>
      <c r="S339" s="179"/>
    </row>
    <row r="340" customFormat="false" ht="15.75" hidden="false" customHeight="false" outlineLevel="0" collapsed="false">
      <c r="M340" s="179"/>
      <c r="P340" s="179"/>
      <c r="R340" s="179"/>
      <c r="S340" s="179"/>
    </row>
    <row r="341" customFormat="false" ht="15.75" hidden="false" customHeight="false" outlineLevel="0" collapsed="false">
      <c r="M341" s="179"/>
      <c r="P341" s="179"/>
      <c r="R341" s="179"/>
      <c r="S341" s="179"/>
    </row>
    <row r="342" customFormat="false" ht="15.75" hidden="false" customHeight="false" outlineLevel="0" collapsed="false">
      <c r="M342" s="179"/>
      <c r="P342" s="179"/>
      <c r="R342" s="179"/>
      <c r="S342" s="179"/>
    </row>
    <row r="343" customFormat="false" ht="15.75" hidden="false" customHeight="false" outlineLevel="0" collapsed="false">
      <c r="M343" s="179"/>
      <c r="P343" s="179"/>
      <c r="R343" s="179"/>
      <c r="S343" s="179"/>
    </row>
    <row r="344" customFormat="false" ht="15.75" hidden="false" customHeight="false" outlineLevel="0" collapsed="false">
      <c r="M344" s="179"/>
      <c r="P344" s="179"/>
      <c r="R344" s="179"/>
      <c r="S344" s="179"/>
    </row>
    <row r="345" customFormat="false" ht="15.75" hidden="false" customHeight="false" outlineLevel="0" collapsed="false">
      <c r="M345" s="179"/>
      <c r="P345" s="179"/>
      <c r="R345" s="179"/>
      <c r="S345" s="179"/>
    </row>
    <row r="346" customFormat="false" ht="15.75" hidden="false" customHeight="false" outlineLevel="0" collapsed="false">
      <c r="M346" s="179"/>
      <c r="P346" s="179"/>
      <c r="R346" s="179"/>
      <c r="S346" s="179"/>
    </row>
    <row r="347" customFormat="false" ht="15.75" hidden="false" customHeight="false" outlineLevel="0" collapsed="false">
      <c r="M347" s="179"/>
      <c r="P347" s="179"/>
      <c r="R347" s="179"/>
      <c r="S347" s="179"/>
    </row>
    <row r="348" customFormat="false" ht="15.75" hidden="false" customHeight="false" outlineLevel="0" collapsed="false">
      <c r="M348" s="179"/>
      <c r="P348" s="179"/>
      <c r="R348" s="179"/>
      <c r="S348" s="179"/>
    </row>
    <row r="349" customFormat="false" ht="15.75" hidden="false" customHeight="false" outlineLevel="0" collapsed="false">
      <c r="M349" s="179"/>
      <c r="P349" s="179"/>
      <c r="R349" s="179"/>
      <c r="S349" s="179"/>
    </row>
    <row r="350" customFormat="false" ht="15.75" hidden="false" customHeight="false" outlineLevel="0" collapsed="false">
      <c r="M350" s="179"/>
      <c r="P350" s="179"/>
      <c r="R350" s="179"/>
      <c r="S350" s="179"/>
    </row>
    <row r="351" customFormat="false" ht="15.75" hidden="false" customHeight="false" outlineLevel="0" collapsed="false">
      <c r="M351" s="179"/>
      <c r="P351" s="179"/>
      <c r="R351" s="179"/>
      <c r="S351" s="179"/>
    </row>
    <row r="352" customFormat="false" ht="15.75" hidden="false" customHeight="false" outlineLevel="0" collapsed="false">
      <c r="M352" s="179"/>
      <c r="P352" s="179"/>
      <c r="R352" s="179"/>
      <c r="S352" s="179"/>
    </row>
    <row r="353" customFormat="false" ht="15.75" hidden="false" customHeight="false" outlineLevel="0" collapsed="false">
      <c r="M353" s="179"/>
      <c r="P353" s="179"/>
      <c r="R353" s="179"/>
      <c r="S353" s="179"/>
    </row>
    <row r="354" customFormat="false" ht="15.75" hidden="false" customHeight="false" outlineLevel="0" collapsed="false">
      <c r="M354" s="179"/>
      <c r="P354" s="179"/>
      <c r="R354" s="179"/>
      <c r="S354" s="179"/>
    </row>
    <row r="355" customFormat="false" ht="15.75" hidden="false" customHeight="false" outlineLevel="0" collapsed="false">
      <c r="M355" s="179"/>
      <c r="P355" s="179"/>
      <c r="R355" s="179"/>
      <c r="S355" s="179"/>
    </row>
    <row r="356" customFormat="false" ht="15.75" hidden="false" customHeight="false" outlineLevel="0" collapsed="false">
      <c r="M356" s="179"/>
      <c r="P356" s="179"/>
      <c r="R356" s="179"/>
      <c r="S356" s="179"/>
    </row>
    <row r="357" customFormat="false" ht="15.75" hidden="false" customHeight="false" outlineLevel="0" collapsed="false">
      <c r="M357" s="179"/>
      <c r="P357" s="179"/>
      <c r="R357" s="179"/>
      <c r="S357" s="179"/>
    </row>
    <row r="358" customFormat="false" ht="15.75" hidden="false" customHeight="false" outlineLevel="0" collapsed="false">
      <c r="M358" s="179"/>
      <c r="P358" s="179"/>
      <c r="R358" s="179"/>
      <c r="S358" s="179"/>
    </row>
    <row r="359" customFormat="false" ht="15.75" hidden="false" customHeight="false" outlineLevel="0" collapsed="false">
      <c r="M359" s="179"/>
      <c r="P359" s="179"/>
      <c r="R359" s="179"/>
      <c r="S359" s="179"/>
    </row>
    <row r="360" customFormat="false" ht="15.75" hidden="false" customHeight="false" outlineLevel="0" collapsed="false">
      <c r="M360" s="179"/>
      <c r="P360" s="179"/>
      <c r="R360" s="179"/>
      <c r="S360" s="179"/>
    </row>
    <row r="361" customFormat="false" ht="15.75" hidden="false" customHeight="false" outlineLevel="0" collapsed="false">
      <c r="M361" s="179"/>
      <c r="P361" s="179"/>
      <c r="R361" s="179"/>
      <c r="S361" s="179"/>
    </row>
    <row r="362" customFormat="false" ht="15.75" hidden="false" customHeight="false" outlineLevel="0" collapsed="false">
      <c r="M362" s="179"/>
      <c r="P362" s="179"/>
      <c r="R362" s="179"/>
      <c r="S362" s="179"/>
    </row>
    <row r="363" customFormat="false" ht="15.75" hidden="false" customHeight="false" outlineLevel="0" collapsed="false">
      <c r="M363" s="179"/>
      <c r="P363" s="179"/>
      <c r="R363" s="179"/>
      <c r="S363" s="179"/>
    </row>
    <row r="364" customFormat="false" ht="15.75" hidden="false" customHeight="false" outlineLevel="0" collapsed="false">
      <c r="M364" s="179"/>
      <c r="P364" s="179"/>
      <c r="R364" s="179"/>
      <c r="S364" s="179"/>
    </row>
    <row r="365" customFormat="false" ht="15.75" hidden="false" customHeight="false" outlineLevel="0" collapsed="false">
      <c r="M365" s="179"/>
      <c r="P365" s="179"/>
      <c r="R365" s="179"/>
      <c r="S365" s="179"/>
    </row>
    <row r="366" customFormat="false" ht="15.75" hidden="false" customHeight="false" outlineLevel="0" collapsed="false">
      <c r="M366" s="179"/>
      <c r="P366" s="179"/>
      <c r="R366" s="179"/>
      <c r="S366" s="179"/>
    </row>
    <row r="367" customFormat="false" ht="15.75" hidden="false" customHeight="false" outlineLevel="0" collapsed="false">
      <c r="M367" s="179"/>
      <c r="P367" s="179"/>
      <c r="R367" s="179"/>
      <c r="S367" s="179"/>
    </row>
    <row r="368" customFormat="false" ht="15.75" hidden="false" customHeight="false" outlineLevel="0" collapsed="false">
      <c r="M368" s="179"/>
      <c r="P368" s="179"/>
      <c r="R368" s="179"/>
      <c r="S368" s="179"/>
    </row>
    <row r="369" customFormat="false" ht="15.75" hidden="false" customHeight="false" outlineLevel="0" collapsed="false">
      <c r="M369" s="179"/>
      <c r="P369" s="179"/>
      <c r="R369" s="179"/>
      <c r="S369" s="179"/>
    </row>
    <row r="370" customFormat="false" ht="15.75" hidden="false" customHeight="false" outlineLevel="0" collapsed="false">
      <c r="M370" s="179"/>
      <c r="P370" s="179"/>
      <c r="R370" s="179"/>
      <c r="S370" s="179"/>
    </row>
    <row r="371" customFormat="false" ht="15.75" hidden="false" customHeight="false" outlineLevel="0" collapsed="false">
      <c r="M371" s="179"/>
      <c r="P371" s="179"/>
      <c r="R371" s="179"/>
      <c r="S371" s="179"/>
    </row>
    <row r="372" customFormat="false" ht="15.75" hidden="false" customHeight="false" outlineLevel="0" collapsed="false">
      <c r="M372" s="179"/>
      <c r="P372" s="179"/>
      <c r="R372" s="179"/>
      <c r="S372" s="179"/>
    </row>
    <row r="373" customFormat="false" ht="15.75" hidden="false" customHeight="false" outlineLevel="0" collapsed="false">
      <c r="M373" s="179"/>
      <c r="P373" s="179"/>
      <c r="R373" s="179"/>
      <c r="S373" s="179"/>
    </row>
    <row r="374" customFormat="false" ht="15.75" hidden="false" customHeight="false" outlineLevel="0" collapsed="false">
      <c r="M374" s="179"/>
      <c r="P374" s="179"/>
      <c r="R374" s="179"/>
      <c r="S374" s="179"/>
    </row>
    <row r="375" customFormat="false" ht="15.75" hidden="false" customHeight="false" outlineLevel="0" collapsed="false">
      <c r="M375" s="179"/>
      <c r="P375" s="179"/>
      <c r="R375" s="179"/>
      <c r="S375" s="179"/>
    </row>
    <row r="376" customFormat="false" ht="15.75" hidden="false" customHeight="false" outlineLevel="0" collapsed="false">
      <c r="M376" s="179"/>
      <c r="P376" s="179"/>
      <c r="R376" s="179"/>
      <c r="S376" s="179"/>
    </row>
    <row r="377" customFormat="false" ht="15.75" hidden="false" customHeight="false" outlineLevel="0" collapsed="false">
      <c r="M377" s="179"/>
      <c r="P377" s="179"/>
      <c r="R377" s="179"/>
      <c r="S377" s="179"/>
    </row>
    <row r="378" customFormat="false" ht="15.75" hidden="false" customHeight="false" outlineLevel="0" collapsed="false">
      <c r="M378" s="179"/>
      <c r="P378" s="179"/>
      <c r="R378" s="179"/>
      <c r="S378" s="179"/>
    </row>
    <row r="379" customFormat="false" ht="15.75" hidden="false" customHeight="false" outlineLevel="0" collapsed="false">
      <c r="M379" s="179"/>
      <c r="P379" s="179"/>
      <c r="R379" s="179"/>
      <c r="S379" s="179"/>
    </row>
    <row r="380" customFormat="false" ht="15.75" hidden="false" customHeight="false" outlineLevel="0" collapsed="false">
      <c r="M380" s="179"/>
      <c r="P380" s="179"/>
      <c r="R380" s="179"/>
      <c r="S380" s="179"/>
    </row>
    <row r="381" customFormat="false" ht="15.75" hidden="false" customHeight="false" outlineLevel="0" collapsed="false">
      <c r="M381" s="179"/>
      <c r="P381" s="179"/>
      <c r="R381" s="179"/>
      <c r="S381" s="179"/>
    </row>
    <row r="382" customFormat="false" ht="15.75" hidden="false" customHeight="false" outlineLevel="0" collapsed="false">
      <c r="M382" s="179"/>
      <c r="P382" s="179"/>
      <c r="R382" s="179"/>
      <c r="S382" s="179"/>
    </row>
    <row r="383" customFormat="false" ht="15.75" hidden="false" customHeight="false" outlineLevel="0" collapsed="false">
      <c r="M383" s="179"/>
      <c r="P383" s="179"/>
      <c r="R383" s="179"/>
      <c r="S383" s="179"/>
    </row>
    <row r="384" customFormat="false" ht="15.75" hidden="false" customHeight="false" outlineLevel="0" collapsed="false">
      <c r="M384" s="179"/>
      <c r="P384" s="179"/>
      <c r="R384" s="179"/>
      <c r="S384" s="179"/>
    </row>
    <row r="385" customFormat="false" ht="15.75" hidden="false" customHeight="false" outlineLevel="0" collapsed="false">
      <c r="M385" s="179"/>
      <c r="P385" s="179"/>
      <c r="R385" s="179"/>
      <c r="S385" s="179"/>
    </row>
    <row r="386" customFormat="false" ht="15.75" hidden="false" customHeight="false" outlineLevel="0" collapsed="false">
      <c r="M386" s="179"/>
      <c r="P386" s="179"/>
      <c r="R386" s="179"/>
      <c r="S386" s="179"/>
    </row>
    <row r="387" customFormat="false" ht="15.75" hidden="false" customHeight="false" outlineLevel="0" collapsed="false">
      <c r="M387" s="179"/>
      <c r="P387" s="179"/>
      <c r="R387" s="179"/>
      <c r="S387" s="179"/>
    </row>
    <row r="388" customFormat="false" ht="15.75" hidden="false" customHeight="false" outlineLevel="0" collapsed="false">
      <c r="M388" s="179"/>
      <c r="P388" s="179"/>
      <c r="R388" s="179"/>
      <c r="S388" s="179"/>
    </row>
    <row r="389" customFormat="false" ht="15.75" hidden="false" customHeight="false" outlineLevel="0" collapsed="false">
      <c r="M389" s="179"/>
      <c r="P389" s="179"/>
      <c r="R389" s="179"/>
      <c r="S389" s="179"/>
    </row>
    <row r="390" customFormat="false" ht="15.75" hidden="false" customHeight="false" outlineLevel="0" collapsed="false">
      <c r="M390" s="179"/>
      <c r="P390" s="179"/>
      <c r="R390" s="179"/>
      <c r="S390" s="179"/>
    </row>
    <row r="391" customFormat="false" ht="15.75" hidden="false" customHeight="false" outlineLevel="0" collapsed="false">
      <c r="M391" s="179"/>
      <c r="P391" s="179"/>
      <c r="R391" s="179"/>
      <c r="S391" s="179"/>
    </row>
    <row r="392" customFormat="false" ht="15.75" hidden="false" customHeight="false" outlineLevel="0" collapsed="false">
      <c r="M392" s="179"/>
      <c r="P392" s="179"/>
      <c r="R392" s="179"/>
      <c r="S392" s="179"/>
    </row>
    <row r="393" customFormat="false" ht="15.75" hidden="false" customHeight="false" outlineLevel="0" collapsed="false">
      <c r="M393" s="179"/>
      <c r="P393" s="179"/>
      <c r="R393" s="179"/>
      <c r="S393" s="179"/>
    </row>
    <row r="394" customFormat="false" ht="15.75" hidden="false" customHeight="false" outlineLevel="0" collapsed="false">
      <c r="M394" s="179"/>
      <c r="P394" s="179"/>
      <c r="R394" s="179"/>
      <c r="S394" s="179"/>
    </row>
    <row r="395" customFormat="false" ht="15.75" hidden="false" customHeight="false" outlineLevel="0" collapsed="false">
      <c r="M395" s="179"/>
      <c r="P395" s="179"/>
      <c r="R395" s="179"/>
      <c r="S395" s="179"/>
    </row>
    <row r="396" customFormat="false" ht="15.75" hidden="false" customHeight="false" outlineLevel="0" collapsed="false">
      <c r="M396" s="179"/>
      <c r="P396" s="179"/>
      <c r="R396" s="179"/>
      <c r="S396" s="179"/>
    </row>
    <row r="397" customFormat="false" ht="15.75" hidden="false" customHeight="false" outlineLevel="0" collapsed="false">
      <c r="M397" s="179"/>
      <c r="P397" s="179"/>
      <c r="R397" s="179"/>
      <c r="S397" s="179"/>
    </row>
    <row r="398" customFormat="false" ht="15.75" hidden="false" customHeight="false" outlineLevel="0" collapsed="false">
      <c r="M398" s="179"/>
      <c r="P398" s="179"/>
      <c r="R398" s="179"/>
      <c r="S398" s="179"/>
    </row>
    <row r="399" customFormat="false" ht="15.75" hidden="false" customHeight="false" outlineLevel="0" collapsed="false">
      <c r="M399" s="179"/>
      <c r="P399" s="179"/>
      <c r="R399" s="179"/>
      <c r="S399" s="179"/>
    </row>
    <row r="400" customFormat="false" ht="15.75" hidden="false" customHeight="false" outlineLevel="0" collapsed="false">
      <c r="M400" s="179"/>
      <c r="P400" s="179"/>
      <c r="R400" s="179"/>
      <c r="S400" s="179"/>
    </row>
    <row r="401" customFormat="false" ht="15.75" hidden="false" customHeight="false" outlineLevel="0" collapsed="false">
      <c r="M401" s="179"/>
      <c r="P401" s="179"/>
      <c r="R401" s="179"/>
      <c r="S401" s="179"/>
    </row>
    <row r="402" customFormat="false" ht="15.75" hidden="false" customHeight="false" outlineLevel="0" collapsed="false">
      <c r="M402" s="179"/>
      <c r="P402" s="179"/>
      <c r="R402" s="179"/>
      <c r="S402" s="179"/>
    </row>
    <row r="403" customFormat="false" ht="15.75" hidden="false" customHeight="false" outlineLevel="0" collapsed="false">
      <c r="M403" s="179"/>
      <c r="P403" s="179"/>
      <c r="R403" s="179"/>
      <c r="S403" s="179"/>
    </row>
    <row r="404" customFormat="false" ht="15.75" hidden="false" customHeight="false" outlineLevel="0" collapsed="false">
      <c r="M404" s="179"/>
      <c r="P404" s="179"/>
      <c r="R404" s="179"/>
      <c r="S404" s="179"/>
    </row>
    <row r="405" customFormat="false" ht="15.75" hidden="false" customHeight="false" outlineLevel="0" collapsed="false">
      <c r="M405" s="179"/>
      <c r="P405" s="179"/>
      <c r="R405" s="179"/>
      <c r="S405" s="179"/>
    </row>
    <row r="406" customFormat="false" ht="15.75" hidden="false" customHeight="false" outlineLevel="0" collapsed="false">
      <c r="M406" s="179"/>
      <c r="P406" s="179"/>
      <c r="R406" s="179"/>
      <c r="S406" s="179"/>
    </row>
    <row r="407" customFormat="false" ht="15.75" hidden="false" customHeight="false" outlineLevel="0" collapsed="false">
      <c r="M407" s="179"/>
      <c r="P407" s="179"/>
      <c r="R407" s="179"/>
      <c r="S407" s="179"/>
    </row>
    <row r="408" customFormat="false" ht="15.75" hidden="false" customHeight="false" outlineLevel="0" collapsed="false">
      <c r="M408" s="179"/>
      <c r="P408" s="179"/>
      <c r="R408" s="179"/>
      <c r="S408" s="179"/>
    </row>
    <row r="409" customFormat="false" ht="15.75" hidden="false" customHeight="false" outlineLevel="0" collapsed="false">
      <c r="M409" s="179"/>
      <c r="P409" s="179"/>
      <c r="R409" s="179"/>
      <c r="S409" s="179"/>
    </row>
    <row r="410" customFormat="false" ht="15.75" hidden="false" customHeight="false" outlineLevel="0" collapsed="false">
      <c r="M410" s="179"/>
      <c r="P410" s="179"/>
      <c r="R410" s="179"/>
      <c r="S410" s="179"/>
    </row>
    <row r="411" customFormat="false" ht="15.75" hidden="false" customHeight="false" outlineLevel="0" collapsed="false">
      <c r="M411" s="179"/>
      <c r="P411" s="179"/>
      <c r="R411" s="179"/>
      <c r="S411" s="179"/>
    </row>
    <row r="412" customFormat="false" ht="15.75" hidden="false" customHeight="false" outlineLevel="0" collapsed="false">
      <c r="M412" s="179"/>
      <c r="P412" s="179"/>
      <c r="R412" s="179"/>
      <c r="S412" s="179"/>
    </row>
    <row r="413" customFormat="false" ht="15.75" hidden="false" customHeight="false" outlineLevel="0" collapsed="false">
      <c r="M413" s="179"/>
      <c r="P413" s="179"/>
      <c r="R413" s="179"/>
      <c r="S413" s="179"/>
    </row>
    <row r="414" customFormat="false" ht="15.75" hidden="false" customHeight="false" outlineLevel="0" collapsed="false">
      <c r="M414" s="179"/>
      <c r="P414" s="179"/>
      <c r="R414" s="179"/>
      <c r="S414" s="179"/>
    </row>
  </sheetData>
  <mergeCells count="21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  <mergeCell ref="A160:S160"/>
    <mergeCell ref="A161:S161"/>
    <mergeCell ref="A211:S211"/>
    <mergeCell ref="A212:S212"/>
    <mergeCell ref="A262:S262"/>
    <mergeCell ref="A263:S263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false"/>
  </sheetPr>
  <dimension ref="A1:S37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B44" activeCellId="0" sqref="AB44"/>
    </sheetView>
  </sheetViews>
  <sheetFormatPr defaultRowHeight="15.75" zeroHeight="false" outlineLevelRow="0" outlineLevelCol="0"/>
  <cols>
    <col collapsed="false" customWidth="true" hidden="false" outlineLevel="0" max="1" min="1" style="1179" width="10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179" width="19.14"/>
    <col collapsed="false" customWidth="true" hidden="false" outlineLevel="0" max="15" min="15" style="1238" width="27.71"/>
    <col collapsed="false" customWidth="true" hidden="false" outlineLevel="0" max="16" min="16" style="1187" width="27.71"/>
    <col collapsed="false" customWidth="true" hidden="false" outlineLevel="0" max="17" min="17" style="1182" width="26.29"/>
    <col collapsed="false" customWidth="true" hidden="false" outlineLevel="0" max="18" min="18" style="1238" width="27.71"/>
    <col collapsed="false" customWidth="true" hidden="false" outlineLevel="0" max="19" min="19" style="1182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O1" s="1182"/>
      <c r="P1" s="1182"/>
      <c r="R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M2" s="1181"/>
      <c r="O2" s="1182"/>
      <c r="P2" s="1182"/>
      <c r="R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O3" s="1187"/>
      <c r="R3" s="1182"/>
    </row>
    <row r="4" customFormat="false" ht="69" hidden="false" customHeight="true" outlineLevel="0" collapsed="false">
      <c r="A4" s="1382" t="s">
        <v>483</v>
      </c>
      <c r="B4" s="1382"/>
      <c r="C4" s="1382"/>
      <c r="D4" s="1382"/>
      <c r="E4" s="1382"/>
      <c r="F4" s="1382"/>
      <c r="G4" s="1382"/>
      <c r="H4" s="1382"/>
      <c r="I4" s="1382"/>
      <c r="J4" s="1383" t="s">
        <v>484</v>
      </c>
      <c r="K4" s="1383"/>
      <c r="L4" s="1383"/>
      <c r="M4" s="1383"/>
      <c r="N4" s="1384" t="s">
        <v>485</v>
      </c>
      <c r="O4" s="1385" t="s">
        <v>531</v>
      </c>
      <c r="P4" s="1192" t="s">
        <v>523</v>
      </c>
      <c r="Q4" s="1385" t="s">
        <v>532</v>
      </c>
      <c r="R4" s="1386" t="s">
        <v>533</v>
      </c>
      <c r="S4" s="1195" t="s">
        <v>534</v>
      </c>
    </row>
    <row r="5" customFormat="false" ht="72.75" hidden="false" customHeight="true" outlineLevel="0" collapsed="false">
      <c r="A5" s="1382"/>
      <c r="B5" s="1382"/>
      <c r="C5" s="1382"/>
      <c r="D5" s="1382"/>
      <c r="E5" s="1382"/>
      <c r="F5" s="1382"/>
      <c r="G5" s="1382"/>
      <c r="H5" s="1382"/>
      <c r="I5" s="1382"/>
      <c r="J5" s="1383"/>
      <c r="K5" s="1383"/>
      <c r="L5" s="1383"/>
      <c r="M5" s="1383"/>
      <c r="N5" s="1384"/>
      <c r="O5" s="1385"/>
      <c r="P5" s="1192"/>
      <c r="Q5" s="1385"/>
      <c r="R5" s="1386"/>
      <c r="S5" s="1195"/>
    </row>
    <row r="6" customFormat="false" ht="61.5" hidden="false" customHeight="true" outlineLevel="0" collapsed="false">
      <c r="A6" s="1382"/>
      <c r="B6" s="1382"/>
      <c r="C6" s="1382"/>
      <c r="D6" s="1382"/>
      <c r="E6" s="1382"/>
      <c r="F6" s="1382"/>
      <c r="G6" s="1382"/>
      <c r="H6" s="1382"/>
      <c r="I6" s="1382"/>
      <c r="J6" s="1387" t="s">
        <v>237</v>
      </c>
      <c r="K6" s="1407" t="s">
        <v>124</v>
      </c>
      <c r="L6" s="1407" t="s">
        <v>158</v>
      </c>
      <c r="M6" s="1408" t="s">
        <v>491</v>
      </c>
      <c r="N6" s="1384"/>
      <c r="O6" s="1390" t="s">
        <v>492</v>
      </c>
      <c r="P6" s="1390"/>
      <c r="Q6" s="1390"/>
      <c r="R6" s="1390"/>
      <c r="S6" s="1390"/>
    </row>
    <row r="7" customFormat="false" ht="22.5" hidden="false" customHeight="true" outlineLevel="0" collapsed="false">
      <c r="A7" s="1201" t="s">
        <v>537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</row>
    <row r="8" customFormat="false" ht="16.5" hidden="false" customHeight="true" outlineLevel="0" collapsed="false">
      <c r="A8" s="1364" t="s">
        <v>542</v>
      </c>
      <c r="B8" s="1364"/>
      <c r="C8" s="1364"/>
      <c r="D8" s="1364"/>
      <c r="E8" s="1364"/>
      <c r="F8" s="1364"/>
      <c r="G8" s="1364"/>
      <c r="H8" s="1364"/>
      <c r="I8" s="1364"/>
      <c r="J8" s="1364"/>
      <c r="K8" s="1364"/>
      <c r="L8" s="1364"/>
      <c r="M8" s="1364"/>
      <c r="N8" s="1364"/>
      <c r="O8" s="1364"/>
      <c r="P8" s="1364"/>
      <c r="Q8" s="1364"/>
      <c r="R8" s="1364"/>
      <c r="S8" s="1364"/>
    </row>
    <row r="9" customFormat="false" ht="16.5" hidden="false" customHeight="false" outlineLevel="0" collapsed="false">
      <c r="A9" s="1391" t="s">
        <v>342</v>
      </c>
      <c r="B9" s="1392" t="n">
        <f aca="false">J9</f>
        <v>200</v>
      </c>
      <c r="C9" s="1392" t="s">
        <v>496</v>
      </c>
      <c r="D9" s="1392" t="n">
        <f aca="false">K9</f>
        <v>200</v>
      </c>
      <c r="E9" s="1392" t="s">
        <v>496</v>
      </c>
      <c r="F9" s="1393" t="n">
        <f aca="false">L9</f>
        <v>600</v>
      </c>
      <c r="G9" s="1392" t="s">
        <v>496</v>
      </c>
      <c r="H9" s="1392" t="n">
        <v>4</v>
      </c>
      <c r="I9" s="1394" t="s">
        <v>515</v>
      </c>
      <c r="J9" s="1328" t="n">
        <v>200</v>
      </c>
      <c r="K9" s="1259" t="n">
        <v>200</v>
      </c>
      <c r="L9" s="1259" t="n">
        <v>600</v>
      </c>
      <c r="M9" s="1360" t="n">
        <v>8.72034612630838</v>
      </c>
      <c r="N9" s="1261" t="n">
        <v>345.895920724243</v>
      </c>
      <c r="O9" s="1240" t="n">
        <v>19714.0959246488</v>
      </c>
      <c r="P9" s="1262" t="n">
        <v>23465.6330369513</v>
      </c>
      <c r="Q9" s="1411" t="n">
        <v>6107.51014335</v>
      </c>
      <c r="R9" s="1366" t="n">
        <v>25821.6060679988</v>
      </c>
      <c r="S9" s="1335" t="n">
        <v>29573.1431803013</v>
      </c>
    </row>
    <row r="10" customFormat="false" ht="16.5" hidden="false" customHeight="false" outlineLevel="0" collapsed="false">
      <c r="A10" s="1391" t="s">
        <v>342</v>
      </c>
      <c r="B10" s="1395" t="n">
        <f aca="false">J10</f>
        <v>200</v>
      </c>
      <c r="C10" s="1395" t="s">
        <v>496</v>
      </c>
      <c r="D10" s="1395" t="n">
        <f aca="false">K10</f>
        <v>200</v>
      </c>
      <c r="E10" s="1395" t="s">
        <v>496</v>
      </c>
      <c r="F10" s="1393" t="n">
        <f aca="false">L10</f>
        <v>650</v>
      </c>
      <c r="G10" s="1395" t="s">
        <v>496</v>
      </c>
      <c r="H10" s="1392" t="n">
        <v>4</v>
      </c>
      <c r="I10" s="1394" t="s">
        <v>515</v>
      </c>
      <c r="J10" s="1338" t="n">
        <v>200</v>
      </c>
      <c r="K10" s="1209" t="n">
        <v>200</v>
      </c>
      <c r="L10" s="1209" t="n">
        <v>650</v>
      </c>
      <c r="M10" s="1210" t="n">
        <v>9.38561636735819</v>
      </c>
      <c r="N10" s="1211" t="n">
        <v>415.075104869092</v>
      </c>
      <c r="O10" s="1212" t="n">
        <v>20741.2275416175</v>
      </c>
      <c r="P10" s="1213" t="n">
        <v>24684.588172575</v>
      </c>
      <c r="Q10" s="1412" t="n">
        <v>6442.48096495875</v>
      </c>
      <c r="R10" s="1301" t="n">
        <v>27183.7085065763</v>
      </c>
      <c r="S10" s="1344" t="n">
        <v>31127.0691375338</v>
      </c>
    </row>
    <row r="11" customFormat="false" ht="16.5" hidden="false" customHeight="false" outlineLevel="0" collapsed="false">
      <c r="A11" s="1391" t="s">
        <v>342</v>
      </c>
      <c r="B11" s="1395" t="n">
        <f aca="false">J11</f>
        <v>200</v>
      </c>
      <c r="C11" s="1395" t="s">
        <v>496</v>
      </c>
      <c r="D11" s="1395" t="n">
        <f aca="false">K11</f>
        <v>200</v>
      </c>
      <c r="E11" s="1395" t="s">
        <v>496</v>
      </c>
      <c r="F11" s="1393" t="n">
        <f aca="false">L11</f>
        <v>700</v>
      </c>
      <c r="G11" s="1395" t="s">
        <v>496</v>
      </c>
      <c r="H11" s="1392" t="n">
        <v>4</v>
      </c>
      <c r="I11" s="1394" t="s">
        <v>515</v>
      </c>
      <c r="J11" s="1338" t="n">
        <v>200</v>
      </c>
      <c r="K11" s="1209" t="n">
        <v>200</v>
      </c>
      <c r="L11" s="1209" t="n">
        <v>700</v>
      </c>
      <c r="M11" s="1210" t="n">
        <v>10.050886608408</v>
      </c>
      <c r="N11" s="1211" t="n">
        <v>484.25428901394</v>
      </c>
      <c r="O11" s="1212" t="n">
        <v>21768.3591585863</v>
      </c>
      <c r="P11" s="1213" t="n">
        <v>25903.5433081988</v>
      </c>
      <c r="Q11" s="1412" t="n">
        <v>6992.94864394125</v>
      </c>
      <c r="R11" s="1301" t="n">
        <v>28761.3078025275</v>
      </c>
      <c r="S11" s="1344" t="n">
        <v>32896.49195214</v>
      </c>
    </row>
    <row r="12" customFormat="false" ht="16.5" hidden="false" customHeight="false" outlineLevel="0" collapsed="false">
      <c r="A12" s="1391" t="s">
        <v>342</v>
      </c>
      <c r="B12" s="1395" t="n">
        <f aca="false">J12</f>
        <v>200</v>
      </c>
      <c r="C12" s="1395" t="s">
        <v>496</v>
      </c>
      <c r="D12" s="1395" t="n">
        <f aca="false">K12</f>
        <v>200</v>
      </c>
      <c r="E12" s="1395" t="s">
        <v>496</v>
      </c>
      <c r="F12" s="1393" t="n">
        <f aca="false">L12</f>
        <v>750</v>
      </c>
      <c r="G12" s="1395" t="s">
        <v>496</v>
      </c>
      <c r="H12" s="1392" t="n">
        <v>4</v>
      </c>
      <c r="I12" s="1394" t="s">
        <v>515</v>
      </c>
      <c r="J12" s="1338" t="n">
        <v>200</v>
      </c>
      <c r="K12" s="1209" t="n">
        <v>200</v>
      </c>
      <c r="L12" s="1209" t="n">
        <v>750</v>
      </c>
      <c r="M12" s="1210" t="n">
        <v>10.7161568494578</v>
      </c>
      <c r="N12" s="1211" t="n">
        <v>553.433473158789</v>
      </c>
      <c r="O12" s="1212" t="n">
        <v>22795.4909067638</v>
      </c>
      <c r="P12" s="1213" t="n">
        <v>27122.4984438225</v>
      </c>
      <c r="Q12" s="1412" t="n">
        <v>7327.91933434125</v>
      </c>
      <c r="R12" s="1301" t="n">
        <v>30123.410241105</v>
      </c>
      <c r="S12" s="1344" t="n">
        <v>34450.4177781638</v>
      </c>
    </row>
    <row r="13" customFormat="false" ht="16.5" hidden="false" customHeight="false" outlineLevel="0" collapsed="false">
      <c r="A13" s="1391" t="s">
        <v>342</v>
      </c>
      <c r="B13" s="1395" t="n">
        <f aca="false">J13</f>
        <v>200</v>
      </c>
      <c r="C13" s="1395" t="s">
        <v>496</v>
      </c>
      <c r="D13" s="1395" t="n">
        <f aca="false">K13</f>
        <v>200</v>
      </c>
      <c r="E13" s="1395" t="s">
        <v>496</v>
      </c>
      <c r="F13" s="1393" t="n">
        <f aca="false">L13</f>
        <v>800</v>
      </c>
      <c r="G13" s="1395" t="s">
        <v>496</v>
      </c>
      <c r="H13" s="1392" t="n">
        <v>4</v>
      </c>
      <c r="I13" s="1394" t="s">
        <v>515</v>
      </c>
      <c r="J13" s="1338" t="n">
        <v>200</v>
      </c>
      <c r="K13" s="1209" t="n">
        <v>200</v>
      </c>
      <c r="L13" s="1209" t="n">
        <v>800</v>
      </c>
      <c r="M13" s="1210" t="n">
        <v>11.3814270905076</v>
      </c>
      <c r="N13" s="1211" t="n">
        <v>622.612657303638</v>
      </c>
      <c r="O13" s="1212" t="n">
        <v>24156.8853429262</v>
      </c>
      <c r="P13" s="1213" t="n">
        <v>28354.5744544463</v>
      </c>
      <c r="Q13" s="1412" t="n">
        <v>7662.89002474125</v>
      </c>
      <c r="R13" s="1301" t="n">
        <v>31819.7753676675</v>
      </c>
      <c r="S13" s="1344" t="n">
        <v>36017.4644791875</v>
      </c>
    </row>
    <row r="14" customFormat="false" ht="16.5" hidden="false" customHeight="false" outlineLevel="0" collapsed="false">
      <c r="A14" s="1391" t="s">
        <v>342</v>
      </c>
      <c r="B14" s="1395" t="n">
        <f aca="false">J14</f>
        <v>200</v>
      </c>
      <c r="C14" s="1395" t="s">
        <v>496</v>
      </c>
      <c r="D14" s="1395" t="n">
        <f aca="false">K14</f>
        <v>200</v>
      </c>
      <c r="E14" s="1395" t="s">
        <v>496</v>
      </c>
      <c r="F14" s="1393" t="n">
        <f aca="false">L14</f>
        <v>850</v>
      </c>
      <c r="G14" s="1395" t="s">
        <v>496</v>
      </c>
      <c r="H14" s="1392" t="n">
        <v>4</v>
      </c>
      <c r="I14" s="1394" t="s">
        <v>515</v>
      </c>
      <c r="J14" s="1338" t="n">
        <v>200</v>
      </c>
      <c r="K14" s="1209" t="n">
        <v>200</v>
      </c>
      <c r="L14" s="1209" t="n">
        <v>850</v>
      </c>
      <c r="M14" s="1210" t="n">
        <v>12.0466973315574</v>
      </c>
      <c r="N14" s="1211" t="n">
        <v>691.791841448486</v>
      </c>
      <c r="O14" s="1212" t="n">
        <v>25184.0170911038</v>
      </c>
      <c r="P14" s="1213" t="n">
        <v>29573.52959007</v>
      </c>
      <c r="Q14" s="1412" t="n">
        <v>8213.35770372375</v>
      </c>
      <c r="R14" s="1301" t="n">
        <v>33397.3747948275</v>
      </c>
      <c r="S14" s="1344" t="n">
        <v>37786.8872937938</v>
      </c>
    </row>
    <row r="15" customFormat="false" ht="16.5" hidden="false" customHeight="false" outlineLevel="0" collapsed="false">
      <c r="A15" s="1391" t="s">
        <v>342</v>
      </c>
      <c r="B15" s="1395" t="n">
        <f aca="false">J15</f>
        <v>200</v>
      </c>
      <c r="C15" s="1395" t="s">
        <v>496</v>
      </c>
      <c r="D15" s="1395" t="n">
        <f aca="false">K15</f>
        <v>200</v>
      </c>
      <c r="E15" s="1395" t="s">
        <v>496</v>
      </c>
      <c r="F15" s="1393" t="n">
        <f aca="false">L15</f>
        <v>900</v>
      </c>
      <c r="G15" s="1395" t="s">
        <v>496</v>
      </c>
      <c r="H15" s="1392" t="n">
        <v>4</v>
      </c>
      <c r="I15" s="1394" t="s">
        <v>515</v>
      </c>
      <c r="J15" s="1338" t="n">
        <v>200</v>
      </c>
      <c r="K15" s="1209" t="n">
        <v>200</v>
      </c>
      <c r="L15" s="1209" t="n">
        <v>900</v>
      </c>
      <c r="M15" s="1210" t="n">
        <v>12.7119675726072</v>
      </c>
      <c r="N15" s="1211" t="n">
        <v>760.971025593335</v>
      </c>
      <c r="O15" s="1212" t="n">
        <v>26211.1487080725</v>
      </c>
      <c r="P15" s="1213" t="n">
        <v>30792.4847256938</v>
      </c>
      <c r="Q15" s="1412" t="n">
        <v>8548.3285253325</v>
      </c>
      <c r="R15" s="1301" t="n">
        <v>34759.477233405</v>
      </c>
      <c r="S15" s="1344" t="n">
        <v>39340.8132510263</v>
      </c>
    </row>
    <row r="16" customFormat="false" ht="16.5" hidden="false" customHeight="false" outlineLevel="0" collapsed="false">
      <c r="A16" s="1391" t="s">
        <v>342</v>
      </c>
      <c r="B16" s="1395" t="n">
        <f aca="false">J16</f>
        <v>200</v>
      </c>
      <c r="C16" s="1395" t="s">
        <v>496</v>
      </c>
      <c r="D16" s="1395" t="n">
        <f aca="false">K16</f>
        <v>200</v>
      </c>
      <c r="E16" s="1395" t="s">
        <v>496</v>
      </c>
      <c r="F16" s="1393" t="n">
        <f aca="false">L16</f>
        <v>950</v>
      </c>
      <c r="G16" s="1395" t="s">
        <v>496</v>
      </c>
      <c r="H16" s="1392" t="n">
        <v>4</v>
      </c>
      <c r="I16" s="1394" t="s">
        <v>515</v>
      </c>
      <c r="J16" s="1338" t="n">
        <v>200</v>
      </c>
      <c r="K16" s="1209" t="n">
        <v>200</v>
      </c>
      <c r="L16" s="1209" t="n">
        <v>950</v>
      </c>
      <c r="M16" s="1210" t="n">
        <v>13.377237813657</v>
      </c>
      <c r="N16" s="1211" t="n">
        <v>830.150209738183</v>
      </c>
      <c r="O16" s="1212" t="n">
        <v>27238.2803250413</v>
      </c>
      <c r="P16" s="1213" t="n">
        <v>32011.4399925263</v>
      </c>
      <c r="Q16" s="1412" t="n">
        <v>9098.796204315</v>
      </c>
      <c r="R16" s="1301" t="n">
        <v>36337.0765293563</v>
      </c>
      <c r="S16" s="1344" t="n">
        <v>41110.2361968413</v>
      </c>
    </row>
    <row r="17" customFormat="false" ht="16.5" hidden="false" customHeight="false" outlineLevel="0" collapsed="false">
      <c r="A17" s="1391" t="s">
        <v>342</v>
      </c>
      <c r="B17" s="1395" t="n">
        <f aca="false">J17</f>
        <v>200</v>
      </c>
      <c r="C17" s="1395" t="s">
        <v>496</v>
      </c>
      <c r="D17" s="1395" t="n">
        <f aca="false">K17</f>
        <v>200</v>
      </c>
      <c r="E17" s="1395" t="s">
        <v>496</v>
      </c>
      <c r="F17" s="1393" t="n">
        <f aca="false">L17</f>
        <v>1000</v>
      </c>
      <c r="G17" s="1395" t="s">
        <v>496</v>
      </c>
      <c r="H17" s="1392" t="n">
        <v>4</v>
      </c>
      <c r="I17" s="1394" t="s">
        <v>515</v>
      </c>
      <c r="J17" s="1338" t="n">
        <v>200</v>
      </c>
      <c r="K17" s="1209" t="n">
        <v>200</v>
      </c>
      <c r="L17" s="1209" t="n">
        <v>1000</v>
      </c>
      <c r="M17" s="1210" t="n">
        <v>14.1205440547068</v>
      </c>
      <c r="N17" s="1211" t="n">
        <v>899.329393883032</v>
      </c>
      <c r="O17" s="1212" t="n">
        <v>28298.68648101</v>
      </c>
      <c r="P17" s="1213" t="n">
        <v>33263.66966715</v>
      </c>
      <c r="Q17" s="1412" t="n">
        <v>9433.766894715</v>
      </c>
      <c r="R17" s="1301" t="n">
        <v>37732.453375725</v>
      </c>
      <c r="S17" s="1344" t="n">
        <v>42697.436561865</v>
      </c>
    </row>
    <row r="18" customFormat="false" ht="16.5" hidden="false" customHeight="false" outlineLevel="0" collapsed="false">
      <c r="A18" s="1391" t="s">
        <v>342</v>
      </c>
      <c r="B18" s="1395" t="n">
        <f aca="false">J18</f>
        <v>200</v>
      </c>
      <c r="C18" s="1395" t="s">
        <v>496</v>
      </c>
      <c r="D18" s="1395" t="n">
        <f aca="false">K18</f>
        <v>200</v>
      </c>
      <c r="E18" s="1395" t="s">
        <v>496</v>
      </c>
      <c r="F18" s="1393" t="n">
        <f aca="false">L18</f>
        <v>1050</v>
      </c>
      <c r="G18" s="1395" t="s">
        <v>496</v>
      </c>
      <c r="H18" s="1392" t="n">
        <v>4</v>
      </c>
      <c r="I18" s="1394" t="s">
        <v>515</v>
      </c>
      <c r="J18" s="1338" t="n">
        <v>200</v>
      </c>
      <c r="K18" s="1209" t="n">
        <v>200</v>
      </c>
      <c r="L18" s="1209" t="n">
        <v>1050</v>
      </c>
      <c r="M18" s="1210" t="n">
        <v>14.7858142957566</v>
      </c>
      <c r="N18" s="1211" t="n">
        <v>968.50857802788</v>
      </c>
      <c r="O18" s="1212" t="n">
        <v>29325.8180979788</v>
      </c>
      <c r="P18" s="1213" t="n">
        <v>34482.6248027738</v>
      </c>
      <c r="Q18" s="1412" t="n">
        <v>9984.2345736975</v>
      </c>
      <c r="R18" s="1301" t="n">
        <v>39310.0526716763</v>
      </c>
      <c r="S18" s="1344" t="n">
        <v>44466.8593764713</v>
      </c>
    </row>
    <row r="19" customFormat="false" ht="16.5" hidden="false" customHeight="false" outlineLevel="0" collapsed="false">
      <c r="A19" s="1391" t="s">
        <v>342</v>
      </c>
      <c r="B19" s="1392" t="n">
        <f aca="false">J19</f>
        <v>200</v>
      </c>
      <c r="C19" s="1392" t="s">
        <v>496</v>
      </c>
      <c r="D19" s="1392" t="n">
        <f aca="false">K19</f>
        <v>200</v>
      </c>
      <c r="E19" s="1392" t="s">
        <v>496</v>
      </c>
      <c r="F19" s="1393" t="n">
        <f aca="false">L19</f>
        <v>1100</v>
      </c>
      <c r="G19" s="1392" t="s">
        <v>496</v>
      </c>
      <c r="H19" s="1392" t="n">
        <v>4</v>
      </c>
      <c r="I19" s="1394" t="s">
        <v>515</v>
      </c>
      <c r="J19" s="1338" t="n">
        <v>200</v>
      </c>
      <c r="K19" s="1209" t="n">
        <v>200</v>
      </c>
      <c r="L19" s="1209" t="n">
        <v>1100</v>
      </c>
      <c r="M19" s="1210" t="n">
        <v>15.4510845368064</v>
      </c>
      <c r="N19" s="1211" t="n">
        <v>1037.68776217273</v>
      </c>
      <c r="O19" s="1212" t="n">
        <v>30352.9498461563</v>
      </c>
      <c r="P19" s="1213" t="n">
        <v>35701.5799383975</v>
      </c>
      <c r="Q19" s="1412" t="n">
        <v>10319.2053953063</v>
      </c>
      <c r="R19" s="1301" t="n">
        <v>40672.1552414625</v>
      </c>
      <c r="S19" s="1344" t="n">
        <v>46020.7853337038</v>
      </c>
    </row>
    <row r="20" customFormat="false" ht="16.5" hidden="false" customHeight="false" outlineLevel="0" collapsed="false">
      <c r="A20" s="1391" t="s">
        <v>342</v>
      </c>
      <c r="B20" s="1395" t="n">
        <f aca="false">J20</f>
        <v>200</v>
      </c>
      <c r="C20" s="1395" t="s">
        <v>496</v>
      </c>
      <c r="D20" s="1395" t="n">
        <f aca="false">K20</f>
        <v>200</v>
      </c>
      <c r="E20" s="1395" t="s">
        <v>496</v>
      </c>
      <c r="F20" s="1393" t="n">
        <f aca="false">L20</f>
        <v>1150</v>
      </c>
      <c r="G20" s="1395" t="s">
        <v>496</v>
      </c>
      <c r="H20" s="1392" t="n">
        <v>4</v>
      </c>
      <c r="I20" s="1394" t="s">
        <v>515</v>
      </c>
      <c r="J20" s="1338" t="n">
        <v>200</v>
      </c>
      <c r="K20" s="1209" t="n">
        <v>200</v>
      </c>
      <c r="L20" s="1209" t="n">
        <v>1150</v>
      </c>
      <c r="M20" s="1210" t="n">
        <v>16.1163547778562</v>
      </c>
      <c r="N20" s="1211" t="n">
        <v>1106.86694631758</v>
      </c>
      <c r="O20" s="1212" t="n">
        <v>31380.081463125</v>
      </c>
      <c r="P20" s="1213" t="n">
        <v>36920.5350740213</v>
      </c>
      <c r="Q20" s="1412" t="n">
        <v>10654.1760857063</v>
      </c>
      <c r="R20" s="1301" t="n">
        <v>42034.2575488313</v>
      </c>
      <c r="S20" s="1344" t="n">
        <v>47574.7111597275</v>
      </c>
    </row>
    <row r="21" customFormat="false" ht="16.5" hidden="false" customHeight="false" outlineLevel="0" collapsed="false">
      <c r="A21" s="1391" t="s">
        <v>342</v>
      </c>
      <c r="B21" s="1395" t="n">
        <f aca="false">J21</f>
        <v>200</v>
      </c>
      <c r="C21" s="1395" t="s">
        <v>496</v>
      </c>
      <c r="D21" s="1395" t="n">
        <f aca="false">K21</f>
        <v>200</v>
      </c>
      <c r="E21" s="1395" t="s">
        <v>496</v>
      </c>
      <c r="F21" s="1393" t="n">
        <f aca="false">L21</f>
        <v>1200</v>
      </c>
      <c r="G21" s="1395" t="s">
        <v>496</v>
      </c>
      <c r="H21" s="1392" t="n">
        <v>4</v>
      </c>
      <c r="I21" s="1394" t="s">
        <v>515</v>
      </c>
      <c r="J21" s="1338" t="n">
        <v>200</v>
      </c>
      <c r="K21" s="1209" t="n">
        <v>200</v>
      </c>
      <c r="L21" s="1209" t="n">
        <v>1200</v>
      </c>
      <c r="M21" s="1210" t="n">
        <v>16.781625018906</v>
      </c>
      <c r="N21" s="1211" t="n">
        <v>1176.04613046243</v>
      </c>
      <c r="O21" s="1212" t="n">
        <v>32407.2130800938</v>
      </c>
      <c r="P21" s="1213" t="n">
        <v>38139.490209645</v>
      </c>
      <c r="Q21" s="1412" t="n">
        <v>11204.6437646888</v>
      </c>
      <c r="R21" s="1301" t="n">
        <v>43611.8568447825</v>
      </c>
      <c r="S21" s="1344" t="n">
        <v>49344.1339743338</v>
      </c>
    </row>
    <row r="22" customFormat="false" ht="16.5" hidden="false" customHeight="false" outlineLevel="0" collapsed="false">
      <c r="A22" s="1391" t="s">
        <v>342</v>
      </c>
      <c r="B22" s="1395" t="n">
        <f aca="false">J22</f>
        <v>200</v>
      </c>
      <c r="C22" s="1395" t="s">
        <v>496</v>
      </c>
      <c r="D22" s="1395" t="n">
        <f aca="false">K22</f>
        <v>200</v>
      </c>
      <c r="E22" s="1395" t="s">
        <v>496</v>
      </c>
      <c r="F22" s="1393" t="n">
        <f aca="false">L22</f>
        <v>1250</v>
      </c>
      <c r="G22" s="1395" t="s">
        <v>496</v>
      </c>
      <c r="H22" s="1392" t="n">
        <v>4</v>
      </c>
      <c r="I22" s="1394" t="s">
        <v>515</v>
      </c>
      <c r="J22" s="1338" t="n">
        <v>200</v>
      </c>
      <c r="K22" s="1209" t="n">
        <v>200</v>
      </c>
      <c r="L22" s="1209" t="n">
        <v>1250</v>
      </c>
      <c r="M22" s="1210" t="n">
        <v>17.4468952599558</v>
      </c>
      <c r="N22" s="1211" t="n">
        <v>1245.22531460728</v>
      </c>
      <c r="O22" s="1212" t="n">
        <v>33434.3446970625</v>
      </c>
      <c r="P22" s="1213" t="n">
        <v>39358.4453452688</v>
      </c>
      <c r="Q22" s="1412" t="n">
        <v>11539.6144550888</v>
      </c>
      <c r="R22" s="1301" t="n">
        <v>44973.9591521513</v>
      </c>
      <c r="S22" s="1344" t="n">
        <v>50898.0598003575</v>
      </c>
    </row>
    <row r="23" customFormat="false" ht="16.5" hidden="false" customHeight="false" outlineLevel="0" collapsed="false">
      <c r="A23" s="1391" t="s">
        <v>342</v>
      </c>
      <c r="B23" s="1395" t="n">
        <f aca="false">J23</f>
        <v>200</v>
      </c>
      <c r="C23" s="1395" t="s">
        <v>496</v>
      </c>
      <c r="D23" s="1395" t="n">
        <f aca="false">K23</f>
        <v>200</v>
      </c>
      <c r="E23" s="1395" t="s">
        <v>496</v>
      </c>
      <c r="F23" s="1393" t="n">
        <f aca="false">L23</f>
        <v>1300</v>
      </c>
      <c r="G23" s="1395" t="s">
        <v>496</v>
      </c>
      <c r="H23" s="1392" t="n">
        <v>4</v>
      </c>
      <c r="I23" s="1394" t="s">
        <v>515</v>
      </c>
      <c r="J23" s="1338" t="n">
        <v>200</v>
      </c>
      <c r="K23" s="1209" t="n">
        <v>200</v>
      </c>
      <c r="L23" s="1209" t="n">
        <v>1300</v>
      </c>
      <c r="M23" s="1210" t="n">
        <v>18.1121655010056</v>
      </c>
      <c r="N23" s="1211" t="n">
        <v>1314.40449875212</v>
      </c>
      <c r="O23" s="1212" t="n">
        <v>34461.4763140313</v>
      </c>
      <c r="P23" s="1213" t="n">
        <v>40577.4004808925</v>
      </c>
      <c r="Q23" s="1412" t="n">
        <v>12090.0821340713</v>
      </c>
      <c r="R23" s="1301" t="n">
        <v>46551.5584481025</v>
      </c>
      <c r="S23" s="1344" t="n">
        <v>52667.4826149638</v>
      </c>
    </row>
    <row r="24" customFormat="false" ht="16.5" hidden="false" customHeight="false" outlineLevel="0" collapsed="false">
      <c r="A24" s="1391" t="s">
        <v>342</v>
      </c>
      <c r="B24" s="1395" t="n">
        <f aca="false">J24</f>
        <v>200</v>
      </c>
      <c r="C24" s="1395" t="s">
        <v>496</v>
      </c>
      <c r="D24" s="1395" t="n">
        <f aca="false">K24</f>
        <v>200</v>
      </c>
      <c r="E24" s="1395" t="s">
        <v>496</v>
      </c>
      <c r="F24" s="1393" t="n">
        <f aca="false">L24</f>
        <v>1350</v>
      </c>
      <c r="G24" s="1395" t="s">
        <v>496</v>
      </c>
      <c r="H24" s="1392" t="n">
        <v>4</v>
      </c>
      <c r="I24" s="1394" t="s">
        <v>515</v>
      </c>
      <c r="J24" s="1338" t="n">
        <v>200</v>
      </c>
      <c r="K24" s="1209" t="n">
        <v>200</v>
      </c>
      <c r="L24" s="1209" t="n">
        <v>1350</v>
      </c>
      <c r="M24" s="1210" t="n">
        <v>18.7774357420554</v>
      </c>
      <c r="N24" s="1211" t="n">
        <v>1383.58368289697</v>
      </c>
      <c r="O24" s="1212" t="n">
        <v>35488.607931</v>
      </c>
      <c r="P24" s="1213" t="n">
        <v>41796.3556165163</v>
      </c>
      <c r="Q24" s="1412" t="n">
        <v>12425.05295568</v>
      </c>
      <c r="R24" s="1301" t="n">
        <v>47913.66088668</v>
      </c>
      <c r="S24" s="1344" t="n">
        <v>54221.4085721963</v>
      </c>
    </row>
    <row r="25" customFormat="false" ht="16.5" hidden="false" customHeight="false" outlineLevel="0" collapsed="false">
      <c r="A25" s="1391" t="s">
        <v>342</v>
      </c>
      <c r="B25" s="1395" t="n">
        <f aca="false">J25</f>
        <v>200</v>
      </c>
      <c r="C25" s="1395" t="s">
        <v>496</v>
      </c>
      <c r="D25" s="1395" t="n">
        <f aca="false">K25</f>
        <v>200</v>
      </c>
      <c r="E25" s="1395" t="s">
        <v>496</v>
      </c>
      <c r="F25" s="1393" t="n">
        <f aca="false">L25</f>
        <v>1400</v>
      </c>
      <c r="G25" s="1395" t="s">
        <v>496</v>
      </c>
      <c r="H25" s="1392" t="n">
        <v>4</v>
      </c>
      <c r="I25" s="1394" t="s">
        <v>515</v>
      </c>
      <c r="J25" s="1338" t="n">
        <v>200</v>
      </c>
      <c r="K25" s="1209" t="n">
        <v>200</v>
      </c>
      <c r="L25" s="1209" t="n">
        <v>1400</v>
      </c>
      <c r="M25" s="1210" t="n">
        <v>19.4427059831052</v>
      </c>
      <c r="N25" s="1211" t="n">
        <v>1452.76286704182</v>
      </c>
      <c r="O25" s="1212" t="n">
        <v>36515.7396791775</v>
      </c>
      <c r="P25" s="1213" t="n">
        <v>43015.31075214</v>
      </c>
      <c r="Q25" s="1412" t="n">
        <v>12975.5206346625</v>
      </c>
      <c r="R25" s="1301" t="n">
        <v>49491.26031384</v>
      </c>
      <c r="S25" s="1344" t="n">
        <v>55990.8313868025</v>
      </c>
    </row>
    <row r="26" customFormat="false" ht="16.5" hidden="false" customHeight="false" outlineLevel="0" collapsed="false">
      <c r="A26" s="1391" t="s">
        <v>342</v>
      </c>
      <c r="B26" s="1395" t="n">
        <f aca="false">J26</f>
        <v>200</v>
      </c>
      <c r="C26" s="1395" t="s">
        <v>496</v>
      </c>
      <c r="D26" s="1395" t="n">
        <f aca="false">K26</f>
        <v>200</v>
      </c>
      <c r="E26" s="1395" t="s">
        <v>496</v>
      </c>
      <c r="F26" s="1393" t="n">
        <f aca="false">L26</f>
        <v>1450</v>
      </c>
      <c r="G26" s="1395" t="s">
        <v>496</v>
      </c>
      <c r="H26" s="1392" t="n">
        <v>4</v>
      </c>
      <c r="I26" s="1394" t="s">
        <v>515</v>
      </c>
      <c r="J26" s="1338" t="n">
        <v>200</v>
      </c>
      <c r="K26" s="1209" t="n">
        <v>200</v>
      </c>
      <c r="L26" s="1209" t="n">
        <v>1450</v>
      </c>
      <c r="M26" s="1210" t="n">
        <v>20.107976224155</v>
      </c>
      <c r="N26" s="1211" t="n">
        <v>1521.94205118667</v>
      </c>
      <c r="O26" s="1212" t="n">
        <v>37542.8712961463</v>
      </c>
      <c r="P26" s="1213" t="n">
        <v>44234.2658877638</v>
      </c>
      <c r="Q26" s="1412" t="n">
        <v>13310.4913250625</v>
      </c>
      <c r="R26" s="1301" t="n">
        <v>50853.3626212088</v>
      </c>
      <c r="S26" s="1344" t="n">
        <v>57544.7572128263</v>
      </c>
    </row>
    <row r="27" customFormat="false" ht="16.5" hidden="false" customHeight="false" outlineLevel="0" collapsed="false">
      <c r="A27" s="1391" t="s">
        <v>342</v>
      </c>
      <c r="B27" s="1395" t="n">
        <f aca="false">J27</f>
        <v>200</v>
      </c>
      <c r="C27" s="1395" t="s">
        <v>496</v>
      </c>
      <c r="D27" s="1395" t="n">
        <f aca="false">K27</f>
        <v>200</v>
      </c>
      <c r="E27" s="1395" t="s">
        <v>496</v>
      </c>
      <c r="F27" s="1393" t="n">
        <f aca="false">L27</f>
        <v>1500</v>
      </c>
      <c r="G27" s="1395" t="s">
        <v>496</v>
      </c>
      <c r="H27" s="1392" t="n">
        <v>4</v>
      </c>
      <c r="I27" s="1394" t="s">
        <v>515</v>
      </c>
      <c r="J27" s="1338" t="n">
        <v>200</v>
      </c>
      <c r="K27" s="1209" t="n">
        <v>200</v>
      </c>
      <c r="L27" s="1209" t="n">
        <v>1500</v>
      </c>
      <c r="M27" s="1210" t="n">
        <v>21.1405392652048</v>
      </c>
      <c r="N27" s="1211" t="n">
        <v>1591.12123533152</v>
      </c>
      <c r="O27" s="1212" t="n">
        <v>39293.2083547688</v>
      </c>
      <c r="P27" s="1213" t="n">
        <v>46412.0368365375</v>
      </c>
      <c r="Q27" s="1412" t="n">
        <v>13860.959004045</v>
      </c>
      <c r="R27" s="1301" t="n">
        <v>53154.1673588138</v>
      </c>
      <c r="S27" s="1344" t="n">
        <v>60272.9958405825</v>
      </c>
    </row>
    <row r="28" customFormat="false" ht="16.5" hidden="false" customHeight="false" outlineLevel="0" collapsed="false">
      <c r="A28" s="1391" t="s">
        <v>342</v>
      </c>
      <c r="B28" s="1395" t="n">
        <f aca="false">J28</f>
        <v>200</v>
      </c>
      <c r="C28" s="1395" t="s">
        <v>496</v>
      </c>
      <c r="D28" s="1395" t="n">
        <f aca="false">K28</f>
        <v>200</v>
      </c>
      <c r="E28" s="1395" t="s">
        <v>496</v>
      </c>
      <c r="F28" s="1393" t="n">
        <f aca="false">L28</f>
        <v>1550</v>
      </c>
      <c r="G28" s="1395" t="s">
        <v>496</v>
      </c>
      <c r="H28" s="1392" t="n">
        <v>4</v>
      </c>
      <c r="I28" s="1394" t="s">
        <v>515</v>
      </c>
      <c r="J28" s="1338" t="n">
        <v>200</v>
      </c>
      <c r="K28" s="1209" t="n">
        <v>200</v>
      </c>
      <c r="L28" s="1209" t="n">
        <v>1550</v>
      </c>
      <c r="M28" s="1210" t="n">
        <v>21.8058095062546</v>
      </c>
      <c r="N28" s="1211" t="n">
        <v>1660.30041947637</v>
      </c>
      <c r="O28" s="1212" t="n">
        <v>40320.3399717375</v>
      </c>
      <c r="P28" s="1213" t="n">
        <v>47630.9919721613</v>
      </c>
      <c r="Q28" s="1412" t="n">
        <v>14195.9298256538</v>
      </c>
      <c r="R28" s="1301" t="n">
        <v>54516.2697973913</v>
      </c>
      <c r="S28" s="1344" t="n">
        <v>61826.921797815</v>
      </c>
    </row>
    <row r="29" customFormat="false" ht="16.5" hidden="false" customHeight="false" outlineLevel="0" collapsed="false">
      <c r="A29" s="1391" t="s">
        <v>342</v>
      </c>
      <c r="B29" s="1392" t="n">
        <f aca="false">J29</f>
        <v>200</v>
      </c>
      <c r="C29" s="1392" t="s">
        <v>496</v>
      </c>
      <c r="D29" s="1392" t="n">
        <f aca="false">K29</f>
        <v>200</v>
      </c>
      <c r="E29" s="1392" t="s">
        <v>496</v>
      </c>
      <c r="F29" s="1393" t="n">
        <f aca="false">L29</f>
        <v>1600</v>
      </c>
      <c r="G29" s="1392" t="s">
        <v>496</v>
      </c>
      <c r="H29" s="1392" t="n">
        <v>4</v>
      </c>
      <c r="I29" s="1394" t="s">
        <v>515</v>
      </c>
      <c r="J29" s="1338" t="n">
        <v>200</v>
      </c>
      <c r="K29" s="1209" t="n">
        <v>200</v>
      </c>
      <c r="L29" s="1209" t="n">
        <v>1600</v>
      </c>
      <c r="M29" s="1210" t="n">
        <v>22.4710797473044</v>
      </c>
      <c r="N29" s="1211" t="n">
        <v>1729.47960362122</v>
      </c>
      <c r="O29" s="1212" t="n">
        <v>41347.4715887063</v>
      </c>
      <c r="P29" s="1213" t="n">
        <v>48849.947107785</v>
      </c>
      <c r="Q29" s="1412" t="n">
        <v>14530.9005160538</v>
      </c>
      <c r="R29" s="1301" t="n">
        <v>55878.37210476</v>
      </c>
      <c r="S29" s="1344" t="n">
        <v>63380.8476238388</v>
      </c>
    </row>
    <row r="30" customFormat="false" ht="16.5" hidden="false" customHeight="false" outlineLevel="0" collapsed="false">
      <c r="A30" s="1391" t="s">
        <v>342</v>
      </c>
      <c r="B30" s="1395" t="n">
        <f aca="false">J30</f>
        <v>200</v>
      </c>
      <c r="C30" s="1395" t="s">
        <v>496</v>
      </c>
      <c r="D30" s="1395" t="n">
        <f aca="false">K30</f>
        <v>200</v>
      </c>
      <c r="E30" s="1395" t="s">
        <v>496</v>
      </c>
      <c r="F30" s="1393" t="n">
        <f aca="false">L30</f>
        <v>1650</v>
      </c>
      <c r="G30" s="1395" t="s">
        <v>496</v>
      </c>
      <c r="H30" s="1392" t="n">
        <v>4</v>
      </c>
      <c r="I30" s="1394" t="s">
        <v>515</v>
      </c>
      <c r="J30" s="1338" t="n">
        <v>200</v>
      </c>
      <c r="K30" s="1209" t="n">
        <v>200</v>
      </c>
      <c r="L30" s="1209" t="n">
        <v>1650</v>
      </c>
      <c r="M30" s="1210" t="n">
        <v>23.1363499883542</v>
      </c>
      <c r="N30" s="1211" t="n">
        <v>1798.65878776606</v>
      </c>
      <c r="O30" s="1212" t="n">
        <v>42374.603205675</v>
      </c>
      <c r="P30" s="1213" t="n">
        <v>50068.9023746175</v>
      </c>
      <c r="Q30" s="1412" t="n">
        <v>15081.3681950363</v>
      </c>
      <c r="R30" s="1301" t="n">
        <v>57455.9714007113</v>
      </c>
      <c r="S30" s="1344" t="n">
        <v>65150.2705696538</v>
      </c>
    </row>
    <row r="31" customFormat="false" ht="16.5" hidden="false" customHeight="false" outlineLevel="0" collapsed="false">
      <c r="A31" s="1391" t="s">
        <v>342</v>
      </c>
      <c r="B31" s="1395" t="n">
        <f aca="false">J31</f>
        <v>200</v>
      </c>
      <c r="C31" s="1395" t="s">
        <v>496</v>
      </c>
      <c r="D31" s="1395" t="n">
        <f aca="false">K31</f>
        <v>200</v>
      </c>
      <c r="E31" s="1395" t="s">
        <v>496</v>
      </c>
      <c r="F31" s="1393" t="n">
        <f aca="false">L31</f>
        <v>1700</v>
      </c>
      <c r="G31" s="1395" t="s">
        <v>496</v>
      </c>
      <c r="H31" s="1392" t="n">
        <v>4</v>
      </c>
      <c r="I31" s="1394" t="s">
        <v>515</v>
      </c>
      <c r="J31" s="1338" t="n">
        <v>200</v>
      </c>
      <c r="K31" s="1209" t="n">
        <v>200</v>
      </c>
      <c r="L31" s="1209" t="n">
        <v>1700</v>
      </c>
      <c r="M31" s="1210" t="n">
        <v>23.801620229404</v>
      </c>
      <c r="N31" s="1211" t="n">
        <v>1867.83797191091</v>
      </c>
      <c r="O31" s="1212" t="n">
        <v>43401.7348226438</v>
      </c>
      <c r="P31" s="1213" t="n">
        <v>51287.8575102413</v>
      </c>
      <c r="Q31" s="1412" t="n">
        <v>15416.3388854363</v>
      </c>
      <c r="R31" s="1301" t="n">
        <v>58818.07370808</v>
      </c>
      <c r="S31" s="1344" t="n">
        <v>66704.1963956775</v>
      </c>
    </row>
    <row r="32" customFormat="false" ht="16.5" hidden="false" customHeight="false" outlineLevel="0" collapsed="false">
      <c r="A32" s="1391" t="s">
        <v>342</v>
      </c>
      <c r="B32" s="1395" t="n">
        <f aca="false">J32</f>
        <v>200</v>
      </c>
      <c r="C32" s="1395" t="s">
        <v>496</v>
      </c>
      <c r="D32" s="1395" t="n">
        <f aca="false">K32</f>
        <v>200</v>
      </c>
      <c r="E32" s="1395" t="s">
        <v>496</v>
      </c>
      <c r="F32" s="1393" t="n">
        <f aca="false">L32</f>
        <v>1750</v>
      </c>
      <c r="G32" s="1395" t="s">
        <v>496</v>
      </c>
      <c r="H32" s="1392" t="n">
        <v>4</v>
      </c>
      <c r="I32" s="1394" t="s">
        <v>515</v>
      </c>
      <c r="J32" s="1338" t="n">
        <v>200</v>
      </c>
      <c r="K32" s="1209" t="n">
        <v>200</v>
      </c>
      <c r="L32" s="1209" t="n">
        <v>1750</v>
      </c>
      <c r="M32" s="1210" t="n">
        <v>24.4668904704538</v>
      </c>
      <c r="N32" s="1211" t="n">
        <v>1937.01715605576</v>
      </c>
      <c r="O32" s="1212" t="n">
        <v>44428.8665708211</v>
      </c>
      <c r="P32" s="1213" t="n">
        <v>52506.812645865</v>
      </c>
      <c r="Q32" s="1412" t="n">
        <v>15966.8065644188</v>
      </c>
      <c r="R32" s="1301" t="n">
        <v>60395.6731352399</v>
      </c>
      <c r="S32" s="1344" t="n">
        <v>68473.6192102838</v>
      </c>
    </row>
    <row r="33" customFormat="false" ht="16.5" hidden="false" customHeight="false" outlineLevel="0" collapsed="false">
      <c r="A33" s="1391" t="s">
        <v>342</v>
      </c>
      <c r="B33" s="1395" t="n">
        <f aca="false">J33</f>
        <v>200</v>
      </c>
      <c r="C33" s="1395" t="s">
        <v>496</v>
      </c>
      <c r="D33" s="1395" t="n">
        <f aca="false">K33</f>
        <v>200</v>
      </c>
      <c r="E33" s="1395" t="s">
        <v>496</v>
      </c>
      <c r="F33" s="1393" t="n">
        <f aca="false">L33</f>
        <v>1800</v>
      </c>
      <c r="G33" s="1395" t="s">
        <v>496</v>
      </c>
      <c r="H33" s="1392" t="n">
        <v>4</v>
      </c>
      <c r="I33" s="1394" t="s">
        <v>515</v>
      </c>
      <c r="J33" s="1338" t="n">
        <v>200</v>
      </c>
      <c r="K33" s="1209" t="n">
        <v>200</v>
      </c>
      <c r="L33" s="1209" t="n">
        <v>1800</v>
      </c>
      <c r="M33" s="1210" t="n">
        <v>25.1321607115036</v>
      </c>
      <c r="N33" s="1211" t="n">
        <v>2006.19634020061</v>
      </c>
      <c r="O33" s="1212" t="n">
        <v>45455.99818779</v>
      </c>
      <c r="P33" s="1213" t="n">
        <v>53725.7677814888</v>
      </c>
      <c r="Q33" s="1412" t="n">
        <v>16301.7773860275</v>
      </c>
      <c r="R33" s="1301" t="n">
        <v>61757.7755738175</v>
      </c>
      <c r="S33" s="1344" t="n">
        <v>70027.5451675163</v>
      </c>
    </row>
    <row r="34" customFormat="false" ht="16.5" hidden="false" customHeight="false" outlineLevel="0" collapsed="false">
      <c r="A34" s="1391" t="s">
        <v>342</v>
      </c>
      <c r="B34" s="1395" t="n">
        <f aca="false">J34</f>
        <v>200</v>
      </c>
      <c r="C34" s="1395" t="s">
        <v>496</v>
      </c>
      <c r="D34" s="1395" t="n">
        <f aca="false">K34</f>
        <v>200</v>
      </c>
      <c r="E34" s="1395" t="s">
        <v>496</v>
      </c>
      <c r="F34" s="1393" t="n">
        <f aca="false">L34</f>
        <v>1850</v>
      </c>
      <c r="G34" s="1395" t="s">
        <v>496</v>
      </c>
      <c r="H34" s="1392" t="n">
        <v>4</v>
      </c>
      <c r="I34" s="1394" t="s">
        <v>515</v>
      </c>
      <c r="J34" s="1338" t="n">
        <v>200</v>
      </c>
      <c r="K34" s="1209" t="n">
        <v>200</v>
      </c>
      <c r="L34" s="1209" t="n">
        <v>1850</v>
      </c>
      <c r="M34" s="1210" t="n">
        <v>25.7974309525534</v>
      </c>
      <c r="N34" s="1211" t="n">
        <v>2075.37552434546</v>
      </c>
      <c r="O34" s="1212" t="n">
        <v>46483.1298047588</v>
      </c>
      <c r="P34" s="1213" t="n">
        <v>54944.7229171125</v>
      </c>
      <c r="Q34" s="1412" t="n">
        <v>16852.24506501</v>
      </c>
      <c r="R34" s="1301" t="n">
        <v>63335.3748697688</v>
      </c>
      <c r="S34" s="1344" t="n">
        <v>71796.9679821225</v>
      </c>
    </row>
    <row r="35" customFormat="false" ht="16.5" hidden="false" customHeight="false" outlineLevel="0" collapsed="false">
      <c r="A35" s="1391" t="s">
        <v>342</v>
      </c>
      <c r="B35" s="1395" t="n">
        <f aca="false">J35</f>
        <v>200</v>
      </c>
      <c r="C35" s="1395" t="s">
        <v>496</v>
      </c>
      <c r="D35" s="1395" t="n">
        <f aca="false">K35</f>
        <v>200</v>
      </c>
      <c r="E35" s="1395" t="s">
        <v>496</v>
      </c>
      <c r="F35" s="1393" t="n">
        <f aca="false">L35</f>
        <v>1900</v>
      </c>
      <c r="G35" s="1395" t="s">
        <v>496</v>
      </c>
      <c r="H35" s="1392" t="n">
        <v>4</v>
      </c>
      <c r="I35" s="1394" t="s">
        <v>515</v>
      </c>
      <c r="J35" s="1338" t="n">
        <v>200</v>
      </c>
      <c r="K35" s="1209" t="n">
        <v>200</v>
      </c>
      <c r="L35" s="1209" t="n">
        <v>1900</v>
      </c>
      <c r="M35" s="1210" t="n">
        <v>26.4627011936032</v>
      </c>
      <c r="N35" s="1211" t="n">
        <v>2144.55470849031</v>
      </c>
      <c r="O35" s="1212" t="n">
        <v>47510.2614217275</v>
      </c>
      <c r="P35" s="1213" t="n">
        <v>56163.6780527363</v>
      </c>
      <c r="Q35" s="1412" t="n">
        <v>17187.21575541</v>
      </c>
      <c r="R35" s="1301" t="n">
        <v>64697.4771771375</v>
      </c>
      <c r="S35" s="1344" t="n">
        <v>73350.8938081463</v>
      </c>
    </row>
    <row r="36" customFormat="false" ht="16.5" hidden="false" customHeight="false" outlineLevel="0" collapsed="false">
      <c r="A36" s="1391" t="s">
        <v>342</v>
      </c>
      <c r="B36" s="1395" t="n">
        <f aca="false">J36</f>
        <v>200</v>
      </c>
      <c r="C36" s="1395" t="s">
        <v>496</v>
      </c>
      <c r="D36" s="1395" t="n">
        <f aca="false">K36</f>
        <v>200</v>
      </c>
      <c r="E36" s="1395" t="s">
        <v>496</v>
      </c>
      <c r="F36" s="1393" t="n">
        <f aca="false">L36</f>
        <v>1950</v>
      </c>
      <c r="G36" s="1395" t="s">
        <v>496</v>
      </c>
      <c r="H36" s="1392" t="n">
        <v>4</v>
      </c>
      <c r="I36" s="1394" t="s">
        <v>515</v>
      </c>
      <c r="J36" s="1338" t="n">
        <v>200</v>
      </c>
      <c r="K36" s="1209" t="n">
        <v>200</v>
      </c>
      <c r="L36" s="1209" t="n">
        <v>1950</v>
      </c>
      <c r="M36" s="1210" t="n">
        <v>27.1279714346531</v>
      </c>
      <c r="N36" s="1211" t="n">
        <v>2213.73389263516</v>
      </c>
      <c r="O36" s="1212" t="n">
        <v>48537.3930386963</v>
      </c>
      <c r="P36" s="1213" t="n">
        <v>57382.63318836</v>
      </c>
      <c r="Q36" s="1412" t="n">
        <v>17522.18644581</v>
      </c>
      <c r="R36" s="1301" t="n">
        <v>66059.5794845063</v>
      </c>
      <c r="S36" s="1344" t="n">
        <v>74904.81963417</v>
      </c>
    </row>
    <row r="37" customFormat="false" ht="16.5" hidden="false" customHeight="false" outlineLevel="0" collapsed="false">
      <c r="A37" s="1391" t="s">
        <v>342</v>
      </c>
      <c r="B37" s="1395" t="n">
        <f aca="false">J37</f>
        <v>200</v>
      </c>
      <c r="C37" s="1395" t="s">
        <v>496</v>
      </c>
      <c r="D37" s="1395" t="n">
        <f aca="false">K37</f>
        <v>200</v>
      </c>
      <c r="E37" s="1395" t="s">
        <v>496</v>
      </c>
      <c r="F37" s="1393" t="n">
        <f aca="false">L37</f>
        <v>2000</v>
      </c>
      <c r="G37" s="1395" t="s">
        <v>496</v>
      </c>
      <c r="H37" s="1392" t="n">
        <v>4</v>
      </c>
      <c r="I37" s="1394" t="s">
        <v>515</v>
      </c>
      <c r="J37" s="1338" t="n">
        <v>200</v>
      </c>
      <c r="K37" s="1209" t="n">
        <v>200</v>
      </c>
      <c r="L37" s="1209" t="n">
        <v>2000</v>
      </c>
      <c r="M37" s="1210" t="n">
        <v>27.8712776757029</v>
      </c>
      <c r="N37" s="1211" t="n">
        <v>2282.91307678</v>
      </c>
      <c r="O37" s="1212" t="n">
        <v>49968.2757600675</v>
      </c>
      <c r="P37" s="1213" t="n">
        <v>58731.4325029838</v>
      </c>
      <c r="Q37" s="1412" t="n">
        <v>18072.6542560013</v>
      </c>
      <c r="R37" s="1301" t="n">
        <v>68040.9300160688</v>
      </c>
      <c r="S37" s="1344" t="n">
        <v>76804.086758985</v>
      </c>
    </row>
    <row r="38" customFormat="false" ht="16.5" hidden="false" customHeight="false" outlineLevel="0" collapsed="false">
      <c r="A38" s="1391" t="s">
        <v>342</v>
      </c>
      <c r="B38" s="1395" t="n">
        <f aca="false">J38</f>
        <v>200</v>
      </c>
      <c r="C38" s="1395" t="s">
        <v>496</v>
      </c>
      <c r="D38" s="1395" t="n">
        <f aca="false">K38</f>
        <v>200</v>
      </c>
      <c r="E38" s="1395" t="s">
        <v>496</v>
      </c>
      <c r="F38" s="1393" t="n">
        <f aca="false">L38</f>
        <v>2050</v>
      </c>
      <c r="G38" s="1395" t="s">
        <v>496</v>
      </c>
      <c r="H38" s="1392" t="n">
        <v>4</v>
      </c>
      <c r="I38" s="1394" t="s">
        <v>515</v>
      </c>
      <c r="J38" s="1338" t="n">
        <v>200</v>
      </c>
      <c r="K38" s="1209" t="n">
        <v>200</v>
      </c>
      <c r="L38" s="1209" t="n">
        <v>2050</v>
      </c>
      <c r="M38" s="1210" t="n">
        <v>28.5365479167527</v>
      </c>
      <c r="N38" s="1211" t="n">
        <v>2352.09226092485</v>
      </c>
      <c r="O38" s="1212" t="n">
        <v>50995.4073770363</v>
      </c>
      <c r="P38" s="1213" t="n">
        <v>59950.3876386075</v>
      </c>
      <c r="Q38" s="1412" t="n">
        <v>18407.6249464013</v>
      </c>
      <c r="R38" s="1301" t="n">
        <v>69403.0323234375</v>
      </c>
      <c r="S38" s="1344" t="n">
        <v>78358.0125850088</v>
      </c>
    </row>
    <row r="39" customFormat="false" ht="16.5" hidden="false" customHeight="false" outlineLevel="0" collapsed="false">
      <c r="A39" s="1391" t="s">
        <v>342</v>
      </c>
      <c r="B39" s="1392" t="n">
        <f aca="false">J39</f>
        <v>200</v>
      </c>
      <c r="C39" s="1392" t="s">
        <v>496</v>
      </c>
      <c r="D39" s="1392" t="n">
        <f aca="false">K39</f>
        <v>200</v>
      </c>
      <c r="E39" s="1392" t="s">
        <v>496</v>
      </c>
      <c r="F39" s="1393" t="n">
        <f aca="false">L39</f>
        <v>2100</v>
      </c>
      <c r="G39" s="1392" t="s">
        <v>496</v>
      </c>
      <c r="H39" s="1392" t="n">
        <v>4</v>
      </c>
      <c r="I39" s="1394" t="s">
        <v>515</v>
      </c>
      <c r="J39" s="1338" t="n">
        <v>200</v>
      </c>
      <c r="K39" s="1209" t="n">
        <v>200</v>
      </c>
      <c r="L39" s="1209" t="n">
        <v>2100</v>
      </c>
      <c r="M39" s="1210" t="n">
        <v>29.2018181578025</v>
      </c>
      <c r="N39" s="1211" t="n">
        <v>2421.2714450697</v>
      </c>
      <c r="O39" s="1212" t="n">
        <v>52022.5391252138</v>
      </c>
      <c r="P39" s="1213" t="n">
        <v>61169.3427742313</v>
      </c>
      <c r="Q39" s="1412" t="n">
        <v>18958.0926253838</v>
      </c>
      <c r="R39" s="1301" t="n">
        <v>70980.6317505975</v>
      </c>
      <c r="S39" s="1344" t="n">
        <v>80127.435399615</v>
      </c>
    </row>
    <row r="40" customFormat="false" ht="16.5" hidden="false" customHeight="false" outlineLevel="0" collapsed="false">
      <c r="A40" s="1391" t="s">
        <v>342</v>
      </c>
      <c r="B40" s="1395" t="n">
        <f aca="false">J40</f>
        <v>200</v>
      </c>
      <c r="C40" s="1395" t="s">
        <v>496</v>
      </c>
      <c r="D40" s="1395" t="n">
        <f aca="false">K40</f>
        <v>200</v>
      </c>
      <c r="E40" s="1395" t="s">
        <v>496</v>
      </c>
      <c r="F40" s="1393" t="n">
        <f aca="false">L40</f>
        <v>2150</v>
      </c>
      <c r="G40" s="1395" t="s">
        <v>496</v>
      </c>
      <c r="H40" s="1392" t="n">
        <v>4</v>
      </c>
      <c r="I40" s="1394" t="s">
        <v>515</v>
      </c>
      <c r="J40" s="1338" t="n">
        <v>200</v>
      </c>
      <c r="K40" s="1209" t="n">
        <v>200</v>
      </c>
      <c r="L40" s="1209" t="n">
        <v>2150</v>
      </c>
      <c r="M40" s="1210" t="n">
        <v>29.8670883988523</v>
      </c>
      <c r="N40" s="1211" t="n">
        <v>2490.45062921455</v>
      </c>
      <c r="O40" s="1212" t="n">
        <v>53049.6707421825</v>
      </c>
      <c r="P40" s="1213" t="n">
        <v>62388.297909855</v>
      </c>
      <c r="Q40" s="1412" t="n">
        <v>19293.0633157838</v>
      </c>
      <c r="R40" s="1301" t="n">
        <v>72342.7340579663</v>
      </c>
      <c r="S40" s="1344" t="n">
        <v>81681.3612256388</v>
      </c>
    </row>
    <row r="41" customFormat="false" ht="16.5" hidden="false" customHeight="false" outlineLevel="0" collapsed="false">
      <c r="A41" s="1391" t="s">
        <v>342</v>
      </c>
      <c r="B41" s="1395" t="n">
        <f aca="false">J41</f>
        <v>200</v>
      </c>
      <c r="C41" s="1395" t="s">
        <v>496</v>
      </c>
      <c r="D41" s="1395" t="n">
        <f aca="false">K41</f>
        <v>200</v>
      </c>
      <c r="E41" s="1395" t="s">
        <v>496</v>
      </c>
      <c r="F41" s="1393" t="n">
        <f aca="false">L41</f>
        <v>2200</v>
      </c>
      <c r="G41" s="1395" t="s">
        <v>496</v>
      </c>
      <c r="H41" s="1392" t="n">
        <v>4</v>
      </c>
      <c r="I41" s="1394" t="s">
        <v>515</v>
      </c>
      <c r="J41" s="1338" t="n">
        <v>200</v>
      </c>
      <c r="K41" s="1209" t="n">
        <v>200</v>
      </c>
      <c r="L41" s="1209" t="n">
        <v>2200</v>
      </c>
      <c r="M41" s="1210" t="n">
        <v>30.5323586399021</v>
      </c>
      <c r="N41" s="1211" t="n">
        <v>2559.6298133594</v>
      </c>
      <c r="O41" s="1212" t="n">
        <v>54076.8023591513</v>
      </c>
      <c r="P41" s="1213" t="n">
        <v>63607.2530454788</v>
      </c>
      <c r="Q41" s="1412" t="n">
        <v>19843.5309947663</v>
      </c>
      <c r="R41" s="1301" t="n">
        <v>73920.3333539175</v>
      </c>
      <c r="S41" s="1344" t="n">
        <v>83450.784040245</v>
      </c>
    </row>
    <row r="42" customFormat="false" ht="16.5" hidden="false" customHeight="false" outlineLevel="0" collapsed="false">
      <c r="A42" s="1391" t="s">
        <v>342</v>
      </c>
      <c r="B42" s="1395" t="n">
        <f aca="false">J42</f>
        <v>200</v>
      </c>
      <c r="C42" s="1395" t="s">
        <v>496</v>
      </c>
      <c r="D42" s="1395" t="n">
        <f aca="false">K42</f>
        <v>200</v>
      </c>
      <c r="E42" s="1395" t="s">
        <v>496</v>
      </c>
      <c r="F42" s="1393" t="n">
        <f aca="false">L42</f>
        <v>2250</v>
      </c>
      <c r="G42" s="1395" t="s">
        <v>496</v>
      </c>
      <c r="H42" s="1392" t="n">
        <v>4</v>
      </c>
      <c r="I42" s="1394" t="s">
        <v>515</v>
      </c>
      <c r="J42" s="1338" t="n">
        <v>200</v>
      </c>
      <c r="K42" s="1209" t="n">
        <v>200</v>
      </c>
      <c r="L42" s="1209" t="n">
        <v>2250</v>
      </c>
      <c r="M42" s="1210" t="n">
        <v>31.1976288809519</v>
      </c>
      <c r="N42" s="1211" t="n">
        <v>2628.80899750425</v>
      </c>
      <c r="O42" s="1212" t="n">
        <v>55103.93397612</v>
      </c>
      <c r="P42" s="1213" t="n">
        <v>64826.2081811025</v>
      </c>
      <c r="Q42" s="1412" t="n">
        <v>20178.501816375</v>
      </c>
      <c r="R42" s="1301" t="n">
        <v>75282.435792495</v>
      </c>
      <c r="S42" s="1344" t="n">
        <v>85004.7099974775</v>
      </c>
    </row>
    <row r="43" customFormat="false" ht="16.5" hidden="false" customHeight="false" outlineLevel="0" collapsed="false">
      <c r="A43" s="1391" t="s">
        <v>342</v>
      </c>
      <c r="B43" s="1395" t="n">
        <f aca="false">J43</f>
        <v>200</v>
      </c>
      <c r="C43" s="1395" t="s">
        <v>496</v>
      </c>
      <c r="D43" s="1395" t="n">
        <f aca="false">K43</f>
        <v>200</v>
      </c>
      <c r="E43" s="1395" t="s">
        <v>496</v>
      </c>
      <c r="F43" s="1393" t="n">
        <f aca="false">L43</f>
        <v>2300</v>
      </c>
      <c r="G43" s="1395" t="s">
        <v>496</v>
      </c>
      <c r="H43" s="1392" t="n">
        <v>4</v>
      </c>
      <c r="I43" s="1394" t="s">
        <v>515</v>
      </c>
      <c r="J43" s="1338" t="n">
        <v>200</v>
      </c>
      <c r="K43" s="1209" t="n">
        <v>200</v>
      </c>
      <c r="L43" s="1209" t="n">
        <v>2300</v>
      </c>
      <c r="M43" s="1210" t="n">
        <v>31.8628991220017</v>
      </c>
      <c r="N43" s="1211" t="n">
        <v>2697.9881816491</v>
      </c>
      <c r="O43" s="1212" t="n">
        <v>56131.0655930888</v>
      </c>
      <c r="P43" s="1213" t="n">
        <v>66045.1633167263</v>
      </c>
      <c r="Q43" s="1412" t="n">
        <v>20513.472506775</v>
      </c>
      <c r="R43" s="1301" t="n">
        <v>76644.5380998638</v>
      </c>
      <c r="S43" s="1344" t="n">
        <v>86558.6358235013</v>
      </c>
    </row>
    <row r="44" customFormat="false" ht="16.5" hidden="false" customHeight="false" outlineLevel="0" collapsed="false">
      <c r="A44" s="1391" t="s">
        <v>342</v>
      </c>
      <c r="B44" s="1395" t="n">
        <f aca="false">J44</f>
        <v>200</v>
      </c>
      <c r="C44" s="1395" t="s">
        <v>496</v>
      </c>
      <c r="D44" s="1395" t="n">
        <f aca="false">K44</f>
        <v>200</v>
      </c>
      <c r="E44" s="1395" t="s">
        <v>496</v>
      </c>
      <c r="F44" s="1393" t="n">
        <f aca="false">L44</f>
        <v>2350</v>
      </c>
      <c r="G44" s="1395" t="s">
        <v>496</v>
      </c>
      <c r="H44" s="1392" t="n">
        <v>4</v>
      </c>
      <c r="I44" s="1394" t="s">
        <v>515</v>
      </c>
      <c r="J44" s="1338" t="n">
        <v>200</v>
      </c>
      <c r="K44" s="1209" t="n">
        <v>200</v>
      </c>
      <c r="L44" s="1209" t="n">
        <v>2350</v>
      </c>
      <c r="M44" s="1210" t="n">
        <v>32.5281693630515</v>
      </c>
      <c r="N44" s="1211" t="n">
        <v>2767.16736579394</v>
      </c>
      <c r="O44" s="1212" t="n">
        <v>57158.1972100575</v>
      </c>
      <c r="P44" s="1213" t="n">
        <v>67264.11845235</v>
      </c>
      <c r="Q44" s="1412" t="n">
        <v>21063.9401857575</v>
      </c>
      <c r="R44" s="1301" t="n">
        <v>78222.137395815</v>
      </c>
      <c r="S44" s="1344" t="n">
        <v>88328.0586381075</v>
      </c>
    </row>
    <row r="45" customFormat="false" ht="16.5" hidden="false" customHeight="false" outlineLevel="0" collapsed="false">
      <c r="A45" s="1391" t="s">
        <v>342</v>
      </c>
      <c r="B45" s="1395" t="n">
        <f aca="false">J45</f>
        <v>200</v>
      </c>
      <c r="C45" s="1395" t="s">
        <v>496</v>
      </c>
      <c r="D45" s="1395" t="n">
        <f aca="false">K45</f>
        <v>200</v>
      </c>
      <c r="E45" s="1395" t="s">
        <v>496</v>
      </c>
      <c r="F45" s="1393" t="n">
        <f aca="false">L45</f>
        <v>2400</v>
      </c>
      <c r="G45" s="1395" t="s">
        <v>496</v>
      </c>
      <c r="H45" s="1392" t="n">
        <v>4</v>
      </c>
      <c r="I45" s="1394" t="s">
        <v>515</v>
      </c>
      <c r="J45" s="1338" t="n">
        <v>200</v>
      </c>
      <c r="K45" s="1209" t="n">
        <v>200</v>
      </c>
      <c r="L45" s="1209" t="n">
        <v>2400</v>
      </c>
      <c r="M45" s="1210" t="n">
        <v>33.1934396041013</v>
      </c>
      <c r="N45" s="1211" t="n">
        <v>2836.34654993879</v>
      </c>
      <c r="O45" s="1212" t="n">
        <v>58185.328958235</v>
      </c>
      <c r="P45" s="1213" t="n">
        <v>68483.0735879738</v>
      </c>
      <c r="Q45" s="1412" t="n">
        <v>21398.9108761575</v>
      </c>
      <c r="R45" s="1301" t="n">
        <v>79584.2398343925</v>
      </c>
      <c r="S45" s="1344" t="n">
        <v>89881.9844641313</v>
      </c>
    </row>
    <row r="46" customFormat="false" ht="16.5" hidden="false" customHeight="false" outlineLevel="0" collapsed="false">
      <c r="A46" s="1391" t="s">
        <v>342</v>
      </c>
      <c r="B46" s="1395" t="n">
        <f aca="false">J46</f>
        <v>200</v>
      </c>
      <c r="C46" s="1395" t="s">
        <v>496</v>
      </c>
      <c r="D46" s="1395" t="n">
        <f aca="false">K46</f>
        <v>200</v>
      </c>
      <c r="E46" s="1395" t="s">
        <v>496</v>
      </c>
      <c r="F46" s="1393" t="n">
        <f aca="false">L46</f>
        <v>2450</v>
      </c>
      <c r="G46" s="1395" t="s">
        <v>496</v>
      </c>
      <c r="H46" s="1392" t="n">
        <v>4</v>
      </c>
      <c r="I46" s="1394" t="s">
        <v>515</v>
      </c>
      <c r="J46" s="1338" t="n">
        <v>200</v>
      </c>
      <c r="K46" s="1209" t="n">
        <v>200</v>
      </c>
      <c r="L46" s="1209" t="n">
        <v>2450</v>
      </c>
      <c r="M46" s="1210" t="n">
        <v>33.8587098451511</v>
      </c>
      <c r="N46" s="1211" t="n">
        <v>2905.52573408364</v>
      </c>
      <c r="O46" s="1212" t="n">
        <v>59212.4605752038</v>
      </c>
      <c r="P46" s="1213" t="n">
        <v>69702.0287235975</v>
      </c>
      <c r="Q46" s="1412" t="n">
        <v>21949.3786863488</v>
      </c>
      <c r="R46" s="1301" t="n">
        <v>81161.8392615525</v>
      </c>
      <c r="S46" s="1344" t="n">
        <v>91651.4074099463</v>
      </c>
    </row>
    <row r="47" customFormat="false" ht="16.5" hidden="false" customHeight="false" outlineLevel="0" collapsed="false">
      <c r="A47" s="1391" t="s">
        <v>342</v>
      </c>
      <c r="B47" s="1395" t="n">
        <f aca="false">J47</f>
        <v>200</v>
      </c>
      <c r="C47" s="1395" t="s">
        <v>496</v>
      </c>
      <c r="D47" s="1395" t="n">
        <f aca="false">K47</f>
        <v>200</v>
      </c>
      <c r="E47" s="1395" t="s">
        <v>496</v>
      </c>
      <c r="F47" s="1393" t="n">
        <f aca="false">L47</f>
        <v>2500</v>
      </c>
      <c r="G47" s="1395" t="s">
        <v>496</v>
      </c>
      <c r="H47" s="1392" t="n">
        <v>4</v>
      </c>
      <c r="I47" s="1394" t="s">
        <v>515</v>
      </c>
      <c r="J47" s="1338" t="n">
        <v>200</v>
      </c>
      <c r="K47" s="1209" t="n">
        <v>200</v>
      </c>
      <c r="L47" s="1209" t="n">
        <v>2500</v>
      </c>
      <c r="M47" s="1210" t="n">
        <v>34.8912728862009</v>
      </c>
      <c r="N47" s="1211" t="n">
        <v>2974.70491822849</v>
      </c>
      <c r="O47" s="1212" t="n">
        <v>60962.7976338263</v>
      </c>
      <c r="P47" s="1213" t="n">
        <v>71879.79980358</v>
      </c>
      <c r="Q47" s="1412" t="n">
        <v>22284.3493767488</v>
      </c>
      <c r="R47" s="1301" t="n">
        <v>83247.147010575</v>
      </c>
      <c r="S47" s="1344" t="n">
        <v>94164.1491803288</v>
      </c>
    </row>
    <row r="48" customFormat="false" ht="16.5" hidden="false" customHeight="false" outlineLevel="0" collapsed="false">
      <c r="A48" s="1391" t="s">
        <v>342</v>
      </c>
      <c r="B48" s="1395" t="n">
        <f aca="false">J48</f>
        <v>200</v>
      </c>
      <c r="C48" s="1395" t="s">
        <v>496</v>
      </c>
      <c r="D48" s="1395" t="n">
        <f aca="false">K48</f>
        <v>200</v>
      </c>
      <c r="E48" s="1395" t="s">
        <v>496</v>
      </c>
      <c r="F48" s="1393" t="n">
        <f aca="false">L48</f>
        <v>2550</v>
      </c>
      <c r="G48" s="1395" t="s">
        <v>496</v>
      </c>
      <c r="H48" s="1392" t="n">
        <v>4</v>
      </c>
      <c r="I48" s="1394" t="s">
        <v>515</v>
      </c>
      <c r="J48" s="1338" t="n">
        <v>200</v>
      </c>
      <c r="K48" s="1209" t="n">
        <v>200</v>
      </c>
      <c r="L48" s="1209" t="n">
        <v>2550</v>
      </c>
      <c r="M48" s="1210" t="n">
        <v>35.5565431272507</v>
      </c>
      <c r="N48" s="1211" t="n">
        <v>3043.88410237334</v>
      </c>
      <c r="O48" s="1212" t="n">
        <v>62324.1922011975</v>
      </c>
      <c r="P48" s="1213" t="n">
        <v>73111.8758142038</v>
      </c>
      <c r="Q48" s="1412" t="n">
        <v>22834.8170557313</v>
      </c>
      <c r="R48" s="1301" t="n">
        <v>85159.0092569288</v>
      </c>
      <c r="S48" s="1344" t="n">
        <v>95946.692869935</v>
      </c>
    </row>
    <row r="49" customFormat="false" ht="16.5" hidden="false" customHeight="false" outlineLevel="0" collapsed="false">
      <c r="A49" s="1391" t="s">
        <v>342</v>
      </c>
      <c r="B49" s="1392" t="n">
        <f aca="false">J49</f>
        <v>200</v>
      </c>
      <c r="C49" s="1392" t="s">
        <v>496</v>
      </c>
      <c r="D49" s="1392" t="n">
        <f aca="false">K49</f>
        <v>200</v>
      </c>
      <c r="E49" s="1392" t="s">
        <v>496</v>
      </c>
      <c r="F49" s="1393" t="n">
        <f aca="false">L49</f>
        <v>2600</v>
      </c>
      <c r="G49" s="1392" t="s">
        <v>496</v>
      </c>
      <c r="H49" s="1392" t="n">
        <v>4</v>
      </c>
      <c r="I49" s="1394" t="s">
        <v>515</v>
      </c>
      <c r="J49" s="1338" t="n">
        <v>200</v>
      </c>
      <c r="K49" s="1209" t="n">
        <v>200</v>
      </c>
      <c r="L49" s="1209" t="n">
        <v>2600</v>
      </c>
      <c r="M49" s="1210" t="n">
        <v>36.2218133683005</v>
      </c>
      <c r="N49" s="1211" t="n">
        <v>3113.06328651819</v>
      </c>
      <c r="O49" s="1212" t="n">
        <v>63351.3238181663</v>
      </c>
      <c r="P49" s="1213" t="n">
        <v>74330.8309498275</v>
      </c>
      <c r="Q49" s="1412" t="n">
        <v>23169.7877461313</v>
      </c>
      <c r="R49" s="1301" t="n">
        <v>86521.1115642975</v>
      </c>
      <c r="S49" s="1344" t="n">
        <v>97500.6186959588</v>
      </c>
    </row>
    <row r="50" customFormat="false" ht="16.5" hidden="false" customHeight="false" outlineLevel="0" collapsed="false">
      <c r="A50" s="1391" t="s">
        <v>342</v>
      </c>
      <c r="B50" s="1395" t="n">
        <f aca="false">J50</f>
        <v>200</v>
      </c>
      <c r="C50" s="1395" t="s">
        <v>496</v>
      </c>
      <c r="D50" s="1395" t="n">
        <f aca="false">K50</f>
        <v>200</v>
      </c>
      <c r="E50" s="1395" t="s">
        <v>496</v>
      </c>
      <c r="F50" s="1393" t="n">
        <f aca="false">L50</f>
        <v>2650</v>
      </c>
      <c r="G50" s="1395" t="s">
        <v>496</v>
      </c>
      <c r="H50" s="1392" t="n">
        <v>4</v>
      </c>
      <c r="I50" s="1394" t="s">
        <v>515</v>
      </c>
      <c r="J50" s="1338" t="n">
        <v>200</v>
      </c>
      <c r="K50" s="1209" t="n">
        <v>200</v>
      </c>
      <c r="L50" s="1209" t="n">
        <v>2650</v>
      </c>
      <c r="M50" s="1210" t="n">
        <v>36.8870836093503</v>
      </c>
      <c r="N50" s="1211" t="n">
        <v>3182.24247066304</v>
      </c>
      <c r="O50" s="1212" t="n">
        <v>64378.455435135</v>
      </c>
      <c r="P50" s="1213" t="n">
        <v>75549.7860854513</v>
      </c>
      <c r="Q50" s="1412" t="n">
        <v>23720.2554251138</v>
      </c>
      <c r="R50" s="1301" t="n">
        <v>88098.7108602488</v>
      </c>
      <c r="S50" s="1344" t="n">
        <v>99270.041510565</v>
      </c>
    </row>
    <row r="51" customFormat="false" ht="16.5" hidden="false" customHeight="false" outlineLevel="0" collapsed="false">
      <c r="A51" s="1391" t="s">
        <v>342</v>
      </c>
      <c r="B51" s="1395" t="n">
        <f aca="false">J51</f>
        <v>200</v>
      </c>
      <c r="C51" s="1395" t="s">
        <v>496</v>
      </c>
      <c r="D51" s="1395" t="n">
        <f aca="false">K51</f>
        <v>200</v>
      </c>
      <c r="E51" s="1395" t="s">
        <v>496</v>
      </c>
      <c r="F51" s="1393" t="n">
        <f aca="false">L51</f>
        <v>2700</v>
      </c>
      <c r="G51" s="1395" t="s">
        <v>496</v>
      </c>
      <c r="H51" s="1392" t="n">
        <v>4</v>
      </c>
      <c r="I51" s="1394" t="s">
        <v>515</v>
      </c>
      <c r="J51" s="1338" t="n">
        <v>200</v>
      </c>
      <c r="K51" s="1209" t="n">
        <v>200</v>
      </c>
      <c r="L51" s="1209" t="n">
        <v>2700</v>
      </c>
      <c r="M51" s="1210" t="n">
        <v>37.5523538504001</v>
      </c>
      <c r="N51" s="1211" t="n">
        <v>3251.42165480788</v>
      </c>
      <c r="O51" s="1212" t="n">
        <v>65405.5870521038</v>
      </c>
      <c r="P51" s="1213" t="n">
        <v>76768.741221075</v>
      </c>
      <c r="Q51" s="1412" t="n">
        <v>24055.2262467225</v>
      </c>
      <c r="R51" s="1301" t="n">
        <v>89460.8132988263</v>
      </c>
      <c r="S51" s="1344" t="n">
        <v>100823.967467798</v>
      </c>
    </row>
    <row r="52" customFormat="false" ht="16.5" hidden="false" customHeight="false" outlineLevel="0" collapsed="false">
      <c r="A52" s="1391" t="s">
        <v>342</v>
      </c>
      <c r="B52" s="1395" t="n">
        <f aca="false">J52</f>
        <v>200</v>
      </c>
      <c r="C52" s="1395" t="s">
        <v>496</v>
      </c>
      <c r="D52" s="1395" t="n">
        <f aca="false">K52</f>
        <v>200</v>
      </c>
      <c r="E52" s="1395" t="s">
        <v>496</v>
      </c>
      <c r="F52" s="1393" t="n">
        <f aca="false">L52</f>
        <v>2750</v>
      </c>
      <c r="G52" s="1395" t="s">
        <v>496</v>
      </c>
      <c r="H52" s="1392" t="n">
        <v>4</v>
      </c>
      <c r="I52" s="1394" t="s">
        <v>515</v>
      </c>
      <c r="J52" s="1338" t="n">
        <v>200</v>
      </c>
      <c r="K52" s="1209" t="n">
        <v>200</v>
      </c>
      <c r="L52" s="1209" t="n">
        <v>2750</v>
      </c>
      <c r="M52" s="1210" t="n">
        <v>38.2176240914499</v>
      </c>
      <c r="N52" s="1211" t="n">
        <v>3320.60083895273</v>
      </c>
      <c r="O52" s="1212" t="n">
        <v>66432.7186690725</v>
      </c>
      <c r="P52" s="1213" t="n">
        <v>77987.6963566988</v>
      </c>
      <c r="Q52" s="1412" t="n">
        <v>24390.1969371225</v>
      </c>
      <c r="R52" s="1301" t="n">
        <v>90822.915606195</v>
      </c>
      <c r="S52" s="1344" t="n">
        <v>102377.893293821</v>
      </c>
    </row>
    <row r="53" customFormat="false" ht="16.5" hidden="false" customHeight="false" outlineLevel="0" collapsed="false">
      <c r="A53" s="1391" t="s">
        <v>342</v>
      </c>
      <c r="B53" s="1395" t="n">
        <f aca="false">J53</f>
        <v>200</v>
      </c>
      <c r="C53" s="1395" t="s">
        <v>496</v>
      </c>
      <c r="D53" s="1395" t="n">
        <f aca="false">K53</f>
        <v>200</v>
      </c>
      <c r="E53" s="1395" t="s">
        <v>496</v>
      </c>
      <c r="F53" s="1393" t="n">
        <f aca="false">L53</f>
        <v>2800</v>
      </c>
      <c r="G53" s="1395" t="s">
        <v>496</v>
      </c>
      <c r="H53" s="1392" t="n">
        <v>4</v>
      </c>
      <c r="I53" s="1394" t="s">
        <v>515</v>
      </c>
      <c r="J53" s="1338" t="n">
        <v>200</v>
      </c>
      <c r="K53" s="1209" t="n">
        <v>200</v>
      </c>
      <c r="L53" s="1209" t="n">
        <v>2800</v>
      </c>
      <c r="M53" s="1210" t="n">
        <v>38.8828943324997</v>
      </c>
      <c r="N53" s="1211" t="n">
        <v>3389.78002309758</v>
      </c>
      <c r="O53" s="1212" t="n">
        <v>67459.8502860413</v>
      </c>
      <c r="P53" s="1213" t="n">
        <v>79206.6514923225</v>
      </c>
      <c r="Q53" s="1412" t="n">
        <v>24940.664616105</v>
      </c>
      <c r="R53" s="1301" t="n">
        <v>92400.5149021463</v>
      </c>
      <c r="S53" s="1344" t="n">
        <v>104147.316108428</v>
      </c>
    </row>
    <row r="54" customFormat="false" ht="16.5" hidden="false" customHeight="false" outlineLevel="0" collapsed="false">
      <c r="A54" s="1391" t="s">
        <v>342</v>
      </c>
      <c r="B54" s="1395" t="n">
        <f aca="false">J54</f>
        <v>200</v>
      </c>
      <c r="C54" s="1395" t="s">
        <v>496</v>
      </c>
      <c r="D54" s="1395" t="n">
        <f aca="false">K54</f>
        <v>200</v>
      </c>
      <c r="E54" s="1395" t="s">
        <v>496</v>
      </c>
      <c r="F54" s="1393" t="n">
        <f aca="false">L54</f>
        <v>2850</v>
      </c>
      <c r="G54" s="1395" t="s">
        <v>496</v>
      </c>
      <c r="H54" s="1392" t="n">
        <v>4</v>
      </c>
      <c r="I54" s="1394" t="s">
        <v>515</v>
      </c>
      <c r="J54" s="1338" t="n">
        <v>200</v>
      </c>
      <c r="K54" s="1209" t="n">
        <v>200</v>
      </c>
      <c r="L54" s="1209" t="n">
        <v>2850</v>
      </c>
      <c r="M54" s="1210" t="n">
        <v>39.5481645735495</v>
      </c>
      <c r="N54" s="1211" t="n">
        <v>3458.95920724243</v>
      </c>
      <c r="O54" s="1212" t="n">
        <v>68486.9820342188</v>
      </c>
      <c r="P54" s="1213" t="n">
        <v>80425.6066279463</v>
      </c>
      <c r="Q54" s="1412" t="n">
        <v>25275.635306505</v>
      </c>
      <c r="R54" s="1301" t="n">
        <v>93762.6173407238</v>
      </c>
      <c r="S54" s="1344" t="n">
        <v>105701.241934451</v>
      </c>
    </row>
    <row r="55" customFormat="false" ht="16.5" hidden="false" customHeight="false" outlineLevel="0" collapsed="false">
      <c r="A55" s="1391" t="s">
        <v>342</v>
      </c>
      <c r="B55" s="1395" t="n">
        <f aca="false">J55</f>
        <v>200</v>
      </c>
      <c r="C55" s="1395" t="s">
        <v>496</v>
      </c>
      <c r="D55" s="1395" t="n">
        <f aca="false">K55</f>
        <v>200</v>
      </c>
      <c r="E55" s="1395" t="s">
        <v>496</v>
      </c>
      <c r="F55" s="1393" t="n">
        <f aca="false">L55</f>
        <v>2900</v>
      </c>
      <c r="G55" s="1395" t="s">
        <v>496</v>
      </c>
      <c r="H55" s="1392" t="n">
        <v>4</v>
      </c>
      <c r="I55" s="1394" t="s">
        <v>515</v>
      </c>
      <c r="J55" s="1338" t="n">
        <v>200</v>
      </c>
      <c r="K55" s="1209" t="n">
        <v>200</v>
      </c>
      <c r="L55" s="1209" t="n">
        <v>2900</v>
      </c>
      <c r="M55" s="1210" t="n">
        <v>40.2134348145993</v>
      </c>
      <c r="N55" s="1211" t="n">
        <v>3528.13839138728</v>
      </c>
      <c r="O55" s="1212" t="n">
        <v>69514.1136511875</v>
      </c>
      <c r="P55" s="1213" t="n">
        <v>81644.56176357</v>
      </c>
      <c r="Q55" s="1412" t="n">
        <v>25826.1029854875</v>
      </c>
      <c r="R55" s="1301" t="n">
        <v>95340.216636675</v>
      </c>
      <c r="S55" s="1344" t="n">
        <v>107470.664749058</v>
      </c>
    </row>
    <row r="56" customFormat="false" ht="16.5" hidden="false" customHeight="false" outlineLevel="0" collapsed="false">
      <c r="A56" s="1391" t="s">
        <v>342</v>
      </c>
      <c r="B56" s="1395" t="n">
        <f aca="false">J56</f>
        <v>200</v>
      </c>
      <c r="C56" s="1395" t="s">
        <v>496</v>
      </c>
      <c r="D56" s="1395" t="n">
        <f aca="false">K56</f>
        <v>200</v>
      </c>
      <c r="E56" s="1395" t="s">
        <v>496</v>
      </c>
      <c r="F56" s="1393" t="n">
        <f aca="false">L56</f>
        <v>2950</v>
      </c>
      <c r="G56" s="1395" t="s">
        <v>496</v>
      </c>
      <c r="H56" s="1392" t="n">
        <v>4</v>
      </c>
      <c r="I56" s="1394" t="s">
        <v>515</v>
      </c>
      <c r="J56" s="1338" t="n">
        <v>200</v>
      </c>
      <c r="K56" s="1209" t="n">
        <v>200</v>
      </c>
      <c r="L56" s="1209" t="n">
        <v>2950</v>
      </c>
      <c r="M56" s="1210" t="n">
        <v>40.8787050556491</v>
      </c>
      <c r="N56" s="1211" t="n">
        <v>3597.31757553213</v>
      </c>
      <c r="O56" s="1212" t="n">
        <v>70541.2452681563</v>
      </c>
      <c r="P56" s="1213" t="n">
        <v>82863.5168991938</v>
      </c>
      <c r="Q56" s="1412" t="n">
        <v>26161.0738070963</v>
      </c>
      <c r="R56" s="1301" t="n">
        <v>96702.3190752525</v>
      </c>
      <c r="S56" s="1344" t="n">
        <v>109024.59070629</v>
      </c>
    </row>
    <row r="57" customFormat="false" ht="16.5" hidden="false" customHeight="false" outlineLevel="0" collapsed="false">
      <c r="A57" s="1396" t="s">
        <v>342</v>
      </c>
      <c r="B57" s="1397" t="n">
        <f aca="false">J57</f>
        <v>200</v>
      </c>
      <c r="C57" s="1397" t="s">
        <v>496</v>
      </c>
      <c r="D57" s="1397" t="n">
        <f aca="false">K57</f>
        <v>200</v>
      </c>
      <c r="E57" s="1397" t="s">
        <v>496</v>
      </c>
      <c r="F57" s="1398" t="n">
        <f aca="false">L57</f>
        <v>3000</v>
      </c>
      <c r="G57" s="1397" t="s">
        <v>496</v>
      </c>
      <c r="H57" s="1399" t="n">
        <v>4</v>
      </c>
      <c r="I57" s="1400" t="s">
        <v>515</v>
      </c>
      <c r="J57" s="1368" t="n">
        <v>200</v>
      </c>
      <c r="K57" s="1220" t="n">
        <v>200</v>
      </c>
      <c r="L57" s="1220" t="n">
        <v>3000</v>
      </c>
      <c r="M57" s="1221" t="n">
        <v>41.7000472966989</v>
      </c>
      <c r="N57" s="1222" t="n">
        <v>3666.49675967698</v>
      </c>
      <c r="O57" s="1223" t="n">
        <v>71761.516165125</v>
      </c>
      <c r="P57" s="1224" t="n">
        <v>84275.6113148175</v>
      </c>
      <c r="Q57" s="1413" t="n">
        <v>26711.5414860788</v>
      </c>
      <c r="R57" s="1304" t="n">
        <v>98473.0576512038</v>
      </c>
      <c r="S57" s="1370" t="n">
        <v>110987.152800896</v>
      </c>
    </row>
    <row r="58" customFormat="false" ht="22.5" hidden="false" customHeight="true" outlineLevel="0" collapsed="false">
      <c r="A58" s="1201" t="s">
        <v>512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</row>
    <row r="59" customFormat="false" ht="16.5" hidden="false" customHeight="true" outlineLevel="0" collapsed="false">
      <c r="A59" s="1364" t="s">
        <v>542</v>
      </c>
      <c r="B59" s="1364"/>
      <c r="C59" s="1364"/>
      <c r="D59" s="1364"/>
      <c r="E59" s="1364"/>
      <c r="F59" s="1364"/>
      <c r="G59" s="1364"/>
      <c r="H59" s="1364"/>
      <c r="I59" s="1364"/>
      <c r="J59" s="1364"/>
      <c r="K59" s="1364"/>
      <c r="L59" s="1364"/>
      <c r="M59" s="1364"/>
      <c r="N59" s="1364"/>
      <c r="O59" s="1364"/>
      <c r="P59" s="1364"/>
      <c r="Q59" s="1364"/>
      <c r="R59" s="1364"/>
      <c r="S59" s="1364"/>
    </row>
    <row r="60" customFormat="false" ht="16.5" hidden="false" customHeight="false" outlineLevel="0" collapsed="false">
      <c r="A60" s="1391" t="s">
        <v>342</v>
      </c>
      <c r="B60" s="1392" t="n">
        <f aca="false">J60</f>
        <v>200</v>
      </c>
      <c r="C60" s="1392" t="s">
        <v>496</v>
      </c>
      <c r="D60" s="1392" t="n">
        <f aca="false">K60</f>
        <v>260</v>
      </c>
      <c r="E60" s="1392" t="s">
        <v>496</v>
      </c>
      <c r="F60" s="1393" t="n">
        <f aca="false">L60</f>
        <v>600</v>
      </c>
      <c r="G60" s="1392" t="s">
        <v>496</v>
      </c>
      <c r="H60" s="1392" t="n">
        <v>4</v>
      </c>
      <c r="I60" s="1394" t="s">
        <v>515</v>
      </c>
      <c r="J60" s="1371" t="n">
        <v>200</v>
      </c>
      <c r="K60" s="1226" t="n">
        <v>260</v>
      </c>
      <c r="L60" s="1226" t="n">
        <v>600</v>
      </c>
      <c r="M60" s="1227" t="n">
        <v>10.0672992644136</v>
      </c>
      <c r="N60" s="1228" t="n">
        <v>371.931097552949</v>
      </c>
      <c r="O60" s="1229" t="n">
        <v>20673.1090757588</v>
      </c>
      <c r="P60" s="1372" t="n">
        <v>25079.915284636</v>
      </c>
      <c r="Q60" s="1297" t="n">
        <v>7043.02367612625</v>
      </c>
      <c r="R60" s="1298" t="n">
        <v>27716.132751885</v>
      </c>
      <c r="S60" s="1373" t="n">
        <v>32122.9389607622</v>
      </c>
    </row>
    <row r="61" customFormat="false" ht="16.5" hidden="false" customHeight="false" outlineLevel="0" collapsed="false">
      <c r="A61" s="1391" t="s">
        <v>342</v>
      </c>
      <c r="B61" s="1395" t="n">
        <f aca="false">J61</f>
        <v>200</v>
      </c>
      <c r="C61" s="1395" t="s">
        <v>496</v>
      </c>
      <c r="D61" s="1395" t="n">
        <f aca="false">K61</f>
        <v>260</v>
      </c>
      <c r="E61" s="1395" t="s">
        <v>496</v>
      </c>
      <c r="F61" s="1393" t="n">
        <f aca="false">L61</f>
        <v>650</v>
      </c>
      <c r="G61" s="1395" t="s">
        <v>496</v>
      </c>
      <c r="H61" s="1392" t="n">
        <v>4</v>
      </c>
      <c r="I61" s="1394" t="s">
        <v>515</v>
      </c>
      <c r="J61" s="1338" t="n">
        <v>200</v>
      </c>
      <c r="K61" s="1209" t="n">
        <v>260</v>
      </c>
      <c r="L61" s="1209" t="n">
        <v>650</v>
      </c>
      <c r="M61" s="1210" t="n">
        <v>10.7924326003056</v>
      </c>
      <c r="N61" s="1211" t="n">
        <v>446.317317063539</v>
      </c>
      <c r="O61" s="1212" t="n">
        <v>21727.7015032238</v>
      </c>
      <c r="P61" s="1367" t="n">
        <v>26345.5136021043</v>
      </c>
      <c r="Q61" s="1300" t="n">
        <v>7446.3980802075</v>
      </c>
      <c r="R61" s="1301" t="n">
        <v>29174.0995834313</v>
      </c>
      <c r="S61" s="1344" t="n">
        <v>33791.9116823118</v>
      </c>
    </row>
    <row r="62" customFormat="false" ht="16.5" hidden="false" customHeight="false" outlineLevel="0" collapsed="false">
      <c r="A62" s="1391" t="s">
        <v>342</v>
      </c>
      <c r="B62" s="1395" t="n">
        <f aca="false">J62</f>
        <v>200</v>
      </c>
      <c r="C62" s="1395" t="s">
        <v>496</v>
      </c>
      <c r="D62" s="1395" t="n">
        <f aca="false">K62</f>
        <v>260</v>
      </c>
      <c r="E62" s="1395" t="s">
        <v>496</v>
      </c>
      <c r="F62" s="1393" t="n">
        <f aca="false">L62</f>
        <v>700</v>
      </c>
      <c r="G62" s="1395" t="s">
        <v>496</v>
      </c>
      <c r="H62" s="1392" t="n">
        <v>4</v>
      </c>
      <c r="I62" s="1394" t="s">
        <v>515</v>
      </c>
      <c r="J62" s="1338" t="n">
        <v>200</v>
      </c>
      <c r="K62" s="1209" t="n">
        <v>260</v>
      </c>
      <c r="L62" s="1209" t="n">
        <v>700</v>
      </c>
      <c r="M62" s="1210" t="n">
        <v>11.5175659361975</v>
      </c>
      <c r="N62" s="1211" t="n">
        <v>520.703536574129</v>
      </c>
      <c r="O62" s="1212" t="n">
        <v>22782.2940618975</v>
      </c>
      <c r="P62" s="1367" t="n">
        <v>27611.1119195726</v>
      </c>
      <c r="Q62" s="1300" t="n">
        <v>8065.26947287125</v>
      </c>
      <c r="R62" s="1301" t="n">
        <v>30847.5635347688</v>
      </c>
      <c r="S62" s="1344" t="n">
        <v>35676.3813924438</v>
      </c>
    </row>
    <row r="63" customFormat="false" ht="16.5" hidden="false" customHeight="false" outlineLevel="0" collapsed="false">
      <c r="A63" s="1391" t="s">
        <v>342</v>
      </c>
      <c r="B63" s="1395" t="n">
        <f aca="false">J63</f>
        <v>200</v>
      </c>
      <c r="C63" s="1395" t="s">
        <v>496</v>
      </c>
      <c r="D63" s="1395" t="n">
        <f aca="false">K63</f>
        <v>260</v>
      </c>
      <c r="E63" s="1395" t="s">
        <v>496</v>
      </c>
      <c r="F63" s="1393" t="n">
        <f aca="false">L63</f>
        <v>750</v>
      </c>
      <c r="G63" s="1395" t="s">
        <v>496</v>
      </c>
      <c r="H63" s="1392" t="n">
        <v>4</v>
      </c>
      <c r="I63" s="1394" t="s">
        <v>515</v>
      </c>
      <c r="J63" s="1338" t="n">
        <v>200</v>
      </c>
      <c r="K63" s="1209" t="n">
        <v>260</v>
      </c>
      <c r="L63" s="1209" t="n">
        <v>750</v>
      </c>
      <c r="M63" s="1210" t="n">
        <v>12.2426992720894</v>
      </c>
      <c r="N63" s="1211" t="n">
        <v>595.089756084719</v>
      </c>
      <c r="O63" s="1212" t="n">
        <v>23836.8864893625</v>
      </c>
      <c r="P63" s="1367" t="n">
        <v>28876.7102370407</v>
      </c>
      <c r="Q63" s="1300" t="n">
        <v>8468.6438769525</v>
      </c>
      <c r="R63" s="1301" t="n">
        <v>32305.530366315</v>
      </c>
      <c r="S63" s="1344" t="n">
        <v>37345.3541139932</v>
      </c>
    </row>
    <row r="64" customFormat="false" ht="16.5" hidden="false" customHeight="false" outlineLevel="0" collapsed="false">
      <c r="A64" s="1391" t="s">
        <v>342</v>
      </c>
      <c r="B64" s="1395" t="n">
        <f aca="false">J64</f>
        <v>200</v>
      </c>
      <c r="C64" s="1395" t="s">
        <v>496</v>
      </c>
      <c r="D64" s="1395" t="n">
        <f aca="false">K64</f>
        <v>260</v>
      </c>
      <c r="E64" s="1395" t="s">
        <v>496</v>
      </c>
      <c r="F64" s="1393" t="n">
        <f aca="false">L64</f>
        <v>800</v>
      </c>
      <c r="G64" s="1395" t="s">
        <v>496</v>
      </c>
      <c r="H64" s="1392" t="n">
        <v>4</v>
      </c>
      <c r="I64" s="1394" t="s">
        <v>515</v>
      </c>
      <c r="J64" s="1338" t="n">
        <v>200</v>
      </c>
      <c r="K64" s="1209" t="n">
        <v>260</v>
      </c>
      <c r="L64" s="1209" t="n">
        <v>800</v>
      </c>
      <c r="M64" s="1210" t="n">
        <v>12.9678326079813</v>
      </c>
      <c r="N64" s="1211" t="n">
        <v>669.475975595309</v>
      </c>
      <c r="O64" s="1212" t="n">
        <v>25227.6820510163</v>
      </c>
      <c r="P64" s="1367" t="n">
        <v>30155.429429509</v>
      </c>
      <c r="Q64" s="1300" t="n">
        <v>8872.01828103375</v>
      </c>
      <c r="R64" s="1301" t="n">
        <v>34099.70033205</v>
      </c>
      <c r="S64" s="1344" t="n">
        <v>39027.4477105428</v>
      </c>
    </row>
    <row r="65" customFormat="false" ht="16.5" hidden="false" customHeight="false" outlineLevel="0" collapsed="false">
      <c r="A65" s="1391" t="s">
        <v>342</v>
      </c>
      <c r="B65" s="1395" t="n">
        <f aca="false">J65</f>
        <v>200</v>
      </c>
      <c r="C65" s="1395" t="s">
        <v>496</v>
      </c>
      <c r="D65" s="1395" t="n">
        <f aca="false">K65</f>
        <v>260</v>
      </c>
      <c r="E65" s="1395" t="s">
        <v>496</v>
      </c>
      <c r="F65" s="1393" t="n">
        <f aca="false">L65</f>
        <v>850</v>
      </c>
      <c r="G65" s="1395" t="s">
        <v>496</v>
      </c>
      <c r="H65" s="1392" t="n">
        <v>4</v>
      </c>
      <c r="I65" s="1394" t="s">
        <v>515</v>
      </c>
      <c r="J65" s="1338" t="n">
        <v>200</v>
      </c>
      <c r="K65" s="1209" t="n">
        <v>260</v>
      </c>
      <c r="L65" s="1209" t="n">
        <v>850</v>
      </c>
      <c r="M65" s="1210" t="n">
        <v>13.6929659438732</v>
      </c>
      <c r="N65" s="1211" t="n">
        <v>743.862195105899</v>
      </c>
      <c r="O65" s="1212" t="n">
        <v>26282.2744784813</v>
      </c>
      <c r="P65" s="1367" t="n">
        <v>31421.0277469773</v>
      </c>
      <c r="Q65" s="1300" t="n">
        <v>9490.8896736975</v>
      </c>
      <c r="R65" s="1301" t="n">
        <v>35773.1641521788</v>
      </c>
      <c r="S65" s="1344" t="n">
        <v>40911.9174206748</v>
      </c>
    </row>
    <row r="66" customFormat="false" ht="16.5" hidden="false" customHeight="false" outlineLevel="0" collapsed="false">
      <c r="A66" s="1391" t="s">
        <v>342</v>
      </c>
      <c r="B66" s="1395" t="n">
        <f aca="false">J66</f>
        <v>200</v>
      </c>
      <c r="C66" s="1395" t="s">
        <v>496</v>
      </c>
      <c r="D66" s="1395" t="n">
        <f aca="false">K66</f>
        <v>260</v>
      </c>
      <c r="E66" s="1395" t="s">
        <v>496</v>
      </c>
      <c r="F66" s="1393" t="n">
        <f aca="false">L66</f>
        <v>900</v>
      </c>
      <c r="G66" s="1395" t="s">
        <v>496</v>
      </c>
      <c r="H66" s="1392" t="n">
        <v>4</v>
      </c>
      <c r="I66" s="1394" t="s">
        <v>515</v>
      </c>
      <c r="J66" s="1338" t="n">
        <v>200</v>
      </c>
      <c r="K66" s="1209" t="n">
        <v>260</v>
      </c>
      <c r="L66" s="1209" t="n">
        <v>900</v>
      </c>
      <c r="M66" s="1210" t="n">
        <v>14.4180992797651</v>
      </c>
      <c r="N66" s="1211" t="n">
        <v>818.248414616489</v>
      </c>
      <c r="O66" s="1212" t="n">
        <v>27336.867037155</v>
      </c>
      <c r="P66" s="1367" t="n">
        <v>32686.6260644456</v>
      </c>
      <c r="Q66" s="1300" t="n">
        <v>9894.26407777875</v>
      </c>
      <c r="R66" s="1301" t="n">
        <v>37231.1311149338</v>
      </c>
      <c r="S66" s="1344" t="n">
        <v>42580.8901422244</v>
      </c>
    </row>
    <row r="67" customFormat="false" ht="16.5" hidden="false" customHeight="false" outlineLevel="0" collapsed="false">
      <c r="A67" s="1391" t="s">
        <v>342</v>
      </c>
      <c r="B67" s="1395" t="n">
        <f aca="false">J67</f>
        <v>200</v>
      </c>
      <c r="C67" s="1395" t="s">
        <v>496</v>
      </c>
      <c r="D67" s="1395" t="n">
        <f aca="false">K67</f>
        <v>260</v>
      </c>
      <c r="E67" s="1395" t="s">
        <v>496</v>
      </c>
      <c r="F67" s="1393" t="n">
        <f aca="false">L67</f>
        <v>950</v>
      </c>
      <c r="G67" s="1395" t="s">
        <v>496</v>
      </c>
      <c r="H67" s="1392" t="n">
        <v>4</v>
      </c>
      <c r="I67" s="1394" t="s">
        <v>515</v>
      </c>
      <c r="J67" s="1338" t="n">
        <v>200</v>
      </c>
      <c r="K67" s="1209" t="n">
        <v>260</v>
      </c>
      <c r="L67" s="1209" t="n">
        <v>950</v>
      </c>
      <c r="M67" s="1210" t="n">
        <v>15.143232615657</v>
      </c>
      <c r="N67" s="1211" t="n">
        <v>892.634634127079</v>
      </c>
      <c r="O67" s="1212" t="n">
        <v>28391.45946462</v>
      </c>
      <c r="P67" s="1367" t="n">
        <v>33952.2243819139</v>
      </c>
      <c r="Q67" s="1300" t="n">
        <v>10513.1354704425</v>
      </c>
      <c r="R67" s="1301" t="n">
        <v>38904.5949350625</v>
      </c>
      <c r="S67" s="1344" t="n">
        <v>44465.3598523564</v>
      </c>
    </row>
    <row r="68" customFormat="false" ht="16.5" hidden="false" customHeight="false" outlineLevel="0" collapsed="false">
      <c r="A68" s="1391" t="s">
        <v>342</v>
      </c>
      <c r="B68" s="1395" t="n">
        <f aca="false">J68</f>
        <v>200</v>
      </c>
      <c r="C68" s="1395" t="s">
        <v>496</v>
      </c>
      <c r="D68" s="1395" t="n">
        <f aca="false">K68</f>
        <v>260</v>
      </c>
      <c r="E68" s="1395" t="s">
        <v>496</v>
      </c>
      <c r="F68" s="1393" t="n">
        <f aca="false">L68</f>
        <v>1000</v>
      </c>
      <c r="G68" s="1395" t="s">
        <v>496</v>
      </c>
      <c r="H68" s="1392" t="n">
        <v>4</v>
      </c>
      <c r="I68" s="1394" t="s">
        <v>515</v>
      </c>
      <c r="J68" s="1338" t="n">
        <v>200</v>
      </c>
      <c r="K68" s="1209" t="n">
        <v>260</v>
      </c>
      <c r="L68" s="1209" t="n">
        <v>1000</v>
      </c>
      <c r="M68" s="1210" t="n">
        <v>15.9698127515489</v>
      </c>
      <c r="N68" s="1211" t="n">
        <v>967.020853637669</v>
      </c>
      <c r="O68" s="1212" t="n">
        <v>29489.308792785</v>
      </c>
      <c r="P68" s="1367" t="n">
        <v>35261.0796000822</v>
      </c>
      <c r="Q68" s="1300" t="n">
        <v>10916.5098745238</v>
      </c>
      <c r="R68" s="1301" t="n">
        <v>40405.8186673088</v>
      </c>
      <c r="S68" s="1344" t="n">
        <v>46177.589474606</v>
      </c>
    </row>
    <row r="69" customFormat="false" ht="16.5" hidden="false" customHeight="false" outlineLevel="0" collapsed="false">
      <c r="A69" s="1391" t="s">
        <v>342</v>
      </c>
      <c r="B69" s="1395" t="n">
        <f aca="false">J69</f>
        <v>200</v>
      </c>
      <c r="C69" s="1395" t="s">
        <v>496</v>
      </c>
      <c r="D69" s="1395" t="n">
        <f aca="false">K69</f>
        <v>260</v>
      </c>
      <c r="E69" s="1395" t="s">
        <v>496</v>
      </c>
      <c r="F69" s="1393" t="n">
        <f aca="false">L69</f>
        <v>1050</v>
      </c>
      <c r="G69" s="1395" t="s">
        <v>496</v>
      </c>
      <c r="H69" s="1392" t="n">
        <v>4</v>
      </c>
      <c r="I69" s="1394" t="s">
        <v>515</v>
      </c>
      <c r="J69" s="1338" t="n">
        <v>200</v>
      </c>
      <c r="K69" s="1209" t="n">
        <v>260</v>
      </c>
      <c r="L69" s="1209" t="n">
        <v>1050</v>
      </c>
      <c r="M69" s="1210" t="n">
        <v>16.6949460874408</v>
      </c>
      <c r="N69" s="1211" t="n">
        <v>1041.40707314826</v>
      </c>
      <c r="O69" s="1212" t="n">
        <v>30543.90122025</v>
      </c>
      <c r="P69" s="1367" t="n">
        <v>36526.6779175505</v>
      </c>
      <c r="Q69" s="1300" t="n">
        <v>11535.3811359788</v>
      </c>
      <c r="R69" s="1301" t="n">
        <v>42079.2823562288</v>
      </c>
      <c r="S69" s="1344" t="n">
        <v>48062.0590535293</v>
      </c>
    </row>
    <row r="70" customFormat="false" ht="16.5" hidden="false" customHeight="false" outlineLevel="0" collapsed="false">
      <c r="A70" s="1391" t="s">
        <v>342</v>
      </c>
      <c r="B70" s="1392" t="n">
        <f aca="false">J70</f>
        <v>200</v>
      </c>
      <c r="C70" s="1392" t="s">
        <v>496</v>
      </c>
      <c r="D70" s="1392" t="n">
        <f aca="false">K70</f>
        <v>260</v>
      </c>
      <c r="E70" s="1392" t="s">
        <v>496</v>
      </c>
      <c r="F70" s="1393" t="n">
        <f aca="false">L70</f>
        <v>1100</v>
      </c>
      <c r="G70" s="1392" t="s">
        <v>496</v>
      </c>
      <c r="H70" s="1392" t="n">
        <v>4</v>
      </c>
      <c r="I70" s="1394" t="s">
        <v>515</v>
      </c>
      <c r="J70" s="1338" t="n">
        <v>200</v>
      </c>
      <c r="K70" s="1209" t="n">
        <v>260</v>
      </c>
      <c r="L70" s="1209" t="n">
        <v>1100</v>
      </c>
      <c r="M70" s="1210" t="n">
        <v>17.4200794233327</v>
      </c>
      <c r="N70" s="1211" t="n">
        <v>1115.79329265885</v>
      </c>
      <c r="O70" s="1212" t="n">
        <v>31598.4937789238</v>
      </c>
      <c r="P70" s="1367" t="n">
        <v>37792.2762350188</v>
      </c>
      <c r="Q70" s="1300" t="n">
        <v>11938.75554006</v>
      </c>
      <c r="R70" s="1301" t="n">
        <v>43537.2493189838</v>
      </c>
      <c r="S70" s="1344" t="n">
        <v>49731.0317750788</v>
      </c>
    </row>
    <row r="71" customFormat="false" ht="16.5" hidden="false" customHeight="false" outlineLevel="0" collapsed="false">
      <c r="A71" s="1391" t="s">
        <v>342</v>
      </c>
      <c r="B71" s="1395" t="n">
        <f aca="false">J71</f>
        <v>200</v>
      </c>
      <c r="C71" s="1395" t="s">
        <v>496</v>
      </c>
      <c r="D71" s="1395" t="n">
        <f aca="false">K71</f>
        <v>260</v>
      </c>
      <c r="E71" s="1395" t="s">
        <v>496</v>
      </c>
      <c r="F71" s="1393" t="n">
        <f aca="false">L71</f>
        <v>1150</v>
      </c>
      <c r="G71" s="1395" t="s">
        <v>496</v>
      </c>
      <c r="H71" s="1392" t="n">
        <v>4</v>
      </c>
      <c r="I71" s="1394" t="s">
        <v>515</v>
      </c>
      <c r="J71" s="1338" t="n">
        <v>200</v>
      </c>
      <c r="K71" s="1209" t="n">
        <v>260</v>
      </c>
      <c r="L71" s="1209" t="n">
        <v>1150</v>
      </c>
      <c r="M71" s="1210" t="n">
        <v>18.1452127592246</v>
      </c>
      <c r="N71" s="1211" t="n">
        <v>1190.17951216944</v>
      </c>
      <c r="O71" s="1212" t="n">
        <v>32653.0862063888</v>
      </c>
      <c r="P71" s="1367" t="n">
        <v>39057.8745524871</v>
      </c>
      <c r="Q71" s="1300" t="n">
        <v>12342.1299441413</v>
      </c>
      <c r="R71" s="1301" t="n">
        <v>44995.21615053</v>
      </c>
      <c r="S71" s="1344" t="n">
        <v>51400.0044966283</v>
      </c>
    </row>
    <row r="72" customFormat="false" ht="16.5" hidden="false" customHeight="false" outlineLevel="0" collapsed="false">
      <c r="A72" s="1391" t="s">
        <v>342</v>
      </c>
      <c r="B72" s="1395" t="n">
        <f aca="false">J72</f>
        <v>200</v>
      </c>
      <c r="C72" s="1395" t="s">
        <v>496</v>
      </c>
      <c r="D72" s="1395" t="n">
        <f aca="false">K72</f>
        <v>260</v>
      </c>
      <c r="E72" s="1395" t="s">
        <v>496</v>
      </c>
      <c r="F72" s="1393" t="n">
        <f aca="false">L72</f>
        <v>1200</v>
      </c>
      <c r="G72" s="1395" t="s">
        <v>496</v>
      </c>
      <c r="H72" s="1392" t="n">
        <v>4</v>
      </c>
      <c r="I72" s="1394" t="s">
        <v>515</v>
      </c>
      <c r="J72" s="1338" t="n">
        <v>200</v>
      </c>
      <c r="K72" s="1209" t="n">
        <v>260</v>
      </c>
      <c r="L72" s="1209" t="n">
        <v>1200</v>
      </c>
      <c r="M72" s="1210" t="n">
        <v>18.8703460951165</v>
      </c>
      <c r="N72" s="1211" t="n">
        <v>1264.56573168003</v>
      </c>
      <c r="O72" s="1212" t="n">
        <v>33707.6786338538</v>
      </c>
      <c r="P72" s="1367" t="n">
        <v>40323.4728699554</v>
      </c>
      <c r="Q72" s="1300" t="n">
        <v>12961.001336805</v>
      </c>
      <c r="R72" s="1301" t="n">
        <v>46668.6799706588</v>
      </c>
      <c r="S72" s="1344" t="n">
        <v>53284.4742067604</v>
      </c>
    </row>
    <row r="73" customFormat="false" ht="16.5" hidden="false" customHeight="false" outlineLevel="0" collapsed="false">
      <c r="A73" s="1391" t="s">
        <v>342</v>
      </c>
      <c r="B73" s="1395" t="n">
        <f aca="false">J73</f>
        <v>200</v>
      </c>
      <c r="C73" s="1395" t="s">
        <v>496</v>
      </c>
      <c r="D73" s="1395" t="n">
        <f aca="false">K73</f>
        <v>260</v>
      </c>
      <c r="E73" s="1395" t="s">
        <v>496</v>
      </c>
      <c r="F73" s="1393" t="n">
        <f aca="false">L73</f>
        <v>1250</v>
      </c>
      <c r="G73" s="1395" t="s">
        <v>496</v>
      </c>
      <c r="H73" s="1392" t="n">
        <v>4</v>
      </c>
      <c r="I73" s="1394" t="s">
        <v>515</v>
      </c>
      <c r="J73" s="1338" t="n">
        <v>200</v>
      </c>
      <c r="K73" s="1209" t="n">
        <v>260</v>
      </c>
      <c r="L73" s="1209" t="n">
        <v>1250</v>
      </c>
      <c r="M73" s="1210" t="n">
        <v>19.5954794310084</v>
      </c>
      <c r="N73" s="1211" t="n">
        <v>1338.95195119062</v>
      </c>
      <c r="O73" s="1212" t="n">
        <v>34762.2711925275</v>
      </c>
      <c r="P73" s="1367" t="n">
        <v>41589.0711874237</v>
      </c>
      <c r="Q73" s="1300" t="n">
        <v>13364.3757408863</v>
      </c>
      <c r="R73" s="1301" t="n">
        <v>48126.6469334138</v>
      </c>
      <c r="S73" s="1344" t="n">
        <v>54953.4469283099</v>
      </c>
    </row>
    <row r="74" customFormat="false" ht="16.5" hidden="false" customHeight="false" outlineLevel="0" collapsed="false">
      <c r="A74" s="1391" t="s">
        <v>342</v>
      </c>
      <c r="B74" s="1395" t="n">
        <f aca="false">J74</f>
        <v>200</v>
      </c>
      <c r="C74" s="1395" t="s">
        <v>496</v>
      </c>
      <c r="D74" s="1395" t="n">
        <f aca="false">K74</f>
        <v>260</v>
      </c>
      <c r="E74" s="1395" t="s">
        <v>496</v>
      </c>
      <c r="F74" s="1393" t="n">
        <f aca="false">L74</f>
        <v>1300</v>
      </c>
      <c r="G74" s="1395" t="s">
        <v>496</v>
      </c>
      <c r="H74" s="1392" t="n">
        <v>4</v>
      </c>
      <c r="I74" s="1394" t="s">
        <v>515</v>
      </c>
      <c r="J74" s="1338" t="n">
        <v>200</v>
      </c>
      <c r="K74" s="1209" t="n">
        <v>260</v>
      </c>
      <c r="L74" s="1209" t="n">
        <v>1300</v>
      </c>
      <c r="M74" s="1210" t="n">
        <v>20.3206127669004</v>
      </c>
      <c r="N74" s="1211" t="n">
        <v>1413.33817070121</v>
      </c>
      <c r="O74" s="1212" t="n">
        <v>35816.8636199925</v>
      </c>
      <c r="P74" s="1367" t="n">
        <v>42854.669504892</v>
      </c>
      <c r="Q74" s="1300" t="n">
        <v>13983.24713355</v>
      </c>
      <c r="R74" s="1301" t="n">
        <v>49800.1107535425</v>
      </c>
      <c r="S74" s="1344" t="n">
        <v>56837.916638442</v>
      </c>
    </row>
    <row r="75" customFormat="false" ht="16.5" hidden="false" customHeight="false" outlineLevel="0" collapsed="false">
      <c r="A75" s="1391" t="s">
        <v>342</v>
      </c>
      <c r="B75" s="1395" t="n">
        <f aca="false">J75</f>
        <v>200</v>
      </c>
      <c r="C75" s="1395" t="s">
        <v>496</v>
      </c>
      <c r="D75" s="1395" t="n">
        <f aca="false">K75</f>
        <v>260</v>
      </c>
      <c r="E75" s="1395" t="s">
        <v>496</v>
      </c>
      <c r="F75" s="1393" t="n">
        <f aca="false">L75</f>
        <v>1350</v>
      </c>
      <c r="G75" s="1395" t="s">
        <v>496</v>
      </c>
      <c r="H75" s="1392" t="n">
        <v>4</v>
      </c>
      <c r="I75" s="1394" t="s">
        <v>515</v>
      </c>
      <c r="J75" s="1338" t="n">
        <v>200</v>
      </c>
      <c r="K75" s="1209" t="n">
        <v>260</v>
      </c>
      <c r="L75" s="1209" t="n">
        <v>1350</v>
      </c>
      <c r="M75" s="1210" t="n">
        <v>21.0457461027923</v>
      </c>
      <c r="N75" s="1211" t="n">
        <v>1487.7243902118</v>
      </c>
      <c r="O75" s="1212" t="n">
        <v>36871.4560474575</v>
      </c>
      <c r="P75" s="1367" t="n">
        <v>44120.2678223603</v>
      </c>
      <c r="Q75" s="1300" t="n">
        <v>14386.6215376313</v>
      </c>
      <c r="R75" s="1301" t="n">
        <v>51258.0775850888</v>
      </c>
      <c r="S75" s="1344" t="n">
        <v>58506.8893599915</v>
      </c>
    </row>
    <row r="76" customFormat="false" ht="16.5" hidden="false" customHeight="false" outlineLevel="0" collapsed="false">
      <c r="A76" s="1391" t="s">
        <v>342</v>
      </c>
      <c r="B76" s="1395" t="n">
        <f aca="false">J76</f>
        <v>200</v>
      </c>
      <c r="C76" s="1395" t="s">
        <v>496</v>
      </c>
      <c r="D76" s="1395" t="n">
        <f aca="false">K76</f>
        <v>260</v>
      </c>
      <c r="E76" s="1395" t="s">
        <v>496</v>
      </c>
      <c r="F76" s="1393" t="n">
        <f aca="false">L76</f>
        <v>1400</v>
      </c>
      <c r="G76" s="1395" t="s">
        <v>496</v>
      </c>
      <c r="H76" s="1392" t="n">
        <v>4</v>
      </c>
      <c r="I76" s="1394" t="s">
        <v>515</v>
      </c>
      <c r="J76" s="1338" t="n">
        <v>200</v>
      </c>
      <c r="K76" s="1209" t="n">
        <v>260</v>
      </c>
      <c r="L76" s="1209" t="n">
        <v>1400</v>
      </c>
      <c r="M76" s="1210" t="n">
        <v>21.7708794386842</v>
      </c>
      <c r="N76" s="1211" t="n">
        <v>1562.11060972239</v>
      </c>
      <c r="O76" s="1212" t="n">
        <v>37926.0484749225</v>
      </c>
      <c r="P76" s="1367" t="n">
        <v>45385.8661398285</v>
      </c>
      <c r="Q76" s="1300" t="n">
        <v>15005.492930295</v>
      </c>
      <c r="R76" s="1301" t="n">
        <v>52931.5414052175</v>
      </c>
      <c r="S76" s="1344" t="n">
        <v>60391.3590701236</v>
      </c>
    </row>
    <row r="77" customFormat="false" ht="16.5" hidden="false" customHeight="false" outlineLevel="0" collapsed="false">
      <c r="A77" s="1391" t="s">
        <v>342</v>
      </c>
      <c r="B77" s="1395" t="n">
        <f aca="false">J77</f>
        <v>200</v>
      </c>
      <c r="C77" s="1395" t="s">
        <v>496</v>
      </c>
      <c r="D77" s="1395" t="n">
        <f aca="false">K77</f>
        <v>260</v>
      </c>
      <c r="E77" s="1395" t="s">
        <v>496</v>
      </c>
      <c r="F77" s="1393" t="n">
        <f aca="false">L77</f>
        <v>1450</v>
      </c>
      <c r="G77" s="1395" t="s">
        <v>496</v>
      </c>
      <c r="H77" s="1392" t="n">
        <v>4</v>
      </c>
      <c r="I77" s="1394" t="s">
        <v>515</v>
      </c>
      <c r="J77" s="1338" t="n">
        <v>200</v>
      </c>
      <c r="K77" s="1209" t="n">
        <v>260</v>
      </c>
      <c r="L77" s="1209" t="n">
        <v>1450</v>
      </c>
      <c r="M77" s="1210" t="n">
        <v>22.4960127745761</v>
      </c>
      <c r="N77" s="1211" t="n">
        <v>1636.49682923298</v>
      </c>
      <c r="O77" s="1212" t="n">
        <v>38980.6410335963</v>
      </c>
      <c r="P77" s="1367" t="n">
        <v>46651.4644572968</v>
      </c>
      <c r="Q77" s="1300" t="n">
        <v>15408.8673343763</v>
      </c>
      <c r="R77" s="1301" t="n">
        <v>54389.5083679725</v>
      </c>
      <c r="S77" s="1344" t="n">
        <v>62060.3317916731</v>
      </c>
    </row>
    <row r="78" customFormat="false" ht="16.5" hidden="false" customHeight="false" outlineLevel="0" collapsed="false">
      <c r="A78" s="1391" t="s">
        <v>342</v>
      </c>
      <c r="B78" s="1395" t="n">
        <f aca="false">J78</f>
        <v>200</v>
      </c>
      <c r="C78" s="1395" t="s">
        <v>496</v>
      </c>
      <c r="D78" s="1395" t="n">
        <f aca="false">K78</f>
        <v>260</v>
      </c>
      <c r="E78" s="1395" t="s">
        <v>496</v>
      </c>
      <c r="F78" s="1393" t="n">
        <f aca="false">L78</f>
        <v>1500</v>
      </c>
      <c r="G78" s="1395" t="s">
        <v>496</v>
      </c>
      <c r="H78" s="1392" t="n">
        <v>4</v>
      </c>
      <c r="I78" s="1394" t="s">
        <v>515</v>
      </c>
      <c r="J78" s="1338" t="n">
        <v>200</v>
      </c>
      <c r="K78" s="1209" t="n">
        <v>260</v>
      </c>
      <c r="L78" s="1209" t="n">
        <v>1500</v>
      </c>
      <c r="M78" s="1210" t="n">
        <v>23.700397710468</v>
      </c>
      <c r="N78" s="1211" t="n">
        <v>1710.88304874357</v>
      </c>
      <c r="O78" s="1212" t="n">
        <v>40866.3940507875</v>
      </c>
      <c r="P78" s="1367" t="n">
        <v>49055.9594624885</v>
      </c>
      <c r="Q78" s="1300" t="n">
        <v>16027.73872704</v>
      </c>
      <c r="R78" s="1301" t="n">
        <v>56894.1327778275</v>
      </c>
      <c r="S78" s="1344" t="n">
        <v>65083.6981895285</v>
      </c>
    </row>
    <row r="79" customFormat="false" ht="16.5" hidden="false" customHeight="false" outlineLevel="0" collapsed="false">
      <c r="A79" s="1391" t="s">
        <v>342</v>
      </c>
      <c r="B79" s="1395" t="n">
        <f aca="false">J79</f>
        <v>200</v>
      </c>
      <c r="C79" s="1395" t="s">
        <v>496</v>
      </c>
      <c r="D79" s="1395" t="n">
        <f aca="false">K79</f>
        <v>260</v>
      </c>
      <c r="E79" s="1395" t="s">
        <v>496</v>
      </c>
      <c r="F79" s="1393" t="n">
        <f aca="false">L79</f>
        <v>1550</v>
      </c>
      <c r="G79" s="1395" t="s">
        <v>496</v>
      </c>
      <c r="H79" s="1392" t="n">
        <v>4</v>
      </c>
      <c r="I79" s="1394" t="s">
        <v>515</v>
      </c>
      <c r="J79" s="1338" t="n">
        <v>200</v>
      </c>
      <c r="K79" s="1209" t="n">
        <v>260</v>
      </c>
      <c r="L79" s="1209" t="n">
        <v>1550</v>
      </c>
      <c r="M79" s="1210" t="n">
        <v>24.4255310463599</v>
      </c>
      <c r="N79" s="1211" t="n">
        <v>1785.26926825416</v>
      </c>
      <c r="O79" s="1212" t="n">
        <v>41920.9866094613</v>
      </c>
      <c r="P79" s="1367" t="n">
        <v>50321.5577799568</v>
      </c>
      <c r="Q79" s="1300" t="n">
        <v>16431.1131311213</v>
      </c>
      <c r="R79" s="1301" t="n">
        <v>58352.0997405825</v>
      </c>
      <c r="S79" s="1344" t="n">
        <v>66752.670911078</v>
      </c>
    </row>
    <row r="80" customFormat="false" ht="16.5" hidden="false" customHeight="false" outlineLevel="0" collapsed="false">
      <c r="A80" s="1391" t="s">
        <v>342</v>
      </c>
      <c r="B80" s="1392" t="n">
        <f aca="false">J80</f>
        <v>200</v>
      </c>
      <c r="C80" s="1392" t="s">
        <v>496</v>
      </c>
      <c r="D80" s="1392" t="n">
        <f aca="false">K80</f>
        <v>260</v>
      </c>
      <c r="E80" s="1392" t="s">
        <v>496</v>
      </c>
      <c r="F80" s="1393" t="n">
        <f aca="false">L80</f>
        <v>1600</v>
      </c>
      <c r="G80" s="1392" t="s">
        <v>496</v>
      </c>
      <c r="H80" s="1392" t="n">
        <v>4</v>
      </c>
      <c r="I80" s="1394" t="s">
        <v>515</v>
      </c>
      <c r="J80" s="1338" t="n">
        <v>200</v>
      </c>
      <c r="K80" s="1209" t="n">
        <v>260</v>
      </c>
      <c r="L80" s="1209" t="n">
        <v>1600</v>
      </c>
      <c r="M80" s="1210" t="n">
        <v>25.1506643822518</v>
      </c>
      <c r="N80" s="1211" t="n">
        <v>1859.65548776475</v>
      </c>
      <c r="O80" s="1212" t="n">
        <v>42975.5790369263</v>
      </c>
      <c r="P80" s="1367" t="n">
        <v>51587.1560974251</v>
      </c>
      <c r="Q80" s="1300" t="n">
        <v>16834.4875352025</v>
      </c>
      <c r="R80" s="1301" t="n">
        <v>59810.0665721288</v>
      </c>
      <c r="S80" s="1344" t="n">
        <v>68421.6436326276</v>
      </c>
    </row>
    <row r="81" customFormat="false" ht="16.5" hidden="false" customHeight="false" outlineLevel="0" collapsed="false">
      <c r="A81" s="1391" t="s">
        <v>342</v>
      </c>
      <c r="B81" s="1395" t="n">
        <f aca="false">J81</f>
        <v>200</v>
      </c>
      <c r="C81" s="1395" t="s">
        <v>496</v>
      </c>
      <c r="D81" s="1395" t="n">
        <f aca="false">K81</f>
        <v>260</v>
      </c>
      <c r="E81" s="1395" t="s">
        <v>496</v>
      </c>
      <c r="F81" s="1393" t="n">
        <f aca="false">L81</f>
        <v>1650</v>
      </c>
      <c r="G81" s="1395" t="s">
        <v>496</v>
      </c>
      <c r="H81" s="1392" t="n">
        <v>4</v>
      </c>
      <c r="I81" s="1394" t="s">
        <v>515</v>
      </c>
      <c r="J81" s="1338" t="n">
        <v>200</v>
      </c>
      <c r="K81" s="1209" t="n">
        <v>260</v>
      </c>
      <c r="L81" s="1209" t="n">
        <v>1650</v>
      </c>
      <c r="M81" s="1210" t="n">
        <v>25.8757977181437</v>
      </c>
      <c r="N81" s="1211" t="n">
        <v>1934.04170727534</v>
      </c>
      <c r="O81" s="1212" t="n">
        <v>44030.1714643913</v>
      </c>
      <c r="P81" s="1367" t="n">
        <v>52852.7544148934</v>
      </c>
      <c r="Q81" s="1300" t="n">
        <v>17453.3587966575</v>
      </c>
      <c r="R81" s="1301" t="n">
        <v>61483.5302610488</v>
      </c>
      <c r="S81" s="1344" t="n">
        <v>70306.1132115509</v>
      </c>
    </row>
    <row r="82" customFormat="false" ht="16.5" hidden="false" customHeight="false" outlineLevel="0" collapsed="false">
      <c r="A82" s="1391" t="s">
        <v>342</v>
      </c>
      <c r="B82" s="1395" t="n">
        <f aca="false">J82</f>
        <v>200</v>
      </c>
      <c r="C82" s="1395" t="s">
        <v>496</v>
      </c>
      <c r="D82" s="1395" t="n">
        <f aca="false">K82</f>
        <v>260</v>
      </c>
      <c r="E82" s="1395" t="s">
        <v>496</v>
      </c>
      <c r="F82" s="1393" t="n">
        <f aca="false">L82</f>
        <v>1700</v>
      </c>
      <c r="G82" s="1395" t="s">
        <v>496</v>
      </c>
      <c r="H82" s="1392" t="n">
        <v>4</v>
      </c>
      <c r="I82" s="1394" t="s">
        <v>515</v>
      </c>
      <c r="J82" s="1338" t="n">
        <v>200</v>
      </c>
      <c r="K82" s="1209" t="n">
        <v>260</v>
      </c>
      <c r="L82" s="1209" t="n">
        <v>1700</v>
      </c>
      <c r="M82" s="1210" t="n">
        <v>26.6009310540356</v>
      </c>
      <c r="N82" s="1211" t="n">
        <v>2008.42792678593</v>
      </c>
      <c r="O82" s="1212" t="n">
        <v>45084.7638918563</v>
      </c>
      <c r="P82" s="1367" t="n">
        <v>54118.3527323617</v>
      </c>
      <c r="Q82" s="1300" t="n">
        <v>17856.7332007388</v>
      </c>
      <c r="R82" s="1301" t="n">
        <v>62941.497092595</v>
      </c>
      <c r="S82" s="1344" t="n">
        <v>71975.0859331004</v>
      </c>
    </row>
    <row r="83" customFormat="false" ht="16.5" hidden="false" customHeight="false" outlineLevel="0" collapsed="false">
      <c r="A83" s="1391" t="s">
        <v>342</v>
      </c>
      <c r="B83" s="1395" t="n">
        <f aca="false">J83</f>
        <v>200</v>
      </c>
      <c r="C83" s="1395" t="s">
        <v>496</v>
      </c>
      <c r="D83" s="1395" t="n">
        <f aca="false">K83</f>
        <v>260</v>
      </c>
      <c r="E83" s="1395" t="s">
        <v>496</v>
      </c>
      <c r="F83" s="1393" t="n">
        <f aca="false">L83</f>
        <v>1750</v>
      </c>
      <c r="G83" s="1395" t="s">
        <v>496</v>
      </c>
      <c r="H83" s="1392" t="n">
        <v>4</v>
      </c>
      <c r="I83" s="1394" t="s">
        <v>515</v>
      </c>
      <c r="J83" s="1338" t="n">
        <v>200</v>
      </c>
      <c r="K83" s="1209" t="n">
        <v>260</v>
      </c>
      <c r="L83" s="1209" t="n">
        <v>1750</v>
      </c>
      <c r="M83" s="1210" t="n">
        <v>27.3260643899275</v>
      </c>
      <c r="N83" s="1211" t="n">
        <v>2082.81414629652</v>
      </c>
      <c r="O83" s="1212" t="n">
        <v>46139.35645053</v>
      </c>
      <c r="P83" s="1367" t="n">
        <v>55383.95104983</v>
      </c>
      <c r="Q83" s="1300" t="n">
        <v>18475.6045934025</v>
      </c>
      <c r="R83" s="1301" t="n">
        <v>64614.9610439325</v>
      </c>
      <c r="S83" s="1344" t="n">
        <v>73859.5556432325</v>
      </c>
    </row>
    <row r="84" customFormat="false" ht="16.5" hidden="false" customHeight="false" outlineLevel="0" collapsed="false">
      <c r="A84" s="1391" t="s">
        <v>342</v>
      </c>
      <c r="B84" s="1395" t="n">
        <f aca="false">J84</f>
        <v>200</v>
      </c>
      <c r="C84" s="1395" t="s">
        <v>496</v>
      </c>
      <c r="D84" s="1395" t="n">
        <f aca="false">K84</f>
        <v>260</v>
      </c>
      <c r="E84" s="1395" t="s">
        <v>496</v>
      </c>
      <c r="F84" s="1393" t="n">
        <f aca="false">L84</f>
        <v>1800</v>
      </c>
      <c r="G84" s="1395" t="s">
        <v>496</v>
      </c>
      <c r="H84" s="1392" t="n">
        <v>4</v>
      </c>
      <c r="I84" s="1394" t="s">
        <v>515</v>
      </c>
      <c r="J84" s="1338" t="n">
        <v>200</v>
      </c>
      <c r="K84" s="1209" t="n">
        <v>260</v>
      </c>
      <c r="L84" s="1209" t="n">
        <v>1800</v>
      </c>
      <c r="M84" s="1210" t="n">
        <v>28.0511977258194</v>
      </c>
      <c r="N84" s="1211" t="n">
        <v>2157.20036580711</v>
      </c>
      <c r="O84" s="1212" t="n">
        <v>47193.948877995</v>
      </c>
      <c r="P84" s="1367" t="n">
        <v>56649.5493672982</v>
      </c>
      <c r="Q84" s="1300" t="n">
        <v>18878.9789974838</v>
      </c>
      <c r="R84" s="1301" t="n">
        <v>66072.9278754788</v>
      </c>
      <c r="S84" s="1344" t="n">
        <v>75528.528364782</v>
      </c>
    </row>
    <row r="85" customFormat="false" ht="16.5" hidden="false" customHeight="false" outlineLevel="0" collapsed="false">
      <c r="A85" s="1391" t="s">
        <v>342</v>
      </c>
      <c r="B85" s="1395" t="n">
        <f aca="false">J85</f>
        <v>200</v>
      </c>
      <c r="C85" s="1395" t="s">
        <v>496</v>
      </c>
      <c r="D85" s="1395" t="n">
        <f aca="false">K85</f>
        <v>260</v>
      </c>
      <c r="E85" s="1395" t="s">
        <v>496</v>
      </c>
      <c r="F85" s="1393" t="n">
        <f aca="false">L85</f>
        <v>1850</v>
      </c>
      <c r="G85" s="1395" t="s">
        <v>496</v>
      </c>
      <c r="H85" s="1392" t="n">
        <v>4</v>
      </c>
      <c r="I85" s="1394" t="s">
        <v>515</v>
      </c>
      <c r="J85" s="1338" t="n">
        <v>200</v>
      </c>
      <c r="K85" s="1209" t="n">
        <v>260</v>
      </c>
      <c r="L85" s="1209" t="n">
        <v>1850</v>
      </c>
      <c r="M85" s="1210" t="n">
        <v>28.7763310617113</v>
      </c>
      <c r="N85" s="1211" t="n">
        <v>2231.5865853177</v>
      </c>
      <c r="O85" s="1212" t="n">
        <v>48248.54130546</v>
      </c>
      <c r="P85" s="1367" t="n">
        <v>57915.1476847665</v>
      </c>
      <c r="Q85" s="1300" t="n">
        <v>19497.8503901475</v>
      </c>
      <c r="R85" s="1301" t="n">
        <v>67746.3916956075</v>
      </c>
      <c r="S85" s="1344" t="n">
        <v>77412.998074914</v>
      </c>
    </row>
    <row r="86" customFormat="false" ht="16.5" hidden="false" customHeight="false" outlineLevel="0" collapsed="false">
      <c r="A86" s="1391" t="s">
        <v>342</v>
      </c>
      <c r="B86" s="1395" t="n">
        <f aca="false">J86</f>
        <v>200</v>
      </c>
      <c r="C86" s="1395" t="s">
        <v>496</v>
      </c>
      <c r="D86" s="1395" t="n">
        <f aca="false">K86</f>
        <v>260</v>
      </c>
      <c r="E86" s="1395" t="s">
        <v>496</v>
      </c>
      <c r="F86" s="1393" t="n">
        <f aca="false">L86</f>
        <v>1900</v>
      </c>
      <c r="G86" s="1395" t="s">
        <v>496</v>
      </c>
      <c r="H86" s="1392" t="n">
        <v>4</v>
      </c>
      <c r="I86" s="1394" t="s">
        <v>515</v>
      </c>
      <c r="J86" s="1338" t="n">
        <v>200</v>
      </c>
      <c r="K86" s="1209" t="n">
        <v>260</v>
      </c>
      <c r="L86" s="1209" t="n">
        <v>1900</v>
      </c>
      <c r="M86" s="1210" t="n">
        <v>29.5014643976033</v>
      </c>
      <c r="N86" s="1211" t="n">
        <v>2305.97280482829</v>
      </c>
      <c r="O86" s="1212" t="n">
        <v>49303.1338641338</v>
      </c>
      <c r="P86" s="1367" t="n">
        <v>59180.7460022348</v>
      </c>
      <c r="Q86" s="1300" t="n">
        <v>19901.2247942288</v>
      </c>
      <c r="R86" s="1301" t="n">
        <v>69204.3586583625</v>
      </c>
      <c r="S86" s="1344" t="n">
        <v>79081.9707964636</v>
      </c>
    </row>
    <row r="87" customFormat="false" ht="16.5" hidden="false" customHeight="false" outlineLevel="0" collapsed="false">
      <c r="A87" s="1391" t="s">
        <v>342</v>
      </c>
      <c r="B87" s="1395" t="n">
        <f aca="false">J87</f>
        <v>200</v>
      </c>
      <c r="C87" s="1395" t="s">
        <v>496</v>
      </c>
      <c r="D87" s="1395" t="n">
        <f aca="false">K87</f>
        <v>260</v>
      </c>
      <c r="E87" s="1395" t="s">
        <v>496</v>
      </c>
      <c r="F87" s="1393" t="n">
        <f aca="false">L87</f>
        <v>1950</v>
      </c>
      <c r="G87" s="1395" t="s">
        <v>496</v>
      </c>
      <c r="H87" s="1392" t="n">
        <v>4</v>
      </c>
      <c r="I87" s="1394" t="s">
        <v>515</v>
      </c>
      <c r="J87" s="1338" t="n">
        <v>200</v>
      </c>
      <c r="K87" s="1209" t="n">
        <v>260</v>
      </c>
      <c r="L87" s="1209" t="n">
        <v>1950</v>
      </c>
      <c r="M87" s="1210" t="n">
        <v>30.2265977334952</v>
      </c>
      <c r="N87" s="1211" t="n">
        <v>2380.35902433888</v>
      </c>
      <c r="O87" s="1212" t="n">
        <v>50357.7262915988</v>
      </c>
      <c r="P87" s="1367" t="n">
        <v>60446.3443197031</v>
      </c>
      <c r="Q87" s="1300" t="n">
        <v>20304.59919831</v>
      </c>
      <c r="R87" s="1301" t="n">
        <v>70662.3254899088</v>
      </c>
      <c r="S87" s="1344" t="n">
        <v>80750.9435180131</v>
      </c>
    </row>
    <row r="88" customFormat="false" ht="16.5" hidden="false" customHeight="false" outlineLevel="0" collapsed="false">
      <c r="A88" s="1391" t="s">
        <v>342</v>
      </c>
      <c r="B88" s="1395" t="n">
        <f aca="false">J88</f>
        <v>200</v>
      </c>
      <c r="C88" s="1395" t="s">
        <v>496</v>
      </c>
      <c r="D88" s="1395" t="n">
        <f aca="false">K88</f>
        <v>260</v>
      </c>
      <c r="E88" s="1395" t="s">
        <v>496</v>
      </c>
      <c r="F88" s="1393" t="n">
        <f aca="false">L88</f>
        <v>2000</v>
      </c>
      <c r="G88" s="1395" t="s">
        <v>496</v>
      </c>
      <c r="H88" s="1392" t="n">
        <v>4</v>
      </c>
      <c r="I88" s="1394" t="s">
        <v>515</v>
      </c>
      <c r="J88" s="1338" t="n">
        <v>200</v>
      </c>
      <c r="K88" s="1209" t="n">
        <v>260</v>
      </c>
      <c r="L88" s="1209" t="n">
        <v>2000</v>
      </c>
      <c r="M88" s="1210" t="n">
        <v>31.0531778693871</v>
      </c>
      <c r="N88" s="1211" t="n">
        <v>2454.74524384947</v>
      </c>
      <c r="O88" s="1212" t="n">
        <v>51827.9923689525</v>
      </c>
      <c r="P88" s="1367" t="n">
        <v>61851.7691778713</v>
      </c>
      <c r="Q88" s="1300" t="n">
        <v>20923.4705909738</v>
      </c>
      <c r="R88" s="1301" t="n">
        <v>72751.4629599263</v>
      </c>
      <c r="S88" s="1344" t="n">
        <v>82775.239768845</v>
      </c>
    </row>
    <row r="89" customFormat="false" ht="16.5" hidden="false" customHeight="false" outlineLevel="0" collapsed="false">
      <c r="A89" s="1391" t="s">
        <v>342</v>
      </c>
      <c r="B89" s="1395" t="n">
        <f aca="false">J89</f>
        <v>200</v>
      </c>
      <c r="C89" s="1395" t="s">
        <v>496</v>
      </c>
      <c r="D89" s="1395" t="n">
        <f aca="false">K89</f>
        <v>260</v>
      </c>
      <c r="E89" s="1395" t="s">
        <v>496</v>
      </c>
      <c r="F89" s="1393" t="n">
        <f aca="false">L89</f>
        <v>2050</v>
      </c>
      <c r="G89" s="1395" t="s">
        <v>496</v>
      </c>
      <c r="H89" s="1392" t="n">
        <v>4</v>
      </c>
      <c r="I89" s="1394" t="s">
        <v>515</v>
      </c>
      <c r="J89" s="1338" t="n">
        <v>200</v>
      </c>
      <c r="K89" s="1209" t="n">
        <v>260</v>
      </c>
      <c r="L89" s="1209" t="n">
        <v>2050</v>
      </c>
      <c r="M89" s="1210" t="n">
        <v>31.778311205279</v>
      </c>
      <c r="N89" s="1211" t="n">
        <v>2529.13146336006</v>
      </c>
      <c r="O89" s="1212" t="n">
        <v>52882.5847964175</v>
      </c>
      <c r="P89" s="1367" t="n">
        <v>63117.3674953396</v>
      </c>
      <c r="Q89" s="1300" t="n">
        <v>21326.844995055</v>
      </c>
      <c r="R89" s="1301" t="n">
        <v>74209.4297914725</v>
      </c>
      <c r="S89" s="1344" t="n">
        <v>84444.2124903946</v>
      </c>
    </row>
    <row r="90" customFormat="false" ht="16.5" hidden="false" customHeight="false" outlineLevel="0" collapsed="false">
      <c r="A90" s="1391" t="s">
        <v>342</v>
      </c>
      <c r="B90" s="1392" t="n">
        <f aca="false">J90</f>
        <v>200</v>
      </c>
      <c r="C90" s="1392" t="s">
        <v>496</v>
      </c>
      <c r="D90" s="1392" t="n">
        <f aca="false">K90</f>
        <v>260</v>
      </c>
      <c r="E90" s="1392" t="s">
        <v>496</v>
      </c>
      <c r="F90" s="1393" t="n">
        <f aca="false">L90</f>
        <v>2100</v>
      </c>
      <c r="G90" s="1392" t="s">
        <v>496</v>
      </c>
      <c r="H90" s="1392" t="n">
        <v>4</v>
      </c>
      <c r="I90" s="1394" t="s">
        <v>515</v>
      </c>
      <c r="J90" s="1338" t="n">
        <v>200</v>
      </c>
      <c r="K90" s="1209" t="n">
        <v>260</v>
      </c>
      <c r="L90" s="1209" t="n">
        <v>2100</v>
      </c>
      <c r="M90" s="1210" t="n">
        <v>32.5034445411709</v>
      </c>
      <c r="N90" s="1211" t="n">
        <v>2603.51768287065</v>
      </c>
      <c r="O90" s="1212" t="n">
        <v>53937.1773550913</v>
      </c>
      <c r="P90" s="1367" t="n">
        <v>64382.9658128079</v>
      </c>
      <c r="Q90" s="1300" t="n">
        <v>21945.7163877188</v>
      </c>
      <c r="R90" s="1301" t="n">
        <v>75882.89374281</v>
      </c>
      <c r="S90" s="1344" t="n">
        <v>86328.6822005266</v>
      </c>
    </row>
    <row r="91" customFormat="false" ht="16.5" hidden="false" customHeight="false" outlineLevel="0" collapsed="false">
      <c r="A91" s="1391" t="s">
        <v>342</v>
      </c>
      <c r="B91" s="1395" t="n">
        <f aca="false">J91</f>
        <v>200</v>
      </c>
      <c r="C91" s="1395" t="s">
        <v>496</v>
      </c>
      <c r="D91" s="1395" t="n">
        <f aca="false">K91</f>
        <v>260</v>
      </c>
      <c r="E91" s="1395" t="s">
        <v>496</v>
      </c>
      <c r="F91" s="1393" t="n">
        <f aca="false">L91</f>
        <v>2150</v>
      </c>
      <c r="G91" s="1395" t="s">
        <v>496</v>
      </c>
      <c r="H91" s="1392" t="n">
        <v>4</v>
      </c>
      <c r="I91" s="1394" t="s">
        <v>515</v>
      </c>
      <c r="J91" s="1338" t="n">
        <v>200</v>
      </c>
      <c r="K91" s="1209" t="n">
        <v>260</v>
      </c>
      <c r="L91" s="1209" t="n">
        <v>2150</v>
      </c>
      <c r="M91" s="1210" t="n">
        <v>33.2285778770628</v>
      </c>
      <c r="N91" s="1211" t="n">
        <v>2677.90390238124</v>
      </c>
      <c r="O91" s="1212" t="n">
        <v>54991.7697825563</v>
      </c>
      <c r="P91" s="1367" t="n">
        <v>65648.5641302762</v>
      </c>
      <c r="Q91" s="1300" t="n">
        <v>22349.0907918</v>
      </c>
      <c r="R91" s="1301" t="n">
        <v>77340.8605743563</v>
      </c>
      <c r="S91" s="1344" t="n">
        <v>87997.6549220762</v>
      </c>
    </row>
    <row r="92" customFormat="false" ht="16.5" hidden="false" customHeight="false" outlineLevel="0" collapsed="false">
      <c r="A92" s="1391" t="s">
        <v>342</v>
      </c>
      <c r="B92" s="1395" t="n">
        <f aca="false">J92</f>
        <v>200</v>
      </c>
      <c r="C92" s="1395" t="s">
        <v>496</v>
      </c>
      <c r="D92" s="1395" t="n">
        <f aca="false">K92</f>
        <v>260</v>
      </c>
      <c r="E92" s="1395" t="s">
        <v>496</v>
      </c>
      <c r="F92" s="1393" t="n">
        <f aca="false">L92</f>
        <v>2200</v>
      </c>
      <c r="G92" s="1395" t="s">
        <v>496</v>
      </c>
      <c r="H92" s="1392" t="n">
        <v>4</v>
      </c>
      <c r="I92" s="1394" t="s">
        <v>515</v>
      </c>
      <c r="J92" s="1338" t="n">
        <v>200</v>
      </c>
      <c r="K92" s="1209" t="n">
        <v>260</v>
      </c>
      <c r="L92" s="1209" t="n">
        <v>2200</v>
      </c>
      <c r="M92" s="1210" t="n">
        <v>33.9537112129547</v>
      </c>
      <c r="N92" s="1211" t="n">
        <v>2752.29012189183</v>
      </c>
      <c r="O92" s="1212" t="n">
        <v>56046.3622100213</v>
      </c>
      <c r="P92" s="1367" t="n">
        <v>66914.1624477446</v>
      </c>
      <c r="Q92" s="1300" t="n">
        <v>22967.9621844638</v>
      </c>
      <c r="R92" s="1301" t="n">
        <v>79014.324394485</v>
      </c>
      <c r="S92" s="1344" t="n">
        <v>89882.1246322084</v>
      </c>
    </row>
    <row r="93" customFormat="false" ht="16.5" hidden="false" customHeight="false" outlineLevel="0" collapsed="false">
      <c r="A93" s="1391" t="s">
        <v>342</v>
      </c>
      <c r="B93" s="1395" t="n">
        <f aca="false">J93</f>
        <v>200</v>
      </c>
      <c r="C93" s="1395" t="s">
        <v>496</v>
      </c>
      <c r="D93" s="1395" t="n">
        <f aca="false">K93</f>
        <v>260</v>
      </c>
      <c r="E93" s="1395" t="s">
        <v>496</v>
      </c>
      <c r="F93" s="1393" t="n">
        <f aca="false">L93</f>
        <v>2250</v>
      </c>
      <c r="G93" s="1395" t="s">
        <v>496</v>
      </c>
      <c r="H93" s="1392" t="n">
        <v>4</v>
      </c>
      <c r="I93" s="1394" t="s">
        <v>515</v>
      </c>
      <c r="J93" s="1338" t="n">
        <v>200</v>
      </c>
      <c r="K93" s="1209" t="n">
        <v>260</v>
      </c>
      <c r="L93" s="1209" t="n">
        <v>2250</v>
      </c>
      <c r="M93" s="1210" t="n">
        <v>34.6788445488466</v>
      </c>
      <c r="N93" s="1211" t="n">
        <v>2826.67634140242</v>
      </c>
      <c r="O93" s="1212" t="n">
        <v>57100.9546374863</v>
      </c>
      <c r="P93" s="1367" t="n">
        <v>68179.7607652127</v>
      </c>
      <c r="Q93" s="1300" t="n">
        <v>23371.3364573363</v>
      </c>
      <c r="R93" s="1301" t="n">
        <v>80472.2910948225</v>
      </c>
      <c r="S93" s="1344" t="n">
        <v>91551.097222549</v>
      </c>
    </row>
    <row r="94" customFormat="false" ht="16.5" hidden="false" customHeight="false" outlineLevel="0" collapsed="false">
      <c r="A94" s="1391" t="s">
        <v>342</v>
      </c>
      <c r="B94" s="1395" t="n">
        <f aca="false">J94</f>
        <v>200</v>
      </c>
      <c r="C94" s="1395" t="s">
        <v>496</v>
      </c>
      <c r="D94" s="1395" t="n">
        <f aca="false">K94</f>
        <v>260</v>
      </c>
      <c r="E94" s="1395" t="s">
        <v>496</v>
      </c>
      <c r="F94" s="1393" t="n">
        <f aca="false">L94</f>
        <v>2300</v>
      </c>
      <c r="G94" s="1395" t="s">
        <v>496</v>
      </c>
      <c r="H94" s="1392" t="n">
        <v>4</v>
      </c>
      <c r="I94" s="1394" t="s">
        <v>515</v>
      </c>
      <c r="J94" s="1338" t="n">
        <v>200</v>
      </c>
      <c r="K94" s="1209" t="n">
        <v>260</v>
      </c>
      <c r="L94" s="1209" t="n">
        <v>2300</v>
      </c>
      <c r="M94" s="1210" t="n">
        <v>35.4039778847385</v>
      </c>
      <c r="N94" s="1211" t="n">
        <v>2901.06256091301</v>
      </c>
      <c r="O94" s="1212" t="n">
        <v>58155.54719616</v>
      </c>
      <c r="P94" s="1367" t="n">
        <v>69445.3590826811</v>
      </c>
      <c r="Q94" s="1300" t="n">
        <v>23774.7108614175</v>
      </c>
      <c r="R94" s="1301" t="n">
        <v>81930.2580575775</v>
      </c>
      <c r="S94" s="1344" t="n">
        <v>93220.0699440986</v>
      </c>
    </row>
    <row r="95" customFormat="false" ht="16.5" hidden="false" customHeight="false" outlineLevel="0" collapsed="false">
      <c r="A95" s="1391" t="s">
        <v>342</v>
      </c>
      <c r="B95" s="1395" t="n">
        <f aca="false">J95</f>
        <v>200</v>
      </c>
      <c r="C95" s="1395" t="s">
        <v>496</v>
      </c>
      <c r="D95" s="1395" t="n">
        <f aca="false">K95</f>
        <v>260</v>
      </c>
      <c r="E95" s="1395" t="s">
        <v>496</v>
      </c>
      <c r="F95" s="1393" t="n">
        <f aca="false">L95</f>
        <v>2350</v>
      </c>
      <c r="G95" s="1395" t="s">
        <v>496</v>
      </c>
      <c r="H95" s="1392" t="n">
        <v>4</v>
      </c>
      <c r="I95" s="1394" t="s">
        <v>515</v>
      </c>
      <c r="J95" s="1338" t="n">
        <v>200</v>
      </c>
      <c r="K95" s="1209" t="n">
        <v>260</v>
      </c>
      <c r="L95" s="1209" t="n">
        <v>2350</v>
      </c>
      <c r="M95" s="1210" t="n">
        <v>36.1291112206304</v>
      </c>
      <c r="N95" s="1211" t="n">
        <v>2975.4487804236</v>
      </c>
      <c r="O95" s="1212" t="n">
        <v>59210.139623625</v>
      </c>
      <c r="P95" s="1367" t="n">
        <v>70710.9574001493</v>
      </c>
      <c r="Q95" s="1300" t="n">
        <v>24393.5822540813</v>
      </c>
      <c r="R95" s="1301" t="n">
        <v>83603.7218777063</v>
      </c>
      <c r="S95" s="1344" t="n">
        <v>95104.5396542306</v>
      </c>
    </row>
    <row r="96" customFormat="false" ht="16.5" hidden="false" customHeight="false" outlineLevel="0" collapsed="false">
      <c r="A96" s="1391" t="s">
        <v>342</v>
      </c>
      <c r="B96" s="1395" t="n">
        <f aca="false">J96</f>
        <v>200</v>
      </c>
      <c r="C96" s="1395" t="s">
        <v>496</v>
      </c>
      <c r="D96" s="1395" t="n">
        <f aca="false">K96</f>
        <v>260</v>
      </c>
      <c r="E96" s="1395" t="s">
        <v>496</v>
      </c>
      <c r="F96" s="1393" t="n">
        <f aca="false">L96</f>
        <v>2400</v>
      </c>
      <c r="G96" s="1395" t="s">
        <v>496</v>
      </c>
      <c r="H96" s="1392" t="n">
        <v>4</v>
      </c>
      <c r="I96" s="1394" t="s">
        <v>515</v>
      </c>
      <c r="J96" s="1338" t="n">
        <v>200</v>
      </c>
      <c r="K96" s="1209" t="n">
        <v>260</v>
      </c>
      <c r="L96" s="1209" t="n">
        <v>2400</v>
      </c>
      <c r="M96" s="1210" t="n">
        <v>36.8542445565223</v>
      </c>
      <c r="N96" s="1211" t="n">
        <v>3049.83499993419</v>
      </c>
      <c r="O96" s="1212" t="n">
        <v>60264.73205109</v>
      </c>
      <c r="P96" s="1367" t="n">
        <v>71976.5557176176</v>
      </c>
      <c r="Q96" s="1300" t="n">
        <v>24796.9566581625</v>
      </c>
      <c r="R96" s="1301" t="n">
        <v>85061.6887092525</v>
      </c>
      <c r="S96" s="1344" t="n">
        <v>96773.5123757801</v>
      </c>
    </row>
    <row r="97" customFormat="false" ht="16.5" hidden="false" customHeight="false" outlineLevel="0" collapsed="false">
      <c r="A97" s="1391" t="s">
        <v>342</v>
      </c>
      <c r="B97" s="1395" t="n">
        <f aca="false">J97</f>
        <v>200</v>
      </c>
      <c r="C97" s="1395" t="s">
        <v>496</v>
      </c>
      <c r="D97" s="1395" t="n">
        <f aca="false">K97</f>
        <v>260</v>
      </c>
      <c r="E97" s="1395" t="s">
        <v>496</v>
      </c>
      <c r="F97" s="1393" t="n">
        <f aca="false">L97</f>
        <v>2450</v>
      </c>
      <c r="G97" s="1395" t="s">
        <v>496</v>
      </c>
      <c r="H97" s="1392" t="n">
        <v>4</v>
      </c>
      <c r="I97" s="1394" t="s">
        <v>515</v>
      </c>
      <c r="J97" s="1338" t="n">
        <v>200</v>
      </c>
      <c r="K97" s="1209" t="n">
        <v>260</v>
      </c>
      <c r="L97" s="1209" t="n">
        <v>2450</v>
      </c>
      <c r="M97" s="1210" t="n">
        <v>37.5793778924143</v>
      </c>
      <c r="N97" s="1211" t="n">
        <v>3124.22121944478</v>
      </c>
      <c r="O97" s="1212" t="n">
        <v>61319.324478555</v>
      </c>
      <c r="P97" s="1367" t="n">
        <v>73242.1540350859</v>
      </c>
      <c r="Q97" s="1300" t="n">
        <v>25415.8280508263</v>
      </c>
      <c r="R97" s="1301" t="n">
        <v>86735.1525293813</v>
      </c>
      <c r="S97" s="1344" t="n">
        <v>98657.9820859122</v>
      </c>
    </row>
    <row r="98" customFormat="false" ht="16.5" hidden="false" customHeight="false" outlineLevel="0" collapsed="false">
      <c r="A98" s="1391" t="s">
        <v>342</v>
      </c>
      <c r="B98" s="1395" t="n">
        <f aca="false">J98</f>
        <v>200</v>
      </c>
      <c r="C98" s="1395" t="s">
        <v>496</v>
      </c>
      <c r="D98" s="1395" t="n">
        <f aca="false">K98</f>
        <v>260</v>
      </c>
      <c r="E98" s="1395" t="s">
        <v>496</v>
      </c>
      <c r="F98" s="1393" t="n">
        <f aca="false">L98</f>
        <v>2500</v>
      </c>
      <c r="G98" s="1395" t="s">
        <v>496</v>
      </c>
      <c r="H98" s="1392" t="n">
        <v>4</v>
      </c>
      <c r="I98" s="1394" t="s">
        <v>515</v>
      </c>
      <c r="J98" s="1338" t="n">
        <v>200</v>
      </c>
      <c r="K98" s="1209" t="n">
        <v>260</v>
      </c>
      <c r="L98" s="1209" t="n">
        <v>2500</v>
      </c>
      <c r="M98" s="1210" t="n">
        <v>38.7837628283061</v>
      </c>
      <c r="N98" s="1211" t="n">
        <v>3198.60743895537</v>
      </c>
      <c r="O98" s="1212" t="n">
        <v>63205.077626955</v>
      </c>
      <c r="P98" s="1367" t="n">
        <v>75646.6490402776</v>
      </c>
      <c r="Q98" s="1300" t="n">
        <v>25819.2024549075</v>
      </c>
      <c r="R98" s="1301" t="n">
        <v>89024.2800818625</v>
      </c>
      <c r="S98" s="1344" t="n">
        <v>101465.851495185</v>
      </c>
    </row>
    <row r="99" customFormat="false" ht="16.5" hidden="false" customHeight="false" outlineLevel="0" collapsed="false">
      <c r="A99" s="1391" t="s">
        <v>342</v>
      </c>
      <c r="B99" s="1395" t="n">
        <f aca="false">J99</f>
        <v>200</v>
      </c>
      <c r="C99" s="1395" t="s">
        <v>496</v>
      </c>
      <c r="D99" s="1395" t="n">
        <f aca="false">K99</f>
        <v>260</v>
      </c>
      <c r="E99" s="1395" t="s">
        <v>496</v>
      </c>
      <c r="F99" s="1393" t="n">
        <f aca="false">L99</f>
        <v>2550</v>
      </c>
      <c r="G99" s="1395" t="s">
        <v>496</v>
      </c>
      <c r="H99" s="1392" t="n">
        <v>4</v>
      </c>
      <c r="I99" s="1394" t="s">
        <v>515</v>
      </c>
      <c r="J99" s="1338" t="n">
        <v>200</v>
      </c>
      <c r="K99" s="1209" t="n">
        <v>260</v>
      </c>
      <c r="L99" s="1209" t="n">
        <v>2550</v>
      </c>
      <c r="M99" s="1210" t="n">
        <v>39.5088961641981</v>
      </c>
      <c r="N99" s="1211" t="n">
        <v>3272.99365846596</v>
      </c>
      <c r="O99" s="1212" t="n">
        <v>64595.8731886088</v>
      </c>
      <c r="P99" s="1367" t="n">
        <v>76925.3682327459</v>
      </c>
      <c r="Q99" s="1300" t="n">
        <v>26438.0738475713</v>
      </c>
      <c r="R99" s="1301" t="n">
        <v>91033.94703618</v>
      </c>
      <c r="S99" s="1344" t="n">
        <v>103363.442080317</v>
      </c>
    </row>
    <row r="100" customFormat="false" ht="16.5" hidden="false" customHeight="false" outlineLevel="0" collapsed="false">
      <c r="A100" s="1391" t="s">
        <v>342</v>
      </c>
      <c r="B100" s="1392" t="n">
        <f aca="false">J100</f>
        <v>200</v>
      </c>
      <c r="C100" s="1392" t="s">
        <v>496</v>
      </c>
      <c r="D100" s="1392" t="n">
        <f aca="false">K100</f>
        <v>260</v>
      </c>
      <c r="E100" s="1392" t="s">
        <v>496</v>
      </c>
      <c r="F100" s="1393" t="n">
        <f aca="false">L100</f>
        <v>2600</v>
      </c>
      <c r="G100" s="1392" t="s">
        <v>496</v>
      </c>
      <c r="H100" s="1392" t="n">
        <v>4</v>
      </c>
      <c r="I100" s="1394" t="s">
        <v>515</v>
      </c>
      <c r="J100" s="1338" t="n">
        <v>200</v>
      </c>
      <c r="K100" s="1209" t="n">
        <v>260</v>
      </c>
      <c r="L100" s="1209" t="n">
        <v>2600</v>
      </c>
      <c r="M100" s="1210" t="n">
        <v>40.23402950009</v>
      </c>
      <c r="N100" s="1211" t="n">
        <v>3347.37987797655</v>
      </c>
      <c r="O100" s="1212" t="n">
        <v>65650.4657472825</v>
      </c>
      <c r="P100" s="1367" t="n">
        <v>78190.9665502141</v>
      </c>
      <c r="Q100" s="1300" t="n">
        <v>26841.4482516525</v>
      </c>
      <c r="R100" s="1301" t="n">
        <v>92491.913998935</v>
      </c>
      <c r="S100" s="1344" t="n">
        <v>105032.414801867</v>
      </c>
    </row>
    <row r="101" customFormat="false" ht="16.5" hidden="false" customHeight="false" outlineLevel="0" collapsed="false">
      <c r="A101" s="1391" t="s">
        <v>342</v>
      </c>
      <c r="B101" s="1395" t="n">
        <f aca="false">J101</f>
        <v>200</v>
      </c>
      <c r="C101" s="1395" t="s">
        <v>496</v>
      </c>
      <c r="D101" s="1395" t="n">
        <f aca="false">K101</f>
        <v>260</v>
      </c>
      <c r="E101" s="1395" t="s">
        <v>496</v>
      </c>
      <c r="F101" s="1393" t="n">
        <f aca="false">L101</f>
        <v>2650</v>
      </c>
      <c r="G101" s="1395" t="s">
        <v>496</v>
      </c>
      <c r="H101" s="1392" t="n">
        <v>4</v>
      </c>
      <c r="I101" s="1394" t="s">
        <v>515</v>
      </c>
      <c r="J101" s="1338" t="n">
        <v>200</v>
      </c>
      <c r="K101" s="1209" t="n">
        <v>260</v>
      </c>
      <c r="L101" s="1209" t="n">
        <v>2650</v>
      </c>
      <c r="M101" s="1210" t="n">
        <v>40.9591628359819</v>
      </c>
      <c r="N101" s="1211" t="n">
        <v>3421.76609748714</v>
      </c>
      <c r="O101" s="1212" t="n">
        <v>66705.0581747475</v>
      </c>
      <c r="P101" s="1367" t="n">
        <v>79456.5648676824</v>
      </c>
      <c r="Q101" s="1300" t="n">
        <v>27460.3196443163</v>
      </c>
      <c r="R101" s="1301" t="n">
        <v>94165.3778190638</v>
      </c>
      <c r="S101" s="1344" t="n">
        <v>106916.884511999</v>
      </c>
    </row>
    <row r="102" customFormat="false" ht="16.5" hidden="false" customHeight="false" outlineLevel="0" collapsed="false">
      <c r="A102" s="1391" t="s">
        <v>342</v>
      </c>
      <c r="B102" s="1395" t="n">
        <f aca="false">J102</f>
        <v>200</v>
      </c>
      <c r="C102" s="1395" t="s">
        <v>496</v>
      </c>
      <c r="D102" s="1395" t="n">
        <f aca="false">K102</f>
        <v>260</v>
      </c>
      <c r="E102" s="1395" t="s">
        <v>496</v>
      </c>
      <c r="F102" s="1393" t="n">
        <f aca="false">L102</f>
        <v>2700</v>
      </c>
      <c r="G102" s="1395" t="s">
        <v>496</v>
      </c>
      <c r="H102" s="1392" t="n">
        <v>4</v>
      </c>
      <c r="I102" s="1394" t="s">
        <v>515</v>
      </c>
      <c r="J102" s="1338" t="n">
        <v>200</v>
      </c>
      <c r="K102" s="1209" t="n">
        <v>260</v>
      </c>
      <c r="L102" s="1209" t="n">
        <v>2700</v>
      </c>
      <c r="M102" s="1210" t="n">
        <v>41.6842961718738</v>
      </c>
      <c r="N102" s="1211" t="n">
        <v>3496.15231699773</v>
      </c>
      <c r="O102" s="1212" t="n">
        <v>67759.6506022125</v>
      </c>
      <c r="P102" s="1367" t="n">
        <v>80722.1631851508</v>
      </c>
      <c r="Q102" s="1300" t="n">
        <v>27863.6940483975</v>
      </c>
      <c r="R102" s="1301" t="n">
        <v>95623.34465061</v>
      </c>
      <c r="S102" s="1344" t="n">
        <v>108585.857233548</v>
      </c>
    </row>
    <row r="103" customFormat="false" ht="16.5" hidden="false" customHeight="false" outlineLevel="0" collapsed="false">
      <c r="A103" s="1391" t="s">
        <v>342</v>
      </c>
      <c r="B103" s="1395" t="n">
        <f aca="false">J103</f>
        <v>200</v>
      </c>
      <c r="C103" s="1395" t="s">
        <v>496</v>
      </c>
      <c r="D103" s="1395" t="n">
        <f aca="false">K103</f>
        <v>260</v>
      </c>
      <c r="E103" s="1395" t="s">
        <v>496</v>
      </c>
      <c r="F103" s="1393" t="n">
        <f aca="false">L103</f>
        <v>2750</v>
      </c>
      <c r="G103" s="1395" t="s">
        <v>496</v>
      </c>
      <c r="H103" s="1392" t="n">
        <v>4</v>
      </c>
      <c r="I103" s="1394" t="s">
        <v>515</v>
      </c>
      <c r="J103" s="1338" t="n">
        <v>200</v>
      </c>
      <c r="K103" s="1209" t="n">
        <v>260</v>
      </c>
      <c r="L103" s="1209" t="n">
        <v>2750</v>
      </c>
      <c r="M103" s="1210" t="n">
        <v>42.4094295077657</v>
      </c>
      <c r="N103" s="1211" t="n">
        <v>3570.53853650831</v>
      </c>
      <c r="O103" s="1212" t="n">
        <v>68814.2430296775</v>
      </c>
      <c r="P103" s="1367" t="n">
        <v>81987.761502619</v>
      </c>
      <c r="Q103" s="1300" t="n">
        <v>28267.0684524788</v>
      </c>
      <c r="R103" s="1301" t="n">
        <v>97081.3114821563</v>
      </c>
      <c r="S103" s="1344" t="n">
        <v>110254.829955098</v>
      </c>
    </row>
    <row r="104" customFormat="false" ht="16.5" hidden="false" customHeight="false" outlineLevel="0" collapsed="false">
      <c r="A104" s="1391" t="s">
        <v>342</v>
      </c>
      <c r="B104" s="1395" t="n">
        <f aca="false">J104</f>
        <v>200</v>
      </c>
      <c r="C104" s="1395" t="s">
        <v>496</v>
      </c>
      <c r="D104" s="1395" t="n">
        <f aca="false">K104</f>
        <v>260</v>
      </c>
      <c r="E104" s="1395" t="s">
        <v>496</v>
      </c>
      <c r="F104" s="1393" t="n">
        <f aca="false">L104</f>
        <v>2800</v>
      </c>
      <c r="G104" s="1395" t="s">
        <v>496</v>
      </c>
      <c r="H104" s="1392" t="n">
        <v>4</v>
      </c>
      <c r="I104" s="1394" t="s">
        <v>515</v>
      </c>
      <c r="J104" s="1338" t="n">
        <v>200</v>
      </c>
      <c r="K104" s="1209" t="n">
        <v>260</v>
      </c>
      <c r="L104" s="1209" t="n">
        <v>2800</v>
      </c>
      <c r="M104" s="1210" t="n">
        <v>43.1345628436576</v>
      </c>
      <c r="N104" s="1211" t="n">
        <v>3644.92475601891</v>
      </c>
      <c r="O104" s="1212" t="n">
        <v>69868.8355883513</v>
      </c>
      <c r="P104" s="1367" t="n">
        <v>83253.3598200873</v>
      </c>
      <c r="Q104" s="1300" t="n">
        <v>28885.9397139338</v>
      </c>
      <c r="R104" s="1301" t="n">
        <v>98754.775302285</v>
      </c>
      <c r="S104" s="1344" t="n">
        <v>112139.299534021</v>
      </c>
    </row>
    <row r="105" customFormat="false" ht="16.5" hidden="false" customHeight="false" outlineLevel="0" collapsed="false">
      <c r="A105" s="1391" t="s">
        <v>342</v>
      </c>
      <c r="B105" s="1395" t="n">
        <f aca="false">J105</f>
        <v>200</v>
      </c>
      <c r="C105" s="1395" t="s">
        <v>496</v>
      </c>
      <c r="D105" s="1395" t="n">
        <f aca="false">K105</f>
        <v>260</v>
      </c>
      <c r="E105" s="1395" t="s">
        <v>496</v>
      </c>
      <c r="F105" s="1393" t="n">
        <f aca="false">L105</f>
        <v>2850</v>
      </c>
      <c r="G105" s="1395" t="s">
        <v>496</v>
      </c>
      <c r="H105" s="1392" t="n">
        <v>4</v>
      </c>
      <c r="I105" s="1394" t="s">
        <v>515</v>
      </c>
      <c r="J105" s="1338" t="n">
        <v>200</v>
      </c>
      <c r="K105" s="1209" t="n">
        <v>260</v>
      </c>
      <c r="L105" s="1209" t="n">
        <v>2850</v>
      </c>
      <c r="M105" s="1210" t="n">
        <v>43.8596961795495</v>
      </c>
      <c r="N105" s="1211" t="n">
        <v>3719.31097552949</v>
      </c>
      <c r="O105" s="1212" t="n">
        <v>70923.4280158163</v>
      </c>
      <c r="P105" s="1367" t="n">
        <v>84518.9581375556</v>
      </c>
      <c r="Q105" s="1300" t="n">
        <v>29289.314118015</v>
      </c>
      <c r="R105" s="1301" t="n">
        <v>100212.742133831</v>
      </c>
      <c r="S105" s="1344" t="n">
        <v>113808.272255571</v>
      </c>
    </row>
    <row r="106" customFormat="false" ht="16.5" hidden="false" customHeight="false" outlineLevel="0" collapsed="false">
      <c r="A106" s="1391" t="s">
        <v>342</v>
      </c>
      <c r="B106" s="1395" t="n">
        <f aca="false">J106</f>
        <v>200</v>
      </c>
      <c r="C106" s="1395" t="s">
        <v>496</v>
      </c>
      <c r="D106" s="1395" t="n">
        <f aca="false">K106</f>
        <v>260</v>
      </c>
      <c r="E106" s="1395" t="s">
        <v>496</v>
      </c>
      <c r="F106" s="1393" t="n">
        <f aca="false">L106</f>
        <v>2900</v>
      </c>
      <c r="G106" s="1395" t="s">
        <v>496</v>
      </c>
      <c r="H106" s="1392" t="n">
        <v>4</v>
      </c>
      <c r="I106" s="1394" t="s">
        <v>515</v>
      </c>
      <c r="J106" s="1338" t="n">
        <v>200</v>
      </c>
      <c r="K106" s="1209" t="n">
        <v>260</v>
      </c>
      <c r="L106" s="1209" t="n">
        <v>2900</v>
      </c>
      <c r="M106" s="1210" t="n">
        <v>44.5848295154414</v>
      </c>
      <c r="N106" s="1211" t="n">
        <v>3793.69719504008</v>
      </c>
      <c r="O106" s="1212" t="n">
        <v>71978.0204432813</v>
      </c>
      <c r="P106" s="1367" t="n">
        <v>85784.5564550239</v>
      </c>
      <c r="Q106" s="1300" t="n">
        <v>29908.1855106788</v>
      </c>
      <c r="R106" s="1301" t="n">
        <v>101886.20595396</v>
      </c>
      <c r="S106" s="1344" t="n">
        <v>115692.741965703</v>
      </c>
    </row>
    <row r="107" customFormat="false" ht="16.5" hidden="false" customHeight="false" outlineLevel="0" collapsed="false">
      <c r="A107" s="1391" t="s">
        <v>342</v>
      </c>
      <c r="B107" s="1395" t="n">
        <f aca="false">J107</f>
        <v>200</v>
      </c>
      <c r="C107" s="1395" t="s">
        <v>496</v>
      </c>
      <c r="D107" s="1395" t="n">
        <f aca="false">K107</f>
        <v>260</v>
      </c>
      <c r="E107" s="1395" t="s">
        <v>496</v>
      </c>
      <c r="F107" s="1393" t="n">
        <f aca="false">L107</f>
        <v>2950</v>
      </c>
      <c r="G107" s="1395" t="s">
        <v>496</v>
      </c>
      <c r="H107" s="1392" t="n">
        <v>4</v>
      </c>
      <c r="I107" s="1394" t="s">
        <v>515</v>
      </c>
      <c r="J107" s="1338" t="n">
        <v>200</v>
      </c>
      <c r="K107" s="1209" t="n">
        <v>260</v>
      </c>
      <c r="L107" s="1209" t="n">
        <v>2950</v>
      </c>
      <c r="M107" s="1210" t="n">
        <v>45.3099628513333</v>
      </c>
      <c r="N107" s="1211" t="n">
        <v>3868.08341455067</v>
      </c>
      <c r="O107" s="1212" t="n">
        <v>73032.6128707463</v>
      </c>
      <c r="P107" s="1367" t="n">
        <v>87050.1547724922</v>
      </c>
      <c r="Q107" s="1300" t="n">
        <v>30311.55991476</v>
      </c>
      <c r="R107" s="1301" t="n">
        <v>103344.172785506</v>
      </c>
      <c r="S107" s="1344" t="n">
        <v>117361.714687252</v>
      </c>
    </row>
    <row r="108" customFormat="false" ht="16.5" hidden="false" customHeight="false" outlineLevel="0" collapsed="false">
      <c r="A108" s="1396" t="s">
        <v>342</v>
      </c>
      <c r="B108" s="1397" t="n">
        <f aca="false">J108</f>
        <v>200</v>
      </c>
      <c r="C108" s="1397" t="s">
        <v>496</v>
      </c>
      <c r="D108" s="1397" t="n">
        <f aca="false">K108</f>
        <v>260</v>
      </c>
      <c r="E108" s="1397" t="s">
        <v>496</v>
      </c>
      <c r="F108" s="1398" t="n">
        <f aca="false">L108</f>
        <v>3000</v>
      </c>
      <c r="G108" s="1397" t="s">
        <v>496</v>
      </c>
      <c r="H108" s="1399" t="n">
        <v>4</v>
      </c>
      <c r="I108" s="1400" t="s">
        <v>515</v>
      </c>
      <c r="J108" s="1368" t="n">
        <v>200</v>
      </c>
      <c r="K108" s="1220" t="n">
        <v>260</v>
      </c>
      <c r="L108" s="1220" t="n">
        <v>3000</v>
      </c>
      <c r="M108" s="1221" t="n">
        <v>46.2379897872252</v>
      </c>
      <c r="N108" s="1222" t="n">
        <v>3942.46963406126</v>
      </c>
      <c r="O108" s="1223" t="n">
        <v>74300.30943282</v>
      </c>
      <c r="P108" s="1369" t="n">
        <v>88528.8570933605</v>
      </c>
      <c r="Q108" s="1303" t="n">
        <v>30930.4313074238</v>
      </c>
      <c r="R108" s="1304" t="n">
        <v>105230.740740244</v>
      </c>
      <c r="S108" s="1370" t="n">
        <v>119459.288400784</v>
      </c>
    </row>
    <row r="109" customFormat="false" ht="22.5" hidden="false" customHeight="true" outlineLevel="0" collapsed="false">
      <c r="A109" s="1201" t="s">
        <v>498</v>
      </c>
      <c r="B109" s="1201"/>
      <c r="C109" s="1201"/>
      <c r="D109" s="1201"/>
      <c r="E109" s="1201"/>
      <c r="F109" s="1201"/>
      <c r="G109" s="1201"/>
      <c r="H109" s="1201"/>
      <c r="I109" s="1201"/>
      <c r="J109" s="1201"/>
      <c r="K109" s="1201"/>
      <c r="L109" s="1201"/>
      <c r="M109" s="1201"/>
      <c r="N109" s="1201"/>
      <c r="O109" s="1201"/>
      <c r="P109" s="1201"/>
      <c r="Q109" s="1201"/>
      <c r="R109" s="1201"/>
      <c r="S109" s="1201"/>
    </row>
    <row r="110" customFormat="false" ht="16.5" hidden="false" customHeight="true" outlineLevel="0" collapsed="false">
      <c r="A110" s="1364" t="s">
        <v>542</v>
      </c>
      <c r="B110" s="1364"/>
      <c r="C110" s="1364"/>
      <c r="D110" s="1364"/>
      <c r="E110" s="1364"/>
      <c r="F110" s="1364"/>
      <c r="G110" s="1364"/>
      <c r="H110" s="1364"/>
      <c r="I110" s="1364"/>
      <c r="J110" s="1364"/>
      <c r="K110" s="1364"/>
      <c r="L110" s="1364"/>
      <c r="M110" s="1364"/>
      <c r="N110" s="1364"/>
      <c r="O110" s="1364"/>
      <c r="P110" s="1364"/>
      <c r="Q110" s="1364"/>
      <c r="R110" s="1364"/>
      <c r="S110" s="1364"/>
    </row>
    <row r="111" customFormat="false" ht="16.5" hidden="false" customHeight="false" outlineLevel="0" collapsed="false">
      <c r="A111" s="1391" t="s">
        <v>342</v>
      </c>
      <c r="B111" s="1392" t="n">
        <f aca="false">J111</f>
        <v>200</v>
      </c>
      <c r="C111" s="1392" t="s">
        <v>496</v>
      </c>
      <c r="D111" s="1392" t="n">
        <f aca="false">K111</f>
        <v>300</v>
      </c>
      <c r="E111" s="1392" t="s">
        <v>496</v>
      </c>
      <c r="F111" s="1393" t="n">
        <f aca="false">L111</f>
        <v>600</v>
      </c>
      <c r="G111" s="1392" t="s">
        <v>496</v>
      </c>
      <c r="H111" s="1392" t="n">
        <v>4</v>
      </c>
      <c r="I111" s="1394" t="s">
        <v>515</v>
      </c>
      <c r="J111" s="1371" t="n">
        <v>200</v>
      </c>
      <c r="K111" s="1226" t="n">
        <v>300</v>
      </c>
      <c r="L111" s="1226" t="n">
        <v>600</v>
      </c>
      <c r="M111" s="1227" t="n">
        <v>10.9652680231505</v>
      </c>
      <c r="N111" s="1228" t="n">
        <v>398.388940600226</v>
      </c>
      <c r="O111" s="1229" t="n">
        <v>21294.9566764988</v>
      </c>
      <c r="P111" s="1372" t="n">
        <v>26138.6089405702</v>
      </c>
      <c r="Q111" s="1297" t="n">
        <v>7666.69940838</v>
      </c>
      <c r="R111" s="1298" t="n">
        <v>28961.6560848788</v>
      </c>
      <c r="S111" s="1373" t="n">
        <v>33805.3083489502</v>
      </c>
    </row>
    <row r="112" customFormat="false" ht="16.5" hidden="false" customHeight="false" outlineLevel="0" collapsed="false">
      <c r="A112" s="1391" t="s">
        <v>342</v>
      </c>
      <c r="B112" s="1395" t="n">
        <f aca="false">J112</f>
        <v>200</v>
      </c>
      <c r="C112" s="1395" t="s">
        <v>496</v>
      </c>
      <c r="D112" s="1395" t="n">
        <f aca="false">K112</f>
        <v>300</v>
      </c>
      <c r="E112" s="1395" t="s">
        <v>496</v>
      </c>
      <c r="F112" s="1393" t="n">
        <f aca="false">L112</f>
        <v>650</v>
      </c>
      <c r="G112" s="1395" t="s">
        <v>496</v>
      </c>
      <c r="H112" s="1392" t="n">
        <v>4</v>
      </c>
      <c r="I112" s="1394" t="s">
        <v>515</v>
      </c>
      <c r="J112" s="1338" t="n">
        <v>200</v>
      </c>
      <c r="K112" s="1209" t="n">
        <v>300</v>
      </c>
      <c r="L112" s="1209" t="n">
        <v>650</v>
      </c>
      <c r="M112" s="1210" t="n">
        <v>11.7303100889371</v>
      </c>
      <c r="N112" s="1211" t="n">
        <v>478.066728720271</v>
      </c>
      <c r="O112" s="1212" t="n">
        <v>22367.8563984338</v>
      </c>
      <c r="P112" s="1367" t="n">
        <v>27435.3027073106</v>
      </c>
      <c r="Q112" s="1300" t="n">
        <v>8115.67620077625</v>
      </c>
      <c r="R112" s="1301" t="n">
        <v>30483.53259921</v>
      </c>
      <c r="S112" s="1344" t="n">
        <v>35550.9789080869</v>
      </c>
    </row>
    <row r="113" customFormat="false" ht="16.5" hidden="false" customHeight="false" outlineLevel="0" collapsed="false">
      <c r="A113" s="1391" t="s">
        <v>342</v>
      </c>
      <c r="B113" s="1395" t="n">
        <f aca="false">J113</f>
        <v>200</v>
      </c>
      <c r="C113" s="1395" t="s">
        <v>496</v>
      </c>
      <c r="D113" s="1395" t="n">
        <f aca="false">K113</f>
        <v>300</v>
      </c>
      <c r="E113" s="1395" t="s">
        <v>496</v>
      </c>
      <c r="F113" s="1393" t="n">
        <f aca="false">L113</f>
        <v>700</v>
      </c>
      <c r="G113" s="1395" t="s">
        <v>496</v>
      </c>
      <c r="H113" s="1392" t="n">
        <v>4</v>
      </c>
      <c r="I113" s="1394" t="s">
        <v>515</v>
      </c>
      <c r="J113" s="1338" t="n">
        <v>200</v>
      </c>
      <c r="K113" s="1209" t="n">
        <v>300</v>
      </c>
      <c r="L113" s="1209" t="n">
        <v>700</v>
      </c>
      <c r="M113" s="1210" t="n">
        <v>12.4953521547238</v>
      </c>
      <c r="N113" s="1211" t="n">
        <v>557.744516840317</v>
      </c>
      <c r="O113" s="1212" t="n">
        <v>23440.75598916</v>
      </c>
      <c r="P113" s="1367" t="n">
        <v>28731.996474051</v>
      </c>
      <c r="Q113" s="1300" t="n">
        <v>8780.15011296375</v>
      </c>
      <c r="R113" s="1301" t="n">
        <v>32220.9061021238</v>
      </c>
      <c r="S113" s="1344" t="n">
        <v>37512.1465870147</v>
      </c>
    </row>
    <row r="114" customFormat="false" ht="16.5" hidden="false" customHeight="false" outlineLevel="0" collapsed="false">
      <c r="A114" s="1391" t="s">
        <v>342</v>
      </c>
      <c r="B114" s="1395" t="n">
        <f aca="false">J114</f>
        <v>200</v>
      </c>
      <c r="C114" s="1395" t="s">
        <v>496</v>
      </c>
      <c r="D114" s="1395" t="n">
        <f aca="false">K114</f>
        <v>300</v>
      </c>
      <c r="E114" s="1395" t="s">
        <v>496</v>
      </c>
      <c r="F114" s="1393" t="n">
        <f aca="false">L114</f>
        <v>750</v>
      </c>
      <c r="G114" s="1395" t="s">
        <v>496</v>
      </c>
      <c r="H114" s="1392" t="n">
        <v>4</v>
      </c>
      <c r="I114" s="1394" t="s">
        <v>515</v>
      </c>
      <c r="J114" s="1338" t="n">
        <v>200</v>
      </c>
      <c r="K114" s="1209" t="n">
        <v>300</v>
      </c>
      <c r="L114" s="1209" t="n">
        <v>750</v>
      </c>
      <c r="M114" s="1210" t="n">
        <v>13.2603942205104</v>
      </c>
      <c r="N114" s="1211" t="n">
        <v>637.422304960362</v>
      </c>
      <c r="O114" s="1212" t="n">
        <v>24513.655711095</v>
      </c>
      <c r="P114" s="1367" t="n">
        <v>30028.6902407914</v>
      </c>
      <c r="Q114" s="1300" t="n">
        <v>9229.12690536</v>
      </c>
      <c r="R114" s="1301" t="n">
        <v>33742.782616455</v>
      </c>
      <c r="S114" s="1344" t="n">
        <v>39257.8171461514</v>
      </c>
    </row>
    <row r="115" customFormat="false" ht="16.5" hidden="false" customHeight="false" outlineLevel="0" collapsed="false">
      <c r="A115" s="1391" t="s">
        <v>342</v>
      </c>
      <c r="B115" s="1395" t="n">
        <f aca="false">J115</f>
        <v>200</v>
      </c>
      <c r="C115" s="1395" t="s">
        <v>496</v>
      </c>
      <c r="D115" s="1395" t="n">
        <f aca="false">K115</f>
        <v>300</v>
      </c>
      <c r="E115" s="1395" t="s">
        <v>496</v>
      </c>
      <c r="F115" s="1393" t="n">
        <f aca="false">L115</f>
        <v>800</v>
      </c>
      <c r="G115" s="1395" t="s">
        <v>496</v>
      </c>
      <c r="H115" s="1392" t="n">
        <v>4</v>
      </c>
      <c r="I115" s="1394" t="s">
        <v>515</v>
      </c>
      <c r="J115" s="1338" t="n">
        <v>200</v>
      </c>
      <c r="K115" s="1209" t="n">
        <v>300</v>
      </c>
      <c r="L115" s="1209" t="n">
        <v>800</v>
      </c>
      <c r="M115" s="1210" t="n">
        <v>14.0254362862971</v>
      </c>
      <c r="N115" s="1211" t="n">
        <v>717.100093080407</v>
      </c>
      <c r="O115" s="1212" t="n">
        <v>25924.0520230763</v>
      </c>
      <c r="P115" s="1367" t="n">
        <v>31338.5048825316</v>
      </c>
      <c r="Q115" s="1300" t="n">
        <v>9678.10369775625</v>
      </c>
      <c r="R115" s="1301" t="n">
        <v>35602.1557208325</v>
      </c>
      <c r="S115" s="1344" t="n">
        <v>41016.6085802879</v>
      </c>
    </row>
    <row r="116" customFormat="false" ht="16.5" hidden="false" customHeight="false" outlineLevel="0" collapsed="false">
      <c r="A116" s="1391" t="s">
        <v>342</v>
      </c>
      <c r="B116" s="1395" t="n">
        <f aca="false">J116</f>
        <v>200</v>
      </c>
      <c r="C116" s="1395" t="s">
        <v>496</v>
      </c>
      <c r="D116" s="1395" t="n">
        <f aca="false">K116</f>
        <v>300</v>
      </c>
      <c r="E116" s="1395" t="s">
        <v>496</v>
      </c>
      <c r="F116" s="1393" t="n">
        <f aca="false">L116</f>
        <v>850</v>
      </c>
      <c r="G116" s="1395" t="s">
        <v>496</v>
      </c>
      <c r="H116" s="1392" t="n">
        <v>4</v>
      </c>
      <c r="I116" s="1394" t="s">
        <v>515</v>
      </c>
      <c r="J116" s="1338" t="n">
        <v>200</v>
      </c>
      <c r="K116" s="1209" t="n">
        <v>300</v>
      </c>
      <c r="L116" s="1209" t="n">
        <v>850</v>
      </c>
      <c r="M116" s="1210" t="n">
        <v>14.7904783520837</v>
      </c>
      <c r="N116" s="1211" t="n">
        <v>796.777881200452</v>
      </c>
      <c r="O116" s="1212" t="n">
        <v>26996.9516138025</v>
      </c>
      <c r="P116" s="1367" t="n">
        <v>32635.198649272</v>
      </c>
      <c r="Q116" s="1300" t="n">
        <v>10342.5776099438</v>
      </c>
      <c r="R116" s="1301" t="n">
        <v>37339.5292237463</v>
      </c>
      <c r="S116" s="1344" t="n">
        <v>42977.7762592157</v>
      </c>
    </row>
    <row r="117" customFormat="false" ht="16.5" hidden="false" customHeight="false" outlineLevel="0" collapsed="false">
      <c r="A117" s="1391" t="s">
        <v>342</v>
      </c>
      <c r="B117" s="1395" t="n">
        <f aca="false">J117</f>
        <v>200</v>
      </c>
      <c r="C117" s="1395" t="s">
        <v>496</v>
      </c>
      <c r="D117" s="1395" t="n">
        <f aca="false">K117</f>
        <v>300</v>
      </c>
      <c r="E117" s="1395" t="s">
        <v>496</v>
      </c>
      <c r="F117" s="1393" t="n">
        <f aca="false">L117</f>
        <v>900</v>
      </c>
      <c r="G117" s="1395" t="s">
        <v>496</v>
      </c>
      <c r="H117" s="1392" t="n">
        <v>4</v>
      </c>
      <c r="I117" s="1394" t="s">
        <v>515</v>
      </c>
      <c r="J117" s="1338" t="n">
        <v>200</v>
      </c>
      <c r="K117" s="1209" t="n">
        <v>300</v>
      </c>
      <c r="L117" s="1209" t="n">
        <v>900</v>
      </c>
      <c r="M117" s="1210" t="n">
        <v>15.5555204178704</v>
      </c>
      <c r="N117" s="1211" t="n">
        <v>876.455669320498</v>
      </c>
      <c r="O117" s="1212" t="n">
        <v>28069.8513357375</v>
      </c>
      <c r="P117" s="1367" t="n">
        <v>33931.8924160123</v>
      </c>
      <c r="Q117" s="1300" t="n">
        <v>10791.55440234</v>
      </c>
      <c r="R117" s="1301" t="n">
        <v>38861.4057380775</v>
      </c>
      <c r="S117" s="1344" t="n">
        <v>44723.4468183524</v>
      </c>
    </row>
    <row r="118" customFormat="false" ht="16.5" hidden="false" customHeight="false" outlineLevel="0" collapsed="false">
      <c r="A118" s="1391" t="s">
        <v>342</v>
      </c>
      <c r="B118" s="1395" t="n">
        <f aca="false">J118</f>
        <v>200</v>
      </c>
      <c r="C118" s="1395" t="s">
        <v>496</v>
      </c>
      <c r="D118" s="1395" t="n">
        <f aca="false">K118</f>
        <v>300</v>
      </c>
      <c r="E118" s="1395" t="s">
        <v>496</v>
      </c>
      <c r="F118" s="1393" t="n">
        <f aca="false">L118</f>
        <v>950</v>
      </c>
      <c r="G118" s="1395" t="s">
        <v>496</v>
      </c>
      <c r="H118" s="1392" t="n">
        <v>4</v>
      </c>
      <c r="I118" s="1394" t="s">
        <v>515</v>
      </c>
      <c r="J118" s="1338" t="n">
        <v>200</v>
      </c>
      <c r="K118" s="1209" t="n">
        <v>300</v>
      </c>
      <c r="L118" s="1209" t="n">
        <v>950</v>
      </c>
      <c r="M118" s="1210" t="n">
        <v>16.320562483657</v>
      </c>
      <c r="N118" s="1211" t="n">
        <v>956.133457440543</v>
      </c>
      <c r="O118" s="1212" t="n">
        <v>29142.7510576725</v>
      </c>
      <c r="P118" s="1367" t="n">
        <v>35228.5861827527</v>
      </c>
      <c r="Q118" s="1300" t="n">
        <v>11456.0281833188</v>
      </c>
      <c r="R118" s="1301" t="n">
        <v>40598.7792409913</v>
      </c>
      <c r="S118" s="1344" t="n">
        <v>46684.6143660715</v>
      </c>
    </row>
    <row r="119" customFormat="false" ht="16.5" hidden="false" customHeight="false" outlineLevel="0" collapsed="false">
      <c r="A119" s="1391" t="s">
        <v>342</v>
      </c>
      <c r="B119" s="1395" t="n">
        <f aca="false">J119</f>
        <v>200</v>
      </c>
      <c r="C119" s="1395" t="s">
        <v>496</v>
      </c>
      <c r="D119" s="1395" t="n">
        <f aca="false">K119</f>
        <v>300</v>
      </c>
      <c r="E119" s="1395" t="s">
        <v>496</v>
      </c>
      <c r="F119" s="1393" t="n">
        <f aca="false">L119</f>
        <v>1000</v>
      </c>
      <c r="G119" s="1395" t="s">
        <v>496</v>
      </c>
      <c r="H119" s="1392" t="n">
        <v>4</v>
      </c>
      <c r="I119" s="1394" t="s">
        <v>515</v>
      </c>
      <c r="J119" s="1338" t="n">
        <v>200</v>
      </c>
      <c r="K119" s="1209" t="n">
        <v>300</v>
      </c>
      <c r="L119" s="1209" t="n">
        <v>1000</v>
      </c>
      <c r="M119" s="1210" t="n">
        <v>17.2026585494436</v>
      </c>
      <c r="N119" s="1211" t="n">
        <v>1035.81124556059</v>
      </c>
      <c r="O119" s="1212" t="n">
        <v>30265.5624568988</v>
      </c>
      <c r="P119" s="1367" t="n">
        <v>36575.1917579931</v>
      </c>
      <c r="Q119" s="1300" t="n">
        <v>11905.0051069238</v>
      </c>
      <c r="R119" s="1301" t="n">
        <v>42170.5675638225</v>
      </c>
      <c r="S119" s="1344" t="n">
        <v>48480.1968649169</v>
      </c>
    </row>
    <row r="120" customFormat="false" ht="16.5" hidden="false" customHeight="false" outlineLevel="0" collapsed="false">
      <c r="A120" s="1391" t="s">
        <v>342</v>
      </c>
      <c r="B120" s="1395" t="n">
        <f aca="false">J120</f>
        <v>200</v>
      </c>
      <c r="C120" s="1395" t="s">
        <v>496</v>
      </c>
      <c r="D120" s="1395" t="n">
        <f aca="false">K120</f>
        <v>300</v>
      </c>
      <c r="E120" s="1395" t="s">
        <v>496</v>
      </c>
      <c r="F120" s="1393" t="n">
        <f aca="false">L120</f>
        <v>1050</v>
      </c>
      <c r="G120" s="1395" t="s">
        <v>496</v>
      </c>
      <c r="H120" s="1392" t="n">
        <v>4</v>
      </c>
      <c r="I120" s="1394" t="s">
        <v>515</v>
      </c>
      <c r="J120" s="1338" t="n">
        <v>200</v>
      </c>
      <c r="K120" s="1209" t="n">
        <v>300</v>
      </c>
      <c r="L120" s="1209" t="n">
        <v>1050</v>
      </c>
      <c r="M120" s="1210" t="n">
        <v>17.9677006152303</v>
      </c>
      <c r="N120" s="1211" t="n">
        <v>1115.48903368063</v>
      </c>
      <c r="O120" s="1212" t="n">
        <v>31338.4621788338</v>
      </c>
      <c r="P120" s="1367" t="n">
        <v>37871.8855247335</v>
      </c>
      <c r="Q120" s="1300" t="n">
        <v>12569.4788879025</v>
      </c>
      <c r="R120" s="1301" t="n">
        <v>43907.9410667363</v>
      </c>
      <c r="S120" s="1344" t="n">
        <v>50441.364412636</v>
      </c>
    </row>
    <row r="121" customFormat="false" ht="16.5" hidden="false" customHeight="false" outlineLevel="0" collapsed="false">
      <c r="A121" s="1391" t="s">
        <v>342</v>
      </c>
      <c r="B121" s="1392" t="n">
        <f aca="false">J121</f>
        <v>200</v>
      </c>
      <c r="C121" s="1392" t="s">
        <v>496</v>
      </c>
      <c r="D121" s="1392" t="n">
        <f aca="false">K121</f>
        <v>300</v>
      </c>
      <c r="E121" s="1392" t="s">
        <v>496</v>
      </c>
      <c r="F121" s="1393" t="n">
        <f aca="false">L121</f>
        <v>1100</v>
      </c>
      <c r="G121" s="1392" t="s">
        <v>496</v>
      </c>
      <c r="H121" s="1392" t="n">
        <v>4</v>
      </c>
      <c r="I121" s="1394" t="s">
        <v>515</v>
      </c>
      <c r="J121" s="1338" t="n">
        <v>200</v>
      </c>
      <c r="K121" s="1209" t="n">
        <v>300</v>
      </c>
      <c r="L121" s="1209" t="n">
        <v>1100</v>
      </c>
      <c r="M121" s="1210" t="n">
        <v>18.7327426810169</v>
      </c>
      <c r="N121" s="1211" t="n">
        <v>1195.16682180068</v>
      </c>
      <c r="O121" s="1212" t="n">
        <v>32411.3619007688</v>
      </c>
      <c r="P121" s="1367" t="n">
        <v>39168.5792914738</v>
      </c>
      <c r="Q121" s="1300" t="n">
        <v>13018.4558115075</v>
      </c>
      <c r="R121" s="1301" t="n">
        <v>45429.8177122763</v>
      </c>
      <c r="S121" s="1344" t="n">
        <v>52187.0351029814</v>
      </c>
    </row>
    <row r="122" customFormat="false" ht="16.5" hidden="false" customHeight="false" outlineLevel="0" collapsed="false">
      <c r="A122" s="1391" t="s">
        <v>342</v>
      </c>
      <c r="B122" s="1395" t="n">
        <f aca="false">J122</f>
        <v>200</v>
      </c>
      <c r="C122" s="1395" t="s">
        <v>496</v>
      </c>
      <c r="D122" s="1395" t="n">
        <f aca="false">K122</f>
        <v>300</v>
      </c>
      <c r="E122" s="1395" t="s">
        <v>496</v>
      </c>
      <c r="F122" s="1393" t="n">
        <f aca="false">L122</f>
        <v>1150</v>
      </c>
      <c r="G122" s="1395" t="s">
        <v>496</v>
      </c>
      <c r="H122" s="1392" t="n">
        <v>4</v>
      </c>
      <c r="I122" s="1394" t="s">
        <v>515</v>
      </c>
      <c r="J122" s="1338" t="n">
        <v>200</v>
      </c>
      <c r="K122" s="1209" t="n">
        <v>300</v>
      </c>
      <c r="L122" s="1209" t="n">
        <v>1150</v>
      </c>
      <c r="M122" s="1210" t="n">
        <v>19.4977847468036</v>
      </c>
      <c r="N122" s="1211" t="n">
        <v>1274.84460992072</v>
      </c>
      <c r="O122" s="1212" t="n">
        <v>33484.2616227038</v>
      </c>
      <c r="P122" s="1367" t="n">
        <v>40465.2730582142</v>
      </c>
      <c r="Q122" s="1300" t="n">
        <v>13467.4326039038</v>
      </c>
      <c r="R122" s="1301" t="n">
        <v>46951.6942266075</v>
      </c>
      <c r="S122" s="1344" t="n">
        <v>53932.705662118</v>
      </c>
    </row>
    <row r="123" customFormat="false" ht="16.5" hidden="false" customHeight="false" outlineLevel="0" collapsed="false">
      <c r="A123" s="1391" t="s">
        <v>342</v>
      </c>
      <c r="B123" s="1395" t="n">
        <f aca="false">J123</f>
        <v>200</v>
      </c>
      <c r="C123" s="1395" t="s">
        <v>496</v>
      </c>
      <c r="D123" s="1395" t="n">
        <f aca="false">K123</f>
        <v>300</v>
      </c>
      <c r="E123" s="1395" t="s">
        <v>496</v>
      </c>
      <c r="F123" s="1393" t="n">
        <f aca="false">L123</f>
        <v>1200</v>
      </c>
      <c r="G123" s="1395" t="s">
        <v>496</v>
      </c>
      <c r="H123" s="1392" t="n">
        <v>4</v>
      </c>
      <c r="I123" s="1394" t="s">
        <v>515</v>
      </c>
      <c r="J123" s="1338" t="n">
        <v>200</v>
      </c>
      <c r="K123" s="1209" t="n">
        <v>300</v>
      </c>
      <c r="L123" s="1209" t="n">
        <v>1200</v>
      </c>
      <c r="M123" s="1210" t="n">
        <v>20.2628268125902</v>
      </c>
      <c r="N123" s="1211" t="n">
        <v>1354.52239804077</v>
      </c>
      <c r="O123" s="1212" t="n">
        <v>34557.16121343</v>
      </c>
      <c r="P123" s="1367" t="n">
        <v>41761.9668249546</v>
      </c>
      <c r="Q123" s="1300" t="n">
        <v>14131.9063848825</v>
      </c>
      <c r="R123" s="1301" t="n">
        <v>48689.0675983125</v>
      </c>
      <c r="S123" s="1344" t="n">
        <v>55893.8732098371</v>
      </c>
    </row>
    <row r="124" customFormat="false" ht="16.5" hidden="false" customHeight="false" outlineLevel="0" collapsed="false">
      <c r="A124" s="1391" t="s">
        <v>342</v>
      </c>
      <c r="B124" s="1395" t="n">
        <f aca="false">J124</f>
        <v>200</v>
      </c>
      <c r="C124" s="1395" t="s">
        <v>496</v>
      </c>
      <c r="D124" s="1395" t="n">
        <f aca="false">K124</f>
        <v>300</v>
      </c>
      <c r="E124" s="1395" t="s">
        <v>496</v>
      </c>
      <c r="F124" s="1393" t="n">
        <f aca="false">L124</f>
        <v>1250</v>
      </c>
      <c r="G124" s="1395" t="s">
        <v>496</v>
      </c>
      <c r="H124" s="1392" t="n">
        <v>4</v>
      </c>
      <c r="I124" s="1394" t="s">
        <v>515</v>
      </c>
      <c r="J124" s="1338" t="n">
        <v>200</v>
      </c>
      <c r="K124" s="1209" t="n">
        <v>300</v>
      </c>
      <c r="L124" s="1209" t="n">
        <v>1250</v>
      </c>
      <c r="M124" s="1210" t="n">
        <v>21.0278688783769</v>
      </c>
      <c r="N124" s="1211" t="n">
        <v>1434.20018616081</v>
      </c>
      <c r="O124" s="1212" t="n">
        <v>35630.060935365</v>
      </c>
      <c r="P124" s="1367" t="n">
        <v>43058.660591695</v>
      </c>
      <c r="Q124" s="1300" t="n">
        <v>14580.8833084875</v>
      </c>
      <c r="R124" s="1301" t="n">
        <v>50210.9442438525</v>
      </c>
      <c r="S124" s="1344" t="n">
        <v>57639.5439001825</v>
      </c>
    </row>
    <row r="125" customFormat="false" ht="16.5" hidden="false" customHeight="false" outlineLevel="0" collapsed="false">
      <c r="A125" s="1391" t="s">
        <v>342</v>
      </c>
      <c r="B125" s="1395" t="n">
        <f aca="false">J125</f>
        <v>200</v>
      </c>
      <c r="C125" s="1395" t="s">
        <v>496</v>
      </c>
      <c r="D125" s="1395" t="n">
        <f aca="false">K125</f>
        <v>300</v>
      </c>
      <c r="E125" s="1395" t="s">
        <v>496</v>
      </c>
      <c r="F125" s="1393" t="n">
        <f aca="false">L125</f>
        <v>1300</v>
      </c>
      <c r="G125" s="1395" t="s">
        <v>496</v>
      </c>
      <c r="H125" s="1392" t="n">
        <v>4</v>
      </c>
      <c r="I125" s="1394" t="s">
        <v>515</v>
      </c>
      <c r="J125" s="1338" t="n">
        <v>200</v>
      </c>
      <c r="K125" s="1209" t="n">
        <v>300</v>
      </c>
      <c r="L125" s="1209" t="n">
        <v>1300</v>
      </c>
      <c r="M125" s="1210" t="n">
        <v>21.7929109441635</v>
      </c>
      <c r="N125" s="1211" t="n">
        <v>1513.87797428086</v>
      </c>
      <c r="O125" s="1212" t="n">
        <v>36702.9606573</v>
      </c>
      <c r="P125" s="1367" t="n">
        <v>44355.3543584353</v>
      </c>
      <c r="Q125" s="1300" t="n">
        <v>15245.3570894663</v>
      </c>
      <c r="R125" s="1301" t="n">
        <v>51948.3177467663</v>
      </c>
      <c r="S125" s="1344" t="n">
        <v>59600.7114479016</v>
      </c>
    </row>
    <row r="126" customFormat="false" ht="16.5" hidden="false" customHeight="false" outlineLevel="0" collapsed="false">
      <c r="A126" s="1391" t="s">
        <v>342</v>
      </c>
      <c r="B126" s="1395" t="n">
        <f aca="false">J126</f>
        <v>200</v>
      </c>
      <c r="C126" s="1395" t="s">
        <v>496</v>
      </c>
      <c r="D126" s="1395" t="n">
        <f aca="false">K126</f>
        <v>300</v>
      </c>
      <c r="E126" s="1395" t="s">
        <v>496</v>
      </c>
      <c r="F126" s="1393" t="n">
        <f aca="false">L126</f>
        <v>1350</v>
      </c>
      <c r="G126" s="1395" t="s">
        <v>496</v>
      </c>
      <c r="H126" s="1392" t="n">
        <v>4</v>
      </c>
      <c r="I126" s="1394" t="s">
        <v>515</v>
      </c>
      <c r="J126" s="1338" t="n">
        <v>200</v>
      </c>
      <c r="K126" s="1209" t="n">
        <v>300</v>
      </c>
      <c r="L126" s="1209" t="n">
        <v>1350</v>
      </c>
      <c r="M126" s="1210" t="n">
        <v>22.5579530099502</v>
      </c>
      <c r="N126" s="1211" t="n">
        <v>1593.5557624009</v>
      </c>
      <c r="O126" s="1212" t="n">
        <v>37775.8602480263</v>
      </c>
      <c r="P126" s="1367" t="n">
        <v>45652.0481251757</v>
      </c>
      <c r="Q126" s="1300" t="n">
        <v>15694.3338818625</v>
      </c>
      <c r="R126" s="1301" t="n">
        <v>53470.1941298888</v>
      </c>
      <c r="S126" s="1344" t="n">
        <v>61346.3820070382</v>
      </c>
    </row>
    <row r="127" customFormat="false" ht="16.5" hidden="false" customHeight="false" outlineLevel="0" collapsed="false">
      <c r="A127" s="1391" t="s">
        <v>342</v>
      </c>
      <c r="B127" s="1395" t="n">
        <f aca="false">J127</f>
        <v>200</v>
      </c>
      <c r="C127" s="1395" t="s">
        <v>496</v>
      </c>
      <c r="D127" s="1395" t="n">
        <f aca="false">K127</f>
        <v>300</v>
      </c>
      <c r="E127" s="1395" t="s">
        <v>496</v>
      </c>
      <c r="F127" s="1393" t="n">
        <f aca="false">L127</f>
        <v>1400</v>
      </c>
      <c r="G127" s="1395" t="s">
        <v>496</v>
      </c>
      <c r="H127" s="1392" t="n">
        <v>4</v>
      </c>
      <c r="I127" s="1394" t="s">
        <v>515</v>
      </c>
      <c r="J127" s="1338" t="n">
        <v>200</v>
      </c>
      <c r="K127" s="1209" t="n">
        <v>300</v>
      </c>
      <c r="L127" s="1209" t="n">
        <v>1400</v>
      </c>
      <c r="M127" s="1210" t="n">
        <v>23.3229950757368</v>
      </c>
      <c r="N127" s="1211" t="n">
        <v>1673.23355052095</v>
      </c>
      <c r="O127" s="1212" t="n">
        <v>38848.7599699613</v>
      </c>
      <c r="P127" s="1367" t="n">
        <v>46948.7418919161</v>
      </c>
      <c r="Q127" s="1300" t="n">
        <v>16358.80779405</v>
      </c>
      <c r="R127" s="1301" t="n">
        <v>55207.5677640113</v>
      </c>
      <c r="S127" s="1344" t="n">
        <v>63307.5496859661</v>
      </c>
    </row>
    <row r="128" customFormat="false" ht="16.5" hidden="false" customHeight="false" outlineLevel="0" collapsed="false">
      <c r="A128" s="1391" t="s">
        <v>342</v>
      </c>
      <c r="B128" s="1395" t="n">
        <f aca="false">J128</f>
        <v>200</v>
      </c>
      <c r="C128" s="1395" t="s">
        <v>496</v>
      </c>
      <c r="D128" s="1395" t="n">
        <f aca="false">K128</f>
        <v>300</v>
      </c>
      <c r="E128" s="1395" t="s">
        <v>496</v>
      </c>
      <c r="F128" s="1393" t="n">
        <f aca="false">L128</f>
        <v>1450</v>
      </c>
      <c r="G128" s="1395" t="s">
        <v>496</v>
      </c>
      <c r="H128" s="1392" t="n">
        <v>4</v>
      </c>
      <c r="I128" s="1394" t="s">
        <v>515</v>
      </c>
      <c r="J128" s="1338" t="n">
        <v>200</v>
      </c>
      <c r="K128" s="1209" t="n">
        <v>300</v>
      </c>
      <c r="L128" s="1209" t="n">
        <v>1450</v>
      </c>
      <c r="M128" s="1210" t="n">
        <v>24.0880371415234</v>
      </c>
      <c r="N128" s="1211" t="n">
        <v>1752.911338641</v>
      </c>
      <c r="O128" s="1212" t="n">
        <v>39921.6596918963</v>
      </c>
      <c r="P128" s="1367" t="n">
        <v>48245.4356586565</v>
      </c>
      <c r="Q128" s="1300" t="n">
        <v>16807.7845864461</v>
      </c>
      <c r="R128" s="1301" t="n">
        <v>56729.4442783424</v>
      </c>
      <c r="S128" s="1344" t="n">
        <v>65053.2202451026</v>
      </c>
    </row>
    <row r="129" customFormat="false" ht="16.5" hidden="false" customHeight="false" outlineLevel="0" collapsed="false">
      <c r="A129" s="1391" t="s">
        <v>342</v>
      </c>
      <c r="B129" s="1395" t="n">
        <f aca="false">J129</f>
        <v>200</v>
      </c>
      <c r="C129" s="1395" t="s">
        <v>496</v>
      </c>
      <c r="D129" s="1395" t="n">
        <f aca="false">K129</f>
        <v>300</v>
      </c>
      <c r="E129" s="1395" t="s">
        <v>496</v>
      </c>
      <c r="F129" s="1393" t="n">
        <f aca="false">L129</f>
        <v>1500</v>
      </c>
      <c r="G129" s="1395" t="s">
        <v>496</v>
      </c>
      <c r="H129" s="1392" t="n">
        <v>4</v>
      </c>
      <c r="I129" s="1394" t="s">
        <v>515</v>
      </c>
      <c r="J129" s="1338" t="n">
        <v>200</v>
      </c>
      <c r="K129" s="1209" t="n">
        <v>300</v>
      </c>
      <c r="L129" s="1209" t="n">
        <v>1500</v>
      </c>
      <c r="M129" s="1210" t="n">
        <v>25.4069700073101</v>
      </c>
      <c r="N129" s="1211" t="n">
        <v>1832.58912676104</v>
      </c>
      <c r="O129" s="1212" t="n">
        <v>41899.8769585088</v>
      </c>
      <c r="P129" s="1367" t="n">
        <v>50803.2668292832</v>
      </c>
      <c r="Q129" s="1300" t="n">
        <v>17472.2584986338</v>
      </c>
      <c r="R129" s="1301" t="n">
        <v>59372.1354571425</v>
      </c>
      <c r="S129" s="1344" t="n">
        <v>68275.5253279169</v>
      </c>
    </row>
    <row r="130" customFormat="false" ht="16.5" hidden="false" customHeight="false" outlineLevel="0" collapsed="false">
      <c r="A130" s="1391" t="s">
        <v>342</v>
      </c>
      <c r="B130" s="1395" t="n">
        <f aca="false">J130</f>
        <v>200</v>
      </c>
      <c r="C130" s="1395" t="s">
        <v>496</v>
      </c>
      <c r="D130" s="1395" t="n">
        <f aca="false">K130</f>
        <v>300</v>
      </c>
      <c r="E130" s="1395" t="s">
        <v>496</v>
      </c>
      <c r="F130" s="1393" t="n">
        <f aca="false">L130</f>
        <v>1550</v>
      </c>
      <c r="G130" s="1395" t="s">
        <v>496</v>
      </c>
      <c r="H130" s="1392" t="n">
        <v>4</v>
      </c>
      <c r="I130" s="1394" t="s">
        <v>515</v>
      </c>
      <c r="J130" s="1338" t="n">
        <v>200</v>
      </c>
      <c r="K130" s="1209" t="n">
        <v>300</v>
      </c>
      <c r="L130" s="1209" t="n">
        <v>1550</v>
      </c>
      <c r="M130" s="1210" t="n">
        <v>26.1720120730967</v>
      </c>
      <c r="N130" s="1211" t="n">
        <v>1912.26691488109</v>
      </c>
      <c r="O130" s="1212" t="n">
        <v>42972.776549235</v>
      </c>
      <c r="P130" s="1367" t="n">
        <v>52099.9605960236</v>
      </c>
      <c r="Q130" s="1300" t="n">
        <v>17921.23529103</v>
      </c>
      <c r="R130" s="1301" t="n">
        <v>60894.011840265</v>
      </c>
      <c r="S130" s="1344" t="n">
        <v>70021.1958870536</v>
      </c>
    </row>
    <row r="131" customFormat="false" ht="16.5" hidden="false" customHeight="false" outlineLevel="0" collapsed="false">
      <c r="A131" s="1391" t="s">
        <v>342</v>
      </c>
      <c r="B131" s="1392" t="n">
        <f aca="false">J131</f>
        <v>200</v>
      </c>
      <c r="C131" s="1392" t="s">
        <v>496</v>
      </c>
      <c r="D131" s="1392" t="n">
        <f aca="false">K131</f>
        <v>300</v>
      </c>
      <c r="E131" s="1392" t="s">
        <v>496</v>
      </c>
      <c r="F131" s="1393" t="n">
        <f aca="false">L131</f>
        <v>1600</v>
      </c>
      <c r="G131" s="1392" t="s">
        <v>496</v>
      </c>
      <c r="H131" s="1392" t="n">
        <v>4</v>
      </c>
      <c r="I131" s="1394" t="s">
        <v>515</v>
      </c>
      <c r="J131" s="1338" t="n">
        <v>200</v>
      </c>
      <c r="K131" s="1209" t="n">
        <v>300</v>
      </c>
      <c r="L131" s="1209" t="n">
        <v>1600</v>
      </c>
      <c r="M131" s="1210" t="n">
        <v>26.9370541388834</v>
      </c>
      <c r="N131" s="1211" t="n">
        <v>1991.94470300113</v>
      </c>
      <c r="O131" s="1212" t="n">
        <v>44045.67627117</v>
      </c>
      <c r="P131" s="1367" t="n">
        <v>53396.6543627639</v>
      </c>
      <c r="Q131" s="1300" t="n">
        <v>18370.2120834263</v>
      </c>
      <c r="R131" s="1301" t="n">
        <v>62415.8883545963</v>
      </c>
      <c r="S131" s="1344" t="n">
        <v>71766.8664461902</v>
      </c>
    </row>
    <row r="132" customFormat="false" ht="16.5" hidden="false" customHeight="false" outlineLevel="0" collapsed="false">
      <c r="A132" s="1391" t="s">
        <v>342</v>
      </c>
      <c r="B132" s="1395" t="n">
        <f aca="false">J132</f>
        <v>200</v>
      </c>
      <c r="C132" s="1395" t="s">
        <v>496</v>
      </c>
      <c r="D132" s="1395" t="n">
        <f aca="false">K132</f>
        <v>300</v>
      </c>
      <c r="E132" s="1395" t="s">
        <v>496</v>
      </c>
      <c r="F132" s="1393" t="n">
        <f aca="false">L132</f>
        <v>1650</v>
      </c>
      <c r="G132" s="1395" t="s">
        <v>496</v>
      </c>
      <c r="H132" s="1392" t="n">
        <v>4</v>
      </c>
      <c r="I132" s="1394" t="s">
        <v>515</v>
      </c>
      <c r="J132" s="1338" t="n">
        <v>200</v>
      </c>
      <c r="K132" s="1209" t="n">
        <v>300</v>
      </c>
      <c r="L132" s="1209" t="n">
        <v>1650</v>
      </c>
      <c r="M132" s="1210" t="n">
        <v>27.70209620467</v>
      </c>
      <c r="N132" s="1211" t="n">
        <v>2071.62249112118</v>
      </c>
      <c r="O132" s="1212" t="n">
        <v>45118.575993105</v>
      </c>
      <c r="P132" s="1367" t="n">
        <v>54693.3481295043</v>
      </c>
      <c r="Q132" s="1300" t="n">
        <v>19034.6859956138</v>
      </c>
      <c r="R132" s="1301" t="n">
        <v>64153.2619887188</v>
      </c>
      <c r="S132" s="1344" t="n">
        <v>73728.0341251181</v>
      </c>
    </row>
    <row r="133" customFormat="false" ht="16.5" hidden="false" customHeight="false" outlineLevel="0" collapsed="false">
      <c r="A133" s="1391" t="s">
        <v>342</v>
      </c>
      <c r="B133" s="1395" t="n">
        <f aca="false">J133</f>
        <v>200</v>
      </c>
      <c r="C133" s="1395" t="s">
        <v>496</v>
      </c>
      <c r="D133" s="1395" t="n">
        <f aca="false">K133</f>
        <v>300</v>
      </c>
      <c r="E133" s="1395" t="s">
        <v>496</v>
      </c>
      <c r="F133" s="1393" t="n">
        <f aca="false">L133</f>
        <v>1700</v>
      </c>
      <c r="G133" s="1395" t="s">
        <v>496</v>
      </c>
      <c r="H133" s="1392" t="n">
        <v>4</v>
      </c>
      <c r="I133" s="1394" t="s">
        <v>515</v>
      </c>
      <c r="J133" s="1338" t="n">
        <v>200</v>
      </c>
      <c r="K133" s="1209" t="n">
        <v>300</v>
      </c>
      <c r="L133" s="1209" t="n">
        <v>1700</v>
      </c>
      <c r="M133" s="1210" t="n">
        <v>28.4671382704567</v>
      </c>
      <c r="N133" s="1211" t="n">
        <v>2151.30027924122</v>
      </c>
      <c r="O133" s="1212" t="n">
        <v>46191.4755838313</v>
      </c>
      <c r="P133" s="1367" t="n">
        <v>55990.0418962447</v>
      </c>
      <c r="Q133" s="1300" t="n">
        <v>19483.66278801</v>
      </c>
      <c r="R133" s="1301" t="n">
        <v>65675.1383718413</v>
      </c>
      <c r="S133" s="1344" t="n">
        <v>75473.7046842547</v>
      </c>
    </row>
    <row r="134" customFormat="false" ht="16.5" hidden="false" customHeight="false" outlineLevel="0" collapsed="false">
      <c r="A134" s="1391" t="s">
        <v>342</v>
      </c>
      <c r="B134" s="1395" t="n">
        <f aca="false">J134</f>
        <v>200</v>
      </c>
      <c r="C134" s="1395" t="s">
        <v>496</v>
      </c>
      <c r="D134" s="1395" t="n">
        <f aca="false">K134</f>
        <v>300</v>
      </c>
      <c r="E134" s="1395" t="s">
        <v>496</v>
      </c>
      <c r="F134" s="1393" t="n">
        <f aca="false">L134</f>
        <v>1750</v>
      </c>
      <c r="G134" s="1395" t="s">
        <v>496</v>
      </c>
      <c r="H134" s="1392" t="n">
        <v>4</v>
      </c>
      <c r="I134" s="1394" t="s">
        <v>515</v>
      </c>
      <c r="J134" s="1338" t="n">
        <v>200</v>
      </c>
      <c r="K134" s="1209" t="n">
        <v>300</v>
      </c>
      <c r="L134" s="1209" t="n">
        <v>1750</v>
      </c>
      <c r="M134" s="1210" t="n">
        <v>29.2321803362433</v>
      </c>
      <c r="N134" s="1211" t="n">
        <v>2230.97806736127</v>
      </c>
      <c r="O134" s="1212" t="n">
        <v>47264.3753057663</v>
      </c>
      <c r="P134" s="1367" t="n">
        <v>57286.7356629851</v>
      </c>
      <c r="Q134" s="1300" t="n">
        <v>20148.1367001975</v>
      </c>
      <c r="R134" s="1301" t="n">
        <v>67412.5120059638</v>
      </c>
      <c r="S134" s="1344" t="n">
        <v>77434.8723631826</v>
      </c>
    </row>
    <row r="135" customFormat="false" ht="16.5" hidden="false" customHeight="false" outlineLevel="0" collapsed="false">
      <c r="A135" s="1391" t="s">
        <v>342</v>
      </c>
      <c r="B135" s="1395" t="n">
        <f aca="false">J135</f>
        <v>200</v>
      </c>
      <c r="C135" s="1395" t="s">
        <v>496</v>
      </c>
      <c r="D135" s="1395" t="n">
        <f aca="false">K135</f>
        <v>300</v>
      </c>
      <c r="E135" s="1395" t="s">
        <v>496</v>
      </c>
      <c r="F135" s="1393" t="n">
        <f aca="false">L135</f>
        <v>1800</v>
      </c>
      <c r="G135" s="1395" t="s">
        <v>496</v>
      </c>
      <c r="H135" s="1392" t="n">
        <v>4</v>
      </c>
      <c r="I135" s="1394" t="s">
        <v>515</v>
      </c>
      <c r="J135" s="1338" t="n">
        <v>200</v>
      </c>
      <c r="K135" s="1209" t="n">
        <v>300</v>
      </c>
      <c r="L135" s="1209" t="n">
        <v>1800</v>
      </c>
      <c r="M135" s="1210" t="n">
        <v>29.99722240203</v>
      </c>
      <c r="N135" s="1211" t="n">
        <v>2310.65585548131</v>
      </c>
      <c r="O135" s="1212" t="n">
        <v>48337.2750277013</v>
      </c>
      <c r="P135" s="1367" t="n">
        <v>58583.4294297254</v>
      </c>
      <c r="Q135" s="1300" t="n">
        <v>20597.1134925938</v>
      </c>
      <c r="R135" s="1301" t="n">
        <v>68934.388520295</v>
      </c>
      <c r="S135" s="1344" t="n">
        <v>79180.5429223192</v>
      </c>
    </row>
    <row r="136" customFormat="false" ht="16.5" hidden="false" customHeight="false" outlineLevel="0" collapsed="false">
      <c r="A136" s="1391" t="s">
        <v>342</v>
      </c>
      <c r="B136" s="1395" t="n">
        <f aca="false">J136</f>
        <v>200</v>
      </c>
      <c r="C136" s="1395" t="s">
        <v>496</v>
      </c>
      <c r="D136" s="1395" t="n">
        <f aca="false">K136</f>
        <v>300</v>
      </c>
      <c r="E136" s="1395" t="s">
        <v>496</v>
      </c>
      <c r="F136" s="1393" t="n">
        <f aca="false">L136</f>
        <v>1850</v>
      </c>
      <c r="G136" s="1395" t="s">
        <v>496</v>
      </c>
      <c r="H136" s="1392" t="n">
        <v>4</v>
      </c>
      <c r="I136" s="1394" t="s">
        <v>515</v>
      </c>
      <c r="J136" s="1338" t="n">
        <v>200</v>
      </c>
      <c r="K136" s="1209" t="n">
        <v>300</v>
      </c>
      <c r="L136" s="1209" t="n">
        <v>1850</v>
      </c>
      <c r="M136" s="1210" t="n">
        <v>30.7622644678166</v>
      </c>
      <c r="N136" s="1211" t="n">
        <v>2390.33364360136</v>
      </c>
      <c r="O136" s="1212" t="n">
        <v>49410.1746184275</v>
      </c>
      <c r="P136" s="1367" t="n">
        <v>59880.1231964658</v>
      </c>
      <c r="Q136" s="1300" t="n">
        <v>21261.5872735725</v>
      </c>
      <c r="R136" s="1301" t="n">
        <v>70671.761892</v>
      </c>
      <c r="S136" s="1344" t="n">
        <v>81141.7104700383</v>
      </c>
    </row>
    <row r="137" customFormat="false" ht="16.5" hidden="false" customHeight="false" outlineLevel="0" collapsed="false">
      <c r="A137" s="1391" t="s">
        <v>342</v>
      </c>
      <c r="B137" s="1395" t="n">
        <f aca="false">J137</f>
        <v>200</v>
      </c>
      <c r="C137" s="1395" t="s">
        <v>496</v>
      </c>
      <c r="D137" s="1395" t="n">
        <f aca="false">K137</f>
        <v>300</v>
      </c>
      <c r="E137" s="1395" t="s">
        <v>496</v>
      </c>
      <c r="F137" s="1393" t="n">
        <f aca="false">L137</f>
        <v>1900</v>
      </c>
      <c r="G137" s="1395" t="s">
        <v>496</v>
      </c>
      <c r="H137" s="1392" t="n">
        <v>4</v>
      </c>
      <c r="I137" s="1394" t="s">
        <v>515</v>
      </c>
      <c r="J137" s="1338" t="n">
        <v>200</v>
      </c>
      <c r="K137" s="1209" t="n">
        <v>300</v>
      </c>
      <c r="L137" s="1209" t="n">
        <v>1900</v>
      </c>
      <c r="M137" s="1210" t="n">
        <v>31.5273065336033</v>
      </c>
      <c r="N137" s="1211" t="n">
        <v>2470.0114317214</v>
      </c>
      <c r="O137" s="1212" t="n">
        <v>50483.0743403625</v>
      </c>
      <c r="P137" s="1367" t="n">
        <v>61176.8169632062</v>
      </c>
      <c r="Q137" s="1300" t="n">
        <v>21710.5641971775</v>
      </c>
      <c r="R137" s="1301" t="n">
        <v>72193.63853754</v>
      </c>
      <c r="S137" s="1344" t="n">
        <v>82887.3811603837</v>
      </c>
    </row>
    <row r="138" customFormat="false" ht="16.5" hidden="false" customHeight="false" outlineLevel="0" collapsed="false">
      <c r="A138" s="1391" t="s">
        <v>342</v>
      </c>
      <c r="B138" s="1395" t="n">
        <f aca="false">J138</f>
        <v>200</v>
      </c>
      <c r="C138" s="1395" t="s">
        <v>496</v>
      </c>
      <c r="D138" s="1395" t="n">
        <f aca="false">K138</f>
        <v>300</v>
      </c>
      <c r="E138" s="1395" t="s">
        <v>496</v>
      </c>
      <c r="F138" s="1393" t="n">
        <f aca="false">L138</f>
        <v>1950</v>
      </c>
      <c r="G138" s="1395" t="s">
        <v>496</v>
      </c>
      <c r="H138" s="1392" t="n">
        <v>4</v>
      </c>
      <c r="I138" s="1394" t="s">
        <v>515</v>
      </c>
      <c r="J138" s="1338" t="n">
        <v>200</v>
      </c>
      <c r="K138" s="1209" t="n">
        <v>300</v>
      </c>
      <c r="L138" s="1209" t="n">
        <v>1950</v>
      </c>
      <c r="M138" s="1210" t="n">
        <v>32.2923485993899</v>
      </c>
      <c r="N138" s="1211" t="n">
        <v>2549.68921984145</v>
      </c>
      <c r="O138" s="1212" t="n">
        <v>51555.9740622975</v>
      </c>
      <c r="P138" s="1367" t="n">
        <v>62473.5107299466</v>
      </c>
      <c r="Q138" s="1300" t="n">
        <v>22159.5409895738</v>
      </c>
      <c r="R138" s="1301" t="n">
        <v>73715.5150518713</v>
      </c>
      <c r="S138" s="1344" t="n">
        <v>84633.0517195203</v>
      </c>
    </row>
    <row r="139" customFormat="false" ht="16.5" hidden="false" customHeight="false" outlineLevel="0" collapsed="false">
      <c r="A139" s="1391" t="s">
        <v>342</v>
      </c>
      <c r="B139" s="1395" t="n">
        <f aca="false">J139</f>
        <v>200</v>
      </c>
      <c r="C139" s="1395" t="s">
        <v>496</v>
      </c>
      <c r="D139" s="1395" t="n">
        <f aca="false">K139</f>
        <v>300</v>
      </c>
      <c r="E139" s="1395" t="s">
        <v>496</v>
      </c>
      <c r="F139" s="1393" t="n">
        <f aca="false">L139</f>
        <v>2000</v>
      </c>
      <c r="G139" s="1395" t="s">
        <v>496</v>
      </c>
      <c r="H139" s="1392" t="n">
        <v>4</v>
      </c>
      <c r="I139" s="1394" t="s">
        <v>515</v>
      </c>
      <c r="J139" s="1338" t="n">
        <v>200</v>
      </c>
      <c r="K139" s="1209" t="n">
        <v>300</v>
      </c>
      <c r="L139" s="1209" t="n">
        <v>2000</v>
      </c>
      <c r="M139" s="1210" t="n">
        <v>33.1744446651765</v>
      </c>
      <c r="N139" s="1211" t="n">
        <v>2629.36700796149</v>
      </c>
      <c r="O139" s="1212" t="n">
        <v>53052.4956665699</v>
      </c>
      <c r="P139" s="1367" t="n">
        <v>63916.6859451868</v>
      </c>
      <c r="Q139" s="1300" t="n">
        <v>22824.0147705525</v>
      </c>
      <c r="R139" s="1301" t="n">
        <v>75876.5104371224</v>
      </c>
      <c r="S139" s="1344" t="n">
        <v>86740.7007157393</v>
      </c>
    </row>
    <row r="140" customFormat="false" ht="16.5" hidden="false" customHeight="false" outlineLevel="0" collapsed="false">
      <c r="A140" s="1391" t="s">
        <v>342</v>
      </c>
      <c r="B140" s="1395" t="n">
        <f aca="false">J140</f>
        <v>200</v>
      </c>
      <c r="C140" s="1395" t="s">
        <v>496</v>
      </c>
      <c r="D140" s="1395" t="n">
        <f aca="false">K140</f>
        <v>300</v>
      </c>
      <c r="E140" s="1395" t="s">
        <v>496</v>
      </c>
      <c r="F140" s="1393" t="n">
        <f aca="false">L140</f>
        <v>2050</v>
      </c>
      <c r="G140" s="1395" t="s">
        <v>496</v>
      </c>
      <c r="H140" s="1392" t="n">
        <v>4</v>
      </c>
      <c r="I140" s="1394" t="s">
        <v>515</v>
      </c>
      <c r="J140" s="1338" t="n">
        <v>200</v>
      </c>
      <c r="K140" s="1209" t="n">
        <v>300</v>
      </c>
      <c r="L140" s="1209" t="n">
        <v>2050</v>
      </c>
      <c r="M140" s="1210" t="n">
        <v>33.9394867309632</v>
      </c>
      <c r="N140" s="1211" t="n">
        <v>2709.04479608154</v>
      </c>
      <c r="O140" s="1212" t="n">
        <v>54125.395388505</v>
      </c>
      <c r="P140" s="1367" t="n">
        <v>65213.3797119272</v>
      </c>
      <c r="Q140" s="1300" t="n">
        <v>23272.9916941575</v>
      </c>
      <c r="R140" s="1301" t="n">
        <v>77398.3870826625</v>
      </c>
      <c r="S140" s="1344" t="n">
        <v>88486.3714060847</v>
      </c>
    </row>
    <row r="141" customFormat="false" ht="16.5" hidden="false" customHeight="false" outlineLevel="0" collapsed="false">
      <c r="A141" s="1391" t="s">
        <v>342</v>
      </c>
      <c r="B141" s="1392" t="n">
        <f aca="false">J141</f>
        <v>200</v>
      </c>
      <c r="C141" s="1392" t="s">
        <v>496</v>
      </c>
      <c r="D141" s="1392" t="n">
        <f aca="false">K141</f>
        <v>300</v>
      </c>
      <c r="E141" s="1392" t="s">
        <v>496</v>
      </c>
      <c r="F141" s="1393" t="n">
        <f aca="false">L141</f>
        <v>2100</v>
      </c>
      <c r="G141" s="1392" t="s">
        <v>496</v>
      </c>
      <c r="H141" s="1392" t="n">
        <v>4</v>
      </c>
      <c r="I141" s="1394" t="s">
        <v>515</v>
      </c>
      <c r="J141" s="1338" t="n">
        <v>200</v>
      </c>
      <c r="K141" s="1209" t="n">
        <v>300</v>
      </c>
      <c r="L141" s="1209" t="n">
        <v>2100</v>
      </c>
      <c r="M141" s="1210" t="n">
        <v>34.7045287967498</v>
      </c>
      <c r="N141" s="1211" t="n">
        <v>2788.72258420158</v>
      </c>
      <c r="O141" s="1212" t="n">
        <v>55198.29511044</v>
      </c>
      <c r="P141" s="1367" t="n">
        <v>66510.0734786676</v>
      </c>
      <c r="Q141" s="1300" t="n">
        <v>23937.4654751363</v>
      </c>
      <c r="R141" s="1301" t="n">
        <v>79135.7605855763</v>
      </c>
      <c r="S141" s="1344" t="n">
        <v>90447.5389538038</v>
      </c>
    </row>
    <row r="142" customFormat="false" ht="16.5" hidden="false" customHeight="false" outlineLevel="0" collapsed="false">
      <c r="A142" s="1391" t="s">
        <v>342</v>
      </c>
      <c r="B142" s="1395" t="n">
        <f aca="false">J142</f>
        <v>200</v>
      </c>
      <c r="C142" s="1395" t="s">
        <v>496</v>
      </c>
      <c r="D142" s="1395" t="n">
        <f aca="false">K142</f>
        <v>300</v>
      </c>
      <c r="E142" s="1395" t="s">
        <v>496</v>
      </c>
      <c r="F142" s="1393" t="n">
        <f aca="false">L142</f>
        <v>2150</v>
      </c>
      <c r="G142" s="1395" t="s">
        <v>496</v>
      </c>
      <c r="H142" s="1392" t="n">
        <v>4</v>
      </c>
      <c r="I142" s="1394" t="s">
        <v>515</v>
      </c>
      <c r="J142" s="1338" t="n">
        <v>200</v>
      </c>
      <c r="K142" s="1209" t="n">
        <v>300</v>
      </c>
      <c r="L142" s="1209" t="n">
        <v>2150</v>
      </c>
      <c r="M142" s="1210" t="n">
        <v>35.4695708625365</v>
      </c>
      <c r="N142" s="1211" t="n">
        <v>2868.40037232163</v>
      </c>
      <c r="O142" s="1212" t="n">
        <v>56271.194832375</v>
      </c>
      <c r="P142" s="1367" t="n">
        <v>67806.7672454079</v>
      </c>
      <c r="Q142" s="1300" t="n">
        <v>24386.4423987413</v>
      </c>
      <c r="R142" s="1301" t="n">
        <v>80657.6372311163</v>
      </c>
      <c r="S142" s="1344" t="n">
        <v>92193.2096441492</v>
      </c>
    </row>
    <row r="143" customFormat="false" ht="16.5" hidden="false" customHeight="false" outlineLevel="0" collapsed="false">
      <c r="A143" s="1391" t="s">
        <v>342</v>
      </c>
      <c r="B143" s="1395" t="n">
        <f aca="false">J143</f>
        <v>200</v>
      </c>
      <c r="C143" s="1395" t="s">
        <v>496</v>
      </c>
      <c r="D143" s="1395" t="n">
        <f aca="false">K143</f>
        <v>300</v>
      </c>
      <c r="E143" s="1395" t="s">
        <v>496</v>
      </c>
      <c r="F143" s="1393" t="n">
        <f aca="false">L143</f>
        <v>2200</v>
      </c>
      <c r="G143" s="1395" t="s">
        <v>496</v>
      </c>
      <c r="H143" s="1392" t="n">
        <v>4</v>
      </c>
      <c r="I143" s="1394" t="s">
        <v>515</v>
      </c>
      <c r="J143" s="1338" t="n">
        <v>200</v>
      </c>
      <c r="K143" s="1209" t="n">
        <v>300</v>
      </c>
      <c r="L143" s="1209" t="n">
        <v>2200</v>
      </c>
      <c r="M143" s="1210" t="n">
        <v>36.2346129283231</v>
      </c>
      <c r="N143" s="1211" t="n">
        <v>2948.07816044167</v>
      </c>
      <c r="O143" s="1212" t="n">
        <v>57344.0944231013</v>
      </c>
      <c r="P143" s="1367" t="n">
        <v>69103.4610121484</v>
      </c>
      <c r="Q143" s="1300" t="n">
        <v>25050.91617972</v>
      </c>
      <c r="R143" s="1301" t="n">
        <v>82395.0106028213</v>
      </c>
      <c r="S143" s="1344" t="n">
        <v>94154.3771918684</v>
      </c>
    </row>
    <row r="144" customFormat="false" ht="16.5" hidden="false" customHeight="false" outlineLevel="0" collapsed="false">
      <c r="A144" s="1391" t="s">
        <v>342</v>
      </c>
      <c r="B144" s="1395" t="n">
        <f aca="false">J144</f>
        <v>200</v>
      </c>
      <c r="C144" s="1395" t="s">
        <v>496</v>
      </c>
      <c r="D144" s="1395" t="n">
        <f aca="false">K144</f>
        <v>300</v>
      </c>
      <c r="E144" s="1395" t="s">
        <v>496</v>
      </c>
      <c r="F144" s="1393" t="n">
        <f aca="false">L144</f>
        <v>2250</v>
      </c>
      <c r="G144" s="1395" t="s">
        <v>496</v>
      </c>
      <c r="H144" s="1392" t="n">
        <v>4</v>
      </c>
      <c r="I144" s="1394" t="s">
        <v>515</v>
      </c>
      <c r="J144" s="1338" t="n">
        <v>200</v>
      </c>
      <c r="K144" s="1209" t="n">
        <v>300</v>
      </c>
      <c r="L144" s="1209" t="n">
        <v>2250</v>
      </c>
      <c r="M144" s="1210" t="n">
        <v>36.9996549941098</v>
      </c>
      <c r="N144" s="1211" t="n">
        <v>3027.75594856172</v>
      </c>
      <c r="O144" s="1212" t="n">
        <v>58416.9941450363</v>
      </c>
      <c r="P144" s="1367" t="n">
        <v>70400.1547788887</v>
      </c>
      <c r="Q144" s="1300" t="n">
        <v>25499.8929721163</v>
      </c>
      <c r="R144" s="1301" t="n">
        <v>83916.8871171525</v>
      </c>
      <c r="S144" s="1344" t="n">
        <v>95900.0477510049</v>
      </c>
    </row>
    <row r="145" customFormat="false" ht="16.5" hidden="false" customHeight="false" outlineLevel="0" collapsed="false">
      <c r="A145" s="1391" t="s">
        <v>342</v>
      </c>
      <c r="B145" s="1395" t="n">
        <f aca="false">J145</f>
        <v>200</v>
      </c>
      <c r="C145" s="1395" t="s">
        <v>496</v>
      </c>
      <c r="D145" s="1395" t="n">
        <f aca="false">K145</f>
        <v>300</v>
      </c>
      <c r="E145" s="1395" t="s">
        <v>496</v>
      </c>
      <c r="F145" s="1393" t="n">
        <f aca="false">L145</f>
        <v>2300</v>
      </c>
      <c r="G145" s="1395" t="s">
        <v>496</v>
      </c>
      <c r="H145" s="1392" t="n">
        <v>4</v>
      </c>
      <c r="I145" s="1394" t="s">
        <v>515</v>
      </c>
      <c r="J145" s="1338" t="n">
        <v>200</v>
      </c>
      <c r="K145" s="1209" t="n">
        <v>300</v>
      </c>
      <c r="L145" s="1209" t="n">
        <v>2300</v>
      </c>
      <c r="M145" s="1210" t="n">
        <v>37.7646970598964</v>
      </c>
      <c r="N145" s="1211" t="n">
        <v>3107.43373668176</v>
      </c>
      <c r="O145" s="1212" t="n">
        <v>59489.8938669713</v>
      </c>
      <c r="P145" s="1367" t="n">
        <v>71696.848545629</v>
      </c>
      <c r="Q145" s="1300" t="n">
        <v>25948.8698957213</v>
      </c>
      <c r="R145" s="1301" t="n">
        <v>85438.7637626925</v>
      </c>
      <c r="S145" s="1344" t="n">
        <v>97645.7184413503</v>
      </c>
    </row>
    <row r="146" customFormat="false" ht="16.5" hidden="false" customHeight="false" outlineLevel="0" collapsed="false">
      <c r="A146" s="1391" t="s">
        <v>342</v>
      </c>
      <c r="B146" s="1395" t="n">
        <f aca="false">J146</f>
        <v>200</v>
      </c>
      <c r="C146" s="1395" t="s">
        <v>496</v>
      </c>
      <c r="D146" s="1395" t="n">
        <f aca="false">K146</f>
        <v>300</v>
      </c>
      <c r="E146" s="1395" t="s">
        <v>496</v>
      </c>
      <c r="F146" s="1393" t="n">
        <f aca="false">L146</f>
        <v>2350</v>
      </c>
      <c r="G146" s="1395" t="s">
        <v>496</v>
      </c>
      <c r="H146" s="1392" t="n">
        <v>4</v>
      </c>
      <c r="I146" s="1394" t="s">
        <v>515</v>
      </c>
      <c r="J146" s="1338" t="n">
        <v>200</v>
      </c>
      <c r="K146" s="1209" t="n">
        <v>300</v>
      </c>
      <c r="L146" s="1209" t="n">
        <v>2350</v>
      </c>
      <c r="M146" s="1210" t="n">
        <v>38.5297391256831</v>
      </c>
      <c r="N146" s="1211" t="n">
        <v>3187.11152480181</v>
      </c>
      <c r="O146" s="1212" t="n">
        <v>60562.7934576975</v>
      </c>
      <c r="P146" s="1367" t="n">
        <v>72993.5423123694</v>
      </c>
      <c r="Q146" s="1300" t="n">
        <v>26613.3436767</v>
      </c>
      <c r="R146" s="1301" t="n">
        <v>87176.1371343975</v>
      </c>
      <c r="S146" s="1344" t="n">
        <v>99606.8859890694</v>
      </c>
    </row>
    <row r="147" customFormat="false" ht="16.5" hidden="false" customHeight="false" outlineLevel="0" collapsed="false">
      <c r="A147" s="1391" t="s">
        <v>342</v>
      </c>
      <c r="B147" s="1395" t="n">
        <f aca="false">J147</f>
        <v>200</v>
      </c>
      <c r="C147" s="1395" t="s">
        <v>496</v>
      </c>
      <c r="D147" s="1395" t="n">
        <f aca="false">K147</f>
        <v>300</v>
      </c>
      <c r="E147" s="1395" t="s">
        <v>496</v>
      </c>
      <c r="F147" s="1393" t="n">
        <f aca="false">L147</f>
        <v>2400</v>
      </c>
      <c r="G147" s="1395" t="s">
        <v>496</v>
      </c>
      <c r="H147" s="1392" t="n">
        <v>4</v>
      </c>
      <c r="I147" s="1394" t="s">
        <v>515</v>
      </c>
      <c r="J147" s="1338" t="n">
        <v>200</v>
      </c>
      <c r="K147" s="1209" t="n">
        <v>300</v>
      </c>
      <c r="L147" s="1209" t="n">
        <v>2400</v>
      </c>
      <c r="M147" s="1210" t="n">
        <v>39.2947811914697</v>
      </c>
      <c r="N147" s="1211" t="n">
        <v>3266.78931292185</v>
      </c>
      <c r="O147" s="1212" t="n">
        <v>61635.6931796325</v>
      </c>
      <c r="P147" s="1367" t="n">
        <v>74290.2360791098</v>
      </c>
      <c r="Q147" s="1300" t="n">
        <v>27062.3204690963</v>
      </c>
      <c r="R147" s="1301" t="n">
        <v>88698.0136487288</v>
      </c>
      <c r="S147" s="1344" t="n">
        <v>101352.556548206</v>
      </c>
    </row>
    <row r="148" customFormat="false" ht="16.5" hidden="false" customHeight="false" outlineLevel="0" collapsed="false">
      <c r="A148" s="1391" t="s">
        <v>342</v>
      </c>
      <c r="B148" s="1395" t="n">
        <f aca="false">J148</f>
        <v>200</v>
      </c>
      <c r="C148" s="1395" t="s">
        <v>496</v>
      </c>
      <c r="D148" s="1395" t="n">
        <f aca="false">K148</f>
        <v>300</v>
      </c>
      <c r="E148" s="1395" t="s">
        <v>496</v>
      </c>
      <c r="F148" s="1393" t="n">
        <f aca="false">L148</f>
        <v>2450</v>
      </c>
      <c r="G148" s="1395" t="s">
        <v>496</v>
      </c>
      <c r="H148" s="1392" t="n">
        <v>4</v>
      </c>
      <c r="I148" s="1394" t="s">
        <v>515</v>
      </c>
      <c r="J148" s="1338" t="n">
        <v>200</v>
      </c>
      <c r="K148" s="1209" t="n">
        <v>300</v>
      </c>
      <c r="L148" s="1209" t="n">
        <v>2450</v>
      </c>
      <c r="M148" s="1210" t="n">
        <v>40.0598232572564</v>
      </c>
      <c r="N148" s="1211" t="n">
        <v>3346.4671010419</v>
      </c>
      <c r="O148" s="1212" t="n">
        <v>62708.5929015675</v>
      </c>
      <c r="P148" s="1367" t="n">
        <v>75586.9298458502</v>
      </c>
      <c r="Q148" s="1300" t="n">
        <v>27726.7943812838</v>
      </c>
      <c r="R148" s="1301" t="n">
        <v>90435.3872828513</v>
      </c>
      <c r="S148" s="1344" t="n">
        <v>103313.724227134</v>
      </c>
    </row>
    <row r="149" customFormat="false" ht="16.5" hidden="false" customHeight="false" outlineLevel="0" collapsed="false">
      <c r="A149" s="1391" t="s">
        <v>342</v>
      </c>
      <c r="B149" s="1395" t="n">
        <f aca="false">J149</f>
        <v>200</v>
      </c>
      <c r="C149" s="1395" t="s">
        <v>496</v>
      </c>
      <c r="D149" s="1395" t="n">
        <f aca="false">K149</f>
        <v>300</v>
      </c>
      <c r="E149" s="1395" t="s">
        <v>496</v>
      </c>
      <c r="F149" s="1393" t="n">
        <f aca="false">L149</f>
        <v>2500</v>
      </c>
      <c r="G149" s="1395" t="s">
        <v>496</v>
      </c>
      <c r="H149" s="1392" t="n">
        <v>4</v>
      </c>
      <c r="I149" s="1394" t="s">
        <v>515</v>
      </c>
      <c r="J149" s="1338" t="n">
        <v>200</v>
      </c>
      <c r="K149" s="1209" t="n">
        <v>300</v>
      </c>
      <c r="L149" s="1209" t="n">
        <v>2500</v>
      </c>
      <c r="M149" s="1210" t="n">
        <v>41.378756123043</v>
      </c>
      <c r="N149" s="1211" t="n">
        <v>3426.14488916194</v>
      </c>
      <c r="O149" s="1212" t="n">
        <v>64686.81016818</v>
      </c>
      <c r="P149" s="1367" t="n">
        <v>78144.7610164769</v>
      </c>
      <c r="Q149" s="1300" t="n">
        <v>28175.77117368</v>
      </c>
      <c r="R149" s="1301" t="n">
        <v>92862.58134186</v>
      </c>
      <c r="S149" s="1344" t="n">
        <v>106320.532190157</v>
      </c>
    </row>
    <row r="150" customFormat="false" ht="16.5" hidden="false" customHeight="false" outlineLevel="0" collapsed="false">
      <c r="A150" s="1391" t="s">
        <v>342</v>
      </c>
      <c r="B150" s="1395" t="n">
        <f aca="false">J150</f>
        <v>200</v>
      </c>
      <c r="C150" s="1395" t="s">
        <v>496</v>
      </c>
      <c r="D150" s="1395" t="n">
        <f aca="false">K150</f>
        <v>300</v>
      </c>
      <c r="E150" s="1395" t="s">
        <v>496</v>
      </c>
      <c r="F150" s="1393" t="n">
        <f aca="false">L150</f>
        <v>2550</v>
      </c>
      <c r="G150" s="1395" t="s">
        <v>496</v>
      </c>
      <c r="H150" s="1392" t="n">
        <v>4</v>
      </c>
      <c r="I150" s="1394" t="s">
        <v>515</v>
      </c>
      <c r="J150" s="1338" t="n">
        <v>200</v>
      </c>
      <c r="K150" s="1209" t="n">
        <v>300</v>
      </c>
      <c r="L150" s="1209" t="n">
        <v>2550</v>
      </c>
      <c r="M150" s="1210" t="n">
        <v>42.1437981888296</v>
      </c>
      <c r="N150" s="1211" t="n">
        <v>3505.82267728199</v>
      </c>
      <c r="O150" s="1212" t="n">
        <v>66097.2063489525</v>
      </c>
      <c r="P150" s="1367" t="n">
        <v>79454.5756582173</v>
      </c>
      <c r="Q150" s="1300" t="n">
        <v>28840.2450858675</v>
      </c>
      <c r="R150" s="1301" t="n">
        <v>94937.45143482</v>
      </c>
      <c r="S150" s="1344" t="n">
        <v>108294.820744085</v>
      </c>
    </row>
    <row r="151" customFormat="false" ht="16.5" hidden="false" customHeight="false" outlineLevel="0" collapsed="false">
      <c r="A151" s="1391" t="s">
        <v>342</v>
      </c>
      <c r="B151" s="1392" t="n">
        <f aca="false">J151</f>
        <v>200</v>
      </c>
      <c r="C151" s="1392" t="s">
        <v>496</v>
      </c>
      <c r="D151" s="1392" t="n">
        <f aca="false">K151</f>
        <v>300</v>
      </c>
      <c r="E151" s="1392" t="s">
        <v>496</v>
      </c>
      <c r="F151" s="1393" t="n">
        <f aca="false">L151</f>
        <v>2600</v>
      </c>
      <c r="G151" s="1392" t="s">
        <v>496</v>
      </c>
      <c r="H151" s="1392" t="n">
        <v>4</v>
      </c>
      <c r="I151" s="1394" t="s">
        <v>515</v>
      </c>
      <c r="J151" s="1338" t="n">
        <v>200</v>
      </c>
      <c r="K151" s="1209" t="n">
        <v>300</v>
      </c>
      <c r="L151" s="1209" t="n">
        <v>2600</v>
      </c>
      <c r="M151" s="1210" t="n">
        <v>42.9088402546163</v>
      </c>
      <c r="N151" s="1211" t="n">
        <v>3585.50046540204</v>
      </c>
      <c r="O151" s="1212" t="n">
        <v>67170.1060708875</v>
      </c>
      <c r="P151" s="1367" t="n">
        <v>80751.2694249576</v>
      </c>
      <c r="Q151" s="1300" t="n">
        <v>29289.2218782638</v>
      </c>
      <c r="R151" s="1301" t="n">
        <v>96459.3279491513</v>
      </c>
      <c r="S151" s="1344" t="n">
        <v>110040.491303221</v>
      </c>
    </row>
    <row r="152" customFormat="false" ht="16.5" hidden="false" customHeight="false" outlineLevel="0" collapsed="false">
      <c r="A152" s="1391" t="s">
        <v>342</v>
      </c>
      <c r="B152" s="1395" t="n">
        <f aca="false">J152</f>
        <v>200</v>
      </c>
      <c r="C152" s="1395" t="s">
        <v>496</v>
      </c>
      <c r="D152" s="1395" t="n">
        <f aca="false">K152</f>
        <v>300</v>
      </c>
      <c r="E152" s="1395" t="s">
        <v>496</v>
      </c>
      <c r="F152" s="1393" t="n">
        <f aca="false">L152</f>
        <v>2650</v>
      </c>
      <c r="G152" s="1395" t="s">
        <v>496</v>
      </c>
      <c r="H152" s="1392" t="n">
        <v>4</v>
      </c>
      <c r="I152" s="1394" t="s">
        <v>515</v>
      </c>
      <c r="J152" s="1338" t="n">
        <v>200</v>
      </c>
      <c r="K152" s="1209" t="n">
        <v>300</v>
      </c>
      <c r="L152" s="1209" t="n">
        <v>2650</v>
      </c>
      <c r="M152" s="1210" t="n">
        <v>43.6738823204029</v>
      </c>
      <c r="N152" s="1211" t="n">
        <v>3665.17825352208</v>
      </c>
      <c r="O152" s="1212" t="n">
        <v>68243.0057928225</v>
      </c>
      <c r="P152" s="1367" t="n">
        <v>82047.963191698</v>
      </c>
      <c r="Q152" s="1300" t="n">
        <v>29953.6956592425</v>
      </c>
      <c r="R152" s="1301" t="n">
        <v>98196.701452065</v>
      </c>
      <c r="S152" s="1344" t="n">
        <v>112001.658850941</v>
      </c>
    </row>
    <row r="153" customFormat="false" ht="16.5" hidden="false" customHeight="false" outlineLevel="0" collapsed="false">
      <c r="A153" s="1391" t="s">
        <v>342</v>
      </c>
      <c r="B153" s="1395" t="n">
        <f aca="false">J153</f>
        <v>200</v>
      </c>
      <c r="C153" s="1395" t="s">
        <v>496</v>
      </c>
      <c r="D153" s="1395" t="n">
        <f aca="false">K153</f>
        <v>300</v>
      </c>
      <c r="E153" s="1395" t="s">
        <v>496</v>
      </c>
      <c r="F153" s="1393" t="n">
        <f aca="false">L153</f>
        <v>2700</v>
      </c>
      <c r="G153" s="1395" t="s">
        <v>496</v>
      </c>
      <c r="H153" s="1392" t="n">
        <v>4</v>
      </c>
      <c r="I153" s="1394" t="s">
        <v>515</v>
      </c>
      <c r="J153" s="1338" t="n">
        <v>200</v>
      </c>
      <c r="K153" s="1209" t="n">
        <v>300</v>
      </c>
      <c r="L153" s="1209" t="n">
        <v>2700</v>
      </c>
      <c r="M153" s="1210" t="n">
        <v>44.4389243861896</v>
      </c>
      <c r="N153" s="1211" t="n">
        <v>3744.85604164213</v>
      </c>
      <c r="O153" s="1212" t="n">
        <v>69315.9053835488</v>
      </c>
      <c r="P153" s="1367" t="n">
        <v>83344.6569584384</v>
      </c>
      <c r="Q153" s="1300" t="n">
        <v>30402.6725828475</v>
      </c>
      <c r="R153" s="1301" t="n">
        <v>99718.5779663963</v>
      </c>
      <c r="S153" s="1344" t="n">
        <v>113747.329541286</v>
      </c>
    </row>
    <row r="154" customFormat="false" ht="16.5" hidden="false" customHeight="false" outlineLevel="0" collapsed="false">
      <c r="A154" s="1391" t="s">
        <v>342</v>
      </c>
      <c r="B154" s="1395" t="n">
        <f aca="false">J154</f>
        <v>200</v>
      </c>
      <c r="C154" s="1395" t="s">
        <v>496</v>
      </c>
      <c r="D154" s="1395" t="n">
        <f aca="false">K154</f>
        <v>300</v>
      </c>
      <c r="E154" s="1395" t="s">
        <v>496</v>
      </c>
      <c r="F154" s="1393" t="n">
        <f aca="false">L154</f>
        <v>2750</v>
      </c>
      <c r="G154" s="1395" t="s">
        <v>496</v>
      </c>
      <c r="H154" s="1392" t="n">
        <v>4</v>
      </c>
      <c r="I154" s="1394" t="s">
        <v>515</v>
      </c>
      <c r="J154" s="1338" t="n">
        <v>200</v>
      </c>
      <c r="K154" s="1209" t="n">
        <v>300</v>
      </c>
      <c r="L154" s="1209" t="n">
        <v>2750</v>
      </c>
      <c r="M154" s="1210" t="n">
        <v>45.2039664519762</v>
      </c>
      <c r="N154" s="1211" t="n">
        <v>3824.53382976217</v>
      </c>
      <c r="O154" s="1212" t="n">
        <v>70388.8051054838</v>
      </c>
      <c r="P154" s="1367" t="n">
        <v>84641.3507251788</v>
      </c>
      <c r="Q154" s="1300" t="n">
        <v>30851.6493752438</v>
      </c>
      <c r="R154" s="1301" t="n">
        <v>101240.454480728</v>
      </c>
      <c r="S154" s="1344" t="n">
        <v>115493.000100423</v>
      </c>
    </row>
    <row r="155" customFormat="false" ht="16.5" hidden="false" customHeight="false" outlineLevel="0" collapsed="false">
      <c r="A155" s="1391" t="s">
        <v>342</v>
      </c>
      <c r="B155" s="1395" t="n">
        <f aca="false">J155</f>
        <v>200</v>
      </c>
      <c r="C155" s="1395" t="s">
        <v>496</v>
      </c>
      <c r="D155" s="1395" t="n">
        <f aca="false">K155</f>
        <v>300</v>
      </c>
      <c r="E155" s="1395" t="s">
        <v>496</v>
      </c>
      <c r="F155" s="1393" t="n">
        <f aca="false">L155</f>
        <v>2800</v>
      </c>
      <c r="G155" s="1395" t="s">
        <v>496</v>
      </c>
      <c r="H155" s="1392" t="n">
        <v>4</v>
      </c>
      <c r="I155" s="1394" t="s">
        <v>515</v>
      </c>
      <c r="J155" s="1338" t="n">
        <v>200</v>
      </c>
      <c r="K155" s="1209" t="n">
        <v>300</v>
      </c>
      <c r="L155" s="1209" t="n">
        <v>2800</v>
      </c>
      <c r="M155" s="1210" t="n">
        <v>45.9690085177629</v>
      </c>
      <c r="N155" s="1211" t="n">
        <v>3904.21161788222</v>
      </c>
      <c r="O155" s="1212" t="n">
        <v>71461.7048274188</v>
      </c>
      <c r="P155" s="1367" t="n">
        <v>85938.0444919191</v>
      </c>
      <c r="Q155" s="1300" t="n">
        <v>31516.1231562225</v>
      </c>
      <c r="R155" s="1301" t="n">
        <v>102977.827983641</v>
      </c>
      <c r="S155" s="1344" t="n">
        <v>117454.167648142</v>
      </c>
    </row>
    <row r="156" customFormat="false" ht="16.5" hidden="false" customHeight="false" outlineLevel="0" collapsed="false">
      <c r="A156" s="1391" t="s">
        <v>342</v>
      </c>
      <c r="B156" s="1395" t="n">
        <f aca="false">J156</f>
        <v>200</v>
      </c>
      <c r="C156" s="1395" t="s">
        <v>496</v>
      </c>
      <c r="D156" s="1395" t="n">
        <f aca="false">K156</f>
        <v>300</v>
      </c>
      <c r="E156" s="1395" t="s">
        <v>496</v>
      </c>
      <c r="F156" s="1393" t="n">
        <f aca="false">L156</f>
        <v>2850</v>
      </c>
      <c r="G156" s="1395" t="s">
        <v>496</v>
      </c>
      <c r="H156" s="1392" t="n">
        <v>4</v>
      </c>
      <c r="I156" s="1394" t="s">
        <v>515</v>
      </c>
      <c r="J156" s="1338" t="n">
        <v>200</v>
      </c>
      <c r="K156" s="1209" t="n">
        <v>300</v>
      </c>
      <c r="L156" s="1209" t="n">
        <v>2850</v>
      </c>
      <c r="M156" s="1210" t="n">
        <v>46.7340505835495</v>
      </c>
      <c r="N156" s="1211" t="n">
        <v>3983.88940600226</v>
      </c>
      <c r="O156" s="1212" t="n">
        <v>72534.604418145</v>
      </c>
      <c r="P156" s="1367" t="n">
        <v>87234.7382586595</v>
      </c>
      <c r="Q156" s="1300" t="n">
        <v>31965.1000798275</v>
      </c>
      <c r="R156" s="1301" t="n">
        <v>104499.704497973</v>
      </c>
      <c r="S156" s="1344" t="n">
        <v>119199.838338487</v>
      </c>
    </row>
    <row r="157" customFormat="false" ht="16.5" hidden="false" customHeight="false" outlineLevel="0" collapsed="false">
      <c r="A157" s="1391" t="s">
        <v>342</v>
      </c>
      <c r="B157" s="1395" t="n">
        <f aca="false">J157</f>
        <v>200</v>
      </c>
      <c r="C157" s="1395" t="s">
        <v>496</v>
      </c>
      <c r="D157" s="1395" t="n">
        <f aca="false">K157</f>
        <v>300</v>
      </c>
      <c r="E157" s="1395" t="s">
        <v>496</v>
      </c>
      <c r="F157" s="1393" t="n">
        <f aca="false">L157</f>
        <v>2900</v>
      </c>
      <c r="G157" s="1395" t="s">
        <v>496</v>
      </c>
      <c r="H157" s="1392" t="n">
        <v>4</v>
      </c>
      <c r="I157" s="1394" t="s">
        <v>515</v>
      </c>
      <c r="J157" s="1338" t="n">
        <v>200</v>
      </c>
      <c r="K157" s="1209" t="n">
        <v>300</v>
      </c>
      <c r="L157" s="1209" t="n">
        <v>2900</v>
      </c>
      <c r="M157" s="1210" t="n">
        <v>47.4990926493362</v>
      </c>
      <c r="N157" s="1211" t="n">
        <v>4063.56719412231</v>
      </c>
      <c r="O157" s="1212" t="n">
        <v>73607.5041400799</v>
      </c>
      <c r="P157" s="1367" t="n">
        <v>88531.4320253999</v>
      </c>
      <c r="Q157" s="1300" t="n">
        <v>32629.5738608063</v>
      </c>
      <c r="R157" s="1301" t="n">
        <v>106237.078000886</v>
      </c>
      <c r="S157" s="1344" t="n">
        <v>121161.005886206</v>
      </c>
    </row>
    <row r="158" customFormat="false" ht="16.5" hidden="false" customHeight="false" outlineLevel="0" collapsed="false">
      <c r="A158" s="1391" t="s">
        <v>342</v>
      </c>
      <c r="B158" s="1395" t="n">
        <f aca="false">J158</f>
        <v>200</v>
      </c>
      <c r="C158" s="1395" t="s">
        <v>496</v>
      </c>
      <c r="D158" s="1395" t="n">
        <f aca="false">K158</f>
        <v>300</v>
      </c>
      <c r="E158" s="1395" t="s">
        <v>496</v>
      </c>
      <c r="F158" s="1393" t="n">
        <f aca="false">L158</f>
        <v>2950</v>
      </c>
      <c r="G158" s="1395" t="s">
        <v>496</v>
      </c>
      <c r="H158" s="1392" t="n">
        <v>4</v>
      </c>
      <c r="I158" s="1394" t="s">
        <v>515</v>
      </c>
      <c r="J158" s="1338" t="n">
        <v>200</v>
      </c>
      <c r="K158" s="1209" t="n">
        <v>300</v>
      </c>
      <c r="L158" s="1209" t="n">
        <v>2950</v>
      </c>
      <c r="M158" s="1210" t="n">
        <v>48.2641347151228</v>
      </c>
      <c r="N158" s="1211" t="n">
        <v>4143.24498224235</v>
      </c>
      <c r="O158" s="1212" t="n">
        <v>74680.403862015</v>
      </c>
      <c r="P158" s="1367" t="n">
        <v>89828.1257921403</v>
      </c>
      <c r="Q158" s="1300" t="n">
        <v>33078.5507844113</v>
      </c>
      <c r="R158" s="1301" t="n">
        <v>107758.954646426</v>
      </c>
      <c r="S158" s="1344" t="n">
        <v>122906.676576552</v>
      </c>
    </row>
    <row r="159" customFormat="false" ht="16.5" hidden="false" customHeight="false" outlineLevel="0" collapsed="false">
      <c r="A159" s="1396" t="s">
        <v>543</v>
      </c>
      <c r="B159" s="1397" t="n">
        <f aca="false">J159</f>
        <v>200</v>
      </c>
      <c r="C159" s="1397" t="s">
        <v>496</v>
      </c>
      <c r="D159" s="1397" t="n">
        <f aca="false">K159</f>
        <v>300</v>
      </c>
      <c r="E159" s="1397" t="s">
        <v>496</v>
      </c>
      <c r="F159" s="1398" t="n">
        <f aca="false">L159</f>
        <v>3000</v>
      </c>
      <c r="G159" s="1397" t="s">
        <v>496</v>
      </c>
      <c r="H159" s="1399" t="n">
        <v>4</v>
      </c>
      <c r="I159" s="1400" t="s">
        <v>515</v>
      </c>
      <c r="J159" s="1368" t="n">
        <v>200</v>
      </c>
      <c r="K159" s="1220" t="n">
        <v>300</v>
      </c>
      <c r="L159" s="1220" t="n">
        <v>3000</v>
      </c>
      <c r="M159" s="1221" t="n">
        <v>49.2632847809094</v>
      </c>
      <c r="N159" s="1222" t="n">
        <v>4222.9227703624</v>
      </c>
      <c r="O159" s="1223" t="n">
        <v>75979.7172717413</v>
      </c>
      <c r="P159" s="1369" t="n">
        <v>91351.2333778806</v>
      </c>
      <c r="Q159" s="1303" t="n">
        <v>33743.02456539</v>
      </c>
      <c r="R159" s="1304" t="n">
        <v>109722.741837131</v>
      </c>
      <c r="S159" s="1370" t="n">
        <v>125094.257943271</v>
      </c>
    </row>
    <row r="160" customFormat="false" ht="22.5" hidden="false" customHeight="true" outlineLevel="0" collapsed="false">
      <c r="A160" s="1201" t="s">
        <v>504</v>
      </c>
      <c r="B160" s="1201"/>
      <c r="C160" s="1201"/>
      <c r="D160" s="1201"/>
      <c r="E160" s="1201"/>
      <c r="F160" s="1201"/>
      <c r="G160" s="1201"/>
      <c r="H160" s="1201"/>
      <c r="I160" s="1201"/>
      <c r="J160" s="1201"/>
      <c r="K160" s="1201"/>
      <c r="L160" s="1201"/>
      <c r="M160" s="1201"/>
      <c r="N160" s="1201"/>
      <c r="O160" s="1201"/>
      <c r="P160" s="1201"/>
      <c r="Q160" s="1201"/>
      <c r="R160" s="1201"/>
      <c r="S160" s="1201"/>
    </row>
    <row r="161" customFormat="false" ht="16.5" hidden="false" customHeight="true" outlineLevel="0" collapsed="false">
      <c r="A161" s="1364" t="s">
        <v>520</v>
      </c>
      <c r="B161" s="1364"/>
      <c r="C161" s="1364"/>
      <c r="D161" s="1364"/>
      <c r="E161" s="1364"/>
      <c r="F161" s="1364"/>
      <c r="G161" s="1364"/>
      <c r="H161" s="1364"/>
      <c r="I161" s="1364"/>
      <c r="J161" s="1364"/>
      <c r="K161" s="1364"/>
      <c r="L161" s="1364"/>
      <c r="M161" s="1364"/>
      <c r="N161" s="1364"/>
      <c r="O161" s="1364"/>
      <c r="P161" s="1364"/>
      <c r="Q161" s="1364"/>
      <c r="R161" s="1364"/>
      <c r="S161" s="1364"/>
    </row>
    <row r="162" customFormat="false" ht="16.5" hidden="false" customHeight="false" outlineLevel="0" collapsed="false">
      <c r="A162" s="1391" t="s">
        <v>342</v>
      </c>
      <c r="B162" s="1392" t="n">
        <f aca="false">J162</f>
        <v>200</v>
      </c>
      <c r="C162" s="1392" t="s">
        <v>496</v>
      </c>
      <c r="D162" s="1392" t="n">
        <f aca="false">K162</f>
        <v>360</v>
      </c>
      <c r="E162" s="1392" t="s">
        <v>496</v>
      </c>
      <c r="F162" s="1393" t="n">
        <f aca="false">L162</f>
        <v>600</v>
      </c>
      <c r="G162" s="1392" t="s">
        <v>496</v>
      </c>
      <c r="H162" s="1392" t="n">
        <v>4</v>
      </c>
      <c r="I162" s="1394" t="s">
        <v>497</v>
      </c>
      <c r="J162" s="1371" t="n">
        <v>200</v>
      </c>
      <c r="K162" s="1226" t="n">
        <v>360</v>
      </c>
      <c r="L162" s="1226" t="n">
        <v>600</v>
      </c>
      <c r="M162" s="1252" t="n">
        <v>13.30695229894</v>
      </c>
      <c r="N162" s="1228" t="n">
        <v>426.276166442242</v>
      </c>
      <c r="O162" s="1229" t="n">
        <v>22253.9698276088</v>
      </c>
      <c r="P162" s="1374" t="n">
        <v>27752.891145615</v>
      </c>
      <c r="Q162" s="1297" t="n">
        <v>8602.21294115625</v>
      </c>
      <c r="R162" s="1298" t="n">
        <v>30856.182768765</v>
      </c>
      <c r="S162" s="1373" t="n">
        <v>36355.1040867713</v>
      </c>
    </row>
    <row r="163" customFormat="false" ht="16.5" hidden="false" customHeight="false" outlineLevel="0" collapsed="false">
      <c r="A163" s="1391" t="s">
        <v>342</v>
      </c>
      <c r="B163" s="1395" t="n">
        <f aca="false">J163</f>
        <v>200</v>
      </c>
      <c r="C163" s="1395" t="s">
        <v>496</v>
      </c>
      <c r="D163" s="1395" t="n">
        <f aca="false">K163</f>
        <v>360</v>
      </c>
      <c r="E163" s="1395" t="s">
        <v>496</v>
      </c>
      <c r="F163" s="1393" t="n">
        <f aca="false">L163</f>
        <v>650</v>
      </c>
      <c r="G163" s="1395" t="s">
        <v>496</v>
      </c>
      <c r="H163" s="1392" t="n">
        <v>4</v>
      </c>
      <c r="I163" s="1394" t="s">
        <v>497</v>
      </c>
      <c r="J163" s="1338" t="n">
        <v>200</v>
      </c>
      <c r="K163" s="1209" t="n">
        <v>360</v>
      </c>
      <c r="L163" s="1209" t="n">
        <v>650</v>
      </c>
      <c r="M163" s="1250" t="n">
        <v>14.1798297210424</v>
      </c>
      <c r="N163" s="1211" t="n">
        <v>511.53139973069</v>
      </c>
      <c r="O163" s="1212" t="n">
        <v>23354.33036004</v>
      </c>
      <c r="P163" s="1342" t="n">
        <v>29096.2281087675</v>
      </c>
      <c r="Q163" s="1300" t="n">
        <v>9119.59344723375</v>
      </c>
      <c r="R163" s="1301" t="n">
        <v>32473.9238072738</v>
      </c>
      <c r="S163" s="1344" t="n">
        <v>38215.8215560013</v>
      </c>
    </row>
    <row r="164" customFormat="false" ht="16.5" hidden="false" customHeight="false" outlineLevel="0" collapsed="false">
      <c r="A164" s="1391" t="s">
        <v>342</v>
      </c>
      <c r="B164" s="1395" t="n">
        <f aca="false">J164</f>
        <v>200</v>
      </c>
      <c r="C164" s="1395" t="s">
        <v>496</v>
      </c>
      <c r="D164" s="1395" t="n">
        <f aca="false">K164</f>
        <v>360</v>
      </c>
      <c r="E164" s="1395" t="s">
        <v>496</v>
      </c>
      <c r="F164" s="1393" t="n">
        <f aca="false">L164</f>
        <v>700</v>
      </c>
      <c r="G164" s="1395" t="s">
        <v>496</v>
      </c>
      <c r="H164" s="1392" t="n">
        <v>4</v>
      </c>
      <c r="I164" s="1394" t="s">
        <v>497</v>
      </c>
      <c r="J164" s="1338" t="n">
        <v>200</v>
      </c>
      <c r="K164" s="1209" t="n">
        <v>360</v>
      </c>
      <c r="L164" s="1209" t="n">
        <v>700</v>
      </c>
      <c r="M164" s="1250" t="n">
        <v>15.0527071431448</v>
      </c>
      <c r="N164" s="1211" t="n">
        <v>596.786633019139</v>
      </c>
      <c r="O164" s="1212" t="n">
        <v>24454.6908924713</v>
      </c>
      <c r="P164" s="1342" t="n">
        <v>30439.56507192</v>
      </c>
      <c r="Q164" s="1300" t="n">
        <v>9852.47094189375</v>
      </c>
      <c r="R164" s="1301" t="n">
        <v>34307.161834365</v>
      </c>
      <c r="S164" s="1344" t="n">
        <v>40292.0360138138</v>
      </c>
    </row>
    <row r="165" customFormat="false" ht="16.5" hidden="false" customHeight="false" outlineLevel="0" collapsed="false">
      <c r="A165" s="1391" t="s">
        <v>342</v>
      </c>
      <c r="B165" s="1395" t="n">
        <f aca="false">J165</f>
        <v>200</v>
      </c>
      <c r="C165" s="1395" t="s">
        <v>496</v>
      </c>
      <c r="D165" s="1395" t="n">
        <f aca="false">K165</f>
        <v>360</v>
      </c>
      <c r="E165" s="1395" t="s">
        <v>496</v>
      </c>
      <c r="F165" s="1393" t="n">
        <f aca="false">L165</f>
        <v>750</v>
      </c>
      <c r="G165" s="1395" t="s">
        <v>496</v>
      </c>
      <c r="H165" s="1392" t="n">
        <v>4</v>
      </c>
      <c r="I165" s="1394" t="s">
        <v>497</v>
      </c>
      <c r="J165" s="1338" t="n">
        <v>200</v>
      </c>
      <c r="K165" s="1209" t="n">
        <v>360</v>
      </c>
      <c r="L165" s="1209" t="n">
        <v>750</v>
      </c>
      <c r="M165" s="1250" t="n">
        <v>15.9255845652473</v>
      </c>
      <c r="N165" s="1211" t="n">
        <v>682.041866307587</v>
      </c>
      <c r="O165" s="1212" t="n">
        <v>25555.0512936938</v>
      </c>
      <c r="P165" s="1342" t="n">
        <v>31782.9020350725</v>
      </c>
      <c r="Q165" s="1300" t="n">
        <v>10369.8514479713</v>
      </c>
      <c r="R165" s="1301" t="n">
        <v>35924.902741665</v>
      </c>
      <c r="S165" s="1344" t="n">
        <v>42152.7534830438</v>
      </c>
    </row>
    <row r="166" customFormat="false" ht="16.5" hidden="false" customHeight="false" outlineLevel="0" collapsed="false">
      <c r="A166" s="1391" t="s">
        <v>342</v>
      </c>
      <c r="B166" s="1395" t="n">
        <f aca="false">J166</f>
        <v>200</v>
      </c>
      <c r="C166" s="1395" t="s">
        <v>496</v>
      </c>
      <c r="D166" s="1395" t="n">
        <f aca="false">K166</f>
        <v>360</v>
      </c>
      <c r="E166" s="1395" t="s">
        <v>496</v>
      </c>
      <c r="F166" s="1393" t="n">
        <f aca="false">L166</f>
        <v>800</v>
      </c>
      <c r="G166" s="1395" t="s">
        <v>496</v>
      </c>
      <c r="H166" s="1392" t="n">
        <v>4</v>
      </c>
      <c r="I166" s="1394" t="s">
        <v>497</v>
      </c>
      <c r="J166" s="1338" t="n">
        <v>200</v>
      </c>
      <c r="K166" s="1209" t="n">
        <v>360</v>
      </c>
      <c r="L166" s="1209" t="n">
        <v>800</v>
      </c>
      <c r="M166" s="1250" t="n">
        <v>16.7984619873497</v>
      </c>
      <c r="N166" s="1211" t="n">
        <v>767.297099596036</v>
      </c>
      <c r="O166" s="1212" t="n">
        <v>26994.8485999575</v>
      </c>
      <c r="P166" s="1342" t="n">
        <v>33139.359873225</v>
      </c>
      <c r="Q166" s="1300" t="n">
        <v>10887.2319540488</v>
      </c>
      <c r="R166" s="1301" t="n">
        <v>37882.0805540063</v>
      </c>
      <c r="S166" s="1344" t="n">
        <v>44026.5918272738</v>
      </c>
    </row>
    <row r="167" customFormat="false" ht="16.5" hidden="false" customHeight="false" outlineLevel="0" collapsed="false">
      <c r="A167" s="1391" t="s">
        <v>342</v>
      </c>
      <c r="B167" s="1395" t="n">
        <f aca="false">J167</f>
        <v>200</v>
      </c>
      <c r="C167" s="1395" t="s">
        <v>496</v>
      </c>
      <c r="D167" s="1395" t="n">
        <f aca="false">K167</f>
        <v>360</v>
      </c>
      <c r="E167" s="1395" t="s">
        <v>496</v>
      </c>
      <c r="F167" s="1393" t="n">
        <f aca="false">L167</f>
        <v>850</v>
      </c>
      <c r="G167" s="1395" t="s">
        <v>496</v>
      </c>
      <c r="H167" s="1392" t="n">
        <v>4</v>
      </c>
      <c r="I167" s="1394" t="s">
        <v>497</v>
      </c>
      <c r="J167" s="1338" t="n">
        <v>200</v>
      </c>
      <c r="K167" s="1209" t="n">
        <v>360</v>
      </c>
      <c r="L167" s="1209" t="n">
        <v>850</v>
      </c>
      <c r="M167" s="1250" t="n">
        <v>17.6713394094521</v>
      </c>
      <c r="N167" s="1211" t="n">
        <v>852.552332884484</v>
      </c>
      <c r="O167" s="1212" t="n">
        <v>28095.2091323888</v>
      </c>
      <c r="P167" s="1342" t="n">
        <v>34482.6967051688</v>
      </c>
      <c r="Q167" s="1300" t="n">
        <v>11620.1094487088</v>
      </c>
      <c r="R167" s="1301" t="n">
        <v>39715.3185810975</v>
      </c>
      <c r="S167" s="1344" t="n">
        <v>46102.8061538775</v>
      </c>
    </row>
    <row r="168" customFormat="false" ht="16.5" hidden="false" customHeight="false" outlineLevel="0" collapsed="false">
      <c r="A168" s="1391" t="s">
        <v>342</v>
      </c>
      <c r="B168" s="1395" t="n">
        <f aca="false">J168</f>
        <v>200</v>
      </c>
      <c r="C168" s="1395" t="s">
        <v>496</v>
      </c>
      <c r="D168" s="1395" t="n">
        <f aca="false">K168</f>
        <v>360</v>
      </c>
      <c r="E168" s="1395" t="s">
        <v>496</v>
      </c>
      <c r="F168" s="1393" t="n">
        <f aca="false">L168</f>
        <v>900</v>
      </c>
      <c r="G168" s="1395" t="s">
        <v>496</v>
      </c>
      <c r="H168" s="1392" t="n">
        <v>4</v>
      </c>
      <c r="I168" s="1394" t="s">
        <v>497</v>
      </c>
      <c r="J168" s="1338" t="n">
        <v>200</v>
      </c>
      <c r="K168" s="1209" t="n">
        <v>360</v>
      </c>
      <c r="L168" s="1209" t="n">
        <v>900</v>
      </c>
      <c r="M168" s="1250" t="n">
        <v>18.5442168315546</v>
      </c>
      <c r="N168" s="1211" t="n">
        <v>937.807566172932</v>
      </c>
      <c r="O168" s="1212" t="n">
        <v>29195.56966482</v>
      </c>
      <c r="P168" s="1342" t="n">
        <v>35826.0336683213</v>
      </c>
      <c r="Q168" s="1300" t="n">
        <v>12137.4899547863</v>
      </c>
      <c r="R168" s="1301" t="n">
        <v>41333.0596196063</v>
      </c>
      <c r="S168" s="1344" t="n">
        <v>47963.5236231075</v>
      </c>
    </row>
    <row r="169" customFormat="false" ht="16.5" hidden="false" customHeight="false" outlineLevel="0" collapsed="false">
      <c r="A169" s="1391" t="s">
        <v>342</v>
      </c>
      <c r="B169" s="1395" t="n">
        <f aca="false">J169</f>
        <v>200</v>
      </c>
      <c r="C169" s="1395" t="s">
        <v>496</v>
      </c>
      <c r="D169" s="1395" t="n">
        <f aca="false">K169</f>
        <v>360</v>
      </c>
      <c r="E169" s="1395" t="s">
        <v>496</v>
      </c>
      <c r="F169" s="1393" t="n">
        <f aca="false">L169</f>
        <v>950</v>
      </c>
      <c r="G169" s="1395" t="s">
        <v>496</v>
      </c>
      <c r="H169" s="1392" t="n">
        <v>4</v>
      </c>
      <c r="I169" s="1394" t="s">
        <v>497</v>
      </c>
      <c r="J169" s="1338" t="n">
        <v>200</v>
      </c>
      <c r="K169" s="1209" t="n">
        <v>360</v>
      </c>
      <c r="L169" s="1209" t="n">
        <v>950</v>
      </c>
      <c r="M169" s="1250" t="n">
        <v>19.417094253657</v>
      </c>
      <c r="N169" s="1211" t="n">
        <v>1023.06279946138</v>
      </c>
      <c r="O169" s="1212" t="n">
        <v>30295.9301972513</v>
      </c>
      <c r="P169" s="1342" t="n">
        <v>37169.3706314738</v>
      </c>
      <c r="Q169" s="1300" t="n">
        <v>12870.3674494463</v>
      </c>
      <c r="R169" s="1301" t="n">
        <v>43166.2976466975</v>
      </c>
      <c r="S169" s="1344" t="n">
        <v>50039.73808092</v>
      </c>
    </row>
    <row r="170" customFormat="false" ht="16.5" hidden="false" customHeight="false" outlineLevel="0" collapsed="false">
      <c r="A170" s="1391" t="s">
        <v>342</v>
      </c>
      <c r="B170" s="1395" t="n">
        <f aca="false">J170</f>
        <v>200</v>
      </c>
      <c r="C170" s="1395" t="s">
        <v>496</v>
      </c>
      <c r="D170" s="1395" t="n">
        <f aca="false">K170</f>
        <v>360</v>
      </c>
      <c r="E170" s="1395" t="s">
        <v>496</v>
      </c>
      <c r="F170" s="1393" t="n">
        <f aca="false">L170</f>
        <v>1000</v>
      </c>
      <c r="G170" s="1395" t="s">
        <v>496</v>
      </c>
      <c r="H170" s="1392" t="n">
        <v>4</v>
      </c>
      <c r="I170" s="1394" t="s">
        <v>497</v>
      </c>
      <c r="J170" s="1338" t="n">
        <v>200</v>
      </c>
      <c r="K170" s="1209" t="n">
        <v>360</v>
      </c>
      <c r="L170" s="1209" t="n">
        <v>1000</v>
      </c>
      <c r="M170" s="1250" t="n">
        <v>20.4460436757594</v>
      </c>
      <c r="N170" s="1211" t="n">
        <v>1108.31803274983</v>
      </c>
      <c r="O170" s="1212" t="n">
        <v>31456.1848998825</v>
      </c>
      <c r="P170" s="1342" t="n">
        <v>38572.6017648263</v>
      </c>
      <c r="Q170" s="1300" t="n">
        <v>13387.7479555238</v>
      </c>
      <c r="R170" s="1301" t="n">
        <v>44843.9328554063</v>
      </c>
      <c r="S170" s="1344" t="n">
        <v>51960.34972035</v>
      </c>
    </row>
    <row r="171" customFormat="false" ht="16.5" hidden="false" customHeight="false" outlineLevel="0" collapsed="false">
      <c r="A171" s="1391" t="s">
        <v>342</v>
      </c>
      <c r="B171" s="1395" t="n">
        <f aca="false">J171</f>
        <v>200</v>
      </c>
      <c r="C171" s="1395" t="s">
        <v>496</v>
      </c>
      <c r="D171" s="1395" t="n">
        <f aca="false">K171</f>
        <v>360</v>
      </c>
      <c r="E171" s="1395" t="s">
        <v>496</v>
      </c>
      <c r="F171" s="1393" t="n">
        <f aca="false">L171</f>
        <v>1050</v>
      </c>
      <c r="G171" s="1395" t="s">
        <v>496</v>
      </c>
      <c r="H171" s="1392" t="n">
        <v>4</v>
      </c>
      <c r="I171" s="1394" t="s">
        <v>497</v>
      </c>
      <c r="J171" s="1338" t="n">
        <v>200</v>
      </c>
      <c r="K171" s="1209" t="n">
        <v>360</v>
      </c>
      <c r="L171" s="1209" t="n">
        <v>1050</v>
      </c>
      <c r="M171" s="1250" t="n">
        <v>21.3189210978619</v>
      </c>
      <c r="N171" s="1211" t="n">
        <v>1193.57326603828</v>
      </c>
      <c r="O171" s="1212" t="n">
        <v>32556.545301105</v>
      </c>
      <c r="P171" s="1342" t="n">
        <v>39915.9387279788</v>
      </c>
      <c r="Q171" s="1300" t="n">
        <v>14120.6254501838</v>
      </c>
      <c r="R171" s="1301" t="n">
        <v>46677.1707512888</v>
      </c>
      <c r="S171" s="1344" t="n">
        <v>54036.5641781625</v>
      </c>
    </row>
    <row r="172" customFormat="false" ht="16.5" hidden="false" customHeight="false" outlineLevel="0" collapsed="false">
      <c r="A172" s="1391" t="s">
        <v>342</v>
      </c>
      <c r="B172" s="1392" t="n">
        <f aca="false">J172</f>
        <v>200</v>
      </c>
      <c r="C172" s="1392" t="s">
        <v>496</v>
      </c>
      <c r="D172" s="1392" t="n">
        <f aca="false">K172</f>
        <v>360</v>
      </c>
      <c r="E172" s="1392" t="s">
        <v>496</v>
      </c>
      <c r="F172" s="1393" t="n">
        <f aca="false">L172</f>
        <v>1100</v>
      </c>
      <c r="G172" s="1392" t="s">
        <v>496</v>
      </c>
      <c r="H172" s="1392" t="n">
        <v>4</v>
      </c>
      <c r="I172" s="1394" t="s">
        <v>497</v>
      </c>
      <c r="J172" s="1338" t="n">
        <v>200</v>
      </c>
      <c r="K172" s="1209" t="n">
        <v>360</v>
      </c>
      <c r="L172" s="1209" t="n">
        <v>1100</v>
      </c>
      <c r="M172" s="1250" t="n">
        <v>22.1917985199643</v>
      </c>
      <c r="N172" s="1211" t="n">
        <v>1278.82849932673</v>
      </c>
      <c r="O172" s="1212" t="n">
        <v>33656.9058335363</v>
      </c>
      <c r="P172" s="1342" t="n">
        <v>41259.2756911313</v>
      </c>
      <c r="Q172" s="1300" t="n">
        <v>14638.0059562613</v>
      </c>
      <c r="R172" s="1301" t="n">
        <v>48294.9117897975</v>
      </c>
      <c r="S172" s="1344" t="n">
        <v>55897.2816473925</v>
      </c>
    </row>
    <row r="173" customFormat="false" ht="16.5" hidden="false" customHeight="false" outlineLevel="0" collapsed="false">
      <c r="A173" s="1391" t="s">
        <v>342</v>
      </c>
      <c r="B173" s="1395" t="n">
        <f aca="false">J173</f>
        <v>200</v>
      </c>
      <c r="C173" s="1395" t="s">
        <v>496</v>
      </c>
      <c r="D173" s="1395" t="n">
        <f aca="false">K173</f>
        <v>360</v>
      </c>
      <c r="E173" s="1395" t="s">
        <v>496</v>
      </c>
      <c r="F173" s="1393" t="n">
        <f aca="false">L173</f>
        <v>1150</v>
      </c>
      <c r="G173" s="1395" t="s">
        <v>496</v>
      </c>
      <c r="H173" s="1392" t="n">
        <v>4</v>
      </c>
      <c r="I173" s="1394" t="s">
        <v>497</v>
      </c>
      <c r="J173" s="1338" t="n">
        <v>200</v>
      </c>
      <c r="K173" s="1209" t="n">
        <v>360</v>
      </c>
      <c r="L173" s="1209" t="n">
        <v>1150</v>
      </c>
      <c r="M173" s="1250" t="n">
        <v>23.0646759420667</v>
      </c>
      <c r="N173" s="1211" t="n">
        <v>1364.08373261517</v>
      </c>
      <c r="O173" s="1212" t="n">
        <v>34757.2663659675</v>
      </c>
      <c r="P173" s="1342" t="n">
        <v>42602.612523075</v>
      </c>
      <c r="Q173" s="1300" t="n">
        <v>15155.3864623388</v>
      </c>
      <c r="R173" s="1301" t="n">
        <v>49912.6528283063</v>
      </c>
      <c r="S173" s="1344" t="n">
        <v>57757.9989854138</v>
      </c>
    </row>
    <row r="174" customFormat="false" ht="16.5" hidden="false" customHeight="false" outlineLevel="0" collapsed="false">
      <c r="A174" s="1391" t="s">
        <v>342</v>
      </c>
      <c r="B174" s="1395" t="n">
        <f aca="false">J174</f>
        <v>200</v>
      </c>
      <c r="C174" s="1395" t="s">
        <v>496</v>
      </c>
      <c r="D174" s="1395" t="n">
        <f aca="false">K174</f>
        <v>360</v>
      </c>
      <c r="E174" s="1395" t="s">
        <v>496</v>
      </c>
      <c r="F174" s="1393" t="n">
        <f aca="false">L174</f>
        <v>1200</v>
      </c>
      <c r="G174" s="1395" t="s">
        <v>496</v>
      </c>
      <c r="H174" s="1392" t="n">
        <v>4</v>
      </c>
      <c r="I174" s="1394" t="s">
        <v>497</v>
      </c>
      <c r="J174" s="1338" t="n">
        <v>200</v>
      </c>
      <c r="K174" s="1209" t="n">
        <v>360</v>
      </c>
      <c r="L174" s="1209" t="n">
        <v>1200</v>
      </c>
      <c r="M174" s="1250" t="n">
        <v>23.9375533641692</v>
      </c>
      <c r="N174" s="1211" t="n">
        <v>1449.33896590362</v>
      </c>
      <c r="O174" s="1212" t="n">
        <v>35857.6268983988</v>
      </c>
      <c r="P174" s="1342" t="n">
        <v>43945.9494862275</v>
      </c>
      <c r="Q174" s="1300" t="n">
        <v>15888.2640882075</v>
      </c>
      <c r="R174" s="1301" t="n">
        <v>51745.8909866063</v>
      </c>
      <c r="S174" s="1344" t="n">
        <v>59834.213574435</v>
      </c>
    </row>
    <row r="175" customFormat="false" ht="16.5" hidden="false" customHeight="false" outlineLevel="0" collapsed="false">
      <c r="A175" s="1391" t="s">
        <v>342</v>
      </c>
      <c r="B175" s="1395" t="n">
        <f aca="false">J175</f>
        <v>200</v>
      </c>
      <c r="C175" s="1395" t="s">
        <v>496</v>
      </c>
      <c r="D175" s="1395" t="n">
        <f aca="false">K175</f>
        <v>360</v>
      </c>
      <c r="E175" s="1395" t="s">
        <v>496</v>
      </c>
      <c r="F175" s="1393" t="n">
        <f aca="false">L175</f>
        <v>1250</v>
      </c>
      <c r="G175" s="1395" t="s">
        <v>496</v>
      </c>
      <c r="H175" s="1392" t="n">
        <v>4</v>
      </c>
      <c r="I175" s="1394" t="s">
        <v>497</v>
      </c>
      <c r="J175" s="1338" t="n">
        <v>200</v>
      </c>
      <c r="K175" s="1209" t="n">
        <v>360</v>
      </c>
      <c r="L175" s="1209" t="n">
        <v>1250</v>
      </c>
      <c r="M175" s="1250" t="n">
        <v>24.8104307862716</v>
      </c>
      <c r="N175" s="1211" t="n">
        <v>1534.59419919207</v>
      </c>
      <c r="O175" s="1212" t="n">
        <v>36957.9872996213</v>
      </c>
      <c r="P175" s="1342" t="n">
        <v>45289.28644938</v>
      </c>
      <c r="Q175" s="1300" t="n">
        <v>16405.644594285</v>
      </c>
      <c r="R175" s="1301" t="n">
        <v>53363.6318939063</v>
      </c>
      <c r="S175" s="1344" t="n">
        <v>61694.931043665</v>
      </c>
    </row>
    <row r="176" customFormat="false" ht="16.5" hidden="false" customHeight="false" outlineLevel="0" collapsed="false">
      <c r="A176" s="1391" t="s">
        <v>342</v>
      </c>
      <c r="B176" s="1395" t="n">
        <f aca="false">J176</f>
        <v>200</v>
      </c>
      <c r="C176" s="1395" t="s">
        <v>496</v>
      </c>
      <c r="D176" s="1395" t="n">
        <f aca="false">K176</f>
        <v>360</v>
      </c>
      <c r="E176" s="1395" t="s">
        <v>496</v>
      </c>
      <c r="F176" s="1393" t="n">
        <f aca="false">L176</f>
        <v>1300</v>
      </c>
      <c r="G176" s="1395" t="s">
        <v>496</v>
      </c>
      <c r="H176" s="1392" t="n">
        <v>4</v>
      </c>
      <c r="I176" s="1394" t="s">
        <v>497</v>
      </c>
      <c r="J176" s="1338" t="n">
        <v>200</v>
      </c>
      <c r="K176" s="1209" t="n">
        <v>360</v>
      </c>
      <c r="L176" s="1209" t="n">
        <v>1300</v>
      </c>
      <c r="M176" s="1250" t="n">
        <v>25.683308208374</v>
      </c>
      <c r="N176" s="1211" t="n">
        <v>1619.84943248052</v>
      </c>
      <c r="O176" s="1212" t="n">
        <v>38058.3478320525</v>
      </c>
      <c r="P176" s="1342" t="n">
        <v>46632.6234125325</v>
      </c>
      <c r="Q176" s="1300" t="n">
        <v>17138.522088945</v>
      </c>
      <c r="R176" s="1301" t="n">
        <v>55196.8699209975</v>
      </c>
      <c r="S176" s="1344" t="n">
        <v>63771.1455014775</v>
      </c>
    </row>
    <row r="177" customFormat="false" ht="16.5" hidden="false" customHeight="false" outlineLevel="0" collapsed="false">
      <c r="A177" s="1391" t="s">
        <v>342</v>
      </c>
      <c r="B177" s="1395" t="n">
        <f aca="false">J177</f>
        <v>200</v>
      </c>
      <c r="C177" s="1395" t="s">
        <v>496</v>
      </c>
      <c r="D177" s="1395" t="n">
        <f aca="false">K177</f>
        <v>360</v>
      </c>
      <c r="E177" s="1395" t="s">
        <v>496</v>
      </c>
      <c r="F177" s="1393" t="n">
        <f aca="false">L177</f>
        <v>1350</v>
      </c>
      <c r="G177" s="1395" t="s">
        <v>496</v>
      </c>
      <c r="H177" s="1392" t="n">
        <v>4</v>
      </c>
      <c r="I177" s="1394" t="s">
        <v>497</v>
      </c>
      <c r="J177" s="1338" t="n">
        <v>200</v>
      </c>
      <c r="K177" s="1209" t="n">
        <v>360</v>
      </c>
      <c r="L177" s="1209" t="n">
        <v>1350</v>
      </c>
      <c r="M177" s="1250" t="n">
        <v>26.5561856304765</v>
      </c>
      <c r="N177" s="1211" t="n">
        <v>1705.10466576897</v>
      </c>
      <c r="O177" s="1212" t="n">
        <v>39158.7083644838</v>
      </c>
      <c r="P177" s="1342" t="n">
        <v>47975.960375685</v>
      </c>
      <c r="Q177" s="1300" t="n">
        <v>17655.9025950225</v>
      </c>
      <c r="R177" s="1301" t="n">
        <v>56814.6109595063</v>
      </c>
      <c r="S177" s="1344" t="n">
        <v>65631.8629707075</v>
      </c>
    </row>
    <row r="178" customFormat="false" ht="16.5" hidden="false" customHeight="false" outlineLevel="0" collapsed="false">
      <c r="A178" s="1391" t="s">
        <v>342</v>
      </c>
      <c r="B178" s="1395" t="n">
        <f aca="false">J178</f>
        <v>200</v>
      </c>
      <c r="C178" s="1395" t="s">
        <v>496</v>
      </c>
      <c r="D178" s="1395" t="n">
        <f aca="false">K178</f>
        <v>360</v>
      </c>
      <c r="E178" s="1395" t="s">
        <v>496</v>
      </c>
      <c r="F178" s="1393" t="n">
        <f aca="false">L178</f>
        <v>1400</v>
      </c>
      <c r="G178" s="1395" t="s">
        <v>496</v>
      </c>
      <c r="H178" s="1392" t="n">
        <v>4</v>
      </c>
      <c r="I178" s="1394" t="s">
        <v>497</v>
      </c>
      <c r="J178" s="1338" t="n">
        <v>200</v>
      </c>
      <c r="K178" s="1209" t="n">
        <v>360</v>
      </c>
      <c r="L178" s="1209" t="n">
        <v>1400</v>
      </c>
      <c r="M178" s="1250" t="n">
        <v>27.4290630525789</v>
      </c>
      <c r="N178" s="1211" t="n">
        <v>1790.35989905742</v>
      </c>
      <c r="O178" s="1212" t="n">
        <v>40259.068896915</v>
      </c>
      <c r="P178" s="1342" t="n">
        <v>49319.2972076288</v>
      </c>
      <c r="Q178" s="1300" t="n">
        <v>18388.7800896825</v>
      </c>
      <c r="R178" s="1301" t="n">
        <v>58647.8489865975</v>
      </c>
      <c r="S178" s="1344" t="n">
        <v>67708.0772973113</v>
      </c>
    </row>
    <row r="179" customFormat="false" ht="16.5" hidden="false" customHeight="false" outlineLevel="0" collapsed="false">
      <c r="A179" s="1391" t="s">
        <v>342</v>
      </c>
      <c r="B179" s="1395" t="n">
        <f aca="false">J179</f>
        <v>200</v>
      </c>
      <c r="C179" s="1395" t="s">
        <v>496</v>
      </c>
      <c r="D179" s="1395" t="n">
        <f aca="false">K179</f>
        <v>360</v>
      </c>
      <c r="E179" s="1395" t="s">
        <v>496</v>
      </c>
      <c r="F179" s="1393" t="n">
        <f aca="false">L179</f>
        <v>1450</v>
      </c>
      <c r="G179" s="1395" t="s">
        <v>496</v>
      </c>
      <c r="H179" s="1392" t="n">
        <v>4</v>
      </c>
      <c r="I179" s="1394" t="s">
        <v>497</v>
      </c>
      <c r="J179" s="1338" t="n">
        <v>200</v>
      </c>
      <c r="K179" s="1209" t="n">
        <v>360</v>
      </c>
      <c r="L179" s="1209" t="n">
        <v>1450</v>
      </c>
      <c r="M179" s="1250" t="n">
        <v>28.3019404746813</v>
      </c>
      <c r="N179" s="1211" t="n">
        <v>1875.61513234587</v>
      </c>
      <c r="O179" s="1212" t="n">
        <v>41359.4294293463</v>
      </c>
      <c r="P179" s="1342" t="n">
        <v>50662.6341707813</v>
      </c>
      <c r="Q179" s="1300" t="n">
        <v>18906.16059576</v>
      </c>
      <c r="R179" s="1301" t="n">
        <v>60265.5900251063</v>
      </c>
      <c r="S179" s="1344" t="n">
        <v>69568.7947665413</v>
      </c>
    </row>
    <row r="180" customFormat="false" ht="16.5" hidden="false" customHeight="false" outlineLevel="0" collapsed="false">
      <c r="A180" s="1391" t="s">
        <v>342</v>
      </c>
      <c r="B180" s="1395" t="n">
        <f aca="false">J180</f>
        <v>200</v>
      </c>
      <c r="C180" s="1395" t="s">
        <v>496</v>
      </c>
      <c r="D180" s="1395" t="n">
        <f aca="false">K180</f>
        <v>360</v>
      </c>
      <c r="E180" s="1395" t="s">
        <v>496</v>
      </c>
      <c r="F180" s="1393" t="n">
        <f aca="false">L180</f>
        <v>1500</v>
      </c>
      <c r="G180" s="1395" t="s">
        <v>496</v>
      </c>
      <c r="H180" s="1392" t="n">
        <v>4</v>
      </c>
      <c r="I180" s="1394" t="s">
        <v>497</v>
      </c>
      <c r="J180" s="1338" t="n">
        <v>200</v>
      </c>
      <c r="K180" s="1209" t="n">
        <v>360</v>
      </c>
      <c r="L180" s="1209" t="n">
        <v>1500</v>
      </c>
      <c r="M180" s="1250" t="n">
        <v>29.9153066967838</v>
      </c>
      <c r="N180" s="1211" t="n">
        <v>1960.87036563431</v>
      </c>
      <c r="O180" s="1212" t="n">
        <v>43473.0626545275</v>
      </c>
      <c r="P180" s="1342" t="n">
        <v>53447.18943096</v>
      </c>
      <c r="Q180" s="1300" t="n">
        <v>19639.03809042</v>
      </c>
      <c r="R180" s="1301" t="n">
        <v>63112.1007449475</v>
      </c>
      <c r="S180" s="1344" t="n">
        <v>73086.22752138</v>
      </c>
    </row>
    <row r="181" customFormat="false" ht="16.5" hidden="false" customHeight="false" outlineLevel="0" collapsed="false">
      <c r="A181" s="1391" t="s">
        <v>342</v>
      </c>
      <c r="B181" s="1395" t="n">
        <f aca="false">J181</f>
        <v>200</v>
      </c>
      <c r="C181" s="1395" t="s">
        <v>496</v>
      </c>
      <c r="D181" s="1395" t="n">
        <f aca="false">K181</f>
        <v>360</v>
      </c>
      <c r="E181" s="1395" t="s">
        <v>496</v>
      </c>
      <c r="F181" s="1393" t="n">
        <f aca="false">L181</f>
        <v>1550</v>
      </c>
      <c r="G181" s="1395" t="s">
        <v>496</v>
      </c>
      <c r="H181" s="1392" t="n">
        <v>4</v>
      </c>
      <c r="I181" s="1394" t="s">
        <v>497</v>
      </c>
      <c r="J181" s="1338" t="n">
        <v>200</v>
      </c>
      <c r="K181" s="1209" t="n">
        <v>360</v>
      </c>
      <c r="L181" s="1209" t="n">
        <v>1550</v>
      </c>
      <c r="M181" s="1250" t="n">
        <v>30.7881841188862</v>
      </c>
      <c r="N181" s="1211" t="n">
        <v>2046.12559892276</v>
      </c>
      <c r="O181" s="1212" t="n">
        <v>44573.4231869588</v>
      </c>
      <c r="P181" s="1342" t="n">
        <v>54790.5263941125</v>
      </c>
      <c r="Q181" s="1300" t="n">
        <v>20156.4185964975</v>
      </c>
      <c r="R181" s="1301" t="n">
        <v>64729.8417834563</v>
      </c>
      <c r="S181" s="1344" t="n">
        <v>74946.94499061</v>
      </c>
    </row>
    <row r="182" customFormat="false" ht="16.5" hidden="false" customHeight="false" outlineLevel="0" collapsed="false">
      <c r="A182" s="1391" t="s">
        <v>342</v>
      </c>
      <c r="B182" s="1392" t="n">
        <f aca="false">J182</f>
        <v>200</v>
      </c>
      <c r="C182" s="1392" t="s">
        <v>496</v>
      </c>
      <c r="D182" s="1392" t="n">
        <f aca="false">K182</f>
        <v>360</v>
      </c>
      <c r="E182" s="1392" t="s">
        <v>496</v>
      </c>
      <c r="F182" s="1393" t="n">
        <f aca="false">L182</f>
        <v>1600</v>
      </c>
      <c r="G182" s="1392" t="s">
        <v>496</v>
      </c>
      <c r="H182" s="1392" t="n">
        <v>4</v>
      </c>
      <c r="I182" s="1394" t="s">
        <v>497</v>
      </c>
      <c r="J182" s="1338" t="n">
        <v>200</v>
      </c>
      <c r="K182" s="1209" t="n">
        <v>360</v>
      </c>
      <c r="L182" s="1209" t="n">
        <v>1600</v>
      </c>
      <c r="M182" s="1250" t="n">
        <v>31.6610615409886</v>
      </c>
      <c r="N182" s="1211" t="n">
        <v>2131.38083221121</v>
      </c>
      <c r="O182" s="1212" t="n">
        <v>45673.78371939</v>
      </c>
      <c r="P182" s="1342" t="n">
        <v>56133.863357265</v>
      </c>
      <c r="Q182" s="1300" t="n">
        <v>20673.799102575</v>
      </c>
      <c r="R182" s="1301" t="n">
        <v>66347.582821965</v>
      </c>
      <c r="S182" s="1344" t="n">
        <v>76807.66245984</v>
      </c>
    </row>
    <row r="183" customFormat="false" ht="16.5" hidden="false" customHeight="false" outlineLevel="0" collapsed="false">
      <c r="A183" s="1391" t="s">
        <v>342</v>
      </c>
      <c r="B183" s="1395" t="n">
        <f aca="false">J183</f>
        <v>200</v>
      </c>
      <c r="C183" s="1395" t="s">
        <v>496</v>
      </c>
      <c r="D183" s="1395" t="n">
        <f aca="false">K183</f>
        <v>360</v>
      </c>
      <c r="E183" s="1395" t="s">
        <v>496</v>
      </c>
      <c r="F183" s="1393" t="n">
        <f aca="false">L183</f>
        <v>1650</v>
      </c>
      <c r="G183" s="1395" t="s">
        <v>496</v>
      </c>
      <c r="H183" s="1392" t="n">
        <v>4</v>
      </c>
      <c r="I183" s="1394" t="s">
        <v>497</v>
      </c>
      <c r="J183" s="1338" t="n">
        <v>200</v>
      </c>
      <c r="K183" s="1209" t="n">
        <v>360</v>
      </c>
      <c r="L183" s="1209" t="n">
        <v>1650</v>
      </c>
      <c r="M183" s="1250" t="n">
        <v>32.5339389630911</v>
      </c>
      <c r="N183" s="1211" t="n">
        <v>2216.63606549966</v>
      </c>
      <c r="O183" s="1212" t="n">
        <v>46774.1442518213</v>
      </c>
      <c r="P183" s="1342" t="n">
        <v>57477.2001892088</v>
      </c>
      <c r="Q183" s="1300" t="n">
        <v>21406.676597235</v>
      </c>
      <c r="R183" s="1301" t="n">
        <v>68180.8208490563</v>
      </c>
      <c r="S183" s="1344" t="n">
        <v>78883.8767864438</v>
      </c>
    </row>
    <row r="184" customFormat="false" ht="16.5" hidden="false" customHeight="false" outlineLevel="0" collapsed="false">
      <c r="A184" s="1391" t="s">
        <v>342</v>
      </c>
      <c r="B184" s="1395" t="n">
        <f aca="false">J184</f>
        <v>200</v>
      </c>
      <c r="C184" s="1395" t="s">
        <v>496</v>
      </c>
      <c r="D184" s="1395" t="n">
        <f aca="false">K184</f>
        <v>360</v>
      </c>
      <c r="E184" s="1395" t="s">
        <v>496</v>
      </c>
      <c r="F184" s="1393" t="n">
        <f aca="false">L184</f>
        <v>1700</v>
      </c>
      <c r="G184" s="1395" t="s">
        <v>496</v>
      </c>
      <c r="H184" s="1392" t="n">
        <v>4</v>
      </c>
      <c r="I184" s="1394" t="s">
        <v>497</v>
      </c>
      <c r="J184" s="1338" t="n">
        <v>200</v>
      </c>
      <c r="K184" s="1209" t="n">
        <v>360</v>
      </c>
      <c r="L184" s="1209" t="n">
        <v>1700</v>
      </c>
      <c r="M184" s="1250" t="n">
        <v>33.4068163851935</v>
      </c>
      <c r="N184" s="1211" t="n">
        <v>2301.89129878811</v>
      </c>
      <c r="O184" s="1212" t="n">
        <v>47874.5046530438</v>
      </c>
      <c r="P184" s="1342" t="n">
        <v>58820.5371523613</v>
      </c>
      <c r="Q184" s="1300" t="n">
        <v>21924.0571033125</v>
      </c>
      <c r="R184" s="1301" t="n">
        <v>69798.5617563563</v>
      </c>
      <c r="S184" s="1344" t="n">
        <v>80744.5942556738</v>
      </c>
    </row>
    <row r="185" customFormat="false" ht="16.5" hidden="false" customHeight="false" outlineLevel="0" collapsed="false">
      <c r="A185" s="1391" t="s">
        <v>342</v>
      </c>
      <c r="B185" s="1395" t="n">
        <f aca="false">J185</f>
        <v>200</v>
      </c>
      <c r="C185" s="1395" t="s">
        <v>496</v>
      </c>
      <c r="D185" s="1395" t="n">
        <f aca="false">K185</f>
        <v>360</v>
      </c>
      <c r="E185" s="1395" t="s">
        <v>496</v>
      </c>
      <c r="F185" s="1393" t="n">
        <f aca="false">L185</f>
        <v>1750</v>
      </c>
      <c r="G185" s="1395" t="s">
        <v>496</v>
      </c>
      <c r="H185" s="1392" t="n">
        <v>4</v>
      </c>
      <c r="I185" s="1394" t="s">
        <v>497</v>
      </c>
      <c r="J185" s="1338" t="n">
        <v>200</v>
      </c>
      <c r="K185" s="1209" t="n">
        <v>360</v>
      </c>
      <c r="L185" s="1209" t="n">
        <v>1750</v>
      </c>
      <c r="M185" s="1250" t="n">
        <v>34.279693807296</v>
      </c>
      <c r="N185" s="1211" t="n">
        <v>2387.14653207656</v>
      </c>
      <c r="O185" s="1212" t="n">
        <v>48974.865185475</v>
      </c>
      <c r="P185" s="1342" t="n">
        <v>60163.8741155138</v>
      </c>
      <c r="Q185" s="1300" t="n">
        <v>22656.9345979725</v>
      </c>
      <c r="R185" s="1301" t="n">
        <v>71631.7997834475</v>
      </c>
      <c r="S185" s="1344" t="n">
        <v>82820.8087134863</v>
      </c>
    </row>
    <row r="186" customFormat="false" ht="16.5" hidden="false" customHeight="false" outlineLevel="0" collapsed="false">
      <c r="A186" s="1391" t="s">
        <v>342</v>
      </c>
      <c r="B186" s="1395" t="n">
        <f aca="false">J186</f>
        <v>200</v>
      </c>
      <c r="C186" s="1395" t="s">
        <v>496</v>
      </c>
      <c r="D186" s="1395" t="n">
        <f aca="false">K186</f>
        <v>360</v>
      </c>
      <c r="E186" s="1395" t="s">
        <v>496</v>
      </c>
      <c r="F186" s="1393" t="n">
        <f aca="false">L186</f>
        <v>1800</v>
      </c>
      <c r="G186" s="1395" t="s">
        <v>496</v>
      </c>
      <c r="H186" s="1392" t="n">
        <v>4</v>
      </c>
      <c r="I186" s="1394" t="s">
        <v>497</v>
      </c>
      <c r="J186" s="1338" t="n">
        <v>200</v>
      </c>
      <c r="K186" s="1209" t="n">
        <v>360</v>
      </c>
      <c r="L186" s="1209" t="n">
        <v>1800</v>
      </c>
      <c r="M186" s="1250" t="n">
        <v>35.1525712293984</v>
      </c>
      <c r="N186" s="1211" t="n">
        <v>2472.401765365</v>
      </c>
      <c r="O186" s="1212" t="n">
        <v>50075.2257179063</v>
      </c>
      <c r="P186" s="1342" t="n">
        <v>61507.2110786663</v>
      </c>
      <c r="Q186" s="1300" t="n">
        <v>23174.31510405</v>
      </c>
      <c r="R186" s="1301" t="n">
        <v>73249.5408219563</v>
      </c>
      <c r="S186" s="1344" t="n">
        <v>84681.5261827163</v>
      </c>
    </row>
    <row r="187" customFormat="false" ht="16.5" hidden="false" customHeight="false" outlineLevel="0" collapsed="false">
      <c r="A187" s="1391" t="s">
        <v>342</v>
      </c>
      <c r="B187" s="1395" t="n">
        <f aca="false">J187</f>
        <v>200</v>
      </c>
      <c r="C187" s="1395" t="s">
        <v>496</v>
      </c>
      <c r="D187" s="1395" t="n">
        <f aca="false">K187</f>
        <v>360</v>
      </c>
      <c r="E187" s="1395" t="s">
        <v>496</v>
      </c>
      <c r="F187" s="1393" t="n">
        <f aca="false">L187</f>
        <v>1850</v>
      </c>
      <c r="G187" s="1395" t="s">
        <v>496</v>
      </c>
      <c r="H187" s="1392" t="n">
        <v>4</v>
      </c>
      <c r="I187" s="1394" t="s">
        <v>497</v>
      </c>
      <c r="J187" s="1338" t="n">
        <v>200</v>
      </c>
      <c r="K187" s="1209" t="n">
        <v>360</v>
      </c>
      <c r="L187" s="1209" t="n">
        <v>1850</v>
      </c>
      <c r="M187" s="1250" t="n">
        <v>36.0254486515008</v>
      </c>
      <c r="N187" s="1211" t="n">
        <v>2557.65699865345</v>
      </c>
      <c r="O187" s="1212" t="n">
        <v>51175.5862503375</v>
      </c>
      <c r="P187" s="1342" t="n">
        <v>62850.5480418188</v>
      </c>
      <c r="Q187" s="1300" t="n">
        <v>23907.1927299188</v>
      </c>
      <c r="R187" s="1301" t="n">
        <v>75082.7789802563</v>
      </c>
      <c r="S187" s="1344" t="n">
        <v>86757.7407717375</v>
      </c>
    </row>
    <row r="188" customFormat="false" ht="16.5" hidden="false" customHeight="false" outlineLevel="0" collapsed="false">
      <c r="A188" s="1391" t="s">
        <v>342</v>
      </c>
      <c r="B188" s="1395" t="n">
        <f aca="false">J188</f>
        <v>200</v>
      </c>
      <c r="C188" s="1395" t="s">
        <v>496</v>
      </c>
      <c r="D188" s="1395" t="n">
        <f aca="false">K188</f>
        <v>360</v>
      </c>
      <c r="E188" s="1395" t="s">
        <v>496</v>
      </c>
      <c r="F188" s="1393" t="n">
        <f aca="false">L188</f>
        <v>1900</v>
      </c>
      <c r="G188" s="1395" t="s">
        <v>496</v>
      </c>
      <c r="H188" s="1392" t="n">
        <v>4</v>
      </c>
      <c r="I188" s="1394" t="s">
        <v>497</v>
      </c>
      <c r="J188" s="1338" t="n">
        <v>200</v>
      </c>
      <c r="K188" s="1209" t="n">
        <v>360</v>
      </c>
      <c r="L188" s="1209" t="n">
        <v>1900</v>
      </c>
      <c r="M188" s="1250" t="n">
        <v>36.8983260736033</v>
      </c>
      <c r="N188" s="1211" t="n">
        <v>2642.9122319419</v>
      </c>
      <c r="O188" s="1212" t="n">
        <v>52275.94665156</v>
      </c>
      <c r="P188" s="1342" t="n">
        <v>64193.8848737625</v>
      </c>
      <c r="Q188" s="1300" t="n">
        <v>24424.5732359963</v>
      </c>
      <c r="R188" s="1301" t="n">
        <v>76700.5198875563</v>
      </c>
      <c r="S188" s="1344" t="n">
        <v>88618.4581097588</v>
      </c>
    </row>
    <row r="189" customFormat="false" ht="16.5" hidden="false" customHeight="false" outlineLevel="0" collapsed="false">
      <c r="A189" s="1391" t="s">
        <v>342</v>
      </c>
      <c r="B189" s="1395" t="n">
        <f aca="false">J189</f>
        <v>200</v>
      </c>
      <c r="C189" s="1395" t="s">
        <v>496</v>
      </c>
      <c r="D189" s="1395" t="n">
        <f aca="false">K189</f>
        <v>360</v>
      </c>
      <c r="E189" s="1395" t="s">
        <v>496</v>
      </c>
      <c r="F189" s="1393" t="n">
        <f aca="false">L189</f>
        <v>1950</v>
      </c>
      <c r="G189" s="1395" t="s">
        <v>496</v>
      </c>
      <c r="H189" s="1392" t="n">
        <v>4</v>
      </c>
      <c r="I189" s="1394" t="s">
        <v>497</v>
      </c>
      <c r="J189" s="1338" t="n">
        <v>200</v>
      </c>
      <c r="K189" s="1209" t="n">
        <v>360</v>
      </c>
      <c r="L189" s="1209" t="n">
        <v>1950</v>
      </c>
      <c r="M189" s="1250" t="n">
        <v>37.7712034957057</v>
      </c>
      <c r="N189" s="1211" t="n">
        <v>2728.16746523035</v>
      </c>
      <c r="O189" s="1212" t="n">
        <v>53376.3071839913</v>
      </c>
      <c r="P189" s="1342" t="n">
        <v>65537.221836915</v>
      </c>
      <c r="Q189" s="1300" t="n">
        <v>24941.9537420738</v>
      </c>
      <c r="R189" s="1301" t="n">
        <v>78318.260926065</v>
      </c>
      <c r="S189" s="1344" t="n">
        <v>90479.1755789888</v>
      </c>
    </row>
    <row r="190" customFormat="false" ht="16.5" hidden="false" customHeight="false" outlineLevel="0" collapsed="false">
      <c r="A190" s="1391" t="s">
        <v>342</v>
      </c>
      <c r="B190" s="1395" t="n">
        <f aca="false">J190</f>
        <v>200</v>
      </c>
      <c r="C190" s="1395" t="s">
        <v>496</v>
      </c>
      <c r="D190" s="1395" t="n">
        <f aca="false">K190</f>
        <v>360</v>
      </c>
      <c r="E190" s="1395" t="s">
        <v>496</v>
      </c>
      <c r="F190" s="1393" t="n">
        <f aca="false">L190</f>
        <v>2000</v>
      </c>
      <c r="G190" s="1395" t="s">
        <v>496</v>
      </c>
      <c r="H190" s="1392" t="n">
        <v>4</v>
      </c>
      <c r="I190" s="1394" t="s">
        <v>497</v>
      </c>
      <c r="J190" s="1338" t="n">
        <v>200</v>
      </c>
      <c r="K190" s="1209" t="n">
        <v>360</v>
      </c>
      <c r="L190" s="1209" t="n">
        <v>2000</v>
      </c>
      <c r="M190" s="1250" t="n">
        <v>38.8001529178081</v>
      </c>
      <c r="N190" s="1211" t="n">
        <v>2813.4226985188</v>
      </c>
      <c r="O190" s="1212" t="n">
        <v>54912.212275455</v>
      </c>
      <c r="P190" s="1342" t="n">
        <v>67037.0226102675</v>
      </c>
      <c r="Q190" s="1300" t="n">
        <v>25674.8312367338</v>
      </c>
      <c r="R190" s="1301" t="n">
        <v>80587.0435121888</v>
      </c>
      <c r="S190" s="1344" t="n">
        <v>92711.8538470013</v>
      </c>
    </row>
    <row r="191" customFormat="false" ht="16.5" hidden="false" customHeight="false" outlineLevel="0" collapsed="false">
      <c r="A191" s="1391" t="s">
        <v>342</v>
      </c>
      <c r="B191" s="1395" t="n">
        <f aca="false">J191</f>
        <v>200</v>
      </c>
      <c r="C191" s="1395" t="s">
        <v>496</v>
      </c>
      <c r="D191" s="1395" t="n">
        <f aca="false">K191</f>
        <v>360</v>
      </c>
      <c r="E191" s="1395" t="s">
        <v>496</v>
      </c>
      <c r="F191" s="1393" t="n">
        <f aca="false">L191</f>
        <v>2050</v>
      </c>
      <c r="G191" s="1395" t="s">
        <v>496</v>
      </c>
      <c r="H191" s="1392" t="n">
        <v>4</v>
      </c>
      <c r="I191" s="1394" t="s">
        <v>497</v>
      </c>
      <c r="J191" s="1338" t="n">
        <v>200</v>
      </c>
      <c r="K191" s="1209" t="n">
        <v>360</v>
      </c>
      <c r="L191" s="1209" t="n">
        <v>2050</v>
      </c>
      <c r="M191" s="1250" t="n">
        <v>39.6730303399106</v>
      </c>
      <c r="N191" s="1211" t="n">
        <v>2898.67793180725</v>
      </c>
      <c r="O191" s="1212" t="n">
        <v>56012.5728078863</v>
      </c>
      <c r="P191" s="1342" t="n">
        <v>68380.35957342</v>
      </c>
      <c r="Q191" s="1300" t="n">
        <v>26192.2117428113</v>
      </c>
      <c r="R191" s="1301" t="n">
        <v>82204.7845506975</v>
      </c>
      <c r="S191" s="1344" t="n">
        <v>94572.5713162313</v>
      </c>
    </row>
    <row r="192" customFormat="false" ht="16.5" hidden="false" customHeight="false" outlineLevel="0" collapsed="false">
      <c r="A192" s="1391" t="s">
        <v>342</v>
      </c>
      <c r="B192" s="1392" t="n">
        <f aca="false">J192</f>
        <v>200</v>
      </c>
      <c r="C192" s="1392" t="s">
        <v>496</v>
      </c>
      <c r="D192" s="1392" t="n">
        <f aca="false">K192</f>
        <v>360</v>
      </c>
      <c r="E192" s="1392" t="s">
        <v>496</v>
      </c>
      <c r="F192" s="1393" t="n">
        <f aca="false">L192</f>
        <v>2100</v>
      </c>
      <c r="G192" s="1392" t="s">
        <v>496</v>
      </c>
      <c r="H192" s="1392" t="n">
        <v>4</v>
      </c>
      <c r="I192" s="1394" t="s">
        <v>497</v>
      </c>
      <c r="J192" s="1338" t="n">
        <v>200</v>
      </c>
      <c r="K192" s="1209" t="n">
        <v>360</v>
      </c>
      <c r="L192" s="1209" t="n">
        <v>2100</v>
      </c>
      <c r="M192" s="1250" t="n">
        <v>40.545907762013</v>
      </c>
      <c r="N192" s="1211" t="n">
        <v>2983.93316509569</v>
      </c>
      <c r="O192" s="1212" t="n">
        <v>57112.9333403175</v>
      </c>
      <c r="P192" s="1342" t="n">
        <v>69723.6965365725</v>
      </c>
      <c r="Q192" s="1300" t="n">
        <v>26925.0892374713</v>
      </c>
      <c r="R192" s="1301" t="n">
        <v>84038.0225777888</v>
      </c>
      <c r="S192" s="1344" t="n">
        <v>96648.7857740438</v>
      </c>
    </row>
    <row r="193" customFormat="false" ht="16.5" hidden="false" customHeight="false" outlineLevel="0" collapsed="false">
      <c r="A193" s="1391" t="s">
        <v>342</v>
      </c>
      <c r="B193" s="1395" t="n">
        <f aca="false">J193</f>
        <v>200</v>
      </c>
      <c r="C193" s="1395" t="s">
        <v>496</v>
      </c>
      <c r="D193" s="1395" t="n">
        <f aca="false">K193</f>
        <v>360</v>
      </c>
      <c r="E193" s="1395" t="s">
        <v>496</v>
      </c>
      <c r="F193" s="1393" t="n">
        <f aca="false">L193</f>
        <v>2150</v>
      </c>
      <c r="G193" s="1395" t="s">
        <v>496</v>
      </c>
      <c r="H193" s="1392" t="n">
        <v>4</v>
      </c>
      <c r="I193" s="1394" t="s">
        <v>497</v>
      </c>
      <c r="J193" s="1338" t="n">
        <v>200</v>
      </c>
      <c r="K193" s="1209" t="n">
        <v>360</v>
      </c>
      <c r="L193" s="1209" t="n">
        <v>2150</v>
      </c>
      <c r="M193" s="1250" t="n">
        <v>41.4187851841154</v>
      </c>
      <c r="N193" s="1211" t="n">
        <v>3069.18839838414</v>
      </c>
      <c r="O193" s="1212" t="n">
        <v>58213.2938727488</v>
      </c>
      <c r="P193" s="1342" t="n">
        <v>71067.033499725</v>
      </c>
      <c r="Q193" s="1300" t="n">
        <v>27442.4697435488</v>
      </c>
      <c r="R193" s="1301" t="n">
        <v>85655.7636162975</v>
      </c>
      <c r="S193" s="1344" t="n">
        <v>98509.5032432738</v>
      </c>
    </row>
    <row r="194" customFormat="false" ht="16.5" hidden="false" customHeight="false" outlineLevel="0" collapsed="false">
      <c r="A194" s="1391" t="s">
        <v>342</v>
      </c>
      <c r="B194" s="1395" t="n">
        <f aca="false">J194</f>
        <v>200</v>
      </c>
      <c r="C194" s="1395" t="s">
        <v>496</v>
      </c>
      <c r="D194" s="1395" t="n">
        <f aca="false">K194</f>
        <v>360</v>
      </c>
      <c r="E194" s="1395" t="s">
        <v>496</v>
      </c>
      <c r="F194" s="1393" t="n">
        <f aca="false">L194</f>
        <v>2200</v>
      </c>
      <c r="G194" s="1395" t="s">
        <v>496</v>
      </c>
      <c r="H194" s="1392" t="n">
        <v>4</v>
      </c>
      <c r="I194" s="1394" t="s">
        <v>497</v>
      </c>
      <c r="J194" s="1338" t="n">
        <v>200</v>
      </c>
      <c r="K194" s="1209" t="n">
        <v>360</v>
      </c>
      <c r="L194" s="1209" t="n">
        <v>2200</v>
      </c>
      <c r="M194" s="1250" t="n">
        <v>42.2916626062179</v>
      </c>
      <c r="N194" s="1211" t="n">
        <v>3154.44363167259</v>
      </c>
      <c r="O194" s="1212" t="n">
        <v>59313.6542739713</v>
      </c>
      <c r="P194" s="1342" t="n">
        <v>72410.3703316688</v>
      </c>
      <c r="Q194" s="1300" t="n">
        <v>28175.3472382088</v>
      </c>
      <c r="R194" s="1301" t="n">
        <v>87489.00151218</v>
      </c>
      <c r="S194" s="1344" t="n">
        <v>100585.717569878</v>
      </c>
    </row>
    <row r="195" customFormat="false" ht="16.5" hidden="false" customHeight="false" outlineLevel="0" collapsed="false">
      <c r="A195" s="1391" t="s">
        <v>342</v>
      </c>
      <c r="B195" s="1395" t="n">
        <f aca="false">J195</f>
        <v>200</v>
      </c>
      <c r="C195" s="1395" t="s">
        <v>496</v>
      </c>
      <c r="D195" s="1395" t="n">
        <f aca="false">K195</f>
        <v>360</v>
      </c>
      <c r="E195" s="1395" t="s">
        <v>496</v>
      </c>
      <c r="F195" s="1393" t="n">
        <f aca="false">L195</f>
        <v>2250</v>
      </c>
      <c r="G195" s="1395" t="s">
        <v>496</v>
      </c>
      <c r="H195" s="1392" t="n">
        <v>4</v>
      </c>
      <c r="I195" s="1394" t="s">
        <v>497</v>
      </c>
      <c r="J195" s="1338" t="n">
        <v>200</v>
      </c>
      <c r="K195" s="1209" t="n">
        <v>360</v>
      </c>
      <c r="L195" s="1209" t="n">
        <v>2250</v>
      </c>
      <c r="M195" s="1250" t="n">
        <v>43.1645400283203</v>
      </c>
      <c r="N195" s="1211" t="n">
        <v>3239.69886496104</v>
      </c>
      <c r="O195" s="1212" t="n">
        <v>60414.0148064025</v>
      </c>
      <c r="P195" s="1342" t="n">
        <v>73753.7072948213</v>
      </c>
      <c r="Q195" s="1300" t="n">
        <v>28692.7277442863</v>
      </c>
      <c r="R195" s="1301" t="n">
        <v>89106.7425506888</v>
      </c>
      <c r="S195" s="1344" t="n">
        <v>102446.435039108</v>
      </c>
    </row>
    <row r="196" customFormat="false" ht="16.5" hidden="false" customHeight="false" outlineLevel="0" collapsed="false">
      <c r="A196" s="1391" t="s">
        <v>342</v>
      </c>
      <c r="B196" s="1395" t="n">
        <f aca="false">J196</f>
        <v>200</v>
      </c>
      <c r="C196" s="1395" t="s">
        <v>496</v>
      </c>
      <c r="D196" s="1395" t="n">
        <f aca="false">K196</f>
        <v>360</v>
      </c>
      <c r="E196" s="1395" t="s">
        <v>496</v>
      </c>
      <c r="F196" s="1393" t="n">
        <f aca="false">L196</f>
        <v>2300</v>
      </c>
      <c r="G196" s="1395" t="s">
        <v>496</v>
      </c>
      <c r="H196" s="1392" t="n">
        <v>4</v>
      </c>
      <c r="I196" s="1394" t="s">
        <v>497</v>
      </c>
      <c r="J196" s="1338" t="n">
        <v>200</v>
      </c>
      <c r="K196" s="1209" t="n">
        <v>360</v>
      </c>
      <c r="L196" s="1209" t="n">
        <v>2300</v>
      </c>
      <c r="M196" s="1250" t="n">
        <v>44.0374174504227</v>
      </c>
      <c r="N196" s="1211" t="n">
        <v>3324.95409824949</v>
      </c>
      <c r="O196" s="1212" t="n">
        <v>61514.3753388338</v>
      </c>
      <c r="P196" s="1342" t="n">
        <v>75097.0442579738</v>
      </c>
      <c r="Q196" s="1300" t="n">
        <v>29210.1082503638</v>
      </c>
      <c r="R196" s="1301" t="n">
        <v>90724.4835891975</v>
      </c>
      <c r="S196" s="1344" t="n">
        <v>104307.152508338</v>
      </c>
    </row>
    <row r="197" customFormat="false" ht="16.5" hidden="false" customHeight="false" outlineLevel="0" collapsed="false">
      <c r="A197" s="1391" t="s">
        <v>342</v>
      </c>
      <c r="B197" s="1395" t="n">
        <f aca="false">J197</f>
        <v>200</v>
      </c>
      <c r="C197" s="1395" t="s">
        <v>496</v>
      </c>
      <c r="D197" s="1395" t="n">
        <f aca="false">K197</f>
        <v>360</v>
      </c>
      <c r="E197" s="1395" t="s">
        <v>496</v>
      </c>
      <c r="F197" s="1393" t="n">
        <f aca="false">L197</f>
        <v>2350</v>
      </c>
      <c r="G197" s="1395" t="s">
        <v>496</v>
      </c>
      <c r="H197" s="1392" t="n">
        <v>4</v>
      </c>
      <c r="I197" s="1394" t="s">
        <v>497</v>
      </c>
      <c r="J197" s="1338" t="n">
        <v>200</v>
      </c>
      <c r="K197" s="1209" t="n">
        <v>360</v>
      </c>
      <c r="L197" s="1209" t="n">
        <v>2350</v>
      </c>
      <c r="M197" s="1250" t="n">
        <v>44.9102948725252</v>
      </c>
      <c r="N197" s="1211" t="n">
        <v>3410.20933153794</v>
      </c>
      <c r="O197" s="1212" t="n">
        <v>62614.735871265</v>
      </c>
      <c r="P197" s="1342" t="n">
        <v>76440.3812211263</v>
      </c>
      <c r="Q197" s="1300" t="n">
        <v>29942.9857450238</v>
      </c>
      <c r="R197" s="1301" t="n">
        <v>92557.7216162888</v>
      </c>
      <c r="S197" s="1344" t="n">
        <v>106383.36696615</v>
      </c>
    </row>
    <row r="198" customFormat="false" ht="16.5" hidden="false" customHeight="false" outlineLevel="0" collapsed="false">
      <c r="A198" s="1391" t="s">
        <v>342</v>
      </c>
      <c r="B198" s="1395" t="n">
        <f aca="false">J198</f>
        <v>200</v>
      </c>
      <c r="C198" s="1395" t="s">
        <v>496</v>
      </c>
      <c r="D198" s="1395" t="n">
        <f aca="false">K198</f>
        <v>360</v>
      </c>
      <c r="E198" s="1395" t="s">
        <v>496</v>
      </c>
      <c r="F198" s="1393" t="n">
        <f aca="false">L198</f>
        <v>2400</v>
      </c>
      <c r="G198" s="1395" t="s">
        <v>496</v>
      </c>
      <c r="H198" s="1392" t="n">
        <v>4</v>
      </c>
      <c r="I198" s="1394" t="s">
        <v>497</v>
      </c>
      <c r="J198" s="1338" t="n">
        <v>200</v>
      </c>
      <c r="K198" s="1209" t="n">
        <v>360</v>
      </c>
      <c r="L198" s="1209" t="n">
        <v>2400</v>
      </c>
      <c r="M198" s="1250" t="n">
        <v>45.7831722946276</v>
      </c>
      <c r="N198" s="1211" t="n">
        <v>3495.46456482638</v>
      </c>
      <c r="O198" s="1212" t="n">
        <v>63715.0962724875</v>
      </c>
      <c r="P198" s="1342" t="n">
        <v>77783.7181842788</v>
      </c>
      <c r="Q198" s="1300" t="n">
        <v>30460.3662511013</v>
      </c>
      <c r="R198" s="1301" t="n">
        <v>94175.4625235888</v>
      </c>
      <c r="S198" s="1344" t="n">
        <v>108244.08443538</v>
      </c>
    </row>
    <row r="199" customFormat="false" ht="16.5" hidden="false" customHeight="false" outlineLevel="0" collapsed="false">
      <c r="A199" s="1391" t="s">
        <v>342</v>
      </c>
      <c r="B199" s="1395" t="n">
        <f aca="false">J199</f>
        <v>200</v>
      </c>
      <c r="C199" s="1395" t="s">
        <v>496</v>
      </c>
      <c r="D199" s="1395" t="n">
        <f aca="false">K199</f>
        <v>360</v>
      </c>
      <c r="E199" s="1395" t="s">
        <v>496</v>
      </c>
      <c r="F199" s="1393" t="n">
        <f aca="false">L199</f>
        <v>2450</v>
      </c>
      <c r="G199" s="1395" t="s">
        <v>496</v>
      </c>
      <c r="H199" s="1392" t="n">
        <v>4</v>
      </c>
      <c r="I199" s="1394" t="s">
        <v>497</v>
      </c>
      <c r="J199" s="1338" t="n">
        <v>200</v>
      </c>
      <c r="K199" s="1209" t="n">
        <v>360</v>
      </c>
      <c r="L199" s="1209" t="n">
        <v>2450</v>
      </c>
      <c r="M199" s="1250" t="n">
        <v>46.65604971673</v>
      </c>
      <c r="N199" s="1211" t="n">
        <v>3580.71979811483</v>
      </c>
      <c r="O199" s="1212" t="n">
        <v>64815.4568049188</v>
      </c>
      <c r="P199" s="1342" t="n">
        <v>79127.0551474313</v>
      </c>
      <c r="Q199" s="1300" t="n">
        <v>31193.2437457613</v>
      </c>
      <c r="R199" s="1301" t="n">
        <v>96008.70055068</v>
      </c>
      <c r="S199" s="1344" t="n">
        <v>110320.298893193</v>
      </c>
    </row>
    <row r="200" customFormat="false" ht="16.5" hidden="false" customHeight="false" outlineLevel="0" collapsed="false">
      <c r="A200" s="1391" t="s">
        <v>342</v>
      </c>
      <c r="B200" s="1395" t="n">
        <f aca="false">J200</f>
        <v>200</v>
      </c>
      <c r="C200" s="1395" t="s">
        <v>496</v>
      </c>
      <c r="D200" s="1395" t="n">
        <f aca="false">K200</f>
        <v>360</v>
      </c>
      <c r="E200" s="1395" t="s">
        <v>496</v>
      </c>
      <c r="F200" s="1393" t="n">
        <f aca="false">L200</f>
        <v>2500</v>
      </c>
      <c r="G200" s="1395" t="s">
        <v>496</v>
      </c>
      <c r="H200" s="1392" t="n">
        <v>4</v>
      </c>
      <c r="I200" s="1394" t="s">
        <v>497</v>
      </c>
      <c r="J200" s="1338" t="n">
        <v>200</v>
      </c>
      <c r="K200" s="1209" t="n">
        <v>360</v>
      </c>
      <c r="L200" s="1209" t="n">
        <v>2500</v>
      </c>
      <c r="M200" s="1250" t="n">
        <v>48.2694159388325</v>
      </c>
      <c r="N200" s="1211" t="n">
        <v>3665.97503140328</v>
      </c>
      <c r="O200" s="1212" t="n">
        <v>66929.0901613088</v>
      </c>
      <c r="P200" s="1342" t="n">
        <v>81911.6102764013</v>
      </c>
      <c r="Q200" s="1300" t="n">
        <v>31710.6242518388</v>
      </c>
      <c r="R200" s="1301" t="n">
        <v>98639.7144131475</v>
      </c>
      <c r="S200" s="1344" t="n">
        <v>113622.23452824</v>
      </c>
    </row>
    <row r="201" customFormat="false" ht="16.5" hidden="false" customHeight="false" outlineLevel="0" collapsed="false">
      <c r="A201" s="1391" t="s">
        <v>342</v>
      </c>
      <c r="B201" s="1395" t="n">
        <f aca="false">J201</f>
        <v>200</v>
      </c>
      <c r="C201" s="1395" t="s">
        <v>496</v>
      </c>
      <c r="D201" s="1395" t="n">
        <f aca="false">K201</f>
        <v>360</v>
      </c>
      <c r="E201" s="1395" t="s">
        <v>496</v>
      </c>
      <c r="F201" s="1393" t="n">
        <f aca="false">L201</f>
        <v>2550</v>
      </c>
      <c r="G201" s="1395" t="s">
        <v>496</v>
      </c>
      <c r="H201" s="1392" t="n">
        <v>4</v>
      </c>
      <c r="I201" s="1394" t="s">
        <v>497</v>
      </c>
      <c r="J201" s="1338" t="n">
        <v>200</v>
      </c>
      <c r="K201" s="1209" t="n">
        <v>360</v>
      </c>
      <c r="L201" s="1209" t="n">
        <v>2550</v>
      </c>
      <c r="M201" s="1250" t="n">
        <v>49.1422933609349</v>
      </c>
      <c r="N201" s="1211" t="n">
        <v>3751.23026469173</v>
      </c>
      <c r="O201" s="1212" t="n">
        <v>68368.8874675725</v>
      </c>
      <c r="P201" s="1342" t="n">
        <v>83268.0681145538</v>
      </c>
      <c r="Q201" s="1300" t="n">
        <v>32443.5018777075</v>
      </c>
      <c r="R201" s="1301" t="n">
        <v>100812.38934528</v>
      </c>
      <c r="S201" s="1344" t="n">
        <v>115711.569992261</v>
      </c>
    </row>
    <row r="202" customFormat="false" ht="16.5" hidden="false" customHeight="false" outlineLevel="0" collapsed="false">
      <c r="A202" s="1391" t="s">
        <v>342</v>
      </c>
      <c r="B202" s="1392" t="n">
        <f aca="false">J202</f>
        <v>200</v>
      </c>
      <c r="C202" s="1392" t="s">
        <v>496</v>
      </c>
      <c r="D202" s="1392" t="n">
        <f aca="false">K202</f>
        <v>360</v>
      </c>
      <c r="E202" s="1392" t="s">
        <v>496</v>
      </c>
      <c r="F202" s="1393" t="n">
        <f aca="false">L202</f>
        <v>2600</v>
      </c>
      <c r="G202" s="1392" t="s">
        <v>496</v>
      </c>
      <c r="H202" s="1392" t="n">
        <v>4</v>
      </c>
      <c r="I202" s="1394" t="s">
        <v>497</v>
      </c>
      <c r="J202" s="1338" t="n">
        <v>200</v>
      </c>
      <c r="K202" s="1209" t="n">
        <v>360</v>
      </c>
      <c r="L202" s="1209" t="n">
        <v>2600</v>
      </c>
      <c r="M202" s="1250" t="n">
        <v>50.0151707830373</v>
      </c>
      <c r="N202" s="1211" t="n">
        <v>3836.48549798018</v>
      </c>
      <c r="O202" s="1212" t="n">
        <v>69469.2480000038</v>
      </c>
      <c r="P202" s="1342" t="n">
        <v>84611.4050777063</v>
      </c>
      <c r="Q202" s="1300" t="n">
        <v>32960.882383785</v>
      </c>
      <c r="R202" s="1301" t="n">
        <v>102430.130383789</v>
      </c>
      <c r="S202" s="1344" t="n">
        <v>117572.287461491</v>
      </c>
    </row>
    <row r="203" customFormat="false" ht="16.5" hidden="false" customHeight="false" outlineLevel="0" collapsed="false">
      <c r="A203" s="1391" t="s">
        <v>342</v>
      </c>
      <c r="B203" s="1395" t="n">
        <f aca="false">J203</f>
        <v>200</v>
      </c>
      <c r="C203" s="1395" t="s">
        <v>496</v>
      </c>
      <c r="D203" s="1395" t="n">
        <f aca="false">K203</f>
        <v>360</v>
      </c>
      <c r="E203" s="1395" t="s">
        <v>496</v>
      </c>
      <c r="F203" s="1393" t="n">
        <f aca="false">L203</f>
        <v>2650</v>
      </c>
      <c r="G203" s="1395" t="s">
        <v>496</v>
      </c>
      <c r="H203" s="1392" t="n">
        <v>4</v>
      </c>
      <c r="I203" s="1394" t="s">
        <v>497</v>
      </c>
      <c r="J203" s="1338" t="n">
        <v>200</v>
      </c>
      <c r="K203" s="1209" t="n">
        <v>360</v>
      </c>
      <c r="L203" s="1209" t="n">
        <v>2650</v>
      </c>
      <c r="M203" s="1250" t="n">
        <v>50.8880482051398</v>
      </c>
      <c r="N203" s="1211" t="n">
        <v>3921.74073126863</v>
      </c>
      <c r="O203" s="1212" t="n">
        <v>70569.608532435</v>
      </c>
      <c r="P203" s="1342" t="n">
        <v>85954.7420408588</v>
      </c>
      <c r="Q203" s="1300" t="n">
        <v>33693.759878445</v>
      </c>
      <c r="R203" s="1301" t="n">
        <v>104263.36841088</v>
      </c>
      <c r="S203" s="1344" t="n">
        <v>119648.501919304</v>
      </c>
    </row>
    <row r="204" customFormat="false" ht="16.5" hidden="false" customHeight="false" outlineLevel="0" collapsed="false">
      <c r="A204" s="1391" t="s">
        <v>342</v>
      </c>
      <c r="B204" s="1395" t="n">
        <f aca="false">J204</f>
        <v>200</v>
      </c>
      <c r="C204" s="1395" t="s">
        <v>496</v>
      </c>
      <c r="D204" s="1395" t="n">
        <f aca="false">K204</f>
        <v>360</v>
      </c>
      <c r="E204" s="1395" t="s">
        <v>496</v>
      </c>
      <c r="F204" s="1393" t="n">
        <f aca="false">L204</f>
        <v>2700</v>
      </c>
      <c r="G204" s="1395" t="s">
        <v>496</v>
      </c>
      <c r="H204" s="1392" t="n">
        <v>4</v>
      </c>
      <c r="I204" s="1394" t="s">
        <v>497</v>
      </c>
      <c r="J204" s="1338" t="n">
        <v>200</v>
      </c>
      <c r="K204" s="1209" t="n">
        <v>360</v>
      </c>
      <c r="L204" s="1209" t="n">
        <v>2700</v>
      </c>
      <c r="M204" s="1250" t="n">
        <v>51.7609256272422</v>
      </c>
      <c r="N204" s="1211" t="n">
        <v>4006.99596455708</v>
      </c>
      <c r="O204" s="1212" t="n">
        <v>71669.9689336575</v>
      </c>
      <c r="P204" s="1342" t="n">
        <v>87298.0788728025</v>
      </c>
      <c r="Q204" s="1300" t="n">
        <v>34211.1403845225</v>
      </c>
      <c r="R204" s="1301" t="n">
        <v>105881.10931818</v>
      </c>
      <c r="S204" s="1344" t="n">
        <v>121509.219257325</v>
      </c>
    </row>
    <row r="205" customFormat="false" ht="16.5" hidden="false" customHeight="false" outlineLevel="0" collapsed="false">
      <c r="A205" s="1391" t="s">
        <v>342</v>
      </c>
      <c r="B205" s="1395" t="n">
        <f aca="false">J205</f>
        <v>200</v>
      </c>
      <c r="C205" s="1395" t="s">
        <v>496</v>
      </c>
      <c r="D205" s="1395" t="n">
        <f aca="false">K205</f>
        <v>360</v>
      </c>
      <c r="E205" s="1395" t="s">
        <v>496</v>
      </c>
      <c r="F205" s="1393" t="n">
        <f aca="false">L205</f>
        <v>2750</v>
      </c>
      <c r="G205" s="1395" t="s">
        <v>496</v>
      </c>
      <c r="H205" s="1392" t="n">
        <v>4</v>
      </c>
      <c r="I205" s="1394" t="s">
        <v>497</v>
      </c>
      <c r="J205" s="1338" t="n">
        <v>200</v>
      </c>
      <c r="K205" s="1209" t="n">
        <v>360</v>
      </c>
      <c r="L205" s="1209" t="n">
        <v>2750</v>
      </c>
      <c r="M205" s="1250" t="n">
        <v>52.6338030493446</v>
      </c>
      <c r="N205" s="1211" t="n">
        <v>4092.25119784552</v>
      </c>
      <c r="O205" s="1212" t="n">
        <v>72770.3294660888</v>
      </c>
      <c r="P205" s="1342" t="n">
        <v>88641.415835955</v>
      </c>
      <c r="Q205" s="1300" t="n">
        <v>34728.5208906</v>
      </c>
      <c r="R205" s="1301" t="n">
        <v>107498.850356689</v>
      </c>
      <c r="S205" s="1344" t="n">
        <v>123369.936726555</v>
      </c>
    </row>
    <row r="206" customFormat="false" ht="16.5" hidden="false" customHeight="false" outlineLevel="0" collapsed="false">
      <c r="A206" s="1391" t="s">
        <v>342</v>
      </c>
      <c r="B206" s="1395" t="n">
        <f aca="false">J206</f>
        <v>200</v>
      </c>
      <c r="C206" s="1395" t="s">
        <v>496</v>
      </c>
      <c r="D206" s="1395" t="n">
        <f aca="false">K206</f>
        <v>360</v>
      </c>
      <c r="E206" s="1395" t="s">
        <v>496</v>
      </c>
      <c r="F206" s="1393" t="n">
        <f aca="false">L206</f>
        <v>2800</v>
      </c>
      <c r="G206" s="1395" t="s">
        <v>496</v>
      </c>
      <c r="H206" s="1392" t="n">
        <v>4</v>
      </c>
      <c r="I206" s="1394" t="s">
        <v>497</v>
      </c>
      <c r="J206" s="1338" t="n">
        <v>200</v>
      </c>
      <c r="K206" s="1209" t="n">
        <v>360</v>
      </c>
      <c r="L206" s="1209" t="n">
        <v>2800</v>
      </c>
      <c r="M206" s="1250" t="n">
        <v>53.5066804714471</v>
      </c>
      <c r="N206" s="1211" t="n">
        <v>4177.50643113397</v>
      </c>
      <c r="O206" s="1212" t="n">
        <v>73870.68999852</v>
      </c>
      <c r="P206" s="1342" t="n">
        <v>89984.7527991075</v>
      </c>
      <c r="Q206" s="1300" t="n">
        <v>35461.39838526</v>
      </c>
      <c r="R206" s="1301" t="n">
        <v>109332.08838378</v>
      </c>
      <c r="S206" s="1344" t="n">
        <v>125446.151184368</v>
      </c>
    </row>
    <row r="207" customFormat="false" ht="16.5" hidden="false" customHeight="false" outlineLevel="0" collapsed="false">
      <c r="A207" s="1391" t="s">
        <v>342</v>
      </c>
      <c r="B207" s="1395" t="n">
        <f aca="false">J207</f>
        <v>200</v>
      </c>
      <c r="C207" s="1395" t="s">
        <v>496</v>
      </c>
      <c r="D207" s="1395" t="n">
        <f aca="false">K207</f>
        <v>360</v>
      </c>
      <c r="E207" s="1395" t="s">
        <v>496</v>
      </c>
      <c r="F207" s="1393" t="n">
        <f aca="false">L207</f>
        <v>2850</v>
      </c>
      <c r="G207" s="1395" t="s">
        <v>496</v>
      </c>
      <c r="H207" s="1392" t="n">
        <v>4</v>
      </c>
      <c r="I207" s="1394" t="s">
        <v>497</v>
      </c>
      <c r="J207" s="1338" t="n">
        <v>200</v>
      </c>
      <c r="K207" s="1209" t="n">
        <v>360</v>
      </c>
      <c r="L207" s="1209" t="n">
        <v>2850</v>
      </c>
      <c r="M207" s="1250" t="n">
        <v>54.3795578935495</v>
      </c>
      <c r="N207" s="1211" t="n">
        <v>4262.76166442242</v>
      </c>
      <c r="O207" s="1212" t="n">
        <v>74971.0505309513</v>
      </c>
      <c r="P207" s="1342" t="n">
        <v>91328.08976226</v>
      </c>
      <c r="Q207" s="1300" t="n">
        <v>35978.7788913375</v>
      </c>
      <c r="R207" s="1301" t="n">
        <v>110949.829422289</v>
      </c>
      <c r="S207" s="1344" t="n">
        <v>127306.868653598</v>
      </c>
    </row>
    <row r="208" customFormat="false" ht="16.5" hidden="false" customHeight="false" outlineLevel="0" collapsed="false">
      <c r="A208" s="1391" t="s">
        <v>342</v>
      </c>
      <c r="B208" s="1395" t="n">
        <f aca="false">J208</f>
        <v>200</v>
      </c>
      <c r="C208" s="1395" t="s">
        <v>496</v>
      </c>
      <c r="D208" s="1395" t="n">
        <f aca="false">K208</f>
        <v>360</v>
      </c>
      <c r="E208" s="1395" t="s">
        <v>496</v>
      </c>
      <c r="F208" s="1393" t="n">
        <f aca="false">L208</f>
        <v>2900</v>
      </c>
      <c r="G208" s="1395" t="s">
        <v>496</v>
      </c>
      <c r="H208" s="1392" t="n">
        <v>4</v>
      </c>
      <c r="I208" s="1394" t="s">
        <v>497</v>
      </c>
      <c r="J208" s="1338" t="n">
        <v>200</v>
      </c>
      <c r="K208" s="1209" t="n">
        <v>360</v>
      </c>
      <c r="L208" s="1209" t="n">
        <v>2900</v>
      </c>
      <c r="M208" s="1250" t="n">
        <v>55.2524353156519</v>
      </c>
      <c r="N208" s="1211" t="n">
        <v>4348.01689771087</v>
      </c>
      <c r="O208" s="1212" t="n">
        <v>76071.4109321738</v>
      </c>
      <c r="P208" s="1342" t="n">
        <v>92671.4267254125</v>
      </c>
      <c r="Q208" s="1300" t="n">
        <v>36711.6563859975</v>
      </c>
      <c r="R208" s="1301" t="n">
        <v>112783.067318171</v>
      </c>
      <c r="S208" s="1344" t="n">
        <v>129383.08311141</v>
      </c>
    </row>
    <row r="209" customFormat="false" ht="16.5" hidden="false" customHeight="false" outlineLevel="0" collapsed="false">
      <c r="A209" s="1391" t="s">
        <v>342</v>
      </c>
      <c r="B209" s="1395" t="n">
        <f aca="false">J209</f>
        <v>200</v>
      </c>
      <c r="C209" s="1395" t="s">
        <v>496</v>
      </c>
      <c r="D209" s="1395" t="n">
        <f aca="false">K209</f>
        <v>360</v>
      </c>
      <c r="E209" s="1395" t="s">
        <v>496</v>
      </c>
      <c r="F209" s="1393" t="n">
        <f aca="false">L209</f>
        <v>2950</v>
      </c>
      <c r="G209" s="1395" t="s">
        <v>496</v>
      </c>
      <c r="H209" s="1392" t="n">
        <v>4</v>
      </c>
      <c r="I209" s="1394" t="s">
        <v>497</v>
      </c>
      <c r="J209" s="1338" t="n">
        <v>200</v>
      </c>
      <c r="K209" s="1209" t="n">
        <v>360</v>
      </c>
      <c r="L209" s="1209" t="n">
        <v>2950</v>
      </c>
      <c r="M209" s="1250" t="n">
        <v>56.1253127377544</v>
      </c>
      <c r="N209" s="1211" t="n">
        <v>4433.27213099932</v>
      </c>
      <c r="O209" s="1212" t="n">
        <v>77171.771464605</v>
      </c>
      <c r="P209" s="1342" t="n">
        <v>94014.763688565</v>
      </c>
      <c r="Q209" s="1300" t="n">
        <v>37229.036892075</v>
      </c>
      <c r="R209" s="1301" t="n">
        <v>114400.80835668</v>
      </c>
      <c r="S209" s="1344" t="n">
        <v>131243.80058064</v>
      </c>
    </row>
    <row r="210" customFormat="false" ht="16.5" hidden="false" customHeight="false" outlineLevel="0" collapsed="false">
      <c r="A210" s="1391" t="s">
        <v>342</v>
      </c>
      <c r="B210" s="1395" t="n">
        <f aca="false">J210</f>
        <v>200</v>
      </c>
      <c r="C210" s="1395" t="s">
        <v>496</v>
      </c>
      <c r="D210" s="1395" t="n">
        <f aca="false">K210</f>
        <v>360</v>
      </c>
      <c r="E210" s="1395" t="s">
        <v>496</v>
      </c>
      <c r="F210" s="1393" t="n">
        <f aca="false">L210</f>
        <v>3000</v>
      </c>
      <c r="G210" s="1395" t="s">
        <v>496</v>
      </c>
      <c r="H210" s="1392" t="n">
        <v>4</v>
      </c>
      <c r="I210" s="1394" t="s">
        <v>497</v>
      </c>
      <c r="J210" s="1356" t="n">
        <v>200</v>
      </c>
      <c r="K210" s="1232" t="n">
        <v>360</v>
      </c>
      <c r="L210" s="1232" t="n">
        <v>3000</v>
      </c>
      <c r="M210" s="1380" t="n">
        <v>57.3103341598568</v>
      </c>
      <c r="N210" s="1234" t="n">
        <v>4518.52736428777</v>
      </c>
      <c r="O210" s="1235" t="n">
        <v>78518.5105394363</v>
      </c>
      <c r="P210" s="1353" t="n">
        <v>95604.4790629088</v>
      </c>
      <c r="Q210" s="1306" t="n">
        <v>37961.914386735</v>
      </c>
      <c r="R210" s="1307" t="n">
        <v>116480.424926171</v>
      </c>
      <c r="S210" s="1355" t="n">
        <v>133566.393449644</v>
      </c>
    </row>
    <row r="211" customFormat="false" ht="22.5" hidden="false" customHeight="true" outlineLevel="0" collapsed="false">
      <c r="A211" s="1201" t="s">
        <v>506</v>
      </c>
      <c r="B211" s="1201"/>
      <c r="C211" s="1201"/>
      <c r="D211" s="1201"/>
      <c r="E211" s="1201"/>
      <c r="F211" s="1201"/>
      <c r="G211" s="1201"/>
      <c r="H211" s="1201"/>
      <c r="I211" s="1201"/>
      <c r="J211" s="1201"/>
      <c r="K211" s="1201"/>
      <c r="L211" s="1201"/>
      <c r="M211" s="1201"/>
      <c r="N211" s="1201"/>
      <c r="O211" s="1201"/>
      <c r="P211" s="1201"/>
      <c r="Q211" s="1201"/>
      <c r="R211" s="1201"/>
      <c r="S211" s="1201"/>
    </row>
    <row r="212" customFormat="false" ht="16.5" hidden="false" customHeight="true" outlineLevel="0" collapsed="false">
      <c r="A212" s="1364" t="s">
        <v>520</v>
      </c>
      <c r="B212" s="1364"/>
      <c r="C212" s="1364"/>
      <c r="D212" s="1364"/>
      <c r="E212" s="1364"/>
      <c r="F212" s="1364"/>
      <c r="G212" s="1364"/>
      <c r="H212" s="1364"/>
      <c r="I212" s="1364"/>
      <c r="J212" s="1364"/>
      <c r="K212" s="1364"/>
      <c r="L212" s="1364"/>
      <c r="M212" s="1364"/>
      <c r="N212" s="1364"/>
      <c r="O212" s="1364"/>
      <c r="P212" s="1364"/>
      <c r="Q212" s="1364"/>
      <c r="R212" s="1364"/>
      <c r="S212" s="1364"/>
    </row>
    <row r="213" customFormat="false" ht="16.5" hidden="false" customHeight="false" outlineLevel="0" collapsed="false">
      <c r="A213" s="1391" t="s">
        <v>342</v>
      </c>
      <c r="B213" s="1392" t="n">
        <f aca="false">J213</f>
        <v>200</v>
      </c>
      <c r="C213" s="1392" t="s">
        <v>496</v>
      </c>
      <c r="D213" s="1392" t="n">
        <f aca="false">K213</f>
        <v>400</v>
      </c>
      <c r="E213" s="1392" t="s">
        <v>496</v>
      </c>
      <c r="F213" s="1393" t="n">
        <f aca="false">L213</f>
        <v>600</v>
      </c>
      <c r="G213" s="1392" t="s">
        <v>496</v>
      </c>
      <c r="H213" s="1392" t="n">
        <v>4</v>
      </c>
      <c r="I213" s="1394" t="s">
        <v>497</v>
      </c>
      <c r="J213" s="1371" t="n">
        <v>200</v>
      </c>
      <c r="K213" s="1226" t="n">
        <v>400</v>
      </c>
      <c r="L213" s="1226" t="n">
        <v>600</v>
      </c>
      <c r="M213" s="1252" t="n">
        <v>13.30695229894</v>
      </c>
      <c r="N213" s="1228" t="n">
        <v>454.105078864353</v>
      </c>
      <c r="O213" s="1229" t="n">
        <v>22875.8174283488</v>
      </c>
      <c r="P213" s="1374" t="n">
        <v>28811.5847649788</v>
      </c>
      <c r="Q213" s="1297" t="n">
        <v>9225.88854220125</v>
      </c>
      <c r="R213" s="1298" t="n">
        <v>32101.70597055</v>
      </c>
      <c r="S213" s="1373" t="n">
        <v>38037.47330718</v>
      </c>
    </row>
    <row r="214" customFormat="false" ht="16.5" hidden="false" customHeight="false" outlineLevel="0" collapsed="false">
      <c r="A214" s="1391" t="s">
        <v>342</v>
      </c>
      <c r="B214" s="1395" t="n">
        <f aca="false">J214</f>
        <v>200</v>
      </c>
      <c r="C214" s="1395" t="s">
        <v>496</v>
      </c>
      <c r="D214" s="1395" t="n">
        <f aca="false">K214</f>
        <v>400</v>
      </c>
      <c r="E214" s="1395" t="s">
        <v>496</v>
      </c>
      <c r="F214" s="1393" t="n">
        <f aca="false">L214</f>
        <v>650</v>
      </c>
      <c r="G214" s="1395" t="s">
        <v>496</v>
      </c>
      <c r="H214" s="1392" t="n">
        <v>4</v>
      </c>
      <c r="I214" s="1394" t="s">
        <v>497</v>
      </c>
      <c r="J214" s="1338" t="n">
        <v>200</v>
      </c>
      <c r="K214" s="1226" t="n">
        <v>400</v>
      </c>
      <c r="L214" s="1209" t="n">
        <v>650</v>
      </c>
      <c r="M214" s="1250" t="n">
        <v>14.1798297210424</v>
      </c>
      <c r="N214" s="1211" t="n">
        <v>544.926094637224</v>
      </c>
      <c r="O214" s="1212" t="n">
        <v>23994.4851240413</v>
      </c>
      <c r="P214" s="1342" t="n">
        <v>30186.01728342</v>
      </c>
      <c r="Q214" s="1300" t="n">
        <v>9788.8715678025</v>
      </c>
      <c r="R214" s="1298" t="n">
        <v>33783.3566918438</v>
      </c>
      <c r="S214" s="1373" t="n">
        <v>39974.8888512225</v>
      </c>
    </row>
    <row r="215" customFormat="false" ht="16.5" hidden="false" customHeight="false" outlineLevel="0" collapsed="false">
      <c r="A215" s="1391" t="s">
        <v>342</v>
      </c>
      <c r="B215" s="1395" t="n">
        <f aca="false">J215</f>
        <v>200</v>
      </c>
      <c r="C215" s="1395" t="s">
        <v>496</v>
      </c>
      <c r="D215" s="1395" t="n">
        <f aca="false">K215</f>
        <v>400</v>
      </c>
      <c r="E215" s="1395" t="s">
        <v>496</v>
      </c>
      <c r="F215" s="1393" t="n">
        <f aca="false">L215</f>
        <v>700</v>
      </c>
      <c r="G215" s="1395" t="s">
        <v>496</v>
      </c>
      <c r="H215" s="1392" t="n">
        <v>4</v>
      </c>
      <c r="I215" s="1394" t="s">
        <v>497</v>
      </c>
      <c r="J215" s="1338" t="n">
        <v>200</v>
      </c>
      <c r="K215" s="1226" t="n">
        <v>400</v>
      </c>
      <c r="L215" s="1209" t="n">
        <v>700</v>
      </c>
      <c r="M215" s="1250" t="n">
        <v>15.0527071431448</v>
      </c>
      <c r="N215" s="1211" t="n">
        <v>635.747110410095</v>
      </c>
      <c r="O215" s="1212" t="n">
        <v>25113.1528197338</v>
      </c>
      <c r="P215" s="1342" t="n">
        <v>31560.4496706525</v>
      </c>
      <c r="Q215" s="1300" t="n">
        <v>10567.3514507775</v>
      </c>
      <c r="R215" s="1298" t="n">
        <v>35680.5042705113</v>
      </c>
      <c r="S215" s="1373" t="n">
        <v>42127.80112143</v>
      </c>
    </row>
    <row r="216" customFormat="false" ht="16.5" hidden="false" customHeight="false" outlineLevel="0" collapsed="false">
      <c r="A216" s="1391" t="s">
        <v>342</v>
      </c>
      <c r="B216" s="1395" t="n">
        <f aca="false">J216</f>
        <v>200</v>
      </c>
      <c r="C216" s="1395" t="s">
        <v>496</v>
      </c>
      <c r="D216" s="1395" t="n">
        <f aca="false">K216</f>
        <v>400</v>
      </c>
      <c r="E216" s="1395" t="s">
        <v>496</v>
      </c>
      <c r="F216" s="1393" t="n">
        <f aca="false">L216</f>
        <v>750</v>
      </c>
      <c r="G216" s="1395" t="s">
        <v>496</v>
      </c>
      <c r="H216" s="1392" t="n">
        <v>4</v>
      </c>
      <c r="I216" s="1394" t="s">
        <v>497</v>
      </c>
      <c r="J216" s="1338" t="n">
        <v>200</v>
      </c>
      <c r="K216" s="1226" t="n">
        <v>400</v>
      </c>
      <c r="L216" s="1209" t="n">
        <v>750</v>
      </c>
      <c r="M216" s="1250" t="n">
        <v>15.9255845652473</v>
      </c>
      <c r="N216" s="1211" t="n">
        <v>726.568126182965</v>
      </c>
      <c r="O216" s="1212" t="n">
        <v>26231.820646635</v>
      </c>
      <c r="P216" s="1342" t="n">
        <v>32934.882057885</v>
      </c>
      <c r="Q216" s="1300" t="n">
        <v>11130.3344763788</v>
      </c>
      <c r="R216" s="1298" t="n">
        <v>37362.1551230138</v>
      </c>
      <c r="S216" s="1373" t="n">
        <v>44065.2165342638</v>
      </c>
    </row>
    <row r="217" customFormat="false" ht="16.5" hidden="false" customHeight="false" outlineLevel="0" collapsed="false">
      <c r="A217" s="1391" t="s">
        <v>342</v>
      </c>
      <c r="B217" s="1395" t="n">
        <f aca="false">J217</f>
        <v>200</v>
      </c>
      <c r="C217" s="1395" t="s">
        <v>496</v>
      </c>
      <c r="D217" s="1395" t="n">
        <f aca="false">K217</f>
        <v>400</v>
      </c>
      <c r="E217" s="1395" t="s">
        <v>496</v>
      </c>
      <c r="F217" s="1393" t="n">
        <f aca="false">L217</f>
        <v>800</v>
      </c>
      <c r="G217" s="1395" t="s">
        <v>496</v>
      </c>
      <c r="H217" s="1392" t="n">
        <v>4</v>
      </c>
      <c r="I217" s="1394" t="s">
        <v>497</v>
      </c>
      <c r="J217" s="1338" t="n">
        <v>200</v>
      </c>
      <c r="K217" s="1226" t="n">
        <v>400</v>
      </c>
      <c r="L217" s="1209" t="n">
        <v>800</v>
      </c>
      <c r="M217" s="1250" t="n">
        <v>16.7984619873497</v>
      </c>
      <c r="N217" s="1211" t="n">
        <v>817.389141955836</v>
      </c>
      <c r="O217" s="1212" t="n">
        <v>27691.2185720175</v>
      </c>
      <c r="P217" s="1342" t="n">
        <v>34322.4353201175</v>
      </c>
      <c r="Q217" s="1300" t="n">
        <v>11693.3173707713</v>
      </c>
      <c r="R217" s="1298" t="n">
        <v>39384.5359427888</v>
      </c>
      <c r="S217" s="1373" t="n">
        <v>46015.7526908888</v>
      </c>
    </row>
    <row r="218" customFormat="false" ht="16.5" hidden="false" customHeight="false" outlineLevel="0" collapsed="false">
      <c r="A218" s="1391" t="s">
        <v>342</v>
      </c>
      <c r="B218" s="1395" t="n">
        <f aca="false">J218</f>
        <v>200</v>
      </c>
      <c r="C218" s="1395" t="s">
        <v>496</v>
      </c>
      <c r="D218" s="1395" t="n">
        <f aca="false">K218</f>
        <v>400</v>
      </c>
      <c r="E218" s="1395" t="s">
        <v>496</v>
      </c>
      <c r="F218" s="1393" t="n">
        <f aca="false">L218</f>
        <v>850</v>
      </c>
      <c r="G218" s="1395" t="s">
        <v>496</v>
      </c>
      <c r="H218" s="1392" t="n">
        <v>4</v>
      </c>
      <c r="I218" s="1394" t="s">
        <v>497</v>
      </c>
      <c r="J218" s="1338" t="n">
        <v>200</v>
      </c>
      <c r="K218" s="1226" t="n">
        <v>400</v>
      </c>
      <c r="L218" s="1209" t="n">
        <v>850</v>
      </c>
      <c r="M218" s="1250" t="n">
        <v>17.6713394094521</v>
      </c>
      <c r="N218" s="1211" t="n">
        <v>908.210157728707</v>
      </c>
      <c r="O218" s="1212" t="n">
        <v>28809.88626771</v>
      </c>
      <c r="P218" s="1342" t="n">
        <v>35696.86770735</v>
      </c>
      <c r="Q218" s="1300" t="n">
        <v>12471.797384955</v>
      </c>
      <c r="R218" s="1298" t="n">
        <v>41281.683652665</v>
      </c>
      <c r="S218" s="1373" t="n">
        <v>48168.665092305</v>
      </c>
    </row>
    <row r="219" customFormat="false" ht="16.5" hidden="false" customHeight="false" outlineLevel="0" collapsed="false">
      <c r="A219" s="1391" t="s">
        <v>342</v>
      </c>
      <c r="B219" s="1395" t="n">
        <f aca="false">J219</f>
        <v>200</v>
      </c>
      <c r="C219" s="1395" t="s">
        <v>496</v>
      </c>
      <c r="D219" s="1395" t="n">
        <f aca="false">K219</f>
        <v>400</v>
      </c>
      <c r="E219" s="1395" t="s">
        <v>496</v>
      </c>
      <c r="F219" s="1393" t="n">
        <f aca="false">L219</f>
        <v>900</v>
      </c>
      <c r="G219" s="1395" t="s">
        <v>496</v>
      </c>
      <c r="H219" s="1392" t="n">
        <v>4</v>
      </c>
      <c r="I219" s="1394" t="s">
        <v>497</v>
      </c>
      <c r="J219" s="1338" t="n">
        <v>200</v>
      </c>
      <c r="K219" s="1226" t="n">
        <v>400</v>
      </c>
      <c r="L219" s="1209" t="n">
        <v>900</v>
      </c>
      <c r="M219" s="1250" t="n">
        <v>18.5442168315546</v>
      </c>
      <c r="N219" s="1211" t="n">
        <v>999.031173501577</v>
      </c>
      <c r="O219" s="1212" t="n">
        <v>29928.5539634025</v>
      </c>
      <c r="P219" s="1342" t="n">
        <v>37071.3000945825</v>
      </c>
      <c r="Q219" s="1300" t="n">
        <v>13034.7802793475</v>
      </c>
      <c r="R219" s="1298" t="n">
        <v>42963.33424275</v>
      </c>
      <c r="S219" s="1373" t="n">
        <v>50106.08037393</v>
      </c>
    </row>
    <row r="220" customFormat="false" ht="16.5" hidden="false" customHeight="false" outlineLevel="0" collapsed="false">
      <c r="A220" s="1391" t="s">
        <v>342</v>
      </c>
      <c r="B220" s="1395" t="n">
        <f aca="false">J220</f>
        <v>200</v>
      </c>
      <c r="C220" s="1395" t="s">
        <v>496</v>
      </c>
      <c r="D220" s="1395" t="n">
        <f aca="false">K220</f>
        <v>400</v>
      </c>
      <c r="E220" s="1395" t="s">
        <v>496</v>
      </c>
      <c r="F220" s="1393" t="n">
        <f aca="false">L220</f>
        <v>950</v>
      </c>
      <c r="G220" s="1395" t="s">
        <v>496</v>
      </c>
      <c r="H220" s="1392" t="n">
        <v>4</v>
      </c>
      <c r="I220" s="1394" t="s">
        <v>497</v>
      </c>
      <c r="J220" s="1338" t="n">
        <v>200</v>
      </c>
      <c r="K220" s="1226" t="n">
        <v>400</v>
      </c>
      <c r="L220" s="1209" t="n">
        <v>950</v>
      </c>
      <c r="M220" s="1250" t="n">
        <v>19.417094253657</v>
      </c>
      <c r="N220" s="1211" t="n">
        <v>1089.85218927445</v>
      </c>
      <c r="O220" s="1212" t="n">
        <v>31047.2217903038</v>
      </c>
      <c r="P220" s="1342" t="n">
        <v>38445.732481815</v>
      </c>
      <c r="Q220" s="1300" t="n">
        <v>13813.2602935313</v>
      </c>
      <c r="R220" s="1298" t="n">
        <v>44860.482083835</v>
      </c>
      <c r="S220" s="1373" t="n">
        <v>52258.9927753463</v>
      </c>
    </row>
    <row r="221" customFormat="false" ht="16.5" hidden="false" customHeight="false" outlineLevel="0" collapsed="false">
      <c r="A221" s="1391" t="s">
        <v>342</v>
      </c>
      <c r="B221" s="1395" t="n">
        <f aca="false">J221</f>
        <v>200</v>
      </c>
      <c r="C221" s="1395" t="s">
        <v>496</v>
      </c>
      <c r="D221" s="1395" t="n">
        <f aca="false">K221</f>
        <v>400</v>
      </c>
      <c r="E221" s="1395" t="s">
        <v>496</v>
      </c>
      <c r="F221" s="1393" t="n">
        <f aca="false">L221</f>
        <v>1000</v>
      </c>
      <c r="G221" s="1395" t="s">
        <v>496</v>
      </c>
      <c r="H221" s="1392" t="n">
        <v>4</v>
      </c>
      <c r="I221" s="1394" t="s">
        <v>497</v>
      </c>
      <c r="J221" s="1338" t="n">
        <v>200</v>
      </c>
      <c r="K221" s="1226" t="n">
        <v>400</v>
      </c>
      <c r="L221" s="1209" t="n">
        <v>1000</v>
      </c>
      <c r="M221" s="1250" t="n">
        <v>20.4460436757594</v>
      </c>
      <c r="N221" s="1211" t="n">
        <v>1180.67320504732</v>
      </c>
      <c r="O221" s="1212" t="n">
        <v>32232.4385639963</v>
      </c>
      <c r="P221" s="1342" t="n">
        <v>39886.7139470475</v>
      </c>
      <c r="Q221" s="1300" t="n">
        <v>14376.2433191325</v>
      </c>
      <c r="R221" s="1298" t="n">
        <v>46608.6818831288</v>
      </c>
      <c r="S221" s="1373" t="n">
        <v>54262.95726618</v>
      </c>
    </row>
    <row r="222" customFormat="false" ht="16.5" hidden="false" customHeight="false" outlineLevel="0" collapsed="false">
      <c r="A222" s="1391" t="s">
        <v>342</v>
      </c>
      <c r="B222" s="1395" t="n">
        <f aca="false">J222</f>
        <v>200</v>
      </c>
      <c r="C222" s="1395" t="s">
        <v>496</v>
      </c>
      <c r="D222" s="1395" t="n">
        <f aca="false">K222</f>
        <v>400</v>
      </c>
      <c r="E222" s="1395" t="s">
        <v>496</v>
      </c>
      <c r="F222" s="1393" t="n">
        <f aca="false">L222</f>
        <v>1050</v>
      </c>
      <c r="G222" s="1395" t="s">
        <v>496</v>
      </c>
      <c r="H222" s="1392" t="n">
        <v>4</v>
      </c>
      <c r="I222" s="1394" t="s">
        <v>497</v>
      </c>
      <c r="J222" s="1338" t="n">
        <v>200</v>
      </c>
      <c r="K222" s="1226" t="n">
        <v>400</v>
      </c>
      <c r="L222" s="1209" t="n">
        <v>1050</v>
      </c>
      <c r="M222" s="1250" t="n">
        <v>21.3189210978619</v>
      </c>
      <c r="N222" s="1211" t="n">
        <v>1271.49422082019</v>
      </c>
      <c r="O222" s="1212" t="n">
        <v>33351.1062596888</v>
      </c>
      <c r="P222" s="1342" t="n">
        <v>41261.14633428</v>
      </c>
      <c r="Q222" s="1300" t="n">
        <v>15154.7232021075</v>
      </c>
      <c r="R222" s="1298" t="n">
        <v>48505.8294617963</v>
      </c>
      <c r="S222" s="1373" t="n">
        <v>56415.8695363875</v>
      </c>
    </row>
    <row r="223" customFormat="false" ht="16.5" hidden="false" customHeight="false" outlineLevel="0" collapsed="false">
      <c r="A223" s="1391" t="s">
        <v>342</v>
      </c>
      <c r="B223" s="1392" t="n">
        <f aca="false">J223</f>
        <v>200</v>
      </c>
      <c r="C223" s="1392" t="s">
        <v>496</v>
      </c>
      <c r="D223" s="1392" t="n">
        <f aca="false">K223</f>
        <v>400</v>
      </c>
      <c r="E223" s="1392" t="s">
        <v>496</v>
      </c>
      <c r="F223" s="1393" t="n">
        <f aca="false">L223</f>
        <v>1100</v>
      </c>
      <c r="G223" s="1392" t="s">
        <v>496</v>
      </c>
      <c r="H223" s="1392" t="n">
        <v>4</v>
      </c>
      <c r="I223" s="1394" t="s">
        <v>497</v>
      </c>
      <c r="J223" s="1338" t="n">
        <v>200</v>
      </c>
      <c r="K223" s="1226" t="n">
        <v>400</v>
      </c>
      <c r="L223" s="1209" t="n">
        <v>1100</v>
      </c>
      <c r="M223" s="1250" t="n">
        <v>22.1917985199643</v>
      </c>
      <c r="N223" s="1211" t="n">
        <v>1362.31523659306</v>
      </c>
      <c r="O223" s="1212" t="n">
        <v>34469.7739553813</v>
      </c>
      <c r="P223" s="1342" t="n">
        <v>42635.5787215125</v>
      </c>
      <c r="Q223" s="1300" t="n">
        <v>15717.7062277088</v>
      </c>
      <c r="R223" s="1298" t="n">
        <v>50187.48018309</v>
      </c>
      <c r="S223" s="1373" t="n">
        <v>58353.2849492213</v>
      </c>
    </row>
    <row r="224" customFormat="false" ht="16.5" hidden="false" customHeight="false" outlineLevel="0" collapsed="false">
      <c r="A224" s="1391" t="s">
        <v>342</v>
      </c>
      <c r="B224" s="1395" t="n">
        <f aca="false">J224</f>
        <v>200</v>
      </c>
      <c r="C224" s="1395" t="s">
        <v>496</v>
      </c>
      <c r="D224" s="1395" t="n">
        <f aca="false">K224</f>
        <v>400</v>
      </c>
      <c r="E224" s="1395" t="s">
        <v>496</v>
      </c>
      <c r="F224" s="1393" t="n">
        <f aca="false">L224</f>
        <v>1150</v>
      </c>
      <c r="G224" s="1395" t="s">
        <v>496</v>
      </c>
      <c r="H224" s="1392" t="n">
        <v>4</v>
      </c>
      <c r="I224" s="1394" t="s">
        <v>497</v>
      </c>
      <c r="J224" s="1338" t="n">
        <v>200</v>
      </c>
      <c r="K224" s="1226" t="n">
        <v>400</v>
      </c>
      <c r="L224" s="1209" t="n">
        <v>1150</v>
      </c>
      <c r="M224" s="1250" t="n">
        <v>23.0646759420667</v>
      </c>
      <c r="N224" s="1211" t="n">
        <v>1453.13625236593</v>
      </c>
      <c r="O224" s="1212" t="n">
        <v>35588.4416510738</v>
      </c>
      <c r="P224" s="1342" t="n">
        <v>44010.011108745</v>
      </c>
      <c r="Q224" s="1300" t="n">
        <v>16280.6891221013</v>
      </c>
      <c r="R224" s="1298" t="n">
        <v>51869.130773175</v>
      </c>
      <c r="S224" s="1373" t="n">
        <v>60290.7002308463</v>
      </c>
    </row>
    <row r="225" customFormat="false" ht="16.5" hidden="false" customHeight="false" outlineLevel="0" collapsed="false">
      <c r="A225" s="1391" t="s">
        <v>342</v>
      </c>
      <c r="B225" s="1395" t="n">
        <f aca="false">J225</f>
        <v>200</v>
      </c>
      <c r="C225" s="1395" t="s">
        <v>496</v>
      </c>
      <c r="D225" s="1395" t="n">
        <f aca="false">K225</f>
        <v>400</v>
      </c>
      <c r="E225" s="1395" t="s">
        <v>496</v>
      </c>
      <c r="F225" s="1393" t="n">
        <f aca="false">L225</f>
        <v>1200</v>
      </c>
      <c r="G225" s="1395" t="s">
        <v>496</v>
      </c>
      <c r="H225" s="1392" t="n">
        <v>4</v>
      </c>
      <c r="I225" s="1394" t="s">
        <v>497</v>
      </c>
      <c r="J225" s="1338" t="n">
        <v>200</v>
      </c>
      <c r="K225" s="1226" t="n">
        <v>400</v>
      </c>
      <c r="L225" s="1209" t="n">
        <v>1200</v>
      </c>
      <c r="M225" s="1250" t="n">
        <v>23.9375533641692</v>
      </c>
      <c r="N225" s="1211" t="n">
        <v>1543.9572681388</v>
      </c>
      <c r="O225" s="1212" t="n">
        <v>36707.109477975</v>
      </c>
      <c r="P225" s="1342" t="n">
        <v>45384.4434959775</v>
      </c>
      <c r="Q225" s="1300" t="n">
        <v>17059.169136285</v>
      </c>
      <c r="R225" s="1298" t="n">
        <v>53766.27861426</v>
      </c>
      <c r="S225" s="1373" t="n">
        <v>62443.6126322625</v>
      </c>
    </row>
    <row r="226" customFormat="false" ht="16.5" hidden="false" customHeight="false" outlineLevel="0" collapsed="false">
      <c r="A226" s="1391" t="s">
        <v>342</v>
      </c>
      <c r="B226" s="1395" t="n">
        <f aca="false">J226</f>
        <v>200</v>
      </c>
      <c r="C226" s="1395" t="s">
        <v>496</v>
      </c>
      <c r="D226" s="1395" t="n">
        <f aca="false">K226</f>
        <v>400</v>
      </c>
      <c r="E226" s="1395" t="s">
        <v>496</v>
      </c>
      <c r="F226" s="1393" t="n">
        <f aca="false">L226</f>
        <v>1250</v>
      </c>
      <c r="G226" s="1395" t="s">
        <v>496</v>
      </c>
      <c r="H226" s="1392" t="n">
        <v>4</v>
      </c>
      <c r="I226" s="1394" t="s">
        <v>497</v>
      </c>
      <c r="J226" s="1338" t="n">
        <v>200</v>
      </c>
      <c r="K226" s="1226" t="n">
        <v>400</v>
      </c>
      <c r="L226" s="1209" t="n">
        <v>1250</v>
      </c>
      <c r="M226" s="1250" t="n">
        <v>24.8104307862716</v>
      </c>
      <c r="N226" s="1211" t="n">
        <v>1634.77828391167</v>
      </c>
      <c r="O226" s="1212" t="n">
        <v>37825.7771736675</v>
      </c>
      <c r="P226" s="1342" t="n">
        <v>46758.87588321</v>
      </c>
      <c r="Q226" s="1300" t="n">
        <v>17622.1520306775</v>
      </c>
      <c r="R226" s="1298" t="n">
        <v>55447.929204345</v>
      </c>
      <c r="S226" s="1373" t="n">
        <v>64381.0279138875</v>
      </c>
    </row>
    <row r="227" customFormat="false" ht="16.5" hidden="false" customHeight="false" outlineLevel="0" collapsed="false">
      <c r="A227" s="1391" t="s">
        <v>342</v>
      </c>
      <c r="B227" s="1395" t="n">
        <f aca="false">J227</f>
        <v>200</v>
      </c>
      <c r="C227" s="1395" t="s">
        <v>496</v>
      </c>
      <c r="D227" s="1395" t="n">
        <f aca="false">K227</f>
        <v>400</v>
      </c>
      <c r="E227" s="1395" t="s">
        <v>496</v>
      </c>
      <c r="F227" s="1393" t="n">
        <f aca="false">L227</f>
        <v>1300</v>
      </c>
      <c r="G227" s="1395" t="s">
        <v>496</v>
      </c>
      <c r="H227" s="1392" t="n">
        <v>4</v>
      </c>
      <c r="I227" s="1394" t="s">
        <v>497</v>
      </c>
      <c r="J227" s="1338" t="n">
        <v>200</v>
      </c>
      <c r="K227" s="1226" t="n">
        <v>400</v>
      </c>
      <c r="L227" s="1209" t="n">
        <v>1300</v>
      </c>
      <c r="M227" s="1250" t="n">
        <v>25.683308208374</v>
      </c>
      <c r="N227" s="1211" t="n">
        <v>1725.59929968454</v>
      </c>
      <c r="O227" s="1212" t="n">
        <v>38944.44486936</v>
      </c>
      <c r="P227" s="1342" t="n">
        <v>48133.3082704425</v>
      </c>
      <c r="Q227" s="1300" t="n">
        <v>18400.6320448613</v>
      </c>
      <c r="R227" s="1298" t="n">
        <v>57345.0769142213</v>
      </c>
      <c r="S227" s="1373" t="n">
        <v>66533.9403153038</v>
      </c>
    </row>
    <row r="228" customFormat="false" ht="16.5" hidden="false" customHeight="false" outlineLevel="0" collapsed="false">
      <c r="A228" s="1391" t="s">
        <v>342</v>
      </c>
      <c r="B228" s="1395" t="n">
        <f aca="false">J228</f>
        <v>200</v>
      </c>
      <c r="C228" s="1395" t="s">
        <v>496</v>
      </c>
      <c r="D228" s="1395" t="n">
        <f aca="false">K228</f>
        <v>400</v>
      </c>
      <c r="E228" s="1395" t="s">
        <v>496</v>
      </c>
      <c r="F228" s="1393" t="n">
        <f aca="false">L228</f>
        <v>1350</v>
      </c>
      <c r="G228" s="1395" t="s">
        <v>496</v>
      </c>
      <c r="H228" s="1392" t="n">
        <v>4</v>
      </c>
      <c r="I228" s="1394" t="s">
        <v>497</v>
      </c>
      <c r="J228" s="1338" t="n">
        <v>200</v>
      </c>
      <c r="K228" s="1226" t="n">
        <v>400</v>
      </c>
      <c r="L228" s="1209" t="n">
        <v>1350</v>
      </c>
      <c r="M228" s="1250" t="n">
        <v>26.5561856304765</v>
      </c>
      <c r="N228" s="1211" t="n">
        <v>1816.42031545741</v>
      </c>
      <c r="O228" s="1212" t="n">
        <v>40063.1125650525</v>
      </c>
      <c r="P228" s="1342" t="n">
        <v>49507.740657675</v>
      </c>
      <c r="Q228" s="1300" t="n">
        <v>18963.6149392538</v>
      </c>
      <c r="R228" s="1298" t="n">
        <v>59026.7275043063</v>
      </c>
      <c r="S228" s="1373" t="n">
        <v>68471.3555969288</v>
      </c>
    </row>
    <row r="229" customFormat="false" ht="16.5" hidden="false" customHeight="false" outlineLevel="0" collapsed="false">
      <c r="A229" s="1391" t="s">
        <v>342</v>
      </c>
      <c r="B229" s="1395" t="n">
        <f aca="false">J229</f>
        <v>200</v>
      </c>
      <c r="C229" s="1395" t="s">
        <v>496</v>
      </c>
      <c r="D229" s="1395" t="n">
        <f aca="false">K229</f>
        <v>400</v>
      </c>
      <c r="E229" s="1395" t="s">
        <v>496</v>
      </c>
      <c r="F229" s="1393" t="n">
        <f aca="false">L229</f>
        <v>1400</v>
      </c>
      <c r="G229" s="1395" t="s">
        <v>496</v>
      </c>
      <c r="H229" s="1392" t="n">
        <v>4</v>
      </c>
      <c r="I229" s="1394" t="s">
        <v>497</v>
      </c>
      <c r="J229" s="1338" t="n">
        <v>200</v>
      </c>
      <c r="K229" s="1226" t="n">
        <v>400</v>
      </c>
      <c r="L229" s="1209" t="n">
        <v>1400</v>
      </c>
      <c r="M229" s="1250" t="n">
        <v>27.4290630525789</v>
      </c>
      <c r="N229" s="1211" t="n">
        <v>1907.24133123028</v>
      </c>
      <c r="O229" s="1212" t="n">
        <v>41181.780260745</v>
      </c>
      <c r="P229" s="1342" t="n">
        <v>50882.1730449075</v>
      </c>
      <c r="Q229" s="1300" t="n">
        <v>19742.0949534375</v>
      </c>
      <c r="R229" s="1298" t="n">
        <v>60923.8752141825</v>
      </c>
      <c r="S229" s="1373" t="n">
        <v>70624.267998345</v>
      </c>
    </row>
    <row r="230" customFormat="false" ht="16.5" hidden="false" customHeight="false" outlineLevel="0" collapsed="false">
      <c r="A230" s="1391" t="s">
        <v>342</v>
      </c>
      <c r="B230" s="1395" t="n">
        <f aca="false">J230</f>
        <v>200</v>
      </c>
      <c r="C230" s="1395" t="s">
        <v>496</v>
      </c>
      <c r="D230" s="1395" t="n">
        <f aca="false">K230</f>
        <v>400</v>
      </c>
      <c r="E230" s="1395" t="s">
        <v>496</v>
      </c>
      <c r="F230" s="1393" t="n">
        <f aca="false">L230</f>
        <v>1450</v>
      </c>
      <c r="G230" s="1395" t="s">
        <v>496</v>
      </c>
      <c r="H230" s="1392" t="n">
        <v>4</v>
      </c>
      <c r="I230" s="1394" t="s">
        <v>497</v>
      </c>
      <c r="J230" s="1338" t="n">
        <v>200</v>
      </c>
      <c r="K230" s="1226" t="n">
        <v>400</v>
      </c>
      <c r="L230" s="1209" t="n">
        <v>1450</v>
      </c>
      <c r="M230" s="1250" t="n">
        <v>28.3019404746813</v>
      </c>
      <c r="N230" s="1211" t="n">
        <v>1998.06234700315</v>
      </c>
      <c r="O230" s="1212" t="n">
        <v>42300.4479564375</v>
      </c>
      <c r="P230" s="1342" t="n">
        <v>52256.60543214</v>
      </c>
      <c r="Q230" s="1300" t="n">
        <v>20305.07784783</v>
      </c>
      <c r="R230" s="1298" t="n">
        <v>62605.5258042675</v>
      </c>
      <c r="S230" s="1373" t="n">
        <v>72561.68327997</v>
      </c>
    </row>
    <row r="231" customFormat="false" ht="16.5" hidden="false" customHeight="false" outlineLevel="0" collapsed="false">
      <c r="A231" s="1391" t="s">
        <v>342</v>
      </c>
      <c r="B231" s="1395" t="n">
        <f aca="false">J231</f>
        <v>200</v>
      </c>
      <c r="C231" s="1395" t="s">
        <v>496</v>
      </c>
      <c r="D231" s="1395" t="n">
        <f aca="false">K231</f>
        <v>400</v>
      </c>
      <c r="E231" s="1395" t="s">
        <v>496</v>
      </c>
      <c r="F231" s="1393" t="n">
        <f aca="false">L231</f>
        <v>1500</v>
      </c>
      <c r="G231" s="1395" t="s">
        <v>496</v>
      </c>
      <c r="H231" s="1392" t="n">
        <v>4</v>
      </c>
      <c r="I231" s="1394" t="s">
        <v>497</v>
      </c>
      <c r="J231" s="1338" t="n">
        <v>200</v>
      </c>
      <c r="K231" s="1226" t="n">
        <v>400</v>
      </c>
      <c r="L231" s="1209" t="n">
        <v>1500</v>
      </c>
      <c r="M231" s="1250" t="n">
        <v>29.9153066967838</v>
      </c>
      <c r="N231" s="1211" t="n">
        <v>2088.88336277602</v>
      </c>
      <c r="O231" s="1212" t="n">
        <v>44506.5455622488</v>
      </c>
      <c r="P231" s="1342" t="n">
        <v>55194.4967483363</v>
      </c>
      <c r="Q231" s="1300" t="n">
        <v>21083.5578620137</v>
      </c>
      <c r="R231" s="1298" t="n">
        <v>65590.1034242625</v>
      </c>
      <c r="S231" s="1373" t="n">
        <v>76278.05461035</v>
      </c>
    </row>
    <row r="232" customFormat="false" ht="16.5" hidden="false" customHeight="false" outlineLevel="0" collapsed="false">
      <c r="A232" s="1391" t="s">
        <v>342</v>
      </c>
      <c r="B232" s="1395" t="n">
        <f aca="false">J232</f>
        <v>200</v>
      </c>
      <c r="C232" s="1395" t="s">
        <v>496</v>
      </c>
      <c r="D232" s="1395" t="n">
        <f aca="false">K232</f>
        <v>400</v>
      </c>
      <c r="E232" s="1395" t="s">
        <v>496</v>
      </c>
      <c r="F232" s="1393" t="n">
        <f aca="false">L232</f>
        <v>1550</v>
      </c>
      <c r="G232" s="1395" t="s">
        <v>496</v>
      </c>
      <c r="H232" s="1392" t="n">
        <v>4</v>
      </c>
      <c r="I232" s="1394" t="s">
        <v>497</v>
      </c>
      <c r="J232" s="1338" t="n">
        <v>200</v>
      </c>
      <c r="K232" s="1226" t="n">
        <v>400</v>
      </c>
      <c r="L232" s="1209" t="n">
        <v>1550</v>
      </c>
      <c r="M232" s="1250" t="n">
        <v>30.7881841188862</v>
      </c>
      <c r="N232" s="1211" t="n">
        <v>2179.7043785489</v>
      </c>
      <c r="O232" s="1212" t="n">
        <v>45625.2132579413</v>
      </c>
      <c r="P232" s="1342" t="n">
        <v>56568.9291355688</v>
      </c>
      <c r="Q232" s="1300" t="n">
        <v>21646.5407564062</v>
      </c>
      <c r="R232" s="1298" t="n">
        <v>67271.7540143475</v>
      </c>
      <c r="S232" s="1373" t="n">
        <v>78215.469891975</v>
      </c>
    </row>
    <row r="233" customFormat="false" ht="16.5" hidden="false" customHeight="false" outlineLevel="0" collapsed="false">
      <c r="A233" s="1391" t="s">
        <v>342</v>
      </c>
      <c r="B233" s="1392" t="n">
        <f aca="false">J233</f>
        <v>200</v>
      </c>
      <c r="C233" s="1392" t="s">
        <v>496</v>
      </c>
      <c r="D233" s="1392" t="n">
        <f aca="false">K233</f>
        <v>400</v>
      </c>
      <c r="E233" s="1392" t="s">
        <v>496</v>
      </c>
      <c r="F233" s="1393" t="n">
        <f aca="false">L233</f>
        <v>1600</v>
      </c>
      <c r="G233" s="1392" t="s">
        <v>496</v>
      </c>
      <c r="H233" s="1392" t="n">
        <v>4</v>
      </c>
      <c r="I233" s="1394" t="s">
        <v>497</v>
      </c>
      <c r="J233" s="1338" t="n">
        <v>200</v>
      </c>
      <c r="K233" s="1226" t="n">
        <v>400</v>
      </c>
      <c r="L233" s="1209" t="n">
        <v>1600</v>
      </c>
      <c r="M233" s="1250" t="n">
        <v>31.6610615409886</v>
      </c>
      <c r="N233" s="1211" t="n">
        <v>2270.52539432177</v>
      </c>
      <c r="O233" s="1212" t="n">
        <v>46743.8809536336</v>
      </c>
      <c r="P233" s="1342" t="n">
        <v>57943.3615228013</v>
      </c>
      <c r="Q233" s="1300" t="n">
        <v>22209.5237820075</v>
      </c>
      <c r="R233" s="1298" t="n">
        <v>68953.4047356411</v>
      </c>
      <c r="S233" s="1373" t="n">
        <v>80152.8853048088</v>
      </c>
    </row>
    <row r="234" customFormat="false" ht="16.5" hidden="false" customHeight="false" outlineLevel="0" collapsed="false">
      <c r="A234" s="1391" t="s">
        <v>342</v>
      </c>
      <c r="B234" s="1395" t="n">
        <f aca="false">J234</f>
        <v>200</v>
      </c>
      <c r="C234" s="1395" t="s">
        <v>496</v>
      </c>
      <c r="D234" s="1395" t="n">
        <f aca="false">K234</f>
        <v>400</v>
      </c>
      <c r="E234" s="1395" t="s">
        <v>496</v>
      </c>
      <c r="F234" s="1393" t="n">
        <f aca="false">L234</f>
        <v>1650</v>
      </c>
      <c r="G234" s="1395" t="s">
        <v>496</v>
      </c>
      <c r="H234" s="1392" t="n">
        <v>4</v>
      </c>
      <c r="I234" s="1394" t="s">
        <v>497</v>
      </c>
      <c r="J234" s="1338" t="n">
        <v>200</v>
      </c>
      <c r="K234" s="1226" t="n">
        <v>400</v>
      </c>
      <c r="L234" s="1209" t="n">
        <v>1650</v>
      </c>
      <c r="M234" s="1250" t="n">
        <v>32.5339389630911</v>
      </c>
      <c r="N234" s="1211" t="n">
        <v>2361.34641009464</v>
      </c>
      <c r="O234" s="1212" t="n">
        <v>47862.5486493263</v>
      </c>
      <c r="P234" s="1342" t="n">
        <v>59317.7939100338</v>
      </c>
      <c r="Q234" s="1300" t="n">
        <v>22988.0037961913</v>
      </c>
      <c r="R234" s="1298" t="n">
        <v>70850.5524455175</v>
      </c>
      <c r="S234" s="1373" t="n">
        <v>82305.797706225</v>
      </c>
    </row>
    <row r="235" customFormat="false" ht="16.5" hidden="false" customHeight="false" outlineLevel="0" collapsed="false">
      <c r="A235" s="1391" t="s">
        <v>342</v>
      </c>
      <c r="B235" s="1395" t="n">
        <f aca="false">J235</f>
        <v>200</v>
      </c>
      <c r="C235" s="1395" t="s">
        <v>496</v>
      </c>
      <c r="D235" s="1395" t="n">
        <f aca="false">K235</f>
        <v>400</v>
      </c>
      <c r="E235" s="1395" t="s">
        <v>496</v>
      </c>
      <c r="F235" s="1393" t="n">
        <f aca="false">L235</f>
        <v>1700</v>
      </c>
      <c r="G235" s="1395" t="s">
        <v>496</v>
      </c>
      <c r="H235" s="1392" t="n">
        <v>4</v>
      </c>
      <c r="I235" s="1394" t="s">
        <v>497</v>
      </c>
      <c r="J235" s="1338" t="n">
        <v>200</v>
      </c>
      <c r="K235" s="1226" t="n">
        <v>400</v>
      </c>
      <c r="L235" s="1209" t="n">
        <v>1700</v>
      </c>
      <c r="M235" s="1250" t="n">
        <v>33.4068163851935</v>
      </c>
      <c r="N235" s="1211" t="n">
        <v>2452.16742586751</v>
      </c>
      <c r="O235" s="1212" t="n">
        <v>48981.2163450188</v>
      </c>
      <c r="P235" s="1342" t="n">
        <v>60692.2262972663</v>
      </c>
      <c r="Q235" s="1300" t="n">
        <v>23550.9866905838</v>
      </c>
      <c r="R235" s="1298" t="n">
        <v>72532.2030356025</v>
      </c>
      <c r="S235" s="1373" t="n">
        <v>84243.21298785</v>
      </c>
    </row>
    <row r="236" customFormat="false" ht="16.5" hidden="false" customHeight="false" outlineLevel="0" collapsed="false">
      <c r="A236" s="1391" t="s">
        <v>342</v>
      </c>
      <c r="B236" s="1395" t="n">
        <f aca="false">J236</f>
        <v>200</v>
      </c>
      <c r="C236" s="1395" t="s">
        <v>496</v>
      </c>
      <c r="D236" s="1395" t="n">
        <f aca="false">K236</f>
        <v>400</v>
      </c>
      <c r="E236" s="1395" t="s">
        <v>496</v>
      </c>
      <c r="F236" s="1393" t="n">
        <f aca="false">L236</f>
        <v>1750</v>
      </c>
      <c r="G236" s="1395" t="s">
        <v>496</v>
      </c>
      <c r="H236" s="1392" t="n">
        <v>4</v>
      </c>
      <c r="I236" s="1394" t="s">
        <v>497</v>
      </c>
      <c r="J236" s="1338" t="n">
        <v>200</v>
      </c>
      <c r="K236" s="1226" t="n">
        <v>400</v>
      </c>
      <c r="L236" s="1209" t="n">
        <v>1750</v>
      </c>
      <c r="M236" s="1250" t="n">
        <v>34.279693807296</v>
      </c>
      <c r="N236" s="1211" t="n">
        <v>2542.98844164038</v>
      </c>
      <c r="O236" s="1212" t="n">
        <v>50099.8840407113</v>
      </c>
      <c r="P236" s="1342" t="n">
        <v>62066.6586844988</v>
      </c>
      <c r="Q236" s="1300" t="n">
        <v>24329.4667047675</v>
      </c>
      <c r="R236" s="1298" t="n">
        <v>74429.3507454788</v>
      </c>
      <c r="S236" s="1373" t="n">
        <v>86396.1253892663</v>
      </c>
    </row>
    <row r="237" customFormat="false" ht="16.5" hidden="false" customHeight="false" outlineLevel="0" collapsed="false">
      <c r="A237" s="1391" t="s">
        <v>342</v>
      </c>
      <c r="B237" s="1395" t="n">
        <f aca="false">J237</f>
        <v>200</v>
      </c>
      <c r="C237" s="1395" t="s">
        <v>496</v>
      </c>
      <c r="D237" s="1395" t="n">
        <f aca="false">K237</f>
        <v>400</v>
      </c>
      <c r="E237" s="1395" t="s">
        <v>496</v>
      </c>
      <c r="F237" s="1393" t="n">
        <f aca="false">L237</f>
        <v>1800</v>
      </c>
      <c r="G237" s="1395" t="s">
        <v>496</v>
      </c>
      <c r="H237" s="1392" t="n">
        <v>4</v>
      </c>
      <c r="I237" s="1394" t="s">
        <v>497</v>
      </c>
      <c r="J237" s="1338" t="n">
        <v>200</v>
      </c>
      <c r="K237" s="1226" t="n">
        <v>400</v>
      </c>
      <c r="L237" s="1209" t="n">
        <v>1800</v>
      </c>
      <c r="M237" s="1250" t="n">
        <v>35.1525712293984</v>
      </c>
      <c r="N237" s="1211" t="n">
        <v>2633.80945741325</v>
      </c>
      <c r="O237" s="1212" t="n">
        <v>51218.5518676125</v>
      </c>
      <c r="P237" s="1342" t="n">
        <v>63441.0910717313</v>
      </c>
      <c r="Q237" s="1300" t="n">
        <v>24892.44959916</v>
      </c>
      <c r="R237" s="1298" t="n">
        <v>76111.0014667725</v>
      </c>
      <c r="S237" s="1373" t="n">
        <v>88333.5406708913</v>
      </c>
    </row>
    <row r="238" customFormat="false" ht="16.5" hidden="false" customHeight="false" outlineLevel="0" collapsed="false">
      <c r="A238" s="1391" t="s">
        <v>342</v>
      </c>
      <c r="B238" s="1395" t="n">
        <f aca="false">J238</f>
        <v>200</v>
      </c>
      <c r="C238" s="1395" t="s">
        <v>496</v>
      </c>
      <c r="D238" s="1395" t="n">
        <f aca="false">K238</f>
        <v>400</v>
      </c>
      <c r="E238" s="1395" t="s">
        <v>496</v>
      </c>
      <c r="F238" s="1393" t="n">
        <f aca="false">L238</f>
        <v>1850</v>
      </c>
      <c r="G238" s="1395" t="s">
        <v>496</v>
      </c>
      <c r="H238" s="1392" t="n">
        <v>4</v>
      </c>
      <c r="I238" s="1394" t="s">
        <v>497</v>
      </c>
      <c r="J238" s="1338" t="n">
        <v>200</v>
      </c>
      <c r="K238" s="1226" t="n">
        <v>400</v>
      </c>
      <c r="L238" s="1209" t="n">
        <v>1850</v>
      </c>
      <c r="M238" s="1250" t="n">
        <v>36.0254486515008</v>
      </c>
      <c r="N238" s="1211" t="n">
        <v>2724.63047318612</v>
      </c>
      <c r="O238" s="1212" t="n">
        <v>52337.219563305</v>
      </c>
      <c r="P238" s="1342" t="n">
        <v>64815.5234589638</v>
      </c>
      <c r="Q238" s="1300" t="n">
        <v>25670.9296133438</v>
      </c>
      <c r="R238" s="1298" t="n">
        <v>78008.1491766488</v>
      </c>
      <c r="S238" s="1373" t="n">
        <v>90486.4530723075</v>
      </c>
    </row>
    <row r="239" customFormat="false" ht="16.5" hidden="false" customHeight="false" outlineLevel="0" collapsed="false">
      <c r="A239" s="1391" t="s">
        <v>342</v>
      </c>
      <c r="B239" s="1395" t="n">
        <f aca="false">J239</f>
        <v>200</v>
      </c>
      <c r="C239" s="1395" t="s">
        <v>496</v>
      </c>
      <c r="D239" s="1395" t="n">
        <f aca="false">K239</f>
        <v>400</v>
      </c>
      <c r="E239" s="1395" t="s">
        <v>496</v>
      </c>
      <c r="F239" s="1393" t="n">
        <f aca="false">L239</f>
        <v>1900</v>
      </c>
      <c r="G239" s="1395" t="s">
        <v>496</v>
      </c>
      <c r="H239" s="1392" t="n">
        <v>4</v>
      </c>
      <c r="I239" s="1394" t="s">
        <v>497</v>
      </c>
      <c r="J239" s="1338" t="n">
        <v>200</v>
      </c>
      <c r="K239" s="1226" t="n">
        <v>400</v>
      </c>
      <c r="L239" s="1209" t="n">
        <v>1900</v>
      </c>
      <c r="M239" s="1250" t="n">
        <v>36.8983260736033</v>
      </c>
      <c r="N239" s="1211" t="n">
        <v>2815.45148895899</v>
      </c>
      <c r="O239" s="1212" t="n">
        <v>53455.8872589975</v>
      </c>
      <c r="P239" s="1342" t="n">
        <v>66189.9558461963</v>
      </c>
      <c r="Q239" s="1300" t="n">
        <v>26233.9125077363</v>
      </c>
      <c r="R239" s="1298" t="n">
        <v>79689.7997667338</v>
      </c>
      <c r="S239" s="1373" t="n">
        <v>92423.8683539325</v>
      </c>
    </row>
    <row r="240" customFormat="false" ht="16.5" hidden="false" customHeight="false" outlineLevel="0" collapsed="false">
      <c r="A240" s="1391" t="s">
        <v>342</v>
      </c>
      <c r="B240" s="1395" t="n">
        <f aca="false">J240</f>
        <v>200</v>
      </c>
      <c r="C240" s="1395" t="s">
        <v>496</v>
      </c>
      <c r="D240" s="1395" t="n">
        <f aca="false">K240</f>
        <v>400</v>
      </c>
      <c r="E240" s="1395" t="s">
        <v>496</v>
      </c>
      <c r="F240" s="1393" t="n">
        <f aca="false">L240</f>
        <v>1950</v>
      </c>
      <c r="G240" s="1395" t="s">
        <v>496</v>
      </c>
      <c r="H240" s="1392" t="n">
        <v>4</v>
      </c>
      <c r="I240" s="1394" t="s">
        <v>497</v>
      </c>
      <c r="J240" s="1338" t="n">
        <v>200</v>
      </c>
      <c r="K240" s="1226" t="n">
        <v>400</v>
      </c>
      <c r="L240" s="1209" t="n">
        <v>1950</v>
      </c>
      <c r="M240" s="1250" t="n">
        <v>37.7712034957057</v>
      </c>
      <c r="N240" s="1211" t="n">
        <v>2906.27250473186</v>
      </c>
      <c r="O240" s="1212" t="n">
        <v>54574.55495469</v>
      </c>
      <c r="P240" s="1342" t="n">
        <v>67564.3882334288</v>
      </c>
      <c r="Q240" s="1300" t="n">
        <v>26796.8955333375</v>
      </c>
      <c r="R240" s="1298" t="n">
        <v>81371.4504880275</v>
      </c>
      <c r="S240" s="1373" t="n">
        <v>94361.2837667663</v>
      </c>
    </row>
    <row r="241" customFormat="false" ht="16.5" hidden="false" customHeight="false" outlineLevel="0" collapsed="false">
      <c r="A241" s="1391" t="s">
        <v>342</v>
      </c>
      <c r="B241" s="1395" t="n">
        <f aca="false">J241</f>
        <v>200</v>
      </c>
      <c r="C241" s="1395" t="s">
        <v>496</v>
      </c>
      <c r="D241" s="1395" t="n">
        <f aca="false">K241</f>
        <v>400</v>
      </c>
      <c r="E241" s="1395" t="s">
        <v>496</v>
      </c>
      <c r="F241" s="1393" t="n">
        <f aca="false">L241</f>
        <v>2000</v>
      </c>
      <c r="G241" s="1395" t="s">
        <v>496</v>
      </c>
      <c r="H241" s="1392" t="n">
        <v>4</v>
      </c>
      <c r="I241" s="1394" t="s">
        <v>497</v>
      </c>
      <c r="J241" s="1338" t="n">
        <v>200</v>
      </c>
      <c r="K241" s="1226" t="n">
        <v>400</v>
      </c>
      <c r="L241" s="1209" t="n">
        <v>2000</v>
      </c>
      <c r="M241" s="1250" t="n">
        <v>38.8001529178081</v>
      </c>
      <c r="N241" s="1211" t="n">
        <v>2997.09352050473</v>
      </c>
      <c r="O241" s="1212" t="n">
        <v>56136.7157042813</v>
      </c>
      <c r="P241" s="1342" t="n">
        <v>69101.9393386613</v>
      </c>
      <c r="Q241" s="1300" t="n">
        <v>27575.3754163125</v>
      </c>
      <c r="R241" s="1298" t="n">
        <v>83712.0911205938</v>
      </c>
      <c r="S241" s="1373" t="n">
        <v>96677.3147549738</v>
      </c>
    </row>
    <row r="242" customFormat="false" ht="16.5" hidden="false" customHeight="false" outlineLevel="0" collapsed="false">
      <c r="A242" s="1391" t="s">
        <v>342</v>
      </c>
      <c r="B242" s="1395" t="n">
        <f aca="false">J242</f>
        <v>200</v>
      </c>
      <c r="C242" s="1395" t="s">
        <v>496</v>
      </c>
      <c r="D242" s="1395" t="n">
        <f aca="false">K242</f>
        <v>400</v>
      </c>
      <c r="E242" s="1395" t="s">
        <v>496</v>
      </c>
      <c r="F242" s="1393" t="n">
        <f aca="false">L242</f>
        <v>2050</v>
      </c>
      <c r="G242" s="1395" t="s">
        <v>496</v>
      </c>
      <c r="H242" s="1392" t="n">
        <v>4</v>
      </c>
      <c r="I242" s="1394" t="s">
        <v>497</v>
      </c>
      <c r="J242" s="1338" t="n">
        <v>200</v>
      </c>
      <c r="K242" s="1226" t="n">
        <v>400</v>
      </c>
      <c r="L242" s="1209" t="n">
        <v>2050</v>
      </c>
      <c r="M242" s="1250" t="n">
        <v>39.6730303399106</v>
      </c>
      <c r="N242" s="1211" t="n">
        <v>3087.9145362776</v>
      </c>
      <c r="O242" s="1212" t="n">
        <v>57255.3833999738</v>
      </c>
      <c r="P242" s="1342" t="n">
        <v>70476.3717258938</v>
      </c>
      <c r="Q242" s="1300" t="n">
        <v>28138.3584419138</v>
      </c>
      <c r="R242" s="1298" t="n">
        <v>85393.7418418875</v>
      </c>
      <c r="S242" s="1373" t="n">
        <v>98614.7301678075</v>
      </c>
    </row>
    <row r="243" customFormat="false" ht="16.5" hidden="false" customHeight="false" outlineLevel="0" collapsed="false">
      <c r="A243" s="1391" t="s">
        <v>342</v>
      </c>
      <c r="B243" s="1392" t="n">
        <f aca="false">J243</f>
        <v>200</v>
      </c>
      <c r="C243" s="1392" t="s">
        <v>496</v>
      </c>
      <c r="D243" s="1392" t="n">
        <f aca="false">K243</f>
        <v>400</v>
      </c>
      <c r="E243" s="1392" t="s">
        <v>496</v>
      </c>
      <c r="F243" s="1393" t="n">
        <f aca="false">L243</f>
        <v>2100</v>
      </c>
      <c r="G243" s="1392" t="s">
        <v>496</v>
      </c>
      <c r="H243" s="1392" t="n">
        <v>4</v>
      </c>
      <c r="I243" s="1394" t="s">
        <v>497</v>
      </c>
      <c r="J243" s="1338" t="n">
        <v>200</v>
      </c>
      <c r="K243" s="1226" t="n">
        <v>400</v>
      </c>
      <c r="L243" s="1209" t="n">
        <v>2100</v>
      </c>
      <c r="M243" s="1250" t="n">
        <v>40.545907762013</v>
      </c>
      <c r="N243" s="1211" t="n">
        <v>3178.73555205047</v>
      </c>
      <c r="O243" s="1212" t="n">
        <v>58374.0510956663</v>
      </c>
      <c r="P243" s="1342" t="n">
        <v>71850.8041131263</v>
      </c>
      <c r="Q243" s="1300" t="n">
        <v>28916.8383248888</v>
      </c>
      <c r="R243" s="1298" t="n">
        <v>87290.889420555</v>
      </c>
      <c r="S243" s="1373" t="n">
        <v>100767.642438015</v>
      </c>
    </row>
    <row r="244" customFormat="false" ht="16.5" hidden="false" customHeight="false" outlineLevel="0" collapsed="false">
      <c r="A244" s="1391" t="s">
        <v>342</v>
      </c>
      <c r="B244" s="1395" t="n">
        <f aca="false">J244</f>
        <v>200</v>
      </c>
      <c r="C244" s="1395" t="s">
        <v>496</v>
      </c>
      <c r="D244" s="1395" t="n">
        <f aca="false">K244</f>
        <v>400</v>
      </c>
      <c r="E244" s="1395" t="s">
        <v>496</v>
      </c>
      <c r="F244" s="1393" t="n">
        <f aca="false">L244</f>
        <v>2150</v>
      </c>
      <c r="G244" s="1395" t="s">
        <v>496</v>
      </c>
      <c r="H244" s="1392" t="n">
        <v>4</v>
      </c>
      <c r="I244" s="1394" t="s">
        <v>497</v>
      </c>
      <c r="J244" s="1338" t="n">
        <v>200</v>
      </c>
      <c r="K244" s="1226" t="n">
        <v>400</v>
      </c>
      <c r="L244" s="1209" t="n">
        <v>2150</v>
      </c>
      <c r="M244" s="1250" t="n">
        <v>41.4187851841154</v>
      </c>
      <c r="N244" s="1211" t="n">
        <v>3269.55656782334</v>
      </c>
      <c r="O244" s="1212" t="n">
        <v>59492.7187913588</v>
      </c>
      <c r="P244" s="1342" t="n">
        <v>73225.2365003588</v>
      </c>
      <c r="Q244" s="1300" t="n">
        <v>29479.82135049</v>
      </c>
      <c r="R244" s="1298" t="n">
        <v>88972.5401418488</v>
      </c>
      <c r="S244" s="1373" t="n">
        <v>102705.057850849</v>
      </c>
    </row>
    <row r="245" customFormat="false" ht="16.5" hidden="false" customHeight="false" outlineLevel="0" collapsed="false">
      <c r="A245" s="1391" t="s">
        <v>342</v>
      </c>
      <c r="B245" s="1395" t="n">
        <f aca="false">J245</f>
        <v>200</v>
      </c>
      <c r="C245" s="1395" t="s">
        <v>496</v>
      </c>
      <c r="D245" s="1395" t="n">
        <f aca="false">K245</f>
        <v>400</v>
      </c>
      <c r="E245" s="1395" t="s">
        <v>496</v>
      </c>
      <c r="F245" s="1393" t="n">
        <f aca="false">L245</f>
        <v>2200</v>
      </c>
      <c r="G245" s="1395" t="s">
        <v>496</v>
      </c>
      <c r="H245" s="1392" t="n">
        <v>4</v>
      </c>
      <c r="I245" s="1394" t="s">
        <v>497</v>
      </c>
      <c r="J245" s="1338" t="n">
        <v>200</v>
      </c>
      <c r="K245" s="1226" t="n">
        <v>400</v>
      </c>
      <c r="L245" s="1209" t="n">
        <v>2200</v>
      </c>
      <c r="M245" s="1250" t="n">
        <v>42.2916626062179</v>
      </c>
      <c r="N245" s="1211" t="n">
        <v>3360.37758359621</v>
      </c>
      <c r="O245" s="1212" t="n">
        <v>60611.3864870513</v>
      </c>
      <c r="P245" s="1342" t="n">
        <v>74599.6690188</v>
      </c>
      <c r="Q245" s="1300" t="n">
        <v>30258.301233465</v>
      </c>
      <c r="R245" s="1298" t="n">
        <v>90869.6877205163</v>
      </c>
      <c r="S245" s="1373" t="n">
        <v>104857.970252265</v>
      </c>
    </row>
    <row r="246" customFormat="false" ht="16.5" hidden="false" customHeight="false" outlineLevel="0" collapsed="false">
      <c r="A246" s="1391" t="s">
        <v>342</v>
      </c>
      <c r="B246" s="1395" t="n">
        <f aca="false">J246</f>
        <v>200</v>
      </c>
      <c r="C246" s="1395" t="s">
        <v>496</v>
      </c>
      <c r="D246" s="1395" t="n">
        <f aca="false">K246</f>
        <v>400</v>
      </c>
      <c r="E246" s="1395" t="s">
        <v>496</v>
      </c>
      <c r="F246" s="1393" t="n">
        <f aca="false">L246</f>
        <v>2250</v>
      </c>
      <c r="G246" s="1395" t="s">
        <v>496</v>
      </c>
      <c r="H246" s="1392" t="n">
        <v>4</v>
      </c>
      <c r="I246" s="1394" t="s">
        <v>497</v>
      </c>
      <c r="J246" s="1338" t="n">
        <v>200</v>
      </c>
      <c r="K246" s="1226" t="n">
        <v>400</v>
      </c>
      <c r="L246" s="1209" t="n">
        <v>2250</v>
      </c>
      <c r="M246" s="1250" t="n">
        <v>43.1645400283203</v>
      </c>
      <c r="N246" s="1211" t="n">
        <v>3451.19859936908</v>
      </c>
      <c r="O246" s="1212" t="n">
        <v>61730.0543139525</v>
      </c>
      <c r="P246" s="1342" t="n">
        <v>75974.1014060325</v>
      </c>
      <c r="Q246" s="1300" t="n">
        <v>30821.2842590661</v>
      </c>
      <c r="R246" s="1298" t="n">
        <v>92551.3385730186</v>
      </c>
      <c r="S246" s="1373" t="n">
        <v>106795.385665099</v>
      </c>
    </row>
    <row r="247" customFormat="false" ht="16.5" hidden="false" customHeight="false" outlineLevel="0" collapsed="false">
      <c r="A247" s="1391" t="s">
        <v>342</v>
      </c>
      <c r="B247" s="1395" t="n">
        <f aca="false">J247</f>
        <v>200</v>
      </c>
      <c r="C247" s="1395" t="s">
        <v>496</v>
      </c>
      <c r="D247" s="1395" t="n">
        <f aca="false">K247</f>
        <v>400</v>
      </c>
      <c r="E247" s="1395" t="s">
        <v>496</v>
      </c>
      <c r="F247" s="1393" t="n">
        <f aca="false">L247</f>
        <v>2300</v>
      </c>
      <c r="G247" s="1395" t="s">
        <v>496</v>
      </c>
      <c r="H247" s="1392" t="n">
        <v>4</v>
      </c>
      <c r="I247" s="1394" t="s">
        <v>497</v>
      </c>
      <c r="J247" s="1338" t="n">
        <v>200</v>
      </c>
      <c r="K247" s="1226" t="n">
        <v>400</v>
      </c>
      <c r="L247" s="1209" t="n">
        <v>2300</v>
      </c>
      <c r="M247" s="1250" t="n">
        <v>44.0374174504227</v>
      </c>
      <c r="N247" s="1211" t="n">
        <v>3542.01961514196</v>
      </c>
      <c r="O247" s="1212" t="n">
        <v>62848.722009645</v>
      </c>
      <c r="P247" s="1342" t="n">
        <v>77348.533793265</v>
      </c>
      <c r="Q247" s="1300" t="n">
        <v>31384.2671534588</v>
      </c>
      <c r="R247" s="1298" t="n">
        <v>94232.9891631038</v>
      </c>
      <c r="S247" s="1373" t="n">
        <v>108732.800946724</v>
      </c>
    </row>
    <row r="248" customFormat="false" ht="16.5" hidden="false" customHeight="false" outlineLevel="0" collapsed="false">
      <c r="A248" s="1391" t="s">
        <v>342</v>
      </c>
      <c r="B248" s="1395" t="n">
        <f aca="false">J248</f>
        <v>200</v>
      </c>
      <c r="C248" s="1395" t="s">
        <v>496</v>
      </c>
      <c r="D248" s="1395" t="n">
        <f aca="false">K248</f>
        <v>400</v>
      </c>
      <c r="E248" s="1395" t="s">
        <v>496</v>
      </c>
      <c r="F248" s="1393" t="n">
        <f aca="false">L248</f>
        <v>2350</v>
      </c>
      <c r="G248" s="1395" t="s">
        <v>496</v>
      </c>
      <c r="H248" s="1392" t="n">
        <v>4</v>
      </c>
      <c r="I248" s="1394" t="s">
        <v>497</v>
      </c>
      <c r="J248" s="1338" t="n">
        <v>200</v>
      </c>
      <c r="K248" s="1226" t="n">
        <v>400</v>
      </c>
      <c r="L248" s="1209" t="n">
        <v>2350</v>
      </c>
      <c r="M248" s="1250" t="n">
        <v>44.9102948725252</v>
      </c>
      <c r="N248" s="1211" t="n">
        <v>3632.84063091483</v>
      </c>
      <c r="O248" s="1212" t="n">
        <v>63967.3897053375</v>
      </c>
      <c r="P248" s="1342" t="n">
        <v>78722.9661804975</v>
      </c>
      <c r="Q248" s="1300" t="n">
        <v>32162.7471676425</v>
      </c>
      <c r="R248" s="1298" t="n">
        <v>96130.13687298</v>
      </c>
      <c r="S248" s="1373" t="n">
        <v>110885.71334814</v>
      </c>
    </row>
    <row r="249" customFormat="false" ht="16.5" hidden="false" customHeight="false" outlineLevel="0" collapsed="false">
      <c r="A249" s="1391" t="s">
        <v>342</v>
      </c>
      <c r="B249" s="1395" t="n">
        <f aca="false">J249</f>
        <v>200</v>
      </c>
      <c r="C249" s="1395" t="s">
        <v>496</v>
      </c>
      <c r="D249" s="1395" t="n">
        <f aca="false">K249</f>
        <v>400</v>
      </c>
      <c r="E249" s="1395" t="s">
        <v>496</v>
      </c>
      <c r="F249" s="1393" t="n">
        <f aca="false">L249</f>
        <v>2400</v>
      </c>
      <c r="G249" s="1395" t="s">
        <v>496</v>
      </c>
      <c r="H249" s="1392" t="n">
        <v>4</v>
      </c>
      <c r="I249" s="1394" t="s">
        <v>497</v>
      </c>
      <c r="J249" s="1338" t="n">
        <v>200</v>
      </c>
      <c r="K249" s="1226" t="n">
        <v>400</v>
      </c>
      <c r="L249" s="1209" t="n">
        <v>2400</v>
      </c>
      <c r="M249" s="1250" t="n">
        <v>45.7831722946276</v>
      </c>
      <c r="N249" s="1211" t="n">
        <v>3723.6616466877</v>
      </c>
      <c r="O249" s="1212" t="n">
        <v>65086.05740103</v>
      </c>
      <c r="P249" s="1342" t="n">
        <v>80097.39856773</v>
      </c>
      <c r="Q249" s="1300" t="n">
        <v>32725.7301932438</v>
      </c>
      <c r="R249" s="1298" t="n">
        <v>97811.7875942738</v>
      </c>
      <c r="S249" s="1373" t="n">
        <v>112823.128760974</v>
      </c>
    </row>
    <row r="250" customFormat="false" ht="16.5" hidden="false" customHeight="false" outlineLevel="0" collapsed="false">
      <c r="A250" s="1391" t="s">
        <v>342</v>
      </c>
      <c r="B250" s="1395" t="n">
        <f aca="false">J250</f>
        <v>200</v>
      </c>
      <c r="C250" s="1395" t="s">
        <v>496</v>
      </c>
      <c r="D250" s="1395" t="n">
        <f aca="false">K250</f>
        <v>400</v>
      </c>
      <c r="E250" s="1395" t="s">
        <v>496</v>
      </c>
      <c r="F250" s="1393" t="n">
        <f aca="false">L250</f>
        <v>2450</v>
      </c>
      <c r="G250" s="1395" t="s">
        <v>496</v>
      </c>
      <c r="H250" s="1392" t="n">
        <v>4</v>
      </c>
      <c r="I250" s="1394" t="s">
        <v>497</v>
      </c>
      <c r="J250" s="1338" t="n">
        <v>200</v>
      </c>
      <c r="K250" s="1226" t="n">
        <v>400</v>
      </c>
      <c r="L250" s="1209" t="n">
        <v>2450</v>
      </c>
      <c r="M250" s="1250" t="n">
        <v>46.65604971673</v>
      </c>
      <c r="N250" s="1211" t="n">
        <v>3814.48266246057</v>
      </c>
      <c r="O250" s="1212" t="n">
        <v>66204.7250967225</v>
      </c>
      <c r="P250" s="1342" t="n">
        <v>81471.8309549625</v>
      </c>
      <c r="Q250" s="1300" t="n">
        <v>33504.2100762188</v>
      </c>
      <c r="R250" s="1298" t="n">
        <v>99708.9351729413</v>
      </c>
      <c r="S250" s="1373" t="n">
        <v>114976.041031181</v>
      </c>
    </row>
    <row r="251" customFormat="false" ht="16.5" hidden="false" customHeight="false" outlineLevel="0" collapsed="false">
      <c r="A251" s="1391" t="s">
        <v>342</v>
      </c>
      <c r="B251" s="1395" t="n">
        <f aca="false">J251</f>
        <v>200</v>
      </c>
      <c r="C251" s="1395" t="s">
        <v>496</v>
      </c>
      <c r="D251" s="1395" t="n">
        <f aca="false">K251</f>
        <v>400</v>
      </c>
      <c r="E251" s="1395" t="s">
        <v>496</v>
      </c>
      <c r="F251" s="1393" t="n">
        <f aca="false">L251</f>
        <v>2500</v>
      </c>
      <c r="G251" s="1395" t="s">
        <v>496</v>
      </c>
      <c r="H251" s="1392" t="n">
        <v>4</v>
      </c>
      <c r="I251" s="1394" t="s">
        <v>497</v>
      </c>
      <c r="J251" s="1338" t="n">
        <v>200</v>
      </c>
      <c r="K251" s="1226" t="n">
        <v>400</v>
      </c>
      <c r="L251" s="1209" t="n">
        <v>2500</v>
      </c>
      <c r="M251" s="1250" t="n">
        <v>48.2694159388325</v>
      </c>
      <c r="N251" s="1211" t="n">
        <v>3905.30367823344</v>
      </c>
      <c r="O251" s="1212" t="n">
        <v>68410.8227025338</v>
      </c>
      <c r="P251" s="1342" t="n">
        <v>84409.7222711588</v>
      </c>
      <c r="Q251" s="1300" t="n">
        <v>34067.19310182</v>
      </c>
      <c r="R251" s="1298" t="n">
        <v>102478.015804354</v>
      </c>
      <c r="S251" s="1373" t="n">
        <v>118476.915372979</v>
      </c>
    </row>
    <row r="252" customFormat="false" ht="16.5" hidden="false" customHeight="false" outlineLevel="0" collapsed="false">
      <c r="A252" s="1391" t="s">
        <v>342</v>
      </c>
      <c r="B252" s="1395" t="n">
        <f aca="false">J252</f>
        <v>200</v>
      </c>
      <c r="C252" s="1395" t="s">
        <v>496</v>
      </c>
      <c r="D252" s="1395" t="n">
        <f aca="false">K252</f>
        <v>400</v>
      </c>
      <c r="E252" s="1395" t="s">
        <v>496</v>
      </c>
      <c r="F252" s="1393" t="n">
        <f aca="false">L252</f>
        <v>2550</v>
      </c>
      <c r="G252" s="1395" t="s">
        <v>496</v>
      </c>
      <c r="H252" s="1392" t="n">
        <v>4</v>
      </c>
      <c r="I252" s="1394" t="s">
        <v>497</v>
      </c>
      <c r="J252" s="1338" t="n">
        <v>200</v>
      </c>
      <c r="K252" s="1226" t="n">
        <v>400</v>
      </c>
      <c r="L252" s="1209" t="n">
        <v>2550</v>
      </c>
      <c r="M252" s="1250" t="n">
        <v>49.1422933609349</v>
      </c>
      <c r="N252" s="1211" t="n">
        <v>3996.12469400631</v>
      </c>
      <c r="O252" s="1212" t="n">
        <v>69870.2206279163</v>
      </c>
      <c r="P252" s="1342" t="n">
        <v>85797.2755333913</v>
      </c>
      <c r="Q252" s="1300" t="n">
        <v>34845.672984795</v>
      </c>
      <c r="R252" s="1298" t="n">
        <v>104715.893612711</v>
      </c>
      <c r="S252" s="1373" t="n">
        <v>120642.948518186</v>
      </c>
    </row>
    <row r="253" customFormat="false" ht="16.5" hidden="false" customHeight="false" outlineLevel="0" collapsed="false">
      <c r="A253" s="1391" t="s">
        <v>342</v>
      </c>
      <c r="B253" s="1392" t="n">
        <f aca="false">J253</f>
        <v>200</v>
      </c>
      <c r="C253" s="1392" t="s">
        <v>496</v>
      </c>
      <c r="D253" s="1392" t="n">
        <f aca="false">K253</f>
        <v>400</v>
      </c>
      <c r="E253" s="1392" t="s">
        <v>496</v>
      </c>
      <c r="F253" s="1393" t="n">
        <f aca="false">L253</f>
        <v>2600</v>
      </c>
      <c r="G253" s="1392" t="s">
        <v>496</v>
      </c>
      <c r="H253" s="1392" t="n">
        <v>4</v>
      </c>
      <c r="I253" s="1394" t="s">
        <v>497</v>
      </c>
      <c r="J253" s="1338" t="n">
        <v>200</v>
      </c>
      <c r="K253" s="1226" t="n">
        <v>400</v>
      </c>
      <c r="L253" s="1209" t="n">
        <v>2600</v>
      </c>
      <c r="M253" s="1250" t="n">
        <v>50.0151707830373</v>
      </c>
      <c r="N253" s="1211" t="n">
        <v>4086.94570977918</v>
      </c>
      <c r="O253" s="1212" t="n">
        <v>70988.8883236088</v>
      </c>
      <c r="P253" s="1342" t="n">
        <v>87171.7079206238</v>
      </c>
      <c r="Q253" s="1300" t="n">
        <v>35408.6560103963</v>
      </c>
      <c r="R253" s="1298" t="n">
        <v>106397.544334005</v>
      </c>
      <c r="S253" s="1373" t="n">
        <v>122580.36393102</v>
      </c>
    </row>
    <row r="254" customFormat="false" ht="16.5" hidden="false" customHeight="false" outlineLevel="0" collapsed="false">
      <c r="A254" s="1391" t="s">
        <v>342</v>
      </c>
      <c r="B254" s="1395" t="n">
        <f aca="false">J254</f>
        <v>200</v>
      </c>
      <c r="C254" s="1395" t="s">
        <v>496</v>
      </c>
      <c r="D254" s="1395" t="n">
        <f aca="false">K254</f>
        <v>400</v>
      </c>
      <c r="E254" s="1395" t="s">
        <v>496</v>
      </c>
      <c r="F254" s="1393" t="n">
        <f aca="false">L254</f>
        <v>2650</v>
      </c>
      <c r="G254" s="1395" t="s">
        <v>496</v>
      </c>
      <c r="H254" s="1392" t="n">
        <v>4</v>
      </c>
      <c r="I254" s="1394" t="s">
        <v>497</v>
      </c>
      <c r="J254" s="1338" t="n">
        <v>200</v>
      </c>
      <c r="K254" s="1226" t="n">
        <v>400</v>
      </c>
      <c r="L254" s="1209" t="n">
        <v>2650</v>
      </c>
      <c r="M254" s="1250" t="n">
        <v>50.8880482051398</v>
      </c>
      <c r="N254" s="1211" t="n">
        <v>4177.76672555205</v>
      </c>
      <c r="O254" s="1212" t="n">
        <v>72107.5560193013</v>
      </c>
      <c r="P254" s="1342" t="n">
        <v>88546.1403078563</v>
      </c>
      <c r="Q254" s="1300" t="n">
        <v>36187.1358933713</v>
      </c>
      <c r="R254" s="1298" t="n">
        <v>108294.691912673</v>
      </c>
      <c r="S254" s="1373" t="n">
        <v>124733.276201228</v>
      </c>
    </row>
    <row r="255" customFormat="false" ht="16.5" hidden="false" customHeight="false" outlineLevel="0" collapsed="false">
      <c r="A255" s="1391" t="s">
        <v>342</v>
      </c>
      <c r="B255" s="1395" t="n">
        <f aca="false">J255</f>
        <v>200</v>
      </c>
      <c r="C255" s="1395" t="s">
        <v>496</v>
      </c>
      <c r="D255" s="1395" t="n">
        <f aca="false">K255</f>
        <v>400</v>
      </c>
      <c r="E255" s="1395" t="s">
        <v>496</v>
      </c>
      <c r="F255" s="1393" t="n">
        <f aca="false">L255</f>
        <v>2700</v>
      </c>
      <c r="G255" s="1395" t="s">
        <v>496</v>
      </c>
      <c r="H255" s="1392" t="n">
        <v>4</v>
      </c>
      <c r="I255" s="1394" t="s">
        <v>497</v>
      </c>
      <c r="J255" s="1338" t="n">
        <v>200</v>
      </c>
      <c r="K255" s="1226" t="n">
        <v>400</v>
      </c>
      <c r="L255" s="1209" t="n">
        <v>2700</v>
      </c>
      <c r="M255" s="1250" t="n">
        <v>51.7609256272422</v>
      </c>
      <c r="N255" s="1211" t="n">
        <v>4268.58774132492</v>
      </c>
      <c r="O255" s="1212" t="n">
        <v>73226.2238462025</v>
      </c>
      <c r="P255" s="1342" t="n">
        <v>89920.5726950888</v>
      </c>
      <c r="Q255" s="1300" t="n">
        <v>36750.1189189725</v>
      </c>
      <c r="R255" s="1298" t="n">
        <v>109976.342765175</v>
      </c>
      <c r="S255" s="1373" t="n">
        <v>126670.691614061</v>
      </c>
    </row>
    <row r="256" customFormat="false" ht="16.5" hidden="false" customHeight="false" outlineLevel="0" collapsed="false">
      <c r="A256" s="1391" t="s">
        <v>342</v>
      </c>
      <c r="B256" s="1395" t="n">
        <f aca="false">J256</f>
        <v>200</v>
      </c>
      <c r="C256" s="1395" t="s">
        <v>496</v>
      </c>
      <c r="D256" s="1395" t="n">
        <f aca="false">K256</f>
        <v>400</v>
      </c>
      <c r="E256" s="1395" t="s">
        <v>496</v>
      </c>
      <c r="F256" s="1393" t="n">
        <f aca="false">L256</f>
        <v>2750</v>
      </c>
      <c r="G256" s="1395" t="s">
        <v>496</v>
      </c>
      <c r="H256" s="1392" t="n">
        <v>4</v>
      </c>
      <c r="I256" s="1394" t="s">
        <v>497</v>
      </c>
      <c r="J256" s="1338" t="n">
        <v>200</v>
      </c>
      <c r="K256" s="1226" t="n">
        <v>400</v>
      </c>
      <c r="L256" s="1209" t="n">
        <v>2750</v>
      </c>
      <c r="M256" s="1250" t="n">
        <v>52.6338030493446</v>
      </c>
      <c r="N256" s="1211" t="n">
        <v>4359.40875709779</v>
      </c>
      <c r="O256" s="1212" t="n">
        <v>74344.891541895</v>
      </c>
      <c r="P256" s="1342" t="n">
        <v>91295.0050823213</v>
      </c>
      <c r="Q256" s="1300" t="n">
        <v>37313.101813365</v>
      </c>
      <c r="R256" s="1298" t="n">
        <v>111657.99335526</v>
      </c>
      <c r="S256" s="1373" t="n">
        <v>128608.106895686</v>
      </c>
    </row>
    <row r="257" customFormat="false" ht="16.5" hidden="false" customHeight="false" outlineLevel="0" collapsed="false">
      <c r="A257" s="1391" t="s">
        <v>342</v>
      </c>
      <c r="B257" s="1395" t="n">
        <f aca="false">J257</f>
        <v>200</v>
      </c>
      <c r="C257" s="1395" t="s">
        <v>496</v>
      </c>
      <c r="D257" s="1395" t="n">
        <f aca="false">K257</f>
        <v>400</v>
      </c>
      <c r="E257" s="1395" t="s">
        <v>496</v>
      </c>
      <c r="F257" s="1393" t="n">
        <f aca="false">L257</f>
        <v>2800</v>
      </c>
      <c r="G257" s="1395" t="s">
        <v>496</v>
      </c>
      <c r="H257" s="1392" t="n">
        <v>4</v>
      </c>
      <c r="I257" s="1394" t="s">
        <v>497</v>
      </c>
      <c r="J257" s="1338" t="n">
        <v>200</v>
      </c>
      <c r="K257" s="1226" t="n">
        <v>400</v>
      </c>
      <c r="L257" s="1209" t="n">
        <v>2800</v>
      </c>
      <c r="M257" s="1250" t="n">
        <v>53.5066804714471</v>
      </c>
      <c r="N257" s="1211" t="n">
        <v>4450.22977287066</v>
      </c>
      <c r="O257" s="1212" t="n">
        <v>75463.5592375875</v>
      </c>
      <c r="P257" s="1342" t="n">
        <v>92669.4374695538</v>
      </c>
      <c r="Q257" s="1300" t="n">
        <v>38091.5818275488</v>
      </c>
      <c r="R257" s="1298" t="n">
        <v>113555.141065136</v>
      </c>
      <c r="S257" s="1373" t="n">
        <v>130761.019297103</v>
      </c>
    </row>
    <row r="258" customFormat="false" ht="16.5" hidden="false" customHeight="false" outlineLevel="0" collapsed="false">
      <c r="A258" s="1391" t="s">
        <v>342</v>
      </c>
      <c r="B258" s="1395" t="n">
        <f aca="false">J258</f>
        <v>200</v>
      </c>
      <c r="C258" s="1395" t="s">
        <v>496</v>
      </c>
      <c r="D258" s="1395" t="n">
        <f aca="false">K258</f>
        <v>400</v>
      </c>
      <c r="E258" s="1395" t="s">
        <v>496</v>
      </c>
      <c r="F258" s="1393" t="n">
        <f aca="false">L258</f>
        <v>2850</v>
      </c>
      <c r="G258" s="1395" t="s">
        <v>496</v>
      </c>
      <c r="H258" s="1392" t="n">
        <v>4</v>
      </c>
      <c r="I258" s="1394" t="s">
        <v>497</v>
      </c>
      <c r="J258" s="1338" t="n">
        <v>200</v>
      </c>
      <c r="K258" s="1226" t="n">
        <v>400</v>
      </c>
      <c r="L258" s="1209" t="n">
        <v>2850</v>
      </c>
      <c r="M258" s="1250" t="n">
        <v>54.3795578935495</v>
      </c>
      <c r="N258" s="1211" t="n">
        <v>4541.05078864353</v>
      </c>
      <c r="O258" s="1212" t="n">
        <v>76582.22693328</v>
      </c>
      <c r="P258" s="1342" t="n">
        <v>94043.8698567863</v>
      </c>
      <c r="Q258" s="1300" t="n">
        <v>38654.5647219413</v>
      </c>
      <c r="R258" s="1298" t="n">
        <v>115236.791655221</v>
      </c>
      <c r="S258" s="1373" t="n">
        <v>132698.434578728</v>
      </c>
    </row>
    <row r="259" customFormat="false" ht="16.5" hidden="false" customHeight="false" outlineLevel="0" collapsed="false">
      <c r="A259" s="1391" t="s">
        <v>342</v>
      </c>
      <c r="B259" s="1395" t="n">
        <f aca="false">J259</f>
        <v>200</v>
      </c>
      <c r="C259" s="1395" t="s">
        <v>496</v>
      </c>
      <c r="D259" s="1395" t="n">
        <f aca="false">K259</f>
        <v>400</v>
      </c>
      <c r="E259" s="1395" t="s">
        <v>496</v>
      </c>
      <c r="F259" s="1393" t="n">
        <f aca="false">L259</f>
        <v>2900</v>
      </c>
      <c r="G259" s="1395" t="s">
        <v>496</v>
      </c>
      <c r="H259" s="1392" t="n">
        <v>4</v>
      </c>
      <c r="I259" s="1394" t="s">
        <v>497</v>
      </c>
      <c r="J259" s="1338" t="n">
        <v>200</v>
      </c>
      <c r="K259" s="1226" t="n">
        <v>400</v>
      </c>
      <c r="L259" s="1209" t="n">
        <v>2900</v>
      </c>
      <c r="M259" s="1250" t="n">
        <v>55.2524353156519</v>
      </c>
      <c r="N259" s="1211" t="n">
        <v>4631.8718044164</v>
      </c>
      <c r="O259" s="1212" t="n">
        <v>77700.8946289725</v>
      </c>
      <c r="P259" s="1342" t="n">
        <v>95418.3022440188</v>
      </c>
      <c r="Q259" s="1300" t="n">
        <v>39433.044736125</v>
      </c>
      <c r="R259" s="1298" t="n">
        <v>117133.939365098</v>
      </c>
      <c r="S259" s="1373" t="n">
        <v>134851.346980144</v>
      </c>
    </row>
    <row r="260" customFormat="false" ht="16.5" hidden="false" customHeight="false" outlineLevel="0" collapsed="false">
      <c r="A260" s="1391" t="s">
        <v>342</v>
      </c>
      <c r="B260" s="1395" t="n">
        <f aca="false">J260</f>
        <v>200</v>
      </c>
      <c r="C260" s="1395" t="s">
        <v>496</v>
      </c>
      <c r="D260" s="1395" t="n">
        <f aca="false">K260</f>
        <v>400</v>
      </c>
      <c r="E260" s="1395" t="s">
        <v>496</v>
      </c>
      <c r="F260" s="1393" t="n">
        <f aca="false">L260</f>
        <v>2950</v>
      </c>
      <c r="G260" s="1395" t="s">
        <v>496</v>
      </c>
      <c r="H260" s="1392" t="n">
        <v>4</v>
      </c>
      <c r="I260" s="1394" t="s">
        <v>497</v>
      </c>
      <c r="J260" s="1338" t="n">
        <v>200</v>
      </c>
      <c r="K260" s="1226" t="n">
        <v>400</v>
      </c>
      <c r="L260" s="1209" t="n">
        <v>2950</v>
      </c>
      <c r="M260" s="1250" t="n">
        <v>56.1253127377544</v>
      </c>
      <c r="N260" s="1211" t="n">
        <v>4722.69282018927</v>
      </c>
      <c r="O260" s="1212" t="n">
        <v>78819.5624558738</v>
      </c>
      <c r="P260" s="1342" t="n">
        <v>96792.7346312513</v>
      </c>
      <c r="Q260" s="1300" t="n">
        <v>39996.0276305175</v>
      </c>
      <c r="R260" s="1298" t="n">
        <v>118815.590086391</v>
      </c>
      <c r="S260" s="1373" t="n">
        <v>136788.762261769</v>
      </c>
    </row>
    <row r="261" customFormat="false" ht="16.5" hidden="false" customHeight="false" outlineLevel="0" collapsed="false">
      <c r="A261" s="1391" t="s">
        <v>342</v>
      </c>
      <c r="B261" s="1395" t="n">
        <f aca="false">J261</f>
        <v>200</v>
      </c>
      <c r="C261" s="1395" t="s">
        <v>496</v>
      </c>
      <c r="D261" s="1395" t="n">
        <f aca="false">K261</f>
        <v>400</v>
      </c>
      <c r="E261" s="1395" t="s">
        <v>496</v>
      </c>
      <c r="F261" s="1393" t="n">
        <f aca="false">L261</f>
        <v>3000</v>
      </c>
      <c r="G261" s="1395" t="s">
        <v>496</v>
      </c>
      <c r="H261" s="1392" t="n">
        <v>4</v>
      </c>
      <c r="I261" s="1394" t="s">
        <v>497</v>
      </c>
      <c r="J261" s="1356" t="n">
        <v>200</v>
      </c>
      <c r="K261" s="1226" t="n">
        <v>400</v>
      </c>
      <c r="L261" s="1232" t="n">
        <v>3000</v>
      </c>
      <c r="M261" s="1380" t="n">
        <v>57.3103341598568</v>
      </c>
      <c r="N261" s="1234" t="n">
        <v>4813.51383596215</v>
      </c>
      <c r="O261" s="1235" t="n">
        <v>80197.9185095663</v>
      </c>
      <c r="P261" s="1353" t="n">
        <v>98426.8553764838</v>
      </c>
      <c r="Q261" s="1306" t="n">
        <v>40774.5076447013</v>
      </c>
      <c r="R261" s="1298" t="n">
        <v>120972.426154268</v>
      </c>
      <c r="S261" s="1373" t="n">
        <v>139201.363021185</v>
      </c>
    </row>
    <row r="262" customFormat="false" ht="15.75" hidden="false" customHeight="false" outlineLevel="0" collapsed="false">
      <c r="M262" s="1381"/>
      <c r="P262" s="179"/>
      <c r="S262" s="179"/>
    </row>
    <row r="263" customFormat="false" ht="15.75" hidden="false" customHeight="false" outlineLevel="0" collapsed="false">
      <c r="M263" s="1381"/>
      <c r="P263" s="179"/>
      <c r="S263" s="179"/>
    </row>
    <row r="264" customFormat="false" ht="15.75" hidden="false" customHeight="false" outlineLevel="0" collapsed="false">
      <c r="M264" s="1381"/>
      <c r="P264" s="179"/>
      <c r="S264" s="179"/>
    </row>
    <row r="265" customFormat="false" ht="15.75" hidden="false" customHeight="false" outlineLevel="0" collapsed="false">
      <c r="M265" s="1381"/>
      <c r="P265" s="179"/>
      <c r="S265" s="179"/>
    </row>
    <row r="266" customFormat="false" ht="15.75" hidden="false" customHeight="false" outlineLevel="0" collapsed="false">
      <c r="M266" s="1381"/>
      <c r="P266" s="179"/>
      <c r="S266" s="179"/>
    </row>
    <row r="267" customFormat="false" ht="15.75" hidden="false" customHeight="false" outlineLevel="0" collapsed="false">
      <c r="M267" s="1381"/>
      <c r="P267" s="179"/>
      <c r="S267" s="179"/>
    </row>
    <row r="268" customFormat="false" ht="15.75" hidden="false" customHeight="false" outlineLevel="0" collapsed="false">
      <c r="M268" s="1381"/>
      <c r="P268" s="179"/>
      <c r="S268" s="179"/>
    </row>
    <row r="269" customFormat="false" ht="15.75" hidden="false" customHeight="false" outlineLevel="0" collapsed="false">
      <c r="M269" s="1381"/>
      <c r="P269" s="179"/>
      <c r="S269" s="179"/>
    </row>
    <row r="270" customFormat="false" ht="15.75" hidden="false" customHeight="false" outlineLevel="0" collapsed="false">
      <c r="M270" s="1381"/>
      <c r="P270" s="179"/>
      <c r="S270" s="179"/>
    </row>
    <row r="271" customFormat="false" ht="15.75" hidden="false" customHeight="false" outlineLevel="0" collapsed="false">
      <c r="M271" s="1381"/>
      <c r="P271" s="179"/>
      <c r="S271" s="179"/>
    </row>
    <row r="272" customFormat="false" ht="15.75" hidden="false" customHeight="false" outlineLevel="0" collapsed="false">
      <c r="M272" s="1381"/>
      <c r="P272" s="179"/>
      <c r="S272" s="179"/>
    </row>
    <row r="273" customFormat="false" ht="15.75" hidden="false" customHeight="false" outlineLevel="0" collapsed="false">
      <c r="M273" s="1381"/>
      <c r="P273" s="179"/>
      <c r="S273" s="179"/>
    </row>
    <row r="274" customFormat="false" ht="15.75" hidden="false" customHeight="false" outlineLevel="0" collapsed="false">
      <c r="M274" s="1381"/>
      <c r="P274" s="179"/>
      <c r="S274" s="179"/>
    </row>
    <row r="275" customFormat="false" ht="15.75" hidden="false" customHeight="false" outlineLevel="0" collapsed="false">
      <c r="P275" s="179"/>
      <c r="S275" s="179"/>
    </row>
    <row r="276" customFormat="false" ht="15.75" hidden="false" customHeight="false" outlineLevel="0" collapsed="false">
      <c r="P276" s="179"/>
      <c r="S276" s="179"/>
    </row>
    <row r="277" customFormat="false" ht="15.75" hidden="false" customHeight="false" outlineLevel="0" collapsed="false">
      <c r="P277" s="179"/>
      <c r="S277" s="179"/>
    </row>
    <row r="278" customFormat="false" ht="15.75" hidden="false" customHeight="false" outlineLevel="0" collapsed="false">
      <c r="P278" s="179"/>
      <c r="S278" s="179"/>
    </row>
    <row r="279" customFormat="false" ht="15.75" hidden="false" customHeight="false" outlineLevel="0" collapsed="false">
      <c r="P279" s="179"/>
      <c r="S279" s="179"/>
    </row>
    <row r="280" customFormat="false" ht="15.75" hidden="false" customHeight="false" outlineLevel="0" collapsed="false">
      <c r="P280" s="179"/>
      <c r="S280" s="179"/>
    </row>
    <row r="281" customFormat="false" ht="15.75" hidden="false" customHeight="false" outlineLevel="0" collapsed="false">
      <c r="P281" s="179"/>
      <c r="S281" s="179"/>
    </row>
    <row r="282" customFormat="false" ht="15.75" hidden="false" customHeight="false" outlineLevel="0" collapsed="false">
      <c r="P282" s="179"/>
      <c r="S282" s="179"/>
    </row>
    <row r="283" customFormat="false" ht="15.75" hidden="false" customHeight="false" outlineLevel="0" collapsed="false">
      <c r="P283" s="179"/>
      <c r="S283" s="179"/>
    </row>
    <row r="284" customFormat="false" ht="15.75" hidden="false" customHeight="false" outlineLevel="0" collapsed="false">
      <c r="P284" s="179"/>
      <c r="S284" s="179"/>
    </row>
    <row r="285" customFormat="false" ht="15.75" hidden="false" customHeight="false" outlineLevel="0" collapsed="false">
      <c r="P285" s="179"/>
      <c r="S285" s="179"/>
    </row>
    <row r="286" customFormat="false" ht="15.75" hidden="false" customHeight="false" outlineLevel="0" collapsed="false">
      <c r="P286" s="179"/>
      <c r="S286" s="179"/>
    </row>
    <row r="287" customFormat="false" ht="15.75" hidden="false" customHeight="false" outlineLevel="0" collapsed="false">
      <c r="P287" s="179"/>
      <c r="S287" s="179"/>
    </row>
    <row r="288" customFormat="false" ht="15.75" hidden="false" customHeight="false" outlineLevel="0" collapsed="false">
      <c r="P288" s="179"/>
      <c r="S288" s="179"/>
    </row>
    <row r="289" customFormat="false" ht="15.75" hidden="false" customHeight="false" outlineLevel="0" collapsed="false">
      <c r="P289" s="179"/>
      <c r="S289" s="179"/>
    </row>
    <row r="290" customFormat="false" ht="15.75" hidden="false" customHeight="false" outlineLevel="0" collapsed="false">
      <c r="P290" s="179"/>
      <c r="S290" s="179"/>
    </row>
    <row r="291" customFormat="false" ht="15.75" hidden="false" customHeight="false" outlineLevel="0" collapsed="false">
      <c r="P291" s="179"/>
      <c r="S291" s="179"/>
    </row>
    <row r="292" customFormat="false" ht="15.75" hidden="false" customHeight="false" outlineLevel="0" collapsed="false">
      <c r="P292" s="179"/>
      <c r="S292" s="179"/>
    </row>
    <row r="293" customFormat="false" ht="15.75" hidden="false" customHeight="false" outlineLevel="0" collapsed="false">
      <c r="P293" s="179"/>
      <c r="S293" s="179"/>
    </row>
    <row r="294" customFormat="false" ht="15.75" hidden="false" customHeight="false" outlineLevel="0" collapsed="false">
      <c r="P294" s="179"/>
      <c r="S294" s="179"/>
    </row>
    <row r="295" customFormat="false" ht="15.75" hidden="false" customHeight="false" outlineLevel="0" collapsed="false">
      <c r="P295" s="179"/>
      <c r="S295" s="179"/>
    </row>
    <row r="296" customFormat="false" ht="15.75" hidden="false" customHeight="false" outlineLevel="0" collapsed="false">
      <c r="P296" s="179"/>
      <c r="S296" s="179"/>
    </row>
    <row r="297" customFormat="false" ht="15.75" hidden="false" customHeight="false" outlineLevel="0" collapsed="false">
      <c r="P297" s="179"/>
      <c r="S297" s="179"/>
    </row>
    <row r="298" customFormat="false" ht="15.75" hidden="false" customHeight="false" outlineLevel="0" collapsed="false">
      <c r="P298" s="179"/>
      <c r="S298" s="179"/>
    </row>
    <row r="299" customFormat="false" ht="15.75" hidden="false" customHeight="false" outlineLevel="0" collapsed="false">
      <c r="P299" s="179"/>
      <c r="S299" s="179"/>
    </row>
    <row r="300" customFormat="false" ht="15.75" hidden="false" customHeight="false" outlineLevel="0" collapsed="false">
      <c r="P300" s="179"/>
      <c r="S300" s="179"/>
    </row>
    <row r="301" customFormat="false" ht="15.75" hidden="false" customHeight="false" outlineLevel="0" collapsed="false">
      <c r="P301" s="179"/>
      <c r="S301" s="179"/>
    </row>
    <row r="302" customFormat="false" ht="15.75" hidden="false" customHeight="false" outlineLevel="0" collapsed="false">
      <c r="P302" s="179"/>
      <c r="S302" s="179"/>
    </row>
    <row r="303" customFormat="false" ht="15.75" hidden="false" customHeight="false" outlineLevel="0" collapsed="false">
      <c r="P303" s="179"/>
      <c r="S303" s="179"/>
    </row>
    <row r="304" customFormat="false" ht="15.75" hidden="false" customHeight="false" outlineLevel="0" collapsed="false">
      <c r="P304" s="179"/>
      <c r="S304" s="179"/>
    </row>
    <row r="305" customFormat="false" ht="15.75" hidden="false" customHeight="false" outlineLevel="0" collapsed="false">
      <c r="P305" s="179"/>
      <c r="S305" s="179"/>
    </row>
    <row r="306" customFormat="false" ht="15.75" hidden="false" customHeight="false" outlineLevel="0" collapsed="false">
      <c r="P306" s="179"/>
      <c r="S306" s="179"/>
    </row>
    <row r="307" customFormat="false" ht="15.75" hidden="false" customHeight="false" outlineLevel="0" collapsed="false">
      <c r="P307" s="179"/>
      <c r="S307" s="179"/>
    </row>
    <row r="308" customFormat="false" ht="15.75" hidden="false" customHeight="false" outlineLevel="0" collapsed="false">
      <c r="P308" s="179"/>
      <c r="S308" s="179"/>
    </row>
    <row r="309" customFormat="false" ht="15.75" hidden="false" customHeight="false" outlineLevel="0" collapsed="false">
      <c r="P309" s="179"/>
      <c r="S309" s="179"/>
    </row>
    <row r="310" customFormat="false" ht="15.75" hidden="false" customHeight="false" outlineLevel="0" collapsed="false">
      <c r="P310" s="179"/>
      <c r="S310" s="179"/>
    </row>
    <row r="311" customFormat="false" ht="15.75" hidden="false" customHeight="false" outlineLevel="0" collapsed="false">
      <c r="P311" s="179"/>
      <c r="S311" s="179"/>
    </row>
    <row r="312" customFormat="false" ht="15.75" hidden="false" customHeight="false" outlineLevel="0" collapsed="false">
      <c r="P312" s="179"/>
      <c r="S312" s="179"/>
    </row>
    <row r="313" customFormat="false" ht="15.75" hidden="false" customHeight="false" outlineLevel="0" collapsed="false">
      <c r="P313" s="179"/>
      <c r="S313" s="179"/>
    </row>
    <row r="314" customFormat="false" ht="15.75" hidden="false" customHeight="false" outlineLevel="0" collapsed="false">
      <c r="P314" s="179"/>
      <c r="S314" s="179"/>
    </row>
    <row r="315" customFormat="false" ht="15.75" hidden="false" customHeight="false" outlineLevel="0" collapsed="false">
      <c r="P315" s="179"/>
      <c r="S315" s="179"/>
    </row>
    <row r="316" customFormat="false" ht="15.75" hidden="false" customHeight="false" outlineLevel="0" collapsed="false">
      <c r="P316" s="179"/>
      <c r="S316" s="179"/>
    </row>
    <row r="317" customFormat="false" ht="15.75" hidden="false" customHeight="false" outlineLevel="0" collapsed="false">
      <c r="P317" s="179"/>
      <c r="S317" s="179"/>
    </row>
    <row r="318" customFormat="false" ht="15.75" hidden="false" customHeight="false" outlineLevel="0" collapsed="false">
      <c r="P318" s="179"/>
      <c r="S318" s="179"/>
    </row>
    <row r="319" customFormat="false" ht="15.75" hidden="false" customHeight="false" outlineLevel="0" collapsed="false">
      <c r="P319" s="179"/>
      <c r="S319" s="179"/>
    </row>
    <row r="320" customFormat="false" ht="15.75" hidden="false" customHeight="false" outlineLevel="0" collapsed="false">
      <c r="P320" s="179"/>
      <c r="S320" s="179"/>
    </row>
    <row r="321" customFormat="false" ht="15.75" hidden="false" customHeight="false" outlineLevel="0" collapsed="false">
      <c r="P321" s="179"/>
      <c r="S321" s="179"/>
    </row>
    <row r="322" customFormat="false" ht="15.75" hidden="false" customHeight="false" outlineLevel="0" collapsed="false">
      <c r="P322" s="179"/>
      <c r="S322" s="179"/>
    </row>
    <row r="323" customFormat="false" ht="15.75" hidden="false" customHeight="false" outlineLevel="0" collapsed="false">
      <c r="P323" s="179"/>
      <c r="S323" s="179"/>
    </row>
    <row r="324" customFormat="false" ht="15.75" hidden="false" customHeight="false" outlineLevel="0" collapsed="false">
      <c r="P324" s="179"/>
      <c r="S324" s="179"/>
    </row>
    <row r="325" customFormat="false" ht="15.75" hidden="false" customHeight="false" outlineLevel="0" collapsed="false">
      <c r="P325" s="179"/>
      <c r="S325" s="179"/>
    </row>
    <row r="326" customFormat="false" ht="15.75" hidden="false" customHeight="false" outlineLevel="0" collapsed="false">
      <c r="P326" s="179"/>
      <c r="S326" s="179"/>
    </row>
    <row r="327" customFormat="false" ht="15.75" hidden="false" customHeight="false" outlineLevel="0" collapsed="false">
      <c r="P327" s="179"/>
      <c r="S327" s="179"/>
    </row>
    <row r="328" customFormat="false" ht="15.75" hidden="false" customHeight="false" outlineLevel="0" collapsed="false">
      <c r="P328" s="179"/>
      <c r="S328" s="179"/>
    </row>
    <row r="329" customFormat="false" ht="15.75" hidden="false" customHeight="false" outlineLevel="0" collapsed="false">
      <c r="P329" s="179"/>
      <c r="S329" s="179"/>
    </row>
    <row r="330" customFormat="false" ht="15.75" hidden="false" customHeight="false" outlineLevel="0" collapsed="false">
      <c r="P330" s="179"/>
      <c r="S330" s="179"/>
    </row>
    <row r="331" customFormat="false" ht="15.75" hidden="false" customHeight="false" outlineLevel="0" collapsed="false">
      <c r="P331" s="179"/>
      <c r="S331" s="179"/>
    </row>
    <row r="332" customFormat="false" ht="15.75" hidden="false" customHeight="false" outlineLevel="0" collapsed="false">
      <c r="P332" s="179"/>
      <c r="S332" s="179"/>
    </row>
    <row r="333" customFormat="false" ht="15.75" hidden="false" customHeight="false" outlineLevel="0" collapsed="false">
      <c r="P333" s="179"/>
      <c r="S333" s="179"/>
    </row>
    <row r="334" customFormat="false" ht="15.75" hidden="false" customHeight="false" outlineLevel="0" collapsed="false">
      <c r="P334" s="179"/>
      <c r="S334" s="179"/>
    </row>
    <row r="335" customFormat="false" ht="15.75" hidden="false" customHeight="false" outlineLevel="0" collapsed="false">
      <c r="P335" s="179"/>
      <c r="S335" s="179"/>
    </row>
    <row r="336" customFormat="false" ht="15.75" hidden="false" customHeight="false" outlineLevel="0" collapsed="false">
      <c r="P336" s="179"/>
      <c r="S336" s="179"/>
    </row>
    <row r="337" customFormat="false" ht="15.75" hidden="false" customHeight="false" outlineLevel="0" collapsed="false">
      <c r="P337" s="179"/>
      <c r="S337" s="179"/>
    </row>
    <row r="338" customFormat="false" ht="15.75" hidden="false" customHeight="false" outlineLevel="0" collapsed="false">
      <c r="P338" s="179"/>
      <c r="S338" s="179"/>
    </row>
    <row r="339" customFormat="false" ht="15.75" hidden="false" customHeight="false" outlineLevel="0" collapsed="false">
      <c r="P339" s="179"/>
      <c r="S339" s="179"/>
    </row>
    <row r="340" customFormat="false" ht="15.75" hidden="false" customHeight="false" outlineLevel="0" collapsed="false">
      <c r="P340" s="179"/>
      <c r="S340" s="179"/>
    </row>
    <row r="341" customFormat="false" ht="15.75" hidden="false" customHeight="false" outlineLevel="0" collapsed="false">
      <c r="P341" s="179"/>
      <c r="S341" s="179"/>
    </row>
    <row r="342" customFormat="false" ht="15.75" hidden="false" customHeight="false" outlineLevel="0" collapsed="false">
      <c r="P342" s="179"/>
      <c r="S342" s="179"/>
    </row>
    <row r="343" customFormat="false" ht="15.75" hidden="false" customHeight="false" outlineLevel="0" collapsed="false">
      <c r="P343" s="179"/>
      <c r="S343" s="179"/>
    </row>
    <row r="344" customFormat="false" ht="15.75" hidden="false" customHeight="false" outlineLevel="0" collapsed="false">
      <c r="P344" s="179"/>
      <c r="S344" s="179"/>
    </row>
    <row r="345" customFormat="false" ht="15.75" hidden="false" customHeight="false" outlineLevel="0" collapsed="false">
      <c r="P345" s="179"/>
      <c r="S345" s="179"/>
    </row>
    <row r="346" customFormat="false" ht="15.75" hidden="false" customHeight="false" outlineLevel="0" collapsed="false">
      <c r="P346" s="179"/>
      <c r="S346" s="179"/>
    </row>
    <row r="347" customFormat="false" ht="15.75" hidden="false" customHeight="false" outlineLevel="0" collapsed="false">
      <c r="P347" s="179"/>
      <c r="S347" s="179"/>
    </row>
    <row r="348" customFormat="false" ht="15.75" hidden="false" customHeight="false" outlineLevel="0" collapsed="false">
      <c r="P348" s="179"/>
      <c r="S348" s="179"/>
    </row>
    <row r="349" customFormat="false" ht="15.75" hidden="false" customHeight="false" outlineLevel="0" collapsed="false">
      <c r="P349" s="179"/>
      <c r="S349" s="179"/>
    </row>
    <row r="350" customFormat="false" ht="15.75" hidden="false" customHeight="false" outlineLevel="0" collapsed="false">
      <c r="P350" s="179"/>
      <c r="S350" s="179"/>
    </row>
    <row r="351" customFormat="false" ht="15.75" hidden="false" customHeight="false" outlineLevel="0" collapsed="false">
      <c r="P351" s="179"/>
      <c r="S351" s="179"/>
    </row>
    <row r="352" customFormat="false" ht="15.75" hidden="false" customHeight="false" outlineLevel="0" collapsed="false">
      <c r="P352" s="179"/>
      <c r="S352" s="179"/>
    </row>
    <row r="353" customFormat="false" ht="15.75" hidden="false" customHeight="false" outlineLevel="0" collapsed="false">
      <c r="P353" s="179"/>
      <c r="S353" s="179"/>
    </row>
    <row r="354" customFormat="false" ht="15.75" hidden="false" customHeight="false" outlineLevel="0" collapsed="false">
      <c r="P354" s="179"/>
      <c r="S354" s="179"/>
    </row>
    <row r="355" customFormat="false" ht="15.75" hidden="false" customHeight="false" outlineLevel="0" collapsed="false">
      <c r="P355" s="179"/>
      <c r="S355" s="179"/>
    </row>
    <row r="356" customFormat="false" ht="15.75" hidden="false" customHeight="false" outlineLevel="0" collapsed="false">
      <c r="P356" s="179"/>
      <c r="S356" s="179"/>
    </row>
    <row r="357" customFormat="false" ht="15.75" hidden="false" customHeight="false" outlineLevel="0" collapsed="false">
      <c r="P357" s="179"/>
      <c r="S357" s="179"/>
    </row>
    <row r="358" customFormat="false" ht="15.75" hidden="false" customHeight="false" outlineLevel="0" collapsed="false">
      <c r="P358" s="179"/>
      <c r="S358" s="179"/>
    </row>
    <row r="359" customFormat="false" ht="15.75" hidden="false" customHeight="false" outlineLevel="0" collapsed="false">
      <c r="P359" s="179"/>
      <c r="S359" s="179"/>
    </row>
    <row r="360" customFormat="false" ht="15.75" hidden="false" customHeight="false" outlineLevel="0" collapsed="false">
      <c r="P360" s="179"/>
      <c r="S360" s="179"/>
    </row>
    <row r="361" customFormat="false" ht="15.75" hidden="false" customHeight="false" outlineLevel="0" collapsed="false">
      <c r="P361" s="179"/>
      <c r="S361" s="179"/>
    </row>
    <row r="362" customFormat="false" ht="15.75" hidden="false" customHeight="false" outlineLevel="0" collapsed="false">
      <c r="P362" s="179"/>
      <c r="S362" s="179"/>
    </row>
    <row r="363" customFormat="false" ht="15.75" hidden="false" customHeight="false" outlineLevel="0" collapsed="false">
      <c r="P363" s="179"/>
      <c r="S363" s="179"/>
    </row>
    <row r="364" customFormat="false" ht="15.75" hidden="false" customHeight="false" outlineLevel="0" collapsed="false">
      <c r="P364" s="179"/>
      <c r="S364" s="179"/>
    </row>
    <row r="365" customFormat="false" ht="15.75" hidden="false" customHeight="false" outlineLevel="0" collapsed="false">
      <c r="P365" s="179"/>
      <c r="S365" s="179"/>
    </row>
    <row r="366" customFormat="false" ht="15.75" hidden="false" customHeight="false" outlineLevel="0" collapsed="false">
      <c r="P366" s="179"/>
      <c r="S366" s="179"/>
    </row>
    <row r="367" customFormat="false" ht="15.75" hidden="false" customHeight="false" outlineLevel="0" collapsed="false">
      <c r="P367" s="179"/>
      <c r="S367" s="179"/>
    </row>
    <row r="368" customFormat="false" ht="15.75" hidden="false" customHeight="false" outlineLevel="0" collapsed="false">
      <c r="P368" s="179"/>
      <c r="S368" s="179"/>
    </row>
    <row r="369" customFormat="false" ht="15.75" hidden="false" customHeight="false" outlineLevel="0" collapsed="false">
      <c r="P369" s="179"/>
      <c r="S369" s="179"/>
    </row>
    <row r="370" customFormat="false" ht="15.75" hidden="false" customHeight="false" outlineLevel="0" collapsed="false">
      <c r="P370" s="179"/>
      <c r="S370" s="179"/>
    </row>
    <row r="371" customFormat="false" ht="15.75" hidden="false" customHeight="false" outlineLevel="0" collapsed="false">
      <c r="P371" s="179"/>
      <c r="S371" s="179"/>
    </row>
    <row r="372" customFormat="false" ht="15.75" hidden="false" customHeight="false" outlineLevel="0" collapsed="false">
      <c r="P372" s="179"/>
      <c r="S372" s="179"/>
    </row>
    <row r="373" customFormat="false" ht="15.75" hidden="false" customHeight="false" outlineLevel="0" collapsed="false">
      <c r="P373" s="179"/>
      <c r="S373" s="179"/>
    </row>
    <row r="374" customFormat="false" ht="15.75" hidden="false" customHeight="false" outlineLevel="0" collapsed="false">
      <c r="P374" s="179"/>
      <c r="S374" s="179"/>
    </row>
    <row r="375" customFormat="false" ht="15.75" hidden="false" customHeight="false" outlineLevel="0" collapsed="false">
      <c r="P375" s="179"/>
      <c r="S375" s="179"/>
    </row>
    <row r="376" customFormat="false" ht="15.75" hidden="false" customHeight="false" outlineLevel="0" collapsed="false">
      <c r="P376" s="179"/>
      <c r="S376" s="179"/>
    </row>
  </sheetData>
  <mergeCells count="19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58:S58"/>
    <mergeCell ref="A59:S59"/>
    <mergeCell ref="A109:S109"/>
    <mergeCell ref="A110:S110"/>
    <mergeCell ref="A160:S160"/>
    <mergeCell ref="A161:S161"/>
    <mergeCell ref="A211:S211"/>
    <mergeCell ref="A212:S212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20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Y27" activeCellId="0" sqref="Y27"/>
    </sheetView>
  </sheetViews>
  <sheetFormatPr defaultRowHeight="15.75" zeroHeight="false" outlineLevelRow="0" outlineLevelCol="0"/>
  <cols>
    <col collapsed="false" customWidth="true" hidden="false" outlineLevel="0" max="1" min="1" style="1179" width="9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6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6" width="11.3"/>
    <col collapsed="false" customWidth="true" hidden="false" outlineLevel="0" max="13" min="13" style="1181" width="15.57"/>
    <col collapsed="false" customWidth="true" hidden="false" outlineLevel="0" max="14" min="14" style="1414" width="19.14"/>
    <col collapsed="false" customWidth="true" hidden="false" outlineLevel="0" max="15" min="15" style="1187" width="27.71"/>
    <col collapsed="false" customWidth="true" hidden="false" outlineLevel="0" max="16" min="16" style="1182" width="27.71"/>
    <col collapsed="false" customWidth="true" hidden="false" outlineLevel="0" max="17" min="17" style="1182" width="26.29"/>
    <col collapsed="false" customWidth="true" hidden="false" outlineLevel="0" max="1025" min="18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K1" s="1180"/>
      <c r="L1" s="1180"/>
      <c r="O1" s="1182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K2" s="1180"/>
      <c r="L2" s="1180"/>
      <c r="N2" s="1179"/>
      <c r="O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N3" s="1181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415" t="s">
        <v>544</v>
      </c>
      <c r="P4" s="1416" t="s">
        <v>488</v>
      </c>
      <c r="Q4" s="1417" t="s">
        <v>545</v>
      </c>
    </row>
    <row r="5" customFormat="false" ht="69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20" t="s">
        <v>237</v>
      </c>
      <c r="K5" s="1321" t="s">
        <v>124</v>
      </c>
      <c r="L5" s="1321" t="s">
        <v>158</v>
      </c>
      <c r="M5" s="1322" t="s">
        <v>491</v>
      </c>
      <c r="N5" s="1317"/>
      <c r="O5" s="1415"/>
      <c r="P5" s="1416"/>
      <c r="Q5" s="1417"/>
    </row>
    <row r="6" customFormat="false" ht="21.75" hidden="false" customHeight="true" outlineLevel="0" collapsed="false">
      <c r="A6" s="1201" t="s">
        <v>537</v>
      </c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201"/>
    </row>
    <row r="7" customFormat="false" ht="15" hidden="false" customHeight="true" outlineLevel="0" collapsed="false">
      <c r="A7" s="1418" t="s">
        <v>528</v>
      </c>
      <c r="B7" s="1418"/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</row>
    <row r="8" customFormat="false" ht="16.5" hidden="false" customHeight="true" outlineLevel="0" collapsed="false">
      <c r="A8" s="1324" t="s">
        <v>368</v>
      </c>
      <c r="B8" s="1325" t="n">
        <f aca="false">J8</f>
        <v>75</v>
      </c>
      <c r="C8" s="1325" t="s">
        <v>496</v>
      </c>
      <c r="D8" s="1325" t="n">
        <f aca="false">K8</f>
        <v>200</v>
      </c>
      <c r="E8" s="1325" t="s">
        <v>496</v>
      </c>
      <c r="F8" s="1326" t="n">
        <f aca="false">L8</f>
        <v>600</v>
      </c>
      <c r="G8" s="1325" t="s">
        <v>496</v>
      </c>
      <c r="H8" s="1325" t="n">
        <v>2</v>
      </c>
      <c r="I8" s="1327" t="s">
        <v>497</v>
      </c>
      <c r="J8" s="1258" t="n">
        <v>75</v>
      </c>
      <c r="K8" s="1329" t="n">
        <v>200</v>
      </c>
      <c r="L8" s="1329" t="n">
        <v>600</v>
      </c>
      <c r="M8" s="1330" t="n">
        <v>4.21816716768632</v>
      </c>
      <c r="N8" s="1419" t="n">
        <v>58.5111</v>
      </c>
      <c r="O8" s="1331" t="n">
        <v>8262.78508951875</v>
      </c>
      <c r="P8" s="1333" t="n">
        <v>4670.4932817075</v>
      </c>
      <c r="Q8" s="1262" t="n">
        <v>12933.2783712263</v>
      </c>
    </row>
    <row r="9" customFormat="false" ht="16.5" hidden="false" customHeight="true" outlineLevel="0" collapsed="false">
      <c r="A9" s="1324" t="s">
        <v>368</v>
      </c>
      <c r="B9" s="1337" t="n">
        <f aca="false">J9</f>
        <v>75</v>
      </c>
      <c r="C9" s="1337" t="s">
        <v>496</v>
      </c>
      <c r="D9" s="1337" t="n">
        <f aca="false">K9</f>
        <v>200</v>
      </c>
      <c r="E9" s="1337" t="s">
        <v>496</v>
      </c>
      <c r="F9" s="1326" t="n">
        <f aca="false">L9</f>
        <v>650</v>
      </c>
      <c r="G9" s="1337" t="s">
        <v>496</v>
      </c>
      <c r="H9" s="1325" t="n">
        <v>2</v>
      </c>
      <c r="I9" s="1327" t="s">
        <v>497</v>
      </c>
      <c r="J9" s="1208" t="n">
        <v>75</v>
      </c>
      <c r="K9" s="1339" t="n">
        <v>200</v>
      </c>
      <c r="L9" s="1339" t="n">
        <v>650</v>
      </c>
      <c r="M9" s="1340" t="n">
        <v>4.51428290270947</v>
      </c>
      <c r="N9" s="1420" t="n">
        <v>70.21332</v>
      </c>
      <c r="O9" s="1341" t="n">
        <v>8617.1039534025</v>
      </c>
      <c r="P9" s="1300" t="n">
        <v>4917.998382435</v>
      </c>
      <c r="Q9" s="1213" t="n">
        <v>13535.1023358375</v>
      </c>
    </row>
    <row r="10" customFormat="false" ht="16.5" hidden="false" customHeight="true" outlineLevel="0" collapsed="false">
      <c r="A10" s="1324" t="s">
        <v>368</v>
      </c>
      <c r="B10" s="1337" t="n">
        <f aca="false">J10</f>
        <v>75</v>
      </c>
      <c r="C10" s="1337" t="s">
        <v>496</v>
      </c>
      <c r="D10" s="1337" t="n">
        <f aca="false">K10</f>
        <v>200</v>
      </c>
      <c r="E10" s="1337" t="s">
        <v>496</v>
      </c>
      <c r="F10" s="1326" t="n">
        <f aca="false">L10</f>
        <v>700</v>
      </c>
      <c r="G10" s="1337" t="s">
        <v>496</v>
      </c>
      <c r="H10" s="1325" t="n">
        <v>2</v>
      </c>
      <c r="I10" s="1327" t="s">
        <v>497</v>
      </c>
      <c r="J10" s="1208" t="n">
        <v>75</v>
      </c>
      <c r="K10" s="1339" t="n">
        <v>200</v>
      </c>
      <c r="L10" s="1339" t="n">
        <v>700</v>
      </c>
      <c r="M10" s="1340" t="n">
        <v>4.82743863773263</v>
      </c>
      <c r="N10" s="1420" t="n">
        <v>81.91554</v>
      </c>
      <c r="O10" s="1341" t="n">
        <v>8971.42281728625</v>
      </c>
      <c r="P10" s="1300" t="n">
        <v>5373.68479668</v>
      </c>
      <c r="Q10" s="1213" t="n">
        <v>14345.1076139663</v>
      </c>
    </row>
    <row r="11" customFormat="false" ht="16.5" hidden="false" customHeight="true" outlineLevel="0" collapsed="false">
      <c r="A11" s="1324" t="s">
        <v>368</v>
      </c>
      <c r="B11" s="1337" t="n">
        <f aca="false">J11</f>
        <v>75</v>
      </c>
      <c r="C11" s="1337" t="s">
        <v>496</v>
      </c>
      <c r="D11" s="1337" t="n">
        <f aca="false">K11</f>
        <v>200</v>
      </c>
      <c r="E11" s="1337" t="s">
        <v>496</v>
      </c>
      <c r="F11" s="1326" t="n">
        <f aca="false">L11</f>
        <v>750</v>
      </c>
      <c r="G11" s="1337" t="s">
        <v>496</v>
      </c>
      <c r="H11" s="1325" t="n">
        <v>2</v>
      </c>
      <c r="I11" s="1327" t="s">
        <v>497</v>
      </c>
      <c r="J11" s="1208" t="n">
        <v>75</v>
      </c>
      <c r="K11" s="1339" t="n">
        <v>200</v>
      </c>
      <c r="L11" s="1339" t="n">
        <v>750</v>
      </c>
      <c r="M11" s="1340" t="n">
        <v>5.12355437275579</v>
      </c>
      <c r="N11" s="1420" t="n">
        <v>93.61776</v>
      </c>
      <c r="O11" s="1341" t="n">
        <v>9325.74154996125</v>
      </c>
      <c r="P11" s="1300" t="n">
        <v>5621.1898974075</v>
      </c>
      <c r="Q11" s="1213" t="n">
        <v>14946.9314473688</v>
      </c>
    </row>
    <row r="12" customFormat="false" ht="16.5" hidden="false" customHeight="true" outlineLevel="0" collapsed="false">
      <c r="A12" s="1324" t="s">
        <v>368</v>
      </c>
      <c r="B12" s="1337" t="n">
        <f aca="false">J12</f>
        <v>75</v>
      </c>
      <c r="C12" s="1337" t="s">
        <v>496</v>
      </c>
      <c r="D12" s="1337" t="n">
        <f aca="false">K12</f>
        <v>200</v>
      </c>
      <c r="E12" s="1337" t="s">
        <v>496</v>
      </c>
      <c r="F12" s="1326" t="n">
        <f aca="false">L12</f>
        <v>800</v>
      </c>
      <c r="G12" s="1337" t="s">
        <v>496</v>
      </c>
      <c r="H12" s="1325" t="n">
        <v>2</v>
      </c>
      <c r="I12" s="1327" t="s">
        <v>497</v>
      </c>
      <c r="J12" s="1208" t="n">
        <v>75</v>
      </c>
      <c r="K12" s="1339" t="n">
        <v>200</v>
      </c>
      <c r="L12" s="1339" t="n">
        <v>800</v>
      </c>
      <c r="M12" s="1340" t="n">
        <v>5.41967010777895</v>
      </c>
      <c r="N12" s="1420" t="n">
        <v>105.31998</v>
      </c>
      <c r="O12" s="1341" t="n">
        <v>9680.060413845</v>
      </c>
      <c r="P12" s="1300" t="n">
        <v>5868.694998135</v>
      </c>
      <c r="Q12" s="1213" t="n">
        <v>15548.75541198</v>
      </c>
    </row>
    <row r="13" customFormat="false" ht="16.5" hidden="false" customHeight="true" outlineLevel="0" collapsed="false">
      <c r="A13" s="1324" t="s">
        <v>368</v>
      </c>
      <c r="B13" s="1337" t="n">
        <f aca="false">J13</f>
        <v>75</v>
      </c>
      <c r="C13" s="1337" t="s">
        <v>496</v>
      </c>
      <c r="D13" s="1337" t="n">
        <f aca="false">K13</f>
        <v>200</v>
      </c>
      <c r="E13" s="1337" t="s">
        <v>496</v>
      </c>
      <c r="F13" s="1326" t="n">
        <f aca="false">L13</f>
        <v>850</v>
      </c>
      <c r="G13" s="1337" t="s">
        <v>496</v>
      </c>
      <c r="H13" s="1325" t="n">
        <v>2</v>
      </c>
      <c r="I13" s="1327" t="s">
        <v>497</v>
      </c>
      <c r="J13" s="1208" t="n">
        <v>75</v>
      </c>
      <c r="K13" s="1339" t="n">
        <v>200</v>
      </c>
      <c r="L13" s="1339" t="n">
        <v>850</v>
      </c>
      <c r="M13" s="1340" t="n">
        <v>5.73282584280211</v>
      </c>
      <c r="N13" s="1420" t="n">
        <v>117.0222</v>
      </c>
      <c r="O13" s="1341" t="n">
        <v>10034.3792777288</v>
      </c>
      <c r="P13" s="1300" t="n">
        <v>6324.38141238</v>
      </c>
      <c r="Q13" s="1213" t="n">
        <v>16358.7606901088</v>
      </c>
    </row>
    <row r="14" customFormat="false" ht="16.5" hidden="false" customHeight="true" outlineLevel="0" collapsed="false">
      <c r="A14" s="1324" t="s">
        <v>368</v>
      </c>
      <c r="B14" s="1337" t="n">
        <f aca="false">J14</f>
        <v>75</v>
      </c>
      <c r="C14" s="1337" t="s">
        <v>496</v>
      </c>
      <c r="D14" s="1337" t="n">
        <f aca="false">K14</f>
        <v>200</v>
      </c>
      <c r="E14" s="1337" t="s">
        <v>496</v>
      </c>
      <c r="F14" s="1326" t="n">
        <f aca="false">L14</f>
        <v>900</v>
      </c>
      <c r="G14" s="1337" t="s">
        <v>496</v>
      </c>
      <c r="H14" s="1325" t="n">
        <v>2</v>
      </c>
      <c r="I14" s="1327" t="s">
        <v>497</v>
      </c>
      <c r="J14" s="1208" t="n">
        <v>75</v>
      </c>
      <c r="K14" s="1339" t="n">
        <v>200</v>
      </c>
      <c r="L14" s="1339" t="n">
        <v>900</v>
      </c>
      <c r="M14" s="1340" t="n">
        <v>6.02891666282526</v>
      </c>
      <c r="N14" s="1420" t="n">
        <v>128.72442</v>
      </c>
      <c r="O14" s="1341" t="n">
        <v>10388.6980104038</v>
      </c>
      <c r="P14" s="1300" t="n">
        <v>6571.8865131075</v>
      </c>
      <c r="Q14" s="1213" t="n">
        <v>16960.5845235113</v>
      </c>
    </row>
    <row r="15" customFormat="false" ht="16.5" hidden="false" customHeight="true" outlineLevel="0" collapsed="false">
      <c r="A15" s="1324" t="s">
        <v>368</v>
      </c>
      <c r="B15" s="1337" t="n">
        <f aca="false">J15</f>
        <v>75</v>
      </c>
      <c r="C15" s="1337" t="s">
        <v>496</v>
      </c>
      <c r="D15" s="1337" t="n">
        <f aca="false">K15</f>
        <v>200</v>
      </c>
      <c r="E15" s="1337" t="s">
        <v>496</v>
      </c>
      <c r="F15" s="1326" t="n">
        <f aca="false">L15</f>
        <v>950</v>
      </c>
      <c r="G15" s="1337" t="s">
        <v>496</v>
      </c>
      <c r="H15" s="1325" t="n">
        <v>2</v>
      </c>
      <c r="I15" s="1327" t="s">
        <v>497</v>
      </c>
      <c r="J15" s="1208" t="n">
        <v>75</v>
      </c>
      <c r="K15" s="1339" t="n">
        <v>200</v>
      </c>
      <c r="L15" s="1339" t="n">
        <v>950</v>
      </c>
      <c r="M15" s="1340" t="n">
        <v>6.34209731284842</v>
      </c>
      <c r="N15" s="1420" t="n">
        <v>140.42664</v>
      </c>
      <c r="O15" s="1341" t="n">
        <v>10743.0168742875</v>
      </c>
      <c r="P15" s="1300" t="n">
        <v>7027.5729273525</v>
      </c>
      <c r="Q15" s="1213" t="n">
        <v>17770.58980164</v>
      </c>
    </row>
    <row r="16" customFormat="false" ht="16.5" hidden="false" customHeight="true" outlineLevel="0" collapsed="false">
      <c r="A16" s="1324" t="s">
        <v>368</v>
      </c>
      <c r="B16" s="1337" t="n">
        <f aca="false">J16</f>
        <v>75</v>
      </c>
      <c r="C16" s="1337" t="s">
        <v>496</v>
      </c>
      <c r="D16" s="1337" t="n">
        <f aca="false">K16</f>
        <v>200</v>
      </c>
      <c r="E16" s="1337" t="s">
        <v>496</v>
      </c>
      <c r="F16" s="1326" t="n">
        <f aca="false">L16</f>
        <v>1000</v>
      </c>
      <c r="G16" s="1337" t="s">
        <v>496</v>
      </c>
      <c r="H16" s="1325" t="n">
        <v>2</v>
      </c>
      <c r="I16" s="1327" t="s">
        <v>497</v>
      </c>
      <c r="J16" s="1208" t="n">
        <v>75</v>
      </c>
      <c r="K16" s="1339" t="n">
        <v>200</v>
      </c>
      <c r="L16" s="1339" t="n">
        <v>1000</v>
      </c>
      <c r="M16" s="1340" t="n">
        <v>6.63821304787158</v>
      </c>
      <c r="N16" s="1420" t="n">
        <v>152.12886</v>
      </c>
      <c r="O16" s="1341" t="n">
        <v>11097.3356069625</v>
      </c>
      <c r="P16" s="1300" t="n">
        <v>7275.07802808</v>
      </c>
      <c r="Q16" s="1213" t="n">
        <v>18372.4136350425</v>
      </c>
    </row>
    <row r="17" customFormat="false" ht="16.5" hidden="false" customHeight="true" outlineLevel="0" collapsed="false">
      <c r="A17" s="1324" t="s">
        <v>368</v>
      </c>
      <c r="B17" s="1337" t="n">
        <f aca="false">J17</f>
        <v>75</v>
      </c>
      <c r="C17" s="1337" t="s">
        <v>496</v>
      </c>
      <c r="D17" s="1337" t="n">
        <f aca="false">K17</f>
        <v>200</v>
      </c>
      <c r="E17" s="1337" t="s">
        <v>496</v>
      </c>
      <c r="F17" s="1326" t="n">
        <f aca="false">L17</f>
        <v>1050</v>
      </c>
      <c r="G17" s="1337" t="s">
        <v>496</v>
      </c>
      <c r="H17" s="1325" t="n">
        <v>2</v>
      </c>
      <c r="I17" s="1327" t="s">
        <v>497</v>
      </c>
      <c r="J17" s="1208" t="n">
        <v>75</v>
      </c>
      <c r="K17" s="1339" t="n">
        <v>200</v>
      </c>
      <c r="L17" s="1339" t="n">
        <v>1050</v>
      </c>
      <c r="M17" s="1340" t="n">
        <v>6.95136878289474</v>
      </c>
      <c r="N17" s="1420" t="n">
        <v>163.83108</v>
      </c>
      <c r="O17" s="1341" t="n">
        <v>11451.6544708463</v>
      </c>
      <c r="P17" s="1300" t="n">
        <v>7730.76431111625</v>
      </c>
      <c r="Q17" s="1213" t="n">
        <v>19182.4187819625</v>
      </c>
    </row>
    <row r="18" customFormat="false" ht="16.5" hidden="false" customHeight="true" outlineLevel="0" collapsed="false">
      <c r="A18" s="1324" t="s">
        <v>368</v>
      </c>
      <c r="B18" s="1325" t="n">
        <f aca="false">J18</f>
        <v>75</v>
      </c>
      <c r="C18" s="1325" t="s">
        <v>496</v>
      </c>
      <c r="D18" s="1325" t="n">
        <f aca="false">K18</f>
        <v>200</v>
      </c>
      <c r="E18" s="1325" t="s">
        <v>496</v>
      </c>
      <c r="F18" s="1326" t="n">
        <f aca="false">L18</f>
        <v>1100</v>
      </c>
      <c r="G18" s="1325" t="s">
        <v>496</v>
      </c>
      <c r="H18" s="1325" t="n">
        <v>2</v>
      </c>
      <c r="I18" s="1327" t="s">
        <v>497</v>
      </c>
      <c r="J18" s="1208" t="n">
        <v>75</v>
      </c>
      <c r="K18" s="1339" t="n">
        <v>200</v>
      </c>
      <c r="L18" s="1339" t="n">
        <v>1100</v>
      </c>
      <c r="M18" s="1340" t="n">
        <v>7.24748451791789</v>
      </c>
      <c r="N18" s="1420" t="n">
        <v>175.5333</v>
      </c>
      <c r="O18" s="1341" t="n">
        <v>11805.97333473</v>
      </c>
      <c r="P18" s="1300" t="n">
        <v>7978.2695430525</v>
      </c>
      <c r="Q18" s="1213" t="n">
        <v>19784.2428777825</v>
      </c>
    </row>
    <row r="19" customFormat="false" ht="16.5" hidden="false" customHeight="true" outlineLevel="0" collapsed="false">
      <c r="A19" s="1324" t="s">
        <v>368</v>
      </c>
      <c r="B19" s="1337" t="n">
        <f aca="false">J19</f>
        <v>75</v>
      </c>
      <c r="C19" s="1337" t="s">
        <v>496</v>
      </c>
      <c r="D19" s="1337" t="n">
        <f aca="false">K19</f>
        <v>200</v>
      </c>
      <c r="E19" s="1337" t="s">
        <v>496</v>
      </c>
      <c r="F19" s="1326" t="n">
        <f aca="false">L19</f>
        <v>1150</v>
      </c>
      <c r="G19" s="1337" t="s">
        <v>496</v>
      </c>
      <c r="H19" s="1325" t="n">
        <v>2</v>
      </c>
      <c r="I19" s="1327" t="s">
        <v>497</v>
      </c>
      <c r="J19" s="1208" t="n">
        <v>75</v>
      </c>
      <c r="K19" s="1339" t="n">
        <v>200</v>
      </c>
      <c r="L19" s="1339" t="n">
        <v>1150</v>
      </c>
      <c r="M19" s="1340" t="n">
        <v>7.54360025294105</v>
      </c>
      <c r="N19" s="1420" t="n">
        <v>187.23552</v>
      </c>
      <c r="O19" s="1341" t="n">
        <v>12160.292067405</v>
      </c>
      <c r="P19" s="1300" t="n">
        <v>8225.77464378</v>
      </c>
      <c r="Q19" s="1213" t="n">
        <v>20386.066711185</v>
      </c>
    </row>
    <row r="20" customFormat="false" ht="16.5" hidden="false" customHeight="true" outlineLevel="0" collapsed="false">
      <c r="A20" s="1324" t="s">
        <v>368</v>
      </c>
      <c r="B20" s="1337" t="n">
        <f aca="false">J20</f>
        <v>75</v>
      </c>
      <c r="C20" s="1337" t="s">
        <v>496</v>
      </c>
      <c r="D20" s="1337" t="n">
        <f aca="false">K20</f>
        <v>200</v>
      </c>
      <c r="E20" s="1337" t="s">
        <v>496</v>
      </c>
      <c r="F20" s="1326" t="n">
        <f aca="false">L20</f>
        <v>1200</v>
      </c>
      <c r="G20" s="1337" t="s">
        <v>496</v>
      </c>
      <c r="H20" s="1325" t="n">
        <v>2</v>
      </c>
      <c r="I20" s="1327" t="s">
        <v>497</v>
      </c>
      <c r="J20" s="1208" t="n">
        <v>75</v>
      </c>
      <c r="K20" s="1339" t="n">
        <v>200</v>
      </c>
      <c r="L20" s="1339" t="n">
        <v>1200</v>
      </c>
      <c r="M20" s="1340" t="n">
        <v>7.88815598796421</v>
      </c>
      <c r="N20" s="1420" t="n">
        <v>198.93774</v>
      </c>
      <c r="O20" s="1341" t="n">
        <v>12558.0971848837</v>
      </c>
      <c r="P20" s="1300" t="n">
        <v>8681.461058025</v>
      </c>
      <c r="Q20" s="1213" t="n">
        <v>21239.5582429087</v>
      </c>
    </row>
    <row r="21" customFormat="false" ht="16.5" hidden="false" customHeight="true" outlineLevel="0" collapsed="false">
      <c r="A21" s="1324" t="s">
        <v>368</v>
      </c>
      <c r="B21" s="1337" t="n">
        <f aca="false">J21</f>
        <v>75</v>
      </c>
      <c r="C21" s="1337" t="s">
        <v>496</v>
      </c>
      <c r="D21" s="1337" t="n">
        <f aca="false">K21</f>
        <v>200</v>
      </c>
      <c r="E21" s="1337" t="s">
        <v>496</v>
      </c>
      <c r="F21" s="1326" t="n">
        <f aca="false">L21</f>
        <v>1250</v>
      </c>
      <c r="G21" s="1337" t="s">
        <v>496</v>
      </c>
      <c r="H21" s="1325" t="n">
        <v>2</v>
      </c>
      <c r="I21" s="1327" t="s">
        <v>497</v>
      </c>
      <c r="J21" s="1208" t="n">
        <v>75</v>
      </c>
      <c r="K21" s="1339" t="n">
        <v>200</v>
      </c>
      <c r="L21" s="1339" t="n">
        <v>1250</v>
      </c>
      <c r="M21" s="1340" t="n">
        <v>8.18427172298737</v>
      </c>
      <c r="N21" s="1420" t="n">
        <v>210.63996</v>
      </c>
      <c r="O21" s="1341" t="n">
        <v>12912.4159175588</v>
      </c>
      <c r="P21" s="1300" t="n">
        <v>8928.9661587525</v>
      </c>
      <c r="Q21" s="1213" t="n">
        <v>21841.3820763113</v>
      </c>
    </row>
    <row r="22" customFormat="false" ht="16.5" hidden="false" customHeight="true" outlineLevel="0" collapsed="false">
      <c r="A22" s="1324" t="s">
        <v>368</v>
      </c>
      <c r="B22" s="1337" t="n">
        <f aca="false">J22</f>
        <v>75</v>
      </c>
      <c r="C22" s="1337" t="s">
        <v>496</v>
      </c>
      <c r="D22" s="1337" t="n">
        <f aca="false">K22</f>
        <v>200</v>
      </c>
      <c r="E22" s="1337" t="s">
        <v>496</v>
      </c>
      <c r="F22" s="1326" t="n">
        <f aca="false">L22</f>
        <v>1300</v>
      </c>
      <c r="G22" s="1337" t="s">
        <v>496</v>
      </c>
      <c r="H22" s="1325" t="n">
        <v>2</v>
      </c>
      <c r="I22" s="1327" t="s">
        <v>497</v>
      </c>
      <c r="J22" s="1208" t="n">
        <v>75</v>
      </c>
      <c r="K22" s="1339" t="n">
        <v>200</v>
      </c>
      <c r="L22" s="1339" t="n">
        <v>1300</v>
      </c>
      <c r="M22" s="1340" t="n">
        <v>8.49742745801053</v>
      </c>
      <c r="N22" s="1420" t="n">
        <v>222.34218</v>
      </c>
      <c r="O22" s="1341" t="n">
        <v>13266.7347814425</v>
      </c>
      <c r="P22" s="1300" t="n">
        <v>9384.65244178875</v>
      </c>
      <c r="Q22" s="1213" t="n">
        <v>22651.3872232313</v>
      </c>
    </row>
    <row r="23" customFormat="false" ht="16.5" hidden="false" customHeight="true" outlineLevel="0" collapsed="false">
      <c r="A23" s="1324" t="s">
        <v>368</v>
      </c>
      <c r="B23" s="1337" t="n">
        <f aca="false">J23</f>
        <v>75</v>
      </c>
      <c r="C23" s="1337" t="s">
        <v>496</v>
      </c>
      <c r="D23" s="1337" t="n">
        <f aca="false">K23</f>
        <v>200</v>
      </c>
      <c r="E23" s="1337" t="s">
        <v>496</v>
      </c>
      <c r="F23" s="1326" t="n">
        <f aca="false">L23</f>
        <v>1350</v>
      </c>
      <c r="G23" s="1337" t="s">
        <v>496</v>
      </c>
      <c r="H23" s="1325" t="n">
        <v>2</v>
      </c>
      <c r="I23" s="1327" t="s">
        <v>497</v>
      </c>
      <c r="J23" s="1208" t="n">
        <v>75</v>
      </c>
      <c r="K23" s="1339" t="n">
        <v>200</v>
      </c>
      <c r="L23" s="1339" t="n">
        <v>1350</v>
      </c>
      <c r="M23" s="1340" t="n">
        <v>8.79354319303369</v>
      </c>
      <c r="N23" s="1420" t="n">
        <v>234.0444</v>
      </c>
      <c r="O23" s="1341" t="n">
        <v>13621.0536453263</v>
      </c>
      <c r="P23" s="1300" t="n">
        <v>9632.157673725</v>
      </c>
      <c r="Q23" s="1213" t="n">
        <v>23253.2113190513</v>
      </c>
    </row>
    <row r="24" customFormat="false" ht="16.5" hidden="false" customHeight="true" outlineLevel="0" collapsed="false">
      <c r="A24" s="1324" t="s">
        <v>368</v>
      </c>
      <c r="B24" s="1337" t="n">
        <f aca="false">J24</f>
        <v>75</v>
      </c>
      <c r="C24" s="1337" t="s">
        <v>496</v>
      </c>
      <c r="D24" s="1337" t="n">
        <f aca="false">K24</f>
        <v>200</v>
      </c>
      <c r="E24" s="1337" t="s">
        <v>496</v>
      </c>
      <c r="F24" s="1326" t="n">
        <f aca="false">L24</f>
        <v>1400</v>
      </c>
      <c r="G24" s="1337" t="s">
        <v>496</v>
      </c>
      <c r="H24" s="1325" t="n">
        <v>2</v>
      </c>
      <c r="I24" s="1327" t="s">
        <v>497</v>
      </c>
      <c r="J24" s="1208" t="n">
        <v>75</v>
      </c>
      <c r="K24" s="1339" t="n">
        <v>200</v>
      </c>
      <c r="L24" s="1339" t="n">
        <v>1400</v>
      </c>
      <c r="M24" s="1340" t="n">
        <v>9.10669892805684</v>
      </c>
      <c r="N24" s="1420" t="n">
        <v>245.74662</v>
      </c>
      <c r="O24" s="1341" t="n">
        <v>13975.3723780013</v>
      </c>
      <c r="P24" s="1300" t="n">
        <v>10087.8439567613</v>
      </c>
      <c r="Q24" s="1213" t="n">
        <v>24063.2163347625</v>
      </c>
    </row>
    <row r="25" customFormat="false" ht="16.5" hidden="false" customHeight="true" outlineLevel="0" collapsed="false">
      <c r="A25" s="1324" t="s">
        <v>368</v>
      </c>
      <c r="B25" s="1337" t="n">
        <f aca="false">J25</f>
        <v>75</v>
      </c>
      <c r="C25" s="1337" t="s">
        <v>496</v>
      </c>
      <c r="D25" s="1337" t="n">
        <f aca="false">K25</f>
        <v>200</v>
      </c>
      <c r="E25" s="1337" t="s">
        <v>496</v>
      </c>
      <c r="F25" s="1326" t="n">
        <f aca="false">L25</f>
        <v>1450</v>
      </c>
      <c r="G25" s="1337" t="s">
        <v>496</v>
      </c>
      <c r="H25" s="1325" t="n">
        <v>2</v>
      </c>
      <c r="I25" s="1327" t="s">
        <v>497</v>
      </c>
      <c r="J25" s="1208" t="n">
        <v>75</v>
      </c>
      <c r="K25" s="1339" t="n">
        <v>200</v>
      </c>
      <c r="L25" s="1339" t="n">
        <v>1450</v>
      </c>
      <c r="M25" s="1340" t="n">
        <v>9.40281466308</v>
      </c>
      <c r="N25" s="1420" t="n">
        <v>257.44884</v>
      </c>
      <c r="O25" s="1341" t="n">
        <v>14329.691241885</v>
      </c>
      <c r="P25" s="1300" t="n">
        <v>10335.3490574888</v>
      </c>
      <c r="Q25" s="1213" t="n">
        <v>24665.0402993738</v>
      </c>
    </row>
    <row r="26" customFormat="false" ht="16.5" hidden="false" customHeight="true" outlineLevel="0" collapsed="false">
      <c r="A26" s="1324" t="s">
        <v>368</v>
      </c>
      <c r="B26" s="1337" t="n">
        <f aca="false">J26</f>
        <v>75</v>
      </c>
      <c r="C26" s="1337" t="s">
        <v>496</v>
      </c>
      <c r="D26" s="1337" t="n">
        <f aca="false">K26</f>
        <v>200</v>
      </c>
      <c r="E26" s="1337" t="s">
        <v>496</v>
      </c>
      <c r="F26" s="1326" t="n">
        <f aca="false">L26</f>
        <v>1500</v>
      </c>
      <c r="G26" s="1337" t="s">
        <v>496</v>
      </c>
      <c r="H26" s="1325" t="n">
        <v>2</v>
      </c>
      <c r="I26" s="1327" t="s">
        <v>497</v>
      </c>
      <c r="J26" s="1208" t="n">
        <v>75</v>
      </c>
      <c r="K26" s="1339" t="n">
        <v>200</v>
      </c>
      <c r="L26" s="1339" t="n">
        <v>1500</v>
      </c>
      <c r="M26" s="1340" t="n">
        <v>9.80853353090316</v>
      </c>
      <c r="N26" s="1420" t="n">
        <v>269.15106</v>
      </c>
      <c r="O26" s="1341" t="n">
        <v>15203.9975985</v>
      </c>
      <c r="P26" s="1300" t="n">
        <v>10791.0354717338</v>
      </c>
      <c r="Q26" s="1213" t="n">
        <v>25995.0330702337</v>
      </c>
    </row>
    <row r="27" customFormat="false" ht="16.5" hidden="false" customHeight="true" outlineLevel="0" collapsed="false">
      <c r="A27" s="1324" t="s">
        <v>368</v>
      </c>
      <c r="B27" s="1337" t="n">
        <f aca="false">J27</f>
        <v>75</v>
      </c>
      <c r="C27" s="1337" t="s">
        <v>496</v>
      </c>
      <c r="D27" s="1337" t="n">
        <f aca="false">K27</f>
        <v>200</v>
      </c>
      <c r="E27" s="1337" t="s">
        <v>496</v>
      </c>
      <c r="F27" s="1326" t="n">
        <f aca="false">L27</f>
        <v>1550</v>
      </c>
      <c r="G27" s="1337" t="s">
        <v>496</v>
      </c>
      <c r="H27" s="1325" t="n">
        <v>2</v>
      </c>
      <c r="I27" s="1327" t="s">
        <v>497</v>
      </c>
      <c r="J27" s="1208" t="n">
        <v>75</v>
      </c>
      <c r="K27" s="1339" t="n">
        <v>200</v>
      </c>
      <c r="L27" s="1339" t="n">
        <v>1550</v>
      </c>
      <c r="M27" s="1340" t="n">
        <v>10.1046492659263</v>
      </c>
      <c r="N27" s="1420" t="n">
        <v>280.85328</v>
      </c>
      <c r="O27" s="1341" t="n">
        <v>15558.316331175</v>
      </c>
      <c r="P27" s="1300" t="n">
        <v>11038.5405724613</v>
      </c>
      <c r="Q27" s="1213" t="n">
        <v>26596.8569036363</v>
      </c>
    </row>
    <row r="28" customFormat="false" ht="16.5" hidden="false" customHeight="true" outlineLevel="0" collapsed="false">
      <c r="A28" s="1324" t="s">
        <v>368</v>
      </c>
      <c r="B28" s="1325" t="n">
        <f aca="false">J28</f>
        <v>75</v>
      </c>
      <c r="C28" s="1325" t="s">
        <v>496</v>
      </c>
      <c r="D28" s="1325" t="n">
        <f aca="false">K28</f>
        <v>200</v>
      </c>
      <c r="E28" s="1325" t="s">
        <v>496</v>
      </c>
      <c r="F28" s="1326" t="n">
        <f aca="false">L28</f>
        <v>1600</v>
      </c>
      <c r="G28" s="1325" t="s">
        <v>496</v>
      </c>
      <c r="H28" s="1325" t="n">
        <v>2</v>
      </c>
      <c r="I28" s="1327" t="s">
        <v>497</v>
      </c>
      <c r="J28" s="1208" t="n">
        <v>75</v>
      </c>
      <c r="K28" s="1339" t="n">
        <v>200</v>
      </c>
      <c r="L28" s="1339" t="n">
        <v>1600</v>
      </c>
      <c r="M28" s="1340" t="n">
        <v>10.4007650009495</v>
      </c>
      <c r="N28" s="1420" t="n">
        <v>292.5555</v>
      </c>
      <c r="O28" s="1341" t="n">
        <v>15912.6351950588</v>
      </c>
      <c r="P28" s="1300" t="n">
        <v>11286.0458043975</v>
      </c>
      <c r="Q28" s="1213" t="n">
        <v>27198.6809994563</v>
      </c>
    </row>
    <row r="29" customFormat="false" ht="16.5" hidden="false" customHeight="true" outlineLevel="0" collapsed="false">
      <c r="A29" s="1324" t="s">
        <v>368</v>
      </c>
      <c r="B29" s="1337" t="n">
        <f aca="false">J29</f>
        <v>75</v>
      </c>
      <c r="C29" s="1337" t="s">
        <v>496</v>
      </c>
      <c r="D29" s="1337" t="n">
        <f aca="false">K29</f>
        <v>200</v>
      </c>
      <c r="E29" s="1337" t="s">
        <v>496</v>
      </c>
      <c r="F29" s="1326" t="n">
        <f aca="false">L29</f>
        <v>1650</v>
      </c>
      <c r="G29" s="1337" t="s">
        <v>496</v>
      </c>
      <c r="H29" s="1325" t="n">
        <v>2</v>
      </c>
      <c r="I29" s="1327" t="s">
        <v>497</v>
      </c>
      <c r="J29" s="1208" t="n">
        <v>75</v>
      </c>
      <c r="K29" s="1339" t="n">
        <v>200</v>
      </c>
      <c r="L29" s="1339" t="n">
        <v>1650</v>
      </c>
      <c r="M29" s="1340" t="n">
        <v>10.7139207359726</v>
      </c>
      <c r="N29" s="1420" t="n">
        <v>304.25772</v>
      </c>
      <c r="O29" s="1341" t="n">
        <v>16266.9540589425</v>
      </c>
      <c r="P29" s="1300" t="n">
        <v>11741.7320874338</v>
      </c>
      <c r="Q29" s="1213" t="n">
        <v>28008.6861463763</v>
      </c>
    </row>
    <row r="30" customFormat="false" ht="16.5" hidden="false" customHeight="true" outlineLevel="0" collapsed="false">
      <c r="A30" s="1324" t="s">
        <v>368</v>
      </c>
      <c r="B30" s="1337" t="n">
        <f aca="false">J30</f>
        <v>75</v>
      </c>
      <c r="C30" s="1337" t="s">
        <v>496</v>
      </c>
      <c r="D30" s="1337" t="n">
        <f aca="false">K30</f>
        <v>200</v>
      </c>
      <c r="E30" s="1337" t="s">
        <v>496</v>
      </c>
      <c r="F30" s="1326" t="n">
        <f aca="false">L30</f>
        <v>1700</v>
      </c>
      <c r="G30" s="1337" t="s">
        <v>496</v>
      </c>
      <c r="H30" s="1325" t="n">
        <v>2</v>
      </c>
      <c r="I30" s="1327" t="s">
        <v>497</v>
      </c>
      <c r="J30" s="1208" t="n">
        <v>75</v>
      </c>
      <c r="K30" s="1339" t="n">
        <v>200</v>
      </c>
      <c r="L30" s="1339" t="n">
        <v>1700</v>
      </c>
      <c r="M30" s="1340" t="n">
        <v>11.0100364709958</v>
      </c>
      <c r="N30" s="1420" t="n">
        <v>315.95994</v>
      </c>
      <c r="O30" s="1341" t="n">
        <v>16621.2727916175</v>
      </c>
      <c r="P30" s="1300" t="n">
        <v>11989.2371881613</v>
      </c>
      <c r="Q30" s="1213" t="n">
        <v>28610.5099797788</v>
      </c>
    </row>
    <row r="31" customFormat="false" ht="16.5" hidden="false" customHeight="true" outlineLevel="0" collapsed="false">
      <c r="A31" s="1324" t="s">
        <v>368</v>
      </c>
      <c r="B31" s="1337" t="n">
        <f aca="false">J31</f>
        <v>75</v>
      </c>
      <c r="C31" s="1337" t="s">
        <v>496</v>
      </c>
      <c r="D31" s="1337" t="n">
        <f aca="false">K31</f>
        <v>200</v>
      </c>
      <c r="E31" s="1337" t="s">
        <v>496</v>
      </c>
      <c r="F31" s="1326" t="n">
        <f aca="false">L31</f>
        <v>1750</v>
      </c>
      <c r="G31" s="1337" t="s">
        <v>496</v>
      </c>
      <c r="H31" s="1325" t="n">
        <v>2</v>
      </c>
      <c r="I31" s="1327" t="s">
        <v>497</v>
      </c>
      <c r="J31" s="1208" t="n">
        <v>75</v>
      </c>
      <c r="K31" s="1339" t="n">
        <v>200</v>
      </c>
      <c r="L31" s="1339" t="n">
        <v>1750</v>
      </c>
      <c r="M31" s="1340" t="n">
        <v>11.3231922060189</v>
      </c>
      <c r="N31" s="1420" t="n">
        <v>327.66216</v>
      </c>
      <c r="O31" s="1341" t="n">
        <v>16975.5916555013</v>
      </c>
      <c r="P31" s="1300" t="n">
        <v>12444.9236024063</v>
      </c>
      <c r="Q31" s="1213" t="n">
        <v>29420.5152579075</v>
      </c>
    </row>
    <row r="32" customFormat="false" ht="16.5" hidden="false" customHeight="true" outlineLevel="0" collapsed="false">
      <c r="A32" s="1324" t="s">
        <v>368</v>
      </c>
      <c r="B32" s="1337" t="n">
        <f aca="false">J32</f>
        <v>75</v>
      </c>
      <c r="C32" s="1337" t="s">
        <v>496</v>
      </c>
      <c r="D32" s="1337" t="n">
        <f aca="false">K32</f>
        <v>200</v>
      </c>
      <c r="E32" s="1337" t="s">
        <v>496</v>
      </c>
      <c r="F32" s="1326" t="n">
        <f aca="false">L32</f>
        <v>1800</v>
      </c>
      <c r="G32" s="1337" t="s">
        <v>496</v>
      </c>
      <c r="H32" s="1325" t="n">
        <v>2</v>
      </c>
      <c r="I32" s="1327" t="s">
        <v>497</v>
      </c>
      <c r="J32" s="1208" t="n">
        <v>75</v>
      </c>
      <c r="K32" s="1339" t="n">
        <v>200</v>
      </c>
      <c r="L32" s="1339" t="n">
        <v>1800</v>
      </c>
      <c r="M32" s="1340" t="n">
        <v>11.6193079410421</v>
      </c>
      <c r="N32" s="1420" t="n">
        <v>339.36438</v>
      </c>
      <c r="O32" s="1341" t="n">
        <v>17329.910519385</v>
      </c>
      <c r="P32" s="1300" t="n">
        <v>12692.4287031338</v>
      </c>
      <c r="Q32" s="1213" t="n">
        <v>30022.3392225188</v>
      </c>
    </row>
    <row r="33" customFormat="false" ht="16.5" hidden="false" customHeight="true" outlineLevel="0" collapsed="false">
      <c r="A33" s="1324" t="s">
        <v>368</v>
      </c>
      <c r="B33" s="1337" t="n">
        <f aca="false">J33</f>
        <v>75</v>
      </c>
      <c r="C33" s="1337" t="s">
        <v>496</v>
      </c>
      <c r="D33" s="1337" t="n">
        <f aca="false">K33</f>
        <v>200</v>
      </c>
      <c r="E33" s="1337" t="s">
        <v>496</v>
      </c>
      <c r="F33" s="1326" t="n">
        <f aca="false">L33</f>
        <v>1850</v>
      </c>
      <c r="G33" s="1337" t="s">
        <v>496</v>
      </c>
      <c r="H33" s="1325" t="n">
        <v>2</v>
      </c>
      <c r="I33" s="1327" t="s">
        <v>497</v>
      </c>
      <c r="J33" s="1208" t="n">
        <v>75</v>
      </c>
      <c r="K33" s="1339" t="n">
        <v>200</v>
      </c>
      <c r="L33" s="1339" t="n">
        <v>1850</v>
      </c>
      <c r="M33" s="1340" t="n">
        <v>11.9324636760653</v>
      </c>
      <c r="N33" s="1420" t="n">
        <v>351.0666</v>
      </c>
      <c r="O33" s="1341" t="n">
        <v>17684.22925206</v>
      </c>
      <c r="P33" s="1300" t="n">
        <v>13148.11498617</v>
      </c>
      <c r="Q33" s="1213" t="n">
        <v>30832.34423823</v>
      </c>
    </row>
    <row r="34" customFormat="false" ht="16.5" hidden="false" customHeight="true" outlineLevel="0" collapsed="false">
      <c r="A34" s="1324" t="s">
        <v>368</v>
      </c>
      <c r="B34" s="1337" t="n">
        <f aca="false">J34</f>
        <v>75</v>
      </c>
      <c r="C34" s="1337" t="s">
        <v>496</v>
      </c>
      <c r="D34" s="1337" t="n">
        <f aca="false">K34</f>
        <v>200</v>
      </c>
      <c r="E34" s="1337" t="s">
        <v>496</v>
      </c>
      <c r="F34" s="1326" t="n">
        <f aca="false">L34</f>
        <v>1900</v>
      </c>
      <c r="G34" s="1337" t="s">
        <v>496</v>
      </c>
      <c r="H34" s="1325" t="n">
        <v>2</v>
      </c>
      <c r="I34" s="1327" t="s">
        <v>497</v>
      </c>
      <c r="J34" s="1208" t="n">
        <v>75</v>
      </c>
      <c r="K34" s="1339" t="n">
        <v>200</v>
      </c>
      <c r="L34" s="1339" t="n">
        <v>1900</v>
      </c>
      <c r="M34" s="1340" t="n">
        <v>12.2285794110884</v>
      </c>
      <c r="N34" s="1420" t="n">
        <v>362.76882</v>
      </c>
      <c r="O34" s="1341" t="n">
        <v>18038.5481159438</v>
      </c>
      <c r="P34" s="1300" t="n">
        <v>13395.6202181063</v>
      </c>
      <c r="Q34" s="1213" t="n">
        <v>31434.16833405</v>
      </c>
    </row>
    <row r="35" customFormat="false" ht="16.5" hidden="false" customHeight="true" outlineLevel="0" collapsed="false">
      <c r="A35" s="1324" t="s">
        <v>368</v>
      </c>
      <c r="B35" s="1337" t="n">
        <f aca="false">J35</f>
        <v>75</v>
      </c>
      <c r="C35" s="1337" t="s">
        <v>496</v>
      </c>
      <c r="D35" s="1337" t="n">
        <f aca="false">K35</f>
        <v>200</v>
      </c>
      <c r="E35" s="1337" t="s">
        <v>496</v>
      </c>
      <c r="F35" s="1326" t="n">
        <f aca="false">L35</f>
        <v>1950</v>
      </c>
      <c r="G35" s="1337" t="s">
        <v>496</v>
      </c>
      <c r="H35" s="1325" t="n">
        <v>2</v>
      </c>
      <c r="I35" s="1327" t="s">
        <v>497</v>
      </c>
      <c r="J35" s="1208" t="n">
        <v>75</v>
      </c>
      <c r="K35" s="1339" t="n">
        <v>200</v>
      </c>
      <c r="L35" s="1339" t="n">
        <v>1950</v>
      </c>
      <c r="M35" s="1340" t="n">
        <v>12.5560951461116</v>
      </c>
      <c r="N35" s="1420" t="n">
        <v>374.47104</v>
      </c>
      <c r="O35" s="1341" t="n">
        <v>18436.3531022138</v>
      </c>
      <c r="P35" s="1300" t="n">
        <v>13643.1253188338</v>
      </c>
      <c r="Q35" s="1213" t="n">
        <v>32079.4784210475</v>
      </c>
    </row>
    <row r="36" customFormat="false" ht="16.5" hidden="false" customHeight="true" outlineLevel="0" collapsed="false">
      <c r="A36" s="1324" t="s">
        <v>368</v>
      </c>
      <c r="B36" s="1337" t="n">
        <f aca="false">J36</f>
        <v>75</v>
      </c>
      <c r="C36" s="1337" t="s">
        <v>496</v>
      </c>
      <c r="D36" s="1337" t="n">
        <f aca="false">K36</f>
        <v>200</v>
      </c>
      <c r="E36" s="1337" t="s">
        <v>496</v>
      </c>
      <c r="F36" s="1326" t="n">
        <f aca="false">L36</f>
        <v>2000</v>
      </c>
      <c r="G36" s="1337" t="s">
        <v>496</v>
      </c>
      <c r="H36" s="1325" t="n">
        <v>2</v>
      </c>
      <c r="I36" s="1327" t="s">
        <v>497</v>
      </c>
      <c r="J36" s="1208" t="n">
        <v>75</v>
      </c>
      <c r="K36" s="1339" t="n">
        <v>200</v>
      </c>
      <c r="L36" s="1339" t="n">
        <v>2000</v>
      </c>
      <c r="M36" s="1340" t="n">
        <v>12.9608132811347</v>
      </c>
      <c r="N36" s="1420" t="n">
        <v>386.17326</v>
      </c>
      <c r="O36" s="1341" t="n">
        <v>19009.2254625113</v>
      </c>
      <c r="P36" s="1300" t="n">
        <v>14098.8117330788</v>
      </c>
      <c r="Q36" s="1213" t="n">
        <v>33108.03719559</v>
      </c>
    </row>
    <row r="37" customFormat="false" ht="16.5" hidden="false" customHeight="true" outlineLevel="0" collapsed="false">
      <c r="A37" s="1324" t="s">
        <v>368</v>
      </c>
      <c r="B37" s="1337" t="n">
        <f aca="false">J37</f>
        <v>75</v>
      </c>
      <c r="C37" s="1337" t="s">
        <v>496</v>
      </c>
      <c r="D37" s="1337" t="n">
        <f aca="false">K37</f>
        <v>200</v>
      </c>
      <c r="E37" s="1337" t="s">
        <v>496</v>
      </c>
      <c r="F37" s="1326" t="n">
        <f aca="false">L37</f>
        <v>2050</v>
      </c>
      <c r="G37" s="1337" t="s">
        <v>496</v>
      </c>
      <c r="H37" s="1325" t="n">
        <v>2</v>
      </c>
      <c r="I37" s="1327" t="s">
        <v>497</v>
      </c>
      <c r="J37" s="1208" t="n">
        <v>75</v>
      </c>
      <c r="K37" s="1339" t="n">
        <v>200</v>
      </c>
      <c r="L37" s="1339" t="n">
        <v>2050</v>
      </c>
      <c r="M37" s="1340" t="n">
        <v>13.2569290161579</v>
      </c>
      <c r="N37" s="1420" t="n">
        <v>397.87548</v>
      </c>
      <c r="O37" s="1341" t="n">
        <v>19363.5441951863</v>
      </c>
      <c r="P37" s="1300" t="n">
        <v>14346.3168338063</v>
      </c>
      <c r="Q37" s="1213" t="n">
        <v>33709.8610289925</v>
      </c>
    </row>
    <row r="38" customFormat="false" ht="16.5" hidden="false" customHeight="true" outlineLevel="0" collapsed="false">
      <c r="A38" s="1324" t="s">
        <v>368</v>
      </c>
      <c r="B38" s="1325" t="n">
        <f aca="false">J38</f>
        <v>75</v>
      </c>
      <c r="C38" s="1325" t="s">
        <v>496</v>
      </c>
      <c r="D38" s="1325" t="n">
        <f aca="false">K38</f>
        <v>200</v>
      </c>
      <c r="E38" s="1325" t="s">
        <v>496</v>
      </c>
      <c r="F38" s="1326" t="n">
        <f aca="false">L38</f>
        <v>2100</v>
      </c>
      <c r="G38" s="1325" t="s">
        <v>496</v>
      </c>
      <c r="H38" s="1325" t="n">
        <v>2</v>
      </c>
      <c r="I38" s="1327" t="s">
        <v>497</v>
      </c>
      <c r="J38" s="1208" t="n">
        <v>75</v>
      </c>
      <c r="K38" s="1339" t="n">
        <v>200</v>
      </c>
      <c r="L38" s="1339" t="n">
        <v>2100</v>
      </c>
      <c r="M38" s="1340" t="n">
        <v>13.5700847511811</v>
      </c>
      <c r="N38" s="1420" t="n">
        <v>409.5777</v>
      </c>
      <c r="O38" s="1341" t="n">
        <v>19717.86305907</v>
      </c>
      <c r="P38" s="1300" t="n">
        <v>14802.0031168425</v>
      </c>
      <c r="Q38" s="1213" t="n">
        <v>34519.8661759125</v>
      </c>
    </row>
    <row r="39" customFormat="false" ht="16.5" hidden="false" customHeight="true" outlineLevel="0" collapsed="false">
      <c r="A39" s="1324" t="s">
        <v>368</v>
      </c>
      <c r="B39" s="1337" t="n">
        <f aca="false">J39</f>
        <v>75</v>
      </c>
      <c r="C39" s="1337" t="s">
        <v>496</v>
      </c>
      <c r="D39" s="1337" t="n">
        <f aca="false">K39</f>
        <v>200</v>
      </c>
      <c r="E39" s="1337" t="s">
        <v>496</v>
      </c>
      <c r="F39" s="1326" t="n">
        <f aca="false">L39</f>
        <v>2150</v>
      </c>
      <c r="G39" s="1337" t="s">
        <v>496</v>
      </c>
      <c r="H39" s="1325" t="n">
        <v>2</v>
      </c>
      <c r="I39" s="1327" t="s">
        <v>497</v>
      </c>
      <c r="J39" s="1208" t="n">
        <v>75</v>
      </c>
      <c r="K39" s="1339" t="n">
        <v>200</v>
      </c>
      <c r="L39" s="1339" t="n">
        <v>2150</v>
      </c>
      <c r="M39" s="1340" t="n">
        <v>13.8662004862042</v>
      </c>
      <c r="N39" s="1420" t="n">
        <v>421.27992</v>
      </c>
      <c r="O39" s="1341" t="n">
        <v>20072.1819229538</v>
      </c>
      <c r="P39" s="1300" t="n">
        <v>15049.5083487788</v>
      </c>
      <c r="Q39" s="1213" t="n">
        <v>35121.6902717325</v>
      </c>
    </row>
    <row r="40" customFormat="false" ht="16.5" hidden="false" customHeight="true" outlineLevel="0" collapsed="false">
      <c r="A40" s="1324" t="s">
        <v>368</v>
      </c>
      <c r="B40" s="1337" t="n">
        <f aca="false">J40</f>
        <v>75</v>
      </c>
      <c r="C40" s="1337" t="s">
        <v>496</v>
      </c>
      <c r="D40" s="1337" t="n">
        <f aca="false">K40</f>
        <v>200</v>
      </c>
      <c r="E40" s="1337" t="s">
        <v>496</v>
      </c>
      <c r="F40" s="1326" t="n">
        <f aca="false">L40</f>
        <v>2200</v>
      </c>
      <c r="G40" s="1337" t="s">
        <v>496</v>
      </c>
      <c r="H40" s="1325" t="n">
        <v>2</v>
      </c>
      <c r="I40" s="1327" t="s">
        <v>497</v>
      </c>
      <c r="J40" s="1208" t="n">
        <v>75</v>
      </c>
      <c r="K40" s="1339" t="n">
        <v>200</v>
      </c>
      <c r="L40" s="1339" t="n">
        <v>2200</v>
      </c>
      <c r="M40" s="1340" t="n">
        <v>14.1793562212274</v>
      </c>
      <c r="N40" s="1420" t="n">
        <v>432.98214</v>
      </c>
      <c r="O40" s="1341" t="n">
        <v>20426.5006556288</v>
      </c>
      <c r="P40" s="1300" t="n">
        <v>15505.194631815</v>
      </c>
      <c r="Q40" s="1213" t="n">
        <v>35931.6952874438</v>
      </c>
    </row>
    <row r="41" customFormat="false" ht="16.5" hidden="false" customHeight="true" outlineLevel="0" collapsed="false">
      <c r="A41" s="1324" t="s">
        <v>368</v>
      </c>
      <c r="B41" s="1337" t="n">
        <f aca="false">J41</f>
        <v>75</v>
      </c>
      <c r="C41" s="1337" t="s">
        <v>496</v>
      </c>
      <c r="D41" s="1337" t="n">
        <f aca="false">K41</f>
        <v>200</v>
      </c>
      <c r="E41" s="1337" t="s">
        <v>496</v>
      </c>
      <c r="F41" s="1326" t="n">
        <f aca="false">L41</f>
        <v>2250</v>
      </c>
      <c r="G41" s="1337" t="s">
        <v>496</v>
      </c>
      <c r="H41" s="1325" t="n">
        <v>2</v>
      </c>
      <c r="I41" s="1327" t="s">
        <v>497</v>
      </c>
      <c r="J41" s="1208" t="n">
        <v>75</v>
      </c>
      <c r="K41" s="1339" t="n">
        <v>200</v>
      </c>
      <c r="L41" s="1339" t="n">
        <v>2250</v>
      </c>
      <c r="M41" s="1340" t="n">
        <v>14.4754719562505</v>
      </c>
      <c r="N41" s="1420" t="n">
        <v>444.68436</v>
      </c>
      <c r="O41" s="1341" t="n">
        <v>20780.8195195125</v>
      </c>
      <c r="P41" s="1300" t="n">
        <v>15752.6997325425</v>
      </c>
      <c r="Q41" s="1213" t="n">
        <v>36533.519252055</v>
      </c>
    </row>
    <row r="42" customFormat="false" ht="16.5" hidden="false" customHeight="true" outlineLevel="0" collapsed="false">
      <c r="A42" s="1324" t="s">
        <v>368</v>
      </c>
      <c r="B42" s="1337" t="n">
        <f aca="false">J42</f>
        <v>75</v>
      </c>
      <c r="C42" s="1337" t="s">
        <v>496</v>
      </c>
      <c r="D42" s="1337" t="n">
        <f aca="false">K42</f>
        <v>200</v>
      </c>
      <c r="E42" s="1337" t="s">
        <v>496</v>
      </c>
      <c r="F42" s="1326" t="n">
        <f aca="false">L42</f>
        <v>2300</v>
      </c>
      <c r="G42" s="1337" t="s">
        <v>496</v>
      </c>
      <c r="H42" s="1325" t="n">
        <v>2</v>
      </c>
      <c r="I42" s="1327" t="s">
        <v>497</v>
      </c>
      <c r="J42" s="1208" t="n">
        <v>75</v>
      </c>
      <c r="K42" s="1339" t="n">
        <v>200</v>
      </c>
      <c r="L42" s="1339" t="n">
        <v>2300</v>
      </c>
      <c r="M42" s="1340" t="n">
        <v>14.7715876912737</v>
      </c>
      <c r="N42" s="1420" t="n">
        <v>456.38658</v>
      </c>
      <c r="O42" s="1341" t="n">
        <v>21135.1383833963</v>
      </c>
      <c r="P42" s="1300" t="n">
        <v>16000.2049644788</v>
      </c>
      <c r="Q42" s="1213" t="n">
        <v>37135.343347875</v>
      </c>
    </row>
    <row r="43" customFormat="false" ht="16.5" hidden="false" customHeight="true" outlineLevel="0" collapsed="false">
      <c r="A43" s="1324" t="s">
        <v>368</v>
      </c>
      <c r="B43" s="1337" t="n">
        <f aca="false">J43</f>
        <v>75</v>
      </c>
      <c r="C43" s="1337" t="s">
        <v>496</v>
      </c>
      <c r="D43" s="1337" t="n">
        <f aca="false">K43</f>
        <v>200</v>
      </c>
      <c r="E43" s="1337" t="s">
        <v>496</v>
      </c>
      <c r="F43" s="1326" t="n">
        <f aca="false">L43</f>
        <v>2350</v>
      </c>
      <c r="G43" s="1337" t="s">
        <v>496</v>
      </c>
      <c r="H43" s="1325" t="n">
        <v>2</v>
      </c>
      <c r="I43" s="1327" t="s">
        <v>497</v>
      </c>
      <c r="J43" s="1208" t="n">
        <v>75</v>
      </c>
      <c r="K43" s="1339" t="n">
        <v>200</v>
      </c>
      <c r="L43" s="1339" t="n">
        <v>2350</v>
      </c>
      <c r="M43" s="1340" t="n">
        <v>15.0847434262968</v>
      </c>
      <c r="N43" s="1420" t="n">
        <v>468.0888</v>
      </c>
      <c r="O43" s="1341" t="n">
        <v>21489.4571160713</v>
      </c>
      <c r="P43" s="1300" t="n">
        <v>16455.891247515</v>
      </c>
      <c r="Q43" s="1213" t="n">
        <v>37945.3483635863</v>
      </c>
    </row>
    <row r="44" customFormat="false" ht="16.5" hidden="false" customHeight="true" outlineLevel="0" collapsed="false">
      <c r="A44" s="1324" t="s">
        <v>368</v>
      </c>
      <c r="B44" s="1337" t="n">
        <f aca="false">J44</f>
        <v>75</v>
      </c>
      <c r="C44" s="1337" t="s">
        <v>496</v>
      </c>
      <c r="D44" s="1337" t="n">
        <f aca="false">K44</f>
        <v>200</v>
      </c>
      <c r="E44" s="1337" t="s">
        <v>496</v>
      </c>
      <c r="F44" s="1326" t="n">
        <f aca="false">L44</f>
        <v>2400</v>
      </c>
      <c r="G44" s="1337" t="s">
        <v>496</v>
      </c>
      <c r="H44" s="1325" t="n">
        <v>2</v>
      </c>
      <c r="I44" s="1327" t="s">
        <v>497</v>
      </c>
      <c r="J44" s="1208" t="n">
        <v>75</v>
      </c>
      <c r="K44" s="1339" t="n">
        <v>200</v>
      </c>
      <c r="L44" s="1339" t="n">
        <v>2400</v>
      </c>
      <c r="M44" s="1340" t="n">
        <v>15.38085916132</v>
      </c>
      <c r="N44" s="1420" t="n">
        <v>479.79102</v>
      </c>
      <c r="O44" s="1341" t="n">
        <v>21843.775979955</v>
      </c>
      <c r="P44" s="1300" t="n">
        <v>16703.3964794513</v>
      </c>
      <c r="Q44" s="1213" t="n">
        <v>38547.1724594063</v>
      </c>
    </row>
    <row r="45" customFormat="false" ht="16.5" hidden="false" customHeight="true" outlineLevel="0" collapsed="false">
      <c r="A45" s="1324" t="s">
        <v>368</v>
      </c>
      <c r="B45" s="1337" t="n">
        <f aca="false">J45</f>
        <v>75</v>
      </c>
      <c r="C45" s="1337" t="s">
        <v>496</v>
      </c>
      <c r="D45" s="1337" t="n">
        <f aca="false">K45</f>
        <v>200</v>
      </c>
      <c r="E45" s="1337" t="s">
        <v>496</v>
      </c>
      <c r="F45" s="1326" t="n">
        <f aca="false">L45</f>
        <v>2450</v>
      </c>
      <c r="G45" s="1337" t="s">
        <v>496</v>
      </c>
      <c r="H45" s="1325" t="n">
        <v>2</v>
      </c>
      <c r="I45" s="1327" t="s">
        <v>497</v>
      </c>
      <c r="J45" s="1208" t="n">
        <v>75</v>
      </c>
      <c r="K45" s="1339" t="n">
        <v>200</v>
      </c>
      <c r="L45" s="1339" t="n">
        <v>2450</v>
      </c>
      <c r="M45" s="1340" t="n">
        <v>15.7865780291432</v>
      </c>
      <c r="N45" s="1420" t="n">
        <v>491.49324</v>
      </c>
      <c r="O45" s="1341" t="n">
        <v>22718.08233657</v>
      </c>
      <c r="P45" s="1300" t="n">
        <v>17159.0827624875</v>
      </c>
      <c r="Q45" s="1213" t="n">
        <v>39877.1650990575</v>
      </c>
    </row>
    <row r="46" customFormat="false" ht="16.5" hidden="false" customHeight="true" outlineLevel="0" collapsed="false">
      <c r="A46" s="1324" t="s">
        <v>368</v>
      </c>
      <c r="B46" s="1337" t="n">
        <f aca="false">J46</f>
        <v>75</v>
      </c>
      <c r="C46" s="1337" t="s">
        <v>496</v>
      </c>
      <c r="D46" s="1337" t="n">
        <f aca="false">K46</f>
        <v>200</v>
      </c>
      <c r="E46" s="1337" t="s">
        <v>496</v>
      </c>
      <c r="F46" s="1326" t="n">
        <f aca="false">L46</f>
        <v>2500</v>
      </c>
      <c r="G46" s="1337" t="s">
        <v>496</v>
      </c>
      <c r="H46" s="1325" t="n">
        <v>2</v>
      </c>
      <c r="I46" s="1327" t="s">
        <v>497</v>
      </c>
      <c r="J46" s="1208" t="n">
        <v>75</v>
      </c>
      <c r="K46" s="1339" t="n">
        <v>200</v>
      </c>
      <c r="L46" s="1339" t="n">
        <v>2500</v>
      </c>
      <c r="M46" s="1340" t="n">
        <v>16.0826937641663</v>
      </c>
      <c r="N46" s="1420" t="n">
        <v>503.19546</v>
      </c>
      <c r="O46" s="1341" t="n">
        <v>23072.401069245</v>
      </c>
      <c r="P46" s="1300" t="n">
        <v>17406.587863215</v>
      </c>
      <c r="Q46" s="1213" t="n">
        <v>40478.98893246</v>
      </c>
    </row>
    <row r="47" customFormat="false" ht="16.5" hidden="false" customHeight="true" outlineLevel="0" collapsed="false">
      <c r="A47" s="1324" t="s">
        <v>368</v>
      </c>
      <c r="B47" s="1337" t="n">
        <f aca="false">J47</f>
        <v>75</v>
      </c>
      <c r="C47" s="1337" t="s">
        <v>496</v>
      </c>
      <c r="D47" s="1337" t="n">
        <f aca="false">K47</f>
        <v>200</v>
      </c>
      <c r="E47" s="1337" t="s">
        <v>496</v>
      </c>
      <c r="F47" s="1326" t="n">
        <f aca="false">L47</f>
        <v>2550</v>
      </c>
      <c r="G47" s="1337" t="s">
        <v>496</v>
      </c>
      <c r="H47" s="1325" t="n">
        <v>2</v>
      </c>
      <c r="I47" s="1327" t="s">
        <v>497</v>
      </c>
      <c r="J47" s="1208" t="n">
        <v>75</v>
      </c>
      <c r="K47" s="1339" t="n">
        <v>200</v>
      </c>
      <c r="L47" s="1339" t="n">
        <v>2550</v>
      </c>
      <c r="M47" s="1340" t="n">
        <v>16.3958494991895</v>
      </c>
      <c r="N47" s="1420" t="n">
        <v>514.89768</v>
      </c>
      <c r="O47" s="1341" t="n">
        <v>23426.7199331288</v>
      </c>
      <c r="P47" s="1300" t="n">
        <v>17862.27427746</v>
      </c>
      <c r="Q47" s="1213" t="n">
        <v>41288.9942105888</v>
      </c>
    </row>
    <row r="48" customFormat="false" ht="16.5" hidden="false" customHeight="true" outlineLevel="0" collapsed="false">
      <c r="A48" s="1324" t="s">
        <v>368</v>
      </c>
      <c r="B48" s="1325" t="n">
        <f aca="false">J48</f>
        <v>75</v>
      </c>
      <c r="C48" s="1325" t="s">
        <v>496</v>
      </c>
      <c r="D48" s="1325" t="n">
        <f aca="false">K48</f>
        <v>200</v>
      </c>
      <c r="E48" s="1325" t="s">
        <v>496</v>
      </c>
      <c r="F48" s="1326" t="n">
        <f aca="false">L48</f>
        <v>2600</v>
      </c>
      <c r="G48" s="1325" t="s">
        <v>496</v>
      </c>
      <c r="H48" s="1325" t="n">
        <v>2</v>
      </c>
      <c r="I48" s="1327" t="s">
        <v>497</v>
      </c>
      <c r="J48" s="1208" t="n">
        <v>75</v>
      </c>
      <c r="K48" s="1339" t="n">
        <v>200</v>
      </c>
      <c r="L48" s="1339" t="n">
        <v>2600</v>
      </c>
      <c r="M48" s="1340" t="n">
        <v>16.6919652342126</v>
      </c>
      <c r="N48" s="1420" t="n">
        <v>526.5999</v>
      </c>
      <c r="O48" s="1341" t="n">
        <v>23781.0387970125</v>
      </c>
      <c r="P48" s="1300" t="n">
        <v>18109.7793781875</v>
      </c>
      <c r="Q48" s="1213" t="n">
        <v>41890.8181752</v>
      </c>
    </row>
    <row r="49" customFormat="false" ht="16.5" hidden="false" customHeight="true" outlineLevel="0" collapsed="false">
      <c r="A49" s="1324" t="s">
        <v>368</v>
      </c>
      <c r="B49" s="1337" t="n">
        <f aca="false">J49</f>
        <v>75</v>
      </c>
      <c r="C49" s="1337" t="s">
        <v>496</v>
      </c>
      <c r="D49" s="1337" t="n">
        <f aca="false">K49</f>
        <v>200</v>
      </c>
      <c r="E49" s="1337" t="s">
        <v>496</v>
      </c>
      <c r="F49" s="1326" t="n">
        <f aca="false">L49</f>
        <v>2650</v>
      </c>
      <c r="G49" s="1337" t="s">
        <v>496</v>
      </c>
      <c r="H49" s="1325" t="n">
        <v>2</v>
      </c>
      <c r="I49" s="1327" t="s">
        <v>497</v>
      </c>
      <c r="J49" s="1208" t="n">
        <v>75</v>
      </c>
      <c r="K49" s="1339" t="n">
        <v>200</v>
      </c>
      <c r="L49" s="1339" t="n">
        <v>2650</v>
      </c>
      <c r="M49" s="1340" t="n">
        <v>17.0051209692358</v>
      </c>
      <c r="N49" s="1420" t="n">
        <v>538.30212</v>
      </c>
      <c r="O49" s="1341" t="n">
        <v>24135.3575296875</v>
      </c>
      <c r="P49" s="1300" t="n">
        <v>18565.4657924325</v>
      </c>
      <c r="Q49" s="1213" t="n">
        <v>42700.82332212</v>
      </c>
    </row>
    <row r="50" customFormat="false" ht="16.5" hidden="false" customHeight="true" outlineLevel="0" collapsed="false">
      <c r="A50" s="1324" t="s">
        <v>368</v>
      </c>
      <c r="B50" s="1337" t="n">
        <f aca="false">J50</f>
        <v>75</v>
      </c>
      <c r="C50" s="1337" t="s">
        <v>496</v>
      </c>
      <c r="D50" s="1337" t="n">
        <f aca="false">K50</f>
        <v>200</v>
      </c>
      <c r="E50" s="1337" t="s">
        <v>496</v>
      </c>
      <c r="F50" s="1326" t="n">
        <f aca="false">L50</f>
        <v>2700</v>
      </c>
      <c r="G50" s="1337" t="s">
        <v>496</v>
      </c>
      <c r="H50" s="1325" t="n">
        <v>2</v>
      </c>
      <c r="I50" s="1327" t="s">
        <v>497</v>
      </c>
      <c r="J50" s="1208" t="n">
        <v>75</v>
      </c>
      <c r="K50" s="1339" t="n">
        <v>200</v>
      </c>
      <c r="L50" s="1339" t="n">
        <v>2700</v>
      </c>
      <c r="M50" s="1340" t="n">
        <v>17.3326367042589</v>
      </c>
      <c r="N50" s="1420" t="n">
        <v>550.00434</v>
      </c>
      <c r="O50" s="1341" t="n">
        <v>24533.1626471663</v>
      </c>
      <c r="P50" s="1300" t="n">
        <v>18812.97089316</v>
      </c>
      <c r="Q50" s="1213" t="n">
        <v>43346.1335403263</v>
      </c>
    </row>
    <row r="51" customFormat="false" ht="16.5" hidden="false" customHeight="true" outlineLevel="0" collapsed="false">
      <c r="A51" s="1324" t="s">
        <v>368</v>
      </c>
      <c r="B51" s="1337" t="n">
        <f aca="false">J51</f>
        <v>75</v>
      </c>
      <c r="C51" s="1337" t="s">
        <v>496</v>
      </c>
      <c r="D51" s="1337" t="n">
        <f aca="false">K51</f>
        <v>200</v>
      </c>
      <c r="E51" s="1337" t="s">
        <v>496</v>
      </c>
      <c r="F51" s="1326" t="n">
        <f aca="false">L51</f>
        <v>2750</v>
      </c>
      <c r="G51" s="1337" t="s">
        <v>496</v>
      </c>
      <c r="H51" s="1325" t="n">
        <v>2</v>
      </c>
      <c r="I51" s="1327" t="s">
        <v>497</v>
      </c>
      <c r="J51" s="1208" t="n">
        <v>75</v>
      </c>
      <c r="K51" s="1339" t="n">
        <v>200</v>
      </c>
      <c r="L51" s="1339" t="n">
        <v>2750</v>
      </c>
      <c r="M51" s="1340" t="n">
        <v>17.6287524392821</v>
      </c>
      <c r="N51" s="1420" t="n">
        <v>561.70656</v>
      </c>
      <c r="O51" s="1341" t="n">
        <v>24887.4813798413</v>
      </c>
      <c r="P51" s="1300" t="n">
        <v>19060.4759938875</v>
      </c>
      <c r="Q51" s="1213" t="n">
        <v>43947.9573737288</v>
      </c>
    </row>
    <row r="52" customFormat="false" ht="16.5" hidden="false" customHeight="true" outlineLevel="0" collapsed="false">
      <c r="A52" s="1324" t="s">
        <v>368</v>
      </c>
      <c r="B52" s="1337" t="n">
        <f aca="false">J52</f>
        <v>75</v>
      </c>
      <c r="C52" s="1337" t="s">
        <v>496</v>
      </c>
      <c r="D52" s="1337" t="n">
        <f aca="false">K52</f>
        <v>200</v>
      </c>
      <c r="E52" s="1337" t="s">
        <v>496</v>
      </c>
      <c r="F52" s="1326" t="n">
        <f aca="false">L52</f>
        <v>2800</v>
      </c>
      <c r="G52" s="1337" t="s">
        <v>496</v>
      </c>
      <c r="H52" s="1325" t="n">
        <v>2</v>
      </c>
      <c r="I52" s="1327" t="s">
        <v>497</v>
      </c>
      <c r="J52" s="1208" t="n">
        <v>75</v>
      </c>
      <c r="K52" s="1339" t="n">
        <v>200</v>
      </c>
      <c r="L52" s="1339" t="n">
        <v>2800</v>
      </c>
      <c r="M52" s="1340" t="n">
        <v>17.9419081743053</v>
      </c>
      <c r="N52" s="1420" t="n">
        <v>573.40878</v>
      </c>
      <c r="O52" s="1341" t="n">
        <v>25241.800243725</v>
      </c>
      <c r="P52" s="1300" t="n">
        <v>19516.1624081325</v>
      </c>
      <c r="Q52" s="1213" t="n">
        <v>44757.9626518575</v>
      </c>
    </row>
    <row r="53" customFormat="false" ht="16.5" hidden="false" customHeight="true" outlineLevel="0" collapsed="false">
      <c r="A53" s="1324" t="s">
        <v>368</v>
      </c>
      <c r="B53" s="1337" t="n">
        <f aca="false">J53</f>
        <v>75</v>
      </c>
      <c r="C53" s="1337" t="s">
        <v>496</v>
      </c>
      <c r="D53" s="1337" t="n">
        <f aca="false">K53</f>
        <v>200</v>
      </c>
      <c r="E53" s="1337" t="s">
        <v>496</v>
      </c>
      <c r="F53" s="1326" t="n">
        <f aca="false">L53</f>
        <v>2850</v>
      </c>
      <c r="G53" s="1337" t="s">
        <v>496</v>
      </c>
      <c r="H53" s="1325" t="n">
        <v>2</v>
      </c>
      <c r="I53" s="1327" t="s">
        <v>497</v>
      </c>
      <c r="J53" s="1208" t="n">
        <v>75</v>
      </c>
      <c r="K53" s="1339" t="n">
        <v>200</v>
      </c>
      <c r="L53" s="1339" t="n">
        <v>2850</v>
      </c>
      <c r="M53" s="1340" t="n">
        <v>18.2380239093284</v>
      </c>
      <c r="N53" s="1420" t="n">
        <v>585.111</v>
      </c>
      <c r="O53" s="1341" t="n">
        <v>25596.1191076088</v>
      </c>
      <c r="P53" s="1300" t="n">
        <v>19763.66750886</v>
      </c>
      <c r="Q53" s="1213" t="n">
        <v>45359.7866164688</v>
      </c>
    </row>
    <row r="54" customFormat="false" ht="16.5" hidden="false" customHeight="true" outlineLevel="0" collapsed="false">
      <c r="A54" s="1324" t="s">
        <v>368</v>
      </c>
      <c r="B54" s="1337" t="n">
        <f aca="false">J54</f>
        <v>75</v>
      </c>
      <c r="C54" s="1337" t="s">
        <v>496</v>
      </c>
      <c r="D54" s="1337" t="n">
        <f aca="false">K54</f>
        <v>200</v>
      </c>
      <c r="E54" s="1337" t="s">
        <v>496</v>
      </c>
      <c r="F54" s="1326" t="n">
        <f aca="false">L54</f>
        <v>2900</v>
      </c>
      <c r="G54" s="1337" t="s">
        <v>496</v>
      </c>
      <c r="H54" s="1325" t="n">
        <v>2</v>
      </c>
      <c r="I54" s="1327" t="s">
        <v>497</v>
      </c>
      <c r="J54" s="1208" t="n">
        <v>75</v>
      </c>
      <c r="K54" s="1339" t="n">
        <v>200</v>
      </c>
      <c r="L54" s="1339" t="n">
        <v>2900</v>
      </c>
      <c r="M54" s="1340" t="n">
        <v>18.5511796443516</v>
      </c>
      <c r="N54" s="1420" t="n">
        <v>596.81322</v>
      </c>
      <c r="O54" s="1341" t="n">
        <v>25950.4378402838</v>
      </c>
      <c r="P54" s="1300" t="n">
        <v>20219.3537918963</v>
      </c>
      <c r="Q54" s="1213" t="n">
        <v>46169.79163218</v>
      </c>
    </row>
    <row r="55" customFormat="false" ht="16.5" hidden="false" customHeight="true" outlineLevel="0" collapsed="false">
      <c r="A55" s="1324" t="s">
        <v>368</v>
      </c>
      <c r="B55" s="1337" t="n">
        <f aca="false">J55</f>
        <v>75</v>
      </c>
      <c r="C55" s="1337" t="s">
        <v>496</v>
      </c>
      <c r="D55" s="1337" t="n">
        <f aca="false">K55</f>
        <v>200</v>
      </c>
      <c r="E55" s="1337" t="s">
        <v>496</v>
      </c>
      <c r="F55" s="1326" t="n">
        <f aca="false">L55</f>
        <v>2950</v>
      </c>
      <c r="G55" s="1337" t="s">
        <v>496</v>
      </c>
      <c r="H55" s="1325" t="n">
        <v>2</v>
      </c>
      <c r="I55" s="1327" t="s">
        <v>497</v>
      </c>
      <c r="J55" s="1208" t="n">
        <v>75</v>
      </c>
      <c r="K55" s="1339" t="n">
        <v>200</v>
      </c>
      <c r="L55" s="1339" t="n">
        <v>2950</v>
      </c>
      <c r="M55" s="1340" t="n">
        <v>18.8472953793747</v>
      </c>
      <c r="N55" s="1420" t="n">
        <v>608.51544</v>
      </c>
      <c r="O55" s="1341" t="n">
        <v>26304.7567041675</v>
      </c>
      <c r="P55" s="1300" t="n">
        <v>20466.8590238325</v>
      </c>
      <c r="Q55" s="1213" t="n">
        <v>46771.615728</v>
      </c>
    </row>
    <row r="56" customFormat="false" ht="16.5" hidden="false" customHeight="true" outlineLevel="0" collapsed="false">
      <c r="A56" s="1324" t="s">
        <v>368</v>
      </c>
      <c r="B56" s="1346" t="n">
        <f aca="false">J56</f>
        <v>75</v>
      </c>
      <c r="C56" s="1346" t="s">
        <v>496</v>
      </c>
      <c r="D56" s="1346" t="n">
        <f aca="false">K56</f>
        <v>200</v>
      </c>
      <c r="E56" s="1346" t="s">
        <v>496</v>
      </c>
      <c r="F56" s="1347" t="n">
        <f aca="false">L56</f>
        <v>3000</v>
      </c>
      <c r="G56" s="1346" t="s">
        <v>496</v>
      </c>
      <c r="H56" s="1348" t="n">
        <v>2</v>
      </c>
      <c r="I56" s="1349" t="s">
        <v>497</v>
      </c>
      <c r="J56" s="1219" t="n">
        <v>75</v>
      </c>
      <c r="K56" s="1421" t="n">
        <v>200</v>
      </c>
      <c r="L56" s="1421" t="n">
        <v>3000</v>
      </c>
      <c r="M56" s="1401" t="n">
        <v>19.1604511143979</v>
      </c>
      <c r="N56" s="1422" t="n">
        <v>620.21766</v>
      </c>
      <c r="O56" s="1402" t="n">
        <v>26659.0755680513</v>
      </c>
      <c r="P56" s="1303" t="n">
        <v>20922.5453068688</v>
      </c>
      <c r="Q56" s="1224" t="n">
        <v>47581.62087492</v>
      </c>
    </row>
    <row r="57" customFormat="false" ht="15" hidden="false" customHeight="true" outlineLevel="0" collapsed="false">
      <c r="A57" s="1241" t="s">
        <v>512</v>
      </c>
      <c r="B57" s="1241"/>
      <c r="C57" s="1241"/>
      <c r="D57" s="1241"/>
      <c r="E57" s="1241"/>
      <c r="F57" s="1241"/>
      <c r="G57" s="1241"/>
      <c r="H57" s="1241"/>
      <c r="I57" s="1241"/>
      <c r="J57" s="1241"/>
      <c r="K57" s="1241"/>
      <c r="L57" s="1241"/>
      <c r="M57" s="1241"/>
      <c r="N57" s="1241"/>
      <c r="O57" s="1241"/>
      <c r="P57" s="1241"/>
      <c r="Q57" s="1241"/>
    </row>
    <row r="58" customFormat="false" ht="15" hidden="false" customHeight="true" outlineLevel="0" collapsed="false">
      <c r="A58" s="1202" t="s">
        <v>528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</row>
    <row r="59" customFormat="false" ht="16.5" hidden="false" customHeight="true" outlineLevel="0" collapsed="false">
      <c r="A59" s="1324" t="s">
        <v>368</v>
      </c>
      <c r="B59" s="1325" t="n">
        <f aca="false">J59</f>
        <v>75</v>
      </c>
      <c r="C59" s="1325" t="s">
        <v>496</v>
      </c>
      <c r="D59" s="1325" t="n">
        <f aca="false">K59</f>
        <v>260</v>
      </c>
      <c r="E59" s="1325" t="s">
        <v>496</v>
      </c>
      <c r="F59" s="1326" t="n">
        <f aca="false">L59</f>
        <v>600</v>
      </c>
      <c r="G59" s="1325" t="s">
        <v>496</v>
      </c>
      <c r="H59" s="1325" t="n">
        <v>2</v>
      </c>
      <c r="I59" s="1327" t="s">
        <v>497</v>
      </c>
      <c r="J59" s="1225" t="n">
        <v>75</v>
      </c>
      <c r="K59" s="1423" t="n">
        <v>260</v>
      </c>
      <c r="L59" s="1423" t="n">
        <v>600</v>
      </c>
      <c r="M59" s="1404" t="n">
        <v>4.96280179037053</v>
      </c>
      <c r="N59" s="1424" t="n">
        <v>75.36456</v>
      </c>
      <c r="O59" s="1405" t="n">
        <v>8852.29471931625</v>
      </c>
      <c r="P59" s="1297" t="n">
        <v>5689.83818419875</v>
      </c>
      <c r="Q59" s="1230" t="n">
        <v>14542.132903515</v>
      </c>
    </row>
    <row r="60" customFormat="false" ht="16.5" hidden="false" customHeight="true" outlineLevel="0" collapsed="false">
      <c r="A60" s="1324" t="s">
        <v>368</v>
      </c>
      <c r="B60" s="1337" t="n">
        <f aca="false">J60</f>
        <v>75</v>
      </c>
      <c r="C60" s="1337" t="s">
        <v>496</v>
      </c>
      <c r="D60" s="1337" t="n">
        <f aca="false">K60</f>
        <v>260</v>
      </c>
      <c r="E60" s="1337" t="s">
        <v>496</v>
      </c>
      <c r="F60" s="1326" t="n">
        <f aca="false">L60</f>
        <v>650</v>
      </c>
      <c r="G60" s="1337" t="s">
        <v>496</v>
      </c>
      <c r="H60" s="1325" t="n">
        <v>2</v>
      </c>
      <c r="I60" s="1327" t="s">
        <v>497</v>
      </c>
      <c r="J60" s="1208" t="n">
        <v>75</v>
      </c>
      <c r="K60" s="1339" t="n">
        <v>260</v>
      </c>
      <c r="L60" s="1339" t="n">
        <v>650</v>
      </c>
      <c r="M60" s="1340" t="n">
        <v>5.30669808723579</v>
      </c>
      <c r="N60" s="1420" t="n">
        <v>90.437472</v>
      </c>
      <c r="O60" s="1341" t="n">
        <v>9235.53658400625</v>
      </c>
      <c r="P60" s="1300" t="n">
        <v>6015.25818968625</v>
      </c>
      <c r="Q60" s="1213" t="n">
        <v>15250.7947736925</v>
      </c>
    </row>
    <row r="61" customFormat="false" ht="16.5" hidden="false" customHeight="true" outlineLevel="0" collapsed="false">
      <c r="A61" s="1324" t="s">
        <v>368</v>
      </c>
      <c r="B61" s="1337" t="n">
        <f aca="false">J61</f>
        <v>75</v>
      </c>
      <c r="C61" s="1337" t="s">
        <v>496</v>
      </c>
      <c r="D61" s="1337" t="n">
        <f aca="false">K61</f>
        <v>260</v>
      </c>
      <c r="E61" s="1337" t="s">
        <v>496</v>
      </c>
      <c r="F61" s="1326" t="n">
        <f aca="false">L61</f>
        <v>700</v>
      </c>
      <c r="G61" s="1337" t="s">
        <v>496</v>
      </c>
      <c r="H61" s="1325" t="n">
        <v>2</v>
      </c>
      <c r="I61" s="1327" t="s">
        <v>497</v>
      </c>
      <c r="J61" s="1208" t="n">
        <v>75</v>
      </c>
      <c r="K61" s="1339" t="n">
        <v>260</v>
      </c>
      <c r="L61" s="1339" t="n">
        <v>700</v>
      </c>
      <c r="M61" s="1340" t="n">
        <v>5.66763438410105</v>
      </c>
      <c r="N61" s="1420" t="n">
        <v>105.510384</v>
      </c>
      <c r="O61" s="1341" t="n">
        <v>9618.7783174875</v>
      </c>
      <c r="P61" s="1300" t="n">
        <v>6556.71537018</v>
      </c>
      <c r="Q61" s="1213" t="n">
        <v>16175.4936876675</v>
      </c>
    </row>
    <row r="62" customFormat="false" ht="16.5" hidden="false" customHeight="true" outlineLevel="0" collapsed="false">
      <c r="A62" s="1324" t="s">
        <v>368</v>
      </c>
      <c r="B62" s="1337" t="n">
        <f aca="false">J62</f>
        <v>75</v>
      </c>
      <c r="C62" s="1337" t="s">
        <v>496</v>
      </c>
      <c r="D62" s="1337" t="n">
        <f aca="false">K62</f>
        <v>260</v>
      </c>
      <c r="E62" s="1337" t="s">
        <v>496</v>
      </c>
      <c r="F62" s="1326" t="n">
        <f aca="false">L62</f>
        <v>750</v>
      </c>
      <c r="G62" s="1337" t="s">
        <v>496</v>
      </c>
      <c r="H62" s="1325" t="n">
        <v>2</v>
      </c>
      <c r="I62" s="1327" t="s">
        <v>497</v>
      </c>
      <c r="J62" s="1208" t="n">
        <v>75</v>
      </c>
      <c r="K62" s="1339" t="n">
        <v>260</v>
      </c>
      <c r="L62" s="1339" t="n">
        <v>750</v>
      </c>
      <c r="M62" s="1340" t="n">
        <v>6.01153068096632</v>
      </c>
      <c r="N62" s="1420" t="n">
        <v>120.583296</v>
      </c>
      <c r="O62" s="1341" t="n">
        <v>10002.0201821775</v>
      </c>
      <c r="P62" s="1300" t="n">
        <v>6882.13550687625</v>
      </c>
      <c r="Q62" s="1213" t="n">
        <v>16884.1556890538</v>
      </c>
    </row>
    <row r="63" customFormat="false" ht="16.5" hidden="false" customHeight="true" outlineLevel="0" collapsed="false">
      <c r="A63" s="1324" t="s">
        <v>368</v>
      </c>
      <c r="B63" s="1337" t="n">
        <f aca="false">J63</f>
        <v>75</v>
      </c>
      <c r="C63" s="1337" t="s">
        <v>496</v>
      </c>
      <c r="D63" s="1337" t="n">
        <f aca="false">K63</f>
        <v>260</v>
      </c>
      <c r="E63" s="1337" t="s">
        <v>496</v>
      </c>
      <c r="F63" s="1326" t="n">
        <f aca="false">L63</f>
        <v>800</v>
      </c>
      <c r="G63" s="1337" t="s">
        <v>496</v>
      </c>
      <c r="H63" s="1325" t="n">
        <v>2</v>
      </c>
      <c r="I63" s="1327" t="s">
        <v>497</v>
      </c>
      <c r="J63" s="1208" t="n">
        <v>75</v>
      </c>
      <c r="K63" s="1339" t="n">
        <v>260</v>
      </c>
      <c r="L63" s="1339" t="n">
        <v>800</v>
      </c>
      <c r="M63" s="1340" t="n">
        <v>6.35542697783158</v>
      </c>
      <c r="N63" s="1420" t="n">
        <v>135.656208</v>
      </c>
      <c r="O63" s="1341" t="n">
        <v>10385.2619156588</v>
      </c>
      <c r="P63" s="1300" t="n">
        <v>7207.55551236375</v>
      </c>
      <c r="Q63" s="1213" t="n">
        <v>17592.8174280225</v>
      </c>
    </row>
    <row r="64" customFormat="false" ht="16.5" hidden="false" customHeight="true" outlineLevel="0" collapsed="false">
      <c r="A64" s="1324" t="s">
        <v>368</v>
      </c>
      <c r="B64" s="1337" t="n">
        <f aca="false">J64</f>
        <v>75</v>
      </c>
      <c r="C64" s="1337" t="s">
        <v>496</v>
      </c>
      <c r="D64" s="1337" t="n">
        <f aca="false">K64</f>
        <v>260</v>
      </c>
      <c r="E64" s="1337" t="s">
        <v>496</v>
      </c>
      <c r="F64" s="1326" t="n">
        <f aca="false">L64</f>
        <v>850</v>
      </c>
      <c r="G64" s="1337" t="s">
        <v>496</v>
      </c>
      <c r="H64" s="1325" t="n">
        <v>2</v>
      </c>
      <c r="I64" s="1327" t="s">
        <v>497</v>
      </c>
      <c r="J64" s="1208" t="n">
        <v>75</v>
      </c>
      <c r="K64" s="1339" t="n">
        <v>260</v>
      </c>
      <c r="L64" s="1339" t="n">
        <v>850</v>
      </c>
      <c r="M64" s="1340" t="n">
        <v>6.71636327469684</v>
      </c>
      <c r="N64" s="1420" t="n">
        <v>150.72912</v>
      </c>
      <c r="O64" s="1341" t="n">
        <v>10768.50364914</v>
      </c>
      <c r="P64" s="1300" t="n">
        <v>7749.0126928575</v>
      </c>
      <c r="Q64" s="1213" t="n">
        <v>18517.5163419975</v>
      </c>
    </row>
    <row r="65" customFormat="false" ht="16.5" hidden="false" customHeight="true" outlineLevel="0" collapsed="false">
      <c r="A65" s="1324" t="s">
        <v>368</v>
      </c>
      <c r="B65" s="1337" t="n">
        <f aca="false">J65</f>
        <v>75</v>
      </c>
      <c r="C65" s="1337" t="s">
        <v>496</v>
      </c>
      <c r="D65" s="1337" t="n">
        <f aca="false">K65</f>
        <v>260</v>
      </c>
      <c r="E65" s="1337" t="s">
        <v>496</v>
      </c>
      <c r="F65" s="1326" t="n">
        <f aca="false">L65</f>
        <v>900</v>
      </c>
      <c r="G65" s="1337" t="s">
        <v>496</v>
      </c>
      <c r="H65" s="1325" t="n">
        <v>2</v>
      </c>
      <c r="I65" s="1327" t="s">
        <v>497</v>
      </c>
      <c r="J65" s="1208" t="n">
        <v>75</v>
      </c>
      <c r="K65" s="1339" t="n">
        <v>260</v>
      </c>
      <c r="L65" s="1339" t="n">
        <v>900</v>
      </c>
      <c r="M65" s="1340" t="n">
        <v>7.0602595715621</v>
      </c>
      <c r="N65" s="1420" t="n">
        <v>165.802032</v>
      </c>
      <c r="O65" s="1341" t="n">
        <v>11151.74551383</v>
      </c>
      <c r="P65" s="1300" t="n">
        <v>8074.432698345</v>
      </c>
      <c r="Q65" s="1213" t="n">
        <v>19226.178212175</v>
      </c>
    </row>
    <row r="66" customFormat="false" ht="16.5" hidden="false" customHeight="true" outlineLevel="0" collapsed="false">
      <c r="A66" s="1324" t="s">
        <v>368</v>
      </c>
      <c r="B66" s="1337" t="n">
        <f aca="false">J66</f>
        <v>75</v>
      </c>
      <c r="C66" s="1337" t="s">
        <v>496</v>
      </c>
      <c r="D66" s="1337" t="n">
        <f aca="false">K66</f>
        <v>260</v>
      </c>
      <c r="E66" s="1337" t="s">
        <v>496</v>
      </c>
      <c r="F66" s="1326" t="n">
        <f aca="false">L66</f>
        <v>950</v>
      </c>
      <c r="G66" s="1337" t="s">
        <v>496</v>
      </c>
      <c r="H66" s="1325" t="n">
        <v>2</v>
      </c>
      <c r="I66" s="1327" t="s">
        <v>497</v>
      </c>
      <c r="J66" s="1208" t="n">
        <v>75</v>
      </c>
      <c r="K66" s="1339" t="n">
        <v>260</v>
      </c>
      <c r="L66" s="1339" t="n">
        <v>950</v>
      </c>
      <c r="M66" s="1340" t="n">
        <v>7.42119586842737</v>
      </c>
      <c r="N66" s="1420" t="n">
        <v>180.874944</v>
      </c>
      <c r="O66" s="1341" t="n">
        <v>11534.9872473113</v>
      </c>
      <c r="P66" s="1300" t="n">
        <v>8615.88987883875</v>
      </c>
      <c r="Q66" s="1213" t="n">
        <v>20150.87712615</v>
      </c>
    </row>
    <row r="67" customFormat="false" ht="16.5" hidden="false" customHeight="true" outlineLevel="0" collapsed="false">
      <c r="A67" s="1324" t="s">
        <v>368</v>
      </c>
      <c r="B67" s="1337" t="n">
        <f aca="false">J67</f>
        <v>75</v>
      </c>
      <c r="C67" s="1337" t="s">
        <v>496</v>
      </c>
      <c r="D67" s="1337" t="n">
        <f aca="false">K67</f>
        <v>260</v>
      </c>
      <c r="E67" s="1337" t="s">
        <v>496</v>
      </c>
      <c r="F67" s="1326" t="n">
        <f aca="false">L67</f>
        <v>1000</v>
      </c>
      <c r="G67" s="1337" t="s">
        <v>496</v>
      </c>
      <c r="H67" s="1325" t="n">
        <v>2</v>
      </c>
      <c r="I67" s="1327" t="s">
        <v>497</v>
      </c>
      <c r="J67" s="1208" t="n">
        <v>75</v>
      </c>
      <c r="K67" s="1339" t="n">
        <v>260</v>
      </c>
      <c r="L67" s="1339" t="n">
        <v>1000</v>
      </c>
      <c r="M67" s="1340" t="n">
        <v>7.76509216529263</v>
      </c>
      <c r="N67" s="1420" t="n">
        <v>195.947856</v>
      </c>
      <c r="O67" s="1341" t="n">
        <v>11918.2291120013</v>
      </c>
      <c r="P67" s="1300" t="n">
        <v>8941.310015535</v>
      </c>
      <c r="Q67" s="1213" t="n">
        <v>20859.5391275363</v>
      </c>
    </row>
    <row r="68" customFormat="false" ht="16.5" hidden="false" customHeight="true" outlineLevel="0" collapsed="false">
      <c r="A68" s="1324" t="s">
        <v>368</v>
      </c>
      <c r="B68" s="1337" t="n">
        <f aca="false">J68</f>
        <v>75</v>
      </c>
      <c r="C68" s="1337" t="s">
        <v>496</v>
      </c>
      <c r="D68" s="1337" t="n">
        <f aca="false">K68</f>
        <v>260</v>
      </c>
      <c r="E68" s="1337" t="s">
        <v>496</v>
      </c>
      <c r="F68" s="1326" t="n">
        <f aca="false">L68</f>
        <v>1050</v>
      </c>
      <c r="G68" s="1337" t="s">
        <v>496</v>
      </c>
      <c r="H68" s="1325" t="n">
        <v>2</v>
      </c>
      <c r="I68" s="1327" t="s">
        <v>497</v>
      </c>
      <c r="J68" s="1208" t="n">
        <v>75</v>
      </c>
      <c r="K68" s="1339" t="n">
        <v>260</v>
      </c>
      <c r="L68" s="1339" t="n">
        <v>1050</v>
      </c>
      <c r="M68" s="1340" t="n">
        <v>8.12602846215789</v>
      </c>
      <c r="N68" s="1420" t="n">
        <v>211.020768</v>
      </c>
      <c r="O68" s="1341" t="n">
        <v>12301.4708454825</v>
      </c>
      <c r="P68" s="1300" t="n">
        <v>9482.76719602875</v>
      </c>
      <c r="Q68" s="1213" t="n">
        <v>21784.2380415113</v>
      </c>
    </row>
    <row r="69" customFormat="false" ht="16.5" hidden="false" customHeight="true" outlineLevel="0" collapsed="false">
      <c r="A69" s="1324" t="s">
        <v>368</v>
      </c>
      <c r="B69" s="1325" t="n">
        <f aca="false">J69</f>
        <v>75</v>
      </c>
      <c r="C69" s="1325" t="s">
        <v>496</v>
      </c>
      <c r="D69" s="1325" t="n">
        <f aca="false">K69</f>
        <v>260</v>
      </c>
      <c r="E69" s="1325" t="s">
        <v>496</v>
      </c>
      <c r="F69" s="1326" t="n">
        <f aca="false">L69</f>
        <v>1100</v>
      </c>
      <c r="G69" s="1325" t="s">
        <v>496</v>
      </c>
      <c r="H69" s="1325" t="n">
        <v>2</v>
      </c>
      <c r="I69" s="1327" t="s">
        <v>497</v>
      </c>
      <c r="J69" s="1208" t="n">
        <v>75</v>
      </c>
      <c r="K69" s="1339" t="n">
        <v>260</v>
      </c>
      <c r="L69" s="1339" t="n">
        <v>1100</v>
      </c>
      <c r="M69" s="1340" t="n">
        <v>8.46992475902316</v>
      </c>
      <c r="N69" s="1420" t="n">
        <v>226.09368</v>
      </c>
      <c r="O69" s="1341" t="n">
        <v>12684.7125789638</v>
      </c>
      <c r="P69" s="1300" t="n">
        <v>9808.18720151625</v>
      </c>
      <c r="Q69" s="1213" t="n">
        <v>22492.89978048</v>
      </c>
    </row>
    <row r="70" customFormat="false" ht="16.5" hidden="false" customHeight="true" outlineLevel="0" collapsed="false">
      <c r="A70" s="1324" t="s">
        <v>368</v>
      </c>
      <c r="B70" s="1337" t="n">
        <f aca="false">J70</f>
        <v>75</v>
      </c>
      <c r="C70" s="1337" t="s">
        <v>496</v>
      </c>
      <c r="D70" s="1337" t="n">
        <f aca="false">K70</f>
        <v>260</v>
      </c>
      <c r="E70" s="1337" t="s">
        <v>496</v>
      </c>
      <c r="F70" s="1326" t="n">
        <f aca="false">L70</f>
        <v>1150</v>
      </c>
      <c r="G70" s="1337" t="s">
        <v>496</v>
      </c>
      <c r="H70" s="1325" t="n">
        <v>2</v>
      </c>
      <c r="I70" s="1327" t="s">
        <v>497</v>
      </c>
      <c r="J70" s="1208" t="n">
        <v>75</v>
      </c>
      <c r="K70" s="1339" t="n">
        <v>260</v>
      </c>
      <c r="L70" s="1339" t="n">
        <v>1150</v>
      </c>
      <c r="M70" s="1340" t="n">
        <v>8.81382105588842</v>
      </c>
      <c r="N70" s="1420" t="n">
        <v>241.166592</v>
      </c>
      <c r="O70" s="1341" t="n">
        <v>13067.9544436538</v>
      </c>
      <c r="P70" s="1300" t="n">
        <v>10133.6073382125</v>
      </c>
      <c r="Q70" s="1213" t="n">
        <v>23201.5617818663</v>
      </c>
    </row>
    <row r="71" customFormat="false" ht="16.5" hidden="false" customHeight="true" outlineLevel="0" collapsed="false">
      <c r="A71" s="1324" t="s">
        <v>368</v>
      </c>
      <c r="B71" s="1337" t="n">
        <f aca="false">J71</f>
        <v>75</v>
      </c>
      <c r="C71" s="1337" t="s">
        <v>496</v>
      </c>
      <c r="D71" s="1337" t="n">
        <f aca="false">K71</f>
        <v>260</v>
      </c>
      <c r="E71" s="1337" t="s">
        <v>496</v>
      </c>
      <c r="F71" s="1326" t="n">
        <f aca="false">L71</f>
        <v>1200</v>
      </c>
      <c r="G71" s="1337" t="s">
        <v>496</v>
      </c>
      <c r="H71" s="1325" t="n">
        <v>2</v>
      </c>
      <c r="I71" s="1327" t="s">
        <v>497</v>
      </c>
      <c r="J71" s="1208" t="n">
        <v>75</v>
      </c>
      <c r="K71" s="1339" t="n">
        <v>260</v>
      </c>
      <c r="L71" s="1339" t="n">
        <v>1200</v>
      </c>
      <c r="M71" s="1340" t="n">
        <v>9.20615735275369</v>
      </c>
      <c r="N71" s="1420" t="n">
        <v>256.239504</v>
      </c>
      <c r="O71" s="1341" t="n">
        <v>13494.68243073</v>
      </c>
      <c r="P71" s="1300" t="n">
        <v>10675.0645187063</v>
      </c>
      <c r="Q71" s="1213" t="n">
        <v>24169.7469494363</v>
      </c>
    </row>
    <row r="72" customFormat="false" ht="16.5" hidden="false" customHeight="true" outlineLevel="0" collapsed="false">
      <c r="A72" s="1324" t="s">
        <v>368</v>
      </c>
      <c r="B72" s="1337" t="n">
        <f aca="false">J72</f>
        <v>75</v>
      </c>
      <c r="C72" s="1337" t="s">
        <v>496</v>
      </c>
      <c r="D72" s="1337" t="n">
        <f aca="false">K72</f>
        <v>260</v>
      </c>
      <c r="E72" s="1337" t="s">
        <v>496</v>
      </c>
      <c r="F72" s="1326" t="n">
        <f aca="false">L72</f>
        <v>1250</v>
      </c>
      <c r="G72" s="1337" t="s">
        <v>496</v>
      </c>
      <c r="H72" s="1325" t="n">
        <v>2</v>
      </c>
      <c r="I72" s="1327" t="s">
        <v>497</v>
      </c>
      <c r="J72" s="1208" t="n">
        <v>75</v>
      </c>
      <c r="K72" s="1339" t="n">
        <v>260</v>
      </c>
      <c r="L72" s="1339" t="n">
        <v>1250</v>
      </c>
      <c r="M72" s="1340" t="n">
        <v>9.55005364961895</v>
      </c>
      <c r="N72" s="1420" t="n">
        <v>271.312416</v>
      </c>
      <c r="O72" s="1341" t="n">
        <v>13877.9241642113</v>
      </c>
      <c r="P72" s="1300" t="n">
        <v>11000.4845241938</v>
      </c>
      <c r="Q72" s="1213" t="n">
        <v>24878.408688405</v>
      </c>
    </row>
    <row r="73" customFormat="false" ht="16.5" hidden="false" customHeight="true" outlineLevel="0" collapsed="false">
      <c r="A73" s="1324" t="s">
        <v>368</v>
      </c>
      <c r="B73" s="1337" t="n">
        <f aca="false">J73</f>
        <v>75</v>
      </c>
      <c r="C73" s="1337" t="s">
        <v>496</v>
      </c>
      <c r="D73" s="1337" t="n">
        <f aca="false">K73</f>
        <v>260</v>
      </c>
      <c r="E73" s="1337" t="s">
        <v>496</v>
      </c>
      <c r="F73" s="1326" t="n">
        <f aca="false">L73</f>
        <v>1300</v>
      </c>
      <c r="G73" s="1337" t="s">
        <v>496</v>
      </c>
      <c r="H73" s="1325" t="n">
        <v>2</v>
      </c>
      <c r="I73" s="1327" t="s">
        <v>497</v>
      </c>
      <c r="J73" s="1208" t="n">
        <v>75</v>
      </c>
      <c r="K73" s="1339" t="n">
        <v>260</v>
      </c>
      <c r="L73" s="1339" t="n">
        <v>1300</v>
      </c>
      <c r="M73" s="1340" t="n">
        <v>9.91098994648421</v>
      </c>
      <c r="N73" s="1420" t="n">
        <v>286.385328</v>
      </c>
      <c r="O73" s="1341" t="n">
        <v>14261.1660289013</v>
      </c>
      <c r="P73" s="1300" t="n">
        <v>11541.9417046875</v>
      </c>
      <c r="Q73" s="1213" t="n">
        <v>25803.1077335888</v>
      </c>
    </row>
    <row r="74" customFormat="false" ht="16.5" hidden="false" customHeight="true" outlineLevel="0" collapsed="false">
      <c r="A74" s="1324" t="s">
        <v>368</v>
      </c>
      <c r="B74" s="1337" t="n">
        <f aca="false">J74</f>
        <v>75</v>
      </c>
      <c r="C74" s="1337" t="s">
        <v>496</v>
      </c>
      <c r="D74" s="1337" t="n">
        <f aca="false">K74</f>
        <v>260</v>
      </c>
      <c r="E74" s="1337" t="s">
        <v>496</v>
      </c>
      <c r="F74" s="1326" t="n">
        <f aca="false">L74</f>
        <v>1350</v>
      </c>
      <c r="G74" s="1337" t="s">
        <v>496</v>
      </c>
      <c r="H74" s="1325" t="n">
        <v>2</v>
      </c>
      <c r="I74" s="1327" t="s">
        <v>497</v>
      </c>
      <c r="J74" s="1208" t="n">
        <v>75</v>
      </c>
      <c r="K74" s="1339" t="n">
        <v>260</v>
      </c>
      <c r="L74" s="1339" t="n">
        <v>1350</v>
      </c>
      <c r="M74" s="1340" t="n">
        <v>10.2548862433495</v>
      </c>
      <c r="N74" s="1420" t="n">
        <v>301.45824</v>
      </c>
      <c r="O74" s="1341" t="n">
        <v>14644.4077623825</v>
      </c>
      <c r="P74" s="1300" t="n">
        <v>11867.361710175</v>
      </c>
      <c r="Q74" s="1213" t="n">
        <v>26511.7694725575</v>
      </c>
    </row>
    <row r="75" customFormat="false" ht="16.5" hidden="false" customHeight="true" outlineLevel="0" collapsed="false">
      <c r="A75" s="1324" t="s">
        <v>368</v>
      </c>
      <c r="B75" s="1337" t="n">
        <f aca="false">J75</f>
        <v>75</v>
      </c>
      <c r="C75" s="1337" t="s">
        <v>496</v>
      </c>
      <c r="D75" s="1337" t="n">
        <f aca="false">K75</f>
        <v>260</v>
      </c>
      <c r="E75" s="1337" t="s">
        <v>496</v>
      </c>
      <c r="F75" s="1326" t="n">
        <f aca="false">L75</f>
        <v>1400</v>
      </c>
      <c r="G75" s="1337" t="s">
        <v>496</v>
      </c>
      <c r="H75" s="1325" t="n">
        <v>2</v>
      </c>
      <c r="I75" s="1327" t="s">
        <v>497</v>
      </c>
      <c r="J75" s="1208" t="n">
        <v>75</v>
      </c>
      <c r="K75" s="1339" t="n">
        <v>260</v>
      </c>
      <c r="L75" s="1339" t="n">
        <v>1400</v>
      </c>
      <c r="M75" s="1340" t="n">
        <v>10.6158225402147</v>
      </c>
      <c r="N75" s="1420" t="n">
        <v>316.531152</v>
      </c>
      <c r="O75" s="1341" t="n">
        <v>15027.6494958638</v>
      </c>
      <c r="P75" s="1300" t="n">
        <v>12408.8188906688</v>
      </c>
      <c r="Q75" s="1213" t="n">
        <v>27436.4683865325</v>
      </c>
    </row>
    <row r="76" customFormat="false" ht="16.5" hidden="false" customHeight="true" outlineLevel="0" collapsed="false">
      <c r="A76" s="1324" t="s">
        <v>368</v>
      </c>
      <c r="B76" s="1337" t="n">
        <f aca="false">J76</f>
        <v>75</v>
      </c>
      <c r="C76" s="1337" t="s">
        <v>496</v>
      </c>
      <c r="D76" s="1337" t="n">
        <f aca="false">K76</f>
        <v>260</v>
      </c>
      <c r="E76" s="1337" t="s">
        <v>496</v>
      </c>
      <c r="F76" s="1326" t="n">
        <f aca="false">L76</f>
        <v>1450</v>
      </c>
      <c r="G76" s="1337" t="s">
        <v>496</v>
      </c>
      <c r="H76" s="1325" t="n">
        <v>2</v>
      </c>
      <c r="I76" s="1327" t="s">
        <v>497</v>
      </c>
      <c r="J76" s="1208" t="n">
        <v>75</v>
      </c>
      <c r="K76" s="1339" t="n">
        <v>260</v>
      </c>
      <c r="L76" s="1339" t="n">
        <v>1450</v>
      </c>
      <c r="M76" s="1340" t="n">
        <v>10.95971883708</v>
      </c>
      <c r="N76" s="1420" t="n">
        <v>331.604064</v>
      </c>
      <c r="O76" s="1341" t="n">
        <v>15410.8913605538</v>
      </c>
      <c r="P76" s="1300" t="n">
        <v>12734.239027365</v>
      </c>
      <c r="Q76" s="1213" t="n">
        <v>28145.1303879188</v>
      </c>
    </row>
    <row r="77" customFormat="false" ht="16.5" hidden="false" customHeight="true" outlineLevel="0" collapsed="false">
      <c r="A77" s="1324" t="s">
        <v>368</v>
      </c>
      <c r="B77" s="1337" t="n">
        <f aca="false">J77</f>
        <v>75</v>
      </c>
      <c r="C77" s="1337" t="s">
        <v>496</v>
      </c>
      <c r="D77" s="1337" t="n">
        <f aca="false">K77</f>
        <v>260</v>
      </c>
      <c r="E77" s="1337" t="s">
        <v>496</v>
      </c>
      <c r="F77" s="1326" t="n">
        <f aca="false">L77</f>
        <v>1500</v>
      </c>
      <c r="G77" s="1337" t="s">
        <v>496</v>
      </c>
      <c r="H77" s="1325" t="n">
        <v>2</v>
      </c>
      <c r="I77" s="1327" t="s">
        <v>497</v>
      </c>
      <c r="J77" s="1208" t="n">
        <v>75</v>
      </c>
      <c r="K77" s="1339" t="n">
        <v>260</v>
      </c>
      <c r="L77" s="1339" t="n">
        <v>1500</v>
      </c>
      <c r="M77" s="1340" t="n">
        <v>11.4444193227453</v>
      </c>
      <c r="N77" s="1420" t="n">
        <v>346.676976</v>
      </c>
      <c r="O77" s="1341" t="n">
        <v>16364.3949250425</v>
      </c>
      <c r="P77" s="1300" t="n">
        <v>13275.6962078588</v>
      </c>
      <c r="Q77" s="1213" t="n">
        <v>29640.0911329013</v>
      </c>
    </row>
    <row r="78" customFormat="false" ht="16.5" hidden="false" customHeight="true" outlineLevel="0" collapsed="false">
      <c r="A78" s="1324" t="s">
        <v>368</v>
      </c>
      <c r="B78" s="1337" t="n">
        <f aca="false">J78</f>
        <v>75</v>
      </c>
      <c r="C78" s="1337" t="s">
        <v>496</v>
      </c>
      <c r="D78" s="1337" t="n">
        <f aca="false">K78</f>
        <v>260</v>
      </c>
      <c r="E78" s="1337" t="s">
        <v>496</v>
      </c>
      <c r="F78" s="1326" t="n">
        <f aca="false">L78</f>
        <v>1550</v>
      </c>
      <c r="G78" s="1337" t="s">
        <v>496</v>
      </c>
      <c r="H78" s="1325" t="n">
        <v>2</v>
      </c>
      <c r="I78" s="1327" t="s">
        <v>497</v>
      </c>
      <c r="J78" s="1208" t="n">
        <v>75</v>
      </c>
      <c r="K78" s="1339" t="n">
        <v>260</v>
      </c>
      <c r="L78" s="1339" t="n">
        <v>1550</v>
      </c>
      <c r="M78" s="1340" t="n">
        <v>11.7883156196105</v>
      </c>
      <c r="N78" s="1420" t="n">
        <v>361.749888</v>
      </c>
      <c r="O78" s="1341" t="n">
        <v>16747.6367897325</v>
      </c>
      <c r="P78" s="1300" t="n">
        <v>13601.1162133463</v>
      </c>
      <c r="Q78" s="1213" t="n">
        <v>30348.7530030788</v>
      </c>
    </row>
    <row r="79" customFormat="false" ht="16.5" hidden="false" customHeight="true" outlineLevel="0" collapsed="false">
      <c r="A79" s="1324" t="s">
        <v>368</v>
      </c>
      <c r="B79" s="1325" t="n">
        <f aca="false">J79</f>
        <v>75</v>
      </c>
      <c r="C79" s="1325" t="s">
        <v>496</v>
      </c>
      <c r="D79" s="1325" t="n">
        <f aca="false">K79</f>
        <v>260</v>
      </c>
      <c r="E79" s="1325" t="s">
        <v>496</v>
      </c>
      <c r="F79" s="1326" t="n">
        <f aca="false">L79</f>
        <v>1600</v>
      </c>
      <c r="G79" s="1325" t="s">
        <v>496</v>
      </c>
      <c r="H79" s="1325" t="n">
        <v>2</v>
      </c>
      <c r="I79" s="1327" t="s">
        <v>497</v>
      </c>
      <c r="J79" s="1208" t="n">
        <v>75</v>
      </c>
      <c r="K79" s="1339" t="n">
        <v>260</v>
      </c>
      <c r="L79" s="1339" t="n">
        <v>1600</v>
      </c>
      <c r="M79" s="1340" t="n">
        <v>12.1322119164758</v>
      </c>
      <c r="N79" s="1420" t="n">
        <v>376.8228</v>
      </c>
      <c r="O79" s="1341" t="n">
        <v>17130.8785232138</v>
      </c>
      <c r="P79" s="1300" t="n">
        <v>13926.5363500425</v>
      </c>
      <c r="Q79" s="1213" t="n">
        <v>31057.4148732563</v>
      </c>
    </row>
    <row r="80" customFormat="false" ht="16.5" hidden="false" customHeight="true" outlineLevel="0" collapsed="false">
      <c r="A80" s="1324" t="s">
        <v>368</v>
      </c>
      <c r="B80" s="1337" t="n">
        <f aca="false">J80</f>
        <v>75</v>
      </c>
      <c r="C80" s="1337" t="s">
        <v>496</v>
      </c>
      <c r="D80" s="1337" t="n">
        <f aca="false">K80</f>
        <v>260</v>
      </c>
      <c r="E80" s="1337" t="s">
        <v>496</v>
      </c>
      <c r="F80" s="1326" t="n">
        <f aca="false">L80</f>
        <v>1650</v>
      </c>
      <c r="G80" s="1337" t="s">
        <v>496</v>
      </c>
      <c r="H80" s="1325" t="n">
        <v>2</v>
      </c>
      <c r="I80" s="1327" t="s">
        <v>497</v>
      </c>
      <c r="J80" s="1208" t="n">
        <v>75</v>
      </c>
      <c r="K80" s="1339" t="n">
        <v>260</v>
      </c>
      <c r="L80" s="1339" t="n">
        <v>1650</v>
      </c>
      <c r="M80" s="1340" t="n">
        <v>12.4931482133411</v>
      </c>
      <c r="N80" s="1420" t="n">
        <v>391.895712</v>
      </c>
      <c r="O80" s="1341" t="n">
        <v>17514.120256695</v>
      </c>
      <c r="P80" s="1300" t="n">
        <v>14467.9935305363</v>
      </c>
      <c r="Q80" s="1213" t="n">
        <v>31982.1137872313</v>
      </c>
    </row>
    <row r="81" customFormat="false" ht="16.5" hidden="false" customHeight="true" outlineLevel="0" collapsed="false">
      <c r="A81" s="1324" t="s">
        <v>368</v>
      </c>
      <c r="B81" s="1337" t="n">
        <f aca="false">J81</f>
        <v>75</v>
      </c>
      <c r="C81" s="1337" t="s">
        <v>496</v>
      </c>
      <c r="D81" s="1337" t="n">
        <f aca="false">K81</f>
        <v>260</v>
      </c>
      <c r="E81" s="1337" t="s">
        <v>496</v>
      </c>
      <c r="F81" s="1326" t="n">
        <f aca="false">L81</f>
        <v>1700</v>
      </c>
      <c r="G81" s="1337" t="s">
        <v>496</v>
      </c>
      <c r="H81" s="1325" t="n">
        <v>2</v>
      </c>
      <c r="I81" s="1327" t="s">
        <v>497</v>
      </c>
      <c r="J81" s="1208" t="n">
        <v>75</v>
      </c>
      <c r="K81" s="1339" t="n">
        <v>260</v>
      </c>
      <c r="L81" s="1339" t="n">
        <v>1700</v>
      </c>
      <c r="M81" s="1340" t="n">
        <v>12.8370445102063</v>
      </c>
      <c r="N81" s="1420" t="n">
        <v>406.968624</v>
      </c>
      <c r="O81" s="1341" t="n">
        <v>17897.362121385</v>
      </c>
      <c r="P81" s="1300" t="n">
        <v>14793.4135360238</v>
      </c>
      <c r="Q81" s="1213" t="n">
        <v>32690.7756574088</v>
      </c>
    </row>
    <row r="82" customFormat="false" ht="16.5" hidden="false" customHeight="true" outlineLevel="0" collapsed="false">
      <c r="A82" s="1324" t="s">
        <v>368</v>
      </c>
      <c r="B82" s="1337" t="n">
        <f aca="false">J82</f>
        <v>75</v>
      </c>
      <c r="C82" s="1337" t="s">
        <v>496</v>
      </c>
      <c r="D82" s="1337" t="n">
        <f aca="false">K82</f>
        <v>260</v>
      </c>
      <c r="E82" s="1337" t="s">
        <v>496</v>
      </c>
      <c r="F82" s="1326" t="n">
        <f aca="false">L82</f>
        <v>1750</v>
      </c>
      <c r="G82" s="1337" t="s">
        <v>496</v>
      </c>
      <c r="H82" s="1325" t="n">
        <v>2</v>
      </c>
      <c r="I82" s="1327" t="s">
        <v>497</v>
      </c>
      <c r="J82" s="1208" t="n">
        <v>75</v>
      </c>
      <c r="K82" s="1339" t="n">
        <v>260</v>
      </c>
      <c r="L82" s="1339" t="n">
        <v>1750</v>
      </c>
      <c r="M82" s="1340" t="n">
        <v>13.1979808070716</v>
      </c>
      <c r="N82" s="1420" t="n">
        <v>422.041536</v>
      </c>
      <c r="O82" s="1341" t="n">
        <v>18280.6038548663</v>
      </c>
      <c r="P82" s="1300" t="n">
        <v>15334.8707165175</v>
      </c>
      <c r="Q82" s="1213" t="n">
        <v>33615.4745713838</v>
      </c>
    </row>
    <row r="83" customFormat="false" ht="16.5" hidden="false" customHeight="true" outlineLevel="0" collapsed="false">
      <c r="A83" s="1324" t="s">
        <v>368</v>
      </c>
      <c r="B83" s="1337" t="n">
        <f aca="false">J83</f>
        <v>75</v>
      </c>
      <c r="C83" s="1337" t="s">
        <v>496</v>
      </c>
      <c r="D83" s="1337" t="n">
        <f aca="false">K83</f>
        <v>260</v>
      </c>
      <c r="E83" s="1337" t="s">
        <v>496</v>
      </c>
      <c r="F83" s="1326" t="n">
        <f aca="false">L83</f>
        <v>1800</v>
      </c>
      <c r="G83" s="1337" t="s">
        <v>496</v>
      </c>
      <c r="H83" s="1325" t="n">
        <v>2</v>
      </c>
      <c r="I83" s="1327" t="s">
        <v>497</v>
      </c>
      <c r="J83" s="1208" t="n">
        <v>75</v>
      </c>
      <c r="K83" s="1339" t="n">
        <v>260</v>
      </c>
      <c r="L83" s="1339" t="n">
        <v>1800</v>
      </c>
      <c r="M83" s="1340" t="n">
        <v>13.5418771039368</v>
      </c>
      <c r="N83" s="1420" t="n">
        <v>437.114448</v>
      </c>
      <c r="O83" s="1341" t="n">
        <v>18663.8457195563</v>
      </c>
      <c r="P83" s="1300" t="n">
        <v>15660.290722005</v>
      </c>
      <c r="Q83" s="1213" t="n">
        <v>34324.1364415613</v>
      </c>
    </row>
    <row r="84" customFormat="false" ht="16.5" hidden="false" customHeight="true" outlineLevel="0" collapsed="false">
      <c r="A84" s="1324" t="s">
        <v>368</v>
      </c>
      <c r="B84" s="1337" t="n">
        <f aca="false">J84</f>
        <v>75</v>
      </c>
      <c r="C84" s="1337" t="s">
        <v>496</v>
      </c>
      <c r="D84" s="1337" t="n">
        <f aca="false">K84</f>
        <v>260</v>
      </c>
      <c r="E84" s="1337" t="s">
        <v>496</v>
      </c>
      <c r="F84" s="1326" t="n">
        <f aca="false">L84</f>
        <v>1850</v>
      </c>
      <c r="G84" s="1337" t="s">
        <v>496</v>
      </c>
      <c r="H84" s="1325" t="n">
        <v>2</v>
      </c>
      <c r="I84" s="1327" t="s">
        <v>497</v>
      </c>
      <c r="J84" s="1208" t="n">
        <v>75</v>
      </c>
      <c r="K84" s="1339" t="n">
        <v>260</v>
      </c>
      <c r="L84" s="1339" t="n">
        <v>1850</v>
      </c>
      <c r="M84" s="1340" t="n">
        <v>13.9028134008021</v>
      </c>
      <c r="N84" s="1420" t="n">
        <v>452.18736</v>
      </c>
      <c r="O84" s="1341" t="n">
        <v>19047.0874530375</v>
      </c>
      <c r="P84" s="1300" t="n">
        <v>16201.7479024988</v>
      </c>
      <c r="Q84" s="1213" t="n">
        <v>35248.8353555363</v>
      </c>
    </row>
    <row r="85" customFormat="false" ht="16.5" hidden="false" customHeight="true" outlineLevel="0" collapsed="false">
      <c r="A85" s="1324" t="s">
        <v>368</v>
      </c>
      <c r="B85" s="1337" t="n">
        <f aca="false">J85</f>
        <v>75</v>
      </c>
      <c r="C85" s="1337" t="s">
        <v>496</v>
      </c>
      <c r="D85" s="1337" t="n">
        <f aca="false">K85</f>
        <v>260</v>
      </c>
      <c r="E85" s="1337" t="s">
        <v>496</v>
      </c>
      <c r="F85" s="1326" t="n">
        <f aca="false">L85</f>
        <v>1900</v>
      </c>
      <c r="G85" s="1337" t="s">
        <v>496</v>
      </c>
      <c r="H85" s="1325" t="n">
        <v>2</v>
      </c>
      <c r="I85" s="1327" t="s">
        <v>497</v>
      </c>
      <c r="J85" s="1208" t="n">
        <v>75</v>
      </c>
      <c r="K85" s="1339" t="n">
        <v>260</v>
      </c>
      <c r="L85" s="1339" t="n">
        <v>1900</v>
      </c>
      <c r="M85" s="1340" t="n">
        <v>14.2467096976674</v>
      </c>
      <c r="N85" s="1420" t="n">
        <v>467.260272</v>
      </c>
      <c r="O85" s="1341" t="n">
        <v>19430.3291865188</v>
      </c>
      <c r="P85" s="1300" t="n">
        <v>16527.168039195</v>
      </c>
      <c r="Q85" s="1213" t="n">
        <v>35957.4972257138</v>
      </c>
    </row>
    <row r="86" customFormat="false" ht="16.5" hidden="false" customHeight="true" outlineLevel="0" collapsed="false">
      <c r="A86" s="1324" t="s">
        <v>368</v>
      </c>
      <c r="B86" s="1337" t="n">
        <f aca="false">J86</f>
        <v>75</v>
      </c>
      <c r="C86" s="1337" t="s">
        <v>496</v>
      </c>
      <c r="D86" s="1337" t="n">
        <f aca="false">K86</f>
        <v>260</v>
      </c>
      <c r="E86" s="1337" t="s">
        <v>496</v>
      </c>
      <c r="F86" s="1326" t="n">
        <f aca="false">L86</f>
        <v>1950</v>
      </c>
      <c r="G86" s="1337" t="s">
        <v>496</v>
      </c>
      <c r="H86" s="1325" t="n">
        <v>2</v>
      </c>
      <c r="I86" s="1327" t="s">
        <v>497</v>
      </c>
      <c r="J86" s="1208" t="n">
        <v>75</v>
      </c>
      <c r="K86" s="1339" t="n">
        <v>260</v>
      </c>
      <c r="L86" s="1339" t="n">
        <v>1950</v>
      </c>
      <c r="M86" s="1340" t="n">
        <v>14.6220059945326</v>
      </c>
      <c r="N86" s="1420" t="n">
        <v>482.333184</v>
      </c>
      <c r="O86" s="1341" t="n">
        <v>19857.057173595</v>
      </c>
      <c r="P86" s="1300" t="n">
        <v>16852.5880446825</v>
      </c>
      <c r="Q86" s="1213" t="n">
        <v>36709.6452182775</v>
      </c>
    </row>
    <row r="87" customFormat="false" ht="16.5" hidden="false" customHeight="true" outlineLevel="0" collapsed="false">
      <c r="A87" s="1324" t="s">
        <v>368</v>
      </c>
      <c r="B87" s="1337" t="n">
        <f aca="false">J87</f>
        <v>75</v>
      </c>
      <c r="C87" s="1337" t="s">
        <v>496</v>
      </c>
      <c r="D87" s="1337" t="n">
        <f aca="false">K87</f>
        <v>260</v>
      </c>
      <c r="E87" s="1337" t="s">
        <v>496</v>
      </c>
      <c r="F87" s="1326" t="n">
        <f aca="false">L87</f>
        <v>2000</v>
      </c>
      <c r="G87" s="1337" t="s">
        <v>496</v>
      </c>
      <c r="H87" s="1325" t="n">
        <v>2</v>
      </c>
      <c r="I87" s="1327" t="s">
        <v>497</v>
      </c>
      <c r="J87" s="1208" t="n">
        <v>75</v>
      </c>
      <c r="K87" s="1339" t="n">
        <v>260</v>
      </c>
      <c r="L87" s="1339" t="n">
        <v>2000</v>
      </c>
      <c r="M87" s="1340" t="n">
        <v>15.0745046913979</v>
      </c>
      <c r="N87" s="1420" t="n">
        <v>497.406096</v>
      </c>
      <c r="O87" s="1341" t="n">
        <v>20458.8525346988</v>
      </c>
      <c r="P87" s="1300" t="n">
        <v>17394.0452251763</v>
      </c>
      <c r="Q87" s="1213" t="n">
        <v>37852.897759875</v>
      </c>
    </row>
    <row r="88" customFormat="false" ht="16.5" hidden="false" customHeight="true" outlineLevel="0" collapsed="false">
      <c r="A88" s="1324" t="s">
        <v>368</v>
      </c>
      <c r="B88" s="1337" t="n">
        <f aca="false">J88</f>
        <v>75</v>
      </c>
      <c r="C88" s="1337" t="s">
        <v>496</v>
      </c>
      <c r="D88" s="1337" t="n">
        <f aca="false">K88</f>
        <v>260</v>
      </c>
      <c r="E88" s="1337" t="s">
        <v>496</v>
      </c>
      <c r="F88" s="1326" t="n">
        <f aca="false">L88</f>
        <v>2050</v>
      </c>
      <c r="G88" s="1337" t="s">
        <v>496</v>
      </c>
      <c r="H88" s="1325" t="n">
        <v>2</v>
      </c>
      <c r="I88" s="1327" t="s">
        <v>497</v>
      </c>
      <c r="J88" s="1208" t="n">
        <v>75</v>
      </c>
      <c r="K88" s="1339" t="n">
        <v>260</v>
      </c>
      <c r="L88" s="1339" t="n">
        <v>2050</v>
      </c>
      <c r="M88" s="1340" t="n">
        <v>15.4184009882632</v>
      </c>
      <c r="N88" s="1420" t="n">
        <v>512.479008</v>
      </c>
      <c r="O88" s="1341" t="n">
        <v>20842.09426818</v>
      </c>
      <c r="P88" s="1300" t="n">
        <v>17719.4653618725</v>
      </c>
      <c r="Q88" s="1213" t="n">
        <v>38561.5596300525</v>
      </c>
    </row>
    <row r="89" customFormat="false" ht="16.5" hidden="false" customHeight="true" outlineLevel="0" collapsed="false">
      <c r="A89" s="1324" t="s">
        <v>368</v>
      </c>
      <c r="B89" s="1325" t="n">
        <f aca="false">J89</f>
        <v>75</v>
      </c>
      <c r="C89" s="1325" t="s">
        <v>496</v>
      </c>
      <c r="D89" s="1325" t="n">
        <f aca="false">K89</f>
        <v>260</v>
      </c>
      <c r="E89" s="1325" t="s">
        <v>496</v>
      </c>
      <c r="F89" s="1326" t="n">
        <f aca="false">L89</f>
        <v>2100</v>
      </c>
      <c r="G89" s="1325" t="s">
        <v>496</v>
      </c>
      <c r="H89" s="1325" t="n">
        <v>2</v>
      </c>
      <c r="I89" s="1327" t="s">
        <v>497</v>
      </c>
      <c r="J89" s="1208" t="n">
        <v>75</v>
      </c>
      <c r="K89" s="1339" t="n">
        <v>260</v>
      </c>
      <c r="L89" s="1339" t="n">
        <v>2100</v>
      </c>
      <c r="M89" s="1340" t="n">
        <v>15.7793372851284</v>
      </c>
      <c r="N89" s="1420" t="n">
        <v>527.55192</v>
      </c>
      <c r="O89" s="1341" t="n">
        <v>21225.33613287</v>
      </c>
      <c r="P89" s="1300" t="n">
        <v>18260.9225423663</v>
      </c>
      <c r="Q89" s="1213" t="n">
        <v>39486.2586752363</v>
      </c>
    </row>
    <row r="90" customFormat="false" ht="16.5" hidden="false" customHeight="true" outlineLevel="0" collapsed="false">
      <c r="A90" s="1324" t="s">
        <v>368</v>
      </c>
      <c r="B90" s="1337" t="n">
        <f aca="false">J90</f>
        <v>75</v>
      </c>
      <c r="C90" s="1337" t="s">
        <v>496</v>
      </c>
      <c r="D90" s="1337" t="n">
        <f aca="false">K90</f>
        <v>260</v>
      </c>
      <c r="E90" s="1337" t="s">
        <v>496</v>
      </c>
      <c r="F90" s="1326" t="n">
        <f aca="false">L90</f>
        <v>2150</v>
      </c>
      <c r="G90" s="1337" t="s">
        <v>496</v>
      </c>
      <c r="H90" s="1325" t="n">
        <v>2</v>
      </c>
      <c r="I90" s="1327" t="s">
        <v>497</v>
      </c>
      <c r="J90" s="1208" t="n">
        <v>75</v>
      </c>
      <c r="K90" s="1339" t="n">
        <v>260</v>
      </c>
      <c r="L90" s="1339" t="n">
        <v>2150</v>
      </c>
      <c r="M90" s="1340" t="n">
        <v>16.1232335819937</v>
      </c>
      <c r="N90" s="1420" t="n">
        <v>542.624832</v>
      </c>
      <c r="O90" s="1341" t="n">
        <v>21608.5778663513</v>
      </c>
      <c r="P90" s="1300" t="n">
        <v>18586.3425478538</v>
      </c>
      <c r="Q90" s="1213" t="n">
        <v>40194.920414205</v>
      </c>
    </row>
    <row r="91" customFormat="false" ht="16.5" hidden="false" customHeight="true" outlineLevel="0" collapsed="false">
      <c r="A91" s="1324" t="s">
        <v>368</v>
      </c>
      <c r="B91" s="1337" t="n">
        <f aca="false">J91</f>
        <v>75</v>
      </c>
      <c r="C91" s="1337" t="s">
        <v>496</v>
      </c>
      <c r="D91" s="1337" t="n">
        <f aca="false">K91</f>
        <v>260</v>
      </c>
      <c r="E91" s="1337" t="s">
        <v>496</v>
      </c>
      <c r="F91" s="1326" t="n">
        <f aca="false">L91</f>
        <v>2200</v>
      </c>
      <c r="G91" s="1337" t="s">
        <v>496</v>
      </c>
      <c r="H91" s="1325" t="n">
        <v>2</v>
      </c>
      <c r="I91" s="1327" t="s">
        <v>497</v>
      </c>
      <c r="J91" s="1208" t="n">
        <v>75</v>
      </c>
      <c r="K91" s="1339" t="n">
        <v>260</v>
      </c>
      <c r="L91" s="1339" t="n">
        <v>2200</v>
      </c>
      <c r="M91" s="1340" t="n">
        <v>16.4841698788589</v>
      </c>
      <c r="N91" s="1420" t="n">
        <v>557.697744</v>
      </c>
      <c r="O91" s="1341" t="n">
        <v>21991.8195998325</v>
      </c>
      <c r="P91" s="1300" t="n">
        <v>19127.7997283475</v>
      </c>
      <c r="Q91" s="1213" t="n">
        <v>41119.61932818</v>
      </c>
    </row>
    <row r="92" customFormat="false" ht="16.5" hidden="false" customHeight="true" outlineLevel="0" collapsed="false">
      <c r="A92" s="1324" t="s">
        <v>368</v>
      </c>
      <c r="B92" s="1337" t="n">
        <f aca="false">J92</f>
        <v>75</v>
      </c>
      <c r="C92" s="1337" t="s">
        <v>496</v>
      </c>
      <c r="D92" s="1337" t="n">
        <f aca="false">K92</f>
        <v>260</v>
      </c>
      <c r="E92" s="1337" t="s">
        <v>496</v>
      </c>
      <c r="F92" s="1326" t="n">
        <f aca="false">L92</f>
        <v>2250</v>
      </c>
      <c r="G92" s="1337" t="s">
        <v>496</v>
      </c>
      <c r="H92" s="1325" t="n">
        <v>2</v>
      </c>
      <c r="I92" s="1327" t="s">
        <v>497</v>
      </c>
      <c r="J92" s="1208" t="n">
        <v>75</v>
      </c>
      <c r="K92" s="1339" t="n">
        <v>260</v>
      </c>
      <c r="L92" s="1339" t="n">
        <v>2250</v>
      </c>
      <c r="M92" s="1340" t="n">
        <v>16.8280661757242</v>
      </c>
      <c r="N92" s="1420" t="n">
        <v>572.770656</v>
      </c>
      <c r="O92" s="1341" t="n">
        <v>22375.0614645225</v>
      </c>
      <c r="P92" s="1300" t="n">
        <v>19453.219733835</v>
      </c>
      <c r="Q92" s="1213" t="n">
        <v>41828.2811983575</v>
      </c>
    </row>
    <row r="93" customFormat="false" ht="16.5" hidden="false" customHeight="true" outlineLevel="0" collapsed="false">
      <c r="A93" s="1324" t="s">
        <v>368</v>
      </c>
      <c r="B93" s="1337" t="n">
        <f aca="false">J93</f>
        <v>75</v>
      </c>
      <c r="C93" s="1337" t="s">
        <v>496</v>
      </c>
      <c r="D93" s="1337" t="n">
        <f aca="false">K93</f>
        <v>260</v>
      </c>
      <c r="E93" s="1337" t="s">
        <v>496</v>
      </c>
      <c r="F93" s="1326" t="n">
        <f aca="false">L93</f>
        <v>2300</v>
      </c>
      <c r="G93" s="1337" t="s">
        <v>496</v>
      </c>
      <c r="H93" s="1325" t="n">
        <v>2</v>
      </c>
      <c r="I93" s="1327" t="s">
        <v>497</v>
      </c>
      <c r="J93" s="1208" t="n">
        <v>75</v>
      </c>
      <c r="K93" s="1339" t="n">
        <v>260</v>
      </c>
      <c r="L93" s="1339" t="n">
        <v>2300</v>
      </c>
      <c r="M93" s="1340" t="n">
        <v>17.1719624725895</v>
      </c>
      <c r="N93" s="1420" t="n">
        <v>587.843568</v>
      </c>
      <c r="O93" s="1341" t="n">
        <v>22758.3031980038</v>
      </c>
      <c r="P93" s="1300" t="n">
        <v>19778.6398705313</v>
      </c>
      <c r="Q93" s="1213" t="n">
        <v>42536.943068535</v>
      </c>
    </row>
    <row r="94" customFormat="false" ht="16.5" hidden="false" customHeight="true" outlineLevel="0" collapsed="false">
      <c r="A94" s="1324" t="s">
        <v>368</v>
      </c>
      <c r="B94" s="1337" t="n">
        <f aca="false">J94</f>
        <v>75</v>
      </c>
      <c r="C94" s="1337" t="s">
        <v>496</v>
      </c>
      <c r="D94" s="1337" t="n">
        <f aca="false">K94</f>
        <v>260</v>
      </c>
      <c r="E94" s="1337" t="s">
        <v>496</v>
      </c>
      <c r="F94" s="1326" t="n">
        <f aca="false">L94</f>
        <v>2350</v>
      </c>
      <c r="G94" s="1337" t="s">
        <v>496</v>
      </c>
      <c r="H94" s="1325" t="n">
        <v>2</v>
      </c>
      <c r="I94" s="1327" t="s">
        <v>497</v>
      </c>
      <c r="J94" s="1208" t="n">
        <v>75</v>
      </c>
      <c r="K94" s="1339" t="n">
        <v>260</v>
      </c>
      <c r="L94" s="1339" t="n">
        <v>2350</v>
      </c>
      <c r="M94" s="1340" t="n">
        <v>17.5328987694547</v>
      </c>
      <c r="N94" s="1420" t="n">
        <v>602.91648</v>
      </c>
      <c r="O94" s="1341" t="n">
        <v>23141.5450626938</v>
      </c>
      <c r="P94" s="1300" t="n">
        <v>20320.097051025</v>
      </c>
      <c r="Q94" s="1213" t="n">
        <v>43461.6421137188</v>
      </c>
    </row>
    <row r="95" customFormat="false" ht="16.5" hidden="false" customHeight="true" outlineLevel="0" collapsed="false">
      <c r="A95" s="1324" t="s">
        <v>368</v>
      </c>
      <c r="B95" s="1337" t="n">
        <f aca="false">J95</f>
        <v>75</v>
      </c>
      <c r="C95" s="1337" t="s">
        <v>496</v>
      </c>
      <c r="D95" s="1337" t="n">
        <f aca="false">K95</f>
        <v>260</v>
      </c>
      <c r="E95" s="1337" t="s">
        <v>496</v>
      </c>
      <c r="F95" s="1326" t="n">
        <f aca="false">L95</f>
        <v>2400</v>
      </c>
      <c r="G95" s="1337" t="s">
        <v>496</v>
      </c>
      <c r="H95" s="1325" t="n">
        <v>2</v>
      </c>
      <c r="I95" s="1327" t="s">
        <v>497</v>
      </c>
      <c r="J95" s="1208" t="n">
        <v>75</v>
      </c>
      <c r="K95" s="1339" t="n">
        <v>260</v>
      </c>
      <c r="L95" s="1339" t="n">
        <v>2400</v>
      </c>
      <c r="M95" s="1340" t="n">
        <v>17.87679506632</v>
      </c>
      <c r="N95" s="1420" t="n">
        <v>617.989392</v>
      </c>
      <c r="O95" s="1341" t="n">
        <v>23524.786796175</v>
      </c>
      <c r="P95" s="1300" t="n">
        <v>20645.5170565125</v>
      </c>
      <c r="Q95" s="1213" t="n">
        <v>44170.3038526875</v>
      </c>
    </row>
    <row r="96" customFormat="false" ht="16.5" hidden="false" customHeight="true" outlineLevel="0" collapsed="false">
      <c r="A96" s="1324" t="s">
        <v>368</v>
      </c>
      <c r="B96" s="1337" t="n">
        <f aca="false">J96</f>
        <v>75</v>
      </c>
      <c r="C96" s="1337" t="s">
        <v>496</v>
      </c>
      <c r="D96" s="1337" t="n">
        <f aca="false">K96</f>
        <v>260</v>
      </c>
      <c r="E96" s="1337" t="s">
        <v>496</v>
      </c>
      <c r="F96" s="1326" t="n">
        <f aca="false">L96</f>
        <v>2450</v>
      </c>
      <c r="G96" s="1337" t="s">
        <v>496</v>
      </c>
      <c r="H96" s="1325" t="n">
        <v>2</v>
      </c>
      <c r="I96" s="1327" t="s">
        <v>497</v>
      </c>
      <c r="J96" s="1208" t="n">
        <v>75</v>
      </c>
      <c r="K96" s="1339" t="n">
        <v>260</v>
      </c>
      <c r="L96" s="1339" t="n">
        <v>2450</v>
      </c>
      <c r="M96" s="1340" t="n">
        <v>18.3614955519853</v>
      </c>
      <c r="N96" s="1420" t="n">
        <v>633.062304</v>
      </c>
      <c r="O96" s="1341" t="n">
        <v>24478.2903606638</v>
      </c>
      <c r="P96" s="1300" t="n">
        <v>21186.9742370063</v>
      </c>
      <c r="Q96" s="1213" t="n">
        <v>45665.26459767</v>
      </c>
    </row>
    <row r="97" customFormat="false" ht="16.5" hidden="false" customHeight="true" outlineLevel="0" collapsed="false">
      <c r="A97" s="1324" t="s">
        <v>368</v>
      </c>
      <c r="B97" s="1337" t="n">
        <f aca="false">J97</f>
        <v>75</v>
      </c>
      <c r="C97" s="1337" t="s">
        <v>496</v>
      </c>
      <c r="D97" s="1337" t="n">
        <f aca="false">K97</f>
        <v>260</v>
      </c>
      <c r="E97" s="1337" t="s">
        <v>496</v>
      </c>
      <c r="F97" s="1326" t="n">
        <f aca="false">L97</f>
        <v>2500</v>
      </c>
      <c r="G97" s="1337" t="s">
        <v>496</v>
      </c>
      <c r="H97" s="1325" t="n">
        <v>2</v>
      </c>
      <c r="I97" s="1327" t="s">
        <v>497</v>
      </c>
      <c r="J97" s="1208" t="n">
        <v>75</v>
      </c>
      <c r="K97" s="1339" t="n">
        <v>260</v>
      </c>
      <c r="L97" s="1339" t="n">
        <v>2500</v>
      </c>
      <c r="M97" s="1340" t="n">
        <v>18.7053918488505</v>
      </c>
      <c r="N97" s="1420" t="n">
        <v>648.135216</v>
      </c>
      <c r="O97" s="1341" t="n">
        <v>24861.5322253538</v>
      </c>
      <c r="P97" s="1300" t="n">
        <v>21512.3943737025</v>
      </c>
      <c r="Q97" s="1213" t="n">
        <v>46373.9265990563</v>
      </c>
    </row>
    <row r="98" customFormat="false" ht="16.5" hidden="false" customHeight="true" outlineLevel="0" collapsed="false">
      <c r="A98" s="1324" t="s">
        <v>368</v>
      </c>
      <c r="B98" s="1337" t="n">
        <f aca="false">J98</f>
        <v>75</v>
      </c>
      <c r="C98" s="1337" t="s">
        <v>496</v>
      </c>
      <c r="D98" s="1337" t="n">
        <f aca="false">K98</f>
        <v>260</v>
      </c>
      <c r="E98" s="1337" t="s">
        <v>496</v>
      </c>
      <c r="F98" s="1326" t="n">
        <f aca="false">L98</f>
        <v>2550</v>
      </c>
      <c r="G98" s="1337" t="s">
        <v>496</v>
      </c>
      <c r="H98" s="1325" t="n">
        <v>2</v>
      </c>
      <c r="I98" s="1327" t="s">
        <v>497</v>
      </c>
      <c r="J98" s="1208" t="n">
        <v>75</v>
      </c>
      <c r="K98" s="1339" t="n">
        <v>260</v>
      </c>
      <c r="L98" s="1339" t="n">
        <v>2550</v>
      </c>
      <c r="M98" s="1340" t="n">
        <v>19.0663281457158</v>
      </c>
      <c r="N98" s="1420" t="n">
        <v>663.208128</v>
      </c>
      <c r="O98" s="1341" t="n">
        <v>25244.773958835</v>
      </c>
      <c r="P98" s="1300" t="n">
        <v>22053.8515541963</v>
      </c>
      <c r="Q98" s="1213" t="n">
        <v>47298.6255130313</v>
      </c>
    </row>
    <row r="99" customFormat="false" ht="16.5" hidden="false" customHeight="true" outlineLevel="0" collapsed="false">
      <c r="A99" s="1324" t="s">
        <v>368</v>
      </c>
      <c r="B99" s="1325" t="n">
        <f aca="false">J99</f>
        <v>75</v>
      </c>
      <c r="C99" s="1325" t="s">
        <v>496</v>
      </c>
      <c r="D99" s="1325" t="n">
        <f aca="false">K99</f>
        <v>260</v>
      </c>
      <c r="E99" s="1325" t="s">
        <v>496</v>
      </c>
      <c r="F99" s="1326" t="n">
        <f aca="false">L99</f>
        <v>2600</v>
      </c>
      <c r="G99" s="1325" t="s">
        <v>496</v>
      </c>
      <c r="H99" s="1325" t="n">
        <v>2</v>
      </c>
      <c r="I99" s="1327" t="s">
        <v>497</v>
      </c>
      <c r="J99" s="1208" t="n">
        <v>75</v>
      </c>
      <c r="K99" s="1339" t="n">
        <v>260</v>
      </c>
      <c r="L99" s="1339" t="n">
        <v>2600</v>
      </c>
      <c r="M99" s="1340" t="n">
        <v>19.4102244425811</v>
      </c>
      <c r="N99" s="1420" t="n">
        <v>678.28104</v>
      </c>
      <c r="O99" s="1341" t="n">
        <v>25628.015823525</v>
      </c>
      <c r="P99" s="1300" t="n">
        <v>22379.2715596838</v>
      </c>
      <c r="Q99" s="1213" t="n">
        <v>48007.2873832088</v>
      </c>
    </row>
    <row r="100" customFormat="false" ht="16.5" hidden="false" customHeight="true" outlineLevel="0" collapsed="false">
      <c r="A100" s="1324" t="s">
        <v>368</v>
      </c>
      <c r="B100" s="1337" t="n">
        <f aca="false">J100</f>
        <v>75</v>
      </c>
      <c r="C100" s="1337" t="s">
        <v>496</v>
      </c>
      <c r="D100" s="1337" t="n">
        <f aca="false">K100</f>
        <v>260</v>
      </c>
      <c r="E100" s="1337" t="s">
        <v>496</v>
      </c>
      <c r="F100" s="1326" t="n">
        <f aca="false">L100</f>
        <v>2650</v>
      </c>
      <c r="G100" s="1337" t="s">
        <v>496</v>
      </c>
      <c r="H100" s="1325" t="n">
        <v>2</v>
      </c>
      <c r="I100" s="1327" t="s">
        <v>497</v>
      </c>
      <c r="J100" s="1208" t="n">
        <v>75</v>
      </c>
      <c r="K100" s="1339" t="n">
        <v>260</v>
      </c>
      <c r="L100" s="1339" t="n">
        <v>2650</v>
      </c>
      <c r="M100" s="1340" t="n">
        <v>19.7711607394463</v>
      </c>
      <c r="N100" s="1420" t="n">
        <v>693.353952</v>
      </c>
      <c r="O100" s="1341" t="n">
        <v>26011.2575570063</v>
      </c>
      <c r="P100" s="1300" t="n">
        <v>22920.7287401775</v>
      </c>
      <c r="Q100" s="1213" t="n">
        <v>48931.9862971838</v>
      </c>
    </row>
    <row r="101" customFormat="false" ht="16.5" hidden="false" customHeight="true" outlineLevel="0" collapsed="false">
      <c r="A101" s="1324" t="s">
        <v>368</v>
      </c>
      <c r="B101" s="1337" t="n">
        <f aca="false">J101</f>
        <v>75</v>
      </c>
      <c r="C101" s="1337" t="s">
        <v>496</v>
      </c>
      <c r="D101" s="1337" t="n">
        <f aca="false">K101</f>
        <v>260</v>
      </c>
      <c r="E101" s="1337" t="s">
        <v>496</v>
      </c>
      <c r="F101" s="1326" t="n">
        <f aca="false">L101</f>
        <v>2700</v>
      </c>
      <c r="G101" s="1337" t="s">
        <v>496</v>
      </c>
      <c r="H101" s="1325" t="n">
        <v>2</v>
      </c>
      <c r="I101" s="1327" t="s">
        <v>497</v>
      </c>
      <c r="J101" s="1208" t="n">
        <v>75</v>
      </c>
      <c r="K101" s="1339" t="n">
        <v>260</v>
      </c>
      <c r="L101" s="1339" t="n">
        <v>2700</v>
      </c>
      <c r="M101" s="1340" t="n">
        <v>20.1464570363116</v>
      </c>
      <c r="N101" s="1420" t="n">
        <v>708.426864</v>
      </c>
      <c r="O101" s="1341" t="n">
        <v>26437.9855440825</v>
      </c>
      <c r="P101" s="1300" t="n">
        <v>23246.1488768738</v>
      </c>
      <c r="Q101" s="1213" t="n">
        <v>49684.1344209563</v>
      </c>
    </row>
    <row r="102" customFormat="false" ht="16.5" hidden="false" customHeight="true" outlineLevel="0" collapsed="false">
      <c r="A102" s="1324" t="s">
        <v>368</v>
      </c>
      <c r="B102" s="1337" t="n">
        <f aca="false">J102</f>
        <v>75</v>
      </c>
      <c r="C102" s="1337" t="s">
        <v>496</v>
      </c>
      <c r="D102" s="1337" t="n">
        <f aca="false">K102</f>
        <v>260</v>
      </c>
      <c r="E102" s="1337" t="s">
        <v>496</v>
      </c>
      <c r="F102" s="1326" t="n">
        <f aca="false">L102</f>
        <v>2750</v>
      </c>
      <c r="G102" s="1337" t="s">
        <v>496</v>
      </c>
      <c r="H102" s="1325" t="n">
        <v>2</v>
      </c>
      <c r="I102" s="1327" t="s">
        <v>497</v>
      </c>
      <c r="J102" s="1208" t="n">
        <v>75</v>
      </c>
      <c r="K102" s="1339" t="n">
        <v>260</v>
      </c>
      <c r="L102" s="1339" t="n">
        <v>2750</v>
      </c>
      <c r="M102" s="1340" t="n">
        <v>20.4903533331768</v>
      </c>
      <c r="N102" s="1420" t="n">
        <v>723.499776</v>
      </c>
      <c r="O102" s="1341" t="n">
        <v>26821.2272775638</v>
      </c>
      <c r="P102" s="1300" t="n">
        <v>23571.5688823613</v>
      </c>
      <c r="Q102" s="1213" t="n">
        <v>50392.796159925</v>
      </c>
    </row>
    <row r="103" customFormat="false" ht="16.5" hidden="false" customHeight="true" outlineLevel="0" collapsed="false">
      <c r="A103" s="1324" t="s">
        <v>368</v>
      </c>
      <c r="B103" s="1337" t="n">
        <f aca="false">J103</f>
        <v>75</v>
      </c>
      <c r="C103" s="1337" t="s">
        <v>496</v>
      </c>
      <c r="D103" s="1337" t="n">
        <f aca="false">K103</f>
        <v>260</v>
      </c>
      <c r="E103" s="1337" t="s">
        <v>496</v>
      </c>
      <c r="F103" s="1326" t="n">
        <f aca="false">L103</f>
        <v>2800</v>
      </c>
      <c r="G103" s="1337" t="s">
        <v>496</v>
      </c>
      <c r="H103" s="1325" t="n">
        <v>2</v>
      </c>
      <c r="I103" s="1327" t="s">
        <v>497</v>
      </c>
      <c r="J103" s="1208" t="n">
        <v>75</v>
      </c>
      <c r="K103" s="1339" t="n">
        <v>260</v>
      </c>
      <c r="L103" s="1339" t="n">
        <v>2800</v>
      </c>
      <c r="M103" s="1340" t="n">
        <v>20.8512896300421</v>
      </c>
      <c r="N103" s="1420" t="n">
        <v>738.572688</v>
      </c>
      <c r="O103" s="1341" t="n">
        <v>27204.4691422538</v>
      </c>
      <c r="P103" s="1300" t="n">
        <v>24113.026062855</v>
      </c>
      <c r="Q103" s="1213" t="n">
        <v>51317.4952051088</v>
      </c>
    </row>
    <row r="104" customFormat="false" ht="16.5" hidden="false" customHeight="true" outlineLevel="0" collapsed="false">
      <c r="A104" s="1324" t="s">
        <v>368</v>
      </c>
      <c r="B104" s="1337" t="n">
        <f aca="false">J104</f>
        <v>75</v>
      </c>
      <c r="C104" s="1337" t="s">
        <v>496</v>
      </c>
      <c r="D104" s="1337" t="n">
        <f aca="false">K104</f>
        <v>260</v>
      </c>
      <c r="E104" s="1337" t="s">
        <v>496</v>
      </c>
      <c r="F104" s="1326" t="n">
        <f aca="false">L104</f>
        <v>2850</v>
      </c>
      <c r="G104" s="1337" t="s">
        <v>496</v>
      </c>
      <c r="H104" s="1325" t="n">
        <v>2</v>
      </c>
      <c r="I104" s="1327" t="s">
        <v>497</v>
      </c>
      <c r="J104" s="1208" t="n">
        <v>75</v>
      </c>
      <c r="K104" s="1339" t="n">
        <v>260</v>
      </c>
      <c r="L104" s="1339" t="n">
        <v>2850</v>
      </c>
      <c r="M104" s="1340" t="n">
        <v>21.1951859269074</v>
      </c>
      <c r="N104" s="1420" t="n">
        <v>753.6456</v>
      </c>
      <c r="O104" s="1341" t="n">
        <v>27587.710875735</v>
      </c>
      <c r="P104" s="1300" t="n">
        <v>24438.4460683425</v>
      </c>
      <c r="Q104" s="1213" t="n">
        <v>52026.1569440775</v>
      </c>
    </row>
    <row r="105" customFormat="false" ht="16.5" hidden="false" customHeight="true" outlineLevel="0" collapsed="false">
      <c r="A105" s="1324" t="s">
        <v>368</v>
      </c>
      <c r="B105" s="1337" t="n">
        <f aca="false">J105</f>
        <v>75</v>
      </c>
      <c r="C105" s="1337" t="s">
        <v>496</v>
      </c>
      <c r="D105" s="1337" t="n">
        <f aca="false">K105</f>
        <v>260</v>
      </c>
      <c r="E105" s="1337" t="s">
        <v>496</v>
      </c>
      <c r="F105" s="1326" t="n">
        <f aca="false">L105</f>
        <v>2900</v>
      </c>
      <c r="G105" s="1337" t="s">
        <v>496</v>
      </c>
      <c r="H105" s="1325" t="n">
        <v>2</v>
      </c>
      <c r="I105" s="1327" t="s">
        <v>497</v>
      </c>
      <c r="J105" s="1208" t="n">
        <v>75</v>
      </c>
      <c r="K105" s="1339" t="n">
        <v>260</v>
      </c>
      <c r="L105" s="1339" t="n">
        <v>2900</v>
      </c>
      <c r="M105" s="1340" t="n">
        <v>21.5561222237726</v>
      </c>
      <c r="N105" s="1420" t="n">
        <v>768.718512</v>
      </c>
      <c r="O105" s="1341" t="n">
        <v>27970.952740425</v>
      </c>
      <c r="P105" s="1300" t="n">
        <v>24979.9032488363</v>
      </c>
      <c r="Q105" s="1213" t="n">
        <v>52950.8559892613</v>
      </c>
    </row>
    <row r="106" customFormat="false" ht="16.5" hidden="false" customHeight="true" outlineLevel="0" collapsed="false">
      <c r="A106" s="1324" t="s">
        <v>368</v>
      </c>
      <c r="B106" s="1337" t="n">
        <f aca="false">J106</f>
        <v>75</v>
      </c>
      <c r="C106" s="1337" t="s">
        <v>496</v>
      </c>
      <c r="D106" s="1337" t="n">
        <f aca="false">K106</f>
        <v>260</v>
      </c>
      <c r="E106" s="1337" t="s">
        <v>496</v>
      </c>
      <c r="F106" s="1326" t="n">
        <f aca="false">L106</f>
        <v>2950</v>
      </c>
      <c r="G106" s="1337" t="s">
        <v>496</v>
      </c>
      <c r="H106" s="1325" t="n">
        <v>2</v>
      </c>
      <c r="I106" s="1327" t="s">
        <v>497</v>
      </c>
      <c r="J106" s="1208" t="n">
        <v>75</v>
      </c>
      <c r="K106" s="1339" t="n">
        <v>260</v>
      </c>
      <c r="L106" s="1339" t="n">
        <v>2950</v>
      </c>
      <c r="M106" s="1340" t="n">
        <v>21.9000185206379</v>
      </c>
      <c r="N106" s="1420" t="n">
        <v>783.791424</v>
      </c>
      <c r="O106" s="1341" t="n">
        <v>28354.1944739063</v>
      </c>
      <c r="P106" s="1300" t="n">
        <v>25305.3233855325</v>
      </c>
      <c r="Q106" s="1213" t="n">
        <v>53659.5178594388</v>
      </c>
    </row>
    <row r="107" customFormat="false" ht="16.5" hidden="false" customHeight="true" outlineLevel="0" collapsed="false">
      <c r="A107" s="1324" t="s">
        <v>368</v>
      </c>
      <c r="B107" s="1346" t="n">
        <f aca="false">J107</f>
        <v>75</v>
      </c>
      <c r="C107" s="1346" t="s">
        <v>496</v>
      </c>
      <c r="D107" s="1346" t="n">
        <f aca="false">K107</f>
        <v>260</v>
      </c>
      <c r="E107" s="1346" t="s">
        <v>496</v>
      </c>
      <c r="F107" s="1347" t="n">
        <f aca="false">L107</f>
        <v>3000</v>
      </c>
      <c r="G107" s="1346" t="s">
        <v>496</v>
      </c>
      <c r="H107" s="1348" t="n">
        <v>2</v>
      </c>
      <c r="I107" s="1349" t="s">
        <v>497</v>
      </c>
      <c r="J107" s="1219" t="n">
        <v>75</v>
      </c>
      <c r="K107" s="1421" t="n">
        <v>260</v>
      </c>
      <c r="L107" s="1421" t="n">
        <v>3000</v>
      </c>
      <c r="M107" s="1401" t="n">
        <v>22.2609548175032</v>
      </c>
      <c r="N107" s="1422" t="n">
        <v>798.864336</v>
      </c>
      <c r="O107" s="1402" t="n">
        <v>28737.4362073875</v>
      </c>
      <c r="P107" s="1303" t="n">
        <v>25846.7805660263</v>
      </c>
      <c r="Q107" s="1224" t="n">
        <v>54584.2167734138</v>
      </c>
    </row>
    <row r="108" customFormat="false" ht="16.5" hidden="false" customHeight="false" outlineLevel="0" collapsed="false">
      <c r="A108" s="1241" t="s">
        <v>498</v>
      </c>
      <c r="B108" s="1241"/>
      <c r="C108" s="1241"/>
      <c r="D108" s="1241"/>
      <c r="E108" s="1241"/>
      <c r="F108" s="1241"/>
      <c r="G108" s="1241"/>
      <c r="H108" s="1241"/>
      <c r="I108" s="1241"/>
      <c r="J108" s="1241"/>
      <c r="K108" s="1241"/>
      <c r="L108" s="1241"/>
      <c r="M108" s="1241"/>
      <c r="N108" s="1241"/>
      <c r="O108" s="1241"/>
      <c r="P108" s="1241"/>
      <c r="Q108" s="1241"/>
    </row>
    <row r="109" customFormat="false" ht="16.5" hidden="false" customHeight="false" outlineLevel="0" collapsed="false">
      <c r="A109" s="1202" t="s">
        <v>528</v>
      </c>
      <c r="B109" s="1202"/>
      <c r="C109" s="1202"/>
      <c r="D109" s="1202"/>
      <c r="E109" s="1202"/>
      <c r="F109" s="1202"/>
      <c r="G109" s="1202"/>
      <c r="H109" s="1202"/>
      <c r="I109" s="1202"/>
      <c r="J109" s="1202"/>
      <c r="K109" s="1202"/>
      <c r="L109" s="1202"/>
      <c r="M109" s="1202"/>
      <c r="N109" s="1202"/>
      <c r="O109" s="1202"/>
      <c r="P109" s="1202"/>
      <c r="Q109" s="1202"/>
    </row>
    <row r="110" customFormat="false" ht="16.5" hidden="false" customHeight="false" outlineLevel="0" collapsed="false">
      <c r="A110" s="1324" t="s">
        <v>368</v>
      </c>
      <c r="B110" s="1325" t="n">
        <f aca="false">J110</f>
        <v>75</v>
      </c>
      <c r="C110" s="1325" t="s">
        <v>496</v>
      </c>
      <c r="D110" s="1325" t="n">
        <f aca="false">K110</f>
        <v>300</v>
      </c>
      <c r="E110" s="1325" t="s">
        <v>496</v>
      </c>
      <c r="F110" s="1326" t="n">
        <f aca="false">L110</f>
        <v>600</v>
      </c>
      <c r="G110" s="1325" t="s">
        <v>496</v>
      </c>
      <c r="H110" s="1325" t="n">
        <v>2</v>
      </c>
      <c r="I110" s="1327" t="s">
        <v>497</v>
      </c>
      <c r="J110" s="1225" t="n">
        <v>75</v>
      </c>
      <c r="K110" s="1423" t="n">
        <v>300</v>
      </c>
      <c r="L110" s="1423" t="n">
        <v>600</v>
      </c>
      <c r="M110" s="1404" t="n">
        <v>5.45922487216</v>
      </c>
      <c r="N110" s="1424" t="n">
        <v>80.9703299131056</v>
      </c>
      <c r="O110" s="1374" t="n">
        <v>9335.19907666125</v>
      </c>
      <c r="P110" s="1297" t="n">
        <v>6024.56272698375</v>
      </c>
      <c r="Q110" s="1230" t="n">
        <v>15359.761803645</v>
      </c>
    </row>
    <row r="111" customFormat="false" ht="16.5" hidden="false" customHeight="false" outlineLevel="0" collapsed="false">
      <c r="A111" s="1324" t="s">
        <v>368</v>
      </c>
      <c r="B111" s="1337" t="n">
        <f aca="false">J111</f>
        <v>75</v>
      </c>
      <c r="C111" s="1337" t="s">
        <v>496</v>
      </c>
      <c r="D111" s="1337" t="n">
        <f aca="false">K111</f>
        <v>300</v>
      </c>
      <c r="E111" s="1337" t="s">
        <v>496</v>
      </c>
      <c r="F111" s="1326" t="n">
        <f aca="false">L111</f>
        <v>650</v>
      </c>
      <c r="G111" s="1337" t="s">
        <v>496</v>
      </c>
      <c r="H111" s="1325" t="n">
        <v>2</v>
      </c>
      <c r="I111" s="1327" t="s">
        <v>497</v>
      </c>
      <c r="J111" s="1208" t="n">
        <v>75</v>
      </c>
      <c r="K111" s="1339" t="n">
        <v>300</v>
      </c>
      <c r="L111" s="1339" t="n">
        <v>650</v>
      </c>
      <c r="M111" s="1340" t="n">
        <v>5.83497487692</v>
      </c>
      <c r="N111" s="1420" t="n">
        <v>97.1643958957267</v>
      </c>
      <c r="O111" s="1342" t="n">
        <v>9737.72285441625</v>
      </c>
      <c r="P111" s="1300" t="n">
        <v>6382.20366520875</v>
      </c>
      <c r="Q111" s="1213" t="n">
        <v>16119.926519625</v>
      </c>
    </row>
    <row r="112" customFormat="false" ht="16.5" hidden="false" customHeight="false" outlineLevel="0" collapsed="false">
      <c r="A112" s="1324" t="s">
        <v>368</v>
      </c>
      <c r="B112" s="1337" t="n">
        <f aca="false">J112</f>
        <v>75</v>
      </c>
      <c r="C112" s="1337" t="s">
        <v>496</v>
      </c>
      <c r="D112" s="1337" t="n">
        <f aca="false">K112</f>
        <v>300</v>
      </c>
      <c r="E112" s="1337" t="s">
        <v>496</v>
      </c>
      <c r="F112" s="1326" t="n">
        <f aca="false">L112</f>
        <v>700</v>
      </c>
      <c r="G112" s="1337" t="s">
        <v>496</v>
      </c>
      <c r="H112" s="1325" t="n">
        <v>2</v>
      </c>
      <c r="I112" s="1327" t="s">
        <v>497</v>
      </c>
      <c r="J112" s="1208" t="n">
        <v>75</v>
      </c>
      <c r="K112" s="1339" t="n">
        <v>300</v>
      </c>
      <c r="L112" s="1339" t="n">
        <v>700</v>
      </c>
      <c r="M112" s="1340" t="n">
        <v>6.22776488168</v>
      </c>
      <c r="N112" s="1420" t="n">
        <v>113.358461878348</v>
      </c>
      <c r="O112" s="1342" t="n">
        <v>10140.2466321713</v>
      </c>
      <c r="P112" s="1300" t="n">
        <v>6948.0257857425</v>
      </c>
      <c r="Q112" s="1213" t="n">
        <v>17088.2724179138</v>
      </c>
    </row>
    <row r="113" customFormat="false" ht="16.5" hidden="false" customHeight="false" outlineLevel="0" collapsed="false">
      <c r="A113" s="1324" t="s">
        <v>368</v>
      </c>
      <c r="B113" s="1337" t="n">
        <f aca="false">J113</f>
        <v>75</v>
      </c>
      <c r="C113" s="1337" t="s">
        <v>496</v>
      </c>
      <c r="D113" s="1337" t="n">
        <f aca="false">K113</f>
        <v>300</v>
      </c>
      <c r="E113" s="1337" t="s">
        <v>496</v>
      </c>
      <c r="F113" s="1326" t="n">
        <f aca="false">L113</f>
        <v>750</v>
      </c>
      <c r="G113" s="1337" t="s">
        <v>496</v>
      </c>
      <c r="H113" s="1325" t="n">
        <v>2</v>
      </c>
      <c r="I113" s="1327" t="s">
        <v>497</v>
      </c>
      <c r="J113" s="1208" t="n">
        <v>75</v>
      </c>
      <c r="K113" s="1339" t="n">
        <v>300</v>
      </c>
      <c r="L113" s="1339" t="n">
        <v>750</v>
      </c>
      <c r="M113" s="1340" t="n">
        <v>6.60351488644</v>
      </c>
      <c r="N113" s="1420" t="n">
        <v>129.552527860969</v>
      </c>
      <c r="O113" s="1342" t="n">
        <v>10542.7704099263</v>
      </c>
      <c r="P113" s="1300" t="n">
        <v>7305.6667239675</v>
      </c>
      <c r="Q113" s="1213" t="n">
        <v>17848.4371338938</v>
      </c>
    </row>
    <row r="114" customFormat="false" ht="16.5" hidden="false" customHeight="false" outlineLevel="0" collapsed="false">
      <c r="A114" s="1324" t="s">
        <v>368</v>
      </c>
      <c r="B114" s="1337" t="n">
        <f aca="false">J114</f>
        <v>75</v>
      </c>
      <c r="C114" s="1337" t="s">
        <v>496</v>
      </c>
      <c r="D114" s="1337" t="n">
        <f aca="false">K114</f>
        <v>300</v>
      </c>
      <c r="E114" s="1337" t="s">
        <v>496</v>
      </c>
      <c r="F114" s="1326" t="n">
        <f aca="false">L114</f>
        <v>800</v>
      </c>
      <c r="G114" s="1337" t="s">
        <v>496</v>
      </c>
      <c r="H114" s="1325" t="n">
        <v>2</v>
      </c>
      <c r="I114" s="1327" t="s">
        <v>497</v>
      </c>
      <c r="J114" s="1208" t="n">
        <v>75</v>
      </c>
      <c r="K114" s="1339" t="n">
        <v>300</v>
      </c>
      <c r="L114" s="1339" t="n">
        <v>800</v>
      </c>
      <c r="M114" s="1340" t="n">
        <v>6.9792648912</v>
      </c>
      <c r="N114" s="1420" t="n">
        <v>145.74659384359</v>
      </c>
      <c r="O114" s="1342" t="n">
        <v>10945.2941876813</v>
      </c>
      <c r="P114" s="1300" t="n">
        <v>7663.3076621925</v>
      </c>
      <c r="Q114" s="1213" t="n">
        <v>18608.6018498738</v>
      </c>
    </row>
    <row r="115" customFormat="false" ht="16.5" hidden="false" customHeight="false" outlineLevel="0" collapsed="false">
      <c r="A115" s="1324" t="s">
        <v>368</v>
      </c>
      <c r="B115" s="1337" t="n">
        <f aca="false">J115</f>
        <v>75</v>
      </c>
      <c r="C115" s="1337" t="s">
        <v>496</v>
      </c>
      <c r="D115" s="1337" t="n">
        <f aca="false">K115</f>
        <v>300</v>
      </c>
      <c r="E115" s="1337" t="s">
        <v>496</v>
      </c>
      <c r="F115" s="1326" t="n">
        <f aca="false">L115</f>
        <v>850</v>
      </c>
      <c r="G115" s="1337" t="s">
        <v>496</v>
      </c>
      <c r="H115" s="1325" t="n">
        <v>2</v>
      </c>
      <c r="I115" s="1327" t="s">
        <v>497</v>
      </c>
      <c r="J115" s="1208" t="n">
        <v>75</v>
      </c>
      <c r="K115" s="1339" t="n">
        <v>300</v>
      </c>
      <c r="L115" s="1339" t="n">
        <v>850</v>
      </c>
      <c r="M115" s="1340" t="n">
        <v>7.37205489596</v>
      </c>
      <c r="N115" s="1420" t="n">
        <v>161.940659826211</v>
      </c>
      <c r="O115" s="1342" t="n">
        <v>11347.8179654363</v>
      </c>
      <c r="P115" s="1300" t="n">
        <v>8229.12978272625</v>
      </c>
      <c r="Q115" s="1213" t="n">
        <v>19576.9477481625</v>
      </c>
    </row>
    <row r="116" customFormat="false" ht="16.5" hidden="false" customHeight="false" outlineLevel="0" collapsed="false">
      <c r="A116" s="1324" t="s">
        <v>368</v>
      </c>
      <c r="B116" s="1337" t="n">
        <f aca="false">J116</f>
        <v>75</v>
      </c>
      <c r="C116" s="1337" t="s">
        <v>496</v>
      </c>
      <c r="D116" s="1337" t="n">
        <f aca="false">K116</f>
        <v>300</v>
      </c>
      <c r="E116" s="1337" t="s">
        <v>496</v>
      </c>
      <c r="F116" s="1326" t="n">
        <f aca="false">L116</f>
        <v>900</v>
      </c>
      <c r="G116" s="1337" t="s">
        <v>496</v>
      </c>
      <c r="H116" s="1325" t="n">
        <v>2</v>
      </c>
      <c r="I116" s="1327" t="s">
        <v>497</v>
      </c>
      <c r="J116" s="1208" t="n">
        <v>75</v>
      </c>
      <c r="K116" s="1339" t="n">
        <v>300</v>
      </c>
      <c r="L116" s="1339" t="n">
        <v>900</v>
      </c>
      <c r="M116" s="1340" t="n">
        <v>7.74780490072</v>
      </c>
      <c r="N116" s="1420" t="n">
        <v>178.134725808832</v>
      </c>
      <c r="O116" s="1342" t="n">
        <v>11750.3417431913</v>
      </c>
      <c r="P116" s="1300" t="n">
        <v>8586.77072095125</v>
      </c>
      <c r="Q116" s="1213" t="n">
        <v>20337.1124641425</v>
      </c>
    </row>
    <row r="117" customFormat="false" ht="16.5" hidden="false" customHeight="false" outlineLevel="0" collapsed="false">
      <c r="A117" s="1324" t="s">
        <v>368</v>
      </c>
      <c r="B117" s="1337" t="n">
        <f aca="false">J117</f>
        <v>75</v>
      </c>
      <c r="C117" s="1337" t="s">
        <v>496</v>
      </c>
      <c r="D117" s="1337" t="n">
        <f aca="false">K117</f>
        <v>300</v>
      </c>
      <c r="E117" s="1337" t="s">
        <v>496</v>
      </c>
      <c r="F117" s="1326" t="n">
        <f aca="false">L117</f>
        <v>950</v>
      </c>
      <c r="G117" s="1337" t="s">
        <v>496</v>
      </c>
      <c r="H117" s="1325" t="n">
        <v>2</v>
      </c>
      <c r="I117" s="1327" t="s">
        <v>497</v>
      </c>
      <c r="J117" s="1208" t="n">
        <v>75</v>
      </c>
      <c r="K117" s="1339" t="n">
        <v>300</v>
      </c>
      <c r="L117" s="1339" t="n">
        <v>950</v>
      </c>
      <c r="M117" s="1340" t="n">
        <v>8.14059490548</v>
      </c>
      <c r="N117" s="1420" t="n">
        <v>194.328791791453</v>
      </c>
      <c r="O117" s="1342" t="n">
        <v>12152.8655209463</v>
      </c>
      <c r="P117" s="1300" t="n">
        <v>9152.592841485</v>
      </c>
      <c r="Q117" s="1213" t="n">
        <v>21305.4583624313</v>
      </c>
    </row>
    <row r="118" customFormat="false" ht="16.5" hidden="false" customHeight="false" outlineLevel="0" collapsed="false">
      <c r="A118" s="1324" t="s">
        <v>368</v>
      </c>
      <c r="B118" s="1337" t="n">
        <f aca="false">J118</f>
        <v>75</v>
      </c>
      <c r="C118" s="1337" t="s">
        <v>496</v>
      </c>
      <c r="D118" s="1337" t="n">
        <f aca="false">K118</f>
        <v>300</v>
      </c>
      <c r="E118" s="1337" t="s">
        <v>496</v>
      </c>
      <c r="F118" s="1326" t="n">
        <f aca="false">L118</f>
        <v>1000</v>
      </c>
      <c r="G118" s="1337" t="s">
        <v>496</v>
      </c>
      <c r="H118" s="1325" t="n">
        <v>2</v>
      </c>
      <c r="I118" s="1327" t="s">
        <v>497</v>
      </c>
      <c r="J118" s="1208" t="n">
        <v>75</v>
      </c>
      <c r="K118" s="1339" t="n">
        <v>300</v>
      </c>
      <c r="L118" s="1339" t="n">
        <v>1000</v>
      </c>
      <c r="M118" s="1340" t="n">
        <v>8.51634491024</v>
      </c>
      <c r="N118" s="1420" t="n">
        <v>210.522857774075</v>
      </c>
      <c r="O118" s="1342" t="n">
        <v>12555.3892987013</v>
      </c>
      <c r="P118" s="1300" t="n">
        <v>9510.23377971</v>
      </c>
      <c r="Q118" s="1213" t="n">
        <v>22065.6230784113</v>
      </c>
    </row>
    <row r="119" customFormat="false" ht="16.5" hidden="false" customHeight="false" outlineLevel="0" collapsed="false">
      <c r="A119" s="1324" t="s">
        <v>368</v>
      </c>
      <c r="B119" s="1337" t="n">
        <f aca="false">J119</f>
        <v>75</v>
      </c>
      <c r="C119" s="1337" t="s">
        <v>496</v>
      </c>
      <c r="D119" s="1337" t="n">
        <f aca="false">K119</f>
        <v>300</v>
      </c>
      <c r="E119" s="1337" t="s">
        <v>496</v>
      </c>
      <c r="F119" s="1326" t="n">
        <f aca="false">L119</f>
        <v>1050</v>
      </c>
      <c r="G119" s="1337" t="s">
        <v>496</v>
      </c>
      <c r="H119" s="1325" t="n">
        <v>2</v>
      </c>
      <c r="I119" s="1327" t="s">
        <v>497</v>
      </c>
      <c r="J119" s="1208" t="n">
        <v>75</v>
      </c>
      <c r="K119" s="1339" t="n">
        <v>300</v>
      </c>
      <c r="L119" s="1339" t="n">
        <v>1050</v>
      </c>
      <c r="M119" s="1340" t="n">
        <v>8.909134915</v>
      </c>
      <c r="N119" s="1420" t="n">
        <v>226.716923756696</v>
      </c>
      <c r="O119" s="1342" t="n">
        <v>12957.9129452475</v>
      </c>
      <c r="P119" s="1300" t="n">
        <v>10076.0559002438</v>
      </c>
      <c r="Q119" s="1213" t="n">
        <v>23033.9688454913</v>
      </c>
    </row>
    <row r="120" customFormat="false" ht="16.5" hidden="false" customHeight="false" outlineLevel="0" collapsed="false">
      <c r="A120" s="1324" t="s">
        <v>368</v>
      </c>
      <c r="B120" s="1325" t="n">
        <f aca="false">J120</f>
        <v>75</v>
      </c>
      <c r="C120" s="1325" t="s">
        <v>496</v>
      </c>
      <c r="D120" s="1325" t="n">
        <f aca="false">K120</f>
        <v>300</v>
      </c>
      <c r="E120" s="1325" t="s">
        <v>496</v>
      </c>
      <c r="F120" s="1326" t="n">
        <f aca="false">L120</f>
        <v>1100</v>
      </c>
      <c r="G120" s="1325" t="s">
        <v>496</v>
      </c>
      <c r="H120" s="1325" t="n">
        <v>2</v>
      </c>
      <c r="I120" s="1327" t="s">
        <v>497</v>
      </c>
      <c r="J120" s="1208" t="n">
        <v>75</v>
      </c>
      <c r="K120" s="1339" t="n">
        <v>300</v>
      </c>
      <c r="L120" s="1339" t="n">
        <v>1100</v>
      </c>
      <c r="M120" s="1340" t="n">
        <v>9.28488491976</v>
      </c>
      <c r="N120" s="1420" t="n">
        <v>242.910989739317</v>
      </c>
      <c r="O120" s="1342" t="n">
        <v>13360.4367230025</v>
      </c>
      <c r="P120" s="1300" t="n">
        <v>10433.6968384688</v>
      </c>
      <c r="Q120" s="1213" t="n">
        <v>23794.1335614713</v>
      </c>
    </row>
    <row r="121" customFormat="false" ht="16.5" hidden="false" customHeight="false" outlineLevel="0" collapsed="false">
      <c r="A121" s="1324" t="s">
        <v>368</v>
      </c>
      <c r="B121" s="1337" t="n">
        <f aca="false">J121</f>
        <v>75</v>
      </c>
      <c r="C121" s="1337" t="s">
        <v>496</v>
      </c>
      <c r="D121" s="1337" t="n">
        <f aca="false">K121</f>
        <v>300</v>
      </c>
      <c r="E121" s="1337" t="s">
        <v>496</v>
      </c>
      <c r="F121" s="1326" t="n">
        <f aca="false">L121</f>
        <v>1150</v>
      </c>
      <c r="G121" s="1337" t="s">
        <v>496</v>
      </c>
      <c r="H121" s="1325" t="n">
        <v>2</v>
      </c>
      <c r="I121" s="1327" t="s">
        <v>497</v>
      </c>
      <c r="J121" s="1208" t="n">
        <v>75</v>
      </c>
      <c r="K121" s="1339" t="n">
        <v>300</v>
      </c>
      <c r="L121" s="1339" t="n">
        <v>1150</v>
      </c>
      <c r="M121" s="1340" t="n">
        <v>9.66063492452</v>
      </c>
      <c r="N121" s="1420" t="n">
        <v>259.105055721938</v>
      </c>
      <c r="O121" s="1342" t="n">
        <v>13762.9605007575</v>
      </c>
      <c r="P121" s="1300" t="n">
        <v>10791.3377766938</v>
      </c>
      <c r="Q121" s="1213" t="n">
        <v>24554.2982774513</v>
      </c>
    </row>
    <row r="122" customFormat="false" ht="16.5" hidden="false" customHeight="false" outlineLevel="0" collapsed="false">
      <c r="A122" s="1324" t="s">
        <v>368</v>
      </c>
      <c r="B122" s="1337" t="n">
        <f aca="false">J122</f>
        <v>75</v>
      </c>
      <c r="C122" s="1337" t="s">
        <v>496</v>
      </c>
      <c r="D122" s="1337" t="n">
        <f aca="false">K122</f>
        <v>300</v>
      </c>
      <c r="E122" s="1337" t="s">
        <v>496</v>
      </c>
      <c r="F122" s="1326" t="n">
        <f aca="false">L122</f>
        <v>1200</v>
      </c>
      <c r="G122" s="1337" t="s">
        <v>496</v>
      </c>
      <c r="H122" s="1325" t="n">
        <v>2</v>
      </c>
      <c r="I122" s="1327" t="s">
        <v>497</v>
      </c>
      <c r="J122" s="1208" t="n">
        <v>75</v>
      </c>
      <c r="K122" s="1339" t="n">
        <v>300</v>
      </c>
      <c r="L122" s="1339" t="n">
        <v>1200</v>
      </c>
      <c r="M122" s="1340" t="n">
        <v>10.08482492928</v>
      </c>
      <c r="N122" s="1420" t="n">
        <v>275.299121704559</v>
      </c>
      <c r="O122" s="1342" t="n">
        <v>14208.9705321075</v>
      </c>
      <c r="P122" s="1300" t="n">
        <v>11357.1598972275</v>
      </c>
      <c r="Q122" s="1213" t="n">
        <v>25566.130429335</v>
      </c>
    </row>
    <row r="123" customFormat="false" ht="16.5" hidden="false" customHeight="false" outlineLevel="0" collapsed="false">
      <c r="A123" s="1324" t="s">
        <v>368</v>
      </c>
      <c r="B123" s="1337" t="n">
        <f aca="false">J123</f>
        <v>75</v>
      </c>
      <c r="C123" s="1337" t="s">
        <v>496</v>
      </c>
      <c r="D123" s="1337" t="n">
        <f aca="false">K123</f>
        <v>300</v>
      </c>
      <c r="E123" s="1337" t="s">
        <v>496</v>
      </c>
      <c r="F123" s="1326" t="n">
        <f aca="false">L123</f>
        <v>1250</v>
      </c>
      <c r="G123" s="1337" t="s">
        <v>496</v>
      </c>
      <c r="H123" s="1325" t="n">
        <v>2</v>
      </c>
      <c r="I123" s="1327" t="s">
        <v>497</v>
      </c>
      <c r="J123" s="1208" t="n">
        <v>75</v>
      </c>
      <c r="K123" s="1339" t="n">
        <v>300</v>
      </c>
      <c r="L123" s="1339" t="n">
        <v>1250</v>
      </c>
      <c r="M123" s="1340" t="n">
        <v>10.46057493404</v>
      </c>
      <c r="N123" s="1420" t="n">
        <v>291.49318768718</v>
      </c>
      <c r="O123" s="1342" t="n">
        <v>14611.4943098625</v>
      </c>
      <c r="P123" s="1300" t="n">
        <v>11714.8007042438</v>
      </c>
      <c r="Q123" s="1213" t="n">
        <v>26326.2950141063</v>
      </c>
    </row>
    <row r="124" customFormat="false" ht="16.5" hidden="false" customHeight="false" outlineLevel="0" collapsed="false">
      <c r="A124" s="1324" t="s">
        <v>368</v>
      </c>
      <c r="B124" s="1337" t="n">
        <f aca="false">J124</f>
        <v>75</v>
      </c>
      <c r="C124" s="1337" t="s">
        <v>496</v>
      </c>
      <c r="D124" s="1337" t="n">
        <f aca="false">K124</f>
        <v>300</v>
      </c>
      <c r="E124" s="1337" t="s">
        <v>496</v>
      </c>
      <c r="F124" s="1326" t="n">
        <f aca="false">L124</f>
        <v>1300</v>
      </c>
      <c r="G124" s="1337" t="s">
        <v>496</v>
      </c>
      <c r="H124" s="1325" t="n">
        <v>2</v>
      </c>
      <c r="I124" s="1327" t="s">
        <v>497</v>
      </c>
      <c r="J124" s="1208" t="n">
        <v>75</v>
      </c>
      <c r="K124" s="1339" t="n">
        <v>300</v>
      </c>
      <c r="L124" s="1339" t="n">
        <v>1300</v>
      </c>
      <c r="M124" s="1340" t="n">
        <v>10.8533649388</v>
      </c>
      <c r="N124" s="1420" t="n">
        <v>307.687253669801</v>
      </c>
      <c r="O124" s="1342" t="n">
        <v>15014.0180876175</v>
      </c>
      <c r="P124" s="1300" t="n">
        <v>12280.6228247775</v>
      </c>
      <c r="Q124" s="1213" t="n">
        <v>27294.640912395</v>
      </c>
    </row>
    <row r="125" customFormat="false" ht="16.5" hidden="false" customHeight="false" outlineLevel="0" collapsed="false">
      <c r="A125" s="1324" t="s">
        <v>368</v>
      </c>
      <c r="B125" s="1337" t="n">
        <f aca="false">J125</f>
        <v>75</v>
      </c>
      <c r="C125" s="1337" t="s">
        <v>496</v>
      </c>
      <c r="D125" s="1337" t="n">
        <f aca="false">K125</f>
        <v>300</v>
      </c>
      <c r="E125" s="1337" t="s">
        <v>496</v>
      </c>
      <c r="F125" s="1326" t="n">
        <f aca="false">L125</f>
        <v>1350</v>
      </c>
      <c r="G125" s="1337" t="s">
        <v>496</v>
      </c>
      <c r="H125" s="1325" t="n">
        <v>2</v>
      </c>
      <c r="I125" s="1327" t="s">
        <v>497</v>
      </c>
      <c r="J125" s="1208" t="n">
        <v>75</v>
      </c>
      <c r="K125" s="1339" t="n">
        <v>300</v>
      </c>
      <c r="L125" s="1339" t="n">
        <v>1350</v>
      </c>
      <c r="M125" s="1340" t="n">
        <v>11.22911494356</v>
      </c>
      <c r="N125" s="1420" t="n">
        <v>323.881319652422</v>
      </c>
      <c r="O125" s="1342" t="n">
        <v>15416.5418653725</v>
      </c>
      <c r="P125" s="1300" t="n">
        <v>12638.2637630025</v>
      </c>
      <c r="Q125" s="1213" t="n">
        <v>28054.805628375</v>
      </c>
    </row>
    <row r="126" customFormat="false" ht="16.5" hidden="false" customHeight="false" outlineLevel="0" collapsed="false">
      <c r="A126" s="1324" t="s">
        <v>368</v>
      </c>
      <c r="B126" s="1337" t="n">
        <f aca="false">J126</f>
        <v>75</v>
      </c>
      <c r="C126" s="1337" t="s">
        <v>496</v>
      </c>
      <c r="D126" s="1337" t="n">
        <f aca="false">K126</f>
        <v>300</v>
      </c>
      <c r="E126" s="1337" t="s">
        <v>496</v>
      </c>
      <c r="F126" s="1326" t="n">
        <f aca="false">L126</f>
        <v>1400</v>
      </c>
      <c r="G126" s="1337" t="s">
        <v>496</v>
      </c>
      <c r="H126" s="1325" t="n">
        <v>2</v>
      </c>
      <c r="I126" s="1327" t="s">
        <v>497</v>
      </c>
      <c r="J126" s="1208" t="n">
        <v>75</v>
      </c>
      <c r="K126" s="1339" t="n">
        <v>300</v>
      </c>
      <c r="L126" s="1339" t="n">
        <v>1400</v>
      </c>
      <c r="M126" s="1340" t="n">
        <v>11.62190494832</v>
      </c>
      <c r="N126" s="1420" t="n">
        <v>340.075385635044</v>
      </c>
      <c r="O126" s="1342" t="n">
        <v>15819.0656431275</v>
      </c>
      <c r="P126" s="1300" t="n">
        <v>13204.0858835363</v>
      </c>
      <c r="Q126" s="1213" t="n">
        <v>29023.1515266638</v>
      </c>
    </row>
    <row r="127" customFormat="false" ht="16.5" hidden="false" customHeight="false" outlineLevel="0" collapsed="false">
      <c r="A127" s="1324" t="s">
        <v>368</v>
      </c>
      <c r="B127" s="1337" t="n">
        <f aca="false">J127</f>
        <v>75</v>
      </c>
      <c r="C127" s="1337" t="s">
        <v>496</v>
      </c>
      <c r="D127" s="1337" t="n">
        <f aca="false">K127</f>
        <v>300</v>
      </c>
      <c r="E127" s="1337" t="s">
        <v>496</v>
      </c>
      <c r="F127" s="1326" t="n">
        <f aca="false">L127</f>
        <v>1450</v>
      </c>
      <c r="G127" s="1337" t="s">
        <v>496</v>
      </c>
      <c r="H127" s="1325" t="n">
        <v>2</v>
      </c>
      <c r="I127" s="1327" t="s">
        <v>497</v>
      </c>
      <c r="J127" s="1208" t="n">
        <v>75</v>
      </c>
      <c r="K127" s="1339" t="n">
        <v>300</v>
      </c>
      <c r="L127" s="1339" t="n">
        <v>1450</v>
      </c>
      <c r="M127" s="1340" t="n">
        <v>11.99765495308</v>
      </c>
      <c r="N127" s="1420" t="n">
        <v>356.269451617665</v>
      </c>
      <c r="O127" s="1342" t="n">
        <v>16221.5892896738</v>
      </c>
      <c r="P127" s="1300" t="n">
        <v>13561.7268217613</v>
      </c>
      <c r="Q127" s="1213" t="n">
        <v>29783.316111435</v>
      </c>
    </row>
    <row r="128" customFormat="false" ht="16.5" hidden="false" customHeight="false" outlineLevel="0" collapsed="false">
      <c r="A128" s="1324" t="s">
        <v>368</v>
      </c>
      <c r="B128" s="1337" t="n">
        <f aca="false">J128</f>
        <v>75</v>
      </c>
      <c r="C128" s="1337" t="s">
        <v>496</v>
      </c>
      <c r="D128" s="1337" t="n">
        <f aca="false">K128</f>
        <v>300</v>
      </c>
      <c r="E128" s="1337" t="s">
        <v>496</v>
      </c>
      <c r="F128" s="1326" t="n">
        <f aca="false">L128</f>
        <v>1500</v>
      </c>
      <c r="G128" s="1337" t="s">
        <v>496</v>
      </c>
      <c r="H128" s="1325" t="n">
        <v>2</v>
      </c>
      <c r="I128" s="1327" t="s">
        <v>497</v>
      </c>
      <c r="J128" s="1208" t="n">
        <v>75</v>
      </c>
      <c r="K128" s="1339" t="n">
        <v>300</v>
      </c>
      <c r="L128" s="1339" t="n">
        <v>1500</v>
      </c>
      <c r="M128" s="1340" t="n">
        <v>12.53500985064</v>
      </c>
      <c r="N128" s="1420" t="n">
        <v>372.463517600286</v>
      </c>
      <c r="O128" s="1342" t="n">
        <v>17280.9078563138</v>
      </c>
      <c r="P128" s="1300" t="n">
        <v>14127.548942295</v>
      </c>
      <c r="Q128" s="1213" t="n">
        <v>31408.4567986088</v>
      </c>
    </row>
    <row r="129" customFormat="false" ht="16.5" hidden="false" customHeight="false" outlineLevel="0" collapsed="false">
      <c r="A129" s="1324" t="s">
        <v>368</v>
      </c>
      <c r="B129" s="1337" t="n">
        <f aca="false">J129</f>
        <v>75</v>
      </c>
      <c r="C129" s="1337" t="s">
        <v>496</v>
      </c>
      <c r="D129" s="1337" t="n">
        <f aca="false">K129</f>
        <v>300</v>
      </c>
      <c r="E129" s="1337" t="s">
        <v>496</v>
      </c>
      <c r="F129" s="1326" t="n">
        <f aca="false">L129</f>
        <v>1550</v>
      </c>
      <c r="G129" s="1337" t="s">
        <v>496</v>
      </c>
      <c r="H129" s="1325" t="n">
        <v>2</v>
      </c>
      <c r="I129" s="1327" t="s">
        <v>497</v>
      </c>
      <c r="J129" s="1208" t="n">
        <v>75</v>
      </c>
      <c r="K129" s="1339" t="n">
        <v>300</v>
      </c>
      <c r="L129" s="1339" t="n">
        <v>1550</v>
      </c>
      <c r="M129" s="1340" t="n">
        <v>12.9107598554</v>
      </c>
      <c r="N129" s="1420" t="n">
        <v>388.657583582907</v>
      </c>
      <c r="O129" s="1342" t="n">
        <v>17683.4316340688</v>
      </c>
      <c r="P129" s="1300" t="n">
        <v>14485.18988052</v>
      </c>
      <c r="Q129" s="1213" t="n">
        <v>32168.6215145888</v>
      </c>
    </row>
    <row r="130" customFormat="false" ht="16.5" hidden="false" customHeight="false" outlineLevel="0" collapsed="false">
      <c r="A130" s="1324" t="s">
        <v>368</v>
      </c>
      <c r="B130" s="1325" t="n">
        <f aca="false">J130</f>
        <v>75</v>
      </c>
      <c r="C130" s="1325" t="s">
        <v>496</v>
      </c>
      <c r="D130" s="1325" t="n">
        <f aca="false">K130</f>
        <v>300</v>
      </c>
      <c r="E130" s="1325" t="s">
        <v>496</v>
      </c>
      <c r="F130" s="1326" t="n">
        <f aca="false">L130</f>
        <v>1600</v>
      </c>
      <c r="G130" s="1325" t="s">
        <v>496</v>
      </c>
      <c r="H130" s="1325" t="n">
        <v>2</v>
      </c>
      <c r="I130" s="1327" t="s">
        <v>497</v>
      </c>
      <c r="J130" s="1208" t="n">
        <v>75</v>
      </c>
      <c r="K130" s="1339" t="n">
        <v>300</v>
      </c>
      <c r="L130" s="1339" t="n">
        <v>1600</v>
      </c>
      <c r="M130" s="1340" t="n">
        <v>13.28650986016</v>
      </c>
      <c r="N130" s="1420" t="n">
        <v>404.851649565528</v>
      </c>
      <c r="O130" s="1342" t="n">
        <v>18085.9554118238</v>
      </c>
      <c r="P130" s="1300" t="n">
        <v>14842.830818745</v>
      </c>
      <c r="Q130" s="1213" t="n">
        <v>32928.7862305688</v>
      </c>
    </row>
    <row r="131" customFormat="false" ht="16.5" hidden="false" customHeight="false" outlineLevel="0" collapsed="false">
      <c r="A131" s="1324" t="s">
        <v>368</v>
      </c>
      <c r="B131" s="1337" t="n">
        <f aca="false">J131</f>
        <v>75</v>
      </c>
      <c r="C131" s="1337" t="s">
        <v>496</v>
      </c>
      <c r="D131" s="1337" t="n">
        <f aca="false">K131</f>
        <v>300</v>
      </c>
      <c r="E131" s="1337" t="s">
        <v>496</v>
      </c>
      <c r="F131" s="1326" t="n">
        <f aca="false">L131</f>
        <v>1650</v>
      </c>
      <c r="G131" s="1337" t="s">
        <v>496</v>
      </c>
      <c r="H131" s="1325" t="n">
        <v>2</v>
      </c>
      <c r="I131" s="1327" t="s">
        <v>497</v>
      </c>
      <c r="J131" s="1208" t="n">
        <v>75</v>
      </c>
      <c r="K131" s="1339" t="n">
        <v>300</v>
      </c>
      <c r="L131" s="1339" t="n">
        <v>1650</v>
      </c>
      <c r="M131" s="1340" t="n">
        <v>13.67929986492</v>
      </c>
      <c r="N131" s="1420" t="n">
        <v>421.045715548149</v>
      </c>
      <c r="O131" s="1342" t="n">
        <v>18488.4791895788</v>
      </c>
      <c r="P131" s="1300" t="n">
        <v>15408.6529392788</v>
      </c>
      <c r="Q131" s="1213" t="n">
        <v>33897.1321288575</v>
      </c>
    </row>
    <row r="132" customFormat="false" ht="16.5" hidden="false" customHeight="false" outlineLevel="0" collapsed="false">
      <c r="A132" s="1324" t="s">
        <v>368</v>
      </c>
      <c r="B132" s="1337" t="n">
        <f aca="false">J132</f>
        <v>75</v>
      </c>
      <c r="C132" s="1337" t="s">
        <v>496</v>
      </c>
      <c r="D132" s="1337" t="n">
        <f aca="false">K132</f>
        <v>300</v>
      </c>
      <c r="E132" s="1337" t="s">
        <v>496</v>
      </c>
      <c r="F132" s="1326" t="n">
        <f aca="false">L132</f>
        <v>1700</v>
      </c>
      <c r="G132" s="1337" t="s">
        <v>496</v>
      </c>
      <c r="H132" s="1325" t="n">
        <v>2</v>
      </c>
      <c r="I132" s="1327" t="s">
        <v>497</v>
      </c>
      <c r="J132" s="1208" t="n">
        <v>75</v>
      </c>
      <c r="K132" s="1339" t="n">
        <v>300</v>
      </c>
      <c r="L132" s="1339" t="n">
        <v>1700</v>
      </c>
      <c r="M132" s="1340" t="n">
        <v>14.05504986968</v>
      </c>
      <c r="N132" s="1420" t="n">
        <v>437.23978153077</v>
      </c>
      <c r="O132" s="1342" t="n">
        <v>18891.0029673338</v>
      </c>
      <c r="P132" s="1300" t="n">
        <v>15766.2938775038</v>
      </c>
      <c r="Q132" s="1213" t="n">
        <v>34657.2968448375</v>
      </c>
    </row>
    <row r="133" customFormat="false" ht="16.5" hidden="false" customHeight="false" outlineLevel="0" collapsed="false">
      <c r="A133" s="1324" t="s">
        <v>368</v>
      </c>
      <c r="B133" s="1337" t="n">
        <f aca="false">J133</f>
        <v>75</v>
      </c>
      <c r="C133" s="1337" t="s">
        <v>496</v>
      </c>
      <c r="D133" s="1337" t="n">
        <f aca="false">K133</f>
        <v>300</v>
      </c>
      <c r="E133" s="1337" t="s">
        <v>496</v>
      </c>
      <c r="F133" s="1326" t="n">
        <f aca="false">L133</f>
        <v>1750</v>
      </c>
      <c r="G133" s="1337" t="s">
        <v>496</v>
      </c>
      <c r="H133" s="1325" t="n">
        <v>2</v>
      </c>
      <c r="I133" s="1327" t="s">
        <v>497</v>
      </c>
      <c r="J133" s="1208" t="n">
        <v>75</v>
      </c>
      <c r="K133" s="1339" t="n">
        <v>300</v>
      </c>
      <c r="L133" s="1339" t="n">
        <v>1750</v>
      </c>
      <c r="M133" s="1340" t="n">
        <v>14.44783987444</v>
      </c>
      <c r="N133" s="1420" t="n">
        <v>453.433847513391</v>
      </c>
      <c r="O133" s="1342" t="n">
        <v>19293.52661388</v>
      </c>
      <c r="P133" s="1300" t="n">
        <v>16332.1159980375</v>
      </c>
      <c r="Q133" s="1213" t="n">
        <v>35625.6426119175</v>
      </c>
    </row>
    <row r="134" customFormat="false" ht="16.5" hidden="false" customHeight="false" outlineLevel="0" collapsed="false">
      <c r="A134" s="1324" t="s">
        <v>368</v>
      </c>
      <c r="B134" s="1337" t="n">
        <f aca="false">J134</f>
        <v>75</v>
      </c>
      <c r="C134" s="1337" t="s">
        <v>496</v>
      </c>
      <c r="D134" s="1337" t="n">
        <f aca="false">K134</f>
        <v>300</v>
      </c>
      <c r="E134" s="1337" t="s">
        <v>496</v>
      </c>
      <c r="F134" s="1326" t="n">
        <f aca="false">L134</f>
        <v>1800</v>
      </c>
      <c r="G134" s="1337" t="s">
        <v>496</v>
      </c>
      <c r="H134" s="1325" t="n">
        <v>2</v>
      </c>
      <c r="I134" s="1327" t="s">
        <v>497</v>
      </c>
      <c r="J134" s="1208" t="n">
        <v>75</v>
      </c>
      <c r="K134" s="1339" t="n">
        <v>300</v>
      </c>
      <c r="L134" s="1339" t="n">
        <v>1800</v>
      </c>
      <c r="M134" s="1340" t="n">
        <v>14.8235898792</v>
      </c>
      <c r="N134" s="1420" t="n">
        <v>469.627913496012</v>
      </c>
      <c r="O134" s="1342" t="n">
        <v>19696.050391635</v>
      </c>
      <c r="P134" s="1300" t="n">
        <v>16689.7569362625</v>
      </c>
      <c r="Q134" s="1213" t="n">
        <v>36385.8073278975</v>
      </c>
    </row>
    <row r="135" customFormat="false" ht="16.5" hidden="false" customHeight="false" outlineLevel="0" collapsed="false">
      <c r="A135" s="1324" t="s">
        <v>368</v>
      </c>
      <c r="B135" s="1337" t="n">
        <f aca="false">J135</f>
        <v>75</v>
      </c>
      <c r="C135" s="1337" t="s">
        <v>496</v>
      </c>
      <c r="D135" s="1337" t="n">
        <f aca="false">K135</f>
        <v>300</v>
      </c>
      <c r="E135" s="1337" t="s">
        <v>496</v>
      </c>
      <c r="F135" s="1326" t="n">
        <f aca="false">L135</f>
        <v>1850</v>
      </c>
      <c r="G135" s="1337" t="s">
        <v>496</v>
      </c>
      <c r="H135" s="1325" t="n">
        <v>2</v>
      </c>
      <c r="I135" s="1327" t="s">
        <v>497</v>
      </c>
      <c r="J135" s="1208" t="n">
        <v>75</v>
      </c>
      <c r="K135" s="1339" t="n">
        <v>300</v>
      </c>
      <c r="L135" s="1339" t="n">
        <v>1850</v>
      </c>
      <c r="M135" s="1340" t="n">
        <v>15.21637988396</v>
      </c>
      <c r="N135" s="1420" t="n">
        <v>485.821979478634</v>
      </c>
      <c r="O135" s="1342" t="n">
        <v>20098.57416939</v>
      </c>
      <c r="P135" s="1300" t="n">
        <v>17255.5790567963</v>
      </c>
      <c r="Q135" s="1213" t="n">
        <v>37354.1532261863</v>
      </c>
    </row>
    <row r="136" customFormat="false" ht="16.5" hidden="false" customHeight="false" outlineLevel="0" collapsed="false">
      <c r="A136" s="1324" t="s">
        <v>368</v>
      </c>
      <c r="B136" s="1337" t="n">
        <f aca="false">J136</f>
        <v>75</v>
      </c>
      <c r="C136" s="1337" t="s">
        <v>496</v>
      </c>
      <c r="D136" s="1337" t="n">
        <f aca="false">K136</f>
        <v>300</v>
      </c>
      <c r="E136" s="1337" t="s">
        <v>496</v>
      </c>
      <c r="F136" s="1326" t="n">
        <f aca="false">L136</f>
        <v>1900</v>
      </c>
      <c r="G136" s="1337" t="s">
        <v>496</v>
      </c>
      <c r="H136" s="1325" t="n">
        <v>2</v>
      </c>
      <c r="I136" s="1327" t="s">
        <v>497</v>
      </c>
      <c r="J136" s="1208" t="n">
        <v>75</v>
      </c>
      <c r="K136" s="1339" t="n">
        <v>300</v>
      </c>
      <c r="L136" s="1339" t="n">
        <v>1900</v>
      </c>
      <c r="M136" s="1340" t="n">
        <v>15.59212988872</v>
      </c>
      <c r="N136" s="1420" t="n">
        <v>502.016045461255</v>
      </c>
      <c r="O136" s="1342" t="n">
        <v>20501.097947145</v>
      </c>
      <c r="P136" s="1300" t="n">
        <v>17613.2199950213</v>
      </c>
      <c r="Q136" s="1213" t="n">
        <v>38114.3179421663</v>
      </c>
    </row>
    <row r="137" customFormat="false" ht="16.5" hidden="false" customHeight="false" outlineLevel="0" collapsed="false">
      <c r="A137" s="1324" t="s">
        <v>368</v>
      </c>
      <c r="B137" s="1337" t="n">
        <f aca="false">J137</f>
        <v>75</v>
      </c>
      <c r="C137" s="1337" t="s">
        <v>496</v>
      </c>
      <c r="D137" s="1337" t="n">
        <f aca="false">K137</f>
        <v>300</v>
      </c>
      <c r="E137" s="1337" t="s">
        <v>496</v>
      </c>
      <c r="F137" s="1326" t="n">
        <f aca="false">L137</f>
        <v>1950</v>
      </c>
      <c r="G137" s="1337" t="s">
        <v>496</v>
      </c>
      <c r="H137" s="1325" t="n">
        <v>2</v>
      </c>
      <c r="I137" s="1327" t="s">
        <v>497</v>
      </c>
      <c r="J137" s="1208" t="n">
        <v>75</v>
      </c>
      <c r="K137" s="1339" t="n">
        <v>300</v>
      </c>
      <c r="L137" s="1339" t="n">
        <v>1950</v>
      </c>
      <c r="M137" s="1340" t="n">
        <v>15.99927989348</v>
      </c>
      <c r="N137" s="1420" t="n">
        <v>518.210111443876</v>
      </c>
      <c r="O137" s="1342" t="n">
        <v>20947.107978495</v>
      </c>
      <c r="P137" s="1300" t="n">
        <v>17970.8609332463</v>
      </c>
      <c r="Q137" s="1213" t="n">
        <v>38917.9689117413</v>
      </c>
    </row>
    <row r="138" customFormat="false" ht="16.5" hidden="false" customHeight="false" outlineLevel="0" collapsed="false">
      <c r="A138" s="1324" t="s">
        <v>368</v>
      </c>
      <c r="B138" s="1337" t="n">
        <f aca="false">J138</f>
        <v>75</v>
      </c>
      <c r="C138" s="1337" t="s">
        <v>496</v>
      </c>
      <c r="D138" s="1337" t="n">
        <f aca="false">K138</f>
        <v>300</v>
      </c>
      <c r="E138" s="1337" t="s">
        <v>496</v>
      </c>
      <c r="F138" s="1326" t="n">
        <f aca="false">L138</f>
        <v>2000</v>
      </c>
      <c r="G138" s="1337" t="s">
        <v>496</v>
      </c>
      <c r="H138" s="1325" t="n">
        <v>2</v>
      </c>
      <c r="I138" s="1327" t="s">
        <v>497</v>
      </c>
      <c r="J138" s="1208" t="n">
        <v>75</v>
      </c>
      <c r="K138" s="1339" t="n">
        <v>300</v>
      </c>
      <c r="L138" s="1339" t="n">
        <v>2000</v>
      </c>
      <c r="M138" s="1340" t="n">
        <v>16.48363229824</v>
      </c>
      <c r="N138" s="1420" t="n">
        <v>534.404177426497</v>
      </c>
      <c r="O138" s="1342" t="n">
        <v>21568.1852526638</v>
      </c>
      <c r="P138" s="1300" t="n">
        <v>18536.68305378</v>
      </c>
      <c r="Q138" s="1213" t="n">
        <v>40104.8683064438</v>
      </c>
    </row>
    <row r="139" customFormat="false" ht="16.5" hidden="false" customHeight="false" outlineLevel="0" collapsed="false">
      <c r="A139" s="1324" t="s">
        <v>368</v>
      </c>
      <c r="B139" s="1337" t="n">
        <f aca="false">J139</f>
        <v>75</v>
      </c>
      <c r="C139" s="1337" t="s">
        <v>496</v>
      </c>
      <c r="D139" s="1337" t="n">
        <f aca="false">K139</f>
        <v>300</v>
      </c>
      <c r="E139" s="1337" t="s">
        <v>496</v>
      </c>
      <c r="F139" s="1326" t="n">
        <f aca="false">L139</f>
        <v>2050</v>
      </c>
      <c r="G139" s="1337" t="s">
        <v>496</v>
      </c>
      <c r="H139" s="1325" t="n">
        <v>2</v>
      </c>
      <c r="I139" s="1327" t="s">
        <v>497</v>
      </c>
      <c r="J139" s="1208" t="n">
        <v>75</v>
      </c>
      <c r="K139" s="1339" t="n">
        <v>300</v>
      </c>
      <c r="L139" s="1339" t="n">
        <v>2050</v>
      </c>
      <c r="M139" s="1340" t="n">
        <v>16.859382303</v>
      </c>
      <c r="N139" s="1420" t="n">
        <v>550.598243409118</v>
      </c>
      <c r="O139" s="1342" t="n">
        <v>21970.70889921</v>
      </c>
      <c r="P139" s="1300" t="n">
        <v>18894.323992005</v>
      </c>
      <c r="Q139" s="1213" t="n">
        <v>40865.032891215</v>
      </c>
    </row>
    <row r="140" customFormat="false" ht="16.5" hidden="false" customHeight="false" outlineLevel="0" collapsed="false">
      <c r="A140" s="1324" t="s">
        <v>368</v>
      </c>
      <c r="B140" s="1325" t="n">
        <f aca="false">J140</f>
        <v>75</v>
      </c>
      <c r="C140" s="1325" t="s">
        <v>496</v>
      </c>
      <c r="D140" s="1325" t="n">
        <f aca="false">K140</f>
        <v>300</v>
      </c>
      <c r="E140" s="1325" t="s">
        <v>496</v>
      </c>
      <c r="F140" s="1326" t="n">
        <f aca="false">L140</f>
        <v>2100</v>
      </c>
      <c r="G140" s="1325" t="s">
        <v>496</v>
      </c>
      <c r="H140" s="1325" t="n">
        <v>2</v>
      </c>
      <c r="I140" s="1327" t="s">
        <v>497</v>
      </c>
      <c r="J140" s="1208" t="n">
        <v>75</v>
      </c>
      <c r="K140" s="1339" t="n">
        <v>300</v>
      </c>
      <c r="L140" s="1339" t="n">
        <v>2100</v>
      </c>
      <c r="M140" s="1340" t="n">
        <v>17.25217230776</v>
      </c>
      <c r="N140" s="1420" t="n">
        <v>566.792309391739</v>
      </c>
      <c r="O140" s="1342" t="n">
        <v>22373.232676965</v>
      </c>
      <c r="P140" s="1300" t="n">
        <v>19460.1461125388</v>
      </c>
      <c r="Q140" s="1213" t="n">
        <v>41833.3787895038</v>
      </c>
    </row>
    <row r="141" customFormat="false" ht="16.5" hidden="false" customHeight="false" outlineLevel="0" collapsed="false">
      <c r="A141" s="1324" t="s">
        <v>368</v>
      </c>
      <c r="B141" s="1337" t="n">
        <f aca="false">J141</f>
        <v>75</v>
      </c>
      <c r="C141" s="1337" t="s">
        <v>496</v>
      </c>
      <c r="D141" s="1337" t="n">
        <f aca="false">K141</f>
        <v>300</v>
      </c>
      <c r="E141" s="1337" t="s">
        <v>496</v>
      </c>
      <c r="F141" s="1326" t="n">
        <f aca="false">L141</f>
        <v>2150</v>
      </c>
      <c r="G141" s="1337" t="s">
        <v>496</v>
      </c>
      <c r="H141" s="1325" t="n">
        <v>2</v>
      </c>
      <c r="I141" s="1327" t="s">
        <v>497</v>
      </c>
      <c r="J141" s="1208" t="n">
        <v>75</v>
      </c>
      <c r="K141" s="1339" t="n">
        <v>300</v>
      </c>
      <c r="L141" s="1339" t="n">
        <v>2150</v>
      </c>
      <c r="M141" s="1340" t="n">
        <v>17.62792231252</v>
      </c>
      <c r="N141" s="1420" t="n">
        <v>582.98637537436</v>
      </c>
      <c r="O141" s="1342" t="n">
        <v>22775.75645472</v>
      </c>
      <c r="P141" s="1300" t="n">
        <v>19817.7870507638</v>
      </c>
      <c r="Q141" s="1213" t="n">
        <v>42593.5435054838</v>
      </c>
    </row>
    <row r="142" customFormat="false" ht="16.5" hidden="false" customHeight="false" outlineLevel="0" collapsed="false">
      <c r="A142" s="1324" t="s">
        <v>368</v>
      </c>
      <c r="B142" s="1337" t="n">
        <f aca="false">J142</f>
        <v>75</v>
      </c>
      <c r="C142" s="1337" t="s">
        <v>496</v>
      </c>
      <c r="D142" s="1337" t="n">
        <f aca="false">K142</f>
        <v>300</v>
      </c>
      <c r="E142" s="1337" t="s">
        <v>496</v>
      </c>
      <c r="F142" s="1326" t="n">
        <f aca="false">L142</f>
        <v>2200</v>
      </c>
      <c r="G142" s="1337" t="s">
        <v>496</v>
      </c>
      <c r="H142" s="1325" t="n">
        <v>2</v>
      </c>
      <c r="I142" s="1327" t="s">
        <v>497</v>
      </c>
      <c r="J142" s="1208" t="n">
        <v>75</v>
      </c>
      <c r="K142" s="1339" t="n">
        <v>300</v>
      </c>
      <c r="L142" s="1339" t="n">
        <v>2200</v>
      </c>
      <c r="M142" s="1340" t="n">
        <v>18.02071231728</v>
      </c>
      <c r="N142" s="1420" t="n">
        <v>599.180441356982</v>
      </c>
      <c r="O142" s="1342" t="n">
        <v>23178.280232475</v>
      </c>
      <c r="P142" s="1300" t="n">
        <v>20383.6091712975</v>
      </c>
      <c r="Q142" s="1213" t="n">
        <v>43561.8894037725</v>
      </c>
    </row>
    <row r="143" customFormat="false" ht="16.5" hidden="false" customHeight="false" outlineLevel="0" collapsed="false">
      <c r="A143" s="1324" t="s">
        <v>368</v>
      </c>
      <c r="B143" s="1337" t="n">
        <f aca="false">J143</f>
        <v>75</v>
      </c>
      <c r="C143" s="1337" t="s">
        <v>496</v>
      </c>
      <c r="D143" s="1337" t="n">
        <f aca="false">K143</f>
        <v>300</v>
      </c>
      <c r="E143" s="1337" t="s">
        <v>496</v>
      </c>
      <c r="F143" s="1326" t="n">
        <f aca="false">L143</f>
        <v>2250</v>
      </c>
      <c r="G143" s="1337" t="s">
        <v>496</v>
      </c>
      <c r="H143" s="1325" t="n">
        <v>2</v>
      </c>
      <c r="I143" s="1327" t="s">
        <v>497</v>
      </c>
      <c r="J143" s="1208" t="n">
        <v>75</v>
      </c>
      <c r="K143" s="1339" t="n">
        <v>300</v>
      </c>
      <c r="L143" s="1339" t="n">
        <v>2250</v>
      </c>
      <c r="M143" s="1340" t="n">
        <v>18.39646232204</v>
      </c>
      <c r="N143" s="1420" t="n">
        <v>615.374507339603</v>
      </c>
      <c r="O143" s="1342" t="n">
        <v>23580.80401023</v>
      </c>
      <c r="P143" s="1300" t="n">
        <v>20741.2501095225</v>
      </c>
      <c r="Q143" s="1213" t="n">
        <v>44322.0541197525</v>
      </c>
    </row>
    <row r="144" customFormat="false" ht="16.5" hidden="false" customHeight="false" outlineLevel="0" collapsed="false">
      <c r="A144" s="1324" t="s">
        <v>368</v>
      </c>
      <c r="B144" s="1337" t="n">
        <f aca="false">J144</f>
        <v>75</v>
      </c>
      <c r="C144" s="1337" t="s">
        <v>496</v>
      </c>
      <c r="D144" s="1337" t="n">
        <f aca="false">K144</f>
        <v>300</v>
      </c>
      <c r="E144" s="1337" t="s">
        <v>496</v>
      </c>
      <c r="F144" s="1326" t="n">
        <f aca="false">L144</f>
        <v>2300</v>
      </c>
      <c r="G144" s="1337" t="s">
        <v>496</v>
      </c>
      <c r="H144" s="1325" t="n">
        <v>2</v>
      </c>
      <c r="I144" s="1327" t="s">
        <v>497</v>
      </c>
      <c r="J144" s="1208" t="n">
        <v>75</v>
      </c>
      <c r="K144" s="1339" t="n">
        <v>300</v>
      </c>
      <c r="L144" s="1339" t="n">
        <v>2300</v>
      </c>
      <c r="M144" s="1340" t="n">
        <v>18.7722123268</v>
      </c>
      <c r="N144" s="1420" t="n">
        <v>631.568573322224</v>
      </c>
      <c r="O144" s="1342" t="n">
        <v>23983.327787985</v>
      </c>
      <c r="P144" s="1300" t="n">
        <v>21098.8910477475</v>
      </c>
      <c r="Q144" s="1213" t="n">
        <v>45082.2188357325</v>
      </c>
    </row>
    <row r="145" customFormat="false" ht="16.5" hidden="false" customHeight="false" outlineLevel="0" collapsed="false">
      <c r="A145" s="1324" t="s">
        <v>368</v>
      </c>
      <c r="B145" s="1337" t="n">
        <f aca="false">J145</f>
        <v>75</v>
      </c>
      <c r="C145" s="1337" t="s">
        <v>496</v>
      </c>
      <c r="D145" s="1337" t="n">
        <f aca="false">K145</f>
        <v>300</v>
      </c>
      <c r="E145" s="1337" t="s">
        <v>496</v>
      </c>
      <c r="F145" s="1326" t="n">
        <f aca="false">L145</f>
        <v>2350</v>
      </c>
      <c r="G145" s="1337" t="s">
        <v>496</v>
      </c>
      <c r="H145" s="1325" t="n">
        <v>2</v>
      </c>
      <c r="I145" s="1327" t="s">
        <v>497</v>
      </c>
      <c r="J145" s="1208" t="n">
        <v>75</v>
      </c>
      <c r="K145" s="1339" t="n">
        <v>300</v>
      </c>
      <c r="L145" s="1339" t="n">
        <v>2350</v>
      </c>
      <c r="M145" s="1340" t="n">
        <v>19.16500233156</v>
      </c>
      <c r="N145" s="1420" t="n">
        <v>647.762639304845</v>
      </c>
      <c r="O145" s="1342" t="n">
        <v>24385.85156574</v>
      </c>
      <c r="P145" s="1300" t="n">
        <v>21664.7131682813</v>
      </c>
      <c r="Q145" s="1213" t="n">
        <v>46050.5647340213</v>
      </c>
    </row>
    <row r="146" customFormat="false" ht="16.5" hidden="false" customHeight="false" outlineLevel="0" collapsed="false">
      <c r="A146" s="1324" t="s">
        <v>368</v>
      </c>
      <c r="B146" s="1337" t="n">
        <f aca="false">J146</f>
        <v>75</v>
      </c>
      <c r="C146" s="1337" t="s">
        <v>496</v>
      </c>
      <c r="D146" s="1337" t="n">
        <f aca="false">K146</f>
        <v>300</v>
      </c>
      <c r="E146" s="1337" t="s">
        <v>496</v>
      </c>
      <c r="F146" s="1326" t="n">
        <f aca="false">L146</f>
        <v>2400</v>
      </c>
      <c r="G146" s="1337" t="s">
        <v>496</v>
      </c>
      <c r="H146" s="1325" t="n">
        <v>2</v>
      </c>
      <c r="I146" s="1327" t="s">
        <v>497</v>
      </c>
      <c r="J146" s="1208" t="n">
        <v>75</v>
      </c>
      <c r="K146" s="1339" t="n">
        <v>300</v>
      </c>
      <c r="L146" s="1339" t="n">
        <v>2400</v>
      </c>
      <c r="M146" s="1340" t="n">
        <v>19.54075233632</v>
      </c>
      <c r="N146" s="1420" t="n">
        <v>663.956705287466</v>
      </c>
      <c r="O146" s="1342" t="n">
        <v>24788.375343495</v>
      </c>
      <c r="P146" s="1300" t="n">
        <v>22022.3541065063</v>
      </c>
      <c r="Q146" s="1213" t="n">
        <v>46810.7294500013</v>
      </c>
    </row>
    <row r="147" customFormat="false" ht="16.5" hidden="false" customHeight="false" outlineLevel="0" collapsed="false">
      <c r="A147" s="1324" t="s">
        <v>368</v>
      </c>
      <c r="B147" s="1337" t="n">
        <f aca="false">J147</f>
        <v>75</v>
      </c>
      <c r="C147" s="1337" t="s">
        <v>496</v>
      </c>
      <c r="D147" s="1337" t="n">
        <f aca="false">K147</f>
        <v>300</v>
      </c>
      <c r="E147" s="1337" t="s">
        <v>496</v>
      </c>
      <c r="F147" s="1326" t="n">
        <f aca="false">L147</f>
        <v>2450</v>
      </c>
      <c r="G147" s="1337" t="s">
        <v>496</v>
      </c>
      <c r="H147" s="1325" t="n">
        <v>2</v>
      </c>
      <c r="I147" s="1327" t="s">
        <v>497</v>
      </c>
      <c r="J147" s="1208" t="n">
        <v>75</v>
      </c>
      <c r="K147" s="1339" t="n">
        <v>300</v>
      </c>
      <c r="L147" s="1339" t="n">
        <v>2450</v>
      </c>
      <c r="M147" s="1340" t="n">
        <v>20.07810723388</v>
      </c>
      <c r="N147" s="1420" t="n">
        <v>680.150771270087</v>
      </c>
      <c r="O147" s="1342" t="n">
        <v>25847.6937789263</v>
      </c>
      <c r="P147" s="1300" t="n">
        <v>22588.17622704</v>
      </c>
      <c r="Q147" s="1213" t="n">
        <v>48435.8700059663</v>
      </c>
    </row>
    <row r="148" customFormat="false" ht="16.5" hidden="false" customHeight="false" outlineLevel="0" collapsed="false">
      <c r="A148" s="1324" t="s">
        <v>368</v>
      </c>
      <c r="B148" s="1337" t="n">
        <f aca="false">J148</f>
        <v>75</v>
      </c>
      <c r="C148" s="1337" t="s">
        <v>496</v>
      </c>
      <c r="D148" s="1337" t="n">
        <f aca="false">K148</f>
        <v>300</v>
      </c>
      <c r="E148" s="1337" t="s">
        <v>496</v>
      </c>
      <c r="F148" s="1326" t="n">
        <f aca="false">L148</f>
        <v>2500</v>
      </c>
      <c r="G148" s="1337" t="s">
        <v>496</v>
      </c>
      <c r="H148" s="1325" t="n">
        <v>2</v>
      </c>
      <c r="I148" s="1327" t="s">
        <v>497</v>
      </c>
      <c r="J148" s="1208" t="n">
        <v>75</v>
      </c>
      <c r="K148" s="1339" t="n">
        <v>300</v>
      </c>
      <c r="L148" s="1339" t="n">
        <v>2500</v>
      </c>
      <c r="M148" s="1340" t="n">
        <v>20.45385723864</v>
      </c>
      <c r="N148" s="1420" t="n">
        <v>696.344837252708</v>
      </c>
      <c r="O148" s="1342" t="n">
        <v>26250.2175566813</v>
      </c>
      <c r="P148" s="1300" t="n">
        <v>22945.817165265</v>
      </c>
      <c r="Q148" s="1213" t="n">
        <v>49196.0347219463</v>
      </c>
    </row>
    <row r="149" customFormat="false" ht="16.5" hidden="false" customHeight="false" outlineLevel="0" collapsed="false">
      <c r="A149" s="1324" t="s">
        <v>368</v>
      </c>
      <c r="B149" s="1337" t="n">
        <f aca="false">J149</f>
        <v>75</v>
      </c>
      <c r="C149" s="1337" t="s">
        <v>496</v>
      </c>
      <c r="D149" s="1337" t="n">
        <f aca="false">K149</f>
        <v>300</v>
      </c>
      <c r="E149" s="1337" t="s">
        <v>496</v>
      </c>
      <c r="F149" s="1326" t="n">
        <f aca="false">L149</f>
        <v>2550</v>
      </c>
      <c r="G149" s="1337" t="s">
        <v>496</v>
      </c>
      <c r="H149" s="1325" t="n">
        <v>2</v>
      </c>
      <c r="I149" s="1327" t="s">
        <v>497</v>
      </c>
      <c r="J149" s="1208" t="n">
        <v>75</v>
      </c>
      <c r="K149" s="1339" t="n">
        <v>300</v>
      </c>
      <c r="L149" s="1339" t="n">
        <v>2550</v>
      </c>
      <c r="M149" s="1340" t="n">
        <v>20.8466472434</v>
      </c>
      <c r="N149" s="1420" t="n">
        <v>712.538903235329</v>
      </c>
      <c r="O149" s="1342" t="n">
        <v>26652.7413344363</v>
      </c>
      <c r="P149" s="1300" t="n">
        <v>23511.6392857988</v>
      </c>
      <c r="Q149" s="1213" t="n">
        <v>50164.380620235</v>
      </c>
    </row>
    <row r="150" customFormat="false" ht="16.5" hidden="false" customHeight="false" outlineLevel="0" collapsed="false">
      <c r="A150" s="1324" t="s">
        <v>368</v>
      </c>
      <c r="B150" s="1325" t="n">
        <f aca="false">J150</f>
        <v>75</v>
      </c>
      <c r="C150" s="1325" t="s">
        <v>496</v>
      </c>
      <c r="D150" s="1325" t="n">
        <f aca="false">K150</f>
        <v>300</v>
      </c>
      <c r="E150" s="1325" t="s">
        <v>496</v>
      </c>
      <c r="F150" s="1326" t="n">
        <f aca="false">L150</f>
        <v>2600</v>
      </c>
      <c r="G150" s="1325" t="s">
        <v>496</v>
      </c>
      <c r="H150" s="1325" t="n">
        <v>2</v>
      </c>
      <c r="I150" s="1327" t="s">
        <v>497</v>
      </c>
      <c r="J150" s="1208" t="n">
        <v>75</v>
      </c>
      <c r="K150" s="1339" t="n">
        <v>300</v>
      </c>
      <c r="L150" s="1339" t="n">
        <v>2600</v>
      </c>
      <c r="M150" s="1340" t="n">
        <v>21.22239724816</v>
      </c>
      <c r="N150" s="1420" t="n">
        <v>728.73296921795</v>
      </c>
      <c r="O150" s="1342" t="n">
        <v>27055.2651121911</v>
      </c>
      <c r="P150" s="1300" t="n">
        <v>23869.2802240238</v>
      </c>
      <c r="Q150" s="1213" t="n">
        <v>50924.5453362149</v>
      </c>
    </row>
    <row r="151" customFormat="false" ht="16.5" hidden="false" customHeight="false" outlineLevel="0" collapsed="false">
      <c r="A151" s="1324" t="s">
        <v>368</v>
      </c>
      <c r="B151" s="1337" t="n">
        <f aca="false">J151</f>
        <v>75</v>
      </c>
      <c r="C151" s="1337" t="s">
        <v>496</v>
      </c>
      <c r="D151" s="1337" t="n">
        <f aca="false">K151</f>
        <v>300</v>
      </c>
      <c r="E151" s="1337" t="s">
        <v>496</v>
      </c>
      <c r="F151" s="1326" t="n">
        <f aca="false">L151</f>
        <v>2650</v>
      </c>
      <c r="G151" s="1337" t="s">
        <v>496</v>
      </c>
      <c r="H151" s="1325" t="n">
        <v>2</v>
      </c>
      <c r="I151" s="1327" t="s">
        <v>497</v>
      </c>
      <c r="J151" s="1208" t="n">
        <v>75</v>
      </c>
      <c r="K151" s="1339" t="n">
        <v>300</v>
      </c>
      <c r="L151" s="1339" t="n">
        <v>2650</v>
      </c>
      <c r="M151" s="1340" t="n">
        <v>21.61518725292</v>
      </c>
      <c r="N151" s="1420" t="n">
        <v>744.927035200571</v>
      </c>
      <c r="O151" s="1342" t="n">
        <v>27457.7888899463</v>
      </c>
      <c r="P151" s="1300" t="n">
        <v>24435.1023445575</v>
      </c>
      <c r="Q151" s="1213" t="n">
        <v>51892.8912345038</v>
      </c>
    </row>
    <row r="152" customFormat="false" ht="16.5" hidden="false" customHeight="false" outlineLevel="0" collapsed="false">
      <c r="A152" s="1324" t="s">
        <v>368</v>
      </c>
      <c r="B152" s="1337" t="n">
        <f aca="false">J152</f>
        <v>75</v>
      </c>
      <c r="C152" s="1337" t="s">
        <v>496</v>
      </c>
      <c r="D152" s="1337" t="n">
        <f aca="false">K152</f>
        <v>300</v>
      </c>
      <c r="E152" s="1337" t="s">
        <v>496</v>
      </c>
      <c r="F152" s="1326" t="n">
        <f aca="false">L152</f>
        <v>2700</v>
      </c>
      <c r="G152" s="1337" t="s">
        <v>496</v>
      </c>
      <c r="H152" s="1325" t="n">
        <v>2</v>
      </c>
      <c r="I152" s="1327" t="s">
        <v>497</v>
      </c>
      <c r="J152" s="1208" t="n">
        <v>75</v>
      </c>
      <c r="K152" s="1339" t="n">
        <v>300</v>
      </c>
      <c r="L152" s="1339" t="n">
        <v>2700</v>
      </c>
      <c r="M152" s="1340" t="n">
        <v>22.02233725768</v>
      </c>
      <c r="N152" s="1420" t="n">
        <v>761.121101183193</v>
      </c>
      <c r="O152" s="1342" t="n">
        <v>27903.7989212963</v>
      </c>
      <c r="P152" s="1300" t="n">
        <v>24792.7432827825</v>
      </c>
      <c r="Q152" s="1213" t="n">
        <v>52696.5422040788</v>
      </c>
    </row>
    <row r="153" customFormat="false" ht="16.5" hidden="false" customHeight="false" outlineLevel="0" collapsed="false">
      <c r="A153" s="1324" t="s">
        <v>368</v>
      </c>
      <c r="B153" s="1337" t="n">
        <f aca="false">J153</f>
        <v>75</v>
      </c>
      <c r="C153" s="1337" t="s">
        <v>496</v>
      </c>
      <c r="D153" s="1337" t="n">
        <f aca="false">K153</f>
        <v>300</v>
      </c>
      <c r="E153" s="1337" t="s">
        <v>496</v>
      </c>
      <c r="F153" s="1326" t="n">
        <f aca="false">L153</f>
        <v>2750</v>
      </c>
      <c r="G153" s="1337" t="s">
        <v>496</v>
      </c>
      <c r="H153" s="1325" t="n">
        <v>2</v>
      </c>
      <c r="I153" s="1327" t="s">
        <v>497</v>
      </c>
      <c r="J153" s="1208" t="n">
        <v>75</v>
      </c>
      <c r="K153" s="1339" t="n">
        <v>300</v>
      </c>
      <c r="L153" s="1339" t="n">
        <v>2750</v>
      </c>
      <c r="M153" s="1340" t="n">
        <v>22.39808726244</v>
      </c>
      <c r="N153" s="1420" t="n">
        <v>777.315167165814</v>
      </c>
      <c r="O153" s="1342" t="n">
        <v>28306.3225678425</v>
      </c>
      <c r="P153" s="1300" t="n">
        <v>25150.3842210075</v>
      </c>
      <c r="Q153" s="1213" t="n">
        <v>53456.70678885</v>
      </c>
    </row>
    <row r="154" customFormat="false" ht="16.5" hidden="false" customHeight="false" outlineLevel="0" collapsed="false">
      <c r="A154" s="1324" t="s">
        <v>368</v>
      </c>
      <c r="B154" s="1337" t="n">
        <f aca="false">J154</f>
        <v>75</v>
      </c>
      <c r="C154" s="1337" t="s">
        <v>496</v>
      </c>
      <c r="D154" s="1337" t="n">
        <f aca="false">K154</f>
        <v>300</v>
      </c>
      <c r="E154" s="1337" t="s">
        <v>496</v>
      </c>
      <c r="F154" s="1326" t="n">
        <f aca="false">L154</f>
        <v>2800</v>
      </c>
      <c r="G154" s="1337" t="s">
        <v>496</v>
      </c>
      <c r="H154" s="1325" t="n">
        <v>2</v>
      </c>
      <c r="I154" s="1327" t="s">
        <v>497</v>
      </c>
      <c r="J154" s="1208" t="n">
        <v>75</v>
      </c>
      <c r="K154" s="1339" t="n">
        <v>300</v>
      </c>
      <c r="L154" s="1339" t="n">
        <v>2800</v>
      </c>
      <c r="M154" s="1340" t="n">
        <v>22.7908772672</v>
      </c>
      <c r="N154" s="1420" t="n">
        <v>793.509233148435</v>
      </c>
      <c r="O154" s="1342" t="n">
        <v>28708.8463455975</v>
      </c>
      <c r="P154" s="1300" t="n">
        <v>25716.2063415413</v>
      </c>
      <c r="Q154" s="1213" t="n">
        <v>54425.0526871388</v>
      </c>
    </row>
    <row r="155" customFormat="false" ht="16.5" hidden="false" customHeight="false" outlineLevel="0" collapsed="false">
      <c r="A155" s="1324" t="s">
        <v>368</v>
      </c>
      <c r="B155" s="1337" t="n">
        <f aca="false">J155</f>
        <v>75</v>
      </c>
      <c r="C155" s="1337" t="s">
        <v>496</v>
      </c>
      <c r="D155" s="1337" t="n">
        <f aca="false">K155</f>
        <v>300</v>
      </c>
      <c r="E155" s="1337" t="s">
        <v>496</v>
      </c>
      <c r="F155" s="1326" t="n">
        <f aca="false">L155</f>
        <v>2850</v>
      </c>
      <c r="G155" s="1337" t="s">
        <v>496</v>
      </c>
      <c r="H155" s="1325" t="n">
        <v>2</v>
      </c>
      <c r="I155" s="1327" t="s">
        <v>497</v>
      </c>
      <c r="J155" s="1208" t="n">
        <v>75</v>
      </c>
      <c r="K155" s="1339" t="n">
        <v>300</v>
      </c>
      <c r="L155" s="1339" t="n">
        <v>2850</v>
      </c>
      <c r="M155" s="1340" t="n">
        <v>23.16662727196</v>
      </c>
      <c r="N155" s="1420" t="n">
        <v>809.703299131056</v>
      </c>
      <c r="O155" s="1342" t="n">
        <v>29111.3701233525</v>
      </c>
      <c r="P155" s="1300" t="n">
        <v>26073.8472797663</v>
      </c>
      <c r="Q155" s="1213" t="n">
        <v>55185.2174031188</v>
      </c>
    </row>
    <row r="156" customFormat="false" ht="16.5" hidden="false" customHeight="false" outlineLevel="0" collapsed="false">
      <c r="A156" s="1324" t="s">
        <v>368</v>
      </c>
      <c r="B156" s="1337" t="n">
        <f aca="false">J156</f>
        <v>75</v>
      </c>
      <c r="C156" s="1337" t="s">
        <v>496</v>
      </c>
      <c r="D156" s="1337" t="n">
        <f aca="false">K156</f>
        <v>300</v>
      </c>
      <c r="E156" s="1337" t="s">
        <v>496</v>
      </c>
      <c r="F156" s="1326" t="n">
        <f aca="false">L156</f>
        <v>2900</v>
      </c>
      <c r="G156" s="1337" t="s">
        <v>496</v>
      </c>
      <c r="H156" s="1325" t="n">
        <v>2</v>
      </c>
      <c r="I156" s="1327" t="s">
        <v>497</v>
      </c>
      <c r="J156" s="1208" t="n">
        <v>75</v>
      </c>
      <c r="K156" s="1339" t="n">
        <v>300</v>
      </c>
      <c r="L156" s="1339" t="n">
        <v>2900</v>
      </c>
      <c r="M156" s="1340" t="n">
        <v>23.55941727672</v>
      </c>
      <c r="N156" s="1420" t="n">
        <v>825.897365113677</v>
      </c>
      <c r="O156" s="1342" t="n">
        <v>29513.8939011075</v>
      </c>
      <c r="P156" s="1300" t="n">
        <v>26639.6694003</v>
      </c>
      <c r="Q156" s="1213" t="n">
        <v>56153.5633014075</v>
      </c>
    </row>
    <row r="157" customFormat="false" ht="16.5" hidden="false" customHeight="false" outlineLevel="0" collapsed="false">
      <c r="A157" s="1324" t="s">
        <v>368</v>
      </c>
      <c r="B157" s="1337" t="n">
        <f aca="false">J157</f>
        <v>75</v>
      </c>
      <c r="C157" s="1337" t="s">
        <v>496</v>
      </c>
      <c r="D157" s="1337" t="n">
        <f aca="false">K157</f>
        <v>300</v>
      </c>
      <c r="E157" s="1337" t="s">
        <v>496</v>
      </c>
      <c r="F157" s="1326" t="n">
        <f aca="false">L157</f>
        <v>2950</v>
      </c>
      <c r="G157" s="1337" t="s">
        <v>496</v>
      </c>
      <c r="H157" s="1325" t="n">
        <v>2</v>
      </c>
      <c r="I157" s="1327" t="s">
        <v>497</v>
      </c>
      <c r="J157" s="1208" t="n">
        <v>75</v>
      </c>
      <c r="K157" s="1339" t="n">
        <v>300</v>
      </c>
      <c r="L157" s="1339" t="n">
        <v>2950</v>
      </c>
      <c r="M157" s="1340" t="n">
        <v>23.93516728148</v>
      </c>
      <c r="N157" s="1420" t="n">
        <v>842.091431096298</v>
      </c>
      <c r="O157" s="1342" t="n">
        <v>29916.4176788625</v>
      </c>
      <c r="P157" s="1300" t="n">
        <v>26997.310338525</v>
      </c>
      <c r="Q157" s="1213" t="n">
        <v>56913.7280173875</v>
      </c>
    </row>
    <row r="158" customFormat="false" ht="16.5" hidden="false" customHeight="false" outlineLevel="0" collapsed="false">
      <c r="A158" s="1324" t="s">
        <v>368</v>
      </c>
      <c r="B158" s="1346" t="n">
        <f aca="false">J158</f>
        <v>75</v>
      </c>
      <c r="C158" s="1346" t="s">
        <v>496</v>
      </c>
      <c r="D158" s="1346" t="n">
        <f aca="false">K158</f>
        <v>300</v>
      </c>
      <c r="E158" s="1346" t="s">
        <v>496</v>
      </c>
      <c r="F158" s="1347" t="n">
        <f aca="false">L158</f>
        <v>3000</v>
      </c>
      <c r="G158" s="1346" t="s">
        <v>496</v>
      </c>
      <c r="H158" s="1348" t="n">
        <v>2</v>
      </c>
      <c r="I158" s="1349" t="s">
        <v>497</v>
      </c>
      <c r="J158" s="1219" t="n">
        <v>75</v>
      </c>
      <c r="K158" s="1421" t="n">
        <v>300</v>
      </c>
      <c r="L158" s="1421" t="n">
        <v>3000</v>
      </c>
      <c r="M158" s="1401" t="n">
        <v>24.32795728624</v>
      </c>
      <c r="N158" s="1422" t="n">
        <v>858.285497078919</v>
      </c>
      <c r="O158" s="1375" t="n">
        <v>30318.9414566175</v>
      </c>
      <c r="P158" s="1303" t="n">
        <v>27563.1324590588</v>
      </c>
      <c r="Q158" s="1224" t="n">
        <v>57882.0739156763</v>
      </c>
    </row>
    <row r="159" customFormat="false" ht="16.5" hidden="false" customHeight="false" outlineLevel="0" collapsed="false">
      <c r="A159" s="1202" t="s">
        <v>530</v>
      </c>
      <c r="B159" s="1202"/>
      <c r="C159" s="1202"/>
      <c r="D159" s="1202"/>
      <c r="E159" s="1202"/>
      <c r="F159" s="1202"/>
      <c r="G159" s="1202"/>
      <c r="H159" s="1202"/>
      <c r="I159" s="1202"/>
      <c r="J159" s="1202"/>
      <c r="K159" s="1202"/>
      <c r="L159" s="1202"/>
      <c r="M159" s="1202"/>
      <c r="N159" s="1202"/>
      <c r="O159" s="1202"/>
      <c r="P159" s="1202"/>
      <c r="Q159" s="1202"/>
    </row>
    <row r="160" customFormat="false" ht="16.5" hidden="false" customHeight="false" outlineLevel="0" collapsed="false">
      <c r="A160" s="1324" t="s">
        <v>368</v>
      </c>
      <c r="B160" s="1325" t="n">
        <f aca="false">J160</f>
        <v>75</v>
      </c>
      <c r="C160" s="1325" t="s">
        <v>496</v>
      </c>
      <c r="D160" s="1325" t="n">
        <f aca="false">K160</f>
        <v>300</v>
      </c>
      <c r="E160" s="1325" t="s">
        <v>496</v>
      </c>
      <c r="F160" s="1326" t="n">
        <f aca="false">L160</f>
        <v>600</v>
      </c>
      <c r="G160" s="1325" t="s">
        <v>496</v>
      </c>
      <c r="H160" s="1325" t="n">
        <v>4</v>
      </c>
      <c r="I160" s="1327" t="s">
        <v>497</v>
      </c>
      <c r="J160" s="1225" t="n">
        <v>75</v>
      </c>
      <c r="K160" s="1423" t="n">
        <v>300</v>
      </c>
      <c r="L160" s="1423" t="n">
        <v>600</v>
      </c>
      <c r="M160" s="1404" t="n">
        <v>5.90102276062</v>
      </c>
      <c r="N160" s="1424" t="n">
        <v>108.4368</v>
      </c>
      <c r="O160" s="1374" t="n">
        <v>11364.4184964863</v>
      </c>
      <c r="P160" s="1297" t="n">
        <v>6024.56272698375</v>
      </c>
      <c r="Q160" s="1230" t="n">
        <v>17388.98122347</v>
      </c>
    </row>
    <row r="161" customFormat="false" ht="16.5" hidden="false" customHeight="false" outlineLevel="0" collapsed="false">
      <c r="A161" s="1324" t="s">
        <v>368</v>
      </c>
      <c r="B161" s="1337" t="n">
        <f aca="false">J161</f>
        <v>75</v>
      </c>
      <c r="C161" s="1337" t="s">
        <v>496</v>
      </c>
      <c r="D161" s="1337" t="n">
        <f aca="false">K161</f>
        <v>300</v>
      </c>
      <c r="E161" s="1337" t="s">
        <v>496</v>
      </c>
      <c r="F161" s="1326" t="n">
        <f aca="false">L161</f>
        <v>650</v>
      </c>
      <c r="G161" s="1337" t="s">
        <v>496</v>
      </c>
      <c r="H161" s="1325" t="n">
        <v>4</v>
      </c>
      <c r="I161" s="1327" t="s">
        <v>497</v>
      </c>
      <c r="J161" s="1208" t="n">
        <v>75</v>
      </c>
      <c r="K161" s="1339" t="n">
        <v>300</v>
      </c>
      <c r="L161" s="1339" t="n">
        <v>650</v>
      </c>
      <c r="M161" s="1340" t="n">
        <v>6.33580874264</v>
      </c>
      <c r="N161" s="1420" t="n">
        <v>130.12416</v>
      </c>
      <c r="O161" s="1342" t="n">
        <v>11935.3206261938</v>
      </c>
      <c r="P161" s="1300" t="n">
        <v>6382.20366520875</v>
      </c>
      <c r="Q161" s="1213" t="n">
        <v>18317.5242914025</v>
      </c>
    </row>
    <row r="162" customFormat="false" ht="16.5" hidden="false" customHeight="false" outlineLevel="0" collapsed="false">
      <c r="A162" s="1324" t="s">
        <v>368</v>
      </c>
      <c r="B162" s="1337" t="n">
        <f aca="false">J162</f>
        <v>75</v>
      </c>
      <c r="C162" s="1337" t="s">
        <v>496</v>
      </c>
      <c r="D162" s="1337" t="n">
        <f aca="false">K162</f>
        <v>300</v>
      </c>
      <c r="E162" s="1337" t="s">
        <v>496</v>
      </c>
      <c r="F162" s="1326" t="n">
        <f aca="false">L162</f>
        <v>700</v>
      </c>
      <c r="G162" s="1337" t="s">
        <v>496</v>
      </c>
      <c r="H162" s="1325" t="n">
        <v>4</v>
      </c>
      <c r="I162" s="1327" t="s">
        <v>497</v>
      </c>
      <c r="J162" s="1208" t="n">
        <v>75</v>
      </c>
      <c r="K162" s="1339" t="n">
        <v>300</v>
      </c>
      <c r="L162" s="1339" t="n">
        <v>700</v>
      </c>
      <c r="M162" s="1340" t="n">
        <v>6.78763472466</v>
      </c>
      <c r="N162" s="1420" t="n">
        <v>151.81152</v>
      </c>
      <c r="O162" s="1342" t="n">
        <v>12506.2227559013</v>
      </c>
      <c r="P162" s="1300" t="n">
        <v>6948.0257857425</v>
      </c>
      <c r="Q162" s="1213" t="n">
        <v>19454.2485416438</v>
      </c>
    </row>
    <row r="163" customFormat="false" ht="16.5" hidden="false" customHeight="false" outlineLevel="0" collapsed="false">
      <c r="A163" s="1324" t="s">
        <v>368</v>
      </c>
      <c r="B163" s="1337" t="n">
        <f aca="false">J163</f>
        <v>75</v>
      </c>
      <c r="C163" s="1337" t="s">
        <v>496</v>
      </c>
      <c r="D163" s="1337" t="n">
        <f aca="false">K163</f>
        <v>300</v>
      </c>
      <c r="E163" s="1337" t="s">
        <v>496</v>
      </c>
      <c r="F163" s="1326" t="n">
        <f aca="false">L163</f>
        <v>750</v>
      </c>
      <c r="G163" s="1337" t="s">
        <v>496</v>
      </c>
      <c r="H163" s="1325" t="n">
        <v>4</v>
      </c>
      <c r="I163" s="1327" t="s">
        <v>497</v>
      </c>
      <c r="J163" s="1208" t="n">
        <v>75</v>
      </c>
      <c r="K163" s="1339" t="n">
        <v>300</v>
      </c>
      <c r="L163" s="1339" t="n">
        <v>750</v>
      </c>
      <c r="M163" s="1340" t="n">
        <v>7.22242070668</v>
      </c>
      <c r="N163" s="1420" t="n">
        <v>173.49888</v>
      </c>
      <c r="O163" s="1342" t="n">
        <v>13077.1248856088</v>
      </c>
      <c r="P163" s="1300" t="n">
        <v>7305.6667239675</v>
      </c>
      <c r="Q163" s="1213" t="n">
        <v>20382.7916095763</v>
      </c>
    </row>
    <row r="164" customFormat="false" ht="16.5" hidden="false" customHeight="false" outlineLevel="0" collapsed="false">
      <c r="A164" s="1324" t="s">
        <v>368</v>
      </c>
      <c r="B164" s="1337" t="n">
        <f aca="false">J164</f>
        <v>75</v>
      </c>
      <c r="C164" s="1337" t="s">
        <v>496</v>
      </c>
      <c r="D164" s="1337" t="n">
        <f aca="false">K164</f>
        <v>300</v>
      </c>
      <c r="E164" s="1337" t="s">
        <v>496</v>
      </c>
      <c r="F164" s="1326" t="n">
        <f aca="false">L164</f>
        <v>800</v>
      </c>
      <c r="G164" s="1337" t="s">
        <v>496</v>
      </c>
      <c r="H164" s="1325" t="n">
        <v>4</v>
      </c>
      <c r="I164" s="1327" t="s">
        <v>497</v>
      </c>
      <c r="J164" s="1208" t="n">
        <v>75</v>
      </c>
      <c r="K164" s="1339" t="n">
        <v>300</v>
      </c>
      <c r="L164" s="1339" t="n">
        <v>800</v>
      </c>
      <c r="M164" s="1340" t="n">
        <v>7.6572066887</v>
      </c>
      <c r="N164" s="1420" t="n">
        <v>195.18624</v>
      </c>
      <c r="O164" s="1342" t="n">
        <v>13648.0270153163</v>
      </c>
      <c r="P164" s="1300" t="n">
        <v>7663.3076621925</v>
      </c>
      <c r="Q164" s="1213" t="n">
        <v>21311.3346775088</v>
      </c>
    </row>
    <row r="165" customFormat="false" ht="16.5" hidden="false" customHeight="false" outlineLevel="0" collapsed="false">
      <c r="A165" s="1324" t="s">
        <v>368</v>
      </c>
      <c r="B165" s="1337" t="n">
        <f aca="false">J165</f>
        <v>75</v>
      </c>
      <c r="C165" s="1337" t="s">
        <v>496</v>
      </c>
      <c r="D165" s="1337" t="n">
        <f aca="false">K165</f>
        <v>300</v>
      </c>
      <c r="E165" s="1337" t="s">
        <v>496</v>
      </c>
      <c r="F165" s="1326" t="n">
        <f aca="false">L165</f>
        <v>850</v>
      </c>
      <c r="G165" s="1337" t="s">
        <v>496</v>
      </c>
      <c r="H165" s="1325" t="n">
        <v>4</v>
      </c>
      <c r="I165" s="1327" t="s">
        <v>497</v>
      </c>
      <c r="J165" s="1208" t="n">
        <v>75</v>
      </c>
      <c r="K165" s="1339" t="n">
        <v>300</v>
      </c>
      <c r="L165" s="1339" t="n">
        <v>850</v>
      </c>
      <c r="M165" s="1340" t="n">
        <v>8.10903267072</v>
      </c>
      <c r="N165" s="1420" t="n">
        <v>216.8736</v>
      </c>
      <c r="O165" s="1342" t="n">
        <v>14218.9291450238</v>
      </c>
      <c r="P165" s="1300" t="n">
        <v>8229.12978272625</v>
      </c>
      <c r="Q165" s="1213" t="n">
        <v>22448.05892775</v>
      </c>
    </row>
    <row r="166" customFormat="false" ht="16.5" hidden="false" customHeight="false" outlineLevel="0" collapsed="false">
      <c r="A166" s="1324" t="s">
        <v>368</v>
      </c>
      <c r="B166" s="1337" t="n">
        <f aca="false">J166</f>
        <v>75</v>
      </c>
      <c r="C166" s="1337" t="s">
        <v>496</v>
      </c>
      <c r="D166" s="1337" t="n">
        <f aca="false">K166</f>
        <v>300</v>
      </c>
      <c r="E166" s="1337" t="s">
        <v>496</v>
      </c>
      <c r="F166" s="1326" t="n">
        <f aca="false">L166</f>
        <v>900</v>
      </c>
      <c r="G166" s="1337" t="s">
        <v>496</v>
      </c>
      <c r="H166" s="1325" t="n">
        <v>4</v>
      </c>
      <c r="I166" s="1327" t="s">
        <v>497</v>
      </c>
      <c r="J166" s="1208" t="n">
        <v>75</v>
      </c>
      <c r="K166" s="1339" t="n">
        <v>300</v>
      </c>
      <c r="L166" s="1339" t="n">
        <v>900</v>
      </c>
      <c r="M166" s="1340" t="n">
        <v>8.54381865274</v>
      </c>
      <c r="N166" s="1420" t="n">
        <v>238.56096</v>
      </c>
      <c r="O166" s="1342" t="n">
        <v>14789.8312747313</v>
      </c>
      <c r="P166" s="1300" t="n">
        <v>8586.77072095125</v>
      </c>
      <c r="Q166" s="1213" t="n">
        <v>23376.6019956825</v>
      </c>
    </row>
    <row r="167" customFormat="false" ht="16.5" hidden="false" customHeight="false" outlineLevel="0" collapsed="false">
      <c r="A167" s="1324" t="s">
        <v>368</v>
      </c>
      <c r="B167" s="1337" t="n">
        <f aca="false">J167</f>
        <v>75</v>
      </c>
      <c r="C167" s="1337" t="s">
        <v>496</v>
      </c>
      <c r="D167" s="1337" t="n">
        <f aca="false">K167</f>
        <v>300</v>
      </c>
      <c r="E167" s="1337" t="s">
        <v>496</v>
      </c>
      <c r="F167" s="1326" t="n">
        <f aca="false">L167</f>
        <v>950</v>
      </c>
      <c r="G167" s="1337" t="s">
        <v>496</v>
      </c>
      <c r="H167" s="1325" t="n">
        <v>4</v>
      </c>
      <c r="I167" s="1327" t="s">
        <v>497</v>
      </c>
      <c r="J167" s="1208" t="n">
        <v>75</v>
      </c>
      <c r="K167" s="1339" t="n">
        <v>300</v>
      </c>
      <c r="L167" s="1339" t="n">
        <v>950</v>
      </c>
      <c r="M167" s="1340" t="n">
        <v>8.99564463476</v>
      </c>
      <c r="N167" s="1420" t="n">
        <v>260.24832</v>
      </c>
      <c r="O167" s="1342" t="n">
        <v>15360.7334044388</v>
      </c>
      <c r="P167" s="1300" t="n">
        <v>9152.592841485</v>
      </c>
      <c r="Q167" s="1213" t="n">
        <v>24513.3262459238</v>
      </c>
    </row>
    <row r="168" customFormat="false" ht="16.5" hidden="false" customHeight="false" outlineLevel="0" collapsed="false">
      <c r="A168" s="1324" t="s">
        <v>368</v>
      </c>
      <c r="B168" s="1337" t="n">
        <f aca="false">J168</f>
        <v>75</v>
      </c>
      <c r="C168" s="1337" t="s">
        <v>496</v>
      </c>
      <c r="D168" s="1337" t="n">
        <f aca="false">K168</f>
        <v>300</v>
      </c>
      <c r="E168" s="1337" t="s">
        <v>496</v>
      </c>
      <c r="F168" s="1326" t="n">
        <f aca="false">L168</f>
        <v>1000</v>
      </c>
      <c r="G168" s="1337" t="s">
        <v>496</v>
      </c>
      <c r="H168" s="1325" t="n">
        <v>4</v>
      </c>
      <c r="I168" s="1327" t="s">
        <v>497</v>
      </c>
      <c r="J168" s="1208" t="n">
        <v>75</v>
      </c>
      <c r="K168" s="1339" t="n">
        <v>300</v>
      </c>
      <c r="L168" s="1339" t="n">
        <v>1000</v>
      </c>
      <c r="M168" s="1340" t="n">
        <v>9.43043061678</v>
      </c>
      <c r="N168" s="1420" t="n">
        <v>281.93568</v>
      </c>
      <c r="O168" s="1342" t="n">
        <v>15931.6355341463</v>
      </c>
      <c r="P168" s="1300" t="n">
        <v>9510.23377971</v>
      </c>
      <c r="Q168" s="1213" t="n">
        <v>25441.8693138563</v>
      </c>
    </row>
    <row r="169" customFormat="false" ht="16.5" hidden="false" customHeight="false" outlineLevel="0" collapsed="false">
      <c r="A169" s="1324" t="s">
        <v>368</v>
      </c>
      <c r="B169" s="1337" t="n">
        <f aca="false">J169</f>
        <v>75</v>
      </c>
      <c r="C169" s="1337" t="s">
        <v>496</v>
      </c>
      <c r="D169" s="1337" t="n">
        <f aca="false">K169</f>
        <v>300</v>
      </c>
      <c r="E169" s="1337" t="s">
        <v>496</v>
      </c>
      <c r="F169" s="1326" t="n">
        <f aca="false">L169</f>
        <v>1050</v>
      </c>
      <c r="G169" s="1337" t="s">
        <v>496</v>
      </c>
      <c r="H169" s="1325" t="n">
        <v>4</v>
      </c>
      <c r="I169" s="1327" t="s">
        <v>497</v>
      </c>
      <c r="J169" s="1208" t="n">
        <v>75</v>
      </c>
      <c r="K169" s="1339" t="n">
        <v>300</v>
      </c>
      <c r="L169" s="1339" t="n">
        <v>1050</v>
      </c>
      <c r="M169" s="1340" t="n">
        <v>9.8822565988</v>
      </c>
      <c r="N169" s="1420" t="n">
        <v>303.62304</v>
      </c>
      <c r="O169" s="1342" t="n">
        <v>16502.5376638538</v>
      </c>
      <c r="P169" s="1300" t="n">
        <v>10076.0559002438</v>
      </c>
      <c r="Q169" s="1213" t="n">
        <v>26578.5935640975</v>
      </c>
    </row>
    <row r="170" customFormat="false" ht="16.5" hidden="false" customHeight="false" outlineLevel="0" collapsed="false">
      <c r="A170" s="1324" t="s">
        <v>368</v>
      </c>
      <c r="B170" s="1325" t="n">
        <f aca="false">J170</f>
        <v>75</v>
      </c>
      <c r="C170" s="1325" t="s">
        <v>496</v>
      </c>
      <c r="D170" s="1325" t="n">
        <f aca="false">K170</f>
        <v>300</v>
      </c>
      <c r="E170" s="1325" t="s">
        <v>496</v>
      </c>
      <c r="F170" s="1326" t="n">
        <f aca="false">L170</f>
        <v>1100</v>
      </c>
      <c r="G170" s="1325" t="s">
        <v>496</v>
      </c>
      <c r="H170" s="1325" t="n">
        <v>4</v>
      </c>
      <c r="I170" s="1327" t="s">
        <v>497</v>
      </c>
      <c r="J170" s="1208" t="n">
        <v>75</v>
      </c>
      <c r="K170" s="1339" t="n">
        <v>300</v>
      </c>
      <c r="L170" s="1339" t="n">
        <v>1100</v>
      </c>
      <c r="M170" s="1340" t="n">
        <v>10.31704258082</v>
      </c>
      <c r="N170" s="1420" t="n">
        <v>325.3104</v>
      </c>
      <c r="O170" s="1342" t="n">
        <v>17073.4397935613</v>
      </c>
      <c r="P170" s="1300" t="n">
        <v>10433.6968384688</v>
      </c>
      <c r="Q170" s="1213" t="n">
        <v>27507.13663203</v>
      </c>
    </row>
    <row r="171" customFormat="false" ht="16.5" hidden="false" customHeight="false" outlineLevel="0" collapsed="false">
      <c r="A171" s="1324" t="s">
        <v>368</v>
      </c>
      <c r="B171" s="1337" t="n">
        <f aca="false">J171</f>
        <v>75</v>
      </c>
      <c r="C171" s="1337" t="s">
        <v>496</v>
      </c>
      <c r="D171" s="1337" t="n">
        <f aca="false">K171</f>
        <v>300</v>
      </c>
      <c r="E171" s="1337" t="s">
        <v>496</v>
      </c>
      <c r="F171" s="1326" t="n">
        <f aca="false">L171</f>
        <v>1150</v>
      </c>
      <c r="G171" s="1337" t="s">
        <v>496</v>
      </c>
      <c r="H171" s="1325" t="n">
        <v>4</v>
      </c>
      <c r="I171" s="1327" t="s">
        <v>497</v>
      </c>
      <c r="J171" s="1208" t="n">
        <v>75</v>
      </c>
      <c r="K171" s="1339" t="n">
        <v>300</v>
      </c>
      <c r="L171" s="1339" t="n">
        <v>1150</v>
      </c>
      <c r="M171" s="1340" t="n">
        <v>10.75182856284</v>
      </c>
      <c r="N171" s="1420" t="n">
        <v>346.99776</v>
      </c>
      <c r="O171" s="1342" t="n">
        <v>17644.3420544775</v>
      </c>
      <c r="P171" s="1300" t="n">
        <v>10791.3377766938</v>
      </c>
      <c r="Q171" s="1213" t="n">
        <v>28435.6798311713</v>
      </c>
    </row>
    <row r="172" customFormat="false" ht="16.5" hidden="false" customHeight="false" outlineLevel="0" collapsed="false">
      <c r="A172" s="1324" t="s">
        <v>368</v>
      </c>
      <c r="B172" s="1337" t="n">
        <f aca="false">J172</f>
        <v>75</v>
      </c>
      <c r="C172" s="1337" t="s">
        <v>496</v>
      </c>
      <c r="D172" s="1337" t="n">
        <f aca="false">K172</f>
        <v>300</v>
      </c>
      <c r="E172" s="1337" t="s">
        <v>496</v>
      </c>
      <c r="F172" s="1326" t="n">
        <f aca="false">L172</f>
        <v>1200</v>
      </c>
      <c r="G172" s="1337" t="s">
        <v>496</v>
      </c>
      <c r="H172" s="1325" t="n">
        <v>4</v>
      </c>
      <c r="I172" s="1327" t="s">
        <v>497</v>
      </c>
      <c r="J172" s="1208" t="n">
        <v>75</v>
      </c>
      <c r="K172" s="1339" t="n">
        <v>300</v>
      </c>
      <c r="L172" s="1339" t="n">
        <v>1200</v>
      </c>
      <c r="M172" s="1340" t="n">
        <v>11.26645454486</v>
      </c>
      <c r="N172" s="1420" t="n">
        <v>368.68512</v>
      </c>
      <c r="O172" s="1342" t="n">
        <v>18288.3861082463</v>
      </c>
      <c r="P172" s="1300" t="n">
        <v>11357.1598972275</v>
      </c>
      <c r="Q172" s="1213" t="n">
        <v>29645.5460054738</v>
      </c>
    </row>
    <row r="173" customFormat="false" ht="16.5" hidden="false" customHeight="false" outlineLevel="0" collapsed="false">
      <c r="A173" s="1324" t="s">
        <v>368</v>
      </c>
      <c r="B173" s="1337" t="n">
        <f aca="false">J173</f>
        <v>75</v>
      </c>
      <c r="C173" s="1337" t="s">
        <v>496</v>
      </c>
      <c r="D173" s="1337" t="n">
        <f aca="false">K173</f>
        <v>300</v>
      </c>
      <c r="E173" s="1337" t="s">
        <v>496</v>
      </c>
      <c r="F173" s="1326" t="n">
        <f aca="false">L173</f>
        <v>1250</v>
      </c>
      <c r="G173" s="1337" t="s">
        <v>496</v>
      </c>
      <c r="H173" s="1325" t="n">
        <v>4</v>
      </c>
      <c r="I173" s="1327" t="s">
        <v>497</v>
      </c>
      <c r="J173" s="1208" t="n">
        <v>75</v>
      </c>
      <c r="K173" s="1339" t="n">
        <v>300</v>
      </c>
      <c r="L173" s="1339" t="n">
        <v>1250</v>
      </c>
      <c r="M173" s="1340" t="n">
        <v>11.70124052688</v>
      </c>
      <c r="N173" s="1420" t="n">
        <v>390.37248</v>
      </c>
      <c r="O173" s="1342" t="n">
        <v>18859.2882379538</v>
      </c>
      <c r="P173" s="1300" t="n">
        <v>11714.8007042438</v>
      </c>
      <c r="Q173" s="1213" t="n">
        <v>30574.0889421975</v>
      </c>
    </row>
    <row r="174" customFormat="false" ht="16.5" hidden="false" customHeight="false" outlineLevel="0" collapsed="false">
      <c r="A174" s="1324" t="s">
        <v>368</v>
      </c>
      <c r="B174" s="1337" t="n">
        <f aca="false">J174</f>
        <v>75</v>
      </c>
      <c r="C174" s="1337" t="s">
        <v>496</v>
      </c>
      <c r="D174" s="1337" t="n">
        <f aca="false">K174</f>
        <v>300</v>
      </c>
      <c r="E174" s="1337" t="s">
        <v>496</v>
      </c>
      <c r="F174" s="1326" t="n">
        <f aca="false">L174</f>
        <v>1300</v>
      </c>
      <c r="G174" s="1337" t="s">
        <v>496</v>
      </c>
      <c r="H174" s="1325" t="n">
        <v>4</v>
      </c>
      <c r="I174" s="1327" t="s">
        <v>497</v>
      </c>
      <c r="J174" s="1208" t="n">
        <v>75</v>
      </c>
      <c r="K174" s="1339" t="n">
        <v>300</v>
      </c>
      <c r="L174" s="1339" t="n">
        <v>1300</v>
      </c>
      <c r="M174" s="1340" t="n">
        <v>12.1530665089</v>
      </c>
      <c r="N174" s="1420" t="n">
        <v>412.05984</v>
      </c>
      <c r="O174" s="1342" t="n">
        <v>19430.1903676613</v>
      </c>
      <c r="P174" s="1300" t="n">
        <v>12280.6228247775</v>
      </c>
      <c r="Q174" s="1213" t="n">
        <v>31710.8131924388</v>
      </c>
    </row>
    <row r="175" customFormat="false" ht="16.5" hidden="false" customHeight="false" outlineLevel="0" collapsed="false">
      <c r="A175" s="1324" t="s">
        <v>368</v>
      </c>
      <c r="B175" s="1337" t="n">
        <f aca="false">J175</f>
        <v>75</v>
      </c>
      <c r="C175" s="1337" t="s">
        <v>496</v>
      </c>
      <c r="D175" s="1337" t="n">
        <f aca="false">K175</f>
        <v>300</v>
      </c>
      <c r="E175" s="1337" t="s">
        <v>496</v>
      </c>
      <c r="F175" s="1326" t="n">
        <f aca="false">L175</f>
        <v>1350</v>
      </c>
      <c r="G175" s="1337" t="s">
        <v>496</v>
      </c>
      <c r="H175" s="1325" t="n">
        <v>4</v>
      </c>
      <c r="I175" s="1327" t="s">
        <v>497</v>
      </c>
      <c r="J175" s="1208" t="n">
        <v>75</v>
      </c>
      <c r="K175" s="1339" t="n">
        <v>300</v>
      </c>
      <c r="L175" s="1339" t="n">
        <v>1350</v>
      </c>
      <c r="M175" s="1340" t="n">
        <v>12.58785249092</v>
      </c>
      <c r="N175" s="1420" t="n">
        <v>433.7472</v>
      </c>
      <c r="O175" s="1342" t="n">
        <v>20001.0924973688</v>
      </c>
      <c r="P175" s="1300" t="n">
        <v>12638.2637630025</v>
      </c>
      <c r="Q175" s="1213" t="n">
        <v>32639.3562603713</v>
      </c>
    </row>
    <row r="176" customFormat="false" ht="16.5" hidden="false" customHeight="false" outlineLevel="0" collapsed="false">
      <c r="A176" s="1324" t="s">
        <v>368</v>
      </c>
      <c r="B176" s="1337" t="n">
        <f aca="false">J176</f>
        <v>75</v>
      </c>
      <c r="C176" s="1337" t="s">
        <v>496</v>
      </c>
      <c r="D176" s="1337" t="n">
        <f aca="false">K176</f>
        <v>300</v>
      </c>
      <c r="E176" s="1337" t="s">
        <v>496</v>
      </c>
      <c r="F176" s="1326" t="n">
        <f aca="false">L176</f>
        <v>1400</v>
      </c>
      <c r="G176" s="1337" t="s">
        <v>496</v>
      </c>
      <c r="H176" s="1325" t="n">
        <v>4</v>
      </c>
      <c r="I176" s="1327" t="s">
        <v>497</v>
      </c>
      <c r="J176" s="1208" t="n">
        <v>75</v>
      </c>
      <c r="K176" s="1339" t="n">
        <v>300</v>
      </c>
      <c r="L176" s="1339" t="n">
        <v>1400</v>
      </c>
      <c r="M176" s="1340" t="n">
        <v>13.03967847294</v>
      </c>
      <c r="N176" s="1420" t="n">
        <v>455.43456</v>
      </c>
      <c r="O176" s="1342" t="n">
        <v>20571.9946270763</v>
      </c>
      <c r="P176" s="1300" t="n">
        <v>13204.0858835363</v>
      </c>
      <c r="Q176" s="1213" t="n">
        <v>33776.0805106125</v>
      </c>
    </row>
    <row r="177" customFormat="false" ht="16.5" hidden="false" customHeight="false" outlineLevel="0" collapsed="false">
      <c r="A177" s="1324" t="s">
        <v>368</v>
      </c>
      <c r="B177" s="1337" t="n">
        <f aca="false">J177</f>
        <v>75</v>
      </c>
      <c r="C177" s="1337" t="s">
        <v>496</v>
      </c>
      <c r="D177" s="1337" t="n">
        <f aca="false">K177</f>
        <v>300</v>
      </c>
      <c r="E177" s="1337" t="s">
        <v>496</v>
      </c>
      <c r="F177" s="1326" t="n">
        <f aca="false">L177</f>
        <v>1450</v>
      </c>
      <c r="G177" s="1337" t="s">
        <v>496</v>
      </c>
      <c r="H177" s="1325" t="n">
        <v>4</v>
      </c>
      <c r="I177" s="1327" t="s">
        <v>497</v>
      </c>
      <c r="J177" s="1208" t="n">
        <v>75</v>
      </c>
      <c r="K177" s="1339" t="n">
        <v>300</v>
      </c>
      <c r="L177" s="1339" t="n">
        <v>1450</v>
      </c>
      <c r="M177" s="1340" t="n">
        <v>13.47446445496</v>
      </c>
      <c r="N177" s="1420" t="n">
        <v>477.12192</v>
      </c>
      <c r="O177" s="1342" t="n">
        <v>21142.8967567838</v>
      </c>
      <c r="P177" s="1300" t="n">
        <v>13561.7268217613</v>
      </c>
      <c r="Q177" s="1213" t="n">
        <v>34704.623578545</v>
      </c>
    </row>
    <row r="178" customFormat="false" ht="16.5" hidden="false" customHeight="false" outlineLevel="0" collapsed="false">
      <c r="A178" s="1324" t="s">
        <v>368</v>
      </c>
      <c r="B178" s="1337" t="n">
        <f aca="false">J178</f>
        <v>75</v>
      </c>
      <c r="C178" s="1337" t="s">
        <v>496</v>
      </c>
      <c r="D178" s="1337" t="n">
        <f aca="false">K178</f>
        <v>300</v>
      </c>
      <c r="E178" s="1337" t="s">
        <v>496</v>
      </c>
      <c r="F178" s="1326" t="n">
        <f aca="false">L178</f>
        <v>1500</v>
      </c>
      <c r="G178" s="1337" t="s">
        <v>496</v>
      </c>
      <c r="H178" s="1325" t="n">
        <v>4</v>
      </c>
      <c r="I178" s="1327" t="s">
        <v>497</v>
      </c>
      <c r="J178" s="1208" t="n">
        <v>75</v>
      </c>
      <c r="K178" s="1339" t="n">
        <v>300</v>
      </c>
      <c r="L178" s="1339" t="n">
        <v>1500</v>
      </c>
      <c r="M178" s="1340" t="n">
        <v>14.07085532978</v>
      </c>
      <c r="N178" s="1420" t="n">
        <v>498.80928</v>
      </c>
      <c r="O178" s="1342" t="n">
        <v>22370.5935441675</v>
      </c>
      <c r="P178" s="1300" t="n">
        <v>14127.548942295</v>
      </c>
      <c r="Q178" s="1213" t="n">
        <v>36498.1424864625</v>
      </c>
    </row>
    <row r="179" customFormat="false" ht="16.5" hidden="false" customHeight="false" outlineLevel="0" collapsed="false">
      <c r="A179" s="1324" t="s">
        <v>368</v>
      </c>
      <c r="B179" s="1337" t="n">
        <f aca="false">J179</f>
        <v>75</v>
      </c>
      <c r="C179" s="1337" t="s">
        <v>496</v>
      </c>
      <c r="D179" s="1337" t="n">
        <f aca="false">K179</f>
        <v>300</v>
      </c>
      <c r="E179" s="1337" t="s">
        <v>496</v>
      </c>
      <c r="F179" s="1326" t="n">
        <f aca="false">L179</f>
        <v>1550</v>
      </c>
      <c r="G179" s="1337" t="s">
        <v>496</v>
      </c>
      <c r="H179" s="1325" t="n">
        <v>4</v>
      </c>
      <c r="I179" s="1327" t="s">
        <v>497</v>
      </c>
      <c r="J179" s="1208" t="n">
        <v>75</v>
      </c>
      <c r="K179" s="1339" t="n">
        <v>300</v>
      </c>
      <c r="L179" s="1339" t="n">
        <v>1550</v>
      </c>
      <c r="M179" s="1340" t="n">
        <v>14.5056413118</v>
      </c>
      <c r="N179" s="1420" t="n">
        <v>520.49664</v>
      </c>
      <c r="O179" s="1342" t="n">
        <v>22941.495673875</v>
      </c>
      <c r="P179" s="1300" t="n">
        <v>14485.18988052</v>
      </c>
      <c r="Q179" s="1213" t="n">
        <v>37426.685554395</v>
      </c>
    </row>
    <row r="180" customFormat="false" ht="16.5" hidden="false" customHeight="false" outlineLevel="0" collapsed="false">
      <c r="A180" s="1324" t="s">
        <v>368</v>
      </c>
      <c r="B180" s="1325" t="n">
        <f aca="false">J180</f>
        <v>75</v>
      </c>
      <c r="C180" s="1325" t="s">
        <v>496</v>
      </c>
      <c r="D180" s="1325" t="n">
        <f aca="false">K180</f>
        <v>300</v>
      </c>
      <c r="E180" s="1325" t="s">
        <v>496</v>
      </c>
      <c r="F180" s="1326" t="n">
        <f aca="false">L180</f>
        <v>1600</v>
      </c>
      <c r="G180" s="1325" t="s">
        <v>496</v>
      </c>
      <c r="H180" s="1325" t="n">
        <v>4</v>
      </c>
      <c r="I180" s="1327" t="s">
        <v>497</v>
      </c>
      <c r="J180" s="1208" t="n">
        <v>75</v>
      </c>
      <c r="K180" s="1339" t="n">
        <v>300</v>
      </c>
      <c r="L180" s="1339" t="n">
        <v>1600</v>
      </c>
      <c r="M180" s="1340" t="n">
        <v>14.94042729382</v>
      </c>
      <c r="N180" s="1420" t="n">
        <v>542.184</v>
      </c>
      <c r="O180" s="1342" t="n">
        <v>23512.3979347913</v>
      </c>
      <c r="P180" s="1300" t="n">
        <v>14842.830818745</v>
      </c>
      <c r="Q180" s="1213" t="n">
        <v>38355.2287535363</v>
      </c>
    </row>
    <row r="181" customFormat="false" ht="16.5" hidden="false" customHeight="false" outlineLevel="0" collapsed="false">
      <c r="A181" s="1324" t="s">
        <v>368</v>
      </c>
      <c r="B181" s="1337" t="n">
        <f aca="false">J181</f>
        <v>75</v>
      </c>
      <c r="C181" s="1337" t="s">
        <v>496</v>
      </c>
      <c r="D181" s="1337" t="n">
        <f aca="false">K181</f>
        <v>300</v>
      </c>
      <c r="E181" s="1337" t="s">
        <v>496</v>
      </c>
      <c r="F181" s="1326" t="n">
        <f aca="false">L181</f>
        <v>1650</v>
      </c>
      <c r="G181" s="1337" t="s">
        <v>496</v>
      </c>
      <c r="H181" s="1325" t="n">
        <v>4</v>
      </c>
      <c r="I181" s="1327" t="s">
        <v>497</v>
      </c>
      <c r="J181" s="1208" t="n">
        <v>75</v>
      </c>
      <c r="K181" s="1339" t="n">
        <v>300</v>
      </c>
      <c r="L181" s="1339" t="n">
        <v>1650</v>
      </c>
      <c r="M181" s="1340" t="n">
        <v>15.39225327584</v>
      </c>
      <c r="N181" s="1420" t="n">
        <v>563.87136</v>
      </c>
      <c r="O181" s="1342" t="n">
        <v>24083.3000644988</v>
      </c>
      <c r="P181" s="1300" t="n">
        <v>15408.6529392788</v>
      </c>
      <c r="Q181" s="1213" t="n">
        <v>39491.9530037775</v>
      </c>
    </row>
    <row r="182" customFormat="false" ht="16.5" hidden="false" customHeight="false" outlineLevel="0" collapsed="false">
      <c r="A182" s="1324" t="s">
        <v>368</v>
      </c>
      <c r="B182" s="1337" t="n">
        <f aca="false">J182</f>
        <v>75</v>
      </c>
      <c r="C182" s="1337" t="s">
        <v>496</v>
      </c>
      <c r="D182" s="1337" t="n">
        <f aca="false">K182</f>
        <v>300</v>
      </c>
      <c r="E182" s="1337" t="s">
        <v>496</v>
      </c>
      <c r="F182" s="1326" t="n">
        <f aca="false">L182</f>
        <v>1700</v>
      </c>
      <c r="G182" s="1337" t="s">
        <v>496</v>
      </c>
      <c r="H182" s="1325" t="n">
        <v>4</v>
      </c>
      <c r="I182" s="1327" t="s">
        <v>497</v>
      </c>
      <c r="J182" s="1208" t="n">
        <v>75</v>
      </c>
      <c r="K182" s="1339" t="n">
        <v>300</v>
      </c>
      <c r="L182" s="1339" t="n">
        <v>1700</v>
      </c>
      <c r="M182" s="1340" t="n">
        <v>15.82703925786</v>
      </c>
      <c r="N182" s="1420" t="n">
        <v>585.55872</v>
      </c>
      <c r="O182" s="1342" t="n">
        <v>24654.2021942063</v>
      </c>
      <c r="P182" s="1300" t="n">
        <v>15766.2938775038</v>
      </c>
      <c r="Q182" s="1213" t="n">
        <v>40420.49607171</v>
      </c>
    </row>
    <row r="183" customFormat="false" ht="16.5" hidden="false" customHeight="false" outlineLevel="0" collapsed="false">
      <c r="A183" s="1324" t="s">
        <v>368</v>
      </c>
      <c r="B183" s="1337" t="n">
        <f aca="false">J183</f>
        <v>75</v>
      </c>
      <c r="C183" s="1337" t="s">
        <v>496</v>
      </c>
      <c r="D183" s="1337" t="n">
        <f aca="false">K183</f>
        <v>300</v>
      </c>
      <c r="E183" s="1337" t="s">
        <v>496</v>
      </c>
      <c r="F183" s="1326" t="n">
        <f aca="false">L183</f>
        <v>1750</v>
      </c>
      <c r="G183" s="1337" t="s">
        <v>496</v>
      </c>
      <c r="H183" s="1325" t="n">
        <v>4</v>
      </c>
      <c r="I183" s="1327" t="s">
        <v>497</v>
      </c>
      <c r="J183" s="1208" t="n">
        <v>75</v>
      </c>
      <c r="K183" s="1339" t="n">
        <v>300</v>
      </c>
      <c r="L183" s="1339" t="n">
        <v>1750</v>
      </c>
      <c r="M183" s="1340" t="n">
        <v>16.27886523988</v>
      </c>
      <c r="N183" s="1420" t="n">
        <v>607.24608</v>
      </c>
      <c r="O183" s="1342" t="n">
        <v>25225.1043239138</v>
      </c>
      <c r="P183" s="1300" t="n">
        <v>16332.1159980375</v>
      </c>
      <c r="Q183" s="1213" t="n">
        <v>41557.2203219513</v>
      </c>
    </row>
    <row r="184" customFormat="false" ht="16.5" hidden="false" customHeight="false" outlineLevel="0" collapsed="false">
      <c r="A184" s="1324" t="s">
        <v>368</v>
      </c>
      <c r="B184" s="1337" t="n">
        <f aca="false">J184</f>
        <v>75</v>
      </c>
      <c r="C184" s="1337" t="s">
        <v>496</v>
      </c>
      <c r="D184" s="1337" t="n">
        <f aca="false">K184</f>
        <v>300</v>
      </c>
      <c r="E184" s="1337" t="s">
        <v>496</v>
      </c>
      <c r="F184" s="1326" t="n">
        <f aca="false">L184</f>
        <v>1800</v>
      </c>
      <c r="G184" s="1337" t="s">
        <v>496</v>
      </c>
      <c r="H184" s="1325" t="n">
        <v>4</v>
      </c>
      <c r="I184" s="1327" t="s">
        <v>497</v>
      </c>
      <c r="J184" s="1208" t="n">
        <v>75</v>
      </c>
      <c r="K184" s="1339" t="n">
        <v>300</v>
      </c>
      <c r="L184" s="1339" t="n">
        <v>1800</v>
      </c>
      <c r="M184" s="1340" t="n">
        <v>16.7136512219</v>
      </c>
      <c r="N184" s="1420" t="n">
        <v>628.93344</v>
      </c>
      <c r="O184" s="1342" t="n">
        <v>25796.0064536213</v>
      </c>
      <c r="P184" s="1300" t="n">
        <v>16689.7569362625</v>
      </c>
      <c r="Q184" s="1213" t="n">
        <v>42485.7633898838</v>
      </c>
    </row>
    <row r="185" customFormat="false" ht="16.5" hidden="false" customHeight="false" outlineLevel="0" collapsed="false">
      <c r="A185" s="1324" t="s">
        <v>368</v>
      </c>
      <c r="B185" s="1337" t="n">
        <f aca="false">J185</f>
        <v>75</v>
      </c>
      <c r="C185" s="1337" t="s">
        <v>496</v>
      </c>
      <c r="D185" s="1337" t="n">
        <f aca="false">K185</f>
        <v>300</v>
      </c>
      <c r="E185" s="1337" t="s">
        <v>496</v>
      </c>
      <c r="F185" s="1326" t="n">
        <f aca="false">L185</f>
        <v>1850</v>
      </c>
      <c r="G185" s="1337" t="s">
        <v>496</v>
      </c>
      <c r="H185" s="1325" t="n">
        <v>4</v>
      </c>
      <c r="I185" s="1327" t="s">
        <v>497</v>
      </c>
      <c r="J185" s="1208" t="n">
        <v>75</v>
      </c>
      <c r="K185" s="1339" t="n">
        <v>300</v>
      </c>
      <c r="L185" s="1339" t="n">
        <v>1850</v>
      </c>
      <c r="M185" s="1340" t="n">
        <v>17.16547720392</v>
      </c>
      <c r="N185" s="1420" t="n">
        <v>650.6208</v>
      </c>
      <c r="O185" s="1342" t="n">
        <v>26366.9085833288</v>
      </c>
      <c r="P185" s="1300" t="n">
        <v>17255.5790567963</v>
      </c>
      <c r="Q185" s="1213" t="n">
        <v>43622.487640125</v>
      </c>
    </row>
    <row r="186" customFormat="false" ht="16.5" hidden="false" customHeight="false" outlineLevel="0" collapsed="false">
      <c r="A186" s="1324" t="s">
        <v>368</v>
      </c>
      <c r="B186" s="1337" t="n">
        <f aca="false">J186</f>
        <v>75</v>
      </c>
      <c r="C186" s="1337" t="s">
        <v>496</v>
      </c>
      <c r="D186" s="1337" t="n">
        <f aca="false">K186</f>
        <v>300</v>
      </c>
      <c r="E186" s="1337" t="s">
        <v>496</v>
      </c>
      <c r="F186" s="1326" t="n">
        <f aca="false">L186</f>
        <v>1900</v>
      </c>
      <c r="G186" s="1337" t="s">
        <v>496</v>
      </c>
      <c r="H186" s="1325" t="n">
        <v>4</v>
      </c>
      <c r="I186" s="1327" t="s">
        <v>497</v>
      </c>
      <c r="J186" s="1208" t="n">
        <v>75</v>
      </c>
      <c r="K186" s="1339" t="n">
        <v>300</v>
      </c>
      <c r="L186" s="1339" t="n">
        <v>1900</v>
      </c>
      <c r="M186" s="1340" t="n">
        <v>17.60026318594</v>
      </c>
      <c r="N186" s="1420" t="n">
        <v>672.30816</v>
      </c>
      <c r="O186" s="1342" t="n">
        <v>26937.8107130363</v>
      </c>
      <c r="P186" s="1300" t="n">
        <v>17613.2199950213</v>
      </c>
      <c r="Q186" s="1213" t="n">
        <v>44551.0307080575</v>
      </c>
    </row>
    <row r="187" customFormat="false" ht="16.5" hidden="false" customHeight="false" outlineLevel="0" collapsed="false">
      <c r="A187" s="1324" t="s">
        <v>368</v>
      </c>
      <c r="B187" s="1337" t="n">
        <f aca="false">J187</f>
        <v>75</v>
      </c>
      <c r="C187" s="1337" t="s">
        <v>496</v>
      </c>
      <c r="D187" s="1337" t="n">
        <f aca="false">K187</f>
        <v>300</v>
      </c>
      <c r="E187" s="1337" t="s">
        <v>496</v>
      </c>
      <c r="F187" s="1326" t="n">
        <f aca="false">L187</f>
        <v>1950</v>
      </c>
      <c r="G187" s="1337" t="s">
        <v>496</v>
      </c>
      <c r="H187" s="1325" t="n">
        <v>4</v>
      </c>
      <c r="I187" s="1327" t="s">
        <v>497</v>
      </c>
      <c r="J187" s="1208" t="n">
        <v>75</v>
      </c>
      <c r="K187" s="1339" t="n">
        <v>300</v>
      </c>
      <c r="L187" s="1339" t="n">
        <v>1950</v>
      </c>
      <c r="M187" s="1340" t="n">
        <v>18.09784916796</v>
      </c>
      <c r="N187" s="1420" t="n">
        <v>693.99552</v>
      </c>
      <c r="O187" s="1342" t="n">
        <v>27581.854766805</v>
      </c>
      <c r="P187" s="1300" t="n">
        <v>17970.8609332463</v>
      </c>
      <c r="Q187" s="1213" t="n">
        <v>45552.7157000513</v>
      </c>
    </row>
    <row r="188" customFormat="false" ht="16.5" hidden="false" customHeight="false" outlineLevel="0" collapsed="false">
      <c r="A188" s="1324" t="s">
        <v>368</v>
      </c>
      <c r="B188" s="1337" t="n">
        <f aca="false">J188</f>
        <v>75</v>
      </c>
      <c r="C188" s="1337" t="s">
        <v>496</v>
      </c>
      <c r="D188" s="1337" t="n">
        <f aca="false">K188</f>
        <v>300</v>
      </c>
      <c r="E188" s="1337" t="s">
        <v>496</v>
      </c>
      <c r="F188" s="1326" t="n">
        <f aca="false">L188</f>
        <v>2000</v>
      </c>
      <c r="G188" s="1337" t="s">
        <v>496</v>
      </c>
      <c r="H188" s="1325" t="n">
        <v>4</v>
      </c>
      <c r="I188" s="1327" t="s">
        <v>497</v>
      </c>
      <c r="J188" s="1208" t="n">
        <v>75</v>
      </c>
      <c r="K188" s="1339" t="n">
        <v>300</v>
      </c>
      <c r="L188" s="1339" t="n">
        <v>2000</v>
      </c>
      <c r="M188" s="1340" t="n">
        <v>18.64123754998</v>
      </c>
      <c r="N188" s="1420" t="n">
        <v>715.68288</v>
      </c>
      <c r="O188" s="1342" t="n">
        <v>28371.3103929263</v>
      </c>
      <c r="P188" s="1300" t="n">
        <v>18536.68305378</v>
      </c>
      <c r="Q188" s="1213" t="n">
        <v>46907.9934467063</v>
      </c>
    </row>
    <row r="189" customFormat="false" ht="16.5" hidden="false" customHeight="false" outlineLevel="0" collapsed="false">
      <c r="A189" s="1324" t="s">
        <v>368</v>
      </c>
      <c r="B189" s="1337" t="n">
        <f aca="false">J189</f>
        <v>75</v>
      </c>
      <c r="C189" s="1337" t="s">
        <v>496</v>
      </c>
      <c r="D189" s="1337" t="n">
        <f aca="false">K189</f>
        <v>300</v>
      </c>
      <c r="E189" s="1337" t="s">
        <v>496</v>
      </c>
      <c r="F189" s="1326" t="n">
        <f aca="false">L189</f>
        <v>2050</v>
      </c>
      <c r="G189" s="1337" t="s">
        <v>496</v>
      </c>
      <c r="H189" s="1325" t="n">
        <v>4</v>
      </c>
      <c r="I189" s="1327" t="s">
        <v>497</v>
      </c>
      <c r="J189" s="1208" t="n">
        <v>75</v>
      </c>
      <c r="K189" s="1339" t="n">
        <v>300</v>
      </c>
      <c r="L189" s="1339" t="n">
        <v>2050</v>
      </c>
      <c r="M189" s="1340" t="n">
        <v>19.076023532</v>
      </c>
      <c r="N189" s="1420" t="n">
        <v>737.37024</v>
      </c>
      <c r="O189" s="1342" t="n">
        <v>28942.2125226338</v>
      </c>
      <c r="P189" s="1300" t="n">
        <v>18894.323992005</v>
      </c>
      <c r="Q189" s="1213" t="n">
        <v>47836.5365146388</v>
      </c>
    </row>
    <row r="190" customFormat="false" ht="16.5" hidden="false" customHeight="false" outlineLevel="0" collapsed="false">
      <c r="A190" s="1324" t="s">
        <v>368</v>
      </c>
      <c r="B190" s="1325" t="n">
        <f aca="false">J190</f>
        <v>75</v>
      </c>
      <c r="C190" s="1325" t="s">
        <v>496</v>
      </c>
      <c r="D190" s="1325" t="n">
        <f aca="false">K190</f>
        <v>300</v>
      </c>
      <c r="E190" s="1325" t="s">
        <v>496</v>
      </c>
      <c r="F190" s="1326" t="n">
        <f aca="false">L190</f>
        <v>2100</v>
      </c>
      <c r="G190" s="1325" t="s">
        <v>496</v>
      </c>
      <c r="H190" s="1325" t="n">
        <v>4</v>
      </c>
      <c r="I190" s="1327" t="s">
        <v>497</v>
      </c>
      <c r="J190" s="1208" t="n">
        <v>75</v>
      </c>
      <c r="K190" s="1339" t="n">
        <v>300</v>
      </c>
      <c r="L190" s="1339" t="n">
        <v>2100</v>
      </c>
      <c r="M190" s="1340" t="n">
        <v>19.52784951402</v>
      </c>
      <c r="N190" s="1420" t="n">
        <v>759.0576</v>
      </c>
      <c r="O190" s="1342" t="n">
        <v>29513.1146523413</v>
      </c>
      <c r="P190" s="1300" t="n">
        <v>19460.1461125388</v>
      </c>
      <c r="Q190" s="1213" t="n">
        <v>48973.26076488</v>
      </c>
    </row>
    <row r="191" customFormat="false" ht="16.5" hidden="false" customHeight="false" outlineLevel="0" collapsed="false">
      <c r="A191" s="1324" t="s">
        <v>368</v>
      </c>
      <c r="B191" s="1337" t="n">
        <f aca="false">J191</f>
        <v>75</v>
      </c>
      <c r="C191" s="1337" t="s">
        <v>496</v>
      </c>
      <c r="D191" s="1337" t="n">
        <f aca="false">K191</f>
        <v>300</v>
      </c>
      <c r="E191" s="1337" t="s">
        <v>496</v>
      </c>
      <c r="F191" s="1326" t="n">
        <f aca="false">L191</f>
        <v>2150</v>
      </c>
      <c r="G191" s="1337" t="s">
        <v>496</v>
      </c>
      <c r="H191" s="1325" t="n">
        <v>4</v>
      </c>
      <c r="I191" s="1327" t="s">
        <v>497</v>
      </c>
      <c r="J191" s="1208" t="n">
        <v>75</v>
      </c>
      <c r="K191" s="1339" t="n">
        <v>300</v>
      </c>
      <c r="L191" s="1339" t="n">
        <v>2150</v>
      </c>
      <c r="M191" s="1340" t="n">
        <v>19.96263549604</v>
      </c>
      <c r="N191" s="1420" t="n">
        <v>780.74496</v>
      </c>
      <c r="O191" s="1342" t="n">
        <v>30084.0167820488</v>
      </c>
      <c r="P191" s="1300" t="n">
        <v>19817.7870507638</v>
      </c>
      <c r="Q191" s="1213" t="n">
        <v>49901.8038328125</v>
      </c>
    </row>
    <row r="192" customFormat="false" ht="16.5" hidden="false" customHeight="false" outlineLevel="0" collapsed="false">
      <c r="A192" s="1324" t="s">
        <v>368</v>
      </c>
      <c r="B192" s="1337" t="n">
        <f aca="false">J192</f>
        <v>75</v>
      </c>
      <c r="C192" s="1337" t="s">
        <v>496</v>
      </c>
      <c r="D192" s="1337" t="n">
        <f aca="false">K192</f>
        <v>300</v>
      </c>
      <c r="E192" s="1337" t="s">
        <v>496</v>
      </c>
      <c r="F192" s="1326" t="n">
        <f aca="false">L192</f>
        <v>2200</v>
      </c>
      <c r="G192" s="1337" t="s">
        <v>496</v>
      </c>
      <c r="H192" s="1325" t="n">
        <v>4</v>
      </c>
      <c r="I192" s="1327" t="s">
        <v>497</v>
      </c>
      <c r="J192" s="1208" t="n">
        <v>75</v>
      </c>
      <c r="K192" s="1339" t="n">
        <v>300</v>
      </c>
      <c r="L192" s="1339" t="n">
        <v>2200</v>
      </c>
      <c r="M192" s="1340" t="n">
        <v>20.41446147806</v>
      </c>
      <c r="N192" s="1420" t="n">
        <v>802.43232</v>
      </c>
      <c r="O192" s="1342" t="n">
        <v>30654.9189117563</v>
      </c>
      <c r="P192" s="1300" t="n">
        <v>20383.6091712975</v>
      </c>
      <c r="Q192" s="1213" t="n">
        <v>51038.5280830538</v>
      </c>
    </row>
    <row r="193" customFormat="false" ht="16.5" hidden="false" customHeight="false" outlineLevel="0" collapsed="false">
      <c r="A193" s="1324" t="s">
        <v>368</v>
      </c>
      <c r="B193" s="1337" t="n">
        <f aca="false">J193</f>
        <v>75</v>
      </c>
      <c r="C193" s="1337" t="s">
        <v>496</v>
      </c>
      <c r="D193" s="1337" t="n">
        <f aca="false">K193</f>
        <v>300</v>
      </c>
      <c r="E193" s="1337" t="s">
        <v>496</v>
      </c>
      <c r="F193" s="1326" t="n">
        <f aca="false">L193</f>
        <v>2250</v>
      </c>
      <c r="G193" s="1337" t="s">
        <v>496</v>
      </c>
      <c r="H193" s="1325" t="n">
        <v>4</v>
      </c>
      <c r="I193" s="1327" t="s">
        <v>497</v>
      </c>
      <c r="J193" s="1208" t="n">
        <v>75</v>
      </c>
      <c r="K193" s="1339" t="n">
        <v>300</v>
      </c>
      <c r="L193" s="1339" t="n">
        <v>2250</v>
      </c>
      <c r="M193" s="1340" t="n">
        <v>20.84924746008</v>
      </c>
      <c r="N193" s="1420" t="n">
        <v>824.11968</v>
      </c>
      <c r="O193" s="1342" t="n">
        <v>31225.8210414638</v>
      </c>
      <c r="P193" s="1300" t="n">
        <v>20741.2501095225</v>
      </c>
      <c r="Q193" s="1213" t="n">
        <v>51967.0711509863</v>
      </c>
    </row>
    <row r="194" customFormat="false" ht="16.5" hidden="false" customHeight="false" outlineLevel="0" collapsed="false">
      <c r="A194" s="1324" t="s">
        <v>368</v>
      </c>
      <c r="B194" s="1337" t="n">
        <f aca="false">J194</f>
        <v>75</v>
      </c>
      <c r="C194" s="1337" t="s">
        <v>496</v>
      </c>
      <c r="D194" s="1337" t="n">
        <f aca="false">K194</f>
        <v>300</v>
      </c>
      <c r="E194" s="1337" t="s">
        <v>496</v>
      </c>
      <c r="F194" s="1326" t="n">
        <f aca="false">L194</f>
        <v>2300</v>
      </c>
      <c r="G194" s="1337" t="s">
        <v>496</v>
      </c>
      <c r="H194" s="1325" t="n">
        <v>4</v>
      </c>
      <c r="I194" s="1327" t="s">
        <v>497</v>
      </c>
      <c r="J194" s="1208" t="n">
        <v>75</v>
      </c>
      <c r="K194" s="1339" t="n">
        <v>300</v>
      </c>
      <c r="L194" s="1339" t="n">
        <v>2300</v>
      </c>
      <c r="M194" s="1340" t="n">
        <v>21.2840334421</v>
      </c>
      <c r="N194" s="1420" t="n">
        <v>845.80704</v>
      </c>
      <c r="O194" s="1342" t="n">
        <v>31796.7231711713</v>
      </c>
      <c r="P194" s="1300" t="n">
        <v>21098.8910477475</v>
      </c>
      <c r="Q194" s="1213" t="n">
        <v>52895.6142189188</v>
      </c>
    </row>
    <row r="195" customFormat="false" ht="16.5" hidden="false" customHeight="false" outlineLevel="0" collapsed="false">
      <c r="A195" s="1324" t="s">
        <v>368</v>
      </c>
      <c r="B195" s="1337" t="n">
        <f aca="false">J195</f>
        <v>75</v>
      </c>
      <c r="C195" s="1337" t="s">
        <v>496</v>
      </c>
      <c r="D195" s="1337" t="n">
        <f aca="false">K195</f>
        <v>300</v>
      </c>
      <c r="E195" s="1337" t="s">
        <v>496</v>
      </c>
      <c r="F195" s="1326" t="n">
        <f aca="false">L195</f>
        <v>2350</v>
      </c>
      <c r="G195" s="1337" t="s">
        <v>496</v>
      </c>
      <c r="H195" s="1325" t="n">
        <v>4</v>
      </c>
      <c r="I195" s="1327" t="s">
        <v>497</v>
      </c>
      <c r="J195" s="1208" t="n">
        <v>75</v>
      </c>
      <c r="K195" s="1339" t="n">
        <v>300</v>
      </c>
      <c r="L195" s="1339" t="n">
        <v>2350</v>
      </c>
      <c r="M195" s="1340" t="n">
        <v>21.73585942412</v>
      </c>
      <c r="N195" s="1420" t="n">
        <v>867.4944</v>
      </c>
      <c r="O195" s="1342" t="n">
        <v>32367.6253008788</v>
      </c>
      <c r="P195" s="1300" t="n">
        <v>21664.7131682813</v>
      </c>
      <c r="Q195" s="1213" t="n">
        <v>54032.33846916</v>
      </c>
    </row>
    <row r="196" customFormat="false" ht="16.5" hidden="false" customHeight="false" outlineLevel="0" collapsed="false">
      <c r="A196" s="1324" t="s">
        <v>368</v>
      </c>
      <c r="B196" s="1337" t="n">
        <f aca="false">J196</f>
        <v>75</v>
      </c>
      <c r="C196" s="1337" t="s">
        <v>496</v>
      </c>
      <c r="D196" s="1337" t="n">
        <f aca="false">K196</f>
        <v>300</v>
      </c>
      <c r="E196" s="1337" t="s">
        <v>496</v>
      </c>
      <c r="F196" s="1326" t="n">
        <f aca="false">L196</f>
        <v>2400</v>
      </c>
      <c r="G196" s="1337" t="s">
        <v>496</v>
      </c>
      <c r="H196" s="1325" t="n">
        <v>4</v>
      </c>
      <c r="I196" s="1327" t="s">
        <v>497</v>
      </c>
      <c r="J196" s="1208" t="n">
        <v>75</v>
      </c>
      <c r="K196" s="1339" t="n">
        <v>300</v>
      </c>
      <c r="L196" s="1339" t="n">
        <v>2400</v>
      </c>
      <c r="M196" s="1340" t="n">
        <v>22.17064540614</v>
      </c>
      <c r="N196" s="1420" t="n">
        <v>889.18176</v>
      </c>
      <c r="O196" s="1342" t="n">
        <v>32938.5274305863</v>
      </c>
      <c r="P196" s="1300" t="n">
        <v>22022.3541065063</v>
      </c>
      <c r="Q196" s="1213" t="n">
        <v>54960.8815370925</v>
      </c>
    </row>
    <row r="197" customFormat="false" ht="16.5" hidden="false" customHeight="false" outlineLevel="0" collapsed="false">
      <c r="A197" s="1324" t="s">
        <v>368</v>
      </c>
      <c r="B197" s="1337" t="n">
        <f aca="false">J197</f>
        <v>75</v>
      </c>
      <c r="C197" s="1337" t="s">
        <v>496</v>
      </c>
      <c r="D197" s="1337" t="n">
        <f aca="false">K197</f>
        <v>300</v>
      </c>
      <c r="E197" s="1337" t="s">
        <v>496</v>
      </c>
      <c r="F197" s="1326" t="n">
        <f aca="false">L197</f>
        <v>2450</v>
      </c>
      <c r="G197" s="1337" t="s">
        <v>496</v>
      </c>
      <c r="H197" s="1325" t="n">
        <v>4</v>
      </c>
      <c r="I197" s="1327" t="s">
        <v>497</v>
      </c>
      <c r="J197" s="1208" t="n">
        <v>75</v>
      </c>
      <c r="K197" s="1339" t="n">
        <v>300</v>
      </c>
      <c r="L197" s="1339" t="n">
        <v>2450</v>
      </c>
      <c r="M197" s="1340" t="n">
        <v>22.76703628096</v>
      </c>
      <c r="N197" s="1420" t="n">
        <v>910.86912</v>
      </c>
      <c r="O197" s="1342" t="n">
        <v>34166.2243491788</v>
      </c>
      <c r="P197" s="1300" t="n">
        <v>22588.17622704</v>
      </c>
      <c r="Q197" s="1213" t="n">
        <v>56754.4005762188</v>
      </c>
    </row>
    <row r="198" customFormat="false" ht="16.5" hidden="false" customHeight="false" outlineLevel="0" collapsed="false">
      <c r="A198" s="1324" t="s">
        <v>368</v>
      </c>
      <c r="B198" s="1337" t="n">
        <f aca="false">J198</f>
        <v>75</v>
      </c>
      <c r="C198" s="1337" t="s">
        <v>496</v>
      </c>
      <c r="D198" s="1337" t="n">
        <f aca="false">K198</f>
        <v>300</v>
      </c>
      <c r="E198" s="1337" t="s">
        <v>496</v>
      </c>
      <c r="F198" s="1326" t="n">
        <f aca="false">L198</f>
        <v>2500</v>
      </c>
      <c r="G198" s="1337" t="s">
        <v>496</v>
      </c>
      <c r="H198" s="1325" t="n">
        <v>4</v>
      </c>
      <c r="I198" s="1327" t="s">
        <v>497</v>
      </c>
      <c r="J198" s="1208" t="n">
        <v>75</v>
      </c>
      <c r="K198" s="1339" t="n">
        <v>300</v>
      </c>
      <c r="L198" s="1339" t="n">
        <v>2500</v>
      </c>
      <c r="M198" s="1340" t="n">
        <v>23.20182226298</v>
      </c>
      <c r="N198" s="1420" t="n">
        <v>932.55648</v>
      </c>
      <c r="O198" s="1342" t="n">
        <v>34737.1264788863</v>
      </c>
      <c r="P198" s="1300" t="n">
        <v>22945.817165265</v>
      </c>
      <c r="Q198" s="1213" t="n">
        <v>57682.9436441513</v>
      </c>
    </row>
    <row r="199" customFormat="false" ht="16.5" hidden="false" customHeight="false" outlineLevel="0" collapsed="false">
      <c r="A199" s="1324" t="s">
        <v>368</v>
      </c>
      <c r="B199" s="1337" t="n">
        <f aca="false">J199</f>
        <v>75</v>
      </c>
      <c r="C199" s="1337" t="s">
        <v>496</v>
      </c>
      <c r="D199" s="1337" t="n">
        <f aca="false">K199</f>
        <v>300</v>
      </c>
      <c r="E199" s="1337" t="s">
        <v>496</v>
      </c>
      <c r="F199" s="1326" t="n">
        <f aca="false">L199</f>
        <v>2550</v>
      </c>
      <c r="G199" s="1337" t="s">
        <v>496</v>
      </c>
      <c r="H199" s="1325" t="n">
        <v>4</v>
      </c>
      <c r="I199" s="1327" t="s">
        <v>497</v>
      </c>
      <c r="J199" s="1208" t="n">
        <v>75</v>
      </c>
      <c r="K199" s="1339" t="n">
        <v>300</v>
      </c>
      <c r="L199" s="1339" t="n">
        <v>2550</v>
      </c>
      <c r="M199" s="1340" t="n">
        <v>23.653648245</v>
      </c>
      <c r="N199" s="1420" t="n">
        <v>954.24384</v>
      </c>
      <c r="O199" s="1342" t="n">
        <v>35308.0286085938</v>
      </c>
      <c r="P199" s="1300" t="n">
        <v>23511.6392857988</v>
      </c>
      <c r="Q199" s="1213" t="n">
        <v>58819.6678943925</v>
      </c>
    </row>
    <row r="200" customFormat="false" ht="16.5" hidden="false" customHeight="false" outlineLevel="0" collapsed="false">
      <c r="A200" s="1324" t="s">
        <v>368</v>
      </c>
      <c r="B200" s="1325" t="n">
        <f aca="false">J200</f>
        <v>75</v>
      </c>
      <c r="C200" s="1325" t="s">
        <v>496</v>
      </c>
      <c r="D200" s="1325" t="n">
        <f aca="false">K200</f>
        <v>300</v>
      </c>
      <c r="E200" s="1325" t="s">
        <v>496</v>
      </c>
      <c r="F200" s="1326" t="n">
        <f aca="false">L200</f>
        <v>2600</v>
      </c>
      <c r="G200" s="1325" t="s">
        <v>496</v>
      </c>
      <c r="H200" s="1325" t="n">
        <v>4</v>
      </c>
      <c r="I200" s="1327" t="s">
        <v>497</v>
      </c>
      <c r="J200" s="1208" t="n">
        <v>75</v>
      </c>
      <c r="K200" s="1339" t="n">
        <v>300</v>
      </c>
      <c r="L200" s="1339" t="n">
        <v>2600</v>
      </c>
      <c r="M200" s="1340" t="n">
        <v>24.08843422702</v>
      </c>
      <c r="N200" s="1420" t="n">
        <v>975.9312</v>
      </c>
      <c r="O200" s="1342" t="n">
        <v>35878.9307383013</v>
      </c>
      <c r="P200" s="1300" t="n">
        <v>23869.2802240238</v>
      </c>
      <c r="Q200" s="1213" t="n">
        <v>59748.210962325</v>
      </c>
    </row>
    <row r="201" customFormat="false" ht="16.5" hidden="false" customHeight="false" outlineLevel="0" collapsed="false">
      <c r="A201" s="1324" t="s">
        <v>368</v>
      </c>
      <c r="B201" s="1337" t="n">
        <f aca="false">J201</f>
        <v>75</v>
      </c>
      <c r="C201" s="1337" t="s">
        <v>496</v>
      </c>
      <c r="D201" s="1337" t="n">
        <f aca="false">K201</f>
        <v>300</v>
      </c>
      <c r="E201" s="1337" t="s">
        <v>496</v>
      </c>
      <c r="F201" s="1326" t="n">
        <f aca="false">L201</f>
        <v>2650</v>
      </c>
      <c r="G201" s="1337" t="s">
        <v>496</v>
      </c>
      <c r="H201" s="1325" t="n">
        <v>4</v>
      </c>
      <c r="I201" s="1327" t="s">
        <v>497</v>
      </c>
      <c r="J201" s="1208" t="n">
        <v>75</v>
      </c>
      <c r="K201" s="1339" t="n">
        <v>300</v>
      </c>
      <c r="L201" s="1339" t="n">
        <v>2650</v>
      </c>
      <c r="M201" s="1340" t="n">
        <v>24.54026020904</v>
      </c>
      <c r="N201" s="1420" t="n">
        <v>997.61856</v>
      </c>
      <c r="O201" s="1342" t="n">
        <v>36449.8328680088</v>
      </c>
      <c r="P201" s="1300" t="n">
        <v>24435.1023445575</v>
      </c>
      <c r="Q201" s="1213" t="n">
        <v>60884.9352125663</v>
      </c>
    </row>
    <row r="202" customFormat="false" ht="16.5" hidden="false" customHeight="false" outlineLevel="0" collapsed="false">
      <c r="A202" s="1324" t="s">
        <v>368</v>
      </c>
      <c r="B202" s="1346" t="n">
        <f aca="false">J202</f>
        <v>75</v>
      </c>
      <c r="C202" s="1346" t="s">
        <v>496</v>
      </c>
      <c r="D202" s="1346" t="n">
        <f aca="false">K202</f>
        <v>300</v>
      </c>
      <c r="E202" s="1346" t="s">
        <v>496</v>
      </c>
      <c r="F202" s="1347" t="n">
        <f aca="false">L202</f>
        <v>2700</v>
      </c>
      <c r="G202" s="1346" t="s">
        <v>496</v>
      </c>
      <c r="H202" s="1348" t="n">
        <v>4</v>
      </c>
      <c r="I202" s="1349" t="s">
        <v>497</v>
      </c>
      <c r="J202" s="1219" t="n">
        <v>75</v>
      </c>
      <c r="K202" s="1421" t="n">
        <v>300</v>
      </c>
      <c r="L202" s="1421" t="n">
        <v>2700</v>
      </c>
      <c r="M202" s="1401" t="n">
        <v>25.03784619106</v>
      </c>
      <c r="N202" s="1422" t="n">
        <v>1019.30592</v>
      </c>
      <c r="O202" s="1375" t="n">
        <v>37093.8769217775</v>
      </c>
      <c r="P202" s="1303" t="n">
        <v>24792.7432827825</v>
      </c>
      <c r="Q202" s="1224" t="n">
        <v>61886.62020456</v>
      </c>
    </row>
    <row r="203" customFormat="false" ht="16.5" hidden="false" customHeight="false" outlineLevel="0" collapsed="false">
      <c r="A203" s="1324" t="s">
        <v>368</v>
      </c>
      <c r="B203" s="1377" t="n">
        <f aca="false">J203</f>
        <v>75</v>
      </c>
      <c r="C203" s="1377" t="s">
        <v>496</v>
      </c>
      <c r="D203" s="1377" t="n">
        <f aca="false">K203</f>
        <v>300</v>
      </c>
      <c r="E203" s="1377" t="s">
        <v>496</v>
      </c>
      <c r="F203" s="1425" t="n">
        <f aca="false">L203</f>
        <v>2750</v>
      </c>
      <c r="G203" s="1377" t="s">
        <v>496</v>
      </c>
      <c r="H203" s="1377" t="n">
        <v>4</v>
      </c>
      <c r="I203" s="1379" t="s">
        <v>497</v>
      </c>
      <c r="J203" s="1208" t="n">
        <v>75</v>
      </c>
      <c r="K203" s="1339" t="n">
        <v>300</v>
      </c>
      <c r="L203" s="1339" t="n">
        <v>2750</v>
      </c>
      <c r="M203" s="1340" t="n">
        <v>25.47263217308</v>
      </c>
      <c r="N203" s="1420" t="n">
        <v>1040.99328</v>
      </c>
      <c r="O203" s="1342" t="n">
        <v>37664.779051485</v>
      </c>
      <c r="P203" s="1300" t="n">
        <v>25150.3842210075</v>
      </c>
      <c r="Q203" s="1213" t="n">
        <v>62815.1632724925</v>
      </c>
    </row>
    <row r="204" customFormat="false" ht="16.5" hidden="false" customHeight="false" outlineLevel="0" collapsed="false">
      <c r="A204" s="1324" t="s">
        <v>368</v>
      </c>
      <c r="B204" s="1337" t="n">
        <f aca="false">J204</f>
        <v>75</v>
      </c>
      <c r="C204" s="1337" t="s">
        <v>496</v>
      </c>
      <c r="D204" s="1337" t="n">
        <f aca="false">K204</f>
        <v>300</v>
      </c>
      <c r="E204" s="1337" t="s">
        <v>496</v>
      </c>
      <c r="F204" s="1326" t="n">
        <f aca="false">L204</f>
        <v>2800</v>
      </c>
      <c r="G204" s="1337" t="s">
        <v>496</v>
      </c>
      <c r="H204" s="1325" t="n">
        <v>4</v>
      </c>
      <c r="I204" s="1327" t="s">
        <v>497</v>
      </c>
      <c r="J204" s="1208" t="n">
        <v>75</v>
      </c>
      <c r="K204" s="1339" t="n">
        <v>300</v>
      </c>
      <c r="L204" s="1339" t="n">
        <v>2800</v>
      </c>
      <c r="M204" s="1340" t="n">
        <v>25.9244581551</v>
      </c>
      <c r="N204" s="1420" t="n">
        <v>1062.68064</v>
      </c>
      <c r="O204" s="1342" t="n">
        <v>38235.6811811925</v>
      </c>
      <c r="P204" s="1300" t="n">
        <v>25716.2063415413</v>
      </c>
      <c r="Q204" s="1213" t="n">
        <v>63951.8875227338</v>
      </c>
    </row>
    <row r="205" customFormat="false" ht="16.5" hidden="false" customHeight="false" outlineLevel="0" collapsed="false">
      <c r="A205" s="1324" t="s">
        <v>368</v>
      </c>
      <c r="B205" s="1337" t="n">
        <f aca="false">J205</f>
        <v>75</v>
      </c>
      <c r="C205" s="1337" t="s">
        <v>496</v>
      </c>
      <c r="D205" s="1337" t="n">
        <f aca="false">K205</f>
        <v>300</v>
      </c>
      <c r="E205" s="1337" t="s">
        <v>496</v>
      </c>
      <c r="F205" s="1326" t="n">
        <f aca="false">L205</f>
        <v>2850</v>
      </c>
      <c r="G205" s="1337" t="s">
        <v>496</v>
      </c>
      <c r="H205" s="1325" t="n">
        <v>4</v>
      </c>
      <c r="I205" s="1327" t="s">
        <v>497</v>
      </c>
      <c r="J205" s="1208" t="n">
        <v>75</v>
      </c>
      <c r="K205" s="1339" t="n">
        <v>300</v>
      </c>
      <c r="L205" s="1339" t="n">
        <v>2850</v>
      </c>
      <c r="M205" s="1340" t="n">
        <v>26.35924413712</v>
      </c>
      <c r="N205" s="1420" t="n">
        <v>1084.368</v>
      </c>
      <c r="O205" s="1342" t="n">
        <v>38806.5833109</v>
      </c>
      <c r="P205" s="1300" t="n">
        <v>26073.8472797663</v>
      </c>
      <c r="Q205" s="1213" t="n">
        <v>64880.4305906663</v>
      </c>
    </row>
    <row r="206" customFormat="false" ht="16.5" hidden="false" customHeight="false" outlineLevel="0" collapsed="false">
      <c r="A206" s="1324" t="s">
        <v>368</v>
      </c>
      <c r="B206" s="1337" t="n">
        <f aca="false">J206</f>
        <v>75</v>
      </c>
      <c r="C206" s="1337" t="s">
        <v>496</v>
      </c>
      <c r="D206" s="1337" t="n">
        <f aca="false">K206</f>
        <v>300</v>
      </c>
      <c r="E206" s="1337" t="s">
        <v>496</v>
      </c>
      <c r="F206" s="1326" t="n">
        <f aca="false">L206</f>
        <v>2900</v>
      </c>
      <c r="G206" s="1337" t="s">
        <v>496</v>
      </c>
      <c r="H206" s="1325" t="n">
        <v>4</v>
      </c>
      <c r="I206" s="1327" t="s">
        <v>497</v>
      </c>
      <c r="J206" s="1208" t="n">
        <v>75</v>
      </c>
      <c r="K206" s="1339" t="n">
        <v>300</v>
      </c>
      <c r="L206" s="1339" t="n">
        <v>2900</v>
      </c>
      <c r="M206" s="1340" t="n">
        <v>26.81107011914</v>
      </c>
      <c r="N206" s="1420" t="n">
        <v>1106.05536</v>
      </c>
      <c r="O206" s="1342" t="n">
        <v>39377.4854406075</v>
      </c>
      <c r="P206" s="1300" t="n">
        <v>26639.6694003</v>
      </c>
      <c r="Q206" s="1213" t="n">
        <v>66017.1548409075</v>
      </c>
    </row>
    <row r="207" customFormat="false" ht="16.5" hidden="false" customHeight="false" outlineLevel="0" collapsed="false">
      <c r="A207" s="1324" t="s">
        <v>368</v>
      </c>
      <c r="B207" s="1337" t="n">
        <f aca="false">J207</f>
        <v>75</v>
      </c>
      <c r="C207" s="1337" t="s">
        <v>496</v>
      </c>
      <c r="D207" s="1337" t="n">
        <f aca="false">K207</f>
        <v>300</v>
      </c>
      <c r="E207" s="1337" t="s">
        <v>496</v>
      </c>
      <c r="F207" s="1326" t="n">
        <f aca="false">L207</f>
        <v>2950</v>
      </c>
      <c r="G207" s="1337" t="s">
        <v>496</v>
      </c>
      <c r="H207" s="1325" t="n">
        <v>4</v>
      </c>
      <c r="I207" s="1327" t="s">
        <v>497</v>
      </c>
      <c r="J207" s="1208" t="n">
        <v>75</v>
      </c>
      <c r="K207" s="1339" t="n">
        <v>300</v>
      </c>
      <c r="L207" s="1339" t="n">
        <v>2950</v>
      </c>
      <c r="M207" s="1340" t="n">
        <v>27.24585610116</v>
      </c>
      <c r="N207" s="1420" t="n">
        <v>1127.74272</v>
      </c>
      <c r="O207" s="1342" t="n">
        <v>39948.387570315</v>
      </c>
      <c r="P207" s="1300" t="n">
        <v>26997.310338525</v>
      </c>
      <c r="Q207" s="1213" t="n">
        <v>66945.69790884</v>
      </c>
    </row>
    <row r="208" customFormat="false" ht="16.5" hidden="false" customHeight="false" outlineLevel="0" collapsed="false">
      <c r="A208" s="1324" t="s">
        <v>368</v>
      </c>
      <c r="B208" s="1337" t="n">
        <f aca="false">J208</f>
        <v>75</v>
      </c>
      <c r="C208" s="1337" t="s">
        <v>496</v>
      </c>
      <c r="D208" s="1337" t="n">
        <f aca="false">K208</f>
        <v>300</v>
      </c>
      <c r="E208" s="1337" t="s">
        <v>496</v>
      </c>
      <c r="F208" s="1326" t="n">
        <f aca="false">L208</f>
        <v>3000</v>
      </c>
      <c r="G208" s="1337" t="s">
        <v>496</v>
      </c>
      <c r="H208" s="1325" t="n">
        <v>4</v>
      </c>
      <c r="I208" s="1327" t="s">
        <v>497</v>
      </c>
      <c r="J208" s="1231" t="n">
        <v>75</v>
      </c>
      <c r="K208" s="1350" t="n">
        <v>300</v>
      </c>
      <c r="L208" s="1350" t="n">
        <v>3000</v>
      </c>
      <c r="M208" s="1351" t="n">
        <v>27.69768208318</v>
      </c>
      <c r="N208" s="1426" t="n">
        <v>1149.43008</v>
      </c>
      <c r="O208" s="1353" t="n">
        <v>40519.2897000225</v>
      </c>
      <c r="P208" s="1306" t="n">
        <v>27563.1324590588</v>
      </c>
      <c r="Q208" s="1236" t="n">
        <v>68082.4221590813</v>
      </c>
    </row>
  </sheetData>
  <mergeCells count="13">
    <mergeCell ref="A4:I5"/>
    <mergeCell ref="J4:M4"/>
    <mergeCell ref="N4:N5"/>
    <mergeCell ref="O4:O5"/>
    <mergeCell ref="P4:P5"/>
    <mergeCell ref="Q4:Q5"/>
    <mergeCell ref="A6:Q6"/>
    <mergeCell ref="A7:Q7"/>
    <mergeCell ref="A57:Q57"/>
    <mergeCell ref="A58:Q58"/>
    <mergeCell ref="A108:Q108"/>
    <mergeCell ref="A109:Q109"/>
    <mergeCell ref="A159:Q159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232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A6" activeCellId="0" sqref="A6"/>
    </sheetView>
  </sheetViews>
  <sheetFormatPr defaultRowHeight="15.75" zeroHeight="false" outlineLevelRow="0" outlineLevelCol="0"/>
  <cols>
    <col collapsed="false" customWidth="true" hidden="false" outlineLevel="0" max="1" min="1" style="1179" width="9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181" width="15.57"/>
    <col collapsed="false" customWidth="true" hidden="false" outlineLevel="0" max="14" min="14" style="1414" width="19.14"/>
    <col collapsed="false" customWidth="true" hidden="false" outlineLevel="0" max="16" min="15" style="1182" width="27.71"/>
    <col collapsed="false" customWidth="true" hidden="false" outlineLevel="0" max="17" min="17" style="1182" width="26.29"/>
    <col collapsed="false" customWidth="true" hidden="false" outlineLevel="0" max="1025" min="18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</row>
    <row r="2" customFormat="false" ht="16.5" hidden="false" customHeight="true" outlineLevel="0" collapsed="false">
      <c r="A2" s="1183" t="s">
        <v>521</v>
      </c>
      <c r="B2" s="78"/>
      <c r="C2" s="78"/>
      <c r="D2" s="78"/>
      <c r="E2" s="78"/>
      <c r="F2" s="217"/>
      <c r="G2" s="78"/>
      <c r="H2" s="78"/>
      <c r="I2" s="78"/>
      <c r="N2" s="1179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N3" s="1181"/>
      <c r="O3" s="1187"/>
    </row>
    <row r="4" customFormat="false" ht="69" hidden="false" customHeight="true" outlineLevel="0" collapsed="false">
      <c r="A4" s="1315" t="s">
        <v>483</v>
      </c>
      <c r="B4" s="1315"/>
      <c r="C4" s="1315"/>
      <c r="D4" s="1315"/>
      <c r="E4" s="1315"/>
      <c r="F4" s="1315"/>
      <c r="G4" s="1315"/>
      <c r="H4" s="1315"/>
      <c r="I4" s="1315"/>
      <c r="J4" s="1316" t="s">
        <v>484</v>
      </c>
      <c r="K4" s="1316"/>
      <c r="L4" s="1316"/>
      <c r="M4" s="1316"/>
      <c r="N4" s="1317" t="s">
        <v>485</v>
      </c>
      <c r="O4" s="1415" t="s">
        <v>544</v>
      </c>
      <c r="P4" s="1416" t="s">
        <v>488</v>
      </c>
      <c r="Q4" s="1417" t="s">
        <v>545</v>
      </c>
    </row>
    <row r="5" customFormat="false" ht="69" hidden="false" customHeight="true" outlineLevel="0" collapsed="false">
      <c r="A5" s="1315"/>
      <c r="B5" s="1315"/>
      <c r="C5" s="1315"/>
      <c r="D5" s="1315"/>
      <c r="E5" s="1315"/>
      <c r="F5" s="1315"/>
      <c r="G5" s="1315"/>
      <c r="H5" s="1315"/>
      <c r="I5" s="1315"/>
      <c r="J5" s="1320" t="s">
        <v>237</v>
      </c>
      <c r="K5" s="1321" t="s">
        <v>124</v>
      </c>
      <c r="L5" s="1321" t="s">
        <v>158</v>
      </c>
      <c r="M5" s="1322" t="s">
        <v>491</v>
      </c>
      <c r="N5" s="1317"/>
      <c r="O5" s="1415"/>
      <c r="P5" s="1416"/>
      <c r="Q5" s="1417"/>
    </row>
    <row r="6" customFormat="false" ht="21.75" hidden="false" customHeight="false" outlineLevel="0" collapsed="false">
      <c r="A6" s="1201" t="s">
        <v>537</v>
      </c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201"/>
    </row>
    <row r="7" customFormat="false" ht="15" hidden="false" customHeight="true" outlineLevel="0" collapsed="false">
      <c r="A7" s="1202" t="s">
        <v>528</v>
      </c>
      <c r="B7" s="1202"/>
      <c r="C7" s="1202"/>
      <c r="D7" s="1202"/>
      <c r="E7" s="1202"/>
      <c r="F7" s="1202"/>
      <c r="G7" s="1202"/>
      <c r="H7" s="1202"/>
      <c r="I7" s="1202"/>
      <c r="J7" s="1202"/>
      <c r="K7" s="1202"/>
      <c r="L7" s="1202"/>
      <c r="M7" s="1202"/>
      <c r="N7" s="1202"/>
      <c r="O7" s="1202"/>
      <c r="P7" s="1202"/>
      <c r="Q7" s="1202"/>
    </row>
    <row r="8" customFormat="false" ht="16.5" hidden="false" customHeight="true" outlineLevel="0" collapsed="false">
      <c r="A8" s="1336" t="s">
        <v>368</v>
      </c>
      <c r="B8" s="1337" t="n">
        <f aca="false">J8</f>
        <v>90</v>
      </c>
      <c r="C8" s="1337" t="s">
        <v>496</v>
      </c>
      <c r="D8" s="1337" t="n">
        <f aca="false">K8</f>
        <v>200</v>
      </c>
      <c r="E8" s="1337" t="s">
        <v>496</v>
      </c>
      <c r="F8" s="1361" t="n">
        <f aca="false">L8</f>
        <v>600</v>
      </c>
      <c r="G8" s="1337" t="s">
        <v>496</v>
      </c>
      <c r="H8" s="1337" t="n">
        <v>2</v>
      </c>
      <c r="I8" s="1427" t="s">
        <v>497</v>
      </c>
      <c r="J8" s="1258" t="n">
        <v>90</v>
      </c>
      <c r="K8" s="1259" t="n">
        <v>200</v>
      </c>
      <c r="L8" s="1259" t="n">
        <v>600</v>
      </c>
      <c r="M8" s="1330" t="n">
        <v>4.98493510538632</v>
      </c>
      <c r="N8" s="1419" t="n">
        <v>82.41</v>
      </c>
      <c r="O8" s="1262" t="n">
        <v>8436.83612056875</v>
      </c>
      <c r="P8" s="1333" t="n">
        <v>4670.4932817075</v>
      </c>
      <c r="Q8" s="1335" t="n">
        <v>13107.3294022763</v>
      </c>
    </row>
    <row r="9" customFormat="false" ht="16.5" hidden="false" customHeight="true" outlineLevel="0" collapsed="false">
      <c r="A9" s="1324" t="s">
        <v>368</v>
      </c>
      <c r="B9" s="1337" t="n">
        <f aca="false">J9</f>
        <v>90</v>
      </c>
      <c r="C9" s="1337" t="s">
        <v>496</v>
      </c>
      <c r="D9" s="1337" t="n">
        <f aca="false">K9</f>
        <v>200</v>
      </c>
      <c r="E9" s="1337" t="s">
        <v>496</v>
      </c>
      <c r="F9" s="1357" t="n">
        <f aca="false">L9</f>
        <v>650</v>
      </c>
      <c r="G9" s="1337" t="s">
        <v>496</v>
      </c>
      <c r="H9" s="1325" t="n">
        <v>2</v>
      </c>
      <c r="I9" s="1327" t="s">
        <v>497</v>
      </c>
      <c r="J9" s="1208" t="n">
        <v>90</v>
      </c>
      <c r="K9" s="1209" t="n">
        <v>200</v>
      </c>
      <c r="L9" s="1209" t="n">
        <v>650</v>
      </c>
      <c r="M9" s="1340" t="n">
        <v>5.27679187290947</v>
      </c>
      <c r="N9" s="1420" t="n">
        <v>98.892</v>
      </c>
      <c r="O9" s="1213" t="n">
        <v>8805.39087141</v>
      </c>
      <c r="P9" s="1300" t="n">
        <v>4917.998382435</v>
      </c>
      <c r="Q9" s="1344" t="n">
        <v>13723.389253845</v>
      </c>
    </row>
    <row r="10" customFormat="false" ht="16.5" hidden="false" customHeight="true" outlineLevel="0" collapsed="false">
      <c r="A10" s="1324" t="s">
        <v>368</v>
      </c>
      <c r="B10" s="1337" t="n">
        <f aca="false">J10</f>
        <v>90</v>
      </c>
      <c r="C10" s="1337" t="s">
        <v>496</v>
      </c>
      <c r="D10" s="1337" t="n">
        <f aca="false">K10</f>
        <v>200</v>
      </c>
      <c r="E10" s="1337" t="s">
        <v>496</v>
      </c>
      <c r="F10" s="1357" t="n">
        <f aca="false">L10</f>
        <v>700</v>
      </c>
      <c r="G10" s="1337" t="s">
        <v>496</v>
      </c>
      <c r="H10" s="1325" t="n">
        <v>2</v>
      </c>
      <c r="I10" s="1327" t="s">
        <v>497</v>
      </c>
      <c r="J10" s="1208" t="n">
        <v>90</v>
      </c>
      <c r="K10" s="1209" t="n">
        <v>200</v>
      </c>
      <c r="L10" s="1209" t="n">
        <v>700</v>
      </c>
      <c r="M10" s="1340" t="n">
        <v>5.56864864043263</v>
      </c>
      <c r="N10" s="1420" t="n">
        <v>115.374</v>
      </c>
      <c r="O10" s="1213" t="n">
        <v>9173.9454910425</v>
      </c>
      <c r="P10" s="1300" t="n">
        <v>5373.68479668</v>
      </c>
      <c r="Q10" s="1344" t="n">
        <v>14547.6302877225</v>
      </c>
    </row>
    <row r="11" customFormat="false" ht="16.5" hidden="false" customHeight="true" outlineLevel="0" collapsed="false">
      <c r="A11" s="1324" t="s">
        <v>368</v>
      </c>
      <c r="B11" s="1337" t="n">
        <f aca="false">J11</f>
        <v>90</v>
      </c>
      <c r="C11" s="1337" t="s">
        <v>496</v>
      </c>
      <c r="D11" s="1337" t="n">
        <f aca="false">K11</f>
        <v>200</v>
      </c>
      <c r="E11" s="1337" t="s">
        <v>496</v>
      </c>
      <c r="F11" s="1357" t="n">
        <f aca="false">L11</f>
        <v>750</v>
      </c>
      <c r="G11" s="1337" t="s">
        <v>496</v>
      </c>
      <c r="H11" s="1325" t="n">
        <v>2</v>
      </c>
      <c r="I11" s="1327" t="s">
        <v>497</v>
      </c>
      <c r="J11" s="1208" t="n">
        <v>90</v>
      </c>
      <c r="K11" s="1209" t="n">
        <v>200</v>
      </c>
      <c r="L11" s="1209" t="n">
        <v>750</v>
      </c>
      <c r="M11" s="1340" t="n">
        <v>5.86050540795579</v>
      </c>
      <c r="N11" s="1420" t="n">
        <v>131.856</v>
      </c>
      <c r="O11" s="1213" t="n">
        <v>9542.50024188375</v>
      </c>
      <c r="P11" s="1300" t="n">
        <v>5621.1898974075</v>
      </c>
      <c r="Q11" s="1344" t="n">
        <v>15163.6901392913</v>
      </c>
    </row>
    <row r="12" customFormat="false" ht="16.5" hidden="false" customHeight="true" outlineLevel="0" collapsed="false">
      <c r="A12" s="1324" t="s">
        <v>368</v>
      </c>
      <c r="B12" s="1337" t="n">
        <f aca="false">J12</f>
        <v>90</v>
      </c>
      <c r="C12" s="1337" t="s">
        <v>496</v>
      </c>
      <c r="D12" s="1337" t="n">
        <f aca="false">K12</f>
        <v>200</v>
      </c>
      <c r="E12" s="1337" t="s">
        <v>496</v>
      </c>
      <c r="F12" s="1357" t="n">
        <f aca="false">L12</f>
        <v>800</v>
      </c>
      <c r="G12" s="1337" t="s">
        <v>496</v>
      </c>
      <c r="H12" s="1325" t="n">
        <v>2</v>
      </c>
      <c r="I12" s="1327" t="s">
        <v>497</v>
      </c>
      <c r="J12" s="1208" t="n">
        <v>90</v>
      </c>
      <c r="K12" s="1209" t="n">
        <v>200</v>
      </c>
      <c r="L12" s="1209" t="n">
        <v>800</v>
      </c>
      <c r="M12" s="1340" t="n">
        <v>6.15236217547895</v>
      </c>
      <c r="N12" s="1420" t="n">
        <v>148.338</v>
      </c>
      <c r="O12" s="1213" t="n">
        <v>9911.05486151625</v>
      </c>
      <c r="P12" s="1300" t="n">
        <v>5868.694998135</v>
      </c>
      <c r="Q12" s="1344" t="n">
        <v>15779.7498596513</v>
      </c>
    </row>
    <row r="13" customFormat="false" ht="16.5" hidden="false" customHeight="true" outlineLevel="0" collapsed="false">
      <c r="A13" s="1324" t="s">
        <v>368</v>
      </c>
      <c r="B13" s="1337" t="n">
        <f aca="false">J13</f>
        <v>90</v>
      </c>
      <c r="C13" s="1337" t="s">
        <v>496</v>
      </c>
      <c r="D13" s="1337" t="n">
        <f aca="false">K13</f>
        <v>200</v>
      </c>
      <c r="E13" s="1337" t="s">
        <v>496</v>
      </c>
      <c r="F13" s="1357" t="n">
        <f aca="false">L13</f>
        <v>850</v>
      </c>
      <c r="G13" s="1337" t="s">
        <v>496</v>
      </c>
      <c r="H13" s="1325" t="n">
        <v>2</v>
      </c>
      <c r="I13" s="1327" t="s">
        <v>497</v>
      </c>
      <c r="J13" s="1208" t="n">
        <v>90</v>
      </c>
      <c r="K13" s="1209" t="n">
        <v>200</v>
      </c>
      <c r="L13" s="1209" t="n">
        <v>850</v>
      </c>
      <c r="M13" s="1340" t="n">
        <v>6.44421894300211</v>
      </c>
      <c r="N13" s="1420" t="n">
        <v>164.82</v>
      </c>
      <c r="O13" s="1213" t="n">
        <v>10279.6096123575</v>
      </c>
      <c r="P13" s="1300" t="n">
        <v>6324.38141238</v>
      </c>
      <c r="Q13" s="1344" t="n">
        <v>16603.9910247375</v>
      </c>
    </row>
    <row r="14" customFormat="false" ht="16.5" hidden="false" customHeight="true" outlineLevel="0" collapsed="false">
      <c r="A14" s="1324" t="s">
        <v>368</v>
      </c>
      <c r="B14" s="1337" t="n">
        <f aca="false">J14</f>
        <v>90</v>
      </c>
      <c r="C14" s="1337" t="s">
        <v>496</v>
      </c>
      <c r="D14" s="1337" t="n">
        <f aca="false">K14</f>
        <v>200</v>
      </c>
      <c r="E14" s="1337" t="s">
        <v>496</v>
      </c>
      <c r="F14" s="1357" t="n">
        <f aca="false">L14</f>
        <v>900</v>
      </c>
      <c r="G14" s="1337" t="s">
        <v>496</v>
      </c>
      <c r="H14" s="1325" t="n">
        <v>2</v>
      </c>
      <c r="I14" s="1327" t="s">
        <v>497</v>
      </c>
      <c r="J14" s="1208" t="n">
        <v>90</v>
      </c>
      <c r="K14" s="1209" t="n">
        <v>200</v>
      </c>
      <c r="L14" s="1209" t="n">
        <v>900</v>
      </c>
      <c r="M14" s="1340" t="n">
        <v>6.73607571052526</v>
      </c>
      <c r="N14" s="1420" t="n">
        <v>181.302</v>
      </c>
      <c r="O14" s="1213" t="n">
        <v>10648.1643631988</v>
      </c>
      <c r="P14" s="1300" t="n">
        <v>6571.8865131075</v>
      </c>
      <c r="Q14" s="1344" t="n">
        <v>17220.0508763063</v>
      </c>
    </row>
    <row r="15" customFormat="false" ht="16.5" hidden="false" customHeight="true" outlineLevel="0" collapsed="false">
      <c r="A15" s="1324" t="s">
        <v>368</v>
      </c>
      <c r="B15" s="1337" t="n">
        <f aca="false">J15</f>
        <v>90</v>
      </c>
      <c r="C15" s="1337" t="s">
        <v>496</v>
      </c>
      <c r="D15" s="1337" t="n">
        <f aca="false">K15</f>
        <v>200</v>
      </c>
      <c r="E15" s="1337" t="s">
        <v>496</v>
      </c>
      <c r="F15" s="1357" t="n">
        <f aca="false">L15</f>
        <v>950</v>
      </c>
      <c r="G15" s="1337" t="s">
        <v>496</v>
      </c>
      <c r="H15" s="1325" t="n">
        <v>2</v>
      </c>
      <c r="I15" s="1327" t="s">
        <v>497</v>
      </c>
      <c r="J15" s="1208" t="n">
        <v>90</v>
      </c>
      <c r="K15" s="1209" t="n">
        <v>200</v>
      </c>
      <c r="L15" s="1209" t="n">
        <v>950</v>
      </c>
      <c r="M15" s="1340" t="n">
        <v>7.02793247804842</v>
      </c>
      <c r="N15" s="1420" t="n">
        <v>197.784</v>
      </c>
      <c r="O15" s="1213" t="n">
        <v>11016.7189828313</v>
      </c>
      <c r="P15" s="1300" t="n">
        <v>7027.5729273525</v>
      </c>
      <c r="Q15" s="1344" t="n">
        <v>18044.2919101838</v>
      </c>
    </row>
    <row r="16" customFormat="false" ht="16.5" hidden="false" customHeight="true" outlineLevel="0" collapsed="false">
      <c r="A16" s="1324" t="s">
        <v>368</v>
      </c>
      <c r="B16" s="1337" t="n">
        <f aca="false">J16</f>
        <v>90</v>
      </c>
      <c r="C16" s="1337" t="s">
        <v>496</v>
      </c>
      <c r="D16" s="1337" t="n">
        <f aca="false">K16</f>
        <v>200</v>
      </c>
      <c r="E16" s="1337" t="s">
        <v>496</v>
      </c>
      <c r="F16" s="1357" t="n">
        <f aca="false">L16</f>
        <v>1000</v>
      </c>
      <c r="G16" s="1337" t="s">
        <v>496</v>
      </c>
      <c r="H16" s="1325" t="n">
        <v>2</v>
      </c>
      <c r="I16" s="1327" t="s">
        <v>497</v>
      </c>
      <c r="J16" s="1208" t="n">
        <v>90</v>
      </c>
      <c r="K16" s="1209" t="n">
        <v>200</v>
      </c>
      <c r="L16" s="1209" t="n">
        <v>1000</v>
      </c>
      <c r="M16" s="1340" t="n">
        <v>7.31978924557158</v>
      </c>
      <c r="N16" s="1420" t="n">
        <v>214.266</v>
      </c>
      <c r="O16" s="1213" t="n">
        <v>11385.2737336725</v>
      </c>
      <c r="P16" s="1300" t="n">
        <v>7275.07802808</v>
      </c>
      <c r="Q16" s="1344" t="n">
        <v>18660.3517617525</v>
      </c>
    </row>
    <row r="17" customFormat="false" ht="16.5" hidden="false" customHeight="true" outlineLevel="0" collapsed="false">
      <c r="A17" s="1324" t="s">
        <v>368</v>
      </c>
      <c r="B17" s="1337" t="n">
        <f aca="false">J17</f>
        <v>90</v>
      </c>
      <c r="C17" s="1337" t="s">
        <v>496</v>
      </c>
      <c r="D17" s="1337" t="n">
        <f aca="false">K17</f>
        <v>200</v>
      </c>
      <c r="E17" s="1337" t="s">
        <v>496</v>
      </c>
      <c r="F17" s="1357" t="n">
        <f aca="false">L17</f>
        <v>1050</v>
      </c>
      <c r="G17" s="1337" t="s">
        <v>496</v>
      </c>
      <c r="H17" s="1325" t="n">
        <v>2</v>
      </c>
      <c r="I17" s="1327" t="s">
        <v>497</v>
      </c>
      <c r="J17" s="1208" t="n">
        <v>90</v>
      </c>
      <c r="K17" s="1209" t="n">
        <v>200</v>
      </c>
      <c r="L17" s="1209" t="n">
        <v>1050</v>
      </c>
      <c r="M17" s="1340" t="n">
        <v>7.61164601309474</v>
      </c>
      <c r="N17" s="1420" t="n">
        <v>230.748</v>
      </c>
      <c r="O17" s="1213" t="n">
        <v>11753.828353305</v>
      </c>
      <c r="P17" s="1300" t="n">
        <v>7730.76431111625</v>
      </c>
      <c r="Q17" s="1344" t="n">
        <v>19484.5926644213</v>
      </c>
    </row>
    <row r="18" customFormat="false" ht="16.5" hidden="false" customHeight="true" outlineLevel="0" collapsed="false">
      <c r="A18" s="1324" t="s">
        <v>368</v>
      </c>
      <c r="B18" s="1325" t="n">
        <f aca="false">J18</f>
        <v>90</v>
      </c>
      <c r="C18" s="1325" t="s">
        <v>496</v>
      </c>
      <c r="D18" s="1325" t="n">
        <f aca="false">K18</f>
        <v>200</v>
      </c>
      <c r="E18" s="1325" t="s">
        <v>496</v>
      </c>
      <c r="F18" s="1357" t="n">
        <f aca="false">L18</f>
        <v>1100</v>
      </c>
      <c r="G18" s="1325" t="s">
        <v>496</v>
      </c>
      <c r="H18" s="1325" t="n">
        <v>2</v>
      </c>
      <c r="I18" s="1327" t="s">
        <v>497</v>
      </c>
      <c r="J18" s="1208" t="n">
        <v>90</v>
      </c>
      <c r="K18" s="1209" t="n">
        <v>200</v>
      </c>
      <c r="L18" s="1209" t="n">
        <v>1100</v>
      </c>
      <c r="M18" s="1340" t="n">
        <v>7.9035027806179</v>
      </c>
      <c r="N18" s="1420" t="n">
        <v>247.23</v>
      </c>
      <c r="O18" s="1213" t="n">
        <v>12122.3831041463</v>
      </c>
      <c r="P18" s="1300" t="n">
        <v>7978.2695430525</v>
      </c>
      <c r="Q18" s="1344" t="n">
        <v>20100.6526471988</v>
      </c>
    </row>
    <row r="19" customFormat="false" ht="16.5" hidden="false" customHeight="true" outlineLevel="0" collapsed="false">
      <c r="A19" s="1324" t="s">
        <v>368</v>
      </c>
      <c r="B19" s="1337" t="n">
        <f aca="false">J19</f>
        <v>90</v>
      </c>
      <c r="C19" s="1337" t="s">
        <v>496</v>
      </c>
      <c r="D19" s="1337" t="n">
        <f aca="false">K19</f>
        <v>200</v>
      </c>
      <c r="E19" s="1337" t="s">
        <v>496</v>
      </c>
      <c r="F19" s="1357" t="n">
        <f aca="false">L19</f>
        <v>1150</v>
      </c>
      <c r="G19" s="1337" t="s">
        <v>496</v>
      </c>
      <c r="H19" s="1325" t="n">
        <v>2</v>
      </c>
      <c r="I19" s="1327" t="s">
        <v>497</v>
      </c>
      <c r="J19" s="1208" t="n">
        <v>90</v>
      </c>
      <c r="K19" s="1209" t="n">
        <v>200</v>
      </c>
      <c r="L19" s="1209" t="n">
        <v>1150</v>
      </c>
      <c r="M19" s="1340" t="n">
        <v>8.19535954814105</v>
      </c>
      <c r="N19" s="1420" t="n">
        <v>263.712</v>
      </c>
      <c r="O19" s="1213" t="n">
        <v>12490.9377237788</v>
      </c>
      <c r="P19" s="1300" t="n">
        <v>8225.77464378</v>
      </c>
      <c r="Q19" s="1344" t="n">
        <v>20716.7123675588</v>
      </c>
    </row>
    <row r="20" customFormat="false" ht="16.5" hidden="false" customHeight="true" outlineLevel="0" collapsed="false">
      <c r="A20" s="1324" t="s">
        <v>368</v>
      </c>
      <c r="B20" s="1337" t="n">
        <f aca="false">J20</f>
        <v>90</v>
      </c>
      <c r="C20" s="1337" t="s">
        <v>496</v>
      </c>
      <c r="D20" s="1337" t="n">
        <f aca="false">K20</f>
        <v>200</v>
      </c>
      <c r="E20" s="1337" t="s">
        <v>496</v>
      </c>
      <c r="F20" s="1357" t="n">
        <f aca="false">L20</f>
        <v>1200</v>
      </c>
      <c r="G20" s="1337" t="s">
        <v>496</v>
      </c>
      <c r="H20" s="1325" t="n">
        <v>2</v>
      </c>
      <c r="I20" s="1327" t="s">
        <v>497</v>
      </c>
      <c r="J20" s="1208" t="n">
        <v>90</v>
      </c>
      <c r="K20" s="1209" t="n">
        <v>200</v>
      </c>
      <c r="L20" s="1209" t="n">
        <v>1200</v>
      </c>
      <c r="M20" s="1340" t="n">
        <v>8.51861631566421</v>
      </c>
      <c r="N20" s="1420" t="n">
        <v>280.194</v>
      </c>
      <c r="O20" s="1213" t="n">
        <v>12902.9785970063</v>
      </c>
      <c r="P20" s="1300" t="n">
        <v>8681.461058025</v>
      </c>
      <c r="Q20" s="1344" t="n">
        <v>21584.4396550313</v>
      </c>
    </row>
    <row r="21" customFormat="false" ht="16.5" hidden="false" customHeight="true" outlineLevel="0" collapsed="false">
      <c r="A21" s="1324" t="s">
        <v>368</v>
      </c>
      <c r="B21" s="1337" t="n">
        <f aca="false">J21</f>
        <v>90</v>
      </c>
      <c r="C21" s="1337" t="s">
        <v>496</v>
      </c>
      <c r="D21" s="1337" t="n">
        <f aca="false">K21</f>
        <v>200</v>
      </c>
      <c r="E21" s="1337" t="s">
        <v>496</v>
      </c>
      <c r="F21" s="1357" t="n">
        <f aca="false">L21</f>
        <v>1250</v>
      </c>
      <c r="G21" s="1337" t="s">
        <v>496</v>
      </c>
      <c r="H21" s="1325" t="n">
        <v>2</v>
      </c>
      <c r="I21" s="1327" t="s">
        <v>497</v>
      </c>
      <c r="J21" s="1208" t="n">
        <v>90</v>
      </c>
      <c r="K21" s="1209" t="n">
        <v>200</v>
      </c>
      <c r="L21" s="1209" t="n">
        <v>1250</v>
      </c>
      <c r="M21" s="1340" t="n">
        <v>8.81047308318737</v>
      </c>
      <c r="N21" s="1420" t="n">
        <v>296.676</v>
      </c>
      <c r="O21" s="1213" t="n">
        <v>13271.5333478475</v>
      </c>
      <c r="P21" s="1300" t="n">
        <v>8928.9661587525</v>
      </c>
      <c r="Q21" s="1344" t="n">
        <v>22200.4995066</v>
      </c>
    </row>
    <row r="22" customFormat="false" ht="16.5" hidden="false" customHeight="true" outlineLevel="0" collapsed="false">
      <c r="A22" s="1324" t="s">
        <v>368</v>
      </c>
      <c r="B22" s="1337" t="n">
        <f aca="false">J22</f>
        <v>90</v>
      </c>
      <c r="C22" s="1337" t="s">
        <v>496</v>
      </c>
      <c r="D22" s="1337" t="n">
        <f aca="false">K22</f>
        <v>200</v>
      </c>
      <c r="E22" s="1337" t="s">
        <v>496</v>
      </c>
      <c r="F22" s="1357" t="n">
        <f aca="false">L22</f>
        <v>1300</v>
      </c>
      <c r="G22" s="1337" t="s">
        <v>496</v>
      </c>
      <c r="H22" s="1325" t="n">
        <v>2</v>
      </c>
      <c r="I22" s="1327" t="s">
        <v>497</v>
      </c>
      <c r="J22" s="1208" t="n">
        <v>90</v>
      </c>
      <c r="K22" s="1209" t="n">
        <v>200</v>
      </c>
      <c r="L22" s="1209" t="n">
        <v>1300</v>
      </c>
      <c r="M22" s="1340" t="n">
        <v>9.10232985071053</v>
      </c>
      <c r="N22" s="1420" t="n">
        <v>313.158</v>
      </c>
      <c r="O22" s="1213" t="n">
        <v>13640.0880986888</v>
      </c>
      <c r="P22" s="1300" t="n">
        <v>9384.65244178875</v>
      </c>
      <c r="Q22" s="1344" t="n">
        <v>23024.7405404775</v>
      </c>
    </row>
    <row r="23" customFormat="false" ht="16.5" hidden="false" customHeight="true" outlineLevel="0" collapsed="false">
      <c r="A23" s="1324" t="s">
        <v>368</v>
      </c>
      <c r="B23" s="1337" t="n">
        <f aca="false">J23</f>
        <v>90</v>
      </c>
      <c r="C23" s="1337" t="s">
        <v>496</v>
      </c>
      <c r="D23" s="1337" t="n">
        <f aca="false">K23</f>
        <v>200</v>
      </c>
      <c r="E23" s="1337" t="s">
        <v>496</v>
      </c>
      <c r="F23" s="1357" t="n">
        <f aca="false">L23</f>
        <v>1350</v>
      </c>
      <c r="G23" s="1337" t="s">
        <v>496</v>
      </c>
      <c r="H23" s="1325" t="n">
        <v>2</v>
      </c>
      <c r="I23" s="1327" t="s">
        <v>497</v>
      </c>
      <c r="J23" s="1208" t="n">
        <v>90</v>
      </c>
      <c r="K23" s="1209" t="n">
        <v>200</v>
      </c>
      <c r="L23" s="1209" t="n">
        <v>1350</v>
      </c>
      <c r="M23" s="1340" t="n">
        <v>9.39418661823368</v>
      </c>
      <c r="N23" s="1420" t="n">
        <v>329.64</v>
      </c>
      <c r="O23" s="1213" t="n">
        <v>14008.6427183213</v>
      </c>
      <c r="P23" s="1300" t="n">
        <v>9632.157673725</v>
      </c>
      <c r="Q23" s="1344" t="n">
        <v>23640.8003920463</v>
      </c>
    </row>
    <row r="24" customFormat="false" ht="16.5" hidden="false" customHeight="true" outlineLevel="0" collapsed="false">
      <c r="A24" s="1324" t="s">
        <v>368</v>
      </c>
      <c r="B24" s="1337" t="n">
        <f aca="false">J24</f>
        <v>90</v>
      </c>
      <c r="C24" s="1337" t="s">
        <v>496</v>
      </c>
      <c r="D24" s="1337" t="n">
        <f aca="false">K24</f>
        <v>200</v>
      </c>
      <c r="E24" s="1337" t="s">
        <v>496</v>
      </c>
      <c r="F24" s="1357" t="n">
        <f aca="false">L24</f>
        <v>1400</v>
      </c>
      <c r="G24" s="1337" t="s">
        <v>496</v>
      </c>
      <c r="H24" s="1325" t="n">
        <v>2</v>
      </c>
      <c r="I24" s="1327" t="s">
        <v>497</v>
      </c>
      <c r="J24" s="1208" t="n">
        <v>90</v>
      </c>
      <c r="K24" s="1209" t="n">
        <v>200</v>
      </c>
      <c r="L24" s="1209" t="n">
        <v>1400</v>
      </c>
      <c r="M24" s="1340" t="n">
        <v>9.68604338575684</v>
      </c>
      <c r="N24" s="1420" t="n">
        <v>346.122</v>
      </c>
      <c r="O24" s="1213" t="n">
        <v>14377.1974691625</v>
      </c>
      <c r="P24" s="1300" t="n">
        <v>10087.8439567613</v>
      </c>
      <c r="Q24" s="1344" t="n">
        <v>24465.0414259238</v>
      </c>
    </row>
    <row r="25" customFormat="false" ht="16.5" hidden="false" customHeight="true" outlineLevel="0" collapsed="false">
      <c r="A25" s="1324" t="s">
        <v>368</v>
      </c>
      <c r="B25" s="1337" t="n">
        <f aca="false">J25</f>
        <v>90</v>
      </c>
      <c r="C25" s="1337" t="s">
        <v>496</v>
      </c>
      <c r="D25" s="1337" t="n">
        <f aca="false">K25</f>
        <v>200</v>
      </c>
      <c r="E25" s="1337" t="s">
        <v>496</v>
      </c>
      <c r="F25" s="1357" t="n">
        <f aca="false">L25</f>
        <v>1450</v>
      </c>
      <c r="G25" s="1337" t="s">
        <v>496</v>
      </c>
      <c r="H25" s="1325" t="n">
        <v>2</v>
      </c>
      <c r="I25" s="1327" t="s">
        <v>497</v>
      </c>
      <c r="J25" s="1208" t="n">
        <v>90</v>
      </c>
      <c r="K25" s="1209" t="n">
        <v>200</v>
      </c>
      <c r="L25" s="1209" t="n">
        <v>1450</v>
      </c>
      <c r="M25" s="1340" t="n">
        <v>9.97790015328</v>
      </c>
      <c r="N25" s="1420" t="n">
        <v>362.604</v>
      </c>
      <c r="O25" s="1213" t="n">
        <v>14745.752088795</v>
      </c>
      <c r="P25" s="1300" t="n">
        <v>10335.3490574888</v>
      </c>
      <c r="Q25" s="1344" t="n">
        <v>25081.1011462838</v>
      </c>
    </row>
    <row r="26" customFormat="false" ht="16.5" hidden="false" customHeight="true" outlineLevel="0" collapsed="false">
      <c r="A26" s="1324" t="s">
        <v>368</v>
      </c>
      <c r="B26" s="1337" t="n">
        <f aca="false">J26</f>
        <v>90</v>
      </c>
      <c r="C26" s="1337" t="s">
        <v>496</v>
      </c>
      <c r="D26" s="1337" t="n">
        <f aca="false">K26</f>
        <v>200</v>
      </c>
      <c r="E26" s="1337" t="s">
        <v>496</v>
      </c>
      <c r="F26" s="1357" t="n">
        <f aca="false">L26</f>
        <v>1500</v>
      </c>
      <c r="G26" s="1337" t="s">
        <v>496</v>
      </c>
      <c r="H26" s="1325" t="n">
        <v>2</v>
      </c>
      <c r="I26" s="1327" t="s">
        <v>497</v>
      </c>
      <c r="J26" s="1208" t="n">
        <v>90</v>
      </c>
      <c r="K26" s="1209" t="n">
        <v>200</v>
      </c>
      <c r="L26" s="1209" t="n">
        <v>1500</v>
      </c>
      <c r="M26" s="1340" t="n">
        <v>10.3685856536032</v>
      </c>
      <c r="N26" s="1420" t="n">
        <v>379.086</v>
      </c>
      <c r="O26" s="1213" t="n">
        <v>15634.2943323675</v>
      </c>
      <c r="P26" s="1300" t="n">
        <v>10791.0354717338</v>
      </c>
      <c r="Q26" s="1344" t="n">
        <v>26425.3298041013</v>
      </c>
    </row>
    <row r="27" customFormat="false" ht="16.5" hidden="false" customHeight="true" outlineLevel="0" collapsed="false">
      <c r="A27" s="1324" t="s">
        <v>368</v>
      </c>
      <c r="B27" s="1337" t="n">
        <f aca="false">J27</f>
        <v>90</v>
      </c>
      <c r="C27" s="1337" t="s">
        <v>496</v>
      </c>
      <c r="D27" s="1337" t="n">
        <f aca="false">K27</f>
        <v>200</v>
      </c>
      <c r="E27" s="1337" t="s">
        <v>496</v>
      </c>
      <c r="F27" s="1357" t="n">
        <f aca="false">L27</f>
        <v>1550</v>
      </c>
      <c r="G27" s="1337" t="s">
        <v>496</v>
      </c>
      <c r="H27" s="1325" t="n">
        <v>2</v>
      </c>
      <c r="I27" s="1327" t="s">
        <v>497</v>
      </c>
      <c r="J27" s="1208" t="n">
        <v>90</v>
      </c>
      <c r="K27" s="1209" t="n">
        <v>200</v>
      </c>
      <c r="L27" s="1209" t="n">
        <v>1550</v>
      </c>
      <c r="M27" s="1340" t="n">
        <v>10.6604424211263</v>
      </c>
      <c r="N27" s="1420" t="n">
        <v>395.568</v>
      </c>
      <c r="O27" s="1213" t="n">
        <v>16002.8490832088</v>
      </c>
      <c r="P27" s="1300" t="n">
        <v>11038.5405724613</v>
      </c>
      <c r="Q27" s="1344" t="n">
        <v>27041.38965567</v>
      </c>
    </row>
    <row r="28" customFormat="false" ht="16.5" hidden="false" customHeight="true" outlineLevel="0" collapsed="false">
      <c r="A28" s="1324" t="s">
        <v>368</v>
      </c>
      <c r="B28" s="1325" t="n">
        <f aca="false">J28</f>
        <v>90</v>
      </c>
      <c r="C28" s="1325" t="s">
        <v>496</v>
      </c>
      <c r="D28" s="1325" t="n">
        <f aca="false">K28</f>
        <v>200</v>
      </c>
      <c r="E28" s="1325" t="s">
        <v>496</v>
      </c>
      <c r="F28" s="1357" t="n">
        <f aca="false">L28</f>
        <v>1600</v>
      </c>
      <c r="G28" s="1325" t="s">
        <v>496</v>
      </c>
      <c r="H28" s="1325" t="n">
        <v>2</v>
      </c>
      <c r="I28" s="1327" t="s">
        <v>497</v>
      </c>
      <c r="J28" s="1208" t="n">
        <v>90</v>
      </c>
      <c r="K28" s="1209" t="n">
        <v>200</v>
      </c>
      <c r="L28" s="1209" t="n">
        <v>1600</v>
      </c>
      <c r="M28" s="1340" t="n">
        <v>10.9522991886495</v>
      </c>
      <c r="N28" s="1420" t="n">
        <v>412.05</v>
      </c>
      <c r="O28" s="1213" t="n">
        <v>16371.4037028413</v>
      </c>
      <c r="P28" s="1300" t="n">
        <v>11286.0458043975</v>
      </c>
      <c r="Q28" s="1344" t="n">
        <v>27657.4495072388</v>
      </c>
    </row>
    <row r="29" customFormat="false" ht="16.5" hidden="false" customHeight="true" outlineLevel="0" collapsed="false">
      <c r="A29" s="1324" t="s">
        <v>368</v>
      </c>
      <c r="B29" s="1337" t="n">
        <f aca="false">J29</f>
        <v>90</v>
      </c>
      <c r="C29" s="1337" t="s">
        <v>496</v>
      </c>
      <c r="D29" s="1337" t="n">
        <f aca="false">K29</f>
        <v>200</v>
      </c>
      <c r="E29" s="1337" t="s">
        <v>496</v>
      </c>
      <c r="F29" s="1357" t="n">
        <f aca="false">L29</f>
        <v>1650</v>
      </c>
      <c r="G29" s="1337" t="s">
        <v>496</v>
      </c>
      <c r="H29" s="1325" t="n">
        <v>2</v>
      </c>
      <c r="I29" s="1327" t="s">
        <v>497</v>
      </c>
      <c r="J29" s="1208" t="n">
        <v>90</v>
      </c>
      <c r="K29" s="1209" t="n">
        <v>200</v>
      </c>
      <c r="L29" s="1209" t="n">
        <v>1650</v>
      </c>
      <c r="M29" s="1340" t="n">
        <v>11.2441559561726</v>
      </c>
      <c r="N29" s="1420" t="n">
        <v>428.532</v>
      </c>
      <c r="O29" s="1213" t="n">
        <v>16739.9584536825</v>
      </c>
      <c r="P29" s="1300" t="n">
        <v>11741.7320874338</v>
      </c>
      <c r="Q29" s="1344" t="n">
        <v>28481.6905411163</v>
      </c>
    </row>
    <row r="30" customFormat="false" ht="16.5" hidden="false" customHeight="true" outlineLevel="0" collapsed="false">
      <c r="A30" s="1324" t="s">
        <v>368</v>
      </c>
      <c r="B30" s="1337" t="n">
        <f aca="false">J30</f>
        <v>90</v>
      </c>
      <c r="C30" s="1337" t="s">
        <v>496</v>
      </c>
      <c r="D30" s="1337" t="n">
        <f aca="false">K30</f>
        <v>200</v>
      </c>
      <c r="E30" s="1337" t="s">
        <v>496</v>
      </c>
      <c r="F30" s="1357" t="n">
        <f aca="false">L30</f>
        <v>1700</v>
      </c>
      <c r="G30" s="1337" t="s">
        <v>496</v>
      </c>
      <c r="H30" s="1325" t="n">
        <v>2</v>
      </c>
      <c r="I30" s="1327" t="s">
        <v>497</v>
      </c>
      <c r="J30" s="1208" t="n">
        <v>90</v>
      </c>
      <c r="K30" s="1209" t="n">
        <v>200</v>
      </c>
      <c r="L30" s="1209" t="n">
        <v>1700</v>
      </c>
      <c r="M30" s="1340" t="n">
        <v>11.5360127236958</v>
      </c>
      <c r="N30" s="1420" t="n">
        <v>445.014</v>
      </c>
      <c r="O30" s="1213" t="n">
        <v>17108.513073315</v>
      </c>
      <c r="P30" s="1300" t="n">
        <v>11989.2371881613</v>
      </c>
      <c r="Q30" s="1344" t="n">
        <v>29097.7502614763</v>
      </c>
    </row>
    <row r="31" customFormat="false" ht="16.5" hidden="false" customHeight="true" outlineLevel="0" collapsed="false">
      <c r="A31" s="1324" t="s">
        <v>368</v>
      </c>
      <c r="B31" s="1337" t="n">
        <f aca="false">J31</f>
        <v>90</v>
      </c>
      <c r="C31" s="1337" t="s">
        <v>496</v>
      </c>
      <c r="D31" s="1337" t="n">
        <f aca="false">K31</f>
        <v>200</v>
      </c>
      <c r="E31" s="1337" t="s">
        <v>496</v>
      </c>
      <c r="F31" s="1357" t="n">
        <f aca="false">L31</f>
        <v>1750</v>
      </c>
      <c r="G31" s="1337" t="s">
        <v>496</v>
      </c>
      <c r="H31" s="1325" t="n">
        <v>2</v>
      </c>
      <c r="I31" s="1327" t="s">
        <v>497</v>
      </c>
      <c r="J31" s="1208" t="n">
        <v>90</v>
      </c>
      <c r="K31" s="1209" t="n">
        <v>200</v>
      </c>
      <c r="L31" s="1209" t="n">
        <v>1750</v>
      </c>
      <c r="M31" s="1340" t="n">
        <v>11.8278694912189</v>
      </c>
      <c r="N31" s="1420" t="n">
        <v>461.496</v>
      </c>
      <c r="O31" s="1213" t="n">
        <v>17477.0678241563</v>
      </c>
      <c r="P31" s="1300" t="n">
        <v>12444.9236024063</v>
      </c>
      <c r="Q31" s="1344" t="n">
        <v>29921.9914265625</v>
      </c>
    </row>
    <row r="32" customFormat="false" ht="16.5" hidden="false" customHeight="true" outlineLevel="0" collapsed="false">
      <c r="A32" s="1324" t="s">
        <v>368</v>
      </c>
      <c r="B32" s="1337" t="n">
        <f aca="false">J32</f>
        <v>90</v>
      </c>
      <c r="C32" s="1337" t="s">
        <v>496</v>
      </c>
      <c r="D32" s="1337" t="n">
        <f aca="false">K32</f>
        <v>200</v>
      </c>
      <c r="E32" s="1337" t="s">
        <v>496</v>
      </c>
      <c r="F32" s="1357" t="n">
        <f aca="false">L32</f>
        <v>1800</v>
      </c>
      <c r="G32" s="1337" t="s">
        <v>496</v>
      </c>
      <c r="H32" s="1325" t="n">
        <v>2</v>
      </c>
      <c r="I32" s="1327" t="s">
        <v>497</v>
      </c>
      <c r="J32" s="1208" t="n">
        <v>90</v>
      </c>
      <c r="K32" s="1209" t="n">
        <v>200</v>
      </c>
      <c r="L32" s="1209" t="n">
        <v>1800</v>
      </c>
      <c r="M32" s="1340" t="n">
        <v>12.1197262587421</v>
      </c>
      <c r="N32" s="1420" t="n">
        <v>477.978</v>
      </c>
      <c r="O32" s="1213" t="n">
        <v>17845.6224437888</v>
      </c>
      <c r="P32" s="1300" t="n">
        <v>12692.4287031338</v>
      </c>
      <c r="Q32" s="1344" t="n">
        <v>30538.0511469225</v>
      </c>
    </row>
    <row r="33" customFormat="false" ht="16.5" hidden="false" customHeight="true" outlineLevel="0" collapsed="false">
      <c r="A33" s="1324" t="s">
        <v>368</v>
      </c>
      <c r="B33" s="1337" t="n">
        <f aca="false">J33</f>
        <v>90</v>
      </c>
      <c r="C33" s="1337" t="s">
        <v>496</v>
      </c>
      <c r="D33" s="1337" t="n">
        <f aca="false">K33</f>
        <v>200</v>
      </c>
      <c r="E33" s="1337" t="s">
        <v>496</v>
      </c>
      <c r="F33" s="1357" t="n">
        <f aca="false">L33</f>
        <v>1850</v>
      </c>
      <c r="G33" s="1337" t="s">
        <v>496</v>
      </c>
      <c r="H33" s="1325" t="n">
        <v>2</v>
      </c>
      <c r="I33" s="1327" t="s">
        <v>497</v>
      </c>
      <c r="J33" s="1208" t="n">
        <v>90</v>
      </c>
      <c r="K33" s="1209" t="n">
        <v>200</v>
      </c>
      <c r="L33" s="1209" t="n">
        <v>1850</v>
      </c>
      <c r="M33" s="1340" t="n">
        <v>12.4115830262653</v>
      </c>
      <c r="N33" s="1420" t="n">
        <v>494.46</v>
      </c>
      <c r="O33" s="1213" t="n">
        <v>18214.17719463</v>
      </c>
      <c r="P33" s="1300" t="n">
        <v>13148.11498617</v>
      </c>
      <c r="Q33" s="1344" t="n">
        <v>31362.2921808</v>
      </c>
    </row>
    <row r="34" customFormat="false" ht="16.5" hidden="false" customHeight="true" outlineLevel="0" collapsed="false">
      <c r="A34" s="1324" t="s">
        <v>368</v>
      </c>
      <c r="B34" s="1337" t="n">
        <f aca="false">J34</f>
        <v>90</v>
      </c>
      <c r="C34" s="1337" t="s">
        <v>496</v>
      </c>
      <c r="D34" s="1337" t="n">
        <f aca="false">K34</f>
        <v>200</v>
      </c>
      <c r="E34" s="1337" t="s">
        <v>496</v>
      </c>
      <c r="F34" s="1357" t="n">
        <f aca="false">L34</f>
        <v>1900</v>
      </c>
      <c r="G34" s="1337" t="s">
        <v>496</v>
      </c>
      <c r="H34" s="1325" t="n">
        <v>2</v>
      </c>
      <c r="I34" s="1327" t="s">
        <v>497</v>
      </c>
      <c r="J34" s="1208" t="n">
        <v>90</v>
      </c>
      <c r="K34" s="1209" t="n">
        <v>200</v>
      </c>
      <c r="L34" s="1209" t="n">
        <v>1900</v>
      </c>
      <c r="M34" s="1340" t="n">
        <v>12.7034397937884</v>
      </c>
      <c r="N34" s="1420" t="n">
        <v>510.942</v>
      </c>
      <c r="O34" s="1213" t="n">
        <v>18582.7319454713</v>
      </c>
      <c r="P34" s="1300" t="n">
        <v>13395.6202181063</v>
      </c>
      <c r="Q34" s="1344" t="n">
        <v>31978.3521635775</v>
      </c>
    </row>
    <row r="35" customFormat="false" ht="16.5" hidden="false" customHeight="true" outlineLevel="0" collapsed="false">
      <c r="A35" s="1324" t="s">
        <v>368</v>
      </c>
      <c r="B35" s="1337" t="n">
        <f aca="false">J35</f>
        <v>90</v>
      </c>
      <c r="C35" s="1337" t="s">
        <v>496</v>
      </c>
      <c r="D35" s="1337" t="n">
        <f aca="false">K35</f>
        <v>200</v>
      </c>
      <c r="E35" s="1337" t="s">
        <v>496</v>
      </c>
      <c r="F35" s="1357" t="n">
        <f aca="false">L35</f>
        <v>1950</v>
      </c>
      <c r="G35" s="1337" t="s">
        <v>496</v>
      </c>
      <c r="H35" s="1325" t="n">
        <v>2</v>
      </c>
      <c r="I35" s="1327" t="s">
        <v>497</v>
      </c>
      <c r="J35" s="1208" t="n">
        <v>90</v>
      </c>
      <c r="K35" s="1209" t="n">
        <v>200</v>
      </c>
      <c r="L35" s="1209" t="n">
        <v>1950</v>
      </c>
      <c r="M35" s="1340" t="n">
        <v>13.0266965613116</v>
      </c>
      <c r="N35" s="1420" t="n">
        <v>527.424</v>
      </c>
      <c r="O35" s="1213" t="n">
        <v>18994.7728186988</v>
      </c>
      <c r="P35" s="1300" t="n">
        <v>13643.1253188338</v>
      </c>
      <c r="Q35" s="1344" t="n">
        <v>32637.8981375325</v>
      </c>
    </row>
    <row r="36" customFormat="false" ht="16.5" hidden="false" customHeight="true" outlineLevel="0" collapsed="false">
      <c r="A36" s="1324" t="s">
        <v>368</v>
      </c>
      <c r="B36" s="1337" t="n">
        <f aca="false">J36</f>
        <v>90</v>
      </c>
      <c r="C36" s="1337" t="s">
        <v>496</v>
      </c>
      <c r="D36" s="1337" t="n">
        <f aca="false">K36</f>
        <v>200</v>
      </c>
      <c r="E36" s="1337" t="s">
        <v>496</v>
      </c>
      <c r="F36" s="1357" t="n">
        <f aca="false">L36</f>
        <v>2000</v>
      </c>
      <c r="G36" s="1337" t="s">
        <v>496</v>
      </c>
      <c r="H36" s="1325" t="n">
        <v>2</v>
      </c>
      <c r="I36" s="1327" t="s">
        <v>497</v>
      </c>
      <c r="J36" s="1208" t="n">
        <v>90</v>
      </c>
      <c r="K36" s="1209" t="n">
        <v>200</v>
      </c>
      <c r="L36" s="1209" t="n">
        <v>2000</v>
      </c>
      <c r="M36" s="1340" t="n">
        <v>13.8585533288347</v>
      </c>
      <c r="N36" s="1420" t="n">
        <v>543.906</v>
      </c>
      <c r="O36" s="1213" t="n">
        <v>19581.880934745</v>
      </c>
      <c r="P36" s="1300" t="n">
        <v>14098.8117330788</v>
      </c>
      <c r="Q36" s="1344" t="n">
        <v>33680.6926678238</v>
      </c>
    </row>
    <row r="37" customFormat="false" ht="16.5" hidden="false" customHeight="true" outlineLevel="0" collapsed="false">
      <c r="A37" s="1324" t="s">
        <v>368</v>
      </c>
      <c r="B37" s="1337" t="n">
        <f aca="false">J37</f>
        <v>90</v>
      </c>
      <c r="C37" s="1337" t="s">
        <v>496</v>
      </c>
      <c r="D37" s="1337" t="n">
        <f aca="false">K37</f>
        <v>200</v>
      </c>
      <c r="E37" s="1337" t="s">
        <v>496</v>
      </c>
      <c r="F37" s="1357" t="n">
        <f aca="false">L37</f>
        <v>2050</v>
      </c>
      <c r="G37" s="1337" t="s">
        <v>496</v>
      </c>
      <c r="H37" s="1325" t="n">
        <v>2</v>
      </c>
      <c r="I37" s="1327" t="s">
        <v>497</v>
      </c>
      <c r="J37" s="1208" t="n">
        <v>90</v>
      </c>
      <c r="K37" s="1209" t="n">
        <v>200</v>
      </c>
      <c r="L37" s="1209" t="n">
        <v>2050</v>
      </c>
      <c r="M37" s="1340" t="n">
        <v>14.1504100963579</v>
      </c>
      <c r="N37" s="1420" t="n">
        <v>560.388</v>
      </c>
      <c r="O37" s="1213" t="n">
        <v>19950.4356855863</v>
      </c>
      <c r="P37" s="1300" t="n">
        <v>14346.3168338063</v>
      </c>
      <c r="Q37" s="1344" t="n">
        <v>34296.7525193925</v>
      </c>
    </row>
    <row r="38" customFormat="false" ht="16.5" hidden="false" customHeight="true" outlineLevel="0" collapsed="false">
      <c r="A38" s="1324" t="s">
        <v>368</v>
      </c>
      <c r="B38" s="1325" t="n">
        <f aca="false">J38</f>
        <v>90</v>
      </c>
      <c r="C38" s="1325" t="s">
        <v>496</v>
      </c>
      <c r="D38" s="1325" t="n">
        <f aca="false">K38</f>
        <v>200</v>
      </c>
      <c r="E38" s="1325" t="s">
        <v>496</v>
      </c>
      <c r="F38" s="1357" t="n">
        <f aca="false">L38</f>
        <v>2100</v>
      </c>
      <c r="G38" s="1325" t="s">
        <v>496</v>
      </c>
      <c r="H38" s="1325" t="n">
        <v>2</v>
      </c>
      <c r="I38" s="1327" t="s">
        <v>497</v>
      </c>
      <c r="J38" s="1208" t="n">
        <v>90</v>
      </c>
      <c r="K38" s="1209" t="n">
        <v>200</v>
      </c>
      <c r="L38" s="1209" t="n">
        <v>2100</v>
      </c>
      <c r="M38" s="1340" t="n">
        <v>14.4422668638811</v>
      </c>
      <c r="N38" s="1420" t="n">
        <v>576.87</v>
      </c>
      <c r="O38" s="1213" t="n">
        <v>20318.9903052188</v>
      </c>
      <c r="P38" s="1300" t="n">
        <v>14802.0031168425</v>
      </c>
      <c r="Q38" s="1344" t="n">
        <v>35120.9934220613</v>
      </c>
    </row>
    <row r="39" customFormat="false" ht="16.5" hidden="false" customHeight="true" outlineLevel="0" collapsed="false">
      <c r="A39" s="1324" t="s">
        <v>368</v>
      </c>
      <c r="B39" s="1337" t="n">
        <f aca="false">J39</f>
        <v>90</v>
      </c>
      <c r="C39" s="1337" t="s">
        <v>496</v>
      </c>
      <c r="D39" s="1337" t="n">
        <f aca="false">K39</f>
        <v>200</v>
      </c>
      <c r="E39" s="1337" t="s">
        <v>496</v>
      </c>
      <c r="F39" s="1357" t="n">
        <f aca="false">L39</f>
        <v>2150</v>
      </c>
      <c r="G39" s="1337" t="s">
        <v>496</v>
      </c>
      <c r="H39" s="1325" t="n">
        <v>2</v>
      </c>
      <c r="I39" s="1327" t="s">
        <v>497</v>
      </c>
      <c r="J39" s="1208" t="n">
        <v>90</v>
      </c>
      <c r="K39" s="1209" t="n">
        <v>200</v>
      </c>
      <c r="L39" s="1209" t="n">
        <v>2150</v>
      </c>
      <c r="M39" s="1340" t="n">
        <v>14.7341236314042</v>
      </c>
      <c r="N39" s="1420" t="n">
        <v>593.352</v>
      </c>
      <c r="O39" s="1213" t="n">
        <v>20687.54505606</v>
      </c>
      <c r="P39" s="1300" t="n">
        <v>15049.5083487788</v>
      </c>
      <c r="Q39" s="1344" t="n">
        <v>35737.0534048388</v>
      </c>
    </row>
    <row r="40" customFormat="false" ht="16.5" hidden="false" customHeight="true" outlineLevel="0" collapsed="false">
      <c r="A40" s="1324" t="s">
        <v>368</v>
      </c>
      <c r="B40" s="1337" t="n">
        <f aca="false">J40</f>
        <v>90</v>
      </c>
      <c r="C40" s="1337" t="s">
        <v>496</v>
      </c>
      <c r="D40" s="1337" t="n">
        <f aca="false">K40</f>
        <v>200</v>
      </c>
      <c r="E40" s="1337" t="s">
        <v>496</v>
      </c>
      <c r="F40" s="1357" t="n">
        <f aca="false">L40</f>
        <v>2200</v>
      </c>
      <c r="G40" s="1337" t="s">
        <v>496</v>
      </c>
      <c r="H40" s="1325" t="n">
        <v>2</v>
      </c>
      <c r="I40" s="1327" t="s">
        <v>497</v>
      </c>
      <c r="J40" s="1208" t="n">
        <v>90</v>
      </c>
      <c r="K40" s="1209" t="n">
        <v>200</v>
      </c>
      <c r="L40" s="1209" t="n">
        <v>2200</v>
      </c>
      <c r="M40" s="1340" t="n">
        <v>15.0259803989274</v>
      </c>
      <c r="N40" s="1420" t="n">
        <v>609.834</v>
      </c>
      <c r="O40" s="1213" t="n">
        <v>21056.0998069013</v>
      </c>
      <c r="P40" s="1300" t="n">
        <v>15505.194631815</v>
      </c>
      <c r="Q40" s="1344" t="n">
        <v>36561.2944387163</v>
      </c>
    </row>
    <row r="41" customFormat="false" ht="16.5" hidden="false" customHeight="true" outlineLevel="0" collapsed="false">
      <c r="A41" s="1324" t="s">
        <v>368</v>
      </c>
      <c r="B41" s="1337" t="n">
        <f aca="false">J41</f>
        <v>90</v>
      </c>
      <c r="C41" s="1337" t="s">
        <v>496</v>
      </c>
      <c r="D41" s="1337" t="n">
        <f aca="false">K41</f>
        <v>200</v>
      </c>
      <c r="E41" s="1337" t="s">
        <v>496</v>
      </c>
      <c r="F41" s="1357" t="n">
        <f aca="false">L41</f>
        <v>2250</v>
      </c>
      <c r="G41" s="1337" t="s">
        <v>496</v>
      </c>
      <c r="H41" s="1325" t="n">
        <v>2</v>
      </c>
      <c r="I41" s="1327" t="s">
        <v>497</v>
      </c>
      <c r="J41" s="1208" t="n">
        <v>90</v>
      </c>
      <c r="K41" s="1209" t="n">
        <v>200</v>
      </c>
      <c r="L41" s="1209" t="n">
        <v>2250</v>
      </c>
      <c r="M41" s="1340" t="n">
        <v>15.3178371664505</v>
      </c>
      <c r="N41" s="1420" t="n">
        <v>626.316</v>
      </c>
      <c r="O41" s="1213" t="n">
        <v>21424.6544265338</v>
      </c>
      <c r="P41" s="1300" t="n">
        <v>15752.6997325425</v>
      </c>
      <c r="Q41" s="1344" t="n">
        <v>37177.3541590763</v>
      </c>
    </row>
    <row r="42" customFormat="false" ht="16.5" hidden="false" customHeight="true" outlineLevel="0" collapsed="false">
      <c r="A42" s="1324" t="s">
        <v>368</v>
      </c>
      <c r="B42" s="1337" t="n">
        <f aca="false">J42</f>
        <v>90</v>
      </c>
      <c r="C42" s="1337" t="s">
        <v>496</v>
      </c>
      <c r="D42" s="1337" t="n">
        <f aca="false">K42</f>
        <v>200</v>
      </c>
      <c r="E42" s="1337" t="s">
        <v>496</v>
      </c>
      <c r="F42" s="1357" t="n">
        <f aca="false">L42</f>
        <v>2300</v>
      </c>
      <c r="G42" s="1337" t="s">
        <v>496</v>
      </c>
      <c r="H42" s="1325" t="n">
        <v>2</v>
      </c>
      <c r="I42" s="1327" t="s">
        <v>497</v>
      </c>
      <c r="J42" s="1208" t="n">
        <v>90</v>
      </c>
      <c r="K42" s="1209" t="n">
        <v>200</v>
      </c>
      <c r="L42" s="1209" t="n">
        <v>2300</v>
      </c>
      <c r="M42" s="1340" t="n">
        <v>15.6096939339737</v>
      </c>
      <c r="N42" s="1420" t="n">
        <v>642.798</v>
      </c>
      <c r="O42" s="1213" t="n">
        <v>21793.209177375</v>
      </c>
      <c r="P42" s="1300" t="n">
        <v>16000.2049644788</v>
      </c>
      <c r="Q42" s="1344" t="n">
        <v>37793.4141418538</v>
      </c>
    </row>
    <row r="43" customFormat="false" ht="16.5" hidden="false" customHeight="true" outlineLevel="0" collapsed="false">
      <c r="A43" s="1324" t="s">
        <v>368</v>
      </c>
      <c r="B43" s="1337" t="n">
        <f aca="false">J43</f>
        <v>90</v>
      </c>
      <c r="C43" s="1337" t="s">
        <v>496</v>
      </c>
      <c r="D43" s="1337" t="n">
        <f aca="false">K43</f>
        <v>200</v>
      </c>
      <c r="E43" s="1337" t="s">
        <v>496</v>
      </c>
      <c r="F43" s="1357" t="n">
        <f aca="false">L43</f>
        <v>2350</v>
      </c>
      <c r="G43" s="1337" t="s">
        <v>496</v>
      </c>
      <c r="H43" s="1325" t="n">
        <v>2</v>
      </c>
      <c r="I43" s="1327" t="s">
        <v>497</v>
      </c>
      <c r="J43" s="1208" t="n">
        <v>90</v>
      </c>
      <c r="K43" s="1209" t="n">
        <v>200</v>
      </c>
      <c r="L43" s="1209" t="n">
        <v>2350</v>
      </c>
      <c r="M43" s="1340" t="n">
        <v>15.9015507014968</v>
      </c>
      <c r="N43" s="1420" t="n">
        <v>659.28</v>
      </c>
      <c r="O43" s="1213" t="n">
        <v>22161.7637970075</v>
      </c>
      <c r="P43" s="1300" t="n">
        <v>16455.891247515</v>
      </c>
      <c r="Q43" s="1344" t="n">
        <v>38617.6550445225</v>
      </c>
    </row>
    <row r="44" customFormat="false" ht="16.5" hidden="false" customHeight="true" outlineLevel="0" collapsed="false">
      <c r="A44" s="1324" t="s">
        <v>368</v>
      </c>
      <c r="B44" s="1337" t="n">
        <f aca="false">J44</f>
        <v>90</v>
      </c>
      <c r="C44" s="1337" t="s">
        <v>496</v>
      </c>
      <c r="D44" s="1337" t="n">
        <f aca="false">K44</f>
        <v>200</v>
      </c>
      <c r="E44" s="1337" t="s">
        <v>496</v>
      </c>
      <c r="F44" s="1357" t="n">
        <f aca="false">L44</f>
        <v>2400</v>
      </c>
      <c r="G44" s="1337" t="s">
        <v>496</v>
      </c>
      <c r="H44" s="1325" t="n">
        <v>2</v>
      </c>
      <c r="I44" s="1327" t="s">
        <v>497</v>
      </c>
      <c r="J44" s="1208" t="n">
        <v>90</v>
      </c>
      <c r="K44" s="1209" t="n">
        <v>200</v>
      </c>
      <c r="L44" s="1209" t="n">
        <v>2400</v>
      </c>
      <c r="M44" s="1340" t="n">
        <v>16.19340746902</v>
      </c>
      <c r="N44" s="1420" t="n">
        <v>675.762</v>
      </c>
      <c r="O44" s="1213" t="n">
        <v>22530.3185478488</v>
      </c>
      <c r="P44" s="1300" t="n">
        <v>16703.3964794513</v>
      </c>
      <c r="Q44" s="1344" t="n">
        <v>39233.7150273</v>
      </c>
    </row>
    <row r="45" customFormat="false" ht="16.5" hidden="false" customHeight="true" outlineLevel="0" collapsed="false">
      <c r="A45" s="1324" t="s">
        <v>368</v>
      </c>
      <c r="B45" s="1337" t="n">
        <f aca="false">J45</f>
        <v>90</v>
      </c>
      <c r="C45" s="1337" t="s">
        <v>496</v>
      </c>
      <c r="D45" s="1337" t="n">
        <f aca="false">K45</f>
        <v>200</v>
      </c>
      <c r="E45" s="1337" t="s">
        <v>496</v>
      </c>
      <c r="F45" s="1357" t="n">
        <f aca="false">L45</f>
        <v>2450</v>
      </c>
      <c r="G45" s="1337" t="s">
        <v>496</v>
      </c>
      <c r="H45" s="1325" t="n">
        <v>2</v>
      </c>
      <c r="I45" s="1327" t="s">
        <v>497</v>
      </c>
      <c r="J45" s="1208" t="n">
        <v>90</v>
      </c>
      <c r="K45" s="1209" t="n">
        <v>200</v>
      </c>
      <c r="L45" s="1209" t="n">
        <v>2450</v>
      </c>
      <c r="M45" s="1340" t="n">
        <v>16.5840929693432</v>
      </c>
      <c r="N45" s="1420" t="n">
        <v>692.244</v>
      </c>
      <c r="O45" s="1213" t="n">
        <v>23418.8606602125</v>
      </c>
      <c r="P45" s="1300" t="n">
        <v>17159.0827624875</v>
      </c>
      <c r="Q45" s="1344" t="n">
        <v>40577.9434227</v>
      </c>
    </row>
    <row r="46" customFormat="false" ht="16.5" hidden="false" customHeight="true" outlineLevel="0" collapsed="false">
      <c r="A46" s="1324" t="s">
        <v>368</v>
      </c>
      <c r="B46" s="1337" t="n">
        <f aca="false">J46</f>
        <v>90</v>
      </c>
      <c r="C46" s="1337" t="s">
        <v>496</v>
      </c>
      <c r="D46" s="1337" t="n">
        <f aca="false">K46</f>
        <v>200</v>
      </c>
      <c r="E46" s="1337" t="s">
        <v>496</v>
      </c>
      <c r="F46" s="1357" t="n">
        <f aca="false">L46</f>
        <v>2500</v>
      </c>
      <c r="G46" s="1337" t="s">
        <v>496</v>
      </c>
      <c r="H46" s="1325" t="n">
        <v>2</v>
      </c>
      <c r="I46" s="1327" t="s">
        <v>497</v>
      </c>
      <c r="J46" s="1208" t="n">
        <v>90</v>
      </c>
      <c r="K46" s="1209" t="n">
        <v>200</v>
      </c>
      <c r="L46" s="1209" t="n">
        <v>2500</v>
      </c>
      <c r="M46" s="1340" t="n">
        <v>16.8759497368663</v>
      </c>
      <c r="N46" s="1420" t="n">
        <v>708.726</v>
      </c>
      <c r="O46" s="1213" t="n">
        <v>23787.4154110538</v>
      </c>
      <c r="P46" s="1300" t="n">
        <v>17406.587863215</v>
      </c>
      <c r="Q46" s="1344" t="n">
        <v>41194.0032742688</v>
      </c>
    </row>
    <row r="47" customFormat="false" ht="16.5" hidden="false" customHeight="true" outlineLevel="0" collapsed="false">
      <c r="A47" s="1324" t="s">
        <v>368</v>
      </c>
      <c r="B47" s="1337" t="n">
        <f aca="false">J47</f>
        <v>90</v>
      </c>
      <c r="C47" s="1337" t="s">
        <v>496</v>
      </c>
      <c r="D47" s="1337" t="n">
        <f aca="false">K47</f>
        <v>200</v>
      </c>
      <c r="E47" s="1337" t="s">
        <v>496</v>
      </c>
      <c r="F47" s="1357" t="n">
        <f aca="false">L47</f>
        <v>2550</v>
      </c>
      <c r="G47" s="1337" t="s">
        <v>496</v>
      </c>
      <c r="H47" s="1325" t="n">
        <v>2</v>
      </c>
      <c r="I47" s="1327" t="s">
        <v>497</v>
      </c>
      <c r="J47" s="1208" t="n">
        <v>90</v>
      </c>
      <c r="K47" s="1209" t="n">
        <v>200</v>
      </c>
      <c r="L47" s="1209" t="n">
        <v>2550</v>
      </c>
      <c r="M47" s="1340" t="n">
        <v>17.1678065043895</v>
      </c>
      <c r="N47" s="1420" t="n">
        <v>725.208</v>
      </c>
      <c r="O47" s="1213" t="n">
        <v>24155.970161895</v>
      </c>
      <c r="P47" s="1300" t="n">
        <v>17862.27427746</v>
      </c>
      <c r="Q47" s="1344" t="n">
        <v>42018.244439355</v>
      </c>
    </row>
    <row r="48" customFormat="false" ht="16.5" hidden="false" customHeight="true" outlineLevel="0" collapsed="false">
      <c r="A48" s="1324" t="s">
        <v>368</v>
      </c>
      <c r="B48" s="1325" t="n">
        <f aca="false">J48</f>
        <v>90</v>
      </c>
      <c r="C48" s="1325" t="s">
        <v>496</v>
      </c>
      <c r="D48" s="1325" t="n">
        <f aca="false">K48</f>
        <v>200</v>
      </c>
      <c r="E48" s="1325" t="s">
        <v>496</v>
      </c>
      <c r="F48" s="1357" t="n">
        <f aca="false">L48</f>
        <v>2600</v>
      </c>
      <c r="G48" s="1325" t="s">
        <v>496</v>
      </c>
      <c r="H48" s="1325" t="n">
        <v>2</v>
      </c>
      <c r="I48" s="1327" t="s">
        <v>497</v>
      </c>
      <c r="J48" s="1208" t="n">
        <v>90</v>
      </c>
      <c r="K48" s="1209" t="n">
        <v>200</v>
      </c>
      <c r="L48" s="1209" t="n">
        <v>2600</v>
      </c>
      <c r="M48" s="1340" t="n">
        <v>17.4596632719126</v>
      </c>
      <c r="N48" s="1420" t="n">
        <v>741.69</v>
      </c>
      <c r="O48" s="1213" t="n">
        <v>24524.5247815275</v>
      </c>
      <c r="P48" s="1300" t="n">
        <v>18109.7793781875</v>
      </c>
      <c r="Q48" s="1344" t="n">
        <v>42634.304159715</v>
      </c>
    </row>
    <row r="49" customFormat="false" ht="16.5" hidden="false" customHeight="true" outlineLevel="0" collapsed="false">
      <c r="A49" s="1324" t="s">
        <v>368</v>
      </c>
      <c r="B49" s="1337" t="n">
        <f aca="false">J49</f>
        <v>90</v>
      </c>
      <c r="C49" s="1337" t="s">
        <v>496</v>
      </c>
      <c r="D49" s="1337" t="n">
        <f aca="false">K49</f>
        <v>200</v>
      </c>
      <c r="E49" s="1337" t="s">
        <v>496</v>
      </c>
      <c r="F49" s="1357" t="n">
        <f aca="false">L49</f>
        <v>2650</v>
      </c>
      <c r="G49" s="1337" t="s">
        <v>496</v>
      </c>
      <c r="H49" s="1325" t="n">
        <v>2</v>
      </c>
      <c r="I49" s="1327" t="s">
        <v>497</v>
      </c>
      <c r="J49" s="1208" t="n">
        <v>90</v>
      </c>
      <c r="K49" s="1209" t="n">
        <v>200</v>
      </c>
      <c r="L49" s="1209" t="n">
        <v>2650</v>
      </c>
      <c r="M49" s="1340" t="n">
        <v>17.7515200394358</v>
      </c>
      <c r="N49" s="1420" t="n">
        <v>758.172</v>
      </c>
      <c r="O49" s="1213" t="n">
        <v>24893.0795323688</v>
      </c>
      <c r="P49" s="1300" t="n">
        <v>18565.4657924325</v>
      </c>
      <c r="Q49" s="1344" t="n">
        <v>43458.5453248013</v>
      </c>
    </row>
    <row r="50" customFormat="false" ht="16.5" hidden="false" customHeight="true" outlineLevel="0" collapsed="false">
      <c r="A50" s="1324" t="s">
        <v>368</v>
      </c>
      <c r="B50" s="1337" t="n">
        <f aca="false">J50</f>
        <v>90</v>
      </c>
      <c r="C50" s="1337" t="s">
        <v>496</v>
      </c>
      <c r="D50" s="1337" t="n">
        <f aca="false">K50</f>
        <v>200</v>
      </c>
      <c r="E50" s="1337" t="s">
        <v>496</v>
      </c>
      <c r="F50" s="1357" t="n">
        <f aca="false">L50</f>
        <v>2700</v>
      </c>
      <c r="G50" s="1337" t="s">
        <v>496</v>
      </c>
      <c r="H50" s="1325" t="n">
        <v>2</v>
      </c>
      <c r="I50" s="1327" t="s">
        <v>497</v>
      </c>
      <c r="J50" s="1208" t="n">
        <v>90</v>
      </c>
      <c r="K50" s="1209" t="n">
        <v>200</v>
      </c>
      <c r="L50" s="1209" t="n">
        <v>2700</v>
      </c>
      <c r="M50" s="1340" t="n">
        <v>18.0747768069589</v>
      </c>
      <c r="N50" s="1420" t="n">
        <v>774.654</v>
      </c>
      <c r="O50" s="1213" t="n">
        <v>25305.1204055963</v>
      </c>
      <c r="P50" s="1300" t="n">
        <v>18812.97089316</v>
      </c>
      <c r="Q50" s="1344" t="n">
        <v>44118.0912987563</v>
      </c>
    </row>
    <row r="51" customFormat="false" ht="16.5" hidden="false" customHeight="true" outlineLevel="0" collapsed="false">
      <c r="A51" s="1324" t="s">
        <v>368</v>
      </c>
      <c r="B51" s="1337" t="n">
        <f aca="false">J51</f>
        <v>90</v>
      </c>
      <c r="C51" s="1337" t="s">
        <v>496</v>
      </c>
      <c r="D51" s="1337" t="n">
        <f aca="false">K51</f>
        <v>200</v>
      </c>
      <c r="E51" s="1337" t="s">
        <v>496</v>
      </c>
      <c r="F51" s="1357" t="n">
        <f aca="false">L51</f>
        <v>2750</v>
      </c>
      <c r="G51" s="1337" t="s">
        <v>496</v>
      </c>
      <c r="H51" s="1325" t="n">
        <v>2</v>
      </c>
      <c r="I51" s="1327" t="s">
        <v>497</v>
      </c>
      <c r="J51" s="1208" t="n">
        <v>90</v>
      </c>
      <c r="K51" s="1209" t="n">
        <v>200</v>
      </c>
      <c r="L51" s="1209" t="n">
        <v>2750</v>
      </c>
      <c r="M51" s="1340" t="n">
        <v>18.3666335744821</v>
      </c>
      <c r="N51" s="1420" t="n">
        <v>791.136</v>
      </c>
      <c r="O51" s="1213" t="n">
        <v>25673.6750252288</v>
      </c>
      <c r="P51" s="1300" t="n">
        <v>19060.4759938875</v>
      </c>
      <c r="Q51" s="1344" t="n">
        <v>44734.1510191163</v>
      </c>
    </row>
    <row r="52" customFormat="false" ht="16.5" hidden="false" customHeight="true" outlineLevel="0" collapsed="false">
      <c r="A52" s="1324" t="s">
        <v>368</v>
      </c>
      <c r="B52" s="1337" t="n">
        <f aca="false">J52</f>
        <v>90</v>
      </c>
      <c r="C52" s="1337" t="s">
        <v>496</v>
      </c>
      <c r="D52" s="1337" t="n">
        <f aca="false">K52</f>
        <v>200</v>
      </c>
      <c r="E52" s="1337" t="s">
        <v>496</v>
      </c>
      <c r="F52" s="1357" t="n">
        <f aca="false">L52</f>
        <v>2800</v>
      </c>
      <c r="G52" s="1337" t="s">
        <v>496</v>
      </c>
      <c r="H52" s="1325" t="n">
        <v>2</v>
      </c>
      <c r="I52" s="1327" t="s">
        <v>497</v>
      </c>
      <c r="J52" s="1208" t="n">
        <v>90</v>
      </c>
      <c r="K52" s="1209" t="n">
        <v>200</v>
      </c>
      <c r="L52" s="1209" t="n">
        <v>2800</v>
      </c>
      <c r="M52" s="1340" t="n">
        <v>18.6584903420053</v>
      </c>
      <c r="N52" s="1420" t="n">
        <v>807.618</v>
      </c>
      <c r="O52" s="1213" t="n">
        <v>26042.22977607</v>
      </c>
      <c r="P52" s="1300" t="n">
        <v>19516.1624081325</v>
      </c>
      <c r="Q52" s="1344" t="n">
        <v>45558.3921842025</v>
      </c>
    </row>
    <row r="53" customFormat="false" ht="16.5" hidden="false" customHeight="true" outlineLevel="0" collapsed="false">
      <c r="A53" s="1324" t="s">
        <v>368</v>
      </c>
      <c r="B53" s="1337" t="n">
        <f aca="false">J53</f>
        <v>90</v>
      </c>
      <c r="C53" s="1337" t="s">
        <v>496</v>
      </c>
      <c r="D53" s="1337" t="n">
        <f aca="false">K53</f>
        <v>200</v>
      </c>
      <c r="E53" s="1337" t="s">
        <v>496</v>
      </c>
      <c r="F53" s="1357" t="n">
        <f aca="false">L53</f>
        <v>2850</v>
      </c>
      <c r="G53" s="1337" t="s">
        <v>496</v>
      </c>
      <c r="H53" s="1325" t="n">
        <v>2</v>
      </c>
      <c r="I53" s="1327" t="s">
        <v>497</v>
      </c>
      <c r="J53" s="1208" t="n">
        <v>90</v>
      </c>
      <c r="K53" s="1209" t="n">
        <v>200</v>
      </c>
      <c r="L53" s="1209" t="n">
        <v>2850</v>
      </c>
      <c r="M53" s="1340" t="n">
        <v>18.9503471095284</v>
      </c>
      <c r="N53" s="1420" t="n">
        <v>824.1</v>
      </c>
      <c r="O53" s="1213" t="n">
        <v>26410.7845269113</v>
      </c>
      <c r="P53" s="1300" t="n">
        <v>19763.66750886</v>
      </c>
      <c r="Q53" s="1344" t="n">
        <v>46174.4520357713</v>
      </c>
    </row>
    <row r="54" customFormat="false" ht="16.5" hidden="false" customHeight="true" outlineLevel="0" collapsed="false">
      <c r="A54" s="1324" t="s">
        <v>368</v>
      </c>
      <c r="B54" s="1337" t="n">
        <f aca="false">J54</f>
        <v>90</v>
      </c>
      <c r="C54" s="1337" t="s">
        <v>496</v>
      </c>
      <c r="D54" s="1337" t="n">
        <f aca="false">K54</f>
        <v>200</v>
      </c>
      <c r="E54" s="1337" t="s">
        <v>496</v>
      </c>
      <c r="F54" s="1357" t="n">
        <f aca="false">L54</f>
        <v>2900</v>
      </c>
      <c r="G54" s="1337" t="s">
        <v>496</v>
      </c>
      <c r="H54" s="1325" t="n">
        <v>2</v>
      </c>
      <c r="I54" s="1327" t="s">
        <v>497</v>
      </c>
      <c r="J54" s="1208" t="n">
        <v>90</v>
      </c>
      <c r="K54" s="1209" t="n">
        <v>200</v>
      </c>
      <c r="L54" s="1209" t="n">
        <v>2900</v>
      </c>
      <c r="M54" s="1340" t="n">
        <v>19.2422038770516</v>
      </c>
      <c r="N54" s="1420" t="n">
        <v>840.582</v>
      </c>
      <c r="O54" s="1213" t="n">
        <v>26779.3391465438</v>
      </c>
      <c r="P54" s="1300" t="n">
        <v>20219.3537918963</v>
      </c>
      <c r="Q54" s="1344" t="n">
        <v>46998.69293844</v>
      </c>
    </row>
    <row r="55" customFormat="false" ht="16.5" hidden="false" customHeight="true" outlineLevel="0" collapsed="false">
      <c r="A55" s="1324" t="s">
        <v>368</v>
      </c>
      <c r="B55" s="1337" t="n">
        <f aca="false">J55</f>
        <v>90</v>
      </c>
      <c r="C55" s="1337" t="s">
        <v>496</v>
      </c>
      <c r="D55" s="1337" t="n">
        <f aca="false">K55</f>
        <v>200</v>
      </c>
      <c r="E55" s="1337" t="s">
        <v>496</v>
      </c>
      <c r="F55" s="1357" t="n">
        <f aca="false">L55</f>
        <v>2950</v>
      </c>
      <c r="G55" s="1337" t="s">
        <v>496</v>
      </c>
      <c r="H55" s="1325" t="n">
        <v>2</v>
      </c>
      <c r="I55" s="1327" t="s">
        <v>497</v>
      </c>
      <c r="J55" s="1208" t="n">
        <v>90</v>
      </c>
      <c r="K55" s="1209" t="n">
        <v>200</v>
      </c>
      <c r="L55" s="1209" t="n">
        <v>2950</v>
      </c>
      <c r="M55" s="1340" t="n">
        <v>19.5340606445747</v>
      </c>
      <c r="N55" s="1420" t="n">
        <v>857.064</v>
      </c>
      <c r="O55" s="1213" t="n">
        <v>27147.893897385</v>
      </c>
      <c r="P55" s="1300" t="n">
        <v>20466.8590238325</v>
      </c>
      <c r="Q55" s="1344" t="n">
        <v>47614.7529212175</v>
      </c>
    </row>
    <row r="56" customFormat="false" ht="16.5" hidden="false" customHeight="true" outlineLevel="0" collapsed="false">
      <c r="A56" s="1324" t="s">
        <v>368</v>
      </c>
      <c r="B56" s="1346" t="n">
        <f aca="false">J56</f>
        <v>90</v>
      </c>
      <c r="C56" s="1346" t="s">
        <v>496</v>
      </c>
      <c r="D56" s="1346" t="n">
        <f aca="false">K56</f>
        <v>200</v>
      </c>
      <c r="E56" s="1346" t="s">
        <v>496</v>
      </c>
      <c r="F56" s="1358" t="n">
        <f aca="false">L56</f>
        <v>3000</v>
      </c>
      <c r="G56" s="1346" t="s">
        <v>496</v>
      </c>
      <c r="H56" s="1348" t="n">
        <v>2</v>
      </c>
      <c r="I56" s="1349" t="s">
        <v>497</v>
      </c>
      <c r="J56" s="1219" t="n">
        <v>90</v>
      </c>
      <c r="K56" s="1220" t="n">
        <v>200</v>
      </c>
      <c r="L56" s="1220" t="n">
        <v>3000</v>
      </c>
      <c r="M56" s="1401" t="n">
        <v>19.8259174120979</v>
      </c>
      <c r="N56" s="1422" t="n">
        <v>873.546</v>
      </c>
      <c r="O56" s="1224" t="n">
        <v>27516.4485170175</v>
      </c>
      <c r="P56" s="1303" t="n">
        <v>20922.5453068688</v>
      </c>
      <c r="Q56" s="1370" t="n">
        <v>48438.9938238863</v>
      </c>
    </row>
    <row r="57" customFormat="false" ht="21.75" hidden="false" customHeight="false" outlineLevel="0" collapsed="false">
      <c r="A57" s="1201" t="s">
        <v>494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</row>
    <row r="58" customFormat="false" ht="15" hidden="false" customHeight="true" outlineLevel="0" collapsed="false">
      <c r="A58" s="1202" t="s">
        <v>528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</row>
    <row r="59" customFormat="false" ht="16.5" hidden="false" customHeight="true" outlineLevel="0" collapsed="false">
      <c r="A59" s="1324" t="s">
        <v>368</v>
      </c>
      <c r="B59" s="1325" t="n">
        <f aca="false">J59</f>
        <v>90</v>
      </c>
      <c r="C59" s="1325" t="s">
        <v>496</v>
      </c>
      <c r="D59" s="1325" t="n">
        <f aca="false">K59</f>
        <v>260</v>
      </c>
      <c r="E59" s="1325" t="s">
        <v>496</v>
      </c>
      <c r="F59" s="1357" t="n">
        <f aca="false">L59</f>
        <v>600</v>
      </c>
      <c r="G59" s="1325" t="s">
        <v>496</v>
      </c>
      <c r="H59" s="1325" t="n">
        <v>2</v>
      </c>
      <c r="I59" s="1327" t="s">
        <v>497</v>
      </c>
      <c r="J59" s="1225" t="n">
        <v>90</v>
      </c>
      <c r="K59" s="1226" t="n">
        <v>260</v>
      </c>
      <c r="L59" s="1226" t="n">
        <v>600</v>
      </c>
      <c r="M59" s="1404" t="n">
        <v>5.75451896707053</v>
      </c>
      <c r="N59" s="1424" t="n">
        <v>109.224</v>
      </c>
      <c r="O59" s="1230" t="n">
        <v>9029.59841527875</v>
      </c>
      <c r="P59" s="1297" t="n">
        <v>5689.83818419875</v>
      </c>
      <c r="Q59" s="1373" t="n">
        <v>14719.4365994775</v>
      </c>
    </row>
    <row r="60" customFormat="false" ht="16.5" hidden="false" customHeight="true" outlineLevel="0" collapsed="false">
      <c r="A60" s="1324" t="s">
        <v>368</v>
      </c>
      <c r="B60" s="1337" t="n">
        <f aca="false">J60</f>
        <v>90</v>
      </c>
      <c r="C60" s="1337" t="s">
        <v>496</v>
      </c>
      <c r="D60" s="1337" t="n">
        <f aca="false">K60</f>
        <v>260</v>
      </c>
      <c r="E60" s="1337" t="s">
        <v>496</v>
      </c>
      <c r="F60" s="1357" t="n">
        <f aca="false">L60</f>
        <v>650</v>
      </c>
      <c r="G60" s="1337" t="s">
        <v>496</v>
      </c>
      <c r="H60" s="1325" t="n">
        <v>2</v>
      </c>
      <c r="I60" s="1327" t="s">
        <v>497</v>
      </c>
      <c r="J60" s="1208" t="n">
        <v>90</v>
      </c>
      <c r="K60" s="1209" t="n">
        <v>260</v>
      </c>
      <c r="L60" s="1209" t="n">
        <v>650</v>
      </c>
      <c r="M60" s="1340" t="n">
        <v>6.09542229643579</v>
      </c>
      <c r="N60" s="1420" t="n">
        <v>131.0688</v>
      </c>
      <c r="O60" s="1213" t="n">
        <v>9427.0760357175</v>
      </c>
      <c r="P60" s="1300" t="n">
        <v>6015.25818968625</v>
      </c>
      <c r="Q60" s="1344" t="n">
        <v>15442.3342254038</v>
      </c>
    </row>
    <row r="61" customFormat="false" ht="16.5" hidden="false" customHeight="true" outlineLevel="0" collapsed="false">
      <c r="A61" s="1324" t="s">
        <v>368</v>
      </c>
      <c r="B61" s="1337" t="n">
        <f aca="false">J61</f>
        <v>90</v>
      </c>
      <c r="C61" s="1337" t="s">
        <v>496</v>
      </c>
      <c r="D61" s="1337" t="n">
        <f aca="false">K61</f>
        <v>260</v>
      </c>
      <c r="E61" s="1337" t="s">
        <v>496</v>
      </c>
      <c r="F61" s="1357" t="n">
        <f aca="false">L61</f>
        <v>700</v>
      </c>
      <c r="G61" s="1337" t="s">
        <v>496</v>
      </c>
      <c r="H61" s="1325" t="n">
        <v>2</v>
      </c>
      <c r="I61" s="1327" t="s">
        <v>497</v>
      </c>
      <c r="J61" s="1208" t="n">
        <v>90</v>
      </c>
      <c r="K61" s="1209" t="n">
        <v>260</v>
      </c>
      <c r="L61" s="1209" t="n">
        <v>700</v>
      </c>
      <c r="M61" s="1340" t="n">
        <v>6.43632562580105</v>
      </c>
      <c r="N61" s="1420" t="n">
        <v>152.9136</v>
      </c>
      <c r="O61" s="1213" t="n">
        <v>9824.55365615625</v>
      </c>
      <c r="P61" s="1300" t="n">
        <v>6556.71537018</v>
      </c>
      <c r="Q61" s="1344" t="n">
        <v>16381.2690263363</v>
      </c>
    </row>
    <row r="62" customFormat="false" ht="16.5" hidden="false" customHeight="true" outlineLevel="0" collapsed="false">
      <c r="A62" s="1324" t="s">
        <v>368</v>
      </c>
      <c r="B62" s="1337" t="n">
        <f aca="false">J62</f>
        <v>90</v>
      </c>
      <c r="C62" s="1337" t="s">
        <v>496</v>
      </c>
      <c r="D62" s="1337" t="n">
        <f aca="false">K62</f>
        <v>260</v>
      </c>
      <c r="E62" s="1337" t="s">
        <v>496</v>
      </c>
      <c r="F62" s="1357" t="n">
        <f aca="false">L62</f>
        <v>750</v>
      </c>
      <c r="G62" s="1337" t="s">
        <v>496</v>
      </c>
      <c r="H62" s="1325" t="n">
        <v>2</v>
      </c>
      <c r="I62" s="1327" t="s">
        <v>497</v>
      </c>
      <c r="J62" s="1208" t="n">
        <v>90</v>
      </c>
      <c r="K62" s="1209" t="n">
        <v>260</v>
      </c>
      <c r="L62" s="1209" t="n">
        <v>750</v>
      </c>
      <c r="M62" s="1340" t="n">
        <v>6.77722895516632</v>
      </c>
      <c r="N62" s="1420" t="n">
        <v>174.7584</v>
      </c>
      <c r="O62" s="1213" t="n">
        <v>10222.0314078038</v>
      </c>
      <c r="P62" s="1300" t="n">
        <v>6882.13550687625</v>
      </c>
      <c r="Q62" s="1344" t="n">
        <v>17104.16691468</v>
      </c>
    </row>
    <row r="63" customFormat="false" ht="16.5" hidden="false" customHeight="true" outlineLevel="0" collapsed="false">
      <c r="A63" s="1324" t="s">
        <v>368</v>
      </c>
      <c r="B63" s="1337" t="n">
        <f aca="false">J63</f>
        <v>90</v>
      </c>
      <c r="C63" s="1337" t="s">
        <v>496</v>
      </c>
      <c r="D63" s="1337" t="n">
        <f aca="false">K63</f>
        <v>260</v>
      </c>
      <c r="E63" s="1337" t="s">
        <v>496</v>
      </c>
      <c r="F63" s="1357" t="n">
        <f aca="false">L63</f>
        <v>800</v>
      </c>
      <c r="G63" s="1337" t="s">
        <v>496</v>
      </c>
      <c r="H63" s="1325" t="n">
        <v>2</v>
      </c>
      <c r="I63" s="1327" t="s">
        <v>497</v>
      </c>
      <c r="J63" s="1208" t="n">
        <v>90</v>
      </c>
      <c r="K63" s="1209" t="n">
        <v>260</v>
      </c>
      <c r="L63" s="1209" t="n">
        <v>800</v>
      </c>
      <c r="M63" s="1340" t="n">
        <v>7.11813228453158</v>
      </c>
      <c r="N63" s="1420" t="n">
        <v>196.6032</v>
      </c>
      <c r="O63" s="1213" t="n">
        <v>10619.5090282425</v>
      </c>
      <c r="P63" s="1300" t="n">
        <v>7207.55551236375</v>
      </c>
      <c r="Q63" s="1344" t="n">
        <v>17827.0645406063</v>
      </c>
    </row>
    <row r="64" customFormat="false" ht="16.5" hidden="false" customHeight="true" outlineLevel="0" collapsed="false">
      <c r="A64" s="1324" t="s">
        <v>368</v>
      </c>
      <c r="B64" s="1337" t="n">
        <f aca="false">J64</f>
        <v>90</v>
      </c>
      <c r="C64" s="1337" t="s">
        <v>496</v>
      </c>
      <c r="D64" s="1337" t="n">
        <f aca="false">K64</f>
        <v>260</v>
      </c>
      <c r="E64" s="1337" t="s">
        <v>496</v>
      </c>
      <c r="F64" s="1357" t="n">
        <f aca="false">L64</f>
        <v>850</v>
      </c>
      <c r="G64" s="1337" t="s">
        <v>496</v>
      </c>
      <c r="H64" s="1325" t="n">
        <v>2</v>
      </c>
      <c r="I64" s="1327" t="s">
        <v>497</v>
      </c>
      <c r="J64" s="1208" t="n">
        <v>90</v>
      </c>
      <c r="K64" s="1209" t="n">
        <v>260</v>
      </c>
      <c r="L64" s="1209" t="n">
        <v>850</v>
      </c>
      <c r="M64" s="1340" t="n">
        <v>7.45903561389684</v>
      </c>
      <c r="N64" s="1420" t="n">
        <v>218.448</v>
      </c>
      <c r="O64" s="1213" t="n">
        <v>11016.9866486813</v>
      </c>
      <c r="P64" s="1300" t="n">
        <v>7749.0126928575</v>
      </c>
      <c r="Q64" s="1344" t="n">
        <v>18765.9993415388</v>
      </c>
    </row>
    <row r="65" customFormat="false" ht="16.5" hidden="false" customHeight="true" outlineLevel="0" collapsed="false">
      <c r="A65" s="1324" t="s">
        <v>368</v>
      </c>
      <c r="B65" s="1337" t="n">
        <f aca="false">J65</f>
        <v>90</v>
      </c>
      <c r="C65" s="1337" t="s">
        <v>496</v>
      </c>
      <c r="D65" s="1337" t="n">
        <f aca="false">K65</f>
        <v>260</v>
      </c>
      <c r="E65" s="1337" t="s">
        <v>496</v>
      </c>
      <c r="F65" s="1357" t="n">
        <f aca="false">L65</f>
        <v>900</v>
      </c>
      <c r="G65" s="1337" t="s">
        <v>496</v>
      </c>
      <c r="H65" s="1325" t="n">
        <v>2</v>
      </c>
      <c r="I65" s="1327" t="s">
        <v>497</v>
      </c>
      <c r="J65" s="1208" t="n">
        <v>90</v>
      </c>
      <c r="K65" s="1209" t="n">
        <v>260</v>
      </c>
      <c r="L65" s="1209" t="n">
        <v>900</v>
      </c>
      <c r="M65" s="1340" t="n">
        <v>7.79993894326211</v>
      </c>
      <c r="N65" s="1420" t="n">
        <v>240.2928</v>
      </c>
      <c r="O65" s="1213" t="n">
        <v>11414.4644003288</v>
      </c>
      <c r="P65" s="1300" t="n">
        <v>8074.432698345</v>
      </c>
      <c r="Q65" s="1344" t="n">
        <v>19488.8970986738</v>
      </c>
    </row>
    <row r="66" customFormat="false" ht="16.5" hidden="false" customHeight="true" outlineLevel="0" collapsed="false">
      <c r="A66" s="1324" t="s">
        <v>368</v>
      </c>
      <c r="B66" s="1337" t="n">
        <f aca="false">J66</f>
        <v>90</v>
      </c>
      <c r="C66" s="1337" t="s">
        <v>496</v>
      </c>
      <c r="D66" s="1337" t="n">
        <f aca="false">K66</f>
        <v>260</v>
      </c>
      <c r="E66" s="1337" t="s">
        <v>496</v>
      </c>
      <c r="F66" s="1357" t="n">
        <f aca="false">L66</f>
        <v>950</v>
      </c>
      <c r="G66" s="1337" t="s">
        <v>496</v>
      </c>
      <c r="H66" s="1325" t="n">
        <v>2</v>
      </c>
      <c r="I66" s="1327" t="s">
        <v>497</v>
      </c>
      <c r="J66" s="1208" t="n">
        <v>90</v>
      </c>
      <c r="K66" s="1209" t="n">
        <v>260</v>
      </c>
      <c r="L66" s="1209" t="n">
        <v>950</v>
      </c>
      <c r="M66" s="1340" t="n">
        <v>8.14084227262737</v>
      </c>
      <c r="N66" s="1420" t="n">
        <v>262.1376</v>
      </c>
      <c r="O66" s="1213" t="n">
        <v>11811.9420207675</v>
      </c>
      <c r="P66" s="1300" t="n">
        <v>8615.88987883875</v>
      </c>
      <c r="Q66" s="1344" t="n">
        <v>20427.8318996063</v>
      </c>
    </row>
    <row r="67" customFormat="false" ht="16.5" hidden="false" customHeight="true" outlineLevel="0" collapsed="false">
      <c r="A67" s="1324" t="s">
        <v>368</v>
      </c>
      <c r="B67" s="1337" t="n">
        <f aca="false">J67</f>
        <v>90</v>
      </c>
      <c r="C67" s="1337" t="s">
        <v>496</v>
      </c>
      <c r="D67" s="1337" t="n">
        <f aca="false">K67</f>
        <v>260</v>
      </c>
      <c r="E67" s="1337" t="s">
        <v>496</v>
      </c>
      <c r="F67" s="1357" t="n">
        <f aca="false">L67</f>
        <v>1000</v>
      </c>
      <c r="G67" s="1337" t="s">
        <v>496</v>
      </c>
      <c r="H67" s="1325" t="n">
        <v>2</v>
      </c>
      <c r="I67" s="1327" t="s">
        <v>497</v>
      </c>
      <c r="J67" s="1208" t="n">
        <v>90</v>
      </c>
      <c r="K67" s="1209" t="n">
        <v>260</v>
      </c>
      <c r="L67" s="1209" t="n">
        <v>1000</v>
      </c>
      <c r="M67" s="1340" t="n">
        <v>8.48174560199263</v>
      </c>
      <c r="N67" s="1420" t="n">
        <v>283.9824</v>
      </c>
      <c r="O67" s="1213" t="n">
        <v>12209.4196412063</v>
      </c>
      <c r="P67" s="1300" t="n">
        <v>8941.310015535</v>
      </c>
      <c r="Q67" s="1344" t="n">
        <v>21150.7296567413</v>
      </c>
    </row>
    <row r="68" customFormat="false" ht="16.5" hidden="false" customHeight="true" outlineLevel="0" collapsed="false">
      <c r="A68" s="1324" t="s">
        <v>368</v>
      </c>
      <c r="B68" s="1337" t="n">
        <f aca="false">J68</f>
        <v>90</v>
      </c>
      <c r="C68" s="1337" t="s">
        <v>496</v>
      </c>
      <c r="D68" s="1337" t="n">
        <f aca="false">K68</f>
        <v>260</v>
      </c>
      <c r="E68" s="1337" t="s">
        <v>496</v>
      </c>
      <c r="F68" s="1357" t="n">
        <f aca="false">L68</f>
        <v>1050</v>
      </c>
      <c r="G68" s="1337" t="s">
        <v>496</v>
      </c>
      <c r="H68" s="1325" t="n">
        <v>2</v>
      </c>
      <c r="I68" s="1327" t="s">
        <v>497</v>
      </c>
      <c r="J68" s="1208" t="n">
        <v>90</v>
      </c>
      <c r="K68" s="1209" t="n">
        <v>260</v>
      </c>
      <c r="L68" s="1209" t="n">
        <v>1050</v>
      </c>
      <c r="M68" s="1340" t="n">
        <v>8.8226489313579</v>
      </c>
      <c r="N68" s="1420" t="n">
        <v>305.8272</v>
      </c>
      <c r="O68" s="1213" t="n">
        <v>12606.8973928538</v>
      </c>
      <c r="P68" s="1300" t="n">
        <v>9482.76719602875</v>
      </c>
      <c r="Q68" s="1344" t="n">
        <v>22089.6645888825</v>
      </c>
    </row>
    <row r="69" customFormat="false" ht="16.5" hidden="false" customHeight="true" outlineLevel="0" collapsed="false">
      <c r="A69" s="1324" t="s">
        <v>368</v>
      </c>
      <c r="B69" s="1325" t="n">
        <f aca="false">J69</f>
        <v>90</v>
      </c>
      <c r="C69" s="1325" t="s">
        <v>496</v>
      </c>
      <c r="D69" s="1325" t="n">
        <f aca="false">K69</f>
        <v>260</v>
      </c>
      <c r="E69" s="1325" t="s">
        <v>496</v>
      </c>
      <c r="F69" s="1357" t="n">
        <f aca="false">L69</f>
        <v>1100</v>
      </c>
      <c r="G69" s="1325" t="s">
        <v>496</v>
      </c>
      <c r="H69" s="1325" t="n">
        <v>2</v>
      </c>
      <c r="I69" s="1327" t="s">
        <v>497</v>
      </c>
      <c r="J69" s="1208" t="n">
        <v>90</v>
      </c>
      <c r="K69" s="1209" t="n">
        <v>260</v>
      </c>
      <c r="L69" s="1209" t="n">
        <v>1100</v>
      </c>
      <c r="M69" s="1340" t="n">
        <v>9.16355226072316</v>
      </c>
      <c r="N69" s="1420" t="n">
        <v>327.672</v>
      </c>
      <c r="O69" s="1213" t="n">
        <v>13004.3750132925</v>
      </c>
      <c r="P69" s="1300" t="n">
        <v>9808.18720151625</v>
      </c>
      <c r="Q69" s="1344" t="n">
        <v>22812.5622148088</v>
      </c>
    </row>
    <row r="70" customFormat="false" ht="16.5" hidden="false" customHeight="true" outlineLevel="0" collapsed="false">
      <c r="A70" s="1324" t="s">
        <v>368</v>
      </c>
      <c r="B70" s="1337" t="n">
        <f aca="false">J70</f>
        <v>90</v>
      </c>
      <c r="C70" s="1337" t="s">
        <v>496</v>
      </c>
      <c r="D70" s="1337" t="n">
        <f aca="false">K70</f>
        <v>260</v>
      </c>
      <c r="E70" s="1337" t="s">
        <v>496</v>
      </c>
      <c r="F70" s="1357" t="n">
        <f aca="false">L70</f>
        <v>1150</v>
      </c>
      <c r="G70" s="1337" t="s">
        <v>496</v>
      </c>
      <c r="H70" s="1325" t="n">
        <v>2</v>
      </c>
      <c r="I70" s="1327" t="s">
        <v>497</v>
      </c>
      <c r="J70" s="1208" t="n">
        <v>90</v>
      </c>
      <c r="K70" s="1209" t="n">
        <v>260</v>
      </c>
      <c r="L70" s="1209" t="n">
        <v>1150</v>
      </c>
      <c r="M70" s="1340" t="n">
        <v>9.50445559008842</v>
      </c>
      <c r="N70" s="1420" t="n">
        <v>349.5168</v>
      </c>
      <c r="O70" s="1213" t="n">
        <v>13401.8526337313</v>
      </c>
      <c r="P70" s="1300" t="n">
        <v>10133.6073382125</v>
      </c>
      <c r="Q70" s="1344" t="n">
        <v>23535.4599719438</v>
      </c>
    </row>
    <row r="71" customFormat="false" ht="16.5" hidden="false" customHeight="true" outlineLevel="0" collapsed="false">
      <c r="A71" s="1324" t="s">
        <v>368</v>
      </c>
      <c r="B71" s="1337" t="n">
        <f aca="false">J71</f>
        <v>90</v>
      </c>
      <c r="C71" s="1337" t="s">
        <v>496</v>
      </c>
      <c r="D71" s="1337" t="n">
        <f aca="false">K71</f>
        <v>260</v>
      </c>
      <c r="E71" s="1337" t="s">
        <v>496</v>
      </c>
      <c r="F71" s="1357" t="n">
        <f aca="false">L71</f>
        <v>1200</v>
      </c>
      <c r="G71" s="1337" t="s">
        <v>496</v>
      </c>
      <c r="H71" s="1325" t="n">
        <v>2</v>
      </c>
      <c r="I71" s="1327" t="s">
        <v>497</v>
      </c>
      <c r="J71" s="1208" t="n">
        <v>90</v>
      </c>
      <c r="K71" s="1209" t="n">
        <v>260</v>
      </c>
      <c r="L71" s="1209" t="n">
        <v>1200</v>
      </c>
      <c r="M71" s="1340" t="n">
        <v>9.87675891945369</v>
      </c>
      <c r="N71" s="1420" t="n">
        <v>371.3616</v>
      </c>
      <c r="O71" s="1213" t="n">
        <v>13842.816507765</v>
      </c>
      <c r="P71" s="1300" t="n">
        <v>10675.0645187063</v>
      </c>
      <c r="Q71" s="1344" t="n">
        <v>24517.8810264713</v>
      </c>
    </row>
    <row r="72" customFormat="false" ht="16.5" hidden="false" customHeight="true" outlineLevel="0" collapsed="false">
      <c r="A72" s="1324" t="s">
        <v>368</v>
      </c>
      <c r="B72" s="1337" t="n">
        <f aca="false">J72</f>
        <v>90</v>
      </c>
      <c r="C72" s="1337" t="s">
        <v>496</v>
      </c>
      <c r="D72" s="1337" t="n">
        <f aca="false">K72</f>
        <v>260</v>
      </c>
      <c r="E72" s="1337" t="s">
        <v>496</v>
      </c>
      <c r="F72" s="1357" t="n">
        <f aca="false">L72</f>
        <v>1250</v>
      </c>
      <c r="G72" s="1337" t="s">
        <v>496</v>
      </c>
      <c r="H72" s="1325" t="n">
        <v>2</v>
      </c>
      <c r="I72" s="1327" t="s">
        <v>497</v>
      </c>
      <c r="J72" s="1208" t="n">
        <v>90</v>
      </c>
      <c r="K72" s="1209" t="n">
        <v>260</v>
      </c>
      <c r="L72" s="1209" t="n">
        <v>1250</v>
      </c>
      <c r="M72" s="1340" t="n">
        <v>10.2176622488189</v>
      </c>
      <c r="N72" s="1420" t="n">
        <v>393.2064</v>
      </c>
      <c r="O72" s="1213" t="n">
        <v>14240.2941282038</v>
      </c>
      <c r="P72" s="1300" t="n">
        <v>11000.4845241938</v>
      </c>
      <c r="Q72" s="1344" t="n">
        <v>25240.7786523975</v>
      </c>
    </row>
    <row r="73" customFormat="false" ht="16.5" hidden="false" customHeight="true" outlineLevel="0" collapsed="false">
      <c r="A73" s="1324" t="s">
        <v>368</v>
      </c>
      <c r="B73" s="1337" t="n">
        <f aca="false">J73</f>
        <v>90</v>
      </c>
      <c r="C73" s="1337" t="s">
        <v>496</v>
      </c>
      <c r="D73" s="1337" t="n">
        <f aca="false">K73</f>
        <v>260</v>
      </c>
      <c r="E73" s="1337" t="s">
        <v>496</v>
      </c>
      <c r="F73" s="1357" t="n">
        <f aca="false">L73</f>
        <v>1300</v>
      </c>
      <c r="G73" s="1337" t="s">
        <v>496</v>
      </c>
      <c r="H73" s="1325" t="n">
        <v>2</v>
      </c>
      <c r="I73" s="1327" t="s">
        <v>497</v>
      </c>
      <c r="J73" s="1208" t="n">
        <v>90</v>
      </c>
      <c r="K73" s="1209" t="n">
        <v>260</v>
      </c>
      <c r="L73" s="1209" t="n">
        <v>1300</v>
      </c>
      <c r="M73" s="1340" t="n">
        <v>10.5585655781842</v>
      </c>
      <c r="N73" s="1420" t="n">
        <v>415.0512</v>
      </c>
      <c r="O73" s="1213" t="n">
        <v>14637.7718798513</v>
      </c>
      <c r="P73" s="1300" t="n">
        <v>11541.9417046875</v>
      </c>
      <c r="Q73" s="1344" t="n">
        <v>26179.7135845388</v>
      </c>
    </row>
    <row r="74" customFormat="false" ht="16.5" hidden="false" customHeight="true" outlineLevel="0" collapsed="false">
      <c r="A74" s="1324" t="s">
        <v>368</v>
      </c>
      <c r="B74" s="1337" t="n">
        <f aca="false">J74</f>
        <v>90</v>
      </c>
      <c r="C74" s="1337" t="s">
        <v>496</v>
      </c>
      <c r="D74" s="1337" t="n">
        <f aca="false">K74</f>
        <v>260</v>
      </c>
      <c r="E74" s="1337" t="s">
        <v>496</v>
      </c>
      <c r="F74" s="1357" t="n">
        <f aca="false">L74</f>
        <v>1350</v>
      </c>
      <c r="G74" s="1337" t="s">
        <v>496</v>
      </c>
      <c r="H74" s="1325" t="n">
        <v>2</v>
      </c>
      <c r="I74" s="1327" t="s">
        <v>497</v>
      </c>
      <c r="J74" s="1208" t="n">
        <v>90</v>
      </c>
      <c r="K74" s="1209" t="n">
        <v>260</v>
      </c>
      <c r="L74" s="1209" t="n">
        <v>1350</v>
      </c>
      <c r="M74" s="1340" t="n">
        <v>10.8994689075495</v>
      </c>
      <c r="N74" s="1420" t="n">
        <v>436.896</v>
      </c>
      <c r="O74" s="1213" t="n">
        <v>15035.24950029</v>
      </c>
      <c r="P74" s="1300" t="n">
        <v>11867.361710175</v>
      </c>
      <c r="Q74" s="1344" t="n">
        <v>26902.611210465</v>
      </c>
    </row>
    <row r="75" customFormat="false" ht="16.5" hidden="false" customHeight="true" outlineLevel="0" collapsed="false">
      <c r="A75" s="1324" t="s">
        <v>368</v>
      </c>
      <c r="B75" s="1337" t="n">
        <f aca="false">J75</f>
        <v>90</v>
      </c>
      <c r="C75" s="1337" t="s">
        <v>496</v>
      </c>
      <c r="D75" s="1337" t="n">
        <f aca="false">K75</f>
        <v>260</v>
      </c>
      <c r="E75" s="1337" t="s">
        <v>496</v>
      </c>
      <c r="F75" s="1357" t="n">
        <f aca="false">L75</f>
        <v>1400</v>
      </c>
      <c r="G75" s="1337" t="s">
        <v>496</v>
      </c>
      <c r="H75" s="1325" t="n">
        <v>2</v>
      </c>
      <c r="I75" s="1327" t="s">
        <v>497</v>
      </c>
      <c r="J75" s="1208" t="n">
        <v>90</v>
      </c>
      <c r="K75" s="1209" t="n">
        <v>260</v>
      </c>
      <c r="L75" s="1209" t="n">
        <v>1400</v>
      </c>
      <c r="M75" s="1340" t="n">
        <v>11.2403722369147</v>
      </c>
      <c r="N75" s="1420" t="n">
        <v>458.7408</v>
      </c>
      <c r="O75" s="1213" t="n">
        <v>15432.7271207288</v>
      </c>
      <c r="P75" s="1300" t="n">
        <v>12408.8188906688</v>
      </c>
      <c r="Q75" s="1344" t="n">
        <v>27841.5460113975</v>
      </c>
    </row>
    <row r="76" customFormat="false" ht="16.5" hidden="false" customHeight="true" outlineLevel="0" collapsed="false">
      <c r="A76" s="1324" t="s">
        <v>368</v>
      </c>
      <c r="B76" s="1337" t="n">
        <f aca="false">J76</f>
        <v>90</v>
      </c>
      <c r="C76" s="1337" t="s">
        <v>496</v>
      </c>
      <c r="D76" s="1337" t="n">
        <f aca="false">K76</f>
        <v>260</v>
      </c>
      <c r="E76" s="1337" t="s">
        <v>496</v>
      </c>
      <c r="F76" s="1357" t="n">
        <f aca="false">L76</f>
        <v>1450</v>
      </c>
      <c r="G76" s="1337" t="s">
        <v>496</v>
      </c>
      <c r="H76" s="1325" t="n">
        <v>2</v>
      </c>
      <c r="I76" s="1327" t="s">
        <v>497</v>
      </c>
      <c r="J76" s="1208" t="n">
        <v>90</v>
      </c>
      <c r="K76" s="1209" t="n">
        <v>260</v>
      </c>
      <c r="L76" s="1209" t="n">
        <v>1450</v>
      </c>
      <c r="M76" s="1340" t="n">
        <v>11.58127556628</v>
      </c>
      <c r="N76" s="1420" t="n">
        <v>480.5856</v>
      </c>
      <c r="O76" s="1213" t="n">
        <v>15830.2048723763</v>
      </c>
      <c r="P76" s="1300" t="n">
        <v>12734.239027365</v>
      </c>
      <c r="Q76" s="1344" t="n">
        <v>28564.4438997413</v>
      </c>
    </row>
    <row r="77" customFormat="false" ht="16.5" hidden="false" customHeight="true" outlineLevel="0" collapsed="false">
      <c r="A77" s="1324" t="s">
        <v>368</v>
      </c>
      <c r="B77" s="1337" t="n">
        <f aca="false">J77</f>
        <v>90</v>
      </c>
      <c r="C77" s="1337" t="s">
        <v>496</v>
      </c>
      <c r="D77" s="1337" t="n">
        <f aca="false">K77</f>
        <v>260</v>
      </c>
      <c r="E77" s="1337" t="s">
        <v>496</v>
      </c>
      <c r="F77" s="1357" t="n">
        <f aca="false">L77</f>
        <v>1500</v>
      </c>
      <c r="G77" s="1337" t="s">
        <v>496</v>
      </c>
      <c r="H77" s="1325" t="n">
        <v>2</v>
      </c>
      <c r="I77" s="1327" t="s">
        <v>497</v>
      </c>
      <c r="J77" s="1208" t="n">
        <v>90</v>
      </c>
      <c r="K77" s="1209" t="n">
        <v>260</v>
      </c>
      <c r="L77" s="1209" t="n">
        <v>1500</v>
      </c>
      <c r="M77" s="1340" t="n">
        <v>12.0543206844453</v>
      </c>
      <c r="N77" s="1420" t="n">
        <v>502.4304</v>
      </c>
      <c r="O77" s="1213" t="n">
        <v>16797.9443238225</v>
      </c>
      <c r="P77" s="1300" t="n">
        <v>13275.6962078588</v>
      </c>
      <c r="Q77" s="1344" t="n">
        <v>30073.6405316813</v>
      </c>
    </row>
    <row r="78" customFormat="false" ht="16.5" hidden="false" customHeight="true" outlineLevel="0" collapsed="false">
      <c r="A78" s="1324" t="s">
        <v>368</v>
      </c>
      <c r="B78" s="1337" t="n">
        <f aca="false">J78</f>
        <v>90</v>
      </c>
      <c r="C78" s="1337" t="s">
        <v>496</v>
      </c>
      <c r="D78" s="1337" t="n">
        <f aca="false">K78</f>
        <v>260</v>
      </c>
      <c r="E78" s="1337" t="s">
        <v>496</v>
      </c>
      <c r="F78" s="1357" t="n">
        <f aca="false">L78</f>
        <v>1550</v>
      </c>
      <c r="G78" s="1337" t="s">
        <v>496</v>
      </c>
      <c r="H78" s="1325" t="n">
        <v>2</v>
      </c>
      <c r="I78" s="1327" t="s">
        <v>497</v>
      </c>
      <c r="J78" s="1208" t="n">
        <v>90</v>
      </c>
      <c r="K78" s="1209" t="n">
        <v>260</v>
      </c>
      <c r="L78" s="1209" t="n">
        <v>1550</v>
      </c>
      <c r="M78" s="1340" t="n">
        <v>12.3952240138105</v>
      </c>
      <c r="N78" s="1420" t="n">
        <v>524.2752</v>
      </c>
      <c r="O78" s="1213" t="n">
        <v>17195.4219442613</v>
      </c>
      <c r="P78" s="1300" t="n">
        <v>13601.1162133463</v>
      </c>
      <c r="Q78" s="1344" t="n">
        <v>30796.5381576075</v>
      </c>
    </row>
    <row r="79" customFormat="false" ht="16.5" hidden="false" customHeight="true" outlineLevel="0" collapsed="false">
      <c r="A79" s="1324" t="s">
        <v>368</v>
      </c>
      <c r="B79" s="1325" t="n">
        <f aca="false">J79</f>
        <v>90</v>
      </c>
      <c r="C79" s="1325" t="s">
        <v>496</v>
      </c>
      <c r="D79" s="1325" t="n">
        <f aca="false">K79</f>
        <v>260</v>
      </c>
      <c r="E79" s="1325" t="s">
        <v>496</v>
      </c>
      <c r="F79" s="1357" t="n">
        <f aca="false">L79</f>
        <v>1600</v>
      </c>
      <c r="G79" s="1325" t="s">
        <v>496</v>
      </c>
      <c r="H79" s="1325" t="n">
        <v>2</v>
      </c>
      <c r="I79" s="1327" t="s">
        <v>497</v>
      </c>
      <c r="J79" s="1208" t="n">
        <v>90</v>
      </c>
      <c r="K79" s="1209" t="n">
        <v>260</v>
      </c>
      <c r="L79" s="1209" t="n">
        <v>1600</v>
      </c>
      <c r="M79" s="1340" t="n">
        <v>12.7361273431758</v>
      </c>
      <c r="N79" s="1420" t="n">
        <v>546.12</v>
      </c>
      <c r="O79" s="1213" t="n">
        <v>17592.8996959088</v>
      </c>
      <c r="P79" s="1300" t="n">
        <v>13926.5363500425</v>
      </c>
      <c r="Q79" s="1344" t="n">
        <v>31519.4360459513</v>
      </c>
    </row>
    <row r="80" customFormat="false" ht="16.5" hidden="false" customHeight="true" outlineLevel="0" collapsed="false">
      <c r="A80" s="1324" t="s">
        <v>368</v>
      </c>
      <c r="B80" s="1337" t="n">
        <f aca="false">J80</f>
        <v>90</v>
      </c>
      <c r="C80" s="1337" t="s">
        <v>496</v>
      </c>
      <c r="D80" s="1337" t="n">
        <f aca="false">K80</f>
        <v>260</v>
      </c>
      <c r="E80" s="1337" t="s">
        <v>496</v>
      </c>
      <c r="F80" s="1357" t="n">
        <f aca="false">L80</f>
        <v>1650</v>
      </c>
      <c r="G80" s="1337" t="s">
        <v>496</v>
      </c>
      <c r="H80" s="1325" t="n">
        <v>2</v>
      </c>
      <c r="I80" s="1327" t="s">
        <v>497</v>
      </c>
      <c r="J80" s="1208" t="n">
        <v>90</v>
      </c>
      <c r="K80" s="1209" t="n">
        <v>260</v>
      </c>
      <c r="L80" s="1209" t="n">
        <v>1650</v>
      </c>
      <c r="M80" s="1340" t="n">
        <v>13.0770306725411</v>
      </c>
      <c r="N80" s="1420" t="n">
        <v>567.9648</v>
      </c>
      <c r="O80" s="1213" t="n">
        <v>17990.3773163475</v>
      </c>
      <c r="P80" s="1300" t="n">
        <v>14467.9935305363</v>
      </c>
      <c r="Q80" s="1344" t="n">
        <v>32458.3708468838</v>
      </c>
    </row>
    <row r="81" customFormat="false" ht="16.5" hidden="false" customHeight="true" outlineLevel="0" collapsed="false">
      <c r="A81" s="1324" t="s">
        <v>368</v>
      </c>
      <c r="B81" s="1337" t="n">
        <f aca="false">J81</f>
        <v>90</v>
      </c>
      <c r="C81" s="1337" t="s">
        <v>496</v>
      </c>
      <c r="D81" s="1337" t="n">
        <f aca="false">K81</f>
        <v>260</v>
      </c>
      <c r="E81" s="1337" t="s">
        <v>496</v>
      </c>
      <c r="F81" s="1357" t="n">
        <f aca="false">L81</f>
        <v>1700</v>
      </c>
      <c r="G81" s="1337" t="s">
        <v>496</v>
      </c>
      <c r="H81" s="1325" t="n">
        <v>2</v>
      </c>
      <c r="I81" s="1327" t="s">
        <v>497</v>
      </c>
      <c r="J81" s="1208" t="n">
        <v>90</v>
      </c>
      <c r="K81" s="1209" t="n">
        <v>260</v>
      </c>
      <c r="L81" s="1209" t="n">
        <v>1700</v>
      </c>
      <c r="M81" s="1340" t="n">
        <v>13.4179340019063</v>
      </c>
      <c r="N81" s="1420" t="n">
        <v>589.8096</v>
      </c>
      <c r="O81" s="1213" t="n">
        <v>18387.8549367863</v>
      </c>
      <c r="P81" s="1300" t="n">
        <v>14793.4135360238</v>
      </c>
      <c r="Q81" s="1344" t="n">
        <v>33181.26847281</v>
      </c>
    </row>
    <row r="82" customFormat="false" ht="16.5" hidden="false" customHeight="true" outlineLevel="0" collapsed="false">
      <c r="A82" s="1324" t="s">
        <v>368</v>
      </c>
      <c r="B82" s="1337" t="n">
        <f aca="false">J82</f>
        <v>90</v>
      </c>
      <c r="C82" s="1337" t="s">
        <v>496</v>
      </c>
      <c r="D82" s="1337" t="n">
        <f aca="false">K82</f>
        <v>260</v>
      </c>
      <c r="E82" s="1337" t="s">
        <v>496</v>
      </c>
      <c r="F82" s="1357" t="n">
        <f aca="false">L82</f>
        <v>1750</v>
      </c>
      <c r="G82" s="1337" t="s">
        <v>496</v>
      </c>
      <c r="H82" s="1325" t="n">
        <v>2</v>
      </c>
      <c r="I82" s="1327" t="s">
        <v>497</v>
      </c>
      <c r="J82" s="1208" t="n">
        <v>90</v>
      </c>
      <c r="K82" s="1209" t="n">
        <v>260</v>
      </c>
      <c r="L82" s="1209" t="n">
        <v>1750</v>
      </c>
      <c r="M82" s="1340" t="n">
        <v>13.7588373312716</v>
      </c>
      <c r="N82" s="1420" t="n">
        <v>611.6544</v>
      </c>
      <c r="O82" s="1213" t="n">
        <v>18785.3326884338</v>
      </c>
      <c r="P82" s="1300" t="n">
        <v>15334.8707165175</v>
      </c>
      <c r="Q82" s="1344" t="n">
        <v>34120.2034049513</v>
      </c>
    </row>
    <row r="83" customFormat="false" ht="16.5" hidden="false" customHeight="true" outlineLevel="0" collapsed="false">
      <c r="A83" s="1324" t="s">
        <v>368</v>
      </c>
      <c r="B83" s="1337" t="n">
        <f aca="false">J83</f>
        <v>90</v>
      </c>
      <c r="C83" s="1337" t="s">
        <v>496</v>
      </c>
      <c r="D83" s="1337" t="n">
        <f aca="false">K83</f>
        <v>260</v>
      </c>
      <c r="E83" s="1337" t="s">
        <v>496</v>
      </c>
      <c r="F83" s="1357" t="n">
        <f aca="false">L83</f>
        <v>1800</v>
      </c>
      <c r="G83" s="1337" t="s">
        <v>496</v>
      </c>
      <c r="H83" s="1325" t="n">
        <v>2</v>
      </c>
      <c r="I83" s="1327" t="s">
        <v>497</v>
      </c>
      <c r="J83" s="1208" t="n">
        <v>90</v>
      </c>
      <c r="K83" s="1209" t="n">
        <v>260</v>
      </c>
      <c r="L83" s="1209" t="n">
        <v>1800</v>
      </c>
      <c r="M83" s="1340" t="n">
        <v>14.0997406606368</v>
      </c>
      <c r="N83" s="1420" t="n">
        <v>633.4992</v>
      </c>
      <c r="O83" s="1213" t="n">
        <v>19182.8103088725</v>
      </c>
      <c r="P83" s="1300" t="n">
        <v>15660.290722005</v>
      </c>
      <c r="Q83" s="1344" t="n">
        <v>34843.1010308775</v>
      </c>
    </row>
    <row r="84" customFormat="false" ht="16.5" hidden="false" customHeight="true" outlineLevel="0" collapsed="false">
      <c r="A84" s="1324" t="s">
        <v>368</v>
      </c>
      <c r="B84" s="1337" t="n">
        <f aca="false">J84</f>
        <v>90</v>
      </c>
      <c r="C84" s="1337" t="s">
        <v>496</v>
      </c>
      <c r="D84" s="1337" t="n">
        <f aca="false">K84</f>
        <v>260</v>
      </c>
      <c r="E84" s="1337" t="s">
        <v>496</v>
      </c>
      <c r="F84" s="1357" t="n">
        <f aca="false">L84</f>
        <v>1850</v>
      </c>
      <c r="G84" s="1337" t="s">
        <v>496</v>
      </c>
      <c r="H84" s="1325" t="n">
        <v>2</v>
      </c>
      <c r="I84" s="1327" t="s">
        <v>497</v>
      </c>
      <c r="J84" s="1208" t="n">
        <v>90</v>
      </c>
      <c r="K84" s="1209" t="n">
        <v>260</v>
      </c>
      <c r="L84" s="1209" t="n">
        <v>1850</v>
      </c>
      <c r="M84" s="1340" t="n">
        <v>14.4406439900021</v>
      </c>
      <c r="N84" s="1420" t="n">
        <v>655.344</v>
      </c>
      <c r="O84" s="1213" t="n">
        <v>19580.2879293113</v>
      </c>
      <c r="P84" s="1300" t="n">
        <v>16201.7479024988</v>
      </c>
      <c r="Q84" s="1344" t="n">
        <v>35782.03583181</v>
      </c>
    </row>
    <row r="85" customFormat="false" ht="16.5" hidden="false" customHeight="true" outlineLevel="0" collapsed="false">
      <c r="A85" s="1324" t="s">
        <v>368</v>
      </c>
      <c r="B85" s="1337" t="n">
        <f aca="false">J85</f>
        <v>90</v>
      </c>
      <c r="C85" s="1337" t="s">
        <v>496</v>
      </c>
      <c r="D85" s="1337" t="n">
        <f aca="false">K85</f>
        <v>260</v>
      </c>
      <c r="E85" s="1337" t="s">
        <v>496</v>
      </c>
      <c r="F85" s="1357" t="n">
        <f aca="false">L85</f>
        <v>1900</v>
      </c>
      <c r="G85" s="1337" t="s">
        <v>496</v>
      </c>
      <c r="H85" s="1325" t="n">
        <v>2</v>
      </c>
      <c r="I85" s="1327" t="s">
        <v>497</v>
      </c>
      <c r="J85" s="1208" t="n">
        <v>90</v>
      </c>
      <c r="K85" s="1209" t="n">
        <v>260</v>
      </c>
      <c r="L85" s="1209" t="n">
        <v>1900</v>
      </c>
      <c r="M85" s="1340" t="n">
        <v>14.7815473193674</v>
      </c>
      <c r="N85" s="1420" t="n">
        <v>677.1888</v>
      </c>
      <c r="O85" s="1213" t="n">
        <v>19977.7656809588</v>
      </c>
      <c r="P85" s="1300" t="n">
        <v>16527.168039195</v>
      </c>
      <c r="Q85" s="1344" t="n">
        <v>36504.9337201538</v>
      </c>
    </row>
    <row r="86" customFormat="false" ht="16.5" hidden="false" customHeight="true" outlineLevel="0" collapsed="false">
      <c r="A86" s="1324" t="s">
        <v>368</v>
      </c>
      <c r="B86" s="1337" t="n">
        <f aca="false">J86</f>
        <v>90</v>
      </c>
      <c r="C86" s="1337" t="s">
        <v>496</v>
      </c>
      <c r="D86" s="1337" t="n">
        <f aca="false">K86</f>
        <v>260</v>
      </c>
      <c r="E86" s="1337" t="s">
        <v>496</v>
      </c>
      <c r="F86" s="1357" t="n">
        <f aca="false">L86</f>
        <v>1950</v>
      </c>
      <c r="G86" s="1337" t="s">
        <v>496</v>
      </c>
      <c r="H86" s="1325" t="n">
        <v>2</v>
      </c>
      <c r="I86" s="1327" t="s">
        <v>497</v>
      </c>
      <c r="J86" s="1208" t="n">
        <v>90</v>
      </c>
      <c r="K86" s="1209" t="n">
        <v>260</v>
      </c>
      <c r="L86" s="1209" t="n">
        <v>1950</v>
      </c>
      <c r="M86" s="1340" t="n">
        <v>15.1538506487326</v>
      </c>
      <c r="N86" s="1420" t="n">
        <v>699.0336</v>
      </c>
      <c r="O86" s="1213" t="n">
        <v>20418.7294237837</v>
      </c>
      <c r="P86" s="1300" t="n">
        <v>16852.5880446825</v>
      </c>
      <c r="Q86" s="1344" t="n">
        <v>37271.3174684662</v>
      </c>
    </row>
    <row r="87" customFormat="false" ht="16.5" hidden="false" customHeight="true" outlineLevel="0" collapsed="false">
      <c r="A87" s="1324" t="s">
        <v>368</v>
      </c>
      <c r="B87" s="1337" t="n">
        <f aca="false">J87</f>
        <v>90</v>
      </c>
      <c r="C87" s="1337" t="s">
        <v>496</v>
      </c>
      <c r="D87" s="1337" t="n">
        <f aca="false">K87</f>
        <v>260</v>
      </c>
      <c r="E87" s="1337" t="s">
        <v>496</v>
      </c>
      <c r="F87" s="1357" t="n">
        <f aca="false">L87</f>
        <v>2000</v>
      </c>
      <c r="G87" s="1337" t="s">
        <v>496</v>
      </c>
      <c r="H87" s="1325" t="n">
        <v>2</v>
      </c>
      <c r="I87" s="1327" t="s">
        <v>497</v>
      </c>
      <c r="J87" s="1208" t="n">
        <v>90</v>
      </c>
      <c r="K87" s="1209" t="n">
        <v>260</v>
      </c>
      <c r="L87" s="1209" t="n">
        <v>2000</v>
      </c>
      <c r="M87" s="1340" t="n">
        <v>16.0347539780979</v>
      </c>
      <c r="N87" s="1420" t="n">
        <v>720.8784</v>
      </c>
      <c r="O87" s="1213" t="n">
        <v>21034.760671845</v>
      </c>
      <c r="P87" s="1300" t="n">
        <v>17394.0452251763</v>
      </c>
      <c r="Q87" s="1344" t="n">
        <v>38428.8058970213</v>
      </c>
    </row>
    <row r="88" customFormat="false" ht="16.5" hidden="false" customHeight="true" outlineLevel="0" collapsed="false">
      <c r="A88" s="1324" t="s">
        <v>368</v>
      </c>
      <c r="B88" s="1337" t="n">
        <f aca="false">J88</f>
        <v>90</v>
      </c>
      <c r="C88" s="1337" t="s">
        <v>496</v>
      </c>
      <c r="D88" s="1337" t="n">
        <f aca="false">K88</f>
        <v>260</v>
      </c>
      <c r="E88" s="1337" t="s">
        <v>496</v>
      </c>
      <c r="F88" s="1357" t="n">
        <f aca="false">L88</f>
        <v>2050</v>
      </c>
      <c r="G88" s="1337" t="s">
        <v>496</v>
      </c>
      <c r="H88" s="1325" t="n">
        <v>2</v>
      </c>
      <c r="I88" s="1327" t="s">
        <v>497</v>
      </c>
      <c r="J88" s="1208" t="n">
        <v>90</v>
      </c>
      <c r="K88" s="1209" t="n">
        <v>260</v>
      </c>
      <c r="L88" s="1209" t="n">
        <v>2050</v>
      </c>
      <c r="M88" s="1340" t="n">
        <v>16.3756573074632</v>
      </c>
      <c r="N88" s="1420" t="n">
        <v>742.7232</v>
      </c>
      <c r="O88" s="1213" t="n">
        <v>21432.2382922838</v>
      </c>
      <c r="P88" s="1300" t="n">
        <v>17719.4653618725</v>
      </c>
      <c r="Q88" s="1344" t="n">
        <v>39151.7036541563</v>
      </c>
    </row>
    <row r="89" customFormat="false" ht="16.5" hidden="false" customHeight="true" outlineLevel="0" collapsed="false">
      <c r="A89" s="1324" t="s">
        <v>368</v>
      </c>
      <c r="B89" s="1325" t="n">
        <f aca="false">J89</f>
        <v>90</v>
      </c>
      <c r="C89" s="1325" t="s">
        <v>496</v>
      </c>
      <c r="D89" s="1325" t="n">
        <f aca="false">K89</f>
        <v>260</v>
      </c>
      <c r="E89" s="1325" t="s">
        <v>496</v>
      </c>
      <c r="F89" s="1357" t="n">
        <f aca="false">L89</f>
        <v>2100</v>
      </c>
      <c r="G89" s="1325" t="s">
        <v>496</v>
      </c>
      <c r="H89" s="1325" t="n">
        <v>2</v>
      </c>
      <c r="I89" s="1327" t="s">
        <v>497</v>
      </c>
      <c r="J89" s="1208" t="n">
        <v>90</v>
      </c>
      <c r="K89" s="1209" t="n">
        <v>260</v>
      </c>
      <c r="L89" s="1209" t="n">
        <v>2100</v>
      </c>
      <c r="M89" s="1340" t="n">
        <v>16.7165606368284</v>
      </c>
      <c r="N89" s="1420" t="n">
        <v>764.568</v>
      </c>
      <c r="O89" s="1213" t="n">
        <v>21829.7159127225</v>
      </c>
      <c r="P89" s="1300" t="n">
        <v>18260.9225423663</v>
      </c>
      <c r="Q89" s="1344" t="n">
        <v>40090.6384550888</v>
      </c>
    </row>
    <row r="90" customFormat="false" ht="16.5" hidden="false" customHeight="true" outlineLevel="0" collapsed="false">
      <c r="A90" s="1324" t="s">
        <v>368</v>
      </c>
      <c r="B90" s="1337" t="n">
        <f aca="false">J90</f>
        <v>90</v>
      </c>
      <c r="C90" s="1337" t="s">
        <v>496</v>
      </c>
      <c r="D90" s="1337" t="n">
        <f aca="false">K90</f>
        <v>260</v>
      </c>
      <c r="E90" s="1337" t="s">
        <v>496</v>
      </c>
      <c r="F90" s="1357" t="n">
        <f aca="false">L90</f>
        <v>2150</v>
      </c>
      <c r="G90" s="1337" t="s">
        <v>496</v>
      </c>
      <c r="H90" s="1325" t="n">
        <v>2</v>
      </c>
      <c r="I90" s="1327" t="s">
        <v>497</v>
      </c>
      <c r="J90" s="1208" t="n">
        <v>90</v>
      </c>
      <c r="K90" s="1209" t="n">
        <v>260</v>
      </c>
      <c r="L90" s="1209" t="n">
        <v>2150</v>
      </c>
      <c r="M90" s="1340" t="n">
        <v>17.0574639661937</v>
      </c>
      <c r="N90" s="1420" t="n">
        <v>786.4128</v>
      </c>
      <c r="O90" s="1213" t="n">
        <v>22227.19366437</v>
      </c>
      <c r="P90" s="1300" t="n">
        <v>18586.3425478538</v>
      </c>
      <c r="Q90" s="1344" t="n">
        <v>40813.5362122238</v>
      </c>
    </row>
    <row r="91" customFormat="false" ht="16.5" hidden="false" customHeight="true" outlineLevel="0" collapsed="false">
      <c r="A91" s="1324" t="s">
        <v>368</v>
      </c>
      <c r="B91" s="1337" t="n">
        <f aca="false">J91</f>
        <v>90</v>
      </c>
      <c r="C91" s="1337" t="s">
        <v>496</v>
      </c>
      <c r="D91" s="1337" t="n">
        <f aca="false">K91</f>
        <v>260</v>
      </c>
      <c r="E91" s="1337" t="s">
        <v>496</v>
      </c>
      <c r="F91" s="1357" t="n">
        <f aca="false">L91</f>
        <v>2200</v>
      </c>
      <c r="G91" s="1337" t="s">
        <v>496</v>
      </c>
      <c r="H91" s="1325" t="n">
        <v>2</v>
      </c>
      <c r="I91" s="1327" t="s">
        <v>497</v>
      </c>
      <c r="J91" s="1208" t="n">
        <v>90</v>
      </c>
      <c r="K91" s="1209" t="n">
        <v>260</v>
      </c>
      <c r="L91" s="1209" t="n">
        <v>2200</v>
      </c>
      <c r="M91" s="1340" t="n">
        <v>17.3983672955589</v>
      </c>
      <c r="N91" s="1420" t="n">
        <v>808.2576</v>
      </c>
      <c r="O91" s="1213" t="n">
        <v>22624.6712848088</v>
      </c>
      <c r="P91" s="1300" t="n">
        <v>19127.7997283475</v>
      </c>
      <c r="Q91" s="1344" t="n">
        <v>41752.4710131563</v>
      </c>
    </row>
    <row r="92" customFormat="false" ht="16.5" hidden="false" customHeight="true" outlineLevel="0" collapsed="false">
      <c r="A92" s="1324" t="s">
        <v>368</v>
      </c>
      <c r="B92" s="1337" t="n">
        <f aca="false">J92</f>
        <v>90</v>
      </c>
      <c r="C92" s="1337" t="s">
        <v>496</v>
      </c>
      <c r="D92" s="1337" t="n">
        <f aca="false">K92</f>
        <v>260</v>
      </c>
      <c r="E92" s="1337" t="s">
        <v>496</v>
      </c>
      <c r="F92" s="1357" t="n">
        <f aca="false">L92</f>
        <v>2250</v>
      </c>
      <c r="G92" s="1337" t="s">
        <v>496</v>
      </c>
      <c r="H92" s="1325" t="n">
        <v>2</v>
      </c>
      <c r="I92" s="1327" t="s">
        <v>497</v>
      </c>
      <c r="J92" s="1208" t="n">
        <v>90</v>
      </c>
      <c r="K92" s="1209" t="n">
        <v>260</v>
      </c>
      <c r="L92" s="1209" t="n">
        <v>2250</v>
      </c>
      <c r="M92" s="1340" t="n">
        <v>17.7392706249242</v>
      </c>
      <c r="N92" s="1420" t="n">
        <v>830.1024</v>
      </c>
      <c r="O92" s="1213" t="n">
        <v>23022.1489052475</v>
      </c>
      <c r="P92" s="1300" t="n">
        <v>19453.219733835</v>
      </c>
      <c r="Q92" s="1344" t="n">
        <v>42475.3686390825</v>
      </c>
    </row>
    <row r="93" customFormat="false" ht="16.5" hidden="false" customHeight="true" outlineLevel="0" collapsed="false">
      <c r="A93" s="1324" t="s">
        <v>368</v>
      </c>
      <c r="B93" s="1337" t="n">
        <f aca="false">J93</f>
        <v>90</v>
      </c>
      <c r="C93" s="1337" t="s">
        <v>496</v>
      </c>
      <c r="D93" s="1337" t="n">
        <f aca="false">K93</f>
        <v>260</v>
      </c>
      <c r="E93" s="1337" t="s">
        <v>496</v>
      </c>
      <c r="F93" s="1357" t="n">
        <f aca="false">L93</f>
        <v>2300</v>
      </c>
      <c r="G93" s="1337" t="s">
        <v>496</v>
      </c>
      <c r="H93" s="1325" t="n">
        <v>2</v>
      </c>
      <c r="I93" s="1327" t="s">
        <v>497</v>
      </c>
      <c r="J93" s="1208" t="n">
        <v>90</v>
      </c>
      <c r="K93" s="1209" t="n">
        <v>260</v>
      </c>
      <c r="L93" s="1209" t="n">
        <v>2300</v>
      </c>
      <c r="M93" s="1340" t="n">
        <v>18.0801739542895</v>
      </c>
      <c r="N93" s="1420" t="n">
        <v>851.9472</v>
      </c>
      <c r="O93" s="1213" t="n">
        <v>23419.626656895</v>
      </c>
      <c r="P93" s="1300" t="n">
        <v>19778.6398705313</v>
      </c>
      <c r="Q93" s="1344" t="n">
        <v>43198.2665274263</v>
      </c>
    </row>
    <row r="94" customFormat="false" ht="16.5" hidden="false" customHeight="true" outlineLevel="0" collapsed="false">
      <c r="A94" s="1324" t="s">
        <v>368</v>
      </c>
      <c r="B94" s="1337" t="n">
        <f aca="false">J94</f>
        <v>90</v>
      </c>
      <c r="C94" s="1337" t="s">
        <v>496</v>
      </c>
      <c r="D94" s="1337" t="n">
        <f aca="false">K94</f>
        <v>260</v>
      </c>
      <c r="E94" s="1337" t="s">
        <v>496</v>
      </c>
      <c r="F94" s="1357" t="n">
        <f aca="false">L94</f>
        <v>2350</v>
      </c>
      <c r="G94" s="1337" t="s">
        <v>496</v>
      </c>
      <c r="H94" s="1325" t="n">
        <v>2</v>
      </c>
      <c r="I94" s="1327" t="s">
        <v>497</v>
      </c>
      <c r="J94" s="1208" t="n">
        <v>90</v>
      </c>
      <c r="K94" s="1209" t="n">
        <v>260</v>
      </c>
      <c r="L94" s="1209" t="n">
        <v>2350</v>
      </c>
      <c r="M94" s="1340" t="n">
        <v>18.4210772836547</v>
      </c>
      <c r="N94" s="1420" t="n">
        <v>873.792</v>
      </c>
      <c r="O94" s="1213" t="n">
        <v>23817.1042773338</v>
      </c>
      <c r="P94" s="1300" t="n">
        <v>20320.097051025</v>
      </c>
      <c r="Q94" s="1344" t="n">
        <v>44137.2013283588</v>
      </c>
    </row>
    <row r="95" customFormat="false" ht="16.5" hidden="false" customHeight="true" outlineLevel="0" collapsed="false">
      <c r="A95" s="1324" t="s">
        <v>368</v>
      </c>
      <c r="B95" s="1337" t="n">
        <f aca="false">J95</f>
        <v>90</v>
      </c>
      <c r="C95" s="1337" t="s">
        <v>496</v>
      </c>
      <c r="D95" s="1337" t="n">
        <f aca="false">K95</f>
        <v>260</v>
      </c>
      <c r="E95" s="1337" t="s">
        <v>496</v>
      </c>
      <c r="F95" s="1357" t="n">
        <f aca="false">L95</f>
        <v>2400</v>
      </c>
      <c r="G95" s="1337" t="s">
        <v>496</v>
      </c>
      <c r="H95" s="1325" t="n">
        <v>2</v>
      </c>
      <c r="I95" s="1327" t="s">
        <v>497</v>
      </c>
      <c r="J95" s="1208" t="n">
        <v>90</v>
      </c>
      <c r="K95" s="1209" t="n">
        <v>260</v>
      </c>
      <c r="L95" s="1209" t="n">
        <v>2400</v>
      </c>
      <c r="M95" s="1340" t="n">
        <v>18.76198061302</v>
      </c>
      <c r="N95" s="1420" t="n">
        <v>895.6368</v>
      </c>
      <c r="O95" s="1213" t="n">
        <v>24214.5818977725</v>
      </c>
      <c r="P95" s="1300" t="n">
        <v>20645.5170565125</v>
      </c>
      <c r="Q95" s="1344" t="n">
        <v>44860.098954285</v>
      </c>
    </row>
    <row r="96" customFormat="false" ht="16.5" hidden="false" customHeight="true" outlineLevel="0" collapsed="false">
      <c r="A96" s="1324" t="s">
        <v>368</v>
      </c>
      <c r="B96" s="1337" t="n">
        <f aca="false">J96</f>
        <v>90</v>
      </c>
      <c r="C96" s="1337" t="s">
        <v>496</v>
      </c>
      <c r="D96" s="1337" t="n">
        <f aca="false">K96</f>
        <v>260</v>
      </c>
      <c r="E96" s="1337" t="s">
        <v>496</v>
      </c>
      <c r="F96" s="1357" t="n">
        <f aca="false">L96</f>
        <v>2450</v>
      </c>
      <c r="G96" s="1337" t="s">
        <v>496</v>
      </c>
      <c r="H96" s="1325" t="n">
        <v>2</v>
      </c>
      <c r="I96" s="1327" t="s">
        <v>497</v>
      </c>
      <c r="J96" s="1208" t="n">
        <v>90</v>
      </c>
      <c r="K96" s="1209" t="n">
        <v>260</v>
      </c>
      <c r="L96" s="1209" t="n">
        <v>2450</v>
      </c>
      <c r="M96" s="1340" t="n">
        <v>19.2350257311853</v>
      </c>
      <c r="N96" s="1420" t="n">
        <v>917.4816</v>
      </c>
      <c r="O96" s="1213" t="n">
        <v>25182.3214804275</v>
      </c>
      <c r="P96" s="1300" t="n">
        <v>21186.9742370063</v>
      </c>
      <c r="Q96" s="1344" t="n">
        <v>46369.2957174338</v>
      </c>
    </row>
    <row r="97" customFormat="false" ht="16.5" hidden="false" customHeight="true" outlineLevel="0" collapsed="false">
      <c r="A97" s="1324" t="s">
        <v>368</v>
      </c>
      <c r="B97" s="1337" t="n">
        <f aca="false">J97</f>
        <v>90</v>
      </c>
      <c r="C97" s="1337" t="s">
        <v>496</v>
      </c>
      <c r="D97" s="1337" t="n">
        <f aca="false">K97</f>
        <v>260</v>
      </c>
      <c r="E97" s="1337" t="s">
        <v>496</v>
      </c>
      <c r="F97" s="1357" t="n">
        <f aca="false">L97</f>
        <v>2500</v>
      </c>
      <c r="G97" s="1337" t="s">
        <v>496</v>
      </c>
      <c r="H97" s="1325" t="n">
        <v>2</v>
      </c>
      <c r="I97" s="1327" t="s">
        <v>497</v>
      </c>
      <c r="J97" s="1208" t="n">
        <v>90</v>
      </c>
      <c r="K97" s="1209" t="n">
        <v>260</v>
      </c>
      <c r="L97" s="1209" t="n">
        <v>2500</v>
      </c>
      <c r="M97" s="1340" t="n">
        <v>19.5759290605505</v>
      </c>
      <c r="N97" s="1420" t="n">
        <v>939.3264</v>
      </c>
      <c r="O97" s="1213" t="n">
        <v>25579.7991008663</v>
      </c>
      <c r="P97" s="1300" t="n">
        <v>21512.3943737025</v>
      </c>
      <c r="Q97" s="1344" t="n">
        <v>47092.1934745688</v>
      </c>
    </row>
    <row r="98" customFormat="false" ht="16.5" hidden="false" customHeight="true" outlineLevel="0" collapsed="false">
      <c r="A98" s="1324" t="s">
        <v>368</v>
      </c>
      <c r="B98" s="1337" t="n">
        <f aca="false">J98</f>
        <v>90</v>
      </c>
      <c r="C98" s="1337" t="s">
        <v>496</v>
      </c>
      <c r="D98" s="1337" t="n">
        <f aca="false">K98</f>
        <v>260</v>
      </c>
      <c r="E98" s="1337" t="s">
        <v>496</v>
      </c>
      <c r="F98" s="1357" t="n">
        <f aca="false">L98</f>
        <v>2550</v>
      </c>
      <c r="G98" s="1337" t="s">
        <v>496</v>
      </c>
      <c r="H98" s="1325" t="n">
        <v>2</v>
      </c>
      <c r="I98" s="1327" t="s">
        <v>497</v>
      </c>
      <c r="J98" s="1208" t="n">
        <v>90</v>
      </c>
      <c r="K98" s="1209" t="n">
        <v>260</v>
      </c>
      <c r="L98" s="1209" t="n">
        <v>2550</v>
      </c>
      <c r="M98" s="1340" t="n">
        <v>19.9168323899158</v>
      </c>
      <c r="N98" s="1420" t="n">
        <v>961.1712</v>
      </c>
      <c r="O98" s="1213" t="n">
        <v>25977.276721305</v>
      </c>
      <c r="P98" s="1300" t="n">
        <v>22053.8515541963</v>
      </c>
      <c r="Q98" s="1344" t="n">
        <v>48031.1282755013</v>
      </c>
    </row>
    <row r="99" customFormat="false" ht="16.5" hidden="false" customHeight="true" outlineLevel="0" collapsed="false">
      <c r="A99" s="1324" t="s">
        <v>368</v>
      </c>
      <c r="B99" s="1325" t="n">
        <f aca="false">J99</f>
        <v>90</v>
      </c>
      <c r="C99" s="1325" t="s">
        <v>496</v>
      </c>
      <c r="D99" s="1325" t="n">
        <f aca="false">K99</f>
        <v>260</v>
      </c>
      <c r="E99" s="1325" t="s">
        <v>496</v>
      </c>
      <c r="F99" s="1357" t="n">
        <f aca="false">L99</f>
        <v>2600</v>
      </c>
      <c r="G99" s="1325" t="s">
        <v>496</v>
      </c>
      <c r="H99" s="1325" t="n">
        <v>2</v>
      </c>
      <c r="I99" s="1327" t="s">
        <v>497</v>
      </c>
      <c r="J99" s="1208" t="n">
        <v>90</v>
      </c>
      <c r="K99" s="1209" t="n">
        <v>260</v>
      </c>
      <c r="L99" s="1209" t="n">
        <v>2600</v>
      </c>
      <c r="M99" s="1340" t="n">
        <v>20.2577357192811</v>
      </c>
      <c r="N99" s="1420" t="n">
        <v>983.016</v>
      </c>
      <c r="O99" s="1213" t="n">
        <v>26374.7544729525</v>
      </c>
      <c r="P99" s="1300" t="n">
        <v>22379.2715596838</v>
      </c>
      <c r="Q99" s="1344" t="n">
        <v>48754.0260326363</v>
      </c>
    </row>
    <row r="100" customFormat="false" ht="16.5" hidden="false" customHeight="true" outlineLevel="0" collapsed="false">
      <c r="A100" s="1324" t="s">
        <v>368</v>
      </c>
      <c r="B100" s="1337" t="n">
        <f aca="false">J100</f>
        <v>90</v>
      </c>
      <c r="C100" s="1337" t="s">
        <v>496</v>
      </c>
      <c r="D100" s="1337" t="n">
        <f aca="false">K100</f>
        <v>260</v>
      </c>
      <c r="E100" s="1337" t="s">
        <v>496</v>
      </c>
      <c r="F100" s="1357" t="n">
        <f aca="false">L100</f>
        <v>2650</v>
      </c>
      <c r="G100" s="1337" t="s">
        <v>496</v>
      </c>
      <c r="H100" s="1325" t="n">
        <v>2</v>
      </c>
      <c r="I100" s="1327" t="s">
        <v>497</v>
      </c>
      <c r="J100" s="1208" t="n">
        <v>90</v>
      </c>
      <c r="K100" s="1209" t="n">
        <v>260</v>
      </c>
      <c r="L100" s="1209" t="n">
        <v>2650</v>
      </c>
      <c r="M100" s="1340" t="n">
        <v>20.5986390486463</v>
      </c>
      <c r="N100" s="1420" t="n">
        <v>1004.8608</v>
      </c>
      <c r="O100" s="1213" t="n">
        <v>26772.2320933913</v>
      </c>
      <c r="P100" s="1300" t="n">
        <v>22920.7287401775</v>
      </c>
      <c r="Q100" s="1344" t="n">
        <v>49692.9608335688</v>
      </c>
    </row>
    <row r="101" customFormat="false" ht="16.5" hidden="false" customHeight="true" outlineLevel="0" collapsed="false">
      <c r="A101" s="1324" t="s">
        <v>368</v>
      </c>
      <c r="B101" s="1337" t="n">
        <f aca="false">J101</f>
        <v>90</v>
      </c>
      <c r="C101" s="1337" t="s">
        <v>496</v>
      </c>
      <c r="D101" s="1337" t="n">
        <f aca="false">K101</f>
        <v>260</v>
      </c>
      <c r="E101" s="1337" t="s">
        <v>496</v>
      </c>
      <c r="F101" s="1357" t="n">
        <f aca="false">L101</f>
        <v>2700</v>
      </c>
      <c r="G101" s="1337" t="s">
        <v>496</v>
      </c>
      <c r="H101" s="1325" t="n">
        <v>2</v>
      </c>
      <c r="I101" s="1327" t="s">
        <v>497</v>
      </c>
      <c r="J101" s="1208" t="n">
        <v>90</v>
      </c>
      <c r="K101" s="1209" t="n">
        <v>260</v>
      </c>
      <c r="L101" s="1209" t="n">
        <v>2700</v>
      </c>
      <c r="M101" s="1340" t="n">
        <v>20.9709423780116</v>
      </c>
      <c r="N101" s="1420" t="n">
        <v>1026.7056</v>
      </c>
      <c r="O101" s="1213" t="n">
        <v>27213.195967425</v>
      </c>
      <c r="P101" s="1300" t="n">
        <v>23246.1488768738</v>
      </c>
      <c r="Q101" s="1344" t="n">
        <v>50459.3448442988</v>
      </c>
    </row>
    <row r="102" customFormat="false" ht="16.5" hidden="false" customHeight="true" outlineLevel="0" collapsed="false">
      <c r="A102" s="1324" t="s">
        <v>368</v>
      </c>
      <c r="B102" s="1337" t="n">
        <f aca="false">J102</f>
        <v>90</v>
      </c>
      <c r="C102" s="1337" t="s">
        <v>496</v>
      </c>
      <c r="D102" s="1337" t="n">
        <f aca="false">K102</f>
        <v>260</v>
      </c>
      <c r="E102" s="1337" t="s">
        <v>496</v>
      </c>
      <c r="F102" s="1357" t="n">
        <f aca="false">L102</f>
        <v>2750</v>
      </c>
      <c r="G102" s="1337" t="s">
        <v>496</v>
      </c>
      <c r="H102" s="1325" t="n">
        <v>2</v>
      </c>
      <c r="I102" s="1327" t="s">
        <v>497</v>
      </c>
      <c r="J102" s="1208" t="n">
        <v>90</v>
      </c>
      <c r="K102" s="1209" t="n">
        <v>260</v>
      </c>
      <c r="L102" s="1209" t="n">
        <v>2750</v>
      </c>
      <c r="M102" s="1340" t="n">
        <v>21.3118457073768</v>
      </c>
      <c r="N102" s="1420" t="n">
        <v>1048.5504</v>
      </c>
      <c r="O102" s="1213" t="n">
        <v>27610.6735878638</v>
      </c>
      <c r="P102" s="1300" t="n">
        <v>23571.5688823613</v>
      </c>
      <c r="Q102" s="1344" t="n">
        <v>51182.242470225</v>
      </c>
    </row>
    <row r="103" customFormat="false" ht="16.5" hidden="false" customHeight="true" outlineLevel="0" collapsed="false">
      <c r="A103" s="1324" t="s">
        <v>368</v>
      </c>
      <c r="B103" s="1337" t="n">
        <f aca="false">J103</f>
        <v>90</v>
      </c>
      <c r="C103" s="1337" t="s">
        <v>496</v>
      </c>
      <c r="D103" s="1337" t="n">
        <f aca="false">K103</f>
        <v>260</v>
      </c>
      <c r="E103" s="1337" t="s">
        <v>496</v>
      </c>
      <c r="F103" s="1357" t="n">
        <f aca="false">L103</f>
        <v>2800</v>
      </c>
      <c r="G103" s="1337" t="s">
        <v>496</v>
      </c>
      <c r="H103" s="1325" t="n">
        <v>2</v>
      </c>
      <c r="I103" s="1327" t="s">
        <v>497</v>
      </c>
      <c r="J103" s="1208" t="n">
        <v>90</v>
      </c>
      <c r="K103" s="1209" t="n">
        <v>260</v>
      </c>
      <c r="L103" s="1209" t="n">
        <v>2800</v>
      </c>
      <c r="M103" s="1340" t="n">
        <v>21.6527490367421</v>
      </c>
      <c r="N103" s="1420" t="n">
        <v>1070.3952</v>
      </c>
      <c r="O103" s="1213" t="n">
        <v>28008.1512083025</v>
      </c>
      <c r="P103" s="1300" t="n">
        <v>24113.026062855</v>
      </c>
      <c r="Q103" s="1344" t="n">
        <v>52121.1772711575</v>
      </c>
    </row>
    <row r="104" customFormat="false" ht="16.5" hidden="false" customHeight="true" outlineLevel="0" collapsed="false">
      <c r="A104" s="1324" t="s">
        <v>368</v>
      </c>
      <c r="B104" s="1337" t="n">
        <f aca="false">J104</f>
        <v>90</v>
      </c>
      <c r="C104" s="1337" t="s">
        <v>496</v>
      </c>
      <c r="D104" s="1337" t="n">
        <f aca="false">K104</f>
        <v>260</v>
      </c>
      <c r="E104" s="1337" t="s">
        <v>496</v>
      </c>
      <c r="F104" s="1357" t="n">
        <f aca="false">L104</f>
        <v>2850</v>
      </c>
      <c r="G104" s="1337" t="s">
        <v>496</v>
      </c>
      <c r="H104" s="1325" t="n">
        <v>2</v>
      </c>
      <c r="I104" s="1327" t="s">
        <v>497</v>
      </c>
      <c r="J104" s="1208" t="n">
        <v>90</v>
      </c>
      <c r="K104" s="1209" t="n">
        <v>260</v>
      </c>
      <c r="L104" s="1209" t="n">
        <v>2850</v>
      </c>
      <c r="M104" s="1340" t="n">
        <v>21.9936523661074</v>
      </c>
      <c r="N104" s="1420" t="n">
        <v>1092.24</v>
      </c>
      <c r="O104" s="1213" t="n">
        <v>28405.62895995</v>
      </c>
      <c r="P104" s="1300" t="n">
        <v>24438.4460683425</v>
      </c>
      <c r="Q104" s="1344" t="n">
        <v>52844.0750282925</v>
      </c>
    </row>
    <row r="105" customFormat="false" ht="16.5" hidden="false" customHeight="true" outlineLevel="0" collapsed="false">
      <c r="A105" s="1324" t="s">
        <v>368</v>
      </c>
      <c r="B105" s="1337" t="n">
        <f aca="false">J105</f>
        <v>90</v>
      </c>
      <c r="C105" s="1337" t="s">
        <v>496</v>
      </c>
      <c r="D105" s="1337" t="n">
        <f aca="false">K105</f>
        <v>260</v>
      </c>
      <c r="E105" s="1337" t="s">
        <v>496</v>
      </c>
      <c r="F105" s="1357" t="n">
        <f aca="false">L105</f>
        <v>2900</v>
      </c>
      <c r="G105" s="1337" t="s">
        <v>496</v>
      </c>
      <c r="H105" s="1325" t="n">
        <v>2</v>
      </c>
      <c r="I105" s="1327" t="s">
        <v>497</v>
      </c>
      <c r="J105" s="1208" t="n">
        <v>90</v>
      </c>
      <c r="K105" s="1209" t="n">
        <v>260</v>
      </c>
      <c r="L105" s="1209" t="n">
        <v>2900</v>
      </c>
      <c r="M105" s="1340" t="n">
        <v>22.3345556954726</v>
      </c>
      <c r="N105" s="1420" t="n">
        <v>1114.0848</v>
      </c>
      <c r="O105" s="1213" t="n">
        <v>28803.1065803888</v>
      </c>
      <c r="P105" s="1300" t="n">
        <v>24979.9032488363</v>
      </c>
      <c r="Q105" s="1344" t="n">
        <v>53783.009829225</v>
      </c>
    </row>
    <row r="106" customFormat="false" ht="16.5" hidden="false" customHeight="true" outlineLevel="0" collapsed="false">
      <c r="A106" s="1324" t="s">
        <v>368</v>
      </c>
      <c r="B106" s="1337" t="n">
        <f aca="false">J106</f>
        <v>90</v>
      </c>
      <c r="C106" s="1337" t="s">
        <v>496</v>
      </c>
      <c r="D106" s="1337" t="n">
        <f aca="false">K106</f>
        <v>260</v>
      </c>
      <c r="E106" s="1337" t="s">
        <v>496</v>
      </c>
      <c r="F106" s="1357" t="n">
        <f aca="false">L106</f>
        <v>2950</v>
      </c>
      <c r="G106" s="1337" t="s">
        <v>496</v>
      </c>
      <c r="H106" s="1325" t="n">
        <v>2</v>
      </c>
      <c r="I106" s="1327" t="s">
        <v>497</v>
      </c>
      <c r="J106" s="1208" t="n">
        <v>90</v>
      </c>
      <c r="K106" s="1209" t="n">
        <v>260</v>
      </c>
      <c r="L106" s="1209" t="n">
        <v>2950</v>
      </c>
      <c r="M106" s="1340" t="n">
        <v>22.6754590248379</v>
      </c>
      <c r="N106" s="1420" t="n">
        <v>1135.9296</v>
      </c>
      <c r="O106" s="1213" t="n">
        <v>29200.5842008275</v>
      </c>
      <c r="P106" s="1300" t="n">
        <v>25305.3233855325</v>
      </c>
      <c r="Q106" s="1344" t="n">
        <v>54505.90758636</v>
      </c>
    </row>
    <row r="107" customFormat="false" ht="16.5" hidden="false" customHeight="true" outlineLevel="0" collapsed="false">
      <c r="A107" s="1324" t="s">
        <v>368</v>
      </c>
      <c r="B107" s="1346" t="n">
        <f aca="false">J107</f>
        <v>90</v>
      </c>
      <c r="C107" s="1346" t="s">
        <v>496</v>
      </c>
      <c r="D107" s="1346" t="n">
        <f aca="false">K107</f>
        <v>260</v>
      </c>
      <c r="E107" s="1346" t="s">
        <v>496</v>
      </c>
      <c r="F107" s="1358" t="n">
        <f aca="false">L107</f>
        <v>3000</v>
      </c>
      <c r="G107" s="1346" t="s">
        <v>496</v>
      </c>
      <c r="H107" s="1348" t="n">
        <v>2</v>
      </c>
      <c r="I107" s="1349" t="s">
        <v>497</v>
      </c>
      <c r="J107" s="1219" t="n">
        <v>90</v>
      </c>
      <c r="K107" s="1220" t="n">
        <v>260</v>
      </c>
      <c r="L107" s="1220" t="n">
        <v>3000</v>
      </c>
      <c r="M107" s="1401" t="n">
        <v>23.0163623542032</v>
      </c>
      <c r="N107" s="1422" t="n">
        <v>1157.7744</v>
      </c>
      <c r="O107" s="1224" t="n">
        <v>29598.061952475</v>
      </c>
      <c r="P107" s="1303" t="n">
        <v>25846.7805660263</v>
      </c>
      <c r="Q107" s="1370" t="n">
        <v>55444.8425185013</v>
      </c>
    </row>
    <row r="108" customFormat="false" ht="16.5" hidden="false" customHeight="false" outlineLevel="0" collapsed="false">
      <c r="A108" s="1202" t="s">
        <v>530</v>
      </c>
      <c r="B108" s="1202"/>
      <c r="C108" s="1202"/>
      <c r="D108" s="1202"/>
      <c r="E108" s="1202"/>
      <c r="F108" s="1202"/>
      <c r="G108" s="1202"/>
      <c r="H108" s="1202"/>
      <c r="I108" s="1202"/>
      <c r="J108" s="1202"/>
      <c r="K108" s="1202"/>
      <c r="L108" s="1202"/>
      <c r="M108" s="1202"/>
      <c r="N108" s="1202"/>
      <c r="O108" s="1202"/>
      <c r="P108" s="1202"/>
      <c r="Q108" s="1202"/>
    </row>
    <row r="109" customFormat="false" ht="16.5" hidden="false" customHeight="false" outlineLevel="0" collapsed="false">
      <c r="A109" s="1324" t="s">
        <v>368</v>
      </c>
      <c r="B109" s="1325" t="n">
        <f aca="false">J109</f>
        <v>90</v>
      </c>
      <c r="C109" s="1325" t="s">
        <v>496</v>
      </c>
      <c r="D109" s="1325" t="n">
        <f aca="false">K109</f>
        <v>300</v>
      </c>
      <c r="E109" s="1325" t="s">
        <v>496</v>
      </c>
      <c r="F109" s="1357" t="n">
        <f aca="false">L109</f>
        <v>600</v>
      </c>
      <c r="G109" s="1325" t="s">
        <v>496</v>
      </c>
      <c r="H109" s="1325" t="n">
        <v>4</v>
      </c>
      <c r="I109" s="1327" t="s">
        <v>497</v>
      </c>
      <c r="J109" s="1225" t="n">
        <v>90</v>
      </c>
      <c r="K109" s="1226" t="n">
        <v>300</v>
      </c>
      <c r="L109" s="1226" t="n">
        <v>600</v>
      </c>
      <c r="M109" s="1428" t="n">
        <v>6.77776326251</v>
      </c>
      <c r="N109" s="1429" t="n">
        <v>142.68</v>
      </c>
      <c r="O109" s="1430" t="n">
        <v>11857.545196335</v>
      </c>
      <c r="P109" s="1297" t="n">
        <v>6024.56272698375</v>
      </c>
      <c r="Q109" s="1373" t="n">
        <v>17882.1079233188</v>
      </c>
    </row>
    <row r="110" customFormat="false" ht="16.5" hidden="false" customHeight="false" outlineLevel="0" collapsed="false">
      <c r="A110" s="1324" t="s">
        <v>368</v>
      </c>
      <c r="B110" s="1337" t="n">
        <f aca="false">J110</f>
        <v>90</v>
      </c>
      <c r="C110" s="1337" t="s">
        <v>496</v>
      </c>
      <c r="D110" s="1337" t="n">
        <f aca="false">K110</f>
        <v>300</v>
      </c>
      <c r="E110" s="1337" t="s">
        <v>496</v>
      </c>
      <c r="F110" s="1357" t="n">
        <f aca="false">L110</f>
        <v>650</v>
      </c>
      <c r="G110" s="1337" t="s">
        <v>496</v>
      </c>
      <c r="H110" s="1325" t="n">
        <v>4</v>
      </c>
      <c r="I110" s="1327" t="s">
        <v>497</v>
      </c>
      <c r="J110" s="1208" t="n">
        <v>90</v>
      </c>
      <c r="K110" s="1209" t="n">
        <v>300</v>
      </c>
      <c r="L110" s="1209" t="n">
        <v>650</v>
      </c>
      <c r="M110" s="1431" t="n">
        <v>7.26916598227</v>
      </c>
      <c r="N110" s="1432" t="n">
        <v>171.216</v>
      </c>
      <c r="O110" s="1433" t="n">
        <v>12442.683213</v>
      </c>
      <c r="P110" s="1300" t="n">
        <v>6382.20366520875</v>
      </c>
      <c r="Q110" s="1344" t="n">
        <v>18824.8868782088</v>
      </c>
    </row>
    <row r="111" customFormat="false" ht="16.5" hidden="false" customHeight="false" outlineLevel="0" collapsed="false">
      <c r="A111" s="1324" t="s">
        <v>368</v>
      </c>
      <c r="B111" s="1337" t="n">
        <f aca="false">J111</f>
        <v>90</v>
      </c>
      <c r="C111" s="1337" t="s">
        <v>496</v>
      </c>
      <c r="D111" s="1337" t="n">
        <f aca="false">K111</f>
        <v>300</v>
      </c>
      <c r="E111" s="1337" t="s">
        <v>496</v>
      </c>
      <c r="F111" s="1357" t="n">
        <f aca="false">L111</f>
        <v>700</v>
      </c>
      <c r="G111" s="1337" t="s">
        <v>496</v>
      </c>
      <c r="H111" s="1325" t="n">
        <v>4</v>
      </c>
      <c r="I111" s="1327" t="s">
        <v>497</v>
      </c>
      <c r="J111" s="1208" t="n">
        <v>90</v>
      </c>
      <c r="K111" s="1209" t="n">
        <v>300</v>
      </c>
      <c r="L111" s="1209" t="n">
        <v>700</v>
      </c>
      <c r="M111" s="1431" t="n">
        <v>7.77760870203</v>
      </c>
      <c r="N111" s="1432" t="n">
        <v>199.752</v>
      </c>
      <c r="O111" s="1433" t="n">
        <v>13027.821229665</v>
      </c>
      <c r="P111" s="1300" t="n">
        <v>6948.0257857425</v>
      </c>
      <c r="Q111" s="1344" t="n">
        <v>19975.8470154075</v>
      </c>
    </row>
    <row r="112" customFormat="false" ht="16.5" hidden="false" customHeight="false" outlineLevel="0" collapsed="false">
      <c r="A112" s="1324" t="s">
        <v>368</v>
      </c>
      <c r="B112" s="1337" t="n">
        <f aca="false">J112</f>
        <v>90</v>
      </c>
      <c r="C112" s="1337" t="s">
        <v>496</v>
      </c>
      <c r="D112" s="1337" t="n">
        <f aca="false">K112</f>
        <v>300</v>
      </c>
      <c r="E112" s="1337" t="s">
        <v>496</v>
      </c>
      <c r="F112" s="1357" t="n">
        <f aca="false">L112</f>
        <v>750</v>
      </c>
      <c r="G112" s="1337" t="s">
        <v>496</v>
      </c>
      <c r="H112" s="1325" t="n">
        <v>4</v>
      </c>
      <c r="I112" s="1327" t="s">
        <v>497</v>
      </c>
      <c r="J112" s="1208" t="n">
        <v>90</v>
      </c>
      <c r="K112" s="1209" t="n">
        <v>300</v>
      </c>
      <c r="L112" s="1209" t="n">
        <v>750</v>
      </c>
      <c r="M112" s="1431" t="n">
        <v>8.26901142179</v>
      </c>
      <c r="N112" s="1432" t="n">
        <v>228.288</v>
      </c>
      <c r="O112" s="1433" t="n">
        <v>13612.9592463299</v>
      </c>
      <c r="P112" s="1300" t="n">
        <v>7305.6667239675</v>
      </c>
      <c r="Q112" s="1344" t="n">
        <v>20918.6259702974</v>
      </c>
    </row>
    <row r="113" customFormat="false" ht="16.5" hidden="false" customHeight="false" outlineLevel="0" collapsed="false">
      <c r="A113" s="1324" t="s">
        <v>368</v>
      </c>
      <c r="B113" s="1337" t="n">
        <f aca="false">J113</f>
        <v>90</v>
      </c>
      <c r="C113" s="1337" t="s">
        <v>496</v>
      </c>
      <c r="D113" s="1337" t="n">
        <f aca="false">K113</f>
        <v>300</v>
      </c>
      <c r="E113" s="1337" t="s">
        <v>496</v>
      </c>
      <c r="F113" s="1357" t="n">
        <f aca="false">L113</f>
        <v>800</v>
      </c>
      <c r="G113" s="1337" t="s">
        <v>496</v>
      </c>
      <c r="H113" s="1325" t="n">
        <v>4</v>
      </c>
      <c r="I113" s="1327" t="s">
        <v>497</v>
      </c>
      <c r="J113" s="1208" t="n">
        <v>90</v>
      </c>
      <c r="K113" s="1209" t="n">
        <v>300</v>
      </c>
      <c r="L113" s="1209" t="n">
        <v>800</v>
      </c>
      <c r="M113" s="1431" t="n">
        <v>8.76041414155</v>
      </c>
      <c r="N113" s="1432" t="n">
        <v>256.824</v>
      </c>
      <c r="O113" s="1433" t="n">
        <v>14198.097262995</v>
      </c>
      <c r="P113" s="1300" t="n">
        <v>7663.3076621925</v>
      </c>
      <c r="Q113" s="1344" t="n">
        <v>21861.4049251875</v>
      </c>
    </row>
    <row r="114" customFormat="false" ht="16.5" hidden="false" customHeight="false" outlineLevel="0" collapsed="false">
      <c r="A114" s="1324" t="s">
        <v>368</v>
      </c>
      <c r="B114" s="1337" t="n">
        <f aca="false">J114</f>
        <v>90</v>
      </c>
      <c r="C114" s="1337" t="s">
        <v>496</v>
      </c>
      <c r="D114" s="1337" t="n">
        <f aca="false">K114</f>
        <v>300</v>
      </c>
      <c r="E114" s="1337" t="s">
        <v>496</v>
      </c>
      <c r="F114" s="1357" t="n">
        <f aca="false">L114</f>
        <v>850</v>
      </c>
      <c r="G114" s="1337" t="s">
        <v>496</v>
      </c>
      <c r="H114" s="1325" t="n">
        <v>4</v>
      </c>
      <c r="I114" s="1327" t="s">
        <v>497</v>
      </c>
      <c r="J114" s="1208" t="n">
        <v>90</v>
      </c>
      <c r="K114" s="1209" t="n">
        <v>300</v>
      </c>
      <c r="L114" s="1209" t="n">
        <v>850</v>
      </c>
      <c r="M114" s="1431" t="n">
        <v>9.26885686131</v>
      </c>
      <c r="N114" s="1432" t="n">
        <v>285.36</v>
      </c>
      <c r="O114" s="1433" t="n">
        <v>14783.23527966</v>
      </c>
      <c r="P114" s="1300" t="n">
        <v>8229.12978272625</v>
      </c>
      <c r="Q114" s="1344" t="n">
        <v>23012.3650623863</v>
      </c>
    </row>
    <row r="115" customFormat="false" ht="16.5" hidden="false" customHeight="false" outlineLevel="0" collapsed="false">
      <c r="A115" s="1324" t="s">
        <v>368</v>
      </c>
      <c r="B115" s="1337" t="n">
        <f aca="false">J115</f>
        <v>90</v>
      </c>
      <c r="C115" s="1337" t="s">
        <v>496</v>
      </c>
      <c r="D115" s="1337" t="n">
        <f aca="false">K115</f>
        <v>300</v>
      </c>
      <c r="E115" s="1337" t="s">
        <v>496</v>
      </c>
      <c r="F115" s="1357" t="n">
        <f aca="false">L115</f>
        <v>900</v>
      </c>
      <c r="G115" s="1337" t="s">
        <v>496</v>
      </c>
      <c r="H115" s="1325" t="n">
        <v>4</v>
      </c>
      <c r="I115" s="1327" t="s">
        <v>497</v>
      </c>
      <c r="J115" s="1208" t="n">
        <v>90</v>
      </c>
      <c r="K115" s="1209" t="n">
        <v>300</v>
      </c>
      <c r="L115" s="1209" t="n">
        <v>900</v>
      </c>
      <c r="M115" s="1431" t="n">
        <v>9.76025958107</v>
      </c>
      <c r="N115" s="1432" t="n">
        <v>313.896</v>
      </c>
      <c r="O115" s="1433" t="n">
        <v>15368.373296325</v>
      </c>
      <c r="P115" s="1300" t="n">
        <v>8586.77072095125</v>
      </c>
      <c r="Q115" s="1344" t="n">
        <v>23955.1440172763</v>
      </c>
    </row>
    <row r="116" customFormat="false" ht="16.5" hidden="false" customHeight="false" outlineLevel="0" collapsed="false">
      <c r="A116" s="1324" t="s">
        <v>368</v>
      </c>
      <c r="B116" s="1337" t="n">
        <f aca="false">J116</f>
        <v>90</v>
      </c>
      <c r="C116" s="1337" t="s">
        <v>496</v>
      </c>
      <c r="D116" s="1337" t="n">
        <f aca="false">K116</f>
        <v>300</v>
      </c>
      <c r="E116" s="1337" t="s">
        <v>496</v>
      </c>
      <c r="F116" s="1357" t="n">
        <f aca="false">L116</f>
        <v>950</v>
      </c>
      <c r="G116" s="1337" t="s">
        <v>496</v>
      </c>
      <c r="H116" s="1325" t="n">
        <v>4</v>
      </c>
      <c r="I116" s="1327" t="s">
        <v>497</v>
      </c>
      <c r="J116" s="1208" t="n">
        <v>90</v>
      </c>
      <c r="K116" s="1209" t="n">
        <v>300</v>
      </c>
      <c r="L116" s="1209" t="n">
        <v>950</v>
      </c>
      <c r="M116" s="1431" t="n">
        <v>10.26870230083</v>
      </c>
      <c r="N116" s="1432" t="n">
        <v>342.432</v>
      </c>
      <c r="O116" s="1433" t="n">
        <v>15953.51131299</v>
      </c>
      <c r="P116" s="1300" t="n">
        <v>9152.592841485</v>
      </c>
      <c r="Q116" s="1344" t="n">
        <v>25106.104154475</v>
      </c>
    </row>
    <row r="117" customFormat="false" ht="16.5" hidden="false" customHeight="false" outlineLevel="0" collapsed="false">
      <c r="A117" s="1324" t="s">
        <v>368</v>
      </c>
      <c r="B117" s="1337" t="n">
        <f aca="false">J117</f>
        <v>90</v>
      </c>
      <c r="C117" s="1337" t="s">
        <v>496</v>
      </c>
      <c r="D117" s="1337" t="n">
        <f aca="false">K117</f>
        <v>300</v>
      </c>
      <c r="E117" s="1337" t="s">
        <v>496</v>
      </c>
      <c r="F117" s="1357" t="n">
        <f aca="false">L117</f>
        <v>1000</v>
      </c>
      <c r="G117" s="1337" t="s">
        <v>496</v>
      </c>
      <c r="H117" s="1325" t="n">
        <v>4</v>
      </c>
      <c r="I117" s="1327" t="s">
        <v>497</v>
      </c>
      <c r="J117" s="1208" t="n">
        <v>90</v>
      </c>
      <c r="K117" s="1209" t="n">
        <v>300</v>
      </c>
      <c r="L117" s="1209" t="n">
        <v>1000</v>
      </c>
      <c r="M117" s="1431" t="n">
        <v>10.76010502059</v>
      </c>
      <c r="N117" s="1432" t="n">
        <v>370.968</v>
      </c>
      <c r="O117" s="1433" t="n">
        <v>16538.649329655</v>
      </c>
      <c r="P117" s="1300" t="n">
        <v>9510.23377971</v>
      </c>
      <c r="Q117" s="1344" t="n">
        <v>26048.883109365</v>
      </c>
    </row>
    <row r="118" customFormat="false" ht="16.5" hidden="false" customHeight="false" outlineLevel="0" collapsed="false">
      <c r="A118" s="1324" t="s">
        <v>368</v>
      </c>
      <c r="B118" s="1337" t="n">
        <f aca="false">J118</f>
        <v>90</v>
      </c>
      <c r="C118" s="1337" t="s">
        <v>496</v>
      </c>
      <c r="D118" s="1337" t="n">
        <f aca="false">K118</f>
        <v>300</v>
      </c>
      <c r="E118" s="1337" t="s">
        <v>496</v>
      </c>
      <c r="F118" s="1357" t="n">
        <f aca="false">L118</f>
        <v>1050</v>
      </c>
      <c r="G118" s="1337" t="s">
        <v>496</v>
      </c>
      <c r="H118" s="1325" t="n">
        <v>4</v>
      </c>
      <c r="I118" s="1327" t="s">
        <v>497</v>
      </c>
      <c r="J118" s="1208" t="n">
        <v>90</v>
      </c>
      <c r="K118" s="1209" t="n">
        <v>300</v>
      </c>
      <c r="L118" s="1209" t="n">
        <v>1050</v>
      </c>
      <c r="M118" s="1431" t="n">
        <v>11.26854774035</v>
      </c>
      <c r="N118" s="1432" t="n">
        <v>399.504</v>
      </c>
      <c r="O118" s="1433" t="n">
        <v>17123.78734632</v>
      </c>
      <c r="P118" s="1300" t="n">
        <v>10076.0559002438</v>
      </c>
      <c r="Q118" s="1344" t="n">
        <v>27199.8432465638</v>
      </c>
    </row>
    <row r="119" customFormat="false" ht="16.5" hidden="false" customHeight="false" outlineLevel="0" collapsed="false">
      <c r="A119" s="1324" t="s">
        <v>368</v>
      </c>
      <c r="B119" s="1325" t="n">
        <f aca="false">J119</f>
        <v>90</v>
      </c>
      <c r="C119" s="1325" t="s">
        <v>496</v>
      </c>
      <c r="D119" s="1325" t="n">
        <f aca="false">K119</f>
        <v>300</v>
      </c>
      <c r="E119" s="1325" t="s">
        <v>496</v>
      </c>
      <c r="F119" s="1357" t="n">
        <f aca="false">L119</f>
        <v>1100</v>
      </c>
      <c r="G119" s="1325" t="s">
        <v>496</v>
      </c>
      <c r="H119" s="1325" t="n">
        <v>4</v>
      </c>
      <c r="I119" s="1327" t="s">
        <v>497</v>
      </c>
      <c r="J119" s="1208" t="n">
        <v>90</v>
      </c>
      <c r="K119" s="1209" t="n">
        <v>300</v>
      </c>
      <c r="L119" s="1209" t="n">
        <v>1100</v>
      </c>
      <c r="M119" s="1431" t="n">
        <v>11.75995046011</v>
      </c>
      <c r="N119" s="1432" t="n">
        <v>428.04</v>
      </c>
      <c r="O119" s="1433" t="n">
        <v>17708.925362985</v>
      </c>
      <c r="P119" s="1300" t="n">
        <v>10433.6968384688</v>
      </c>
      <c r="Q119" s="1344" t="n">
        <v>28142.6222014538</v>
      </c>
    </row>
    <row r="120" customFormat="false" ht="16.5" hidden="false" customHeight="false" outlineLevel="0" collapsed="false">
      <c r="A120" s="1324" t="s">
        <v>368</v>
      </c>
      <c r="B120" s="1337" t="n">
        <f aca="false">J120</f>
        <v>90</v>
      </c>
      <c r="C120" s="1337" t="s">
        <v>496</v>
      </c>
      <c r="D120" s="1337" t="n">
        <f aca="false">K120</f>
        <v>300</v>
      </c>
      <c r="E120" s="1337" t="s">
        <v>496</v>
      </c>
      <c r="F120" s="1357" t="n">
        <f aca="false">L120</f>
        <v>1150</v>
      </c>
      <c r="G120" s="1337" t="s">
        <v>496</v>
      </c>
      <c r="H120" s="1325" t="n">
        <v>4</v>
      </c>
      <c r="I120" s="1327" t="s">
        <v>497</v>
      </c>
      <c r="J120" s="1208" t="n">
        <v>90</v>
      </c>
      <c r="K120" s="1209" t="n">
        <v>300</v>
      </c>
      <c r="L120" s="1209" t="n">
        <v>1150</v>
      </c>
      <c r="M120" s="1431" t="n">
        <v>12.25135317987</v>
      </c>
      <c r="N120" s="1432" t="n">
        <v>456.576</v>
      </c>
      <c r="O120" s="1433" t="n">
        <v>18294.06337965</v>
      </c>
      <c r="P120" s="1300" t="n">
        <v>10791.3377766938</v>
      </c>
      <c r="Q120" s="1344" t="n">
        <v>29085.4011563438</v>
      </c>
    </row>
    <row r="121" customFormat="false" ht="16.5" hidden="false" customHeight="false" outlineLevel="0" collapsed="false">
      <c r="A121" s="1324" t="s">
        <v>368</v>
      </c>
      <c r="B121" s="1337" t="n">
        <f aca="false">J121</f>
        <v>90</v>
      </c>
      <c r="C121" s="1337" t="s">
        <v>496</v>
      </c>
      <c r="D121" s="1337" t="n">
        <f aca="false">K121</f>
        <v>300</v>
      </c>
      <c r="E121" s="1337" t="s">
        <v>496</v>
      </c>
      <c r="F121" s="1357" t="n">
        <f aca="false">L121</f>
        <v>1200</v>
      </c>
      <c r="G121" s="1337" t="s">
        <v>496</v>
      </c>
      <c r="H121" s="1325" t="n">
        <v>4</v>
      </c>
      <c r="I121" s="1327" t="s">
        <v>497</v>
      </c>
      <c r="J121" s="1208" t="n">
        <v>90</v>
      </c>
      <c r="K121" s="1209" t="n">
        <v>300</v>
      </c>
      <c r="L121" s="1209" t="n">
        <v>1200</v>
      </c>
      <c r="M121" s="1431" t="n">
        <v>12.83829589963</v>
      </c>
      <c r="N121" s="1432" t="n">
        <v>485.112</v>
      </c>
      <c r="O121" s="1433" t="n">
        <v>18952.3433203763</v>
      </c>
      <c r="P121" s="1300" t="n">
        <v>11357.1598972275</v>
      </c>
      <c r="Q121" s="1344" t="n">
        <v>30309.5032176038</v>
      </c>
    </row>
    <row r="122" customFormat="false" ht="16.5" hidden="false" customHeight="false" outlineLevel="0" collapsed="false">
      <c r="A122" s="1324" t="s">
        <v>368</v>
      </c>
      <c r="B122" s="1337" t="n">
        <f aca="false">J122</f>
        <v>90</v>
      </c>
      <c r="C122" s="1337" t="s">
        <v>496</v>
      </c>
      <c r="D122" s="1337" t="n">
        <f aca="false">K122</f>
        <v>300</v>
      </c>
      <c r="E122" s="1337" t="s">
        <v>496</v>
      </c>
      <c r="F122" s="1357" t="n">
        <f aca="false">L122</f>
        <v>1250</v>
      </c>
      <c r="G122" s="1337" t="s">
        <v>496</v>
      </c>
      <c r="H122" s="1325" t="n">
        <v>4</v>
      </c>
      <c r="I122" s="1327" t="s">
        <v>497</v>
      </c>
      <c r="J122" s="1208" t="n">
        <v>90</v>
      </c>
      <c r="K122" s="1209" t="n">
        <v>300</v>
      </c>
      <c r="L122" s="1209" t="n">
        <v>1250</v>
      </c>
      <c r="M122" s="1431" t="n">
        <v>13.32969861939</v>
      </c>
      <c r="N122" s="1432" t="n">
        <v>513.648</v>
      </c>
      <c r="O122" s="1433" t="n">
        <v>19537.4813370413</v>
      </c>
      <c r="P122" s="1300" t="n">
        <v>11714.8007042438</v>
      </c>
      <c r="Q122" s="1344" t="n">
        <v>31252.282041285</v>
      </c>
    </row>
    <row r="123" customFormat="false" ht="16.5" hidden="false" customHeight="false" outlineLevel="0" collapsed="false">
      <c r="A123" s="1324" t="s">
        <v>368</v>
      </c>
      <c r="B123" s="1337" t="n">
        <f aca="false">J123</f>
        <v>90</v>
      </c>
      <c r="C123" s="1337" t="s">
        <v>496</v>
      </c>
      <c r="D123" s="1337" t="n">
        <f aca="false">K123</f>
        <v>300</v>
      </c>
      <c r="E123" s="1337" t="s">
        <v>496</v>
      </c>
      <c r="F123" s="1357" t="n">
        <f aca="false">L123</f>
        <v>1300</v>
      </c>
      <c r="G123" s="1337" t="s">
        <v>496</v>
      </c>
      <c r="H123" s="1325" t="n">
        <v>4</v>
      </c>
      <c r="I123" s="1327" t="s">
        <v>497</v>
      </c>
      <c r="J123" s="1208" t="n">
        <v>90</v>
      </c>
      <c r="K123" s="1209" t="n">
        <v>300</v>
      </c>
      <c r="L123" s="1209" t="n">
        <v>1300</v>
      </c>
      <c r="M123" s="1431" t="n">
        <v>13.83814133915</v>
      </c>
      <c r="N123" s="1432" t="n">
        <v>542.184</v>
      </c>
      <c r="O123" s="1433" t="n">
        <v>20122.6193537063</v>
      </c>
      <c r="P123" s="1300" t="n">
        <v>12280.6228247775</v>
      </c>
      <c r="Q123" s="1344" t="n">
        <v>32403.2421784838</v>
      </c>
    </row>
    <row r="124" customFormat="false" ht="16.5" hidden="false" customHeight="false" outlineLevel="0" collapsed="false">
      <c r="A124" s="1324" t="s">
        <v>368</v>
      </c>
      <c r="B124" s="1337" t="n">
        <f aca="false">J124</f>
        <v>90</v>
      </c>
      <c r="C124" s="1337" t="s">
        <v>496</v>
      </c>
      <c r="D124" s="1337" t="n">
        <f aca="false">K124</f>
        <v>300</v>
      </c>
      <c r="E124" s="1337" t="s">
        <v>496</v>
      </c>
      <c r="F124" s="1357" t="n">
        <f aca="false">L124</f>
        <v>1350</v>
      </c>
      <c r="G124" s="1337" t="s">
        <v>496</v>
      </c>
      <c r="H124" s="1325" t="n">
        <v>4</v>
      </c>
      <c r="I124" s="1327" t="s">
        <v>497</v>
      </c>
      <c r="J124" s="1208" t="n">
        <v>90</v>
      </c>
      <c r="K124" s="1209" t="n">
        <v>300</v>
      </c>
      <c r="L124" s="1209" t="n">
        <v>1350</v>
      </c>
      <c r="M124" s="1431" t="n">
        <v>14.32954405891</v>
      </c>
      <c r="N124" s="1432" t="n">
        <v>570.72</v>
      </c>
      <c r="O124" s="1433" t="n">
        <v>20707.7573703713</v>
      </c>
      <c r="P124" s="1300" t="n">
        <v>12638.2637630025</v>
      </c>
      <c r="Q124" s="1344" t="n">
        <v>33346.0211333738</v>
      </c>
    </row>
    <row r="125" customFormat="false" ht="16.5" hidden="false" customHeight="false" outlineLevel="0" collapsed="false">
      <c r="A125" s="1324" t="s">
        <v>368</v>
      </c>
      <c r="B125" s="1337" t="n">
        <f aca="false">J125</f>
        <v>90</v>
      </c>
      <c r="C125" s="1337" t="s">
        <v>496</v>
      </c>
      <c r="D125" s="1337" t="n">
        <f aca="false">K125</f>
        <v>300</v>
      </c>
      <c r="E125" s="1337" t="s">
        <v>496</v>
      </c>
      <c r="F125" s="1357" t="n">
        <f aca="false">L125</f>
        <v>1400</v>
      </c>
      <c r="G125" s="1337" t="s">
        <v>496</v>
      </c>
      <c r="H125" s="1325" t="n">
        <v>4</v>
      </c>
      <c r="I125" s="1327" t="s">
        <v>497</v>
      </c>
      <c r="J125" s="1208" t="n">
        <v>90</v>
      </c>
      <c r="K125" s="1209" t="n">
        <v>300</v>
      </c>
      <c r="L125" s="1209" t="n">
        <v>1400</v>
      </c>
      <c r="M125" s="1431" t="n">
        <v>14.83798677867</v>
      </c>
      <c r="N125" s="1432" t="n">
        <v>599.256</v>
      </c>
      <c r="O125" s="1433" t="n">
        <v>21292.8953870363</v>
      </c>
      <c r="P125" s="1300" t="n">
        <v>13204.0858835363</v>
      </c>
      <c r="Q125" s="1344" t="n">
        <v>34496.9812705725</v>
      </c>
    </row>
    <row r="126" customFormat="false" ht="16.5" hidden="false" customHeight="false" outlineLevel="0" collapsed="false">
      <c r="A126" s="1324" t="s">
        <v>368</v>
      </c>
      <c r="B126" s="1337" t="n">
        <f aca="false">J126</f>
        <v>90</v>
      </c>
      <c r="C126" s="1337" t="s">
        <v>496</v>
      </c>
      <c r="D126" s="1337" t="n">
        <f aca="false">K126</f>
        <v>300</v>
      </c>
      <c r="E126" s="1337" t="s">
        <v>496</v>
      </c>
      <c r="F126" s="1357" t="n">
        <f aca="false">L126</f>
        <v>1450</v>
      </c>
      <c r="G126" s="1337" t="s">
        <v>496</v>
      </c>
      <c r="H126" s="1325" t="n">
        <v>4</v>
      </c>
      <c r="I126" s="1327" t="s">
        <v>497</v>
      </c>
      <c r="J126" s="1208" t="n">
        <v>90</v>
      </c>
      <c r="K126" s="1209" t="n">
        <v>300</v>
      </c>
      <c r="L126" s="1209" t="n">
        <v>1450</v>
      </c>
      <c r="M126" s="1431" t="n">
        <v>15.32938949843</v>
      </c>
      <c r="N126" s="1432" t="n">
        <v>627.792</v>
      </c>
      <c r="O126" s="1433" t="n">
        <v>21878.0334037013</v>
      </c>
      <c r="P126" s="1300" t="n">
        <v>13561.7268217613</v>
      </c>
      <c r="Q126" s="1344" t="n">
        <v>35439.7602254625</v>
      </c>
    </row>
    <row r="127" customFormat="false" ht="16.5" hidden="false" customHeight="false" outlineLevel="0" collapsed="false">
      <c r="A127" s="1324" t="s">
        <v>368</v>
      </c>
      <c r="B127" s="1337" t="n">
        <f aca="false">J127</f>
        <v>90</v>
      </c>
      <c r="C127" s="1337" t="s">
        <v>496</v>
      </c>
      <c r="D127" s="1337" t="n">
        <f aca="false">K127</f>
        <v>300</v>
      </c>
      <c r="E127" s="1337" t="s">
        <v>496</v>
      </c>
      <c r="F127" s="1357" t="n">
        <f aca="false">L127</f>
        <v>1500</v>
      </c>
      <c r="G127" s="1337" t="s">
        <v>496</v>
      </c>
      <c r="H127" s="1325" t="n">
        <v>4</v>
      </c>
      <c r="I127" s="1327" t="s">
        <v>497</v>
      </c>
      <c r="J127" s="1208" t="n">
        <v>90</v>
      </c>
      <c r="K127" s="1209" t="n">
        <v>300</v>
      </c>
      <c r="L127" s="1209" t="n">
        <v>1500</v>
      </c>
      <c r="M127" s="1431" t="n">
        <v>15.98239711099</v>
      </c>
      <c r="N127" s="1432" t="n">
        <v>656.328</v>
      </c>
      <c r="O127" s="1433" t="n">
        <v>23119.9660780425</v>
      </c>
      <c r="P127" s="1300" t="n">
        <v>14127.548942295</v>
      </c>
      <c r="Q127" s="1344" t="n">
        <v>37247.5150203375</v>
      </c>
    </row>
    <row r="128" customFormat="false" ht="16.5" hidden="false" customHeight="false" outlineLevel="0" collapsed="false">
      <c r="A128" s="1324" t="s">
        <v>368</v>
      </c>
      <c r="B128" s="1337" t="n">
        <f aca="false">J128</f>
        <v>90</v>
      </c>
      <c r="C128" s="1337" t="s">
        <v>496</v>
      </c>
      <c r="D128" s="1337" t="n">
        <f aca="false">K128</f>
        <v>300</v>
      </c>
      <c r="E128" s="1337" t="s">
        <v>496</v>
      </c>
      <c r="F128" s="1357" t="n">
        <f aca="false">L128</f>
        <v>1550</v>
      </c>
      <c r="G128" s="1337" t="s">
        <v>496</v>
      </c>
      <c r="H128" s="1325" t="n">
        <v>4</v>
      </c>
      <c r="I128" s="1327" t="s">
        <v>497</v>
      </c>
      <c r="J128" s="1208" t="n">
        <v>90</v>
      </c>
      <c r="K128" s="1209" t="n">
        <v>300</v>
      </c>
      <c r="L128" s="1209" t="n">
        <v>1550</v>
      </c>
      <c r="M128" s="1431" t="n">
        <v>16.47379983075</v>
      </c>
      <c r="N128" s="1432" t="n">
        <v>684.864</v>
      </c>
      <c r="O128" s="1433" t="n">
        <v>23705.1040947075</v>
      </c>
      <c r="P128" s="1300" t="n">
        <v>14485.18988052</v>
      </c>
      <c r="Q128" s="1344" t="n">
        <v>38190.2939752275</v>
      </c>
    </row>
    <row r="129" customFormat="false" ht="16.5" hidden="false" customHeight="false" outlineLevel="0" collapsed="false">
      <c r="A129" s="1324" t="s">
        <v>368</v>
      </c>
      <c r="B129" s="1325" t="n">
        <f aca="false">J129</f>
        <v>90</v>
      </c>
      <c r="C129" s="1325" t="s">
        <v>496</v>
      </c>
      <c r="D129" s="1325" t="n">
        <f aca="false">K129</f>
        <v>300</v>
      </c>
      <c r="E129" s="1325" t="s">
        <v>496</v>
      </c>
      <c r="F129" s="1357" t="n">
        <f aca="false">L129</f>
        <v>1600</v>
      </c>
      <c r="G129" s="1325" t="s">
        <v>496</v>
      </c>
      <c r="H129" s="1325" t="n">
        <v>4</v>
      </c>
      <c r="I129" s="1327" t="s">
        <v>497</v>
      </c>
      <c r="J129" s="1208" t="n">
        <v>90</v>
      </c>
      <c r="K129" s="1209" t="n">
        <v>300</v>
      </c>
      <c r="L129" s="1209" t="n">
        <v>1600</v>
      </c>
      <c r="M129" s="1431" t="n">
        <v>16.96520255051</v>
      </c>
      <c r="N129" s="1432" t="n">
        <v>713.4</v>
      </c>
      <c r="O129" s="1433" t="n">
        <v>24290.2421113725</v>
      </c>
      <c r="P129" s="1300" t="n">
        <v>14842.830818745</v>
      </c>
      <c r="Q129" s="1344" t="n">
        <v>39133.0729301175</v>
      </c>
    </row>
    <row r="130" customFormat="false" ht="16.5" hidden="false" customHeight="false" outlineLevel="0" collapsed="false">
      <c r="A130" s="1324" t="s">
        <v>368</v>
      </c>
      <c r="B130" s="1337" t="n">
        <f aca="false">J130</f>
        <v>90</v>
      </c>
      <c r="C130" s="1337" t="s">
        <v>496</v>
      </c>
      <c r="D130" s="1337" t="n">
        <f aca="false">K130</f>
        <v>300</v>
      </c>
      <c r="E130" s="1337" t="s">
        <v>496</v>
      </c>
      <c r="F130" s="1357" t="n">
        <f aca="false">L130</f>
        <v>1650</v>
      </c>
      <c r="G130" s="1337" t="s">
        <v>496</v>
      </c>
      <c r="H130" s="1325" t="n">
        <v>4</v>
      </c>
      <c r="I130" s="1327" t="s">
        <v>497</v>
      </c>
      <c r="J130" s="1208" t="n">
        <v>90</v>
      </c>
      <c r="K130" s="1209" t="n">
        <v>300</v>
      </c>
      <c r="L130" s="1209" t="n">
        <v>1650</v>
      </c>
      <c r="M130" s="1431" t="n">
        <v>17.47364527027</v>
      </c>
      <c r="N130" s="1432" t="n">
        <v>741.936</v>
      </c>
      <c r="O130" s="1433" t="n">
        <v>24875.3801280375</v>
      </c>
      <c r="P130" s="1300" t="n">
        <v>15408.6529392788</v>
      </c>
      <c r="Q130" s="1344" t="n">
        <v>40284.0330673163</v>
      </c>
    </row>
    <row r="131" customFormat="false" ht="16.5" hidden="false" customHeight="false" outlineLevel="0" collapsed="false">
      <c r="A131" s="1324" t="s">
        <v>368</v>
      </c>
      <c r="B131" s="1337" t="n">
        <f aca="false">J131</f>
        <v>90</v>
      </c>
      <c r="C131" s="1337" t="s">
        <v>496</v>
      </c>
      <c r="D131" s="1337" t="n">
        <f aca="false">K131</f>
        <v>300</v>
      </c>
      <c r="E131" s="1337" t="s">
        <v>496</v>
      </c>
      <c r="F131" s="1357" t="n">
        <f aca="false">L131</f>
        <v>1700</v>
      </c>
      <c r="G131" s="1337" t="s">
        <v>496</v>
      </c>
      <c r="H131" s="1325" t="n">
        <v>4</v>
      </c>
      <c r="I131" s="1327" t="s">
        <v>497</v>
      </c>
      <c r="J131" s="1208" t="n">
        <v>90</v>
      </c>
      <c r="K131" s="1209" t="n">
        <v>300</v>
      </c>
      <c r="L131" s="1209" t="n">
        <v>1700</v>
      </c>
      <c r="M131" s="1431" t="n">
        <v>17.96504799003</v>
      </c>
      <c r="N131" s="1432" t="n">
        <v>770.472</v>
      </c>
      <c r="O131" s="1433" t="n">
        <v>25460.5181447025</v>
      </c>
      <c r="P131" s="1300" t="n">
        <v>15766.2938775038</v>
      </c>
      <c r="Q131" s="1344" t="n">
        <v>41226.8120222063</v>
      </c>
    </row>
    <row r="132" customFormat="false" ht="16.5" hidden="false" customHeight="false" outlineLevel="0" collapsed="false">
      <c r="A132" s="1324" t="s">
        <v>368</v>
      </c>
      <c r="B132" s="1337" t="n">
        <f aca="false">J132</f>
        <v>90</v>
      </c>
      <c r="C132" s="1337" t="s">
        <v>496</v>
      </c>
      <c r="D132" s="1337" t="n">
        <f aca="false">K132</f>
        <v>300</v>
      </c>
      <c r="E132" s="1337" t="s">
        <v>496</v>
      </c>
      <c r="F132" s="1357" t="n">
        <f aca="false">L132</f>
        <v>1750</v>
      </c>
      <c r="G132" s="1337" t="s">
        <v>496</v>
      </c>
      <c r="H132" s="1325" t="n">
        <v>4</v>
      </c>
      <c r="I132" s="1327" t="s">
        <v>497</v>
      </c>
      <c r="J132" s="1208" t="n">
        <v>90</v>
      </c>
      <c r="K132" s="1209" t="n">
        <v>300</v>
      </c>
      <c r="L132" s="1209" t="n">
        <v>1750</v>
      </c>
      <c r="M132" s="1431" t="n">
        <v>18.47349070979</v>
      </c>
      <c r="N132" s="1432" t="n">
        <v>799.008</v>
      </c>
      <c r="O132" s="1433" t="n">
        <v>26045.6561613675</v>
      </c>
      <c r="P132" s="1300" t="n">
        <v>16332.1159980375</v>
      </c>
      <c r="Q132" s="1344" t="n">
        <v>42377.772159405</v>
      </c>
    </row>
    <row r="133" customFormat="false" ht="16.5" hidden="false" customHeight="false" outlineLevel="0" collapsed="false">
      <c r="A133" s="1324" t="s">
        <v>368</v>
      </c>
      <c r="B133" s="1337" t="n">
        <f aca="false">J133</f>
        <v>90</v>
      </c>
      <c r="C133" s="1337" t="s">
        <v>496</v>
      </c>
      <c r="D133" s="1337" t="n">
        <f aca="false">K133</f>
        <v>300</v>
      </c>
      <c r="E133" s="1337" t="s">
        <v>496</v>
      </c>
      <c r="F133" s="1357" t="n">
        <f aca="false">L133</f>
        <v>1800</v>
      </c>
      <c r="G133" s="1337" t="s">
        <v>496</v>
      </c>
      <c r="H133" s="1325" t="n">
        <v>4</v>
      </c>
      <c r="I133" s="1327" t="s">
        <v>497</v>
      </c>
      <c r="J133" s="1208" t="n">
        <v>90</v>
      </c>
      <c r="K133" s="1209" t="n">
        <v>300</v>
      </c>
      <c r="L133" s="1209" t="n">
        <v>1800</v>
      </c>
      <c r="M133" s="1431" t="n">
        <v>18.96489342955</v>
      </c>
      <c r="N133" s="1432" t="n">
        <v>827.544</v>
      </c>
      <c r="O133" s="1433" t="n">
        <v>26630.7941780325</v>
      </c>
      <c r="P133" s="1300" t="n">
        <v>16689.7569362625</v>
      </c>
      <c r="Q133" s="1344" t="n">
        <v>43320.551114295</v>
      </c>
    </row>
    <row r="134" customFormat="false" ht="16.5" hidden="false" customHeight="false" outlineLevel="0" collapsed="false">
      <c r="A134" s="1324" t="s">
        <v>368</v>
      </c>
      <c r="B134" s="1337" t="n">
        <f aca="false">J134</f>
        <v>90</v>
      </c>
      <c r="C134" s="1337" t="s">
        <v>496</v>
      </c>
      <c r="D134" s="1337" t="n">
        <f aca="false">K134</f>
        <v>300</v>
      </c>
      <c r="E134" s="1337" t="s">
        <v>496</v>
      </c>
      <c r="F134" s="1357" t="n">
        <f aca="false">L134</f>
        <v>1850</v>
      </c>
      <c r="G134" s="1337" t="s">
        <v>496</v>
      </c>
      <c r="H134" s="1325" t="n">
        <v>4</v>
      </c>
      <c r="I134" s="1327" t="s">
        <v>497</v>
      </c>
      <c r="J134" s="1208" t="n">
        <v>90</v>
      </c>
      <c r="K134" s="1209" t="n">
        <v>300</v>
      </c>
      <c r="L134" s="1209" t="n">
        <v>1850</v>
      </c>
      <c r="M134" s="1431" t="n">
        <v>19.47333614931</v>
      </c>
      <c r="N134" s="1432" t="n">
        <v>856.08</v>
      </c>
      <c r="O134" s="1433" t="n">
        <v>27215.9321946975</v>
      </c>
      <c r="P134" s="1300" t="n">
        <v>17255.5790567963</v>
      </c>
      <c r="Q134" s="1344" t="n">
        <v>44471.5112514938</v>
      </c>
    </row>
    <row r="135" customFormat="false" ht="16.5" hidden="false" customHeight="false" outlineLevel="0" collapsed="false">
      <c r="A135" s="1324" t="s">
        <v>368</v>
      </c>
      <c r="B135" s="1337" t="n">
        <f aca="false">J135</f>
        <v>90</v>
      </c>
      <c r="C135" s="1337" t="s">
        <v>496</v>
      </c>
      <c r="D135" s="1337" t="n">
        <f aca="false">K135</f>
        <v>300</v>
      </c>
      <c r="E135" s="1337" t="s">
        <v>496</v>
      </c>
      <c r="F135" s="1357" t="n">
        <f aca="false">L135</f>
        <v>1900</v>
      </c>
      <c r="G135" s="1337" t="s">
        <v>496</v>
      </c>
      <c r="H135" s="1325" t="n">
        <v>4</v>
      </c>
      <c r="I135" s="1327" t="s">
        <v>497</v>
      </c>
      <c r="J135" s="1208" t="n">
        <v>90</v>
      </c>
      <c r="K135" s="1209" t="n">
        <v>300</v>
      </c>
      <c r="L135" s="1209" t="n">
        <v>1900</v>
      </c>
      <c r="M135" s="1431" t="n">
        <v>19.96473886907</v>
      </c>
      <c r="N135" s="1432" t="n">
        <v>884.616</v>
      </c>
      <c r="O135" s="1433" t="n">
        <v>27801.0702113625</v>
      </c>
      <c r="P135" s="1300" t="n">
        <v>17613.2199950213</v>
      </c>
      <c r="Q135" s="1344" t="n">
        <v>45414.2902063838</v>
      </c>
    </row>
    <row r="136" customFormat="false" ht="16.5" hidden="false" customHeight="false" outlineLevel="0" collapsed="false">
      <c r="A136" s="1324" t="s">
        <v>368</v>
      </c>
      <c r="B136" s="1337" t="n">
        <f aca="false">J136</f>
        <v>90</v>
      </c>
      <c r="C136" s="1337" t="s">
        <v>496</v>
      </c>
      <c r="D136" s="1337" t="n">
        <f aca="false">K136</f>
        <v>300</v>
      </c>
      <c r="E136" s="1337" t="s">
        <v>496</v>
      </c>
      <c r="F136" s="1357" t="n">
        <f aca="false">L136</f>
        <v>1950</v>
      </c>
      <c r="G136" s="1337" t="s">
        <v>496</v>
      </c>
      <c r="H136" s="1325" t="n">
        <v>4</v>
      </c>
      <c r="I136" s="1327" t="s">
        <v>497</v>
      </c>
      <c r="J136" s="1208" t="n">
        <v>90</v>
      </c>
      <c r="K136" s="1209" t="n">
        <v>300</v>
      </c>
      <c r="L136" s="1209" t="n">
        <v>1950</v>
      </c>
      <c r="M136" s="1431" t="n">
        <v>20.53464158883</v>
      </c>
      <c r="N136" s="1432" t="n">
        <v>913.152</v>
      </c>
      <c r="O136" s="1433" t="n">
        <v>28459.3501520888</v>
      </c>
      <c r="P136" s="1300" t="n">
        <v>17970.8609332463</v>
      </c>
      <c r="Q136" s="1344" t="n">
        <v>46430.211085335</v>
      </c>
    </row>
    <row r="137" customFormat="false" ht="16.5" hidden="false" customHeight="false" outlineLevel="0" collapsed="false">
      <c r="A137" s="1324" t="s">
        <v>368</v>
      </c>
      <c r="B137" s="1337" t="n">
        <f aca="false">J137</f>
        <v>90</v>
      </c>
      <c r="C137" s="1337" t="s">
        <v>496</v>
      </c>
      <c r="D137" s="1337" t="n">
        <f aca="false">K137</f>
        <v>300</v>
      </c>
      <c r="E137" s="1337" t="s">
        <v>496</v>
      </c>
      <c r="F137" s="1357" t="n">
        <f aca="false">L137</f>
        <v>2000</v>
      </c>
      <c r="G137" s="1337" t="s">
        <v>496</v>
      </c>
      <c r="H137" s="1325" t="n">
        <v>4</v>
      </c>
      <c r="I137" s="1327" t="s">
        <v>497</v>
      </c>
      <c r="J137" s="1208" t="n">
        <v>90</v>
      </c>
      <c r="K137" s="1209" t="n">
        <v>300</v>
      </c>
      <c r="L137" s="1209" t="n">
        <v>2000</v>
      </c>
      <c r="M137" s="1431" t="n">
        <v>21.13464670859</v>
      </c>
      <c r="N137" s="1432" t="n">
        <v>941.688</v>
      </c>
      <c r="O137" s="1433" t="n">
        <v>29263.0416651675</v>
      </c>
      <c r="P137" s="1300" t="n">
        <v>18536.68305378</v>
      </c>
      <c r="Q137" s="1344" t="n">
        <v>47799.7247189475</v>
      </c>
    </row>
    <row r="138" customFormat="false" ht="16.5" hidden="false" customHeight="false" outlineLevel="0" collapsed="false">
      <c r="A138" s="1324" t="s">
        <v>368</v>
      </c>
      <c r="B138" s="1337" t="n">
        <f aca="false">J138</f>
        <v>90</v>
      </c>
      <c r="C138" s="1337" t="s">
        <v>496</v>
      </c>
      <c r="D138" s="1337" t="n">
        <f aca="false">K138</f>
        <v>300</v>
      </c>
      <c r="E138" s="1337" t="s">
        <v>496</v>
      </c>
      <c r="F138" s="1357" t="n">
        <f aca="false">L138</f>
        <v>2050</v>
      </c>
      <c r="G138" s="1337" t="s">
        <v>496</v>
      </c>
      <c r="H138" s="1325" t="n">
        <v>4</v>
      </c>
      <c r="I138" s="1327" t="s">
        <v>497</v>
      </c>
      <c r="J138" s="1208" t="n">
        <v>90</v>
      </c>
      <c r="K138" s="1209" t="n">
        <v>300</v>
      </c>
      <c r="L138" s="1209" t="n">
        <v>2050</v>
      </c>
      <c r="M138" s="1431" t="n">
        <v>21.62604942835</v>
      </c>
      <c r="N138" s="1432" t="n">
        <v>970.224</v>
      </c>
      <c r="O138" s="1433" t="n">
        <v>29848.1796818325</v>
      </c>
      <c r="P138" s="1300" t="n">
        <v>18894.323992005</v>
      </c>
      <c r="Q138" s="1344" t="n">
        <v>48742.5036738375</v>
      </c>
    </row>
    <row r="139" customFormat="false" ht="16.5" hidden="false" customHeight="false" outlineLevel="0" collapsed="false">
      <c r="A139" s="1324" t="s">
        <v>368</v>
      </c>
      <c r="B139" s="1325" t="n">
        <f aca="false">J139</f>
        <v>90</v>
      </c>
      <c r="C139" s="1325" t="s">
        <v>496</v>
      </c>
      <c r="D139" s="1325" t="n">
        <f aca="false">K139</f>
        <v>300</v>
      </c>
      <c r="E139" s="1325" t="s">
        <v>496</v>
      </c>
      <c r="F139" s="1357" t="n">
        <f aca="false">L139</f>
        <v>2100</v>
      </c>
      <c r="G139" s="1325" t="s">
        <v>496</v>
      </c>
      <c r="H139" s="1325" t="n">
        <v>4</v>
      </c>
      <c r="I139" s="1327" t="s">
        <v>497</v>
      </c>
      <c r="J139" s="1208" t="n">
        <v>90</v>
      </c>
      <c r="K139" s="1209" t="n">
        <v>300</v>
      </c>
      <c r="L139" s="1209" t="n">
        <v>2100</v>
      </c>
      <c r="M139" s="1431" t="n">
        <v>22.13449214811</v>
      </c>
      <c r="N139" s="1432" t="n">
        <v>998.76</v>
      </c>
      <c r="O139" s="1433" t="n">
        <v>30433.3176984975</v>
      </c>
      <c r="P139" s="1300" t="n">
        <v>19460.1461125388</v>
      </c>
      <c r="Q139" s="1344" t="n">
        <v>49893.4638110363</v>
      </c>
    </row>
    <row r="140" customFormat="false" ht="16.5" hidden="false" customHeight="false" outlineLevel="0" collapsed="false">
      <c r="A140" s="1324" t="s">
        <v>368</v>
      </c>
      <c r="B140" s="1337" t="n">
        <f aca="false">J140</f>
        <v>90</v>
      </c>
      <c r="C140" s="1337" t="s">
        <v>496</v>
      </c>
      <c r="D140" s="1337" t="n">
        <f aca="false">K140</f>
        <v>300</v>
      </c>
      <c r="E140" s="1337" t="s">
        <v>496</v>
      </c>
      <c r="F140" s="1357" t="n">
        <f aca="false">L140</f>
        <v>2150</v>
      </c>
      <c r="G140" s="1337" t="s">
        <v>496</v>
      </c>
      <c r="H140" s="1325" t="n">
        <v>4</v>
      </c>
      <c r="I140" s="1327" t="s">
        <v>497</v>
      </c>
      <c r="J140" s="1208" t="n">
        <v>90</v>
      </c>
      <c r="K140" s="1209" t="n">
        <v>300</v>
      </c>
      <c r="L140" s="1209" t="n">
        <v>2150</v>
      </c>
      <c r="M140" s="1431" t="n">
        <v>22.62589486787</v>
      </c>
      <c r="N140" s="1432" t="n">
        <v>1027.296</v>
      </c>
      <c r="O140" s="1433" t="n">
        <v>31018.4555839538</v>
      </c>
      <c r="P140" s="1300" t="n">
        <v>19817.7870507638</v>
      </c>
      <c r="Q140" s="1344" t="n">
        <v>50836.2426347175</v>
      </c>
    </row>
    <row r="141" customFormat="false" ht="16.5" hidden="false" customHeight="false" outlineLevel="0" collapsed="false">
      <c r="A141" s="1324" t="s">
        <v>368</v>
      </c>
      <c r="B141" s="1337" t="n">
        <f aca="false">J141</f>
        <v>90</v>
      </c>
      <c r="C141" s="1337" t="s">
        <v>496</v>
      </c>
      <c r="D141" s="1337" t="n">
        <f aca="false">K141</f>
        <v>300</v>
      </c>
      <c r="E141" s="1337" t="s">
        <v>496</v>
      </c>
      <c r="F141" s="1357" t="n">
        <f aca="false">L141</f>
        <v>2200</v>
      </c>
      <c r="G141" s="1337" t="s">
        <v>496</v>
      </c>
      <c r="H141" s="1325" t="n">
        <v>4</v>
      </c>
      <c r="I141" s="1327" t="s">
        <v>497</v>
      </c>
      <c r="J141" s="1208" t="n">
        <v>90</v>
      </c>
      <c r="K141" s="1209" t="n">
        <v>300</v>
      </c>
      <c r="L141" s="1209" t="n">
        <v>2200</v>
      </c>
      <c r="M141" s="1431" t="n">
        <v>23.13433758763</v>
      </c>
      <c r="N141" s="1432" t="n">
        <v>1055.832</v>
      </c>
      <c r="O141" s="1433" t="n">
        <v>31603.5936006188</v>
      </c>
      <c r="P141" s="1300" t="n">
        <v>20383.6091712975</v>
      </c>
      <c r="Q141" s="1344" t="n">
        <v>51987.2027719163</v>
      </c>
    </row>
    <row r="142" customFormat="false" ht="16.5" hidden="false" customHeight="false" outlineLevel="0" collapsed="false">
      <c r="A142" s="1324" t="s">
        <v>368</v>
      </c>
      <c r="B142" s="1337" t="n">
        <f aca="false">J142</f>
        <v>90</v>
      </c>
      <c r="C142" s="1337" t="s">
        <v>496</v>
      </c>
      <c r="D142" s="1337" t="n">
        <f aca="false">K142</f>
        <v>300</v>
      </c>
      <c r="E142" s="1337" t="s">
        <v>496</v>
      </c>
      <c r="F142" s="1357" t="n">
        <f aca="false">L142</f>
        <v>2250</v>
      </c>
      <c r="G142" s="1337" t="s">
        <v>496</v>
      </c>
      <c r="H142" s="1325" t="n">
        <v>4</v>
      </c>
      <c r="I142" s="1327" t="s">
        <v>497</v>
      </c>
      <c r="J142" s="1208" t="n">
        <v>90</v>
      </c>
      <c r="K142" s="1209" t="n">
        <v>300</v>
      </c>
      <c r="L142" s="1209" t="n">
        <v>2250</v>
      </c>
      <c r="M142" s="1431" t="n">
        <v>23.62574030739</v>
      </c>
      <c r="N142" s="1432" t="n">
        <v>1084.368</v>
      </c>
      <c r="O142" s="1433" t="n">
        <v>32188.7316172838</v>
      </c>
      <c r="P142" s="1300" t="n">
        <v>20741.2501095225</v>
      </c>
      <c r="Q142" s="1344" t="n">
        <v>52929.9817268063</v>
      </c>
    </row>
    <row r="143" customFormat="false" ht="16.5" hidden="false" customHeight="false" outlineLevel="0" collapsed="false">
      <c r="A143" s="1324" t="s">
        <v>368</v>
      </c>
      <c r="B143" s="1337" t="n">
        <f aca="false">J143</f>
        <v>90</v>
      </c>
      <c r="C143" s="1337" t="s">
        <v>496</v>
      </c>
      <c r="D143" s="1337" t="n">
        <f aca="false">K143</f>
        <v>300</v>
      </c>
      <c r="E143" s="1337" t="s">
        <v>496</v>
      </c>
      <c r="F143" s="1357" t="n">
        <f aca="false">L143</f>
        <v>2300</v>
      </c>
      <c r="G143" s="1337" t="s">
        <v>496</v>
      </c>
      <c r="H143" s="1325" t="n">
        <v>4</v>
      </c>
      <c r="I143" s="1327" t="s">
        <v>497</v>
      </c>
      <c r="J143" s="1208" t="n">
        <v>90</v>
      </c>
      <c r="K143" s="1209" t="n">
        <v>300</v>
      </c>
      <c r="L143" s="1209" t="n">
        <v>2300</v>
      </c>
      <c r="M143" s="1431" t="n">
        <v>24.11714302715</v>
      </c>
      <c r="N143" s="1432" t="n">
        <v>1112.904</v>
      </c>
      <c r="O143" s="1433" t="n">
        <v>32773.8696339488</v>
      </c>
      <c r="P143" s="1300" t="n">
        <v>21098.8910477475</v>
      </c>
      <c r="Q143" s="1344" t="n">
        <v>53872.7606816963</v>
      </c>
    </row>
    <row r="144" customFormat="false" ht="16.5" hidden="false" customHeight="false" outlineLevel="0" collapsed="false">
      <c r="A144" s="1324" t="s">
        <v>368</v>
      </c>
      <c r="B144" s="1337" t="n">
        <f aca="false">J144</f>
        <v>90</v>
      </c>
      <c r="C144" s="1337" t="s">
        <v>496</v>
      </c>
      <c r="D144" s="1337" t="n">
        <f aca="false">K144</f>
        <v>300</v>
      </c>
      <c r="E144" s="1337" t="s">
        <v>496</v>
      </c>
      <c r="F144" s="1357" t="n">
        <f aca="false">L144</f>
        <v>2350</v>
      </c>
      <c r="G144" s="1337" t="s">
        <v>496</v>
      </c>
      <c r="H144" s="1325" t="n">
        <v>4</v>
      </c>
      <c r="I144" s="1327" t="s">
        <v>497</v>
      </c>
      <c r="J144" s="1208" t="n">
        <v>90</v>
      </c>
      <c r="K144" s="1209" t="n">
        <v>300</v>
      </c>
      <c r="L144" s="1209" t="n">
        <v>2350</v>
      </c>
      <c r="M144" s="1431" t="n">
        <v>24.62558574691</v>
      </c>
      <c r="N144" s="1432" t="n">
        <v>1141.44</v>
      </c>
      <c r="O144" s="1433" t="n">
        <v>33359.0076506138</v>
      </c>
      <c r="P144" s="1300" t="n">
        <v>21664.7131682813</v>
      </c>
      <c r="Q144" s="1344" t="n">
        <v>55023.720818895</v>
      </c>
    </row>
    <row r="145" customFormat="false" ht="16.5" hidden="false" customHeight="false" outlineLevel="0" collapsed="false">
      <c r="A145" s="1324" t="s">
        <v>368</v>
      </c>
      <c r="B145" s="1337" t="n">
        <f aca="false">J145</f>
        <v>90</v>
      </c>
      <c r="C145" s="1337" t="s">
        <v>496</v>
      </c>
      <c r="D145" s="1337" t="n">
        <f aca="false">K145</f>
        <v>300</v>
      </c>
      <c r="E145" s="1337" t="s">
        <v>496</v>
      </c>
      <c r="F145" s="1357" t="n">
        <f aca="false">L145</f>
        <v>2400</v>
      </c>
      <c r="G145" s="1337" t="s">
        <v>496</v>
      </c>
      <c r="H145" s="1325" t="n">
        <v>4</v>
      </c>
      <c r="I145" s="1327" t="s">
        <v>497</v>
      </c>
      <c r="J145" s="1208" t="n">
        <v>90</v>
      </c>
      <c r="K145" s="1209" t="n">
        <v>300</v>
      </c>
      <c r="L145" s="1209" t="n">
        <v>2400</v>
      </c>
      <c r="M145" s="1431" t="n">
        <v>25.11698846667</v>
      </c>
      <c r="N145" s="1432" t="n">
        <v>1169.976</v>
      </c>
      <c r="O145" s="1433" t="n">
        <v>33944.1456672788</v>
      </c>
      <c r="P145" s="1300" t="n">
        <v>22022.3541065063</v>
      </c>
      <c r="Q145" s="1344" t="n">
        <v>55966.499773785</v>
      </c>
    </row>
    <row r="146" customFormat="false" ht="16.5" hidden="false" customHeight="false" outlineLevel="0" collapsed="false">
      <c r="A146" s="1324" t="s">
        <v>368</v>
      </c>
      <c r="B146" s="1337" t="n">
        <f aca="false">J146</f>
        <v>90</v>
      </c>
      <c r="C146" s="1337" t="s">
        <v>496</v>
      </c>
      <c r="D146" s="1337" t="n">
        <f aca="false">K146</f>
        <v>300</v>
      </c>
      <c r="E146" s="1337" t="s">
        <v>496</v>
      </c>
      <c r="F146" s="1357" t="n">
        <f aca="false">L146</f>
        <v>2450</v>
      </c>
      <c r="G146" s="1337" t="s">
        <v>496</v>
      </c>
      <c r="H146" s="1325" t="n">
        <v>4</v>
      </c>
      <c r="I146" s="1327" t="s">
        <v>497</v>
      </c>
      <c r="J146" s="1208" t="n">
        <v>90</v>
      </c>
      <c r="K146" s="1209" t="n">
        <v>300</v>
      </c>
      <c r="L146" s="1209" t="n">
        <v>2450</v>
      </c>
      <c r="M146" s="1431" t="n">
        <v>25.76999607923</v>
      </c>
      <c r="N146" s="1432" t="n">
        <v>1198.512</v>
      </c>
      <c r="O146" s="1433" t="n">
        <v>35186.0784728288</v>
      </c>
      <c r="P146" s="1300" t="n">
        <v>22588.17622704</v>
      </c>
      <c r="Q146" s="1344" t="n">
        <v>57774.2546998688</v>
      </c>
    </row>
    <row r="147" customFormat="false" ht="16.5" hidden="false" customHeight="false" outlineLevel="0" collapsed="false">
      <c r="A147" s="1324" t="s">
        <v>368</v>
      </c>
      <c r="B147" s="1337" t="n">
        <f aca="false">J147</f>
        <v>90</v>
      </c>
      <c r="C147" s="1337" t="s">
        <v>496</v>
      </c>
      <c r="D147" s="1337" t="n">
        <f aca="false">K147</f>
        <v>300</v>
      </c>
      <c r="E147" s="1337" t="s">
        <v>496</v>
      </c>
      <c r="F147" s="1357" t="n">
        <f aca="false">L147</f>
        <v>2500</v>
      </c>
      <c r="G147" s="1337" t="s">
        <v>496</v>
      </c>
      <c r="H147" s="1325" t="n">
        <v>4</v>
      </c>
      <c r="I147" s="1327" t="s">
        <v>497</v>
      </c>
      <c r="J147" s="1208" t="n">
        <v>90</v>
      </c>
      <c r="K147" s="1209" t="n">
        <v>300</v>
      </c>
      <c r="L147" s="1209" t="n">
        <v>2500</v>
      </c>
      <c r="M147" s="1431" t="n">
        <v>26.26139879899</v>
      </c>
      <c r="N147" s="1432" t="n">
        <v>1227.048</v>
      </c>
      <c r="O147" s="1433" t="n">
        <v>35771.2164894938</v>
      </c>
      <c r="P147" s="1300" t="n">
        <v>22945.817165265</v>
      </c>
      <c r="Q147" s="1344" t="n">
        <v>58717.0336547588</v>
      </c>
    </row>
    <row r="148" customFormat="false" ht="16.5" hidden="false" customHeight="false" outlineLevel="0" collapsed="false">
      <c r="A148" s="1324" t="s">
        <v>368</v>
      </c>
      <c r="B148" s="1337" t="n">
        <f aca="false">J148</f>
        <v>90</v>
      </c>
      <c r="C148" s="1337" t="s">
        <v>496</v>
      </c>
      <c r="D148" s="1337" t="n">
        <f aca="false">K148</f>
        <v>300</v>
      </c>
      <c r="E148" s="1337" t="s">
        <v>496</v>
      </c>
      <c r="F148" s="1357" t="n">
        <f aca="false">L148</f>
        <v>2550</v>
      </c>
      <c r="G148" s="1337" t="s">
        <v>496</v>
      </c>
      <c r="H148" s="1325" t="n">
        <v>4</v>
      </c>
      <c r="I148" s="1327" t="s">
        <v>497</v>
      </c>
      <c r="J148" s="1208" t="n">
        <v>90</v>
      </c>
      <c r="K148" s="1209" t="n">
        <v>300</v>
      </c>
      <c r="L148" s="1209" t="n">
        <v>2550</v>
      </c>
      <c r="M148" s="1431" t="n">
        <v>26.76984151875</v>
      </c>
      <c r="N148" s="1432" t="n">
        <v>1255.584</v>
      </c>
      <c r="O148" s="1433" t="n">
        <v>36356.3545061588</v>
      </c>
      <c r="P148" s="1300" t="n">
        <v>23511.6392857988</v>
      </c>
      <c r="Q148" s="1344" t="n">
        <v>59867.9937919575</v>
      </c>
    </row>
    <row r="149" customFormat="false" ht="16.5" hidden="false" customHeight="false" outlineLevel="0" collapsed="false">
      <c r="A149" s="1324" t="s">
        <v>368</v>
      </c>
      <c r="B149" s="1325" t="n">
        <f aca="false">J149</f>
        <v>90</v>
      </c>
      <c r="C149" s="1325" t="s">
        <v>496</v>
      </c>
      <c r="D149" s="1325" t="n">
        <f aca="false">K149</f>
        <v>300</v>
      </c>
      <c r="E149" s="1325" t="s">
        <v>496</v>
      </c>
      <c r="F149" s="1357" t="n">
        <f aca="false">L149</f>
        <v>2600</v>
      </c>
      <c r="G149" s="1325" t="s">
        <v>496</v>
      </c>
      <c r="H149" s="1325" t="n">
        <v>4</v>
      </c>
      <c r="I149" s="1327" t="s">
        <v>497</v>
      </c>
      <c r="J149" s="1208" t="n">
        <v>90</v>
      </c>
      <c r="K149" s="1209" t="n">
        <v>300</v>
      </c>
      <c r="L149" s="1209" t="n">
        <v>2600</v>
      </c>
      <c r="M149" s="1431" t="n">
        <v>27.26124423851</v>
      </c>
      <c r="N149" s="1432" t="n">
        <v>1284.12</v>
      </c>
      <c r="O149" s="1433" t="n">
        <v>36941.4925228238</v>
      </c>
      <c r="P149" s="1300" t="n">
        <v>23869.2802240238</v>
      </c>
      <c r="Q149" s="1344" t="n">
        <v>60810.7727468475</v>
      </c>
    </row>
    <row r="150" customFormat="false" ht="16.5" hidden="false" customHeight="false" outlineLevel="0" collapsed="false">
      <c r="A150" s="1324" t="s">
        <v>368</v>
      </c>
      <c r="B150" s="1337" t="n">
        <f aca="false">J150</f>
        <v>90</v>
      </c>
      <c r="C150" s="1337" t="s">
        <v>496</v>
      </c>
      <c r="D150" s="1337" t="n">
        <f aca="false">K150</f>
        <v>300</v>
      </c>
      <c r="E150" s="1337" t="s">
        <v>496</v>
      </c>
      <c r="F150" s="1357" t="n">
        <f aca="false">L150</f>
        <v>2650</v>
      </c>
      <c r="G150" s="1337" t="s">
        <v>496</v>
      </c>
      <c r="H150" s="1325" t="n">
        <v>4</v>
      </c>
      <c r="I150" s="1327" t="s">
        <v>497</v>
      </c>
      <c r="J150" s="1208" t="n">
        <v>90</v>
      </c>
      <c r="K150" s="1209" t="n">
        <v>300</v>
      </c>
      <c r="L150" s="1209" t="n">
        <v>2650</v>
      </c>
      <c r="M150" s="1431" t="n">
        <v>27.76968695827</v>
      </c>
      <c r="N150" s="1432" t="n">
        <v>1312.656</v>
      </c>
      <c r="O150" s="1433" t="n">
        <v>37526.6305394888</v>
      </c>
      <c r="P150" s="1300" t="n">
        <v>24435.1023445575</v>
      </c>
      <c r="Q150" s="1344" t="n">
        <v>61961.7328840463</v>
      </c>
    </row>
    <row r="151" customFormat="false" ht="16.5" hidden="false" customHeight="false" outlineLevel="0" collapsed="false">
      <c r="A151" s="1324" t="s">
        <v>368</v>
      </c>
      <c r="B151" s="1337" t="n">
        <f aca="false">J151</f>
        <v>90</v>
      </c>
      <c r="C151" s="1337" t="s">
        <v>496</v>
      </c>
      <c r="D151" s="1337" t="n">
        <f aca="false">K151</f>
        <v>300</v>
      </c>
      <c r="E151" s="1337" t="s">
        <v>496</v>
      </c>
      <c r="F151" s="1357" t="n">
        <f aca="false">L151</f>
        <v>2700</v>
      </c>
      <c r="G151" s="1337" t="s">
        <v>496</v>
      </c>
      <c r="H151" s="1325" t="n">
        <v>4</v>
      </c>
      <c r="I151" s="1327" t="s">
        <v>497</v>
      </c>
      <c r="J151" s="1208" t="n">
        <v>90</v>
      </c>
      <c r="K151" s="1209" t="n">
        <v>300</v>
      </c>
      <c r="L151" s="1209" t="n">
        <v>2700</v>
      </c>
      <c r="M151" s="1431" t="n">
        <v>28.33958967803</v>
      </c>
      <c r="N151" s="1432" t="n">
        <v>1341.192</v>
      </c>
      <c r="O151" s="1433" t="n">
        <v>38184.910480215</v>
      </c>
      <c r="P151" s="1300" t="n">
        <v>24792.7432827825</v>
      </c>
      <c r="Q151" s="1344" t="n">
        <v>62977.6537629975</v>
      </c>
    </row>
    <row r="152" customFormat="false" ht="16.5" hidden="false" customHeight="false" outlineLevel="0" collapsed="false">
      <c r="A152" s="1324" t="s">
        <v>368</v>
      </c>
      <c r="B152" s="1337" t="n">
        <f aca="false">J152</f>
        <v>90</v>
      </c>
      <c r="C152" s="1337" t="s">
        <v>496</v>
      </c>
      <c r="D152" s="1337" t="n">
        <f aca="false">K152</f>
        <v>300</v>
      </c>
      <c r="E152" s="1337" t="s">
        <v>496</v>
      </c>
      <c r="F152" s="1357" t="n">
        <f aca="false">L152</f>
        <v>2750</v>
      </c>
      <c r="G152" s="1337" t="s">
        <v>496</v>
      </c>
      <c r="H152" s="1325" t="n">
        <v>4</v>
      </c>
      <c r="I152" s="1327" t="s">
        <v>497</v>
      </c>
      <c r="J152" s="1208" t="n">
        <v>90</v>
      </c>
      <c r="K152" s="1209" t="n">
        <v>300</v>
      </c>
      <c r="L152" s="1209" t="n">
        <v>2750</v>
      </c>
      <c r="M152" s="1431" t="n">
        <v>28.83099239779</v>
      </c>
      <c r="N152" s="1432" t="n">
        <v>1369.728</v>
      </c>
      <c r="O152" s="1433" t="n">
        <v>38770.04849688</v>
      </c>
      <c r="P152" s="1300" t="n">
        <v>25150.3842210075</v>
      </c>
      <c r="Q152" s="1344" t="n">
        <v>63920.4327178875</v>
      </c>
    </row>
    <row r="153" customFormat="false" ht="16.5" hidden="false" customHeight="false" outlineLevel="0" collapsed="false">
      <c r="A153" s="1324" t="s">
        <v>368</v>
      </c>
      <c r="B153" s="1337" t="n">
        <f aca="false">J153</f>
        <v>90</v>
      </c>
      <c r="C153" s="1337" t="s">
        <v>496</v>
      </c>
      <c r="D153" s="1337" t="n">
        <f aca="false">K153</f>
        <v>300</v>
      </c>
      <c r="E153" s="1337" t="s">
        <v>496</v>
      </c>
      <c r="F153" s="1357" t="n">
        <f aca="false">L153</f>
        <v>2800</v>
      </c>
      <c r="G153" s="1337" t="s">
        <v>496</v>
      </c>
      <c r="H153" s="1325" t="n">
        <v>4</v>
      </c>
      <c r="I153" s="1327" t="s">
        <v>497</v>
      </c>
      <c r="J153" s="1208" t="n">
        <v>90</v>
      </c>
      <c r="K153" s="1209" t="n">
        <v>300</v>
      </c>
      <c r="L153" s="1209" t="n">
        <v>2800</v>
      </c>
      <c r="M153" s="1431" t="n">
        <v>29.33943511755</v>
      </c>
      <c r="N153" s="1432" t="n">
        <v>1398.264</v>
      </c>
      <c r="O153" s="1433" t="n">
        <v>39355.186513545</v>
      </c>
      <c r="P153" s="1300" t="n">
        <v>25716.2063415413</v>
      </c>
      <c r="Q153" s="1344" t="n">
        <v>65071.3928550863</v>
      </c>
    </row>
    <row r="154" customFormat="false" ht="16.5" hidden="false" customHeight="false" outlineLevel="0" collapsed="false">
      <c r="A154" s="1324" t="s">
        <v>368</v>
      </c>
      <c r="B154" s="1337" t="n">
        <f aca="false">J154</f>
        <v>90</v>
      </c>
      <c r="C154" s="1337" t="s">
        <v>496</v>
      </c>
      <c r="D154" s="1337" t="n">
        <f aca="false">K154</f>
        <v>300</v>
      </c>
      <c r="E154" s="1337" t="s">
        <v>496</v>
      </c>
      <c r="F154" s="1357" t="n">
        <f aca="false">L154</f>
        <v>2850</v>
      </c>
      <c r="G154" s="1337" t="s">
        <v>496</v>
      </c>
      <c r="H154" s="1325" t="n">
        <v>4</v>
      </c>
      <c r="I154" s="1327" t="s">
        <v>497</v>
      </c>
      <c r="J154" s="1208" t="n">
        <v>90</v>
      </c>
      <c r="K154" s="1209" t="n">
        <v>300</v>
      </c>
      <c r="L154" s="1209" t="n">
        <v>2850</v>
      </c>
      <c r="M154" s="1431" t="n">
        <v>29.83083783731</v>
      </c>
      <c r="N154" s="1432" t="n">
        <v>1426.8</v>
      </c>
      <c r="O154" s="1433" t="n">
        <v>39940.32453021</v>
      </c>
      <c r="P154" s="1300" t="n">
        <v>26073.8472797663</v>
      </c>
      <c r="Q154" s="1344" t="n">
        <v>66014.1718099763</v>
      </c>
    </row>
    <row r="155" customFormat="false" ht="16.5" hidden="false" customHeight="false" outlineLevel="0" collapsed="false">
      <c r="A155" s="1324" t="s">
        <v>368</v>
      </c>
      <c r="B155" s="1337" t="n">
        <f aca="false">J155</f>
        <v>90</v>
      </c>
      <c r="C155" s="1337" t="s">
        <v>496</v>
      </c>
      <c r="D155" s="1337" t="n">
        <f aca="false">K155</f>
        <v>300</v>
      </c>
      <c r="E155" s="1337" t="s">
        <v>496</v>
      </c>
      <c r="F155" s="1357" t="n">
        <f aca="false">L155</f>
        <v>2900</v>
      </c>
      <c r="G155" s="1337" t="s">
        <v>496</v>
      </c>
      <c r="H155" s="1325" t="n">
        <v>4</v>
      </c>
      <c r="I155" s="1327" t="s">
        <v>497</v>
      </c>
      <c r="J155" s="1208" t="n">
        <v>90</v>
      </c>
      <c r="K155" s="1209" t="n">
        <v>300</v>
      </c>
      <c r="L155" s="1209" t="n">
        <v>2900</v>
      </c>
      <c r="M155" s="1431" t="n">
        <v>30.33928055707</v>
      </c>
      <c r="N155" s="1432" t="n">
        <v>1455.336</v>
      </c>
      <c r="O155" s="1433" t="n">
        <v>40525.4624156663</v>
      </c>
      <c r="P155" s="1300" t="n">
        <v>26639.6694003</v>
      </c>
      <c r="Q155" s="1344" t="n">
        <v>67165.1318159663</v>
      </c>
    </row>
    <row r="156" customFormat="false" ht="16.5" hidden="false" customHeight="false" outlineLevel="0" collapsed="false">
      <c r="A156" s="1324" t="s">
        <v>368</v>
      </c>
      <c r="B156" s="1337" t="n">
        <f aca="false">J156</f>
        <v>90</v>
      </c>
      <c r="C156" s="1337" t="s">
        <v>496</v>
      </c>
      <c r="D156" s="1337" t="n">
        <f aca="false">K156</f>
        <v>300</v>
      </c>
      <c r="E156" s="1337" t="s">
        <v>496</v>
      </c>
      <c r="F156" s="1357" t="n">
        <f aca="false">L156</f>
        <v>2950</v>
      </c>
      <c r="G156" s="1337" t="s">
        <v>496</v>
      </c>
      <c r="H156" s="1325" t="n">
        <v>4</v>
      </c>
      <c r="I156" s="1327" t="s">
        <v>497</v>
      </c>
      <c r="J156" s="1208" t="n">
        <v>90</v>
      </c>
      <c r="K156" s="1209" t="n">
        <v>300</v>
      </c>
      <c r="L156" s="1209" t="n">
        <v>2950</v>
      </c>
      <c r="M156" s="1431" t="n">
        <v>30.83068327683</v>
      </c>
      <c r="N156" s="1432" t="n">
        <v>1483.872</v>
      </c>
      <c r="O156" s="1433" t="n">
        <v>41110.6004323313</v>
      </c>
      <c r="P156" s="1300" t="n">
        <v>26997.310338525</v>
      </c>
      <c r="Q156" s="1344" t="n">
        <v>68107.9107708563</v>
      </c>
    </row>
    <row r="157" customFormat="false" ht="16.5" hidden="false" customHeight="false" outlineLevel="0" collapsed="false">
      <c r="A157" s="1324" t="s">
        <v>368</v>
      </c>
      <c r="B157" s="1337" t="n">
        <f aca="false">J157</f>
        <v>90</v>
      </c>
      <c r="C157" s="1337" t="s">
        <v>496</v>
      </c>
      <c r="D157" s="1337" t="n">
        <f aca="false">K157</f>
        <v>300</v>
      </c>
      <c r="E157" s="1337" t="s">
        <v>496</v>
      </c>
      <c r="F157" s="1357" t="n">
        <f aca="false">L157</f>
        <v>3000</v>
      </c>
      <c r="G157" s="1337" t="s">
        <v>496</v>
      </c>
      <c r="H157" s="1325" t="n">
        <v>4</v>
      </c>
      <c r="I157" s="1327" t="s">
        <v>497</v>
      </c>
      <c r="J157" s="1231" t="n">
        <v>90</v>
      </c>
      <c r="K157" s="1232" t="n">
        <v>300</v>
      </c>
      <c r="L157" s="1232" t="n">
        <v>3000</v>
      </c>
      <c r="M157" s="1434" t="n">
        <v>31.33912599659</v>
      </c>
      <c r="N157" s="1435" t="n">
        <v>1512.408</v>
      </c>
      <c r="O157" s="1436" t="n">
        <v>41695.7384489963</v>
      </c>
      <c r="P157" s="1306" t="n">
        <v>27563.1324590588</v>
      </c>
      <c r="Q157" s="1355" t="n">
        <v>69258.870908055</v>
      </c>
    </row>
    <row r="158" customFormat="false" ht="15.75" hidden="false" customHeight="false" outlineLevel="0" collapsed="false">
      <c r="M158" s="179"/>
      <c r="N158" s="179"/>
      <c r="O158" s="179"/>
    </row>
    <row r="159" customFormat="false" ht="15.75" hidden="false" customHeight="false" outlineLevel="0" collapsed="false">
      <c r="M159" s="179"/>
      <c r="N159" s="179"/>
      <c r="O159" s="179"/>
    </row>
    <row r="160" customFormat="false" ht="15.75" hidden="false" customHeight="false" outlineLevel="0" collapsed="false">
      <c r="M160" s="179"/>
      <c r="N160" s="179"/>
      <c r="O160" s="179"/>
    </row>
    <row r="161" customFormat="false" ht="15.75" hidden="false" customHeight="false" outlineLevel="0" collapsed="false">
      <c r="M161" s="179"/>
      <c r="N161" s="179"/>
      <c r="O161" s="179"/>
    </row>
    <row r="162" customFormat="false" ht="15.75" hidden="false" customHeight="false" outlineLevel="0" collapsed="false">
      <c r="M162" s="179"/>
      <c r="N162" s="179"/>
      <c r="O162" s="179"/>
    </row>
    <row r="163" customFormat="false" ht="15.75" hidden="false" customHeight="false" outlineLevel="0" collapsed="false">
      <c r="M163" s="179"/>
      <c r="N163" s="179"/>
      <c r="O163" s="179"/>
    </row>
    <row r="164" customFormat="false" ht="15.75" hidden="false" customHeight="false" outlineLevel="0" collapsed="false">
      <c r="M164" s="179"/>
      <c r="N164" s="179"/>
      <c r="O164" s="179"/>
    </row>
    <row r="165" customFormat="false" ht="15.75" hidden="false" customHeight="false" outlineLevel="0" collapsed="false">
      <c r="M165" s="179"/>
      <c r="N165" s="179"/>
      <c r="O165" s="179"/>
    </row>
    <row r="166" customFormat="false" ht="15.75" hidden="false" customHeight="false" outlineLevel="0" collapsed="false">
      <c r="M166" s="179"/>
      <c r="N166" s="179"/>
      <c r="O166" s="179"/>
    </row>
    <row r="167" customFormat="false" ht="15.75" hidden="false" customHeight="false" outlineLevel="0" collapsed="false">
      <c r="M167" s="179"/>
      <c r="N167" s="179"/>
      <c r="O167" s="179"/>
    </row>
    <row r="168" customFormat="false" ht="15.75" hidden="false" customHeight="false" outlineLevel="0" collapsed="false">
      <c r="M168" s="179"/>
      <c r="N168" s="179"/>
      <c r="O168" s="179"/>
    </row>
    <row r="169" customFormat="false" ht="15.75" hidden="false" customHeight="false" outlineLevel="0" collapsed="false">
      <c r="M169" s="179"/>
      <c r="N169" s="179"/>
      <c r="O169" s="179"/>
    </row>
    <row r="170" customFormat="false" ht="15.75" hidden="false" customHeight="false" outlineLevel="0" collapsed="false">
      <c r="M170" s="179"/>
      <c r="N170" s="179"/>
      <c r="O170" s="179"/>
    </row>
    <row r="171" customFormat="false" ht="15.75" hidden="false" customHeight="false" outlineLevel="0" collapsed="false">
      <c r="M171" s="179"/>
      <c r="N171" s="179"/>
      <c r="O171" s="179"/>
    </row>
    <row r="172" customFormat="false" ht="15.75" hidden="false" customHeight="false" outlineLevel="0" collapsed="false">
      <c r="M172" s="179"/>
      <c r="N172" s="179"/>
      <c r="O172" s="179"/>
    </row>
    <row r="173" customFormat="false" ht="15.75" hidden="false" customHeight="false" outlineLevel="0" collapsed="false">
      <c r="M173" s="179"/>
      <c r="N173" s="179"/>
      <c r="O173" s="179"/>
    </row>
    <row r="174" customFormat="false" ht="15.75" hidden="false" customHeight="false" outlineLevel="0" collapsed="false">
      <c r="M174" s="179"/>
      <c r="N174" s="179"/>
      <c r="O174" s="179"/>
    </row>
    <row r="175" customFormat="false" ht="15.75" hidden="false" customHeight="false" outlineLevel="0" collapsed="false">
      <c r="M175" s="179"/>
      <c r="N175" s="179"/>
      <c r="O175" s="179"/>
    </row>
    <row r="176" customFormat="false" ht="15.75" hidden="false" customHeight="false" outlineLevel="0" collapsed="false">
      <c r="M176" s="179"/>
      <c r="N176" s="179"/>
      <c r="O176" s="179"/>
    </row>
    <row r="177" customFormat="false" ht="15.75" hidden="false" customHeight="false" outlineLevel="0" collapsed="false">
      <c r="M177" s="179"/>
      <c r="N177" s="179"/>
      <c r="O177" s="179"/>
    </row>
    <row r="178" customFormat="false" ht="15.75" hidden="false" customHeight="false" outlineLevel="0" collapsed="false">
      <c r="M178" s="179"/>
      <c r="N178" s="179"/>
      <c r="O178" s="179"/>
    </row>
    <row r="179" customFormat="false" ht="15.75" hidden="false" customHeight="false" outlineLevel="0" collapsed="false">
      <c r="M179" s="179"/>
      <c r="N179" s="179"/>
      <c r="O179" s="179"/>
    </row>
    <row r="180" customFormat="false" ht="15.75" hidden="false" customHeight="false" outlineLevel="0" collapsed="false">
      <c r="M180" s="179"/>
      <c r="N180" s="179"/>
      <c r="O180" s="179"/>
    </row>
    <row r="181" customFormat="false" ht="15.75" hidden="false" customHeight="false" outlineLevel="0" collapsed="false">
      <c r="M181" s="179"/>
      <c r="N181" s="179"/>
      <c r="O181" s="179"/>
    </row>
    <row r="182" customFormat="false" ht="15.75" hidden="false" customHeight="false" outlineLevel="0" collapsed="false">
      <c r="M182" s="179"/>
      <c r="N182" s="179"/>
      <c r="O182" s="179"/>
    </row>
    <row r="183" customFormat="false" ht="15.75" hidden="false" customHeight="false" outlineLevel="0" collapsed="false">
      <c r="M183" s="179"/>
      <c r="N183" s="179"/>
      <c r="O183" s="179"/>
    </row>
    <row r="184" customFormat="false" ht="15.75" hidden="false" customHeight="false" outlineLevel="0" collapsed="false">
      <c r="M184" s="179"/>
      <c r="N184" s="179"/>
      <c r="O184" s="179"/>
    </row>
    <row r="185" customFormat="false" ht="15.75" hidden="false" customHeight="false" outlineLevel="0" collapsed="false">
      <c r="M185" s="179"/>
      <c r="N185" s="179"/>
      <c r="O185" s="179"/>
    </row>
    <row r="186" customFormat="false" ht="15.75" hidden="false" customHeight="false" outlineLevel="0" collapsed="false">
      <c r="M186" s="179"/>
      <c r="N186" s="179"/>
      <c r="O186" s="179"/>
    </row>
    <row r="187" customFormat="false" ht="15.75" hidden="false" customHeight="false" outlineLevel="0" collapsed="false">
      <c r="M187" s="179"/>
      <c r="N187" s="179"/>
      <c r="O187" s="179"/>
    </row>
    <row r="188" customFormat="false" ht="15.75" hidden="false" customHeight="false" outlineLevel="0" collapsed="false">
      <c r="M188" s="179"/>
      <c r="N188" s="179"/>
      <c r="O188" s="179"/>
    </row>
    <row r="189" customFormat="false" ht="15.75" hidden="false" customHeight="false" outlineLevel="0" collapsed="false">
      <c r="M189" s="179"/>
      <c r="N189" s="179"/>
      <c r="O189" s="179"/>
    </row>
    <row r="190" customFormat="false" ht="15.75" hidden="false" customHeight="false" outlineLevel="0" collapsed="false">
      <c r="M190" s="179"/>
      <c r="N190" s="179"/>
      <c r="O190" s="179"/>
    </row>
    <row r="191" customFormat="false" ht="15.75" hidden="false" customHeight="false" outlineLevel="0" collapsed="false">
      <c r="M191" s="179"/>
      <c r="N191" s="179"/>
      <c r="O191" s="179"/>
    </row>
    <row r="192" customFormat="false" ht="15.75" hidden="false" customHeight="false" outlineLevel="0" collapsed="false">
      <c r="M192" s="179"/>
      <c r="N192" s="179"/>
      <c r="O192" s="179"/>
    </row>
    <row r="193" customFormat="false" ht="15.75" hidden="false" customHeight="false" outlineLevel="0" collapsed="false">
      <c r="M193" s="179"/>
      <c r="N193" s="179"/>
      <c r="O193" s="179"/>
    </row>
    <row r="194" customFormat="false" ht="15.75" hidden="false" customHeight="false" outlineLevel="0" collapsed="false">
      <c r="M194" s="179"/>
      <c r="N194" s="179"/>
      <c r="O194" s="179"/>
    </row>
    <row r="195" customFormat="false" ht="15.75" hidden="false" customHeight="false" outlineLevel="0" collapsed="false">
      <c r="M195" s="179"/>
      <c r="N195" s="179"/>
      <c r="O195" s="179"/>
    </row>
    <row r="196" customFormat="false" ht="15.75" hidden="false" customHeight="false" outlineLevel="0" collapsed="false">
      <c r="M196" s="179"/>
      <c r="N196" s="179"/>
      <c r="O196" s="179"/>
    </row>
    <row r="197" customFormat="false" ht="15.75" hidden="false" customHeight="false" outlineLevel="0" collapsed="false">
      <c r="M197" s="179"/>
      <c r="N197" s="179"/>
      <c r="O197" s="179"/>
    </row>
    <row r="198" customFormat="false" ht="15.75" hidden="false" customHeight="false" outlineLevel="0" collapsed="false">
      <c r="M198" s="179"/>
      <c r="N198" s="179"/>
      <c r="O198" s="179"/>
    </row>
    <row r="199" customFormat="false" ht="15.75" hidden="false" customHeight="false" outlineLevel="0" collapsed="false">
      <c r="M199" s="179"/>
      <c r="N199" s="179"/>
      <c r="O199" s="179"/>
    </row>
    <row r="200" customFormat="false" ht="15.75" hidden="false" customHeight="false" outlineLevel="0" collapsed="false">
      <c r="M200" s="179"/>
      <c r="N200" s="179"/>
      <c r="O200" s="179"/>
    </row>
    <row r="201" customFormat="false" ht="15.75" hidden="false" customHeight="false" outlineLevel="0" collapsed="false">
      <c r="M201" s="179"/>
      <c r="N201" s="179"/>
      <c r="O201" s="179"/>
    </row>
    <row r="202" customFormat="false" ht="15.75" hidden="false" customHeight="false" outlineLevel="0" collapsed="false">
      <c r="M202" s="179"/>
      <c r="N202" s="179"/>
      <c r="O202" s="179"/>
    </row>
    <row r="203" customFormat="false" ht="15.75" hidden="false" customHeight="false" outlineLevel="0" collapsed="false">
      <c r="M203" s="179"/>
      <c r="N203" s="179"/>
      <c r="O203" s="179"/>
    </row>
    <row r="204" customFormat="false" ht="15.75" hidden="false" customHeight="false" outlineLevel="0" collapsed="false">
      <c r="M204" s="179"/>
      <c r="N204" s="179"/>
      <c r="O204" s="179"/>
    </row>
    <row r="205" customFormat="false" ht="15.75" hidden="false" customHeight="false" outlineLevel="0" collapsed="false">
      <c r="M205" s="179"/>
      <c r="N205" s="179"/>
      <c r="O205" s="179"/>
    </row>
    <row r="206" customFormat="false" ht="15.75" hidden="false" customHeight="false" outlineLevel="0" collapsed="false">
      <c r="M206" s="179"/>
      <c r="N206" s="179"/>
      <c r="O206" s="179"/>
    </row>
    <row r="207" customFormat="false" ht="15.75" hidden="false" customHeight="false" outlineLevel="0" collapsed="false">
      <c r="M207" s="179"/>
      <c r="N207" s="179"/>
      <c r="O207" s="179"/>
    </row>
    <row r="208" customFormat="false" ht="15.75" hidden="false" customHeight="false" outlineLevel="0" collapsed="false">
      <c r="M208" s="179"/>
      <c r="N208" s="179"/>
      <c r="O208" s="179"/>
    </row>
    <row r="209" customFormat="false" ht="15.75" hidden="false" customHeight="false" outlineLevel="0" collapsed="false">
      <c r="M209" s="179"/>
      <c r="N209" s="179"/>
      <c r="O209" s="179"/>
    </row>
    <row r="210" customFormat="false" ht="15.75" hidden="false" customHeight="false" outlineLevel="0" collapsed="false">
      <c r="M210" s="179"/>
      <c r="N210" s="179"/>
      <c r="O210" s="179"/>
    </row>
    <row r="211" customFormat="false" ht="15.75" hidden="false" customHeight="false" outlineLevel="0" collapsed="false">
      <c r="M211" s="179"/>
      <c r="N211" s="179"/>
      <c r="O211" s="179"/>
    </row>
    <row r="212" customFormat="false" ht="15.75" hidden="false" customHeight="false" outlineLevel="0" collapsed="false">
      <c r="M212" s="179"/>
      <c r="N212" s="179"/>
      <c r="O212" s="179"/>
    </row>
    <row r="213" customFormat="false" ht="15.75" hidden="false" customHeight="false" outlineLevel="0" collapsed="false">
      <c r="M213" s="179"/>
      <c r="N213" s="179"/>
      <c r="O213" s="179"/>
    </row>
    <row r="214" customFormat="false" ht="15.75" hidden="false" customHeight="false" outlineLevel="0" collapsed="false">
      <c r="M214" s="179"/>
      <c r="N214" s="179"/>
      <c r="O214" s="179"/>
    </row>
    <row r="215" customFormat="false" ht="15.75" hidden="false" customHeight="false" outlineLevel="0" collapsed="false">
      <c r="M215" s="179"/>
      <c r="N215" s="179"/>
      <c r="O215" s="179"/>
    </row>
    <row r="216" customFormat="false" ht="15.75" hidden="false" customHeight="false" outlineLevel="0" collapsed="false">
      <c r="M216" s="179"/>
      <c r="N216" s="179"/>
      <c r="O216" s="179"/>
    </row>
    <row r="217" customFormat="false" ht="15.75" hidden="false" customHeight="false" outlineLevel="0" collapsed="false">
      <c r="M217" s="179"/>
      <c r="N217" s="179"/>
      <c r="O217" s="179"/>
    </row>
    <row r="218" customFormat="false" ht="15.75" hidden="false" customHeight="false" outlineLevel="0" collapsed="false">
      <c r="M218" s="179"/>
      <c r="N218" s="179"/>
      <c r="O218" s="179"/>
    </row>
    <row r="219" customFormat="false" ht="15.75" hidden="false" customHeight="false" outlineLevel="0" collapsed="false">
      <c r="M219" s="179"/>
      <c r="N219" s="179"/>
      <c r="O219" s="179"/>
    </row>
    <row r="220" customFormat="false" ht="15.75" hidden="false" customHeight="false" outlineLevel="0" collapsed="false">
      <c r="M220" s="179"/>
      <c r="N220" s="179"/>
      <c r="O220" s="179"/>
    </row>
    <row r="221" customFormat="false" ht="15.75" hidden="false" customHeight="false" outlineLevel="0" collapsed="false">
      <c r="M221" s="179"/>
      <c r="N221" s="179"/>
      <c r="O221" s="179"/>
    </row>
    <row r="222" customFormat="false" ht="15.75" hidden="false" customHeight="false" outlineLevel="0" collapsed="false">
      <c r="M222" s="179"/>
      <c r="N222" s="179"/>
      <c r="O222" s="179"/>
    </row>
    <row r="223" customFormat="false" ht="15.75" hidden="false" customHeight="false" outlineLevel="0" collapsed="false">
      <c r="M223" s="179"/>
      <c r="N223" s="179"/>
      <c r="O223" s="179"/>
    </row>
    <row r="224" customFormat="false" ht="15.75" hidden="false" customHeight="false" outlineLevel="0" collapsed="false">
      <c r="M224" s="179"/>
      <c r="N224" s="179"/>
      <c r="O224" s="179"/>
    </row>
    <row r="225" customFormat="false" ht="15.75" hidden="false" customHeight="false" outlineLevel="0" collapsed="false">
      <c r="M225" s="179"/>
      <c r="N225" s="179"/>
      <c r="O225" s="179"/>
    </row>
    <row r="226" customFormat="false" ht="15.75" hidden="false" customHeight="false" outlineLevel="0" collapsed="false">
      <c r="M226" s="179"/>
      <c r="N226" s="179"/>
      <c r="O226" s="179"/>
    </row>
    <row r="227" customFormat="false" ht="15.75" hidden="false" customHeight="false" outlineLevel="0" collapsed="false">
      <c r="M227" s="179"/>
      <c r="N227" s="179"/>
      <c r="O227" s="179"/>
    </row>
    <row r="228" customFormat="false" ht="15.75" hidden="false" customHeight="false" outlineLevel="0" collapsed="false">
      <c r="M228" s="179"/>
      <c r="N228" s="179"/>
      <c r="O228" s="179"/>
    </row>
    <row r="229" customFormat="false" ht="15.75" hidden="false" customHeight="false" outlineLevel="0" collapsed="false">
      <c r="M229" s="179"/>
      <c r="N229" s="179"/>
      <c r="O229" s="179"/>
    </row>
    <row r="230" customFormat="false" ht="15.75" hidden="false" customHeight="false" outlineLevel="0" collapsed="false">
      <c r="M230" s="179"/>
      <c r="N230" s="179"/>
      <c r="O230" s="179"/>
    </row>
    <row r="231" customFormat="false" ht="15.75" hidden="false" customHeight="false" outlineLevel="0" collapsed="false">
      <c r="M231" s="179"/>
      <c r="N231" s="179"/>
      <c r="O231" s="179"/>
    </row>
    <row r="232" customFormat="false" ht="15.75" hidden="false" customHeight="false" outlineLevel="0" collapsed="false">
      <c r="M232" s="179"/>
      <c r="N232" s="179"/>
      <c r="O232" s="179"/>
    </row>
  </sheetData>
  <mergeCells count="11">
    <mergeCell ref="A4:I5"/>
    <mergeCell ref="J4:M4"/>
    <mergeCell ref="N4:N5"/>
    <mergeCell ref="O4:O5"/>
    <mergeCell ref="P4:P5"/>
    <mergeCell ref="Q4:Q5"/>
    <mergeCell ref="A6:Q6"/>
    <mergeCell ref="A7:Q7"/>
    <mergeCell ref="A57:Q57"/>
    <mergeCell ref="A58:Q58"/>
    <mergeCell ref="A108:Q108"/>
  </mergeCells>
  <hyperlinks>
    <hyperlink ref="A1" location="Главная!A1" display="Вернуться на главную страницу"/>
    <hyperlink ref="A2" location="'Калькулятор теплоотдач ВК'!R1C1" display="Вернуться Калькулятор теплоотдач ВК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tabColor rgb="FFFF7C80"/>
    <pageSetUpPr fitToPage="false"/>
  </sheetPr>
  <dimension ref="A1:Q155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M12" activeCellId="0" sqref="M12"/>
    </sheetView>
  </sheetViews>
  <sheetFormatPr defaultRowHeight="15.75" zeroHeight="false" outlineLevelRow="0" outlineLevelCol="0"/>
  <cols>
    <col collapsed="false" customWidth="true" hidden="false" outlineLevel="0" max="1" min="1" style="1179" width="9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237" width="19.14"/>
    <col collapsed="false" customWidth="true" hidden="false" outlineLevel="0" max="15" min="15" style="1238" width="27.71"/>
    <col collapsed="false" customWidth="true" hidden="false" outlineLevel="0" max="16" min="16" style="1182" width="27.71"/>
    <col collapsed="false" customWidth="true" hidden="false" outlineLevel="0" max="17" min="17" style="1238" width="26.29"/>
    <col collapsed="false" customWidth="true" hidden="false" outlineLevel="0" max="1025" min="18" style="0" width="8.67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N1" s="1181"/>
      <c r="O1" s="1182"/>
      <c r="Q1" s="1182"/>
    </row>
    <row r="2" customFormat="false" ht="15.75" hidden="false" customHeight="fals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N2" s="1179"/>
      <c r="O2" s="1182"/>
      <c r="Q2" s="1182"/>
    </row>
    <row r="3" customFormat="false" ht="14.2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81"/>
      <c r="O3" s="1187"/>
      <c r="Q3" s="1182"/>
    </row>
    <row r="4" customFormat="false" ht="69" hidden="false" customHeight="true" outlineLevel="0" collapsed="false">
      <c r="A4" s="1437" t="s">
        <v>483</v>
      </c>
      <c r="B4" s="1437"/>
      <c r="C4" s="1437"/>
      <c r="D4" s="1437"/>
      <c r="E4" s="1437"/>
      <c r="F4" s="1437"/>
      <c r="G4" s="1437"/>
      <c r="H4" s="1437"/>
      <c r="I4" s="1437"/>
      <c r="J4" s="1438" t="s">
        <v>484</v>
      </c>
      <c r="K4" s="1438"/>
      <c r="L4" s="1438"/>
      <c r="M4" s="1438"/>
      <c r="N4" s="1439" t="s">
        <v>485</v>
      </c>
      <c r="O4" s="1440" t="s">
        <v>546</v>
      </c>
      <c r="P4" s="1441" t="s">
        <v>488</v>
      </c>
      <c r="Q4" s="1442" t="s">
        <v>547</v>
      </c>
    </row>
    <row r="5" customFormat="false" ht="68.25" hidden="false" customHeight="true" outlineLevel="0" collapsed="false">
      <c r="A5" s="1437"/>
      <c r="B5" s="1437"/>
      <c r="C5" s="1437"/>
      <c r="D5" s="1437"/>
      <c r="E5" s="1437"/>
      <c r="F5" s="1437"/>
      <c r="G5" s="1437"/>
      <c r="H5" s="1437"/>
      <c r="I5" s="1437"/>
      <c r="J5" s="1443" t="s">
        <v>237</v>
      </c>
      <c r="K5" s="1444" t="s">
        <v>124</v>
      </c>
      <c r="L5" s="1444" t="s">
        <v>158</v>
      </c>
      <c r="M5" s="1445" t="s">
        <v>491</v>
      </c>
      <c r="N5" s="1439"/>
      <c r="O5" s="1440"/>
      <c r="P5" s="1441"/>
      <c r="Q5" s="1442"/>
    </row>
    <row r="6" customFormat="false" ht="19.5" hidden="false" customHeight="true" outlineLevel="0" collapsed="false">
      <c r="A6" s="1200" t="s">
        <v>548</v>
      </c>
      <c r="B6" s="1200"/>
      <c r="C6" s="1200"/>
      <c r="D6" s="1200"/>
      <c r="E6" s="1200"/>
      <c r="F6" s="1200"/>
      <c r="G6" s="1200"/>
      <c r="H6" s="1200"/>
      <c r="I6" s="1200"/>
      <c r="J6" s="1200"/>
      <c r="K6" s="1200"/>
      <c r="L6" s="1200"/>
      <c r="M6" s="1200"/>
      <c r="N6" s="1200"/>
      <c r="O6" s="1200"/>
      <c r="P6" s="1200"/>
      <c r="Q6" s="1200"/>
    </row>
    <row r="7" customFormat="false" ht="21.75" hidden="false" customHeight="false" outlineLevel="0" collapsed="false">
      <c r="A7" s="1201" t="s">
        <v>494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</row>
    <row r="8" customFormat="false" ht="16.5" hidden="false" customHeight="false" outlineLevel="0" collapsed="false">
      <c r="A8" s="1202" t="s">
        <v>528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</row>
    <row r="9" customFormat="false" ht="16.5" hidden="false" customHeight="false" outlineLevel="0" collapsed="false">
      <c r="A9" s="1446" t="s">
        <v>549</v>
      </c>
      <c r="B9" s="1447" t="n">
        <f aca="false">J9</f>
        <v>75</v>
      </c>
      <c r="C9" s="1447" t="s">
        <v>496</v>
      </c>
      <c r="D9" s="1447" t="n">
        <f aca="false">K9</f>
        <v>260</v>
      </c>
      <c r="E9" s="1447" t="s">
        <v>496</v>
      </c>
      <c r="F9" s="1448" t="n">
        <f aca="false">L9</f>
        <v>700</v>
      </c>
      <c r="G9" s="1447" t="s">
        <v>496</v>
      </c>
      <c r="H9" s="1449" t="n">
        <v>2</v>
      </c>
      <c r="I9" s="1450" t="s">
        <v>497</v>
      </c>
      <c r="J9" s="1208" t="n">
        <v>75</v>
      </c>
      <c r="K9" s="1209" t="n">
        <v>260</v>
      </c>
      <c r="L9" s="1209" t="n">
        <v>700</v>
      </c>
      <c r="M9" s="1210" t="n">
        <v>7.11994068074855</v>
      </c>
      <c r="N9" s="1451" t="n">
        <v>627.452028</v>
      </c>
      <c r="O9" s="1212" t="n">
        <v>21212.3547327713</v>
      </c>
      <c r="P9" s="1300" t="n">
        <v>6556.71537018</v>
      </c>
      <c r="Q9" s="1212" t="n">
        <v>27769.0701029513</v>
      </c>
    </row>
    <row r="10" customFormat="false" ht="16.5" hidden="false" customHeight="false" outlineLevel="0" collapsed="false">
      <c r="A10" s="1446" t="s">
        <v>549</v>
      </c>
      <c r="B10" s="1447" t="n">
        <f aca="false">J10</f>
        <v>75</v>
      </c>
      <c r="C10" s="1447" t="s">
        <v>496</v>
      </c>
      <c r="D10" s="1447" t="n">
        <f aca="false">K10</f>
        <v>260</v>
      </c>
      <c r="E10" s="1447" t="s">
        <v>496</v>
      </c>
      <c r="F10" s="1448" t="n">
        <f aca="false">L10</f>
        <v>750</v>
      </c>
      <c r="G10" s="1447" t="s">
        <v>496</v>
      </c>
      <c r="H10" s="1449" t="n">
        <v>2</v>
      </c>
      <c r="I10" s="1450" t="s">
        <v>497</v>
      </c>
      <c r="J10" s="1208" t="n">
        <v>75</v>
      </c>
      <c r="K10" s="1209" t="n">
        <v>260</v>
      </c>
      <c r="L10" s="1209" t="n">
        <v>750</v>
      </c>
      <c r="M10" s="1210" t="n">
        <v>7.52793244912132</v>
      </c>
      <c r="N10" s="1451" t="n">
        <v>717.088032</v>
      </c>
      <c r="O10" s="1212" t="n">
        <v>21616.304093595</v>
      </c>
      <c r="P10" s="1300" t="n">
        <v>6882.13550687625</v>
      </c>
      <c r="Q10" s="1212" t="n">
        <v>28498.4396004713</v>
      </c>
    </row>
    <row r="11" customFormat="false" ht="16.5" hidden="false" customHeight="false" outlineLevel="0" collapsed="false">
      <c r="A11" s="1446" t="s">
        <v>549</v>
      </c>
      <c r="B11" s="1447" t="n">
        <f aca="false">J11</f>
        <v>75</v>
      </c>
      <c r="C11" s="1447" t="s">
        <v>496</v>
      </c>
      <c r="D11" s="1447" t="n">
        <f aca="false">K11</f>
        <v>260</v>
      </c>
      <c r="E11" s="1447" t="s">
        <v>496</v>
      </c>
      <c r="F11" s="1448" t="n">
        <f aca="false">L11</f>
        <v>800</v>
      </c>
      <c r="G11" s="1447" t="s">
        <v>496</v>
      </c>
      <c r="H11" s="1449" t="n">
        <v>2</v>
      </c>
      <c r="I11" s="1450" t="s">
        <v>497</v>
      </c>
      <c r="J11" s="1208" t="n">
        <v>75</v>
      </c>
      <c r="K11" s="1209" t="n">
        <v>260</v>
      </c>
      <c r="L11" s="1209" t="n">
        <v>800</v>
      </c>
      <c r="M11" s="1210" t="n">
        <v>7.93592421749408</v>
      </c>
      <c r="N11" s="1451" t="n">
        <v>806.724036</v>
      </c>
      <c r="O11" s="1212" t="n">
        <v>22020.2576530988</v>
      </c>
      <c r="P11" s="1300" t="n">
        <v>7207.55551236375</v>
      </c>
      <c r="Q11" s="1212" t="n">
        <v>29227.8131654625</v>
      </c>
    </row>
    <row r="12" customFormat="false" ht="16.5" hidden="false" customHeight="false" outlineLevel="0" collapsed="false">
      <c r="A12" s="1446" t="s">
        <v>549</v>
      </c>
      <c r="B12" s="1447" t="n">
        <f aca="false">J12</f>
        <v>75</v>
      </c>
      <c r="C12" s="1447" t="s">
        <v>496</v>
      </c>
      <c r="D12" s="1447" t="n">
        <f aca="false">K12</f>
        <v>260</v>
      </c>
      <c r="E12" s="1447" t="s">
        <v>496</v>
      </c>
      <c r="F12" s="1448" t="n">
        <f aca="false">L12</f>
        <v>850</v>
      </c>
      <c r="G12" s="1447" t="s">
        <v>496</v>
      </c>
      <c r="H12" s="1449" t="n">
        <v>2</v>
      </c>
      <c r="I12" s="1450" t="s">
        <v>497</v>
      </c>
      <c r="J12" s="1208" t="n">
        <v>75</v>
      </c>
      <c r="K12" s="1209" t="n">
        <v>260</v>
      </c>
      <c r="L12" s="1209" t="n">
        <v>850</v>
      </c>
      <c r="M12" s="1210" t="n">
        <v>8.36095598586684</v>
      </c>
      <c r="N12" s="1451" t="n">
        <v>896.36004</v>
      </c>
      <c r="O12" s="1212" t="n">
        <v>22424.2150176563</v>
      </c>
      <c r="P12" s="1300" t="n">
        <v>7749.0126928575</v>
      </c>
      <c r="Q12" s="1212" t="n">
        <v>30173.2277105138</v>
      </c>
    </row>
    <row r="13" customFormat="false" ht="16.5" hidden="false" customHeight="false" outlineLevel="0" collapsed="false">
      <c r="A13" s="1446" t="s">
        <v>549</v>
      </c>
      <c r="B13" s="1447" t="n">
        <f aca="false">J13</f>
        <v>75</v>
      </c>
      <c r="C13" s="1447" t="s">
        <v>496</v>
      </c>
      <c r="D13" s="1447" t="n">
        <f aca="false">K13</f>
        <v>260</v>
      </c>
      <c r="E13" s="1447" t="s">
        <v>496</v>
      </c>
      <c r="F13" s="1448" t="n">
        <f aca="false">L13</f>
        <v>900</v>
      </c>
      <c r="G13" s="1447" t="s">
        <v>496</v>
      </c>
      <c r="H13" s="1449" t="n">
        <v>2</v>
      </c>
      <c r="I13" s="1450" t="s">
        <v>497</v>
      </c>
      <c r="J13" s="1208" t="n">
        <v>75</v>
      </c>
      <c r="K13" s="1209" t="n">
        <v>260</v>
      </c>
      <c r="L13" s="1209" t="n">
        <v>900</v>
      </c>
      <c r="M13" s="1210" t="n">
        <v>8.80694775423961</v>
      </c>
      <c r="N13" s="1451" t="n">
        <v>985.996044</v>
      </c>
      <c r="O13" s="1212" t="n">
        <v>22639.28046066</v>
      </c>
      <c r="P13" s="1300" t="n">
        <v>8074.432698345</v>
      </c>
      <c r="Q13" s="1212" t="n">
        <v>30713.713159005</v>
      </c>
    </row>
    <row r="14" customFormat="false" ht="16.5" hidden="false" customHeight="false" outlineLevel="0" collapsed="false">
      <c r="A14" s="1446" t="s">
        <v>549</v>
      </c>
      <c r="B14" s="1447" t="n">
        <f aca="false">J14</f>
        <v>75</v>
      </c>
      <c r="C14" s="1447" t="s">
        <v>496</v>
      </c>
      <c r="D14" s="1447" t="n">
        <f aca="false">K14</f>
        <v>260</v>
      </c>
      <c r="E14" s="1447" t="s">
        <v>496</v>
      </c>
      <c r="F14" s="1448" t="n">
        <f aca="false">L14</f>
        <v>950</v>
      </c>
      <c r="G14" s="1447" t="s">
        <v>496</v>
      </c>
      <c r="H14" s="1449" t="n">
        <v>2</v>
      </c>
      <c r="I14" s="1450" t="s">
        <v>497</v>
      </c>
      <c r="J14" s="1208" t="n">
        <v>75</v>
      </c>
      <c r="K14" s="1209" t="n">
        <v>260</v>
      </c>
      <c r="L14" s="1209" t="n">
        <v>950</v>
      </c>
      <c r="M14" s="1210" t="n">
        <v>9.30097952261237</v>
      </c>
      <c r="N14" s="1451" t="n">
        <v>1075.632048</v>
      </c>
      <c r="O14" s="1212" t="n">
        <v>23491.8719003588</v>
      </c>
      <c r="P14" s="1300" t="n">
        <v>8615.88987883875</v>
      </c>
      <c r="Q14" s="1212" t="n">
        <v>32107.7617791975</v>
      </c>
    </row>
    <row r="15" customFormat="false" ht="16.5" hidden="false" customHeight="false" outlineLevel="0" collapsed="false">
      <c r="A15" s="1446" t="s">
        <v>549</v>
      </c>
      <c r="B15" s="1447" t="n">
        <f aca="false">J15</f>
        <v>75</v>
      </c>
      <c r="C15" s="1447" t="s">
        <v>496</v>
      </c>
      <c r="D15" s="1447" t="n">
        <f aca="false">K15</f>
        <v>260</v>
      </c>
      <c r="E15" s="1447" t="s">
        <v>496</v>
      </c>
      <c r="F15" s="1448" t="n">
        <f aca="false">L15</f>
        <v>1000</v>
      </c>
      <c r="G15" s="1447" t="s">
        <v>496</v>
      </c>
      <c r="H15" s="1449" t="n">
        <v>2</v>
      </c>
      <c r="I15" s="1450" t="s">
        <v>497</v>
      </c>
      <c r="J15" s="1208" t="n">
        <v>75</v>
      </c>
      <c r="K15" s="1209" t="n">
        <v>260</v>
      </c>
      <c r="L15" s="1209" t="n">
        <v>1000</v>
      </c>
      <c r="M15" s="1210" t="n">
        <v>9.70897129098513</v>
      </c>
      <c r="N15" s="1451" t="n">
        <v>1165.268052</v>
      </c>
      <c r="O15" s="1212" t="n">
        <v>23895.8296585425</v>
      </c>
      <c r="P15" s="1300" t="n">
        <v>8941.310015535</v>
      </c>
      <c r="Q15" s="1212" t="n">
        <v>32837.1396740775</v>
      </c>
    </row>
    <row r="16" customFormat="false" ht="16.5" hidden="false" customHeight="false" outlineLevel="0" collapsed="false">
      <c r="A16" s="1446" t="s">
        <v>549</v>
      </c>
      <c r="B16" s="1447" t="n">
        <f aca="false">J16</f>
        <v>75</v>
      </c>
      <c r="C16" s="1447" t="s">
        <v>496</v>
      </c>
      <c r="D16" s="1447" t="n">
        <f aca="false">K16</f>
        <v>260</v>
      </c>
      <c r="E16" s="1447" t="s">
        <v>496</v>
      </c>
      <c r="F16" s="1448" t="n">
        <f aca="false">L16</f>
        <v>1050</v>
      </c>
      <c r="G16" s="1447" t="s">
        <v>496</v>
      </c>
      <c r="H16" s="1449" t="n">
        <v>2</v>
      </c>
      <c r="I16" s="1450" t="s">
        <v>497</v>
      </c>
      <c r="J16" s="1208" t="n">
        <v>75</v>
      </c>
      <c r="K16" s="1209" t="n">
        <v>260</v>
      </c>
      <c r="L16" s="1209" t="n">
        <v>1050</v>
      </c>
      <c r="M16" s="1210" t="n">
        <v>10.1340030593579</v>
      </c>
      <c r="N16" s="1451" t="n">
        <v>1254.904056</v>
      </c>
      <c r="O16" s="1212" t="n">
        <v>24299.7908281538</v>
      </c>
      <c r="P16" s="1300" t="n">
        <v>9482.76719602875</v>
      </c>
      <c r="Q16" s="1212" t="n">
        <v>33782.5580241825</v>
      </c>
    </row>
    <row r="17" customFormat="false" ht="16.5" hidden="false" customHeight="false" outlineLevel="0" collapsed="false">
      <c r="A17" s="1446" t="s">
        <v>549</v>
      </c>
      <c r="B17" s="1449" t="n">
        <f aca="false">J17</f>
        <v>75</v>
      </c>
      <c r="C17" s="1449" t="s">
        <v>496</v>
      </c>
      <c r="D17" s="1449" t="n">
        <f aca="false">K17</f>
        <v>260</v>
      </c>
      <c r="E17" s="1449" t="s">
        <v>496</v>
      </c>
      <c r="F17" s="1448" t="n">
        <f aca="false">L17</f>
        <v>1100</v>
      </c>
      <c r="G17" s="1449" t="s">
        <v>496</v>
      </c>
      <c r="H17" s="1449" t="n">
        <v>2</v>
      </c>
      <c r="I17" s="1450" t="s">
        <v>497</v>
      </c>
      <c r="J17" s="1208" t="n">
        <v>75</v>
      </c>
      <c r="K17" s="1209" t="n">
        <v>260</v>
      </c>
      <c r="L17" s="1209" t="n">
        <v>1100</v>
      </c>
      <c r="M17" s="1210" t="n">
        <v>10.5419948277307</v>
      </c>
      <c r="N17" s="1451" t="n">
        <v>1344.54006</v>
      </c>
      <c r="O17" s="1212" t="n">
        <v>24703.755146775</v>
      </c>
      <c r="P17" s="1300" t="n">
        <v>9808.18720151625</v>
      </c>
      <c r="Q17" s="1212" t="n">
        <v>34511.9423482913</v>
      </c>
    </row>
    <row r="18" customFormat="false" ht="16.5" hidden="false" customHeight="false" outlineLevel="0" collapsed="false">
      <c r="A18" s="1446" t="s">
        <v>549</v>
      </c>
      <c r="B18" s="1447" t="n">
        <f aca="false">J18</f>
        <v>75</v>
      </c>
      <c r="C18" s="1447" t="s">
        <v>496</v>
      </c>
      <c r="D18" s="1447" t="n">
        <f aca="false">K18</f>
        <v>260</v>
      </c>
      <c r="E18" s="1447" t="s">
        <v>496</v>
      </c>
      <c r="F18" s="1448" t="n">
        <f aca="false">L18</f>
        <v>1150</v>
      </c>
      <c r="G18" s="1447" t="s">
        <v>496</v>
      </c>
      <c r="H18" s="1449" t="n">
        <v>2</v>
      </c>
      <c r="I18" s="1450" t="s">
        <v>497</v>
      </c>
      <c r="J18" s="1208" t="n">
        <v>75</v>
      </c>
      <c r="K18" s="1209" t="n">
        <v>260</v>
      </c>
      <c r="L18" s="1209" t="n">
        <v>1150</v>
      </c>
      <c r="M18" s="1210" t="n">
        <v>10.9499865961034</v>
      </c>
      <c r="N18" s="1451" t="n">
        <v>1434.176064</v>
      </c>
      <c r="O18" s="1212" t="n">
        <v>24835.5490878</v>
      </c>
      <c r="P18" s="1300" t="n">
        <v>10133.6073382125</v>
      </c>
      <c r="Q18" s="1212" t="n">
        <v>34969.1564260125</v>
      </c>
    </row>
    <row r="19" customFormat="false" ht="16.5" hidden="false" customHeight="false" outlineLevel="0" collapsed="false">
      <c r="A19" s="1446" t="s">
        <v>549</v>
      </c>
      <c r="B19" s="1447" t="n">
        <f aca="false">J19</f>
        <v>75</v>
      </c>
      <c r="C19" s="1447" t="s">
        <v>496</v>
      </c>
      <c r="D19" s="1447" t="n">
        <f aca="false">K19</f>
        <v>260</v>
      </c>
      <c r="E19" s="1447" t="s">
        <v>496</v>
      </c>
      <c r="F19" s="1448" t="n">
        <f aca="false">L19</f>
        <v>1200</v>
      </c>
      <c r="G19" s="1447" t="s">
        <v>496</v>
      </c>
      <c r="H19" s="1449" t="n">
        <v>2</v>
      </c>
      <c r="I19" s="1450" t="s">
        <v>497</v>
      </c>
      <c r="J19" s="1208" t="n">
        <v>75</v>
      </c>
      <c r="K19" s="1209" t="n">
        <v>260</v>
      </c>
      <c r="L19" s="1209" t="n">
        <v>1200</v>
      </c>
      <c r="M19" s="1210" t="n">
        <v>11.5902683644762</v>
      </c>
      <c r="N19" s="1451" t="n">
        <v>1523.812068</v>
      </c>
      <c r="O19" s="1212" t="n">
        <v>30590.76793608</v>
      </c>
      <c r="P19" s="1300" t="n">
        <v>10675.0645187063</v>
      </c>
      <c r="Q19" s="1212" t="n">
        <v>41265.8324547863</v>
      </c>
    </row>
    <row r="20" customFormat="false" ht="16.5" hidden="false" customHeight="false" outlineLevel="0" collapsed="false">
      <c r="A20" s="1446" t="s">
        <v>549</v>
      </c>
      <c r="B20" s="1447" t="n">
        <f aca="false">J20</f>
        <v>75</v>
      </c>
      <c r="C20" s="1447" t="s">
        <v>496</v>
      </c>
      <c r="D20" s="1447" t="n">
        <f aca="false">K20</f>
        <v>260</v>
      </c>
      <c r="E20" s="1447" t="s">
        <v>496</v>
      </c>
      <c r="F20" s="1448" t="n">
        <f aca="false">L20</f>
        <v>1250</v>
      </c>
      <c r="G20" s="1447" t="s">
        <v>496</v>
      </c>
      <c r="H20" s="1449" t="n">
        <v>2</v>
      </c>
      <c r="I20" s="1450" t="s">
        <v>497</v>
      </c>
      <c r="J20" s="1208" t="n">
        <v>75</v>
      </c>
      <c r="K20" s="1209" t="n">
        <v>260</v>
      </c>
      <c r="L20" s="1209" t="n">
        <v>1250</v>
      </c>
      <c r="M20" s="1210" t="n">
        <v>11.9982601328489</v>
      </c>
      <c r="N20" s="1451" t="n">
        <v>1613.448072</v>
      </c>
      <c r="O20" s="1212" t="n">
        <v>30588.819223725</v>
      </c>
      <c r="P20" s="1300" t="n">
        <v>11000.4845241938</v>
      </c>
      <c r="Q20" s="1212" t="n">
        <v>41589.3037479188</v>
      </c>
    </row>
    <row r="21" customFormat="false" ht="16.5" hidden="false" customHeight="false" outlineLevel="0" collapsed="false">
      <c r="A21" s="1446" t="s">
        <v>549</v>
      </c>
      <c r="B21" s="1447" t="n">
        <f aca="false">J21</f>
        <v>75</v>
      </c>
      <c r="C21" s="1447" t="s">
        <v>496</v>
      </c>
      <c r="D21" s="1447" t="n">
        <f aca="false">K21</f>
        <v>260</v>
      </c>
      <c r="E21" s="1447" t="s">
        <v>496</v>
      </c>
      <c r="F21" s="1448" t="n">
        <f aca="false">L21</f>
        <v>1300</v>
      </c>
      <c r="G21" s="1447" t="s">
        <v>496</v>
      </c>
      <c r="H21" s="1449" t="n">
        <v>2</v>
      </c>
      <c r="I21" s="1450" t="s">
        <v>497</v>
      </c>
      <c r="J21" s="1208" t="n">
        <v>75</v>
      </c>
      <c r="K21" s="1209" t="n">
        <v>260</v>
      </c>
      <c r="L21" s="1209" t="n">
        <v>1300</v>
      </c>
      <c r="M21" s="1210" t="n">
        <v>12.4852919012217</v>
      </c>
      <c r="N21" s="1451" t="n">
        <v>1703.084076</v>
      </c>
      <c r="O21" s="1212" t="n">
        <v>31295.2971242588</v>
      </c>
      <c r="P21" s="1300" t="n">
        <v>11541.9417046875</v>
      </c>
      <c r="Q21" s="1212" t="n">
        <v>42837.2388289463</v>
      </c>
    </row>
    <row r="22" customFormat="false" ht="16.5" hidden="false" customHeight="false" outlineLevel="0" collapsed="false">
      <c r="A22" s="1446" t="s">
        <v>549</v>
      </c>
      <c r="B22" s="1447" t="n">
        <f aca="false">J22</f>
        <v>75</v>
      </c>
      <c r="C22" s="1447" t="s">
        <v>496</v>
      </c>
      <c r="D22" s="1447" t="n">
        <f aca="false">K22</f>
        <v>260</v>
      </c>
      <c r="E22" s="1447" t="s">
        <v>496</v>
      </c>
      <c r="F22" s="1448" t="n">
        <f aca="false">L22</f>
        <v>1350</v>
      </c>
      <c r="G22" s="1447" t="s">
        <v>496</v>
      </c>
      <c r="H22" s="1449" t="n">
        <v>2</v>
      </c>
      <c r="I22" s="1450" t="s">
        <v>497</v>
      </c>
      <c r="J22" s="1208" t="n">
        <v>75</v>
      </c>
      <c r="K22" s="1209" t="n">
        <v>260</v>
      </c>
      <c r="L22" s="1209" t="n">
        <v>1350</v>
      </c>
      <c r="M22" s="1210" t="n">
        <v>12.8932836695945</v>
      </c>
      <c r="N22" s="1451" t="n">
        <v>1792.72008</v>
      </c>
      <c r="O22" s="1212" t="n">
        <v>31698.5836184774</v>
      </c>
      <c r="P22" s="1300" t="n">
        <v>11867.361710175</v>
      </c>
      <c r="Q22" s="1212" t="n">
        <v>43565.9453286524</v>
      </c>
    </row>
    <row r="23" customFormat="false" ht="16.5" hidden="false" customHeight="false" outlineLevel="0" collapsed="false">
      <c r="A23" s="1446" t="s">
        <v>549</v>
      </c>
      <c r="B23" s="1447" t="n">
        <f aca="false">J23</f>
        <v>75</v>
      </c>
      <c r="C23" s="1447" t="s">
        <v>496</v>
      </c>
      <c r="D23" s="1447" t="n">
        <f aca="false">K23</f>
        <v>260</v>
      </c>
      <c r="E23" s="1447" t="s">
        <v>496</v>
      </c>
      <c r="F23" s="1448" t="n">
        <f aca="false">L23</f>
        <v>1400</v>
      </c>
      <c r="G23" s="1447" t="s">
        <v>496</v>
      </c>
      <c r="H23" s="1449" t="n">
        <v>2</v>
      </c>
      <c r="I23" s="1450" t="s">
        <v>497</v>
      </c>
      <c r="J23" s="1208" t="n">
        <v>75</v>
      </c>
      <c r="K23" s="1209" t="n">
        <v>260</v>
      </c>
      <c r="L23" s="1209" t="n">
        <v>1400</v>
      </c>
      <c r="M23" s="1210" t="n">
        <v>13.3183154379672</v>
      </c>
      <c r="N23" s="1451" t="n">
        <v>1882.356084</v>
      </c>
      <c r="O23" s="1212" t="n">
        <v>32101.876541925</v>
      </c>
      <c r="P23" s="1300" t="n">
        <v>12408.8188906688</v>
      </c>
      <c r="Q23" s="1212" t="n">
        <v>44510.6954325938</v>
      </c>
    </row>
    <row r="24" customFormat="false" ht="16.5" hidden="false" customHeight="false" outlineLevel="0" collapsed="false">
      <c r="A24" s="1446" t="s">
        <v>549</v>
      </c>
      <c r="B24" s="1447" t="n">
        <f aca="false">J24</f>
        <v>75</v>
      </c>
      <c r="C24" s="1447" t="s">
        <v>496</v>
      </c>
      <c r="D24" s="1447" t="n">
        <f aca="false">K24</f>
        <v>260</v>
      </c>
      <c r="E24" s="1447" t="s">
        <v>496</v>
      </c>
      <c r="F24" s="1448" t="n">
        <f aca="false">L24</f>
        <v>1450</v>
      </c>
      <c r="G24" s="1447" t="s">
        <v>496</v>
      </c>
      <c r="H24" s="1449" t="n">
        <v>2</v>
      </c>
      <c r="I24" s="1450" t="s">
        <v>497</v>
      </c>
      <c r="J24" s="1208" t="n">
        <v>75</v>
      </c>
      <c r="K24" s="1209" t="n">
        <v>260</v>
      </c>
      <c r="L24" s="1209" t="n">
        <v>1450</v>
      </c>
      <c r="M24" s="1210" t="n">
        <v>13.72630720634</v>
      </c>
      <c r="N24" s="1451" t="n">
        <v>1971.992088</v>
      </c>
      <c r="O24" s="1212" t="n">
        <v>32505.175500975</v>
      </c>
      <c r="P24" s="1300" t="n">
        <v>12734.239027365</v>
      </c>
      <c r="Q24" s="1212" t="n">
        <v>45239.41452834</v>
      </c>
    </row>
    <row r="25" customFormat="false" ht="16.5" hidden="false" customHeight="false" outlineLevel="0" collapsed="false">
      <c r="A25" s="1446" t="s">
        <v>549</v>
      </c>
      <c r="B25" s="1447" t="n">
        <f aca="false">J25</f>
        <v>75</v>
      </c>
      <c r="C25" s="1447" t="s">
        <v>496</v>
      </c>
      <c r="D25" s="1447" t="n">
        <f aca="false">K25</f>
        <v>260</v>
      </c>
      <c r="E25" s="1447" t="s">
        <v>496</v>
      </c>
      <c r="F25" s="1448" t="n">
        <f aca="false">L25</f>
        <v>1500</v>
      </c>
      <c r="G25" s="1447" t="s">
        <v>496</v>
      </c>
      <c r="H25" s="1449" t="n">
        <v>2</v>
      </c>
      <c r="I25" s="1450" t="s">
        <v>497</v>
      </c>
      <c r="J25" s="1208" t="n">
        <v>75</v>
      </c>
      <c r="K25" s="1209" t="n">
        <v>260</v>
      </c>
      <c r="L25" s="1209" t="n">
        <v>1500</v>
      </c>
      <c r="M25" s="1210" t="n">
        <v>14.7181031635128</v>
      </c>
      <c r="N25" s="1451" t="n">
        <v>2061.628092</v>
      </c>
      <c r="O25" s="1212" t="n">
        <v>37921.4876587725</v>
      </c>
      <c r="P25" s="1300" t="n">
        <v>13275.6962078588</v>
      </c>
      <c r="Q25" s="1212" t="n">
        <v>51197.1838666313</v>
      </c>
    </row>
    <row r="26" customFormat="false" ht="16.5" hidden="false" customHeight="false" outlineLevel="0" collapsed="false">
      <c r="A26" s="1446" t="s">
        <v>549</v>
      </c>
      <c r="B26" s="1447" t="n">
        <f aca="false">J26</f>
        <v>75</v>
      </c>
      <c r="C26" s="1447" t="s">
        <v>496</v>
      </c>
      <c r="D26" s="1447" t="n">
        <f aca="false">K26</f>
        <v>260</v>
      </c>
      <c r="E26" s="1447" t="s">
        <v>496</v>
      </c>
      <c r="F26" s="1448" t="n">
        <f aca="false">L26</f>
        <v>1550</v>
      </c>
      <c r="G26" s="1447" t="s">
        <v>496</v>
      </c>
      <c r="H26" s="1449" t="n">
        <v>2</v>
      </c>
      <c r="I26" s="1450" t="s">
        <v>497</v>
      </c>
      <c r="J26" s="1208" t="n">
        <v>75</v>
      </c>
      <c r="K26" s="1209" t="n">
        <v>260</v>
      </c>
      <c r="L26" s="1209" t="n">
        <v>1550</v>
      </c>
      <c r="M26" s="1210" t="n">
        <v>15.1950949318855</v>
      </c>
      <c r="N26" s="1451" t="n">
        <v>2151.264096</v>
      </c>
      <c r="O26" s="1212" t="n">
        <v>43405.7048057925</v>
      </c>
      <c r="P26" s="1300" t="n">
        <v>13601.1162133463</v>
      </c>
      <c r="Q26" s="1212" t="n">
        <v>57006.8210191388</v>
      </c>
    </row>
    <row r="27" customFormat="false" ht="16.5" hidden="false" customHeight="false" outlineLevel="0" collapsed="false">
      <c r="A27" s="1446" t="s">
        <v>549</v>
      </c>
      <c r="B27" s="1449" t="n">
        <f aca="false">J27</f>
        <v>75</v>
      </c>
      <c r="C27" s="1449" t="s">
        <v>496</v>
      </c>
      <c r="D27" s="1449" t="n">
        <f aca="false">K27</f>
        <v>260</v>
      </c>
      <c r="E27" s="1449" t="s">
        <v>496</v>
      </c>
      <c r="F27" s="1448" t="n">
        <f aca="false">L27</f>
        <v>1600</v>
      </c>
      <c r="G27" s="1449" t="s">
        <v>496</v>
      </c>
      <c r="H27" s="1449" t="n">
        <v>2</v>
      </c>
      <c r="I27" s="1450" t="s">
        <v>497</v>
      </c>
      <c r="J27" s="1208" t="n">
        <v>75</v>
      </c>
      <c r="K27" s="1209" t="n">
        <v>260</v>
      </c>
      <c r="L27" s="1209" t="n">
        <v>1600</v>
      </c>
      <c r="M27" s="1210" t="n">
        <v>15.6030867002583</v>
      </c>
      <c r="N27" s="1451" t="n">
        <v>2240.9001</v>
      </c>
      <c r="O27" s="1212" t="n">
        <v>43676.2648584</v>
      </c>
      <c r="P27" s="1300" t="n">
        <v>13926.5363500425</v>
      </c>
      <c r="Q27" s="1212" t="n">
        <v>57602.8012084425</v>
      </c>
    </row>
    <row r="28" customFormat="false" ht="16.5" hidden="false" customHeight="false" outlineLevel="0" collapsed="false">
      <c r="A28" s="1446" t="s">
        <v>549</v>
      </c>
      <c r="B28" s="1447" t="n">
        <f aca="false">J28</f>
        <v>75</v>
      </c>
      <c r="C28" s="1447" t="s">
        <v>496</v>
      </c>
      <c r="D28" s="1447" t="n">
        <f aca="false">K28</f>
        <v>260</v>
      </c>
      <c r="E28" s="1447" t="s">
        <v>496</v>
      </c>
      <c r="F28" s="1448" t="n">
        <f aca="false">L28</f>
        <v>1650</v>
      </c>
      <c r="G28" s="1447" t="s">
        <v>496</v>
      </c>
      <c r="H28" s="1449" t="n">
        <v>2</v>
      </c>
      <c r="I28" s="1450" t="s">
        <v>497</v>
      </c>
      <c r="J28" s="1208" t="n">
        <v>75</v>
      </c>
      <c r="K28" s="1209" t="n">
        <v>260</v>
      </c>
      <c r="L28" s="1209" t="n">
        <v>1650</v>
      </c>
      <c r="M28" s="1210" t="n">
        <v>16.0661184686311</v>
      </c>
      <c r="N28" s="1451" t="n">
        <v>2330.536104</v>
      </c>
      <c r="O28" s="1212" t="n">
        <v>43776.61855875</v>
      </c>
      <c r="P28" s="1300" t="n">
        <v>14467.9935305363</v>
      </c>
      <c r="Q28" s="1212" t="n">
        <v>58244.6120892863</v>
      </c>
    </row>
    <row r="29" customFormat="false" ht="16.5" hidden="false" customHeight="false" outlineLevel="0" collapsed="false">
      <c r="A29" s="1446" t="s">
        <v>549</v>
      </c>
      <c r="B29" s="1447" t="n">
        <f aca="false">J29</f>
        <v>75</v>
      </c>
      <c r="C29" s="1447" t="s">
        <v>496</v>
      </c>
      <c r="D29" s="1447" t="n">
        <f aca="false">K29</f>
        <v>260</v>
      </c>
      <c r="E29" s="1447" t="s">
        <v>496</v>
      </c>
      <c r="F29" s="1448" t="n">
        <f aca="false">L29</f>
        <v>1700</v>
      </c>
      <c r="G29" s="1447" t="s">
        <v>496</v>
      </c>
      <c r="H29" s="1449" t="n">
        <v>2</v>
      </c>
      <c r="I29" s="1450" t="s">
        <v>497</v>
      </c>
      <c r="J29" s="1208" t="n">
        <v>75</v>
      </c>
      <c r="K29" s="1209" t="n">
        <v>260</v>
      </c>
      <c r="L29" s="1209" t="n">
        <v>1700</v>
      </c>
      <c r="M29" s="1210" t="n">
        <v>16.4741102370038</v>
      </c>
      <c r="N29" s="1451" t="n">
        <v>2420.172108</v>
      </c>
      <c r="O29" s="1212" t="n">
        <v>44047.9695377025</v>
      </c>
      <c r="P29" s="1300" t="n">
        <v>14793.4135360238</v>
      </c>
      <c r="Q29" s="1212" t="n">
        <v>58841.3830737263</v>
      </c>
    </row>
    <row r="30" customFormat="false" ht="16.5" hidden="false" customHeight="false" outlineLevel="0" collapsed="false">
      <c r="A30" s="1446" t="s">
        <v>549</v>
      </c>
      <c r="B30" s="1447" t="n">
        <f aca="false">J30</f>
        <v>75</v>
      </c>
      <c r="C30" s="1447" t="s">
        <v>496</v>
      </c>
      <c r="D30" s="1447" t="n">
        <f aca="false">K30</f>
        <v>260</v>
      </c>
      <c r="E30" s="1447" t="s">
        <v>496</v>
      </c>
      <c r="F30" s="1448" t="n">
        <f aca="false">L30</f>
        <v>1750</v>
      </c>
      <c r="G30" s="1447" t="s">
        <v>496</v>
      </c>
      <c r="H30" s="1449" t="n">
        <v>2</v>
      </c>
      <c r="I30" s="1450" t="s">
        <v>497</v>
      </c>
      <c r="J30" s="1208" t="n">
        <v>75</v>
      </c>
      <c r="K30" s="1209" t="n">
        <v>260</v>
      </c>
      <c r="L30" s="1209" t="n">
        <v>1750</v>
      </c>
      <c r="M30" s="1210" t="n">
        <v>16.8991420053766</v>
      </c>
      <c r="N30" s="1451" t="n">
        <v>2509.808112</v>
      </c>
      <c r="O30" s="1212" t="n">
        <v>44319.2829909525</v>
      </c>
      <c r="P30" s="1300" t="n">
        <v>15334.8707165175</v>
      </c>
      <c r="Q30" s="1212" t="n">
        <v>59654.15370747</v>
      </c>
    </row>
    <row r="31" customFormat="false" ht="16.5" hidden="false" customHeight="false" outlineLevel="0" collapsed="false">
      <c r="A31" s="1446" t="s">
        <v>549</v>
      </c>
      <c r="B31" s="1447" t="n">
        <f aca="false">J31</f>
        <v>75</v>
      </c>
      <c r="C31" s="1447" t="s">
        <v>496</v>
      </c>
      <c r="D31" s="1447" t="n">
        <f aca="false">K31</f>
        <v>260</v>
      </c>
      <c r="E31" s="1447" t="s">
        <v>496</v>
      </c>
      <c r="F31" s="1448" t="n">
        <f aca="false">L31</f>
        <v>1800</v>
      </c>
      <c r="G31" s="1447" t="s">
        <v>496</v>
      </c>
      <c r="H31" s="1449" t="n">
        <v>2</v>
      </c>
      <c r="I31" s="1450" t="s">
        <v>497</v>
      </c>
      <c r="J31" s="1208" t="n">
        <v>75</v>
      </c>
      <c r="K31" s="1209" t="n">
        <v>260</v>
      </c>
      <c r="L31" s="1209" t="n">
        <v>1800</v>
      </c>
      <c r="M31" s="1210" t="n">
        <v>17.3761337737493</v>
      </c>
      <c r="N31" s="1451" t="n">
        <v>2599.444116</v>
      </c>
      <c r="O31" s="1212" t="n">
        <v>44988.5531077875</v>
      </c>
      <c r="P31" s="1300" t="n">
        <v>15660.290722005</v>
      </c>
      <c r="Q31" s="1212" t="n">
        <v>60648.8438297925</v>
      </c>
    </row>
    <row r="32" customFormat="false" ht="16.5" hidden="false" customHeight="false" outlineLevel="0" collapsed="false">
      <c r="A32" s="1446" t="s">
        <v>549</v>
      </c>
      <c r="B32" s="1447" t="n">
        <f aca="false">J32</f>
        <v>75</v>
      </c>
      <c r="C32" s="1447" t="s">
        <v>496</v>
      </c>
      <c r="D32" s="1447" t="n">
        <f aca="false">K32</f>
        <v>260</v>
      </c>
      <c r="E32" s="1447" t="s">
        <v>496</v>
      </c>
      <c r="F32" s="1448" t="n">
        <f aca="false">L32</f>
        <v>1850</v>
      </c>
      <c r="G32" s="1447" t="s">
        <v>496</v>
      </c>
      <c r="H32" s="1449" t="n">
        <v>2</v>
      </c>
      <c r="I32" s="1450" t="s">
        <v>497</v>
      </c>
      <c r="J32" s="1208" t="n">
        <v>75</v>
      </c>
      <c r="K32" s="1209" t="n">
        <v>260</v>
      </c>
      <c r="L32" s="1209" t="n">
        <v>1850</v>
      </c>
      <c r="M32" s="1210" t="n">
        <v>17.8631655421221</v>
      </c>
      <c r="N32" s="1451" t="n">
        <v>2689.08012</v>
      </c>
      <c r="O32" s="1212" t="n">
        <v>45945.4459254975</v>
      </c>
      <c r="P32" s="1300" t="n">
        <v>16201.7479024988</v>
      </c>
      <c r="Q32" s="1212" t="n">
        <v>62147.1938279963</v>
      </c>
    </row>
    <row r="33" customFormat="false" ht="16.5" hidden="false" customHeight="false" outlineLevel="0" collapsed="false">
      <c r="A33" s="1446" t="s">
        <v>549</v>
      </c>
      <c r="B33" s="1447" t="n">
        <f aca="false">J33</f>
        <v>75</v>
      </c>
      <c r="C33" s="1447" t="s">
        <v>496</v>
      </c>
      <c r="D33" s="1447" t="n">
        <f aca="false">K33</f>
        <v>260</v>
      </c>
      <c r="E33" s="1447" t="s">
        <v>496</v>
      </c>
      <c r="F33" s="1448" t="n">
        <f aca="false">L33</f>
        <v>1900</v>
      </c>
      <c r="G33" s="1447" t="s">
        <v>496</v>
      </c>
      <c r="H33" s="1449" t="n">
        <v>2</v>
      </c>
      <c r="I33" s="1450" t="s">
        <v>497</v>
      </c>
      <c r="J33" s="1208" t="n">
        <v>75</v>
      </c>
      <c r="K33" s="1209" t="n">
        <v>260</v>
      </c>
      <c r="L33" s="1209" t="n">
        <v>1900</v>
      </c>
      <c r="M33" s="1210" t="n">
        <v>18.2711573104949</v>
      </c>
      <c r="N33" s="1451" t="n">
        <v>2778.716124</v>
      </c>
      <c r="O33" s="1212" t="n">
        <v>46211.0259499988</v>
      </c>
      <c r="P33" s="1300" t="n">
        <v>16527.168039195</v>
      </c>
      <c r="Q33" s="1212" t="n">
        <v>62738.1939891938</v>
      </c>
    </row>
    <row r="34" customFormat="false" ht="16.5" hidden="false" customHeight="false" outlineLevel="0" collapsed="false">
      <c r="A34" s="1446" t="s">
        <v>549</v>
      </c>
      <c r="B34" s="1447" t="n">
        <f aca="false">J34</f>
        <v>75</v>
      </c>
      <c r="C34" s="1447" t="s">
        <v>496</v>
      </c>
      <c r="D34" s="1447" t="n">
        <f aca="false">K34</f>
        <v>260</v>
      </c>
      <c r="E34" s="1447" t="s">
        <v>496</v>
      </c>
      <c r="F34" s="1448" t="n">
        <f aca="false">L34</f>
        <v>1950</v>
      </c>
      <c r="G34" s="1447" t="s">
        <v>496</v>
      </c>
      <c r="H34" s="1449" t="n">
        <v>2</v>
      </c>
      <c r="I34" s="1450" t="s">
        <v>497</v>
      </c>
      <c r="J34" s="1208" t="n">
        <v>75</v>
      </c>
      <c r="K34" s="1209" t="n">
        <v>260</v>
      </c>
      <c r="L34" s="1209" t="n">
        <v>1950</v>
      </c>
      <c r="M34" s="1210" t="n">
        <v>18.8323990788676</v>
      </c>
      <c r="N34" s="1451" t="n">
        <v>2868.352128</v>
      </c>
      <c r="O34" s="1212" t="n">
        <v>50945.3656718738</v>
      </c>
      <c r="P34" s="1300" t="n">
        <v>16852.5880446825</v>
      </c>
      <c r="Q34" s="1212" t="n">
        <v>67797.9537165563</v>
      </c>
    </row>
    <row r="35" customFormat="false" ht="16.5" hidden="false" customHeight="false" outlineLevel="0" collapsed="false">
      <c r="A35" s="1446" t="s">
        <v>549</v>
      </c>
      <c r="B35" s="1447" t="n">
        <f aca="false">J35</f>
        <v>75</v>
      </c>
      <c r="C35" s="1447" t="s">
        <v>496</v>
      </c>
      <c r="D35" s="1447" t="n">
        <f aca="false">K35</f>
        <v>260</v>
      </c>
      <c r="E35" s="1447" t="s">
        <v>496</v>
      </c>
      <c r="F35" s="1448" t="n">
        <f aca="false">L35</f>
        <v>2000</v>
      </c>
      <c r="G35" s="1447" t="s">
        <v>496</v>
      </c>
      <c r="H35" s="1449" t="n">
        <v>2</v>
      </c>
      <c r="I35" s="1450" t="s">
        <v>497</v>
      </c>
      <c r="J35" s="1208" t="n">
        <v>75</v>
      </c>
      <c r="K35" s="1209" t="n">
        <v>260</v>
      </c>
      <c r="L35" s="1209" t="n">
        <v>2000</v>
      </c>
      <c r="M35" s="1210" t="n">
        <v>19.3489932472404</v>
      </c>
      <c r="N35" s="1451" t="n">
        <v>2957.988132</v>
      </c>
      <c r="O35" s="1212" t="n">
        <v>51411.087324945</v>
      </c>
      <c r="P35" s="1300" t="n">
        <v>17394.0452251763</v>
      </c>
      <c r="Q35" s="1212" t="n">
        <v>68805.1325501213</v>
      </c>
    </row>
    <row r="36" customFormat="false" ht="16.5" hidden="false" customHeight="false" outlineLevel="0" collapsed="false">
      <c r="A36" s="1446" t="s">
        <v>549</v>
      </c>
      <c r="B36" s="1447" t="n">
        <f aca="false">J36</f>
        <v>75</v>
      </c>
      <c r="C36" s="1447" t="s">
        <v>496</v>
      </c>
      <c r="D36" s="1447" t="n">
        <f aca="false">K36</f>
        <v>260</v>
      </c>
      <c r="E36" s="1447" t="s">
        <v>496</v>
      </c>
      <c r="F36" s="1448" t="n">
        <f aca="false">L36</f>
        <v>2050</v>
      </c>
      <c r="G36" s="1447" t="s">
        <v>496</v>
      </c>
      <c r="H36" s="1449" t="n">
        <v>2</v>
      </c>
      <c r="I36" s="1450" t="s">
        <v>497</v>
      </c>
      <c r="J36" s="1208" t="n">
        <v>75</v>
      </c>
      <c r="K36" s="1209" t="n">
        <v>260</v>
      </c>
      <c r="L36" s="1209" t="n">
        <v>2050</v>
      </c>
      <c r="M36" s="1210" t="n">
        <v>19.7569850156132</v>
      </c>
      <c r="N36" s="1451" t="n">
        <v>3047.624136</v>
      </c>
      <c r="O36" s="1212" t="n">
        <v>51653.3746473111</v>
      </c>
      <c r="P36" s="1300" t="n">
        <v>17719.4653618725</v>
      </c>
      <c r="Q36" s="1212" t="n">
        <v>69372.8400091836</v>
      </c>
    </row>
    <row r="37" customFormat="false" ht="16.5" hidden="false" customHeight="false" outlineLevel="0" collapsed="false">
      <c r="A37" s="1446" t="s">
        <v>549</v>
      </c>
      <c r="B37" s="1449" t="n">
        <f aca="false">J37</f>
        <v>75</v>
      </c>
      <c r="C37" s="1449" t="s">
        <v>496</v>
      </c>
      <c r="D37" s="1449" t="n">
        <f aca="false">K37</f>
        <v>260</v>
      </c>
      <c r="E37" s="1449" t="s">
        <v>496</v>
      </c>
      <c r="F37" s="1448" t="n">
        <f aca="false">L37</f>
        <v>2100</v>
      </c>
      <c r="G37" s="1449" t="s">
        <v>496</v>
      </c>
      <c r="H37" s="1449" t="n">
        <v>2</v>
      </c>
      <c r="I37" s="1450" t="s">
        <v>497</v>
      </c>
      <c r="J37" s="1208" t="n">
        <v>75</v>
      </c>
      <c r="K37" s="1209" t="n">
        <v>260</v>
      </c>
      <c r="L37" s="1209" t="n">
        <v>2100</v>
      </c>
      <c r="M37" s="1210" t="n">
        <v>20.1820167839859</v>
      </c>
      <c r="N37" s="1451" t="n">
        <v>3137.26014</v>
      </c>
      <c r="O37" s="1212" t="n">
        <v>51735.09053835</v>
      </c>
      <c r="P37" s="1300" t="n">
        <v>18260.9225423663</v>
      </c>
      <c r="Q37" s="1212" t="n">
        <v>69996.0130807163</v>
      </c>
    </row>
    <row r="38" customFormat="false" ht="16.5" hidden="false" customHeight="false" outlineLevel="0" collapsed="false">
      <c r="A38" s="1446" t="s">
        <v>549</v>
      </c>
      <c r="B38" s="1447" t="n">
        <f aca="false">J38</f>
        <v>75</v>
      </c>
      <c r="C38" s="1447" t="s">
        <v>496</v>
      </c>
      <c r="D38" s="1447" t="n">
        <f aca="false">K38</f>
        <v>260</v>
      </c>
      <c r="E38" s="1447" t="s">
        <v>496</v>
      </c>
      <c r="F38" s="1448" t="n">
        <f aca="false">L38</f>
        <v>2150</v>
      </c>
      <c r="G38" s="1447" t="s">
        <v>496</v>
      </c>
      <c r="H38" s="1449" t="n">
        <v>2</v>
      </c>
      <c r="I38" s="1450" t="s">
        <v>497</v>
      </c>
      <c r="J38" s="1208" t="n">
        <v>75</v>
      </c>
      <c r="K38" s="1209" t="n">
        <v>260</v>
      </c>
      <c r="L38" s="1209" t="n">
        <v>2150</v>
      </c>
      <c r="M38" s="1210" t="n">
        <v>20.7140085523587</v>
      </c>
      <c r="N38" s="1451" t="n">
        <v>3226.896144</v>
      </c>
      <c r="O38" s="1212" t="n">
        <v>53303.2059346425</v>
      </c>
      <c r="P38" s="1300" t="n">
        <v>18586.3425478538</v>
      </c>
      <c r="Q38" s="1212" t="n">
        <v>71889.5484824963</v>
      </c>
    </row>
    <row r="39" customFormat="false" ht="16.5" hidden="false" customHeight="false" outlineLevel="0" collapsed="false">
      <c r="A39" s="1446" t="s">
        <v>549</v>
      </c>
      <c r="B39" s="1447" t="n">
        <f aca="false">J39</f>
        <v>75</v>
      </c>
      <c r="C39" s="1447" t="s">
        <v>496</v>
      </c>
      <c r="D39" s="1447" t="n">
        <f aca="false">K39</f>
        <v>260</v>
      </c>
      <c r="E39" s="1447" t="s">
        <v>496</v>
      </c>
      <c r="F39" s="1448" t="n">
        <f aca="false">L39</f>
        <v>2200</v>
      </c>
      <c r="G39" s="1447" t="s">
        <v>496</v>
      </c>
      <c r="H39" s="1449" t="n">
        <v>2</v>
      </c>
      <c r="I39" s="1450" t="s">
        <v>497</v>
      </c>
      <c r="J39" s="1208" t="n">
        <v>75</v>
      </c>
      <c r="K39" s="1209" t="n">
        <v>260</v>
      </c>
      <c r="L39" s="1209" t="n">
        <v>2200</v>
      </c>
      <c r="M39" s="1210" t="n">
        <v>21.1390403207314</v>
      </c>
      <c r="N39" s="1451" t="n">
        <v>3316.532148</v>
      </c>
      <c r="O39" s="1212" t="n">
        <v>53538.230983905</v>
      </c>
      <c r="P39" s="1300" t="n">
        <v>19127.7997283475</v>
      </c>
      <c r="Q39" s="1212" t="n">
        <v>72666.0307122525</v>
      </c>
    </row>
    <row r="40" customFormat="false" ht="16.5" hidden="false" customHeight="false" outlineLevel="0" collapsed="false">
      <c r="A40" s="1446" t="s">
        <v>549</v>
      </c>
      <c r="B40" s="1447" t="n">
        <f aca="false">J40</f>
        <v>75</v>
      </c>
      <c r="C40" s="1447" t="s">
        <v>496</v>
      </c>
      <c r="D40" s="1447" t="n">
        <f aca="false">K40</f>
        <v>260</v>
      </c>
      <c r="E40" s="1447" t="s">
        <v>496</v>
      </c>
      <c r="F40" s="1448" t="n">
        <f aca="false">L40</f>
        <v>2250</v>
      </c>
      <c r="G40" s="1447" t="s">
        <v>496</v>
      </c>
      <c r="H40" s="1449" t="n">
        <v>2</v>
      </c>
      <c r="I40" s="1450" t="s">
        <v>497</v>
      </c>
      <c r="J40" s="1208" t="n">
        <v>75</v>
      </c>
      <c r="K40" s="1209" t="n">
        <v>260</v>
      </c>
      <c r="L40" s="1209" t="n">
        <v>2250</v>
      </c>
      <c r="M40" s="1210" t="n">
        <v>21.5470320891042</v>
      </c>
      <c r="N40" s="1451" t="n">
        <v>3406.168152</v>
      </c>
      <c r="O40" s="1212" t="n">
        <v>53773.21798263</v>
      </c>
      <c r="P40" s="1300" t="n">
        <v>19453.219733835</v>
      </c>
      <c r="Q40" s="1212" t="n">
        <v>73226.437716465</v>
      </c>
    </row>
    <row r="41" customFormat="false" ht="16.5" hidden="false" customHeight="false" outlineLevel="0" collapsed="false">
      <c r="A41" s="1446" t="s">
        <v>549</v>
      </c>
      <c r="B41" s="1447" t="n">
        <f aca="false">J41</f>
        <v>75</v>
      </c>
      <c r="C41" s="1447" t="s">
        <v>496</v>
      </c>
      <c r="D41" s="1447" t="n">
        <f aca="false">K41</f>
        <v>260</v>
      </c>
      <c r="E41" s="1447" t="s">
        <v>496</v>
      </c>
      <c r="F41" s="1448" t="n">
        <f aca="false">L41</f>
        <v>2300</v>
      </c>
      <c r="G41" s="1447" t="s">
        <v>496</v>
      </c>
      <c r="H41" s="1449" t="n">
        <v>2</v>
      </c>
      <c r="I41" s="1450" t="s">
        <v>497</v>
      </c>
      <c r="J41" s="1208" t="n">
        <v>75</v>
      </c>
      <c r="K41" s="1209" t="n">
        <v>260</v>
      </c>
      <c r="L41" s="1209" t="n">
        <v>2300</v>
      </c>
      <c r="M41" s="1210" t="n">
        <v>21.955023857477</v>
      </c>
      <c r="N41" s="1451" t="n">
        <v>3495.804156</v>
      </c>
      <c r="O41" s="1212" t="n">
        <v>54008.1667996088</v>
      </c>
      <c r="P41" s="1300" t="n">
        <v>19778.6398705313</v>
      </c>
      <c r="Q41" s="1212" t="n">
        <v>73786.80667014</v>
      </c>
    </row>
    <row r="42" customFormat="false" ht="16.5" hidden="false" customHeight="false" outlineLevel="0" collapsed="false">
      <c r="A42" s="1446" t="s">
        <v>549</v>
      </c>
      <c r="B42" s="1447" t="n">
        <f aca="false">J42</f>
        <v>75</v>
      </c>
      <c r="C42" s="1447" t="s">
        <v>496</v>
      </c>
      <c r="D42" s="1447" t="n">
        <f aca="false">K42</f>
        <v>260</v>
      </c>
      <c r="E42" s="1447" t="s">
        <v>496</v>
      </c>
      <c r="F42" s="1448" t="n">
        <f aca="false">L42</f>
        <v>2350</v>
      </c>
      <c r="G42" s="1447" t="s">
        <v>496</v>
      </c>
      <c r="H42" s="1449" t="n">
        <v>2</v>
      </c>
      <c r="I42" s="1450" t="s">
        <v>497</v>
      </c>
      <c r="J42" s="1208" t="n">
        <v>75</v>
      </c>
      <c r="K42" s="1209" t="n">
        <v>260</v>
      </c>
      <c r="L42" s="1209" t="n">
        <v>2350</v>
      </c>
      <c r="M42" s="1210" t="n">
        <v>22.3800556258497</v>
      </c>
      <c r="N42" s="1451" t="n">
        <v>3585.44016</v>
      </c>
      <c r="O42" s="1212" t="n">
        <v>54243.0771724238</v>
      </c>
      <c r="P42" s="1300" t="n">
        <v>20320.097051025</v>
      </c>
      <c r="Q42" s="1212" t="n">
        <v>74563.1742234488</v>
      </c>
    </row>
    <row r="43" customFormat="false" ht="16.5" hidden="false" customHeight="false" outlineLevel="0" collapsed="false">
      <c r="A43" s="1446" t="s">
        <v>549</v>
      </c>
      <c r="B43" s="1447" t="n">
        <f aca="false">J43</f>
        <v>75</v>
      </c>
      <c r="C43" s="1447" t="s">
        <v>496</v>
      </c>
      <c r="D43" s="1447" t="n">
        <f aca="false">K43</f>
        <v>260</v>
      </c>
      <c r="E43" s="1447" t="s">
        <v>496</v>
      </c>
      <c r="F43" s="1448" t="n">
        <f aca="false">L43</f>
        <v>2400</v>
      </c>
      <c r="G43" s="1447" t="s">
        <v>496</v>
      </c>
      <c r="H43" s="1449" t="n">
        <v>2</v>
      </c>
      <c r="I43" s="1450" t="s">
        <v>497</v>
      </c>
      <c r="J43" s="1208" t="n">
        <v>75</v>
      </c>
      <c r="K43" s="1209" t="n">
        <v>260</v>
      </c>
      <c r="L43" s="1209" t="n">
        <v>2400</v>
      </c>
      <c r="M43" s="1210" t="n">
        <v>22.7880473942225</v>
      </c>
      <c r="N43" s="1451" t="n">
        <v>3675.076164</v>
      </c>
      <c r="O43" s="1212" t="n">
        <v>54477.9488386575</v>
      </c>
      <c r="P43" s="1300" t="n">
        <v>20645.5170565125</v>
      </c>
      <c r="Q43" s="1212" t="n">
        <v>75123.46589517</v>
      </c>
    </row>
    <row r="44" customFormat="false" ht="16.5" hidden="false" customHeight="false" outlineLevel="0" collapsed="false">
      <c r="A44" s="1446" t="s">
        <v>549</v>
      </c>
      <c r="B44" s="1447" t="n">
        <f aca="false">J44</f>
        <v>75</v>
      </c>
      <c r="C44" s="1447" t="s">
        <v>496</v>
      </c>
      <c r="D44" s="1447" t="n">
        <f aca="false">K44</f>
        <v>260</v>
      </c>
      <c r="E44" s="1447" t="s">
        <v>496</v>
      </c>
      <c r="F44" s="1448" t="n">
        <f aca="false">L44</f>
        <v>2450</v>
      </c>
      <c r="G44" s="1447" t="s">
        <v>496</v>
      </c>
      <c r="H44" s="1449" t="n">
        <v>2</v>
      </c>
      <c r="I44" s="1450" t="s">
        <v>497</v>
      </c>
      <c r="J44" s="1208" t="n">
        <v>75</v>
      </c>
      <c r="K44" s="1209" t="n">
        <v>260</v>
      </c>
      <c r="L44" s="1209" t="n">
        <v>2450</v>
      </c>
      <c r="M44" s="1210" t="n">
        <v>23.8938433513953</v>
      </c>
      <c r="N44" s="1451" t="n">
        <v>3764.712168</v>
      </c>
      <c r="O44" s="1212" t="n">
        <v>63477.1497291975</v>
      </c>
      <c r="P44" s="1300" t="n">
        <v>21186.9742370063</v>
      </c>
      <c r="Q44" s="1212" t="n">
        <v>84664.1239662038</v>
      </c>
    </row>
    <row r="45" customFormat="false" ht="16.5" hidden="false" customHeight="false" outlineLevel="0" collapsed="false">
      <c r="A45" s="1446" t="s">
        <v>549</v>
      </c>
      <c r="B45" s="1447" t="n">
        <f aca="false">J45</f>
        <v>75</v>
      </c>
      <c r="C45" s="1447" t="s">
        <v>496</v>
      </c>
      <c r="D45" s="1447" t="n">
        <f aca="false">K45</f>
        <v>260</v>
      </c>
      <c r="E45" s="1447" t="s">
        <v>496</v>
      </c>
      <c r="F45" s="1448" t="n">
        <f aca="false">L45</f>
        <v>2500</v>
      </c>
      <c r="G45" s="1447" t="s">
        <v>496</v>
      </c>
      <c r="H45" s="1449" t="n">
        <v>2</v>
      </c>
      <c r="I45" s="1450" t="s">
        <v>497</v>
      </c>
      <c r="J45" s="1208" t="n">
        <v>75</v>
      </c>
      <c r="K45" s="1209" t="n">
        <v>260</v>
      </c>
      <c r="L45" s="1209" t="n">
        <v>2500</v>
      </c>
      <c r="M45" s="1210" t="n">
        <v>24.318835119768</v>
      </c>
      <c r="N45" s="1451" t="n">
        <v>3854.348172</v>
      </c>
      <c r="O45" s="1212" t="n">
        <v>64730.2516795913</v>
      </c>
      <c r="P45" s="1300" t="n">
        <v>21512.3943737025</v>
      </c>
      <c r="Q45" s="1212" t="n">
        <v>86242.6460532938</v>
      </c>
    </row>
    <row r="46" customFormat="false" ht="16.5" hidden="false" customHeight="false" outlineLevel="0" collapsed="false">
      <c r="A46" s="1446" t="s">
        <v>549</v>
      </c>
      <c r="B46" s="1447" t="n">
        <f aca="false">J46</f>
        <v>75</v>
      </c>
      <c r="C46" s="1447" t="s">
        <v>496</v>
      </c>
      <c r="D46" s="1447" t="n">
        <f aca="false">K46</f>
        <v>260</v>
      </c>
      <c r="E46" s="1447" t="s">
        <v>496</v>
      </c>
      <c r="F46" s="1448" t="n">
        <f aca="false">L46</f>
        <v>2550</v>
      </c>
      <c r="G46" s="1447" t="s">
        <v>496</v>
      </c>
      <c r="H46" s="1449" t="n">
        <v>2</v>
      </c>
      <c r="I46" s="1450" t="s">
        <v>497</v>
      </c>
      <c r="J46" s="1208" t="n">
        <v>75</v>
      </c>
      <c r="K46" s="1209" t="n">
        <v>260</v>
      </c>
      <c r="L46" s="1209" t="n">
        <v>2550</v>
      </c>
      <c r="M46" s="1210" t="n">
        <v>24.7438668881408</v>
      </c>
      <c r="N46" s="1451" t="n">
        <v>3943.984176</v>
      </c>
      <c r="O46" s="1212" t="n">
        <v>64913.6027868413</v>
      </c>
      <c r="P46" s="1300" t="n">
        <v>22053.8515541963</v>
      </c>
      <c r="Q46" s="1212" t="n">
        <v>86967.4543410375</v>
      </c>
    </row>
    <row r="47" customFormat="false" ht="16.5" hidden="false" customHeight="false" outlineLevel="0" collapsed="false">
      <c r="A47" s="1446" t="s">
        <v>549</v>
      </c>
      <c r="B47" s="1449" t="n">
        <f aca="false">J47</f>
        <v>75</v>
      </c>
      <c r="C47" s="1449" t="s">
        <v>496</v>
      </c>
      <c r="D47" s="1449" t="n">
        <f aca="false">K47</f>
        <v>260</v>
      </c>
      <c r="E47" s="1449" t="s">
        <v>496</v>
      </c>
      <c r="F47" s="1448" t="n">
        <f aca="false">L47</f>
        <v>2600</v>
      </c>
      <c r="G47" s="1449" t="s">
        <v>496</v>
      </c>
      <c r="H47" s="1449" t="n">
        <v>2</v>
      </c>
      <c r="I47" s="1450" t="s">
        <v>497</v>
      </c>
      <c r="J47" s="1208" t="n">
        <v>75</v>
      </c>
      <c r="K47" s="1209" t="n">
        <v>260</v>
      </c>
      <c r="L47" s="1209" t="n">
        <v>2600</v>
      </c>
      <c r="M47" s="1210" t="n">
        <v>25.1518586565136</v>
      </c>
      <c r="N47" s="1451" t="n">
        <v>4033.62018</v>
      </c>
      <c r="O47" s="1212" t="n">
        <v>65096.916762015</v>
      </c>
      <c r="P47" s="1300" t="n">
        <v>22379.2715596838</v>
      </c>
      <c r="Q47" s="1212" t="n">
        <v>87476.1883216988</v>
      </c>
    </row>
    <row r="48" customFormat="false" ht="16.5" hidden="false" customHeight="false" outlineLevel="0" collapsed="false">
      <c r="A48" s="1446" t="s">
        <v>549</v>
      </c>
      <c r="B48" s="1447" t="n">
        <f aca="false">J48</f>
        <v>75</v>
      </c>
      <c r="C48" s="1447" t="s">
        <v>496</v>
      </c>
      <c r="D48" s="1447" t="n">
        <f aca="false">K48</f>
        <v>260</v>
      </c>
      <c r="E48" s="1447" t="s">
        <v>496</v>
      </c>
      <c r="F48" s="1448" t="n">
        <f aca="false">L48</f>
        <v>2650</v>
      </c>
      <c r="G48" s="1447" t="s">
        <v>496</v>
      </c>
      <c r="H48" s="1449" t="n">
        <v>2</v>
      </c>
      <c r="I48" s="1450" t="s">
        <v>497</v>
      </c>
      <c r="J48" s="1208" t="n">
        <v>75</v>
      </c>
      <c r="K48" s="1209" t="n">
        <v>260</v>
      </c>
      <c r="L48" s="1209" t="n">
        <v>2650</v>
      </c>
      <c r="M48" s="1210" t="n">
        <v>25.6838904248863</v>
      </c>
      <c r="N48" s="1451" t="n">
        <v>4123.256184</v>
      </c>
      <c r="O48" s="1212" t="n">
        <v>65489.3929673213</v>
      </c>
      <c r="P48" s="1300" t="n">
        <v>22920.7287401775</v>
      </c>
      <c r="Q48" s="1212" t="n">
        <v>88410.1217074988</v>
      </c>
    </row>
    <row r="49" customFormat="false" ht="16.5" hidden="false" customHeight="false" outlineLevel="0" collapsed="false">
      <c r="A49" s="1446" t="s">
        <v>549</v>
      </c>
      <c r="B49" s="1447" t="n">
        <f aca="false">J49</f>
        <v>75</v>
      </c>
      <c r="C49" s="1447" t="s">
        <v>496</v>
      </c>
      <c r="D49" s="1447" t="n">
        <f aca="false">K49</f>
        <v>260</v>
      </c>
      <c r="E49" s="1447" t="s">
        <v>496</v>
      </c>
      <c r="F49" s="1448" t="n">
        <f aca="false">L49</f>
        <v>2700</v>
      </c>
      <c r="G49" s="1447" t="s">
        <v>496</v>
      </c>
      <c r="H49" s="1449" t="n">
        <v>2</v>
      </c>
      <c r="I49" s="1450" t="s">
        <v>497</v>
      </c>
      <c r="J49" s="1208" t="n">
        <v>75</v>
      </c>
      <c r="K49" s="1209" t="n">
        <v>260</v>
      </c>
      <c r="L49" s="1209" t="n">
        <v>2700</v>
      </c>
      <c r="M49" s="1210" t="n">
        <v>26.1311321932591</v>
      </c>
      <c r="N49" s="1451" t="n">
        <v>4212.892188</v>
      </c>
      <c r="O49" s="1212" t="n">
        <v>65715.8969267325</v>
      </c>
      <c r="P49" s="1300" t="n">
        <v>23246.1488768738</v>
      </c>
      <c r="Q49" s="1212" t="n">
        <v>88962.0458036063</v>
      </c>
    </row>
    <row r="50" customFormat="false" ht="16.5" hidden="false" customHeight="false" outlineLevel="0" collapsed="false">
      <c r="A50" s="1446" t="s">
        <v>549</v>
      </c>
      <c r="B50" s="1447" t="n">
        <f aca="false">J50</f>
        <v>75</v>
      </c>
      <c r="C50" s="1447" t="s">
        <v>496</v>
      </c>
      <c r="D50" s="1447" t="n">
        <f aca="false">K50</f>
        <v>260</v>
      </c>
      <c r="E50" s="1447" t="s">
        <v>496</v>
      </c>
      <c r="F50" s="1448" t="n">
        <f aca="false">L50</f>
        <v>2750</v>
      </c>
      <c r="G50" s="1447" t="s">
        <v>496</v>
      </c>
      <c r="H50" s="1449" t="n">
        <v>2</v>
      </c>
      <c r="I50" s="1450" t="s">
        <v>497</v>
      </c>
      <c r="J50" s="1208" t="n">
        <v>75</v>
      </c>
      <c r="K50" s="1209" t="n">
        <v>260</v>
      </c>
      <c r="L50" s="1209" t="n">
        <v>2750</v>
      </c>
      <c r="M50" s="1210" t="n">
        <v>26.5391239616318</v>
      </c>
      <c r="N50" s="1451" t="n">
        <v>4302.528192</v>
      </c>
      <c r="O50" s="1212" t="n">
        <v>65897.910491985</v>
      </c>
      <c r="P50" s="1300" t="n">
        <v>23571.5688823613</v>
      </c>
      <c r="Q50" s="1212" t="n">
        <v>89469.4793743463</v>
      </c>
    </row>
    <row r="51" customFormat="false" ht="16.5" hidden="false" customHeight="false" outlineLevel="0" collapsed="false">
      <c r="A51" s="1446" t="s">
        <v>549</v>
      </c>
      <c r="B51" s="1447" t="n">
        <f aca="false">J51</f>
        <v>75</v>
      </c>
      <c r="C51" s="1447" t="s">
        <v>496</v>
      </c>
      <c r="D51" s="1447" t="n">
        <f aca="false">K51</f>
        <v>260</v>
      </c>
      <c r="E51" s="1447" t="s">
        <v>496</v>
      </c>
      <c r="F51" s="1448" t="n">
        <f aca="false">L51</f>
        <v>2800</v>
      </c>
      <c r="G51" s="1447" t="s">
        <v>496</v>
      </c>
      <c r="H51" s="1449" t="n">
        <v>2</v>
      </c>
      <c r="I51" s="1450" t="s">
        <v>497</v>
      </c>
      <c r="J51" s="1208" t="n">
        <v>75</v>
      </c>
      <c r="K51" s="1209" t="n">
        <v>260</v>
      </c>
      <c r="L51" s="1209" t="n">
        <v>2800</v>
      </c>
      <c r="M51" s="1210" t="n">
        <v>26.9641557300046</v>
      </c>
      <c r="N51" s="1451" t="n">
        <v>4392.164196</v>
      </c>
      <c r="O51" s="1212" t="n">
        <v>66079.8862691175</v>
      </c>
      <c r="P51" s="1300" t="n">
        <v>24113.026062855</v>
      </c>
      <c r="Q51" s="1212" t="n">
        <v>90192.9123319725</v>
      </c>
    </row>
    <row r="52" customFormat="false" ht="16.5" hidden="false" customHeight="false" outlineLevel="0" collapsed="false">
      <c r="A52" s="1446" t="s">
        <v>549</v>
      </c>
      <c r="B52" s="1447" t="n">
        <f aca="false">J52</f>
        <v>75</v>
      </c>
      <c r="C52" s="1447" t="s">
        <v>496</v>
      </c>
      <c r="D52" s="1447" t="n">
        <f aca="false">K52</f>
        <v>260</v>
      </c>
      <c r="E52" s="1447" t="s">
        <v>496</v>
      </c>
      <c r="F52" s="1448" t="n">
        <f aca="false">L52</f>
        <v>2850</v>
      </c>
      <c r="G52" s="1447" t="s">
        <v>496</v>
      </c>
      <c r="H52" s="1449" t="n">
        <v>2</v>
      </c>
      <c r="I52" s="1450" t="s">
        <v>497</v>
      </c>
      <c r="J52" s="1208" t="n">
        <v>75</v>
      </c>
      <c r="K52" s="1209" t="n">
        <v>260</v>
      </c>
      <c r="L52" s="1209" t="n">
        <v>2850</v>
      </c>
      <c r="M52" s="1210" t="n">
        <v>27.3721474983774</v>
      </c>
      <c r="N52" s="1451" t="n">
        <v>4481.8002</v>
      </c>
      <c r="O52" s="1212" t="n">
        <v>66261.8239957125</v>
      </c>
      <c r="P52" s="1300" t="n">
        <v>24438.4460683425</v>
      </c>
      <c r="Q52" s="1212" t="n">
        <v>90700.270064055</v>
      </c>
    </row>
    <row r="53" customFormat="false" ht="16.5" hidden="false" customHeight="false" outlineLevel="0" collapsed="false">
      <c r="A53" s="1446" t="s">
        <v>549</v>
      </c>
      <c r="B53" s="1447" t="n">
        <f aca="false">J53</f>
        <v>75</v>
      </c>
      <c r="C53" s="1447" t="s">
        <v>496</v>
      </c>
      <c r="D53" s="1447" t="n">
        <f aca="false">K53</f>
        <v>260</v>
      </c>
      <c r="E53" s="1447" t="s">
        <v>496</v>
      </c>
      <c r="F53" s="1448" t="n">
        <f aca="false">L53</f>
        <v>2900</v>
      </c>
      <c r="G53" s="1447" t="s">
        <v>496</v>
      </c>
      <c r="H53" s="1449" t="n">
        <v>2</v>
      </c>
      <c r="I53" s="1450" t="s">
        <v>497</v>
      </c>
      <c r="J53" s="1208" t="n">
        <v>75</v>
      </c>
      <c r="K53" s="1209" t="n">
        <v>260</v>
      </c>
      <c r="L53" s="1209" t="n">
        <v>2900</v>
      </c>
      <c r="M53" s="1210" t="n">
        <v>27.9731792667501</v>
      </c>
      <c r="N53" s="1451" t="n">
        <v>4571.436204</v>
      </c>
      <c r="O53" s="1212" t="n">
        <v>71017.5800033888</v>
      </c>
      <c r="P53" s="1300" t="n">
        <v>24979.9032488363</v>
      </c>
      <c r="Q53" s="1212" t="n">
        <v>95997.483252225</v>
      </c>
    </row>
    <row r="54" customFormat="false" ht="16.5" hidden="false" customHeight="false" outlineLevel="0" collapsed="false">
      <c r="A54" s="1446" t="s">
        <v>549</v>
      </c>
      <c r="B54" s="1447" t="n">
        <f aca="false">J54</f>
        <v>75</v>
      </c>
      <c r="C54" s="1447" t="s">
        <v>496</v>
      </c>
      <c r="D54" s="1447" t="n">
        <f aca="false">K54</f>
        <v>260</v>
      </c>
      <c r="E54" s="1447" t="s">
        <v>496</v>
      </c>
      <c r="F54" s="1448" t="n">
        <f aca="false">L54</f>
        <v>2950</v>
      </c>
      <c r="G54" s="1447" t="s">
        <v>496</v>
      </c>
      <c r="H54" s="1449" t="n">
        <v>2</v>
      </c>
      <c r="I54" s="1450" t="s">
        <v>497</v>
      </c>
      <c r="J54" s="1208" t="n">
        <v>75</v>
      </c>
      <c r="K54" s="1209" t="n">
        <v>260</v>
      </c>
      <c r="L54" s="1209" t="n">
        <v>2950</v>
      </c>
      <c r="M54" s="1210" t="n">
        <v>28.3811710351229</v>
      </c>
      <c r="N54" s="1451" t="n">
        <v>4661.072208</v>
      </c>
      <c r="O54" s="1212" t="n">
        <v>71172.745765425</v>
      </c>
      <c r="P54" s="1300" t="n">
        <v>25305.3233855325</v>
      </c>
      <c r="Q54" s="1212" t="n">
        <v>96478.0691509575</v>
      </c>
    </row>
    <row r="55" customFormat="false" ht="16.5" hidden="false" customHeight="false" outlineLevel="0" collapsed="false">
      <c r="A55" s="1446" t="s">
        <v>549</v>
      </c>
      <c r="B55" s="1447" t="n">
        <f aca="false">J55</f>
        <v>75</v>
      </c>
      <c r="C55" s="1447" t="s">
        <v>496</v>
      </c>
      <c r="D55" s="1447" t="n">
        <f aca="false">K55</f>
        <v>260</v>
      </c>
      <c r="E55" s="1447" t="s">
        <v>496</v>
      </c>
      <c r="F55" s="1448" t="n">
        <f aca="false">L55</f>
        <v>3000</v>
      </c>
      <c r="G55" s="1447" t="s">
        <v>496</v>
      </c>
      <c r="H55" s="1449" t="n">
        <v>2</v>
      </c>
      <c r="I55" s="1450" t="s">
        <v>497</v>
      </c>
      <c r="J55" s="1231" t="n">
        <v>75</v>
      </c>
      <c r="K55" s="1232" t="n">
        <v>260</v>
      </c>
      <c r="L55" s="1232" t="n">
        <v>3000</v>
      </c>
      <c r="M55" s="1233" t="n">
        <v>28.8062028034957</v>
      </c>
      <c r="N55" s="1452" t="n">
        <v>4750.708212</v>
      </c>
      <c r="O55" s="1235" t="n">
        <v>72386.3793365663</v>
      </c>
      <c r="P55" s="1306" t="n">
        <v>25846.7805660263</v>
      </c>
      <c r="Q55" s="1235" t="n">
        <v>98233.1599025925</v>
      </c>
    </row>
    <row r="56" customFormat="false" ht="15.75" hidden="false" customHeight="false" outlineLevel="0" collapsed="false">
      <c r="P56" s="1242"/>
    </row>
    <row r="57" customFormat="false" ht="15.75" hidden="false" customHeight="false" outlineLevel="0" collapsed="false">
      <c r="P57" s="1242"/>
    </row>
    <row r="58" customFormat="false" ht="15.75" hidden="false" customHeight="false" outlineLevel="0" collapsed="false">
      <c r="P58" s="1242"/>
    </row>
    <row r="59" customFormat="false" ht="15.75" hidden="false" customHeight="false" outlineLevel="0" collapsed="false">
      <c r="P59" s="1242"/>
    </row>
    <row r="60" customFormat="false" ht="15.75" hidden="false" customHeight="false" outlineLevel="0" collapsed="false">
      <c r="P60" s="1242"/>
    </row>
    <row r="61" customFormat="false" ht="15.75" hidden="false" customHeight="false" outlineLevel="0" collapsed="false">
      <c r="P61" s="1242"/>
    </row>
    <row r="62" customFormat="false" ht="15.75" hidden="false" customHeight="false" outlineLevel="0" collapsed="false">
      <c r="P62" s="1242"/>
    </row>
    <row r="63" customFormat="false" ht="15.75" hidden="false" customHeight="false" outlineLevel="0" collapsed="false">
      <c r="P63" s="1242"/>
    </row>
    <row r="64" customFormat="false" ht="15.75" hidden="false" customHeight="false" outlineLevel="0" collapsed="false">
      <c r="P64" s="1242"/>
    </row>
    <row r="65" customFormat="false" ht="15.75" hidden="false" customHeight="false" outlineLevel="0" collapsed="false">
      <c r="P65" s="1242"/>
    </row>
    <row r="66" customFormat="false" ht="15.75" hidden="false" customHeight="false" outlineLevel="0" collapsed="false">
      <c r="P66" s="1242"/>
    </row>
    <row r="67" customFormat="false" ht="15.75" hidden="false" customHeight="false" outlineLevel="0" collapsed="false">
      <c r="P67" s="1242"/>
    </row>
    <row r="68" customFormat="false" ht="15.75" hidden="false" customHeight="false" outlineLevel="0" collapsed="false">
      <c r="P68" s="1242"/>
    </row>
    <row r="69" customFormat="false" ht="15.75" hidden="false" customHeight="false" outlineLevel="0" collapsed="false">
      <c r="P69" s="1242"/>
    </row>
    <row r="70" customFormat="false" ht="15.75" hidden="false" customHeight="false" outlineLevel="0" collapsed="false">
      <c r="P70" s="1242"/>
    </row>
    <row r="71" customFormat="false" ht="15.75" hidden="false" customHeight="false" outlineLevel="0" collapsed="false">
      <c r="P71" s="1242"/>
    </row>
    <row r="72" customFormat="false" ht="15.75" hidden="false" customHeight="false" outlineLevel="0" collapsed="false">
      <c r="P72" s="1242"/>
    </row>
    <row r="73" customFormat="false" ht="15.75" hidden="false" customHeight="false" outlineLevel="0" collapsed="false">
      <c r="P73" s="1242"/>
    </row>
    <row r="74" customFormat="false" ht="15.75" hidden="false" customHeight="false" outlineLevel="0" collapsed="false">
      <c r="P74" s="1242"/>
    </row>
    <row r="75" customFormat="false" ht="15.75" hidden="false" customHeight="false" outlineLevel="0" collapsed="false">
      <c r="P75" s="1242"/>
    </row>
    <row r="76" customFormat="false" ht="15.75" hidden="false" customHeight="false" outlineLevel="0" collapsed="false">
      <c r="P76" s="1242"/>
    </row>
    <row r="77" customFormat="false" ht="15.75" hidden="false" customHeight="false" outlineLevel="0" collapsed="false">
      <c r="P77" s="1242"/>
    </row>
    <row r="78" customFormat="false" ht="15.75" hidden="false" customHeight="false" outlineLevel="0" collapsed="false">
      <c r="P78" s="1242"/>
    </row>
    <row r="79" customFormat="false" ht="15.75" hidden="false" customHeight="false" outlineLevel="0" collapsed="false">
      <c r="P79" s="1242"/>
    </row>
    <row r="80" customFormat="false" ht="15.75" hidden="false" customHeight="false" outlineLevel="0" collapsed="false">
      <c r="P80" s="1242"/>
    </row>
    <row r="81" customFormat="false" ht="15.75" hidden="false" customHeight="false" outlineLevel="0" collapsed="false">
      <c r="P81" s="1242"/>
    </row>
    <row r="82" customFormat="false" ht="15.75" hidden="false" customHeight="false" outlineLevel="0" collapsed="false">
      <c r="P82" s="1242"/>
    </row>
    <row r="83" customFormat="false" ht="15.75" hidden="false" customHeight="false" outlineLevel="0" collapsed="false">
      <c r="P83" s="1242"/>
    </row>
    <row r="84" customFormat="false" ht="15.75" hidden="false" customHeight="false" outlineLevel="0" collapsed="false">
      <c r="P84" s="1242"/>
    </row>
    <row r="85" customFormat="false" ht="15.75" hidden="false" customHeight="false" outlineLevel="0" collapsed="false">
      <c r="P85" s="1242"/>
    </row>
    <row r="86" customFormat="false" ht="15.75" hidden="false" customHeight="false" outlineLevel="0" collapsed="false">
      <c r="P86" s="1242"/>
    </row>
    <row r="87" customFormat="false" ht="15.75" hidden="false" customHeight="false" outlineLevel="0" collapsed="false">
      <c r="P87" s="1242"/>
    </row>
    <row r="88" customFormat="false" ht="15.75" hidden="false" customHeight="false" outlineLevel="0" collapsed="false">
      <c r="P88" s="1242"/>
    </row>
    <row r="89" customFormat="false" ht="15.75" hidden="false" customHeight="false" outlineLevel="0" collapsed="false">
      <c r="P89" s="1242"/>
    </row>
    <row r="90" customFormat="false" ht="15.75" hidden="false" customHeight="false" outlineLevel="0" collapsed="false">
      <c r="P90" s="1242"/>
    </row>
    <row r="91" customFormat="false" ht="15.75" hidden="false" customHeight="false" outlineLevel="0" collapsed="false">
      <c r="P91" s="1242"/>
    </row>
    <row r="92" customFormat="false" ht="15.75" hidden="false" customHeight="false" outlineLevel="0" collapsed="false">
      <c r="P92" s="1242"/>
    </row>
    <row r="93" customFormat="false" ht="15.75" hidden="false" customHeight="false" outlineLevel="0" collapsed="false">
      <c r="P93" s="1242"/>
    </row>
    <row r="94" customFormat="false" ht="15.75" hidden="false" customHeight="false" outlineLevel="0" collapsed="false">
      <c r="P94" s="1242"/>
    </row>
    <row r="95" customFormat="false" ht="15.75" hidden="false" customHeight="false" outlineLevel="0" collapsed="false">
      <c r="P95" s="1242"/>
    </row>
    <row r="96" customFormat="false" ht="15.75" hidden="false" customHeight="false" outlineLevel="0" collapsed="false">
      <c r="P96" s="1242"/>
    </row>
    <row r="97" customFormat="false" ht="15.75" hidden="false" customHeight="false" outlineLevel="0" collapsed="false">
      <c r="P97" s="1242"/>
    </row>
    <row r="98" customFormat="false" ht="15.75" hidden="false" customHeight="false" outlineLevel="0" collapsed="false">
      <c r="P98" s="1242"/>
    </row>
    <row r="99" customFormat="false" ht="15.75" hidden="false" customHeight="false" outlineLevel="0" collapsed="false">
      <c r="P99" s="1242"/>
    </row>
    <row r="100" customFormat="false" ht="15.75" hidden="false" customHeight="false" outlineLevel="0" collapsed="false">
      <c r="P100" s="1242"/>
    </row>
    <row r="101" customFormat="false" ht="15.75" hidden="false" customHeight="false" outlineLevel="0" collapsed="false">
      <c r="P101" s="1242"/>
    </row>
    <row r="102" customFormat="false" ht="15.75" hidden="false" customHeight="false" outlineLevel="0" collapsed="false">
      <c r="P102" s="1242"/>
    </row>
    <row r="103" customFormat="false" ht="15.75" hidden="false" customHeight="false" outlineLevel="0" collapsed="false">
      <c r="P103" s="1242"/>
    </row>
    <row r="104" customFormat="false" ht="15.75" hidden="false" customHeight="false" outlineLevel="0" collapsed="false">
      <c r="P104" s="1242"/>
    </row>
    <row r="105" customFormat="false" ht="15.75" hidden="false" customHeight="false" outlineLevel="0" collapsed="false">
      <c r="P105" s="1242"/>
    </row>
    <row r="106" customFormat="false" ht="15.75" hidden="false" customHeight="false" outlineLevel="0" collapsed="false">
      <c r="P106" s="1242"/>
    </row>
    <row r="107" customFormat="false" ht="15.75" hidden="false" customHeight="false" outlineLevel="0" collapsed="false">
      <c r="P107" s="1242"/>
    </row>
    <row r="108" customFormat="false" ht="15.75" hidden="false" customHeight="false" outlineLevel="0" collapsed="false">
      <c r="P108" s="1242"/>
    </row>
    <row r="109" customFormat="false" ht="15.75" hidden="false" customHeight="false" outlineLevel="0" collapsed="false">
      <c r="P109" s="1242"/>
    </row>
    <row r="110" customFormat="false" ht="15.75" hidden="false" customHeight="false" outlineLevel="0" collapsed="false">
      <c r="P110" s="1242"/>
    </row>
    <row r="111" customFormat="false" ht="15.75" hidden="false" customHeight="false" outlineLevel="0" collapsed="false">
      <c r="P111" s="1242"/>
    </row>
    <row r="112" customFormat="false" ht="15.75" hidden="false" customHeight="false" outlineLevel="0" collapsed="false">
      <c r="P112" s="1242"/>
    </row>
    <row r="113" customFormat="false" ht="15.75" hidden="false" customHeight="false" outlineLevel="0" collapsed="false">
      <c r="P113" s="1242"/>
    </row>
    <row r="114" customFormat="false" ht="15.75" hidden="false" customHeight="false" outlineLevel="0" collapsed="false">
      <c r="P114" s="1242"/>
    </row>
    <row r="115" customFormat="false" ht="15.75" hidden="false" customHeight="false" outlineLevel="0" collapsed="false">
      <c r="P115" s="1242"/>
    </row>
    <row r="116" customFormat="false" ht="15.75" hidden="false" customHeight="false" outlineLevel="0" collapsed="false">
      <c r="P116" s="1242"/>
    </row>
    <row r="117" customFormat="false" ht="15.75" hidden="false" customHeight="false" outlineLevel="0" collapsed="false">
      <c r="P117" s="1242"/>
    </row>
    <row r="118" customFormat="false" ht="15.75" hidden="false" customHeight="false" outlineLevel="0" collapsed="false">
      <c r="P118" s="1242"/>
    </row>
    <row r="119" customFormat="false" ht="15.75" hidden="false" customHeight="false" outlineLevel="0" collapsed="false">
      <c r="P119" s="1242"/>
    </row>
    <row r="120" customFormat="false" ht="15.75" hidden="false" customHeight="false" outlineLevel="0" collapsed="false">
      <c r="P120" s="1242"/>
    </row>
    <row r="121" customFormat="false" ht="15.75" hidden="false" customHeight="false" outlineLevel="0" collapsed="false">
      <c r="P121" s="1242"/>
    </row>
    <row r="122" customFormat="false" ht="15.75" hidden="false" customHeight="false" outlineLevel="0" collapsed="false">
      <c r="P122" s="1242"/>
    </row>
    <row r="123" customFormat="false" ht="15.75" hidden="false" customHeight="false" outlineLevel="0" collapsed="false">
      <c r="P123" s="1242"/>
    </row>
    <row r="124" customFormat="false" ht="15.75" hidden="false" customHeight="false" outlineLevel="0" collapsed="false">
      <c r="P124" s="1242"/>
    </row>
    <row r="125" customFormat="false" ht="15.75" hidden="false" customHeight="false" outlineLevel="0" collapsed="false">
      <c r="P125" s="1242"/>
    </row>
    <row r="126" customFormat="false" ht="15.75" hidden="false" customHeight="false" outlineLevel="0" collapsed="false">
      <c r="P126" s="1242"/>
    </row>
    <row r="127" customFormat="false" ht="15.75" hidden="false" customHeight="false" outlineLevel="0" collapsed="false">
      <c r="P127" s="1242"/>
    </row>
    <row r="128" customFormat="false" ht="15.75" hidden="false" customHeight="false" outlineLevel="0" collapsed="false">
      <c r="P128" s="1242"/>
    </row>
    <row r="129" customFormat="false" ht="15.75" hidden="false" customHeight="false" outlineLevel="0" collapsed="false">
      <c r="P129" s="1242"/>
    </row>
    <row r="130" customFormat="false" ht="15.75" hidden="false" customHeight="false" outlineLevel="0" collapsed="false">
      <c r="P130" s="1242"/>
    </row>
    <row r="131" customFormat="false" ht="15.75" hidden="false" customHeight="false" outlineLevel="0" collapsed="false">
      <c r="P131" s="1242"/>
    </row>
    <row r="132" customFormat="false" ht="15.75" hidden="false" customHeight="false" outlineLevel="0" collapsed="false">
      <c r="P132" s="1242"/>
    </row>
    <row r="133" customFormat="false" ht="15.75" hidden="false" customHeight="false" outlineLevel="0" collapsed="false">
      <c r="P133" s="1242"/>
    </row>
    <row r="134" customFormat="false" ht="15.75" hidden="false" customHeight="false" outlineLevel="0" collapsed="false">
      <c r="P134" s="1242"/>
    </row>
    <row r="135" customFormat="false" ht="15.75" hidden="false" customHeight="false" outlineLevel="0" collapsed="false">
      <c r="P135" s="1242"/>
    </row>
    <row r="136" customFormat="false" ht="15.75" hidden="false" customHeight="false" outlineLevel="0" collapsed="false">
      <c r="P136" s="1242"/>
    </row>
    <row r="137" customFormat="false" ht="15.75" hidden="false" customHeight="false" outlineLevel="0" collapsed="false">
      <c r="P137" s="1242"/>
    </row>
    <row r="138" customFormat="false" ht="15.75" hidden="false" customHeight="false" outlineLevel="0" collapsed="false">
      <c r="P138" s="1242"/>
    </row>
    <row r="139" customFormat="false" ht="15.75" hidden="false" customHeight="false" outlineLevel="0" collapsed="false">
      <c r="P139" s="1242"/>
    </row>
    <row r="140" customFormat="false" ht="15.75" hidden="false" customHeight="false" outlineLevel="0" collapsed="false">
      <c r="P140" s="1242"/>
    </row>
    <row r="141" customFormat="false" ht="15.75" hidden="false" customHeight="false" outlineLevel="0" collapsed="false">
      <c r="P141" s="1242"/>
    </row>
    <row r="142" customFormat="false" ht="15.75" hidden="false" customHeight="false" outlineLevel="0" collapsed="false">
      <c r="P142" s="1242"/>
    </row>
    <row r="143" customFormat="false" ht="15.75" hidden="false" customHeight="false" outlineLevel="0" collapsed="false">
      <c r="P143" s="1242"/>
    </row>
    <row r="144" customFormat="false" ht="15.75" hidden="false" customHeight="false" outlineLevel="0" collapsed="false">
      <c r="P144" s="1242"/>
    </row>
    <row r="145" customFormat="false" ht="15.75" hidden="false" customHeight="false" outlineLevel="0" collapsed="false">
      <c r="P145" s="1242"/>
    </row>
    <row r="146" customFormat="false" ht="15.75" hidden="false" customHeight="false" outlineLevel="0" collapsed="false">
      <c r="P146" s="1242"/>
    </row>
    <row r="147" customFormat="false" ht="15.75" hidden="false" customHeight="false" outlineLevel="0" collapsed="false">
      <c r="P147" s="1242"/>
    </row>
    <row r="148" customFormat="false" ht="15.75" hidden="false" customHeight="false" outlineLevel="0" collapsed="false">
      <c r="P148" s="1242"/>
    </row>
    <row r="149" customFormat="false" ht="15.75" hidden="false" customHeight="false" outlineLevel="0" collapsed="false">
      <c r="P149" s="1242"/>
    </row>
    <row r="150" customFormat="false" ht="15.75" hidden="false" customHeight="false" outlineLevel="0" collapsed="false">
      <c r="P150" s="1242"/>
    </row>
    <row r="151" customFormat="false" ht="15.75" hidden="false" customHeight="false" outlineLevel="0" collapsed="false">
      <c r="P151" s="1242"/>
    </row>
    <row r="152" customFormat="false" ht="15.75" hidden="false" customHeight="false" outlineLevel="0" collapsed="false">
      <c r="P152" s="1242"/>
    </row>
    <row r="153" customFormat="false" ht="15.75" hidden="false" customHeight="false" outlineLevel="0" collapsed="false">
      <c r="P153" s="1242"/>
    </row>
    <row r="154" customFormat="false" ht="15.75" hidden="false" customHeight="false" outlineLevel="0" collapsed="false">
      <c r="P154" s="1242"/>
    </row>
    <row r="155" customFormat="false" ht="15.75" hidden="false" customHeight="false" outlineLevel="0" collapsed="false">
      <c r="P155" s="1242"/>
    </row>
  </sheetData>
  <mergeCells count="9">
    <mergeCell ref="A4:I5"/>
    <mergeCell ref="J4:M4"/>
    <mergeCell ref="N4:N5"/>
    <mergeCell ref="O4:O5"/>
    <mergeCell ref="P4:P5"/>
    <mergeCell ref="Q4:Q5"/>
    <mergeCell ref="A6:Q6"/>
    <mergeCell ref="A7:Q7"/>
    <mergeCell ref="A8:Q8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W44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C40" activeCellId="0" sqref="C40"/>
    </sheetView>
  </sheetViews>
  <sheetFormatPr defaultRowHeight="15" zeroHeight="false" outlineLevelRow="0" outlineLevelCol="0"/>
  <cols>
    <col collapsed="false" customWidth="true" hidden="false" outlineLevel="0" max="1025" min="1" style="1" width="9.13"/>
  </cols>
  <sheetData>
    <row r="1" customFormat="false" ht="22.5" hidden="false" customHeight="true" outlineLevel="0" collapsed="false">
      <c r="A1" s="97" t="s">
        <v>54</v>
      </c>
      <c r="B1" s="97"/>
      <c r="C1" s="97"/>
      <c r="D1" s="97"/>
      <c r="E1" s="97"/>
      <c r="F1" s="97"/>
      <c r="G1" s="97"/>
    </row>
    <row r="3" customFormat="false" ht="15.75" hidden="false" customHeight="true" outlineLevel="0" collapsed="false"/>
    <row r="5" customFormat="false" ht="15" hidden="false" customHeight="false" outlineLevel="0" collapsed="false">
      <c r="B5" s="98"/>
    </row>
    <row r="6" customFormat="false" ht="15" hidden="false" customHeight="false" outlineLevel="0" collapsed="false">
      <c r="B6" s="98"/>
    </row>
    <row r="7" customFormat="false" ht="15" hidden="false" customHeight="false" outlineLevel="0" collapsed="false">
      <c r="B7" s="98"/>
    </row>
    <row r="8" customFormat="false" ht="15" hidden="false" customHeight="false" outlineLevel="0" collapsed="false">
      <c r="B8" s="98"/>
    </row>
    <row r="9" customFormat="false" ht="15" hidden="false" customHeight="false" outlineLevel="0" collapsed="false">
      <c r="B9" s="98"/>
    </row>
    <row r="10" customFormat="false" ht="15" hidden="false" customHeight="false" outlineLevel="0" collapsed="false">
      <c r="B10" s="98"/>
    </row>
    <row r="11" customFormat="false" ht="15" hidden="false" customHeight="false" outlineLevel="0" collapsed="false">
      <c r="B11" s="98"/>
    </row>
    <row r="12" customFormat="false" ht="15" hidden="false" customHeight="false" outlineLevel="0" collapsed="false">
      <c r="B12" s="98"/>
    </row>
    <row r="13" customFormat="false" ht="15" hidden="false" customHeight="false" outlineLevel="0" collapsed="false">
      <c r="B13" s="98"/>
    </row>
    <row r="14" customFormat="false" ht="15" hidden="false" customHeight="false" outlineLevel="0" collapsed="false">
      <c r="B14" s="98"/>
    </row>
    <row r="15" customFormat="false" ht="15" hidden="false" customHeight="false" outlineLevel="0" collapsed="false">
      <c r="B15" s="98"/>
    </row>
    <row r="16" customFormat="false" ht="15" hidden="false" customHeight="false" outlineLevel="0" collapsed="false">
      <c r="B16" s="98"/>
    </row>
    <row r="17" customFormat="false" ht="15" hidden="false" customHeight="false" outlineLevel="0" collapsed="false">
      <c r="B17" s="98"/>
    </row>
    <row r="18" customFormat="false" ht="15" hidden="false" customHeight="false" outlineLevel="0" collapsed="false">
      <c r="B18" s="98"/>
    </row>
    <row r="19" customFormat="false" ht="15" hidden="false" customHeight="false" outlineLevel="0" collapsed="false">
      <c r="B19" s="98"/>
    </row>
    <row r="20" customFormat="false" ht="15" hidden="false" customHeight="false" outlineLevel="0" collapsed="false">
      <c r="B20" s="98"/>
    </row>
    <row r="21" customFormat="false" ht="15" hidden="false" customHeight="false" outlineLevel="0" collapsed="false">
      <c r="B21" s="98"/>
    </row>
    <row r="22" customFormat="false" ht="15" hidden="false" customHeight="false" outlineLevel="0" collapsed="false">
      <c r="B22" s="98"/>
    </row>
    <row r="23" customFormat="false" ht="15" hidden="false" customHeight="false" outlineLevel="0" collapsed="false">
      <c r="B23" s="98"/>
    </row>
    <row r="39" customFormat="false" ht="15.75" hidden="false" customHeight="false" outlineLevel="0" collapsed="false"/>
    <row r="40" customFormat="false" ht="15" hidden="false" customHeight="false" outlineLevel="0" collapsed="false"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customFormat="false" ht="15" hidden="false" customHeight="false" outlineLevel="0" collapsed="false"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customFormat="false" ht="15" hidden="false" customHeight="false" outlineLevel="0" collapsed="false"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customFormat="false" ht="15" hidden="false" customHeight="false" outlineLevel="0" collapsed="false"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customFormat="false" ht="15.75" hidden="false" customHeight="false" outlineLevel="0" collapsed="false"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</sheetData>
  <mergeCells count="2">
    <mergeCell ref="A1:G1"/>
    <mergeCell ref="C40:W44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tabColor rgb="FFFF7C80"/>
    <pageSetUpPr fitToPage="false"/>
  </sheetPr>
  <dimension ref="A1:Q10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M12" activeCellId="0" sqref="M12"/>
    </sheetView>
  </sheetViews>
  <sheetFormatPr defaultRowHeight="15.75" zeroHeight="false" outlineLevelRow="0" outlineLevelCol="0"/>
  <cols>
    <col collapsed="false" customWidth="true" hidden="false" outlineLevel="0" max="1" min="1" style="1179" width="9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15.57"/>
    <col collapsed="false" customWidth="true" hidden="false" outlineLevel="0" max="14" min="14" style="1237" width="19.14"/>
    <col collapsed="false" customWidth="true" hidden="false" outlineLevel="0" max="15" min="15" style="1238" width="27.71"/>
    <col collapsed="false" customWidth="true" hidden="false" outlineLevel="0" max="16" min="16" style="1182" width="27.71"/>
    <col collapsed="false" customWidth="true" hidden="false" outlineLevel="0" max="17" min="17" style="1238" width="26.29"/>
    <col collapsed="false" customWidth="true" hidden="false" outlineLevel="0" max="1025" min="18" style="0" width="9.13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181"/>
      <c r="N1" s="1181"/>
      <c r="O1" s="1182"/>
      <c r="Q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N2" s="1179"/>
      <c r="O2" s="1182"/>
      <c r="Q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81"/>
      <c r="O3" s="1187"/>
      <c r="Q3" s="1182"/>
    </row>
    <row r="4" customFormat="false" ht="69" hidden="false" customHeight="true" outlineLevel="0" collapsed="false">
      <c r="A4" s="1437" t="s">
        <v>483</v>
      </c>
      <c r="B4" s="1437"/>
      <c r="C4" s="1437"/>
      <c r="D4" s="1437"/>
      <c r="E4" s="1437"/>
      <c r="F4" s="1437"/>
      <c r="G4" s="1437"/>
      <c r="H4" s="1437"/>
      <c r="I4" s="1437"/>
      <c r="J4" s="1438" t="s">
        <v>484</v>
      </c>
      <c r="K4" s="1438"/>
      <c r="L4" s="1438"/>
      <c r="M4" s="1438"/>
      <c r="N4" s="1439" t="s">
        <v>485</v>
      </c>
      <c r="O4" s="1440" t="s">
        <v>546</v>
      </c>
      <c r="P4" s="1441" t="s">
        <v>488</v>
      </c>
      <c r="Q4" s="1442" t="s">
        <v>547</v>
      </c>
    </row>
    <row r="5" customFormat="false" ht="68.25" hidden="false" customHeight="true" outlineLevel="0" collapsed="false">
      <c r="A5" s="1437"/>
      <c r="B5" s="1437"/>
      <c r="C5" s="1437"/>
      <c r="D5" s="1437"/>
      <c r="E5" s="1437"/>
      <c r="F5" s="1437"/>
      <c r="G5" s="1437"/>
      <c r="H5" s="1437"/>
      <c r="I5" s="1437"/>
      <c r="J5" s="1443" t="s">
        <v>237</v>
      </c>
      <c r="K5" s="1444" t="s">
        <v>124</v>
      </c>
      <c r="L5" s="1444" t="s">
        <v>158</v>
      </c>
      <c r="M5" s="1445" t="s">
        <v>491</v>
      </c>
      <c r="N5" s="1439"/>
      <c r="O5" s="1440"/>
      <c r="P5" s="1441"/>
      <c r="Q5" s="1442"/>
    </row>
    <row r="6" customFormat="false" ht="18" hidden="false" customHeight="true" outlineLevel="0" collapsed="false">
      <c r="A6" s="1200" t="s">
        <v>548</v>
      </c>
      <c r="B6" s="1200"/>
      <c r="C6" s="1200"/>
      <c r="D6" s="1200"/>
      <c r="E6" s="1200"/>
      <c r="F6" s="1200"/>
      <c r="G6" s="1200"/>
      <c r="H6" s="1200"/>
      <c r="I6" s="1200"/>
      <c r="J6" s="1200"/>
      <c r="K6" s="1200"/>
      <c r="L6" s="1200"/>
      <c r="M6" s="1200"/>
      <c r="N6" s="1200"/>
      <c r="O6" s="1200"/>
      <c r="P6" s="1200"/>
      <c r="Q6" s="1200"/>
    </row>
    <row r="7" customFormat="false" ht="21.75" hidden="false" customHeight="true" outlineLevel="0" collapsed="false">
      <c r="A7" s="1201" t="s">
        <v>494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</row>
    <row r="8" customFormat="false" ht="15" hidden="false" customHeight="true" outlineLevel="0" collapsed="false">
      <c r="A8" s="1202" t="s">
        <v>528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</row>
    <row r="9" customFormat="false" ht="16.5" hidden="false" customHeight="false" outlineLevel="0" collapsed="false">
      <c r="A9" s="1446" t="s">
        <v>549</v>
      </c>
      <c r="B9" s="1447" t="n">
        <f aca="false">J9</f>
        <v>90</v>
      </c>
      <c r="C9" s="1447" t="s">
        <v>496</v>
      </c>
      <c r="D9" s="1447" t="n">
        <f aca="false">K9</f>
        <v>260</v>
      </c>
      <c r="E9" s="1447" t="s">
        <v>496</v>
      </c>
      <c r="F9" s="1448" t="n">
        <f aca="false">L9</f>
        <v>700</v>
      </c>
      <c r="G9" s="1447" t="s">
        <v>496</v>
      </c>
      <c r="H9" s="1449" t="n">
        <v>2</v>
      </c>
      <c r="I9" s="1450" t="s">
        <v>497</v>
      </c>
      <c r="J9" s="1208" t="n">
        <v>90</v>
      </c>
      <c r="K9" s="1209" t="n">
        <v>260</v>
      </c>
      <c r="L9" s="1209" t="n">
        <v>700</v>
      </c>
      <c r="M9" s="1210" t="n">
        <v>7.34858591924855</v>
      </c>
      <c r="N9" s="1451" t="n">
        <v>656.729472</v>
      </c>
      <c r="O9" s="1212" t="n">
        <v>22135.6909126688</v>
      </c>
      <c r="P9" s="1300" t="n">
        <v>6556.71537018</v>
      </c>
      <c r="Q9" s="1212" t="n">
        <v>28692.4062828488</v>
      </c>
    </row>
    <row r="10" customFormat="false" ht="16.5" hidden="false" customHeight="false" outlineLevel="0" collapsed="false">
      <c r="A10" s="1446" t="s">
        <v>549</v>
      </c>
      <c r="B10" s="1447" t="n">
        <f aca="false">J10</f>
        <v>90</v>
      </c>
      <c r="C10" s="1447" t="s">
        <v>496</v>
      </c>
      <c r="D10" s="1447" t="n">
        <f aca="false">K10</f>
        <v>260</v>
      </c>
      <c r="E10" s="1447" t="s">
        <v>496</v>
      </c>
      <c r="F10" s="1448" t="n">
        <f aca="false">L10</f>
        <v>750</v>
      </c>
      <c r="G10" s="1447" t="s">
        <v>496</v>
      </c>
      <c r="H10" s="1449" t="n">
        <v>2</v>
      </c>
      <c r="I10" s="1450" t="s">
        <v>497</v>
      </c>
      <c r="J10" s="1208" t="n">
        <v>90</v>
      </c>
      <c r="K10" s="1209" t="n">
        <v>260</v>
      </c>
      <c r="L10" s="1209" t="n">
        <v>750</v>
      </c>
      <c r="M10" s="1210" t="n">
        <v>7.76876560012131</v>
      </c>
      <c r="N10" s="1451" t="n">
        <v>750.547968</v>
      </c>
      <c r="O10" s="1212" t="n">
        <v>22529.3494400213</v>
      </c>
      <c r="P10" s="1300" t="n">
        <v>6882.13550687625</v>
      </c>
      <c r="Q10" s="1212" t="n">
        <v>29411.4849468975</v>
      </c>
    </row>
    <row r="11" customFormat="false" ht="16.5" hidden="false" customHeight="false" outlineLevel="0" collapsed="false">
      <c r="A11" s="1446" t="s">
        <v>549</v>
      </c>
      <c r="B11" s="1447" t="n">
        <f aca="false">J11</f>
        <v>90</v>
      </c>
      <c r="C11" s="1447" t="s">
        <v>496</v>
      </c>
      <c r="D11" s="1447" t="n">
        <f aca="false">K11</f>
        <v>260</v>
      </c>
      <c r="E11" s="1447" t="s">
        <v>496</v>
      </c>
      <c r="F11" s="1448" t="n">
        <f aca="false">L11</f>
        <v>800</v>
      </c>
      <c r="G11" s="1447" t="s">
        <v>496</v>
      </c>
      <c r="H11" s="1449" t="n">
        <v>2</v>
      </c>
      <c r="I11" s="1450" t="s">
        <v>497</v>
      </c>
      <c r="J11" s="1208" t="n">
        <v>90</v>
      </c>
      <c r="K11" s="1209" t="n">
        <v>260</v>
      </c>
      <c r="L11" s="1209" t="n">
        <v>800</v>
      </c>
      <c r="M11" s="1210" t="n">
        <v>8.18894528099408</v>
      </c>
      <c r="N11" s="1451" t="n">
        <v>844.366464</v>
      </c>
      <c r="O11" s="1212" t="n">
        <v>22923.1335341475</v>
      </c>
      <c r="P11" s="1300" t="n">
        <v>7207.55551236375</v>
      </c>
      <c r="Q11" s="1212" t="n">
        <v>30130.6890465113</v>
      </c>
    </row>
    <row r="12" s="1179" customFormat="true" ht="16.5" hidden="false" customHeight="false" outlineLevel="0" collapsed="false">
      <c r="A12" s="1446" t="s">
        <v>549</v>
      </c>
      <c r="B12" s="1447" t="n">
        <f aca="false">J12</f>
        <v>90</v>
      </c>
      <c r="C12" s="1447" t="s">
        <v>496</v>
      </c>
      <c r="D12" s="1447" t="n">
        <f aca="false">K12</f>
        <v>260</v>
      </c>
      <c r="E12" s="1447" t="s">
        <v>496</v>
      </c>
      <c r="F12" s="1448" t="n">
        <f aca="false">L12</f>
        <v>850</v>
      </c>
      <c r="G12" s="1447" t="s">
        <v>496</v>
      </c>
      <c r="H12" s="1449" t="n">
        <v>2</v>
      </c>
      <c r="I12" s="1450" t="s">
        <v>497</v>
      </c>
      <c r="J12" s="1208" t="n">
        <v>90</v>
      </c>
      <c r="K12" s="1209" t="n">
        <v>260</v>
      </c>
      <c r="L12" s="1209" t="n">
        <v>850</v>
      </c>
      <c r="M12" s="1210" t="n">
        <v>8.62616496186684</v>
      </c>
      <c r="N12" s="1451" t="n">
        <v>938.18496</v>
      </c>
      <c r="O12" s="1212" t="n">
        <v>23317.03558494</v>
      </c>
      <c r="P12" s="1300" t="n">
        <v>7749.0126928575</v>
      </c>
      <c r="Q12" s="1212" t="n">
        <v>31066.0482777975</v>
      </c>
    </row>
    <row r="13" s="1179" customFormat="true" ht="16.5" hidden="false" customHeight="false" outlineLevel="0" collapsed="false">
      <c r="A13" s="1446" t="s">
        <v>549</v>
      </c>
      <c r="B13" s="1447" t="n">
        <f aca="false">J13</f>
        <v>90</v>
      </c>
      <c r="C13" s="1447" t="s">
        <v>496</v>
      </c>
      <c r="D13" s="1447" t="n">
        <f aca="false">K13</f>
        <v>260</v>
      </c>
      <c r="E13" s="1447" t="s">
        <v>496</v>
      </c>
      <c r="F13" s="1448" t="n">
        <f aca="false">L13</f>
        <v>900</v>
      </c>
      <c r="G13" s="1447" t="s">
        <v>496</v>
      </c>
      <c r="H13" s="1449" t="n">
        <v>2</v>
      </c>
      <c r="I13" s="1450" t="s">
        <v>497</v>
      </c>
      <c r="J13" s="1208" t="n">
        <v>90</v>
      </c>
      <c r="K13" s="1209" t="n">
        <v>260</v>
      </c>
      <c r="L13" s="1209" t="n">
        <v>900</v>
      </c>
      <c r="M13" s="1210" t="n">
        <v>9.08434464273961</v>
      </c>
      <c r="N13" s="1451" t="n">
        <v>1032.003456</v>
      </c>
      <c r="O13" s="1212" t="n">
        <v>23505.80928741</v>
      </c>
      <c r="P13" s="1300" t="n">
        <v>8074.432698345</v>
      </c>
      <c r="Q13" s="1212" t="n">
        <v>31580.241985755</v>
      </c>
    </row>
    <row r="14" s="1179" customFormat="true" ht="16.5" hidden="false" customHeight="false" outlineLevel="0" collapsed="false">
      <c r="A14" s="1446" t="s">
        <v>549</v>
      </c>
      <c r="B14" s="1447" t="n">
        <f aca="false">J14</f>
        <v>90</v>
      </c>
      <c r="C14" s="1447" t="s">
        <v>496</v>
      </c>
      <c r="D14" s="1447" t="n">
        <f aca="false">K14</f>
        <v>260</v>
      </c>
      <c r="E14" s="1447" t="s">
        <v>496</v>
      </c>
      <c r="F14" s="1448" t="n">
        <f aca="false">L14</f>
        <v>950</v>
      </c>
      <c r="G14" s="1447" t="s">
        <v>496</v>
      </c>
      <c r="H14" s="1449" t="n">
        <v>2</v>
      </c>
      <c r="I14" s="1450" t="s">
        <v>497</v>
      </c>
      <c r="J14" s="1208" t="n">
        <v>90</v>
      </c>
      <c r="K14" s="1209" t="n">
        <v>260</v>
      </c>
      <c r="L14" s="1209" t="n">
        <v>950</v>
      </c>
      <c r="M14" s="1210" t="n">
        <v>9.59056432361237</v>
      </c>
      <c r="N14" s="1451" t="n">
        <v>1125.821952</v>
      </c>
      <c r="O14" s="1212" t="n">
        <v>24387.341572305</v>
      </c>
      <c r="P14" s="1300" t="n">
        <v>8615.88987883875</v>
      </c>
      <c r="Q14" s="1212" t="n">
        <v>33003.2314511438</v>
      </c>
    </row>
    <row r="15" s="1179" customFormat="true" ht="16.5" hidden="false" customHeight="false" outlineLevel="0" collapsed="false">
      <c r="A15" s="1446" t="s">
        <v>549</v>
      </c>
      <c r="B15" s="1447" t="n">
        <f aca="false">J15</f>
        <v>90</v>
      </c>
      <c r="C15" s="1447" t="s">
        <v>496</v>
      </c>
      <c r="D15" s="1447" t="n">
        <f aca="false">K15</f>
        <v>260</v>
      </c>
      <c r="E15" s="1447" t="s">
        <v>496</v>
      </c>
      <c r="F15" s="1448" t="n">
        <f aca="false">L15</f>
        <v>1000</v>
      </c>
      <c r="G15" s="1447" t="s">
        <v>496</v>
      </c>
      <c r="H15" s="1449" t="n">
        <v>2</v>
      </c>
      <c r="I15" s="1450" t="s">
        <v>497</v>
      </c>
      <c r="J15" s="1208" t="n">
        <v>90</v>
      </c>
      <c r="K15" s="1209" t="n">
        <v>260</v>
      </c>
      <c r="L15" s="1209" t="n">
        <v>1000</v>
      </c>
      <c r="M15" s="1210" t="n">
        <v>10.0107440044851</v>
      </c>
      <c r="N15" s="1451" t="n">
        <v>1219.640448</v>
      </c>
      <c r="O15" s="1212" t="n">
        <v>24781.493706975</v>
      </c>
      <c r="P15" s="1300" t="n">
        <v>8941.310015535</v>
      </c>
      <c r="Q15" s="1212" t="n">
        <v>33722.80372251</v>
      </c>
    </row>
    <row r="16" s="1179" customFormat="true" ht="16.5" hidden="false" customHeight="false" outlineLevel="0" collapsed="false">
      <c r="A16" s="1446" t="s">
        <v>549</v>
      </c>
      <c r="B16" s="1447" t="n">
        <f aca="false">J16</f>
        <v>90</v>
      </c>
      <c r="C16" s="1447" t="s">
        <v>496</v>
      </c>
      <c r="D16" s="1447" t="n">
        <f aca="false">K16</f>
        <v>260</v>
      </c>
      <c r="E16" s="1447" t="s">
        <v>496</v>
      </c>
      <c r="F16" s="1448" t="n">
        <f aca="false">L16</f>
        <v>1050</v>
      </c>
      <c r="G16" s="1447" t="s">
        <v>496</v>
      </c>
      <c r="H16" s="1449" t="n">
        <v>2</v>
      </c>
      <c r="I16" s="1450" t="s">
        <v>497</v>
      </c>
      <c r="J16" s="1208" t="n">
        <v>90</v>
      </c>
      <c r="K16" s="1209" t="n">
        <v>260</v>
      </c>
      <c r="L16" s="1209" t="n">
        <v>1050</v>
      </c>
      <c r="M16" s="1210" t="n">
        <v>10.4479636853579</v>
      </c>
      <c r="N16" s="1451" t="n">
        <v>1313.458944</v>
      </c>
      <c r="O16" s="1212" t="n">
        <v>25175.7404431538</v>
      </c>
      <c r="P16" s="1300" t="n">
        <v>9482.76719602875</v>
      </c>
      <c r="Q16" s="1212" t="n">
        <v>34658.5076391825</v>
      </c>
    </row>
    <row r="17" s="1179" customFormat="true" ht="16.5" hidden="false" customHeight="false" outlineLevel="0" collapsed="false">
      <c r="A17" s="1446" t="s">
        <v>549</v>
      </c>
      <c r="B17" s="1449" t="n">
        <f aca="false">J17</f>
        <v>90</v>
      </c>
      <c r="C17" s="1449" t="s">
        <v>496</v>
      </c>
      <c r="D17" s="1449" t="n">
        <f aca="false">K17</f>
        <v>260</v>
      </c>
      <c r="E17" s="1449" t="s">
        <v>496</v>
      </c>
      <c r="F17" s="1448" t="n">
        <f aca="false">L17</f>
        <v>1100</v>
      </c>
      <c r="G17" s="1449" t="s">
        <v>496</v>
      </c>
      <c r="H17" s="1449" t="n">
        <v>2</v>
      </c>
      <c r="I17" s="1450" t="s">
        <v>497</v>
      </c>
      <c r="J17" s="1208" t="n">
        <v>90</v>
      </c>
      <c r="K17" s="1209" t="n">
        <v>260</v>
      </c>
      <c r="L17" s="1209" t="n">
        <v>1100</v>
      </c>
      <c r="M17" s="1210" t="n">
        <v>10.8681433662307</v>
      </c>
      <c r="N17" s="1451" t="n">
        <v>1407.27744</v>
      </c>
      <c r="O17" s="1212" t="n">
        <v>25570.0767949088</v>
      </c>
      <c r="P17" s="1300" t="n">
        <v>9808.18720151625</v>
      </c>
      <c r="Q17" s="1212" t="n">
        <v>35378.263996425</v>
      </c>
    </row>
    <row r="18" s="1179" customFormat="true" ht="16.5" hidden="false" customHeight="false" outlineLevel="0" collapsed="false">
      <c r="A18" s="1446" t="s">
        <v>549</v>
      </c>
      <c r="B18" s="1447" t="n">
        <f aca="false">J18</f>
        <v>90</v>
      </c>
      <c r="C18" s="1447" t="s">
        <v>496</v>
      </c>
      <c r="D18" s="1447" t="n">
        <f aca="false">K18</f>
        <v>260</v>
      </c>
      <c r="E18" s="1447" t="s">
        <v>496</v>
      </c>
      <c r="F18" s="1448" t="n">
        <f aca="false">L18</f>
        <v>1150</v>
      </c>
      <c r="G18" s="1447" t="s">
        <v>496</v>
      </c>
      <c r="H18" s="1449" t="n">
        <v>2</v>
      </c>
      <c r="I18" s="1450" t="s">
        <v>497</v>
      </c>
      <c r="J18" s="1208" t="n">
        <v>90</v>
      </c>
      <c r="K18" s="1209" t="n">
        <v>260</v>
      </c>
      <c r="L18" s="1209" t="n">
        <v>1150</v>
      </c>
      <c r="M18" s="1210" t="n">
        <v>11.2883230471034</v>
      </c>
      <c r="N18" s="1451" t="n">
        <v>1501.095936</v>
      </c>
      <c r="O18" s="1212" t="n">
        <v>25669.0236750413</v>
      </c>
      <c r="P18" s="1300" t="n">
        <v>10133.6073382125</v>
      </c>
      <c r="Q18" s="1212" t="n">
        <v>35802.6310132538</v>
      </c>
    </row>
    <row r="19" s="1179" customFormat="true" ht="16.5" hidden="false" customHeight="false" outlineLevel="0" collapsed="false">
      <c r="A19" s="1446" t="s">
        <v>549</v>
      </c>
      <c r="B19" s="1447" t="n">
        <f aca="false">J19</f>
        <v>90</v>
      </c>
      <c r="C19" s="1447" t="s">
        <v>496</v>
      </c>
      <c r="D19" s="1447" t="n">
        <f aca="false">K19</f>
        <v>260</v>
      </c>
      <c r="E19" s="1447" t="s">
        <v>496</v>
      </c>
      <c r="F19" s="1448" t="n">
        <f aca="false">L19</f>
        <v>1200</v>
      </c>
      <c r="G19" s="1447" t="s">
        <v>496</v>
      </c>
      <c r="H19" s="1449" t="n">
        <v>2</v>
      </c>
      <c r="I19" s="1450" t="s">
        <v>497</v>
      </c>
      <c r="J19" s="1208" t="n">
        <v>90</v>
      </c>
      <c r="K19" s="1209" t="n">
        <v>260</v>
      </c>
      <c r="L19" s="1209" t="n">
        <v>1200</v>
      </c>
      <c r="M19" s="1210" t="n">
        <v>11.9407927279762</v>
      </c>
      <c r="N19" s="1451" t="n">
        <v>1594.914432</v>
      </c>
      <c r="O19" s="1212" t="n">
        <v>31877.3991016575</v>
      </c>
      <c r="P19" s="1300" t="n">
        <v>10675.0645187063</v>
      </c>
      <c r="Q19" s="1212" t="n">
        <v>42552.4636203638</v>
      </c>
    </row>
    <row r="20" s="1179" customFormat="true" ht="16.5" hidden="false" customHeight="false" outlineLevel="0" collapsed="false">
      <c r="A20" s="1446" t="s">
        <v>549</v>
      </c>
      <c r="B20" s="1447" t="n">
        <f aca="false">J20</f>
        <v>90</v>
      </c>
      <c r="C20" s="1447" t="s">
        <v>496</v>
      </c>
      <c r="D20" s="1447" t="n">
        <f aca="false">K20</f>
        <v>260</v>
      </c>
      <c r="E20" s="1447" t="s">
        <v>496</v>
      </c>
      <c r="F20" s="1448" t="n">
        <f aca="false">L20</f>
        <v>1250</v>
      </c>
      <c r="G20" s="1447" t="s">
        <v>496</v>
      </c>
      <c r="H20" s="1449" t="n">
        <v>2</v>
      </c>
      <c r="I20" s="1450" t="s">
        <v>497</v>
      </c>
      <c r="J20" s="1208" t="n">
        <v>90</v>
      </c>
      <c r="K20" s="1209" t="n">
        <v>260</v>
      </c>
      <c r="L20" s="1209" t="n">
        <v>1250</v>
      </c>
      <c r="M20" s="1210" t="n">
        <v>12.3609724088489</v>
      </c>
      <c r="N20" s="1451" t="n">
        <v>1688.732928</v>
      </c>
      <c r="O20" s="1212" t="n">
        <v>31829.8070638575</v>
      </c>
      <c r="P20" s="1300" t="n">
        <v>11000.4845241938</v>
      </c>
      <c r="Q20" s="1212" t="n">
        <v>42830.2915880513</v>
      </c>
    </row>
    <row r="21" s="1179" customFormat="true" ht="16.5" hidden="false" customHeight="false" outlineLevel="0" collapsed="false">
      <c r="A21" s="1446" t="s">
        <v>549</v>
      </c>
      <c r="B21" s="1447" t="n">
        <f aca="false">J21</f>
        <v>90</v>
      </c>
      <c r="C21" s="1447" t="s">
        <v>496</v>
      </c>
      <c r="D21" s="1447" t="n">
        <f aca="false">K21</f>
        <v>260</v>
      </c>
      <c r="E21" s="1447" t="s">
        <v>496</v>
      </c>
      <c r="F21" s="1448" t="n">
        <f aca="false">L21</f>
        <v>1300</v>
      </c>
      <c r="G21" s="1447" t="s">
        <v>496</v>
      </c>
      <c r="H21" s="1449" t="n">
        <v>2</v>
      </c>
      <c r="I21" s="1450" t="s">
        <v>497</v>
      </c>
      <c r="J21" s="1208" t="n">
        <v>90</v>
      </c>
      <c r="K21" s="1209" t="n">
        <v>260</v>
      </c>
      <c r="L21" s="1209" t="n">
        <v>1300</v>
      </c>
      <c r="M21" s="1210" t="n">
        <v>12.8601920897217</v>
      </c>
      <c r="N21" s="1451" t="n">
        <v>1782.551424</v>
      </c>
      <c r="O21" s="1212" t="n">
        <v>32552.4700885388</v>
      </c>
      <c r="P21" s="1300" t="n">
        <v>11541.9417046875</v>
      </c>
      <c r="Q21" s="1212" t="n">
        <v>44094.4117932263</v>
      </c>
    </row>
    <row r="22" s="1179" customFormat="true" ht="16.5" hidden="false" customHeight="false" outlineLevel="0" collapsed="false">
      <c r="A22" s="1446" t="s">
        <v>549</v>
      </c>
      <c r="B22" s="1447" t="n">
        <f aca="false">J22</f>
        <v>90</v>
      </c>
      <c r="C22" s="1447" t="s">
        <v>496</v>
      </c>
      <c r="D22" s="1447" t="n">
        <f aca="false">K22</f>
        <v>260</v>
      </c>
      <c r="E22" s="1447" t="s">
        <v>496</v>
      </c>
      <c r="F22" s="1448" t="n">
        <f aca="false">L22</f>
        <v>1350</v>
      </c>
      <c r="G22" s="1447" t="s">
        <v>496</v>
      </c>
      <c r="H22" s="1449" t="n">
        <v>2</v>
      </c>
      <c r="I22" s="1450" t="s">
        <v>497</v>
      </c>
      <c r="J22" s="1208" t="n">
        <v>90</v>
      </c>
      <c r="K22" s="1209" t="n">
        <v>260</v>
      </c>
      <c r="L22" s="1209" t="n">
        <v>1350</v>
      </c>
      <c r="M22" s="1210" t="n">
        <v>13.2803717705945</v>
      </c>
      <c r="N22" s="1451" t="n">
        <v>1876.36992</v>
      </c>
      <c r="O22" s="1212" t="n">
        <v>32945.607585945</v>
      </c>
      <c r="P22" s="1300" t="n">
        <v>11867.361710175</v>
      </c>
      <c r="Q22" s="1212" t="n">
        <v>44812.96929612</v>
      </c>
    </row>
    <row r="23" s="1179" customFormat="true" ht="16.5" hidden="false" customHeight="false" outlineLevel="0" collapsed="false">
      <c r="A23" s="1446" t="s">
        <v>549</v>
      </c>
      <c r="B23" s="1447" t="n">
        <f aca="false">J23</f>
        <v>90</v>
      </c>
      <c r="C23" s="1447" t="s">
        <v>496</v>
      </c>
      <c r="D23" s="1447" t="n">
        <f aca="false">K23</f>
        <v>260</v>
      </c>
      <c r="E23" s="1447" t="s">
        <v>496</v>
      </c>
      <c r="F23" s="1448" t="n">
        <f aca="false">L23</f>
        <v>1400</v>
      </c>
      <c r="G23" s="1447" t="s">
        <v>496</v>
      </c>
      <c r="H23" s="1449" t="n">
        <v>2</v>
      </c>
      <c r="I23" s="1450" t="s">
        <v>497</v>
      </c>
      <c r="J23" s="1208" t="n">
        <v>90</v>
      </c>
      <c r="K23" s="1209" t="n">
        <v>260</v>
      </c>
      <c r="L23" s="1209" t="n">
        <v>1400</v>
      </c>
      <c r="M23" s="1210" t="n">
        <v>13.7175914514672</v>
      </c>
      <c r="N23" s="1451" t="n">
        <v>1970.188416</v>
      </c>
      <c r="O23" s="1212" t="n">
        <v>33338.8298442038</v>
      </c>
      <c r="P23" s="1300" t="n">
        <v>12408.8188906688</v>
      </c>
      <c r="Q23" s="1212" t="n">
        <v>45747.6487348725</v>
      </c>
    </row>
    <row r="24" s="1179" customFormat="true" ht="16.5" hidden="false" customHeight="false" outlineLevel="0" collapsed="false">
      <c r="A24" s="1446" t="s">
        <v>549</v>
      </c>
      <c r="B24" s="1447" t="n">
        <f aca="false">J24</f>
        <v>90</v>
      </c>
      <c r="C24" s="1447" t="s">
        <v>496</v>
      </c>
      <c r="D24" s="1447" t="n">
        <f aca="false">K24</f>
        <v>260</v>
      </c>
      <c r="E24" s="1447" t="s">
        <v>496</v>
      </c>
      <c r="F24" s="1448" t="n">
        <f aca="false">L24</f>
        <v>1450</v>
      </c>
      <c r="G24" s="1447" t="s">
        <v>496</v>
      </c>
      <c r="H24" s="1449" t="n">
        <v>2</v>
      </c>
      <c r="I24" s="1450" t="s">
        <v>497</v>
      </c>
      <c r="J24" s="1208" t="n">
        <v>90</v>
      </c>
      <c r="K24" s="1209" t="n">
        <v>260</v>
      </c>
      <c r="L24" s="1209" t="n">
        <v>1450</v>
      </c>
      <c r="M24" s="1210" t="n">
        <v>14.13777113234</v>
      </c>
      <c r="N24" s="1451" t="n">
        <v>2064.006912</v>
      </c>
      <c r="O24" s="1212" t="n">
        <v>33732.1334518875</v>
      </c>
      <c r="P24" s="1300" t="n">
        <v>12734.239027365</v>
      </c>
      <c r="Q24" s="1212" t="n">
        <v>46466.3724792525</v>
      </c>
    </row>
    <row r="25" s="1179" customFormat="true" ht="16.5" hidden="false" customHeight="false" outlineLevel="0" collapsed="false">
      <c r="A25" s="1446" t="s">
        <v>549</v>
      </c>
      <c r="B25" s="1447" t="n">
        <f aca="false">J25</f>
        <v>90</v>
      </c>
      <c r="C25" s="1447" t="s">
        <v>496</v>
      </c>
      <c r="D25" s="1447" t="n">
        <f aca="false">K25</f>
        <v>260</v>
      </c>
      <c r="E25" s="1447" t="s">
        <v>496</v>
      </c>
      <c r="F25" s="1448" t="n">
        <f aca="false">L25</f>
        <v>1500</v>
      </c>
      <c r="G25" s="1447" t="s">
        <v>496</v>
      </c>
      <c r="H25" s="1449" t="n">
        <v>2</v>
      </c>
      <c r="I25" s="1450" t="s">
        <v>497</v>
      </c>
      <c r="J25" s="1208" t="n">
        <v>90</v>
      </c>
      <c r="K25" s="1209" t="n">
        <v>260</v>
      </c>
      <c r="L25" s="1209" t="n">
        <v>1500</v>
      </c>
      <c r="M25" s="1210" t="n">
        <v>15.1417550020128</v>
      </c>
      <c r="N25" s="1451" t="n">
        <v>2157.825408</v>
      </c>
      <c r="O25" s="1212" t="n">
        <v>39586.9944554663</v>
      </c>
      <c r="P25" s="1300" t="n">
        <v>13275.6962078588</v>
      </c>
      <c r="Q25" s="1212" t="n">
        <v>52862.690663325</v>
      </c>
    </row>
    <row r="26" s="1179" customFormat="true" ht="16.5" hidden="false" customHeight="false" outlineLevel="0" collapsed="false">
      <c r="A26" s="1446" t="s">
        <v>549</v>
      </c>
      <c r="B26" s="1447" t="n">
        <f aca="false">J26</f>
        <v>90</v>
      </c>
      <c r="C26" s="1447" t="s">
        <v>496</v>
      </c>
      <c r="D26" s="1447" t="n">
        <f aca="false">K26</f>
        <v>260</v>
      </c>
      <c r="E26" s="1447" t="s">
        <v>496</v>
      </c>
      <c r="F26" s="1448" t="n">
        <f aca="false">L26</f>
        <v>1550</v>
      </c>
      <c r="G26" s="1447" t="s">
        <v>496</v>
      </c>
      <c r="H26" s="1449" t="n">
        <v>2</v>
      </c>
      <c r="I26" s="1450" t="s">
        <v>497</v>
      </c>
      <c r="J26" s="1208" t="n">
        <v>90</v>
      </c>
      <c r="K26" s="1209" t="n">
        <v>260</v>
      </c>
      <c r="L26" s="1209" t="n">
        <v>1550</v>
      </c>
      <c r="M26" s="1210" t="n">
        <v>15.6309346828855</v>
      </c>
      <c r="N26" s="1451" t="n">
        <v>2251.643904</v>
      </c>
      <c r="O26" s="1212" t="n">
        <v>45508.3691106825</v>
      </c>
      <c r="P26" s="1300" t="n">
        <v>13601.1162133463</v>
      </c>
      <c r="Q26" s="1212" t="n">
        <v>59109.4853240288</v>
      </c>
    </row>
    <row r="27" s="1179" customFormat="true" ht="16.5" hidden="false" customHeight="false" outlineLevel="0" collapsed="false">
      <c r="A27" s="1446" t="s">
        <v>549</v>
      </c>
      <c r="B27" s="1449" t="n">
        <f aca="false">J27</f>
        <v>90</v>
      </c>
      <c r="C27" s="1449" t="s">
        <v>496</v>
      </c>
      <c r="D27" s="1449" t="n">
        <f aca="false">K27</f>
        <v>260</v>
      </c>
      <c r="E27" s="1449" t="s">
        <v>496</v>
      </c>
      <c r="F27" s="1448" t="n">
        <f aca="false">L27</f>
        <v>1600</v>
      </c>
      <c r="G27" s="1449" t="s">
        <v>496</v>
      </c>
      <c r="H27" s="1449" t="n">
        <v>2</v>
      </c>
      <c r="I27" s="1450" t="s">
        <v>497</v>
      </c>
      <c r="J27" s="1208" t="n">
        <v>90</v>
      </c>
      <c r="K27" s="1209" t="n">
        <v>260</v>
      </c>
      <c r="L27" s="1209" t="n">
        <v>1600</v>
      </c>
      <c r="M27" s="1210" t="n">
        <v>16.0511143637583</v>
      </c>
      <c r="N27" s="1451" t="n">
        <v>2345.4624</v>
      </c>
      <c r="O27" s="1212" t="n">
        <v>45756.0901810125</v>
      </c>
      <c r="P27" s="1300" t="n">
        <v>13926.5363500425</v>
      </c>
      <c r="Q27" s="1212" t="n">
        <v>59682.626531055</v>
      </c>
    </row>
    <row r="28" s="1179" customFormat="true" ht="16.5" hidden="false" customHeight="false" outlineLevel="0" collapsed="false">
      <c r="A28" s="1446" t="s">
        <v>549</v>
      </c>
      <c r="B28" s="1447" t="n">
        <f aca="false">J28</f>
        <v>90</v>
      </c>
      <c r="C28" s="1447" t="s">
        <v>496</v>
      </c>
      <c r="D28" s="1447" t="n">
        <f aca="false">K28</f>
        <v>260</v>
      </c>
      <c r="E28" s="1447" t="s">
        <v>496</v>
      </c>
      <c r="F28" s="1448" t="n">
        <f aca="false">L28</f>
        <v>1650</v>
      </c>
      <c r="G28" s="1447" t="s">
        <v>496</v>
      </c>
      <c r="H28" s="1449" t="n">
        <v>2</v>
      </c>
      <c r="I28" s="1450" t="s">
        <v>497</v>
      </c>
      <c r="J28" s="1208" t="n">
        <v>90</v>
      </c>
      <c r="K28" s="1209" t="n">
        <v>260</v>
      </c>
      <c r="L28" s="1209" t="n">
        <v>1650</v>
      </c>
      <c r="M28" s="1210" t="n">
        <v>16.5263340446311</v>
      </c>
      <c r="N28" s="1451" t="n">
        <v>2439.280896</v>
      </c>
      <c r="O28" s="1212" t="n">
        <v>45818.68856355</v>
      </c>
      <c r="P28" s="1300" t="n">
        <v>14467.9935305363</v>
      </c>
      <c r="Q28" s="1212" t="n">
        <v>60286.6820940863</v>
      </c>
    </row>
    <row r="29" s="1179" customFormat="true" ht="16.5" hidden="false" customHeight="false" outlineLevel="0" collapsed="false">
      <c r="A29" s="1446" t="s">
        <v>549</v>
      </c>
      <c r="B29" s="1447" t="n">
        <f aca="false">J29</f>
        <v>90</v>
      </c>
      <c r="C29" s="1447" t="s">
        <v>496</v>
      </c>
      <c r="D29" s="1447" t="n">
        <f aca="false">K29</f>
        <v>260</v>
      </c>
      <c r="E29" s="1447" t="s">
        <v>496</v>
      </c>
      <c r="F29" s="1448" t="n">
        <f aca="false">L29</f>
        <v>1700</v>
      </c>
      <c r="G29" s="1447" t="s">
        <v>496</v>
      </c>
      <c r="H29" s="1449" t="n">
        <v>2</v>
      </c>
      <c r="I29" s="1450" t="s">
        <v>497</v>
      </c>
      <c r="J29" s="1208" t="n">
        <v>90</v>
      </c>
      <c r="K29" s="1209" t="n">
        <v>260</v>
      </c>
      <c r="L29" s="1209" t="n">
        <v>1700</v>
      </c>
      <c r="M29" s="1210" t="n">
        <v>16.9465137255038</v>
      </c>
      <c r="N29" s="1451" t="n">
        <v>2533.099392</v>
      </c>
      <c r="O29" s="1212" t="n">
        <v>46067.51073771</v>
      </c>
      <c r="P29" s="1300" t="n">
        <v>14793.4135360238</v>
      </c>
      <c r="Q29" s="1212" t="n">
        <v>60860.9242737338</v>
      </c>
    </row>
    <row r="30" s="1179" customFormat="true" ht="16.5" hidden="false" customHeight="false" outlineLevel="0" collapsed="false">
      <c r="A30" s="1446" t="s">
        <v>549</v>
      </c>
      <c r="B30" s="1447" t="n">
        <f aca="false">J30</f>
        <v>90</v>
      </c>
      <c r="C30" s="1447" t="s">
        <v>496</v>
      </c>
      <c r="D30" s="1447" t="n">
        <f aca="false">K30</f>
        <v>260</v>
      </c>
      <c r="E30" s="1447" t="s">
        <v>496</v>
      </c>
      <c r="F30" s="1448" t="n">
        <f aca="false">L30</f>
        <v>1750</v>
      </c>
      <c r="G30" s="1447" t="s">
        <v>496</v>
      </c>
      <c r="H30" s="1449" t="n">
        <v>2</v>
      </c>
      <c r="I30" s="1450" t="s">
        <v>497</v>
      </c>
      <c r="J30" s="1208" t="n">
        <v>90</v>
      </c>
      <c r="K30" s="1209" t="n">
        <v>260</v>
      </c>
      <c r="L30" s="1209" t="n">
        <v>1750</v>
      </c>
      <c r="M30" s="1210" t="n">
        <v>17.3837334063766</v>
      </c>
      <c r="N30" s="1451" t="n">
        <v>2626.917888</v>
      </c>
      <c r="O30" s="1212" t="n">
        <v>46316.3970729488</v>
      </c>
      <c r="P30" s="1300" t="n">
        <v>15334.8707165175</v>
      </c>
      <c r="Q30" s="1212" t="n">
        <v>61651.2677894663</v>
      </c>
    </row>
    <row r="31" s="1179" customFormat="true" ht="16.5" hidden="false" customHeight="false" outlineLevel="0" collapsed="false">
      <c r="A31" s="1446" t="s">
        <v>549</v>
      </c>
      <c r="B31" s="1447" t="n">
        <f aca="false">J31</f>
        <v>90</v>
      </c>
      <c r="C31" s="1447" t="s">
        <v>496</v>
      </c>
      <c r="D31" s="1447" t="n">
        <f aca="false">K31</f>
        <v>260</v>
      </c>
      <c r="E31" s="1447" t="s">
        <v>496</v>
      </c>
      <c r="F31" s="1448" t="n">
        <f aca="false">L31</f>
        <v>1800</v>
      </c>
      <c r="G31" s="1447" t="s">
        <v>496</v>
      </c>
      <c r="H31" s="1449" t="n">
        <v>2</v>
      </c>
      <c r="I31" s="1450" t="s">
        <v>497</v>
      </c>
      <c r="J31" s="1208" t="n">
        <v>90</v>
      </c>
      <c r="K31" s="1209" t="n">
        <v>260</v>
      </c>
      <c r="L31" s="1209" t="n">
        <v>1800</v>
      </c>
      <c r="M31" s="1210" t="n">
        <v>17.8729130872493</v>
      </c>
      <c r="N31" s="1451" t="n">
        <v>2720.736384</v>
      </c>
      <c r="O31" s="1212" t="n">
        <v>46998.3234546</v>
      </c>
      <c r="P31" s="1300" t="n">
        <v>15660.290722005</v>
      </c>
      <c r="Q31" s="1212" t="n">
        <v>62658.614176605</v>
      </c>
    </row>
    <row r="32" s="1179" customFormat="true" ht="16.5" hidden="false" customHeight="false" outlineLevel="0" collapsed="false">
      <c r="A32" s="1446" t="s">
        <v>549</v>
      </c>
      <c r="B32" s="1447" t="n">
        <f aca="false">J32</f>
        <v>90</v>
      </c>
      <c r="C32" s="1447" t="s">
        <v>496</v>
      </c>
      <c r="D32" s="1447" t="n">
        <f aca="false">K32</f>
        <v>260</v>
      </c>
      <c r="E32" s="1447" t="s">
        <v>496</v>
      </c>
      <c r="F32" s="1448" t="n">
        <f aca="false">L32</f>
        <v>1850</v>
      </c>
      <c r="G32" s="1447" t="s">
        <v>496</v>
      </c>
      <c r="H32" s="1449" t="n">
        <v>2</v>
      </c>
      <c r="I32" s="1450" t="s">
        <v>497</v>
      </c>
      <c r="J32" s="1208" t="n">
        <v>90</v>
      </c>
      <c r="K32" s="1209" t="n">
        <v>260</v>
      </c>
      <c r="L32" s="1209" t="n">
        <v>1850</v>
      </c>
      <c r="M32" s="1210" t="n">
        <v>18.3721327681221</v>
      </c>
      <c r="N32" s="1451" t="n">
        <v>2814.55488</v>
      </c>
      <c r="O32" s="1212" t="n">
        <v>47993.1768006075</v>
      </c>
      <c r="P32" s="1300" t="n">
        <v>16201.7479024988</v>
      </c>
      <c r="Q32" s="1212" t="n">
        <v>64194.9247031063</v>
      </c>
    </row>
    <row r="33" s="1179" customFormat="true" ht="16.5" hidden="false" customHeight="false" outlineLevel="0" collapsed="false">
      <c r="A33" s="1446" t="s">
        <v>549</v>
      </c>
      <c r="B33" s="1447" t="n">
        <f aca="false">J33</f>
        <v>90</v>
      </c>
      <c r="C33" s="1447" t="s">
        <v>496</v>
      </c>
      <c r="D33" s="1447" t="n">
        <f aca="false">K33</f>
        <v>260</v>
      </c>
      <c r="E33" s="1447" t="s">
        <v>496</v>
      </c>
      <c r="F33" s="1448" t="n">
        <f aca="false">L33</f>
        <v>1900</v>
      </c>
      <c r="G33" s="1447" t="s">
        <v>496</v>
      </c>
      <c r="H33" s="1449" t="n">
        <v>2</v>
      </c>
      <c r="I33" s="1450" t="s">
        <v>497</v>
      </c>
      <c r="J33" s="1208" t="n">
        <v>90</v>
      </c>
      <c r="K33" s="1209" t="n">
        <v>260</v>
      </c>
      <c r="L33" s="1209" t="n">
        <v>1900</v>
      </c>
      <c r="M33" s="1210" t="n">
        <v>18.7923124489949</v>
      </c>
      <c r="N33" s="1451" t="n">
        <v>2908.373376</v>
      </c>
      <c r="O33" s="1212" t="n">
        <v>48235.9833159975</v>
      </c>
      <c r="P33" s="1300" t="n">
        <v>16527.168039195</v>
      </c>
      <c r="Q33" s="1212" t="n">
        <v>64763.1513551925</v>
      </c>
    </row>
    <row r="34" s="1179" customFormat="true" ht="16.5" hidden="false" customHeight="false" outlineLevel="0" collapsed="false">
      <c r="A34" s="1446" t="s">
        <v>549</v>
      </c>
      <c r="B34" s="1447" t="n">
        <f aca="false">J34</f>
        <v>90</v>
      </c>
      <c r="C34" s="1447" t="s">
        <v>496</v>
      </c>
      <c r="D34" s="1447" t="n">
        <f aca="false">K34</f>
        <v>260</v>
      </c>
      <c r="E34" s="1447" t="s">
        <v>496</v>
      </c>
      <c r="F34" s="1448" t="n">
        <f aca="false">L34</f>
        <v>1950</v>
      </c>
      <c r="G34" s="1447" t="s">
        <v>496</v>
      </c>
      <c r="H34" s="1449" t="n">
        <v>2</v>
      </c>
      <c r="I34" s="1450" t="s">
        <v>497</v>
      </c>
      <c r="J34" s="1208" t="n">
        <v>90</v>
      </c>
      <c r="K34" s="1209" t="n">
        <v>260</v>
      </c>
      <c r="L34" s="1209" t="n">
        <v>1950</v>
      </c>
      <c r="M34" s="1210" t="n">
        <v>19.3657421298676</v>
      </c>
      <c r="N34" s="1451" t="n">
        <v>3002.191872</v>
      </c>
      <c r="O34" s="1212" t="n">
        <v>53341.0449636375</v>
      </c>
      <c r="P34" s="1300" t="n">
        <v>16852.5880446825</v>
      </c>
      <c r="Q34" s="1212" t="n">
        <v>70193.63300832</v>
      </c>
    </row>
    <row r="35" s="1179" customFormat="true" ht="16.5" hidden="false" customHeight="false" outlineLevel="0" collapsed="false">
      <c r="A35" s="1446" t="s">
        <v>549</v>
      </c>
      <c r="B35" s="1447" t="n">
        <f aca="false">J35</f>
        <v>90</v>
      </c>
      <c r="C35" s="1447" t="s">
        <v>496</v>
      </c>
      <c r="D35" s="1447" t="n">
        <f aca="false">K35</f>
        <v>260</v>
      </c>
      <c r="E35" s="1447" t="s">
        <v>496</v>
      </c>
      <c r="F35" s="1448" t="n">
        <f aca="false">L35</f>
        <v>2000</v>
      </c>
      <c r="G35" s="1447" t="s">
        <v>496</v>
      </c>
      <c r="H35" s="1449" t="n">
        <v>2</v>
      </c>
      <c r="I35" s="1450" t="s">
        <v>497</v>
      </c>
      <c r="J35" s="1208" t="n">
        <v>90</v>
      </c>
      <c r="K35" s="1209" t="n">
        <v>260</v>
      </c>
      <c r="L35" s="1209" t="n">
        <v>2000</v>
      </c>
      <c r="M35" s="1210" t="n">
        <v>19.8945242107404</v>
      </c>
      <c r="N35" s="1451" t="n">
        <v>3096.010368</v>
      </c>
      <c r="O35" s="1212" t="n">
        <v>53801.3016410625</v>
      </c>
      <c r="P35" s="1300" t="n">
        <v>17394.0452251763</v>
      </c>
      <c r="Q35" s="1212" t="n">
        <v>71195.3468662388</v>
      </c>
    </row>
    <row r="36" s="1179" customFormat="true" ht="16.5" hidden="false" customHeight="false" outlineLevel="0" collapsed="false">
      <c r="A36" s="1446" t="s">
        <v>549</v>
      </c>
      <c r="B36" s="1447" t="n">
        <f aca="false">J36</f>
        <v>90</v>
      </c>
      <c r="C36" s="1447" t="s">
        <v>496</v>
      </c>
      <c r="D36" s="1447" t="n">
        <f aca="false">K36</f>
        <v>260</v>
      </c>
      <c r="E36" s="1447" t="s">
        <v>496</v>
      </c>
      <c r="F36" s="1448" t="n">
        <f aca="false">L36</f>
        <v>2050</v>
      </c>
      <c r="G36" s="1447" t="s">
        <v>496</v>
      </c>
      <c r="H36" s="1449" t="n">
        <v>2</v>
      </c>
      <c r="I36" s="1450" t="s">
        <v>497</v>
      </c>
      <c r="J36" s="1208" t="n">
        <v>90</v>
      </c>
      <c r="K36" s="1209" t="n">
        <v>260</v>
      </c>
      <c r="L36" s="1209" t="n">
        <v>2050</v>
      </c>
      <c r="M36" s="1210" t="n">
        <v>20.3147038916132</v>
      </c>
      <c r="N36" s="1451" t="n">
        <v>3189.828864</v>
      </c>
      <c r="O36" s="1212" t="n">
        <v>54018.4729845038</v>
      </c>
      <c r="P36" s="1300" t="n">
        <v>17719.4653618725</v>
      </c>
      <c r="Q36" s="1212" t="n">
        <v>71737.9383463763</v>
      </c>
    </row>
    <row r="37" s="1179" customFormat="true" ht="16.5" hidden="false" customHeight="false" outlineLevel="0" collapsed="false">
      <c r="A37" s="1446" t="s">
        <v>549</v>
      </c>
      <c r="B37" s="1449" t="n">
        <f aca="false">J37</f>
        <v>90</v>
      </c>
      <c r="C37" s="1449" t="s">
        <v>496</v>
      </c>
      <c r="D37" s="1449" t="n">
        <f aca="false">K37</f>
        <v>260</v>
      </c>
      <c r="E37" s="1449" t="s">
        <v>496</v>
      </c>
      <c r="F37" s="1448" t="n">
        <f aca="false">L37</f>
        <v>2100</v>
      </c>
      <c r="G37" s="1449" t="s">
        <v>496</v>
      </c>
      <c r="H37" s="1449" t="n">
        <v>2</v>
      </c>
      <c r="I37" s="1450" t="s">
        <v>497</v>
      </c>
      <c r="J37" s="1208" t="n">
        <v>90</v>
      </c>
      <c r="K37" s="1209" t="n">
        <v>260</v>
      </c>
      <c r="L37" s="1209" t="n">
        <v>2100</v>
      </c>
      <c r="M37" s="1210" t="n">
        <v>20.7519235724859</v>
      </c>
      <c r="N37" s="1451" t="n">
        <v>3283.64736</v>
      </c>
      <c r="O37" s="1212" t="n">
        <v>54061.0334291588</v>
      </c>
      <c r="P37" s="1300" t="n">
        <v>18260.9225423663</v>
      </c>
      <c r="Q37" s="1212" t="n">
        <v>72321.955971525</v>
      </c>
    </row>
    <row r="38" s="1179" customFormat="true" ht="16.5" hidden="false" customHeight="false" outlineLevel="0" collapsed="false">
      <c r="A38" s="1446" t="s">
        <v>549</v>
      </c>
      <c r="B38" s="1447" t="n">
        <f aca="false">J38</f>
        <v>90</v>
      </c>
      <c r="C38" s="1447" t="s">
        <v>496</v>
      </c>
      <c r="D38" s="1447" t="n">
        <f aca="false">K38</f>
        <v>260</v>
      </c>
      <c r="E38" s="1447" t="s">
        <v>496</v>
      </c>
      <c r="F38" s="1448" t="n">
        <f aca="false">L38</f>
        <v>2150</v>
      </c>
      <c r="G38" s="1447" t="s">
        <v>496</v>
      </c>
      <c r="H38" s="1449" t="n">
        <v>2</v>
      </c>
      <c r="I38" s="1450" t="s">
        <v>497</v>
      </c>
      <c r="J38" s="1208" t="n">
        <v>90</v>
      </c>
      <c r="K38" s="1209" t="n">
        <v>260</v>
      </c>
      <c r="L38" s="1209" t="n">
        <v>2150</v>
      </c>
      <c r="M38" s="1210" t="n">
        <v>21.2961032533587</v>
      </c>
      <c r="N38" s="1451" t="n">
        <v>3377.465856</v>
      </c>
      <c r="O38" s="1212" t="n">
        <v>55720.9235728913</v>
      </c>
      <c r="P38" s="1300" t="n">
        <v>18586.3425478538</v>
      </c>
      <c r="Q38" s="1212" t="n">
        <v>74307.266120745</v>
      </c>
    </row>
    <row r="39" s="1179" customFormat="true" ht="16.5" hidden="false" customHeight="false" outlineLevel="0" collapsed="false">
      <c r="A39" s="1446" t="s">
        <v>549</v>
      </c>
      <c r="B39" s="1447" t="n">
        <f aca="false">J39</f>
        <v>90</v>
      </c>
      <c r="C39" s="1447" t="s">
        <v>496</v>
      </c>
      <c r="D39" s="1447" t="n">
        <f aca="false">K39</f>
        <v>260</v>
      </c>
      <c r="E39" s="1447" t="s">
        <v>496</v>
      </c>
      <c r="F39" s="1448" t="n">
        <f aca="false">L39</f>
        <v>2200</v>
      </c>
      <c r="G39" s="1447" t="s">
        <v>496</v>
      </c>
      <c r="H39" s="1449" t="n">
        <v>2</v>
      </c>
      <c r="I39" s="1450" t="s">
        <v>497</v>
      </c>
      <c r="J39" s="1208" t="n">
        <v>90</v>
      </c>
      <c r="K39" s="1209" t="n">
        <v>260</v>
      </c>
      <c r="L39" s="1209" t="n">
        <v>2200</v>
      </c>
      <c r="M39" s="1210" t="n">
        <v>21.7333229342314</v>
      </c>
      <c r="N39" s="1451" t="n">
        <v>3471.284352</v>
      </c>
      <c r="O39" s="1212" t="n">
        <v>55930.341791295</v>
      </c>
      <c r="P39" s="1300" t="n">
        <v>19127.7997283475</v>
      </c>
      <c r="Q39" s="1212" t="n">
        <v>75058.1415196425</v>
      </c>
    </row>
    <row r="40" s="1179" customFormat="true" ht="16.5" hidden="false" customHeight="false" outlineLevel="0" collapsed="false">
      <c r="A40" s="1446" t="s">
        <v>549</v>
      </c>
      <c r="B40" s="1447" t="n">
        <f aca="false">J40</f>
        <v>90</v>
      </c>
      <c r="C40" s="1447" t="s">
        <v>496</v>
      </c>
      <c r="D40" s="1447" t="n">
        <f aca="false">K40</f>
        <v>260</v>
      </c>
      <c r="E40" s="1447" t="s">
        <v>496</v>
      </c>
      <c r="F40" s="1448" t="n">
        <f aca="false">L40</f>
        <v>2250</v>
      </c>
      <c r="G40" s="1447" t="s">
        <v>496</v>
      </c>
      <c r="H40" s="1449" t="n">
        <v>2</v>
      </c>
      <c r="I40" s="1450" t="s">
        <v>497</v>
      </c>
      <c r="J40" s="1208" t="n">
        <v>90</v>
      </c>
      <c r="K40" s="1209" t="n">
        <v>260</v>
      </c>
      <c r="L40" s="1209" t="n">
        <v>2250</v>
      </c>
      <c r="M40" s="1210" t="n">
        <v>22.1535026151042</v>
      </c>
      <c r="N40" s="1451" t="n">
        <v>3565.102848</v>
      </c>
      <c r="O40" s="1212" t="n">
        <v>56139.8118371549</v>
      </c>
      <c r="P40" s="1300" t="n">
        <v>19453.219733835</v>
      </c>
      <c r="Q40" s="1212" t="n">
        <v>75593.0315709899</v>
      </c>
    </row>
    <row r="41" s="1179" customFormat="true" ht="16.5" hidden="false" customHeight="false" outlineLevel="0" collapsed="false">
      <c r="A41" s="1446" t="s">
        <v>549</v>
      </c>
      <c r="B41" s="1447" t="n">
        <f aca="false">J41</f>
        <v>90</v>
      </c>
      <c r="C41" s="1447" t="s">
        <v>496</v>
      </c>
      <c r="D41" s="1447" t="n">
        <f aca="false">K41</f>
        <v>260</v>
      </c>
      <c r="E41" s="1447" t="s">
        <v>496</v>
      </c>
      <c r="F41" s="1448" t="n">
        <f aca="false">L41</f>
        <v>2300</v>
      </c>
      <c r="G41" s="1447" t="s">
        <v>496</v>
      </c>
      <c r="H41" s="1449" t="n">
        <v>2</v>
      </c>
      <c r="I41" s="1450" t="s">
        <v>497</v>
      </c>
      <c r="J41" s="1208" t="n">
        <v>90</v>
      </c>
      <c r="K41" s="1209" t="n">
        <v>260</v>
      </c>
      <c r="L41" s="1209" t="n">
        <v>2300</v>
      </c>
      <c r="M41" s="1210" t="n">
        <v>22.573682295977</v>
      </c>
      <c r="N41" s="1451" t="n">
        <v>3658.921344</v>
      </c>
      <c r="O41" s="1212" t="n">
        <v>56349.3320047575</v>
      </c>
      <c r="P41" s="1300" t="n">
        <v>19778.6398705313</v>
      </c>
      <c r="Q41" s="1212" t="n">
        <v>76127.9718752888</v>
      </c>
    </row>
    <row r="42" s="1179" customFormat="true" ht="16.5" hidden="false" customHeight="false" outlineLevel="0" collapsed="false">
      <c r="A42" s="1446" t="s">
        <v>549</v>
      </c>
      <c r="B42" s="1447" t="n">
        <f aca="false">J42</f>
        <v>90</v>
      </c>
      <c r="C42" s="1447" t="s">
        <v>496</v>
      </c>
      <c r="D42" s="1447" t="n">
        <f aca="false">K42</f>
        <v>260</v>
      </c>
      <c r="E42" s="1447" t="s">
        <v>496</v>
      </c>
      <c r="F42" s="1448" t="n">
        <f aca="false">L42</f>
        <v>2350</v>
      </c>
      <c r="G42" s="1447" t="s">
        <v>496</v>
      </c>
      <c r="H42" s="1449" t="n">
        <v>2</v>
      </c>
      <c r="I42" s="1450" t="s">
        <v>497</v>
      </c>
      <c r="J42" s="1208" t="n">
        <v>90</v>
      </c>
      <c r="K42" s="1209" t="n">
        <v>260</v>
      </c>
      <c r="L42" s="1209" t="n">
        <v>2350</v>
      </c>
      <c r="M42" s="1210" t="n">
        <v>23.0109019768497</v>
      </c>
      <c r="N42" s="1451" t="n">
        <v>3752.73984</v>
      </c>
      <c r="O42" s="1212" t="n">
        <v>56558.9003259713</v>
      </c>
      <c r="P42" s="1300" t="n">
        <v>20320.097051025</v>
      </c>
      <c r="Q42" s="1212" t="n">
        <v>76878.9973769963</v>
      </c>
    </row>
    <row r="43" s="1179" customFormat="true" ht="16.5" hidden="false" customHeight="false" outlineLevel="0" collapsed="false">
      <c r="A43" s="1446" t="s">
        <v>549</v>
      </c>
      <c r="B43" s="1447" t="n">
        <f aca="false">J43</f>
        <v>90</v>
      </c>
      <c r="C43" s="1447" t="s">
        <v>496</v>
      </c>
      <c r="D43" s="1447" t="n">
        <f aca="false">K43</f>
        <v>260</v>
      </c>
      <c r="E43" s="1447" t="s">
        <v>496</v>
      </c>
      <c r="F43" s="1448" t="n">
        <f aca="false">L43</f>
        <v>2400</v>
      </c>
      <c r="G43" s="1447" t="s">
        <v>496</v>
      </c>
      <c r="H43" s="1449" t="n">
        <v>2</v>
      </c>
      <c r="I43" s="1450" t="s">
        <v>497</v>
      </c>
      <c r="J43" s="1208" t="n">
        <v>90</v>
      </c>
      <c r="K43" s="1209" t="n">
        <v>260</v>
      </c>
      <c r="L43" s="1209" t="n">
        <v>2400</v>
      </c>
      <c r="M43" s="1210" t="n">
        <v>23.4310816577225</v>
      </c>
      <c r="N43" s="1451" t="n">
        <v>3846.558336</v>
      </c>
      <c r="O43" s="1212" t="n">
        <v>56768.5152262913</v>
      </c>
      <c r="P43" s="1300" t="n">
        <v>20645.5170565125</v>
      </c>
      <c r="Q43" s="1212" t="n">
        <v>77414.0322828038</v>
      </c>
    </row>
    <row r="44" customFormat="false" ht="16.5" hidden="false" customHeight="false" outlineLevel="0" collapsed="false">
      <c r="A44" s="1446" t="s">
        <v>549</v>
      </c>
      <c r="B44" s="1447" t="n">
        <f aca="false">J44</f>
        <v>90</v>
      </c>
      <c r="C44" s="1447" t="s">
        <v>496</v>
      </c>
      <c r="D44" s="1447" t="n">
        <f aca="false">K44</f>
        <v>260</v>
      </c>
      <c r="E44" s="1447" t="s">
        <v>496</v>
      </c>
      <c r="F44" s="1448" t="n">
        <f aca="false">L44</f>
        <v>2450</v>
      </c>
      <c r="G44" s="1447" t="s">
        <v>496</v>
      </c>
      <c r="H44" s="1449" t="n">
        <v>2</v>
      </c>
      <c r="I44" s="1450" t="s">
        <v>497</v>
      </c>
      <c r="J44" s="1208" t="n">
        <v>90</v>
      </c>
      <c r="K44" s="1209" t="n">
        <v>260</v>
      </c>
      <c r="L44" s="1209" t="n">
        <v>2450</v>
      </c>
      <c r="M44" s="1210" t="n">
        <v>24.5490655273953</v>
      </c>
      <c r="N44" s="1451" t="n">
        <v>3940.376832</v>
      </c>
      <c r="O44" s="1212" t="n">
        <v>66525.9088965075</v>
      </c>
      <c r="P44" s="1300" t="n">
        <v>21186.9742370063</v>
      </c>
      <c r="Q44" s="1212" t="n">
        <v>87712.8831335138</v>
      </c>
    </row>
    <row r="45" customFormat="false" ht="16.5" hidden="false" customHeight="false" outlineLevel="0" collapsed="false">
      <c r="A45" s="1446" t="s">
        <v>549</v>
      </c>
      <c r="B45" s="1447" t="n">
        <f aca="false">J45</f>
        <v>90</v>
      </c>
      <c r="C45" s="1447" t="s">
        <v>496</v>
      </c>
      <c r="D45" s="1447" t="n">
        <f aca="false">K45</f>
        <v>260</v>
      </c>
      <c r="E45" s="1447" t="s">
        <v>496</v>
      </c>
      <c r="F45" s="1448" t="n">
        <f aca="false">L45</f>
        <v>2500</v>
      </c>
      <c r="G45" s="1447" t="s">
        <v>496</v>
      </c>
      <c r="H45" s="1449" t="n">
        <v>2</v>
      </c>
      <c r="I45" s="1450" t="s">
        <v>497</v>
      </c>
      <c r="J45" s="1208" t="n">
        <v>90</v>
      </c>
      <c r="K45" s="1209" t="n">
        <v>260</v>
      </c>
      <c r="L45" s="1209" t="n">
        <v>2500</v>
      </c>
      <c r="M45" s="1210" t="n">
        <v>24.986245208268</v>
      </c>
      <c r="N45" s="1451" t="n">
        <v>4034.195328</v>
      </c>
      <c r="O45" s="1212" t="n">
        <v>67843.1320381913</v>
      </c>
      <c r="P45" s="1300" t="n">
        <v>21512.3943737025</v>
      </c>
      <c r="Q45" s="1212" t="n">
        <v>89355.5264118938</v>
      </c>
    </row>
    <row r="46" customFormat="false" ht="16.5" hidden="false" customHeight="false" outlineLevel="0" collapsed="false">
      <c r="A46" s="1446" t="s">
        <v>549</v>
      </c>
      <c r="B46" s="1447" t="n">
        <f aca="false">J46</f>
        <v>90</v>
      </c>
      <c r="C46" s="1447" t="s">
        <v>496</v>
      </c>
      <c r="D46" s="1447" t="n">
        <f aca="false">K46</f>
        <v>260</v>
      </c>
      <c r="E46" s="1447" t="s">
        <v>496</v>
      </c>
      <c r="F46" s="1448" t="n">
        <f aca="false">L46</f>
        <v>2550</v>
      </c>
      <c r="G46" s="1447" t="s">
        <v>496</v>
      </c>
      <c r="H46" s="1449" t="n">
        <v>2</v>
      </c>
      <c r="I46" s="1450" t="s">
        <v>497</v>
      </c>
      <c r="J46" s="1208" t="n">
        <v>90</v>
      </c>
      <c r="K46" s="1209" t="n">
        <v>260</v>
      </c>
      <c r="L46" s="1209" t="n">
        <v>2550</v>
      </c>
      <c r="M46" s="1210" t="n">
        <v>25.4234648891408</v>
      </c>
      <c r="N46" s="1451" t="n">
        <v>4128.013824</v>
      </c>
      <c r="O46" s="1212" t="n">
        <v>67995.8846088975</v>
      </c>
      <c r="P46" s="1300" t="n">
        <v>22053.8515541963</v>
      </c>
      <c r="Q46" s="1212" t="n">
        <v>90049.7361630938</v>
      </c>
    </row>
    <row r="47" customFormat="false" ht="16.5" hidden="false" customHeight="false" outlineLevel="0" collapsed="false">
      <c r="A47" s="1446" t="s">
        <v>549</v>
      </c>
      <c r="B47" s="1449" t="n">
        <f aca="false">J47</f>
        <v>90</v>
      </c>
      <c r="C47" s="1449" t="s">
        <v>496</v>
      </c>
      <c r="D47" s="1449" t="n">
        <f aca="false">K47</f>
        <v>260</v>
      </c>
      <c r="E47" s="1449" t="s">
        <v>496</v>
      </c>
      <c r="F47" s="1448" t="n">
        <f aca="false">L47</f>
        <v>2600</v>
      </c>
      <c r="G47" s="1449" t="s">
        <v>496</v>
      </c>
      <c r="H47" s="1449" t="n">
        <v>2</v>
      </c>
      <c r="I47" s="1450" t="s">
        <v>497</v>
      </c>
      <c r="J47" s="1208" t="n">
        <v>90</v>
      </c>
      <c r="K47" s="1209" t="n">
        <v>260</v>
      </c>
      <c r="L47" s="1209" t="n">
        <v>2600</v>
      </c>
      <c r="M47" s="1210" t="n">
        <v>25.8436445700136</v>
      </c>
      <c r="N47" s="1451" t="n">
        <v>4221.83232</v>
      </c>
      <c r="O47" s="1212" t="n">
        <v>68148.6880885988</v>
      </c>
      <c r="P47" s="1300" t="n">
        <v>22379.2715596838</v>
      </c>
      <c r="Q47" s="1212" t="n">
        <v>90527.9596482825</v>
      </c>
    </row>
    <row r="48" customFormat="false" ht="16.5" hidden="false" customHeight="false" outlineLevel="0" collapsed="false">
      <c r="A48" s="1446" t="s">
        <v>549</v>
      </c>
      <c r="B48" s="1447" t="n">
        <f aca="false">J48</f>
        <v>90</v>
      </c>
      <c r="C48" s="1447" t="s">
        <v>496</v>
      </c>
      <c r="D48" s="1447" t="n">
        <f aca="false">K48</f>
        <v>260</v>
      </c>
      <c r="E48" s="1447" t="s">
        <v>496</v>
      </c>
      <c r="F48" s="1448" t="n">
        <f aca="false">L48</f>
        <v>2650</v>
      </c>
      <c r="G48" s="1447" t="s">
        <v>496</v>
      </c>
      <c r="H48" s="1449" t="n">
        <v>2</v>
      </c>
      <c r="I48" s="1450" t="s">
        <v>497</v>
      </c>
      <c r="J48" s="1208" t="n">
        <v>90</v>
      </c>
      <c r="K48" s="1209" t="n">
        <v>260</v>
      </c>
      <c r="L48" s="1209" t="n">
        <v>2650</v>
      </c>
      <c r="M48" s="1210" t="n">
        <v>26.3878642508863</v>
      </c>
      <c r="N48" s="1451" t="n">
        <v>4315.650816</v>
      </c>
      <c r="O48" s="1212" t="n">
        <v>68529.21327612</v>
      </c>
      <c r="P48" s="1300" t="n">
        <v>22920.7287401775</v>
      </c>
      <c r="Q48" s="1212" t="n">
        <v>91449.9420162975</v>
      </c>
    </row>
    <row r="49" customFormat="false" ht="16.5" hidden="false" customHeight="false" outlineLevel="0" collapsed="false">
      <c r="A49" s="1446" t="s">
        <v>549</v>
      </c>
      <c r="B49" s="1447" t="n">
        <f aca="false">J49</f>
        <v>90</v>
      </c>
      <c r="C49" s="1447" t="s">
        <v>496</v>
      </c>
      <c r="D49" s="1447" t="n">
        <f aca="false">K49</f>
        <v>260</v>
      </c>
      <c r="E49" s="1447" t="s">
        <v>496</v>
      </c>
      <c r="F49" s="1448" t="n">
        <f aca="false">L49</f>
        <v>2700</v>
      </c>
      <c r="G49" s="1447" t="s">
        <v>496</v>
      </c>
      <c r="H49" s="1449" t="n">
        <v>2</v>
      </c>
      <c r="I49" s="1450" t="s">
        <v>497</v>
      </c>
      <c r="J49" s="1208" t="n">
        <v>90</v>
      </c>
      <c r="K49" s="1209" t="n">
        <v>260</v>
      </c>
      <c r="L49" s="1209" t="n">
        <v>2700</v>
      </c>
      <c r="M49" s="1210" t="n">
        <v>26.8472939317591</v>
      </c>
      <c r="N49" s="1451" t="n">
        <v>4409.469312</v>
      </c>
      <c r="O49" s="1212" t="n">
        <v>68729.17541112</v>
      </c>
      <c r="P49" s="1300" t="n">
        <v>23246.1488768738</v>
      </c>
      <c r="Q49" s="1212" t="n">
        <v>91975.3242879938</v>
      </c>
    </row>
    <row r="50" customFormat="false" ht="16.5" hidden="false" customHeight="false" outlineLevel="0" collapsed="false">
      <c r="A50" s="1446" t="s">
        <v>549</v>
      </c>
      <c r="B50" s="1447" t="n">
        <f aca="false">J50</f>
        <v>90</v>
      </c>
      <c r="C50" s="1447" t="s">
        <v>496</v>
      </c>
      <c r="D50" s="1447" t="n">
        <f aca="false">K50</f>
        <v>260</v>
      </c>
      <c r="E50" s="1447" t="s">
        <v>496</v>
      </c>
      <c r="F50" s="1448" t="n">
        <f aca="false">L50</f>
        <v>2750</v>
      </c>
      <c r="G50" s="1447" t="s">
        <v>496</v>
      </c>
      <c r="H50" s="1449" t="n">
        <v>2</v>
      </c>
      <c r="I50" s="1450" t="s">
        <v>497</v>
      </c>
      <c r="J50" s="1208" t="n">
        <v>90</v>
      </c>
      <c r="K50" s="1209" t="n">
        <v>260</v>
      </c>
      <c r="L50" s="1209" t="n">
        <v>2750</v>
      </c>
      <c r="M50" s="1210" t="n">
        <v>27.2674736126318</v>
      </c>
      <c r="N50" s="1451" t="n">
        <v>4503.287808</v>
      </c>
      <c r="O50" s="1212" t="n">
        <v>68880.8061470138</v>
      </c>
      <c r="P50" s="1300" t="n">
        <v>23571.5688823613</v>
      </c>
      <c r="Q50" s="1212" t="n">
        <v>92452.375029375</v>
      </c>
    </row>
    <row r="51" customFormat="false" ht="16.5" hidden="false" customHeight="false" outlineLevel="0" collapsed="false">
      <c r="A51" s="1446" t="s">
        <v>549</v>
      </c>
      <c r="B51" s="1447" t="n">
        <f aca="false">J51</f>
        <v>90</v>
      </c>
      <c r="C51" s="1447" t="s">
        <v>496</v>
      </c>
      <c r="D51" s="1447" t="n">
        <f aca="false">K51</f>
        <v>260</v>
      </c>
      <c r="E51" s="1447" t="s">
        <v>496</v>
      </c>
      <c r="F51" s="1448" t="n">
        <f aca="false">L51</f>
        <v>2800</v>
      </c>
      <c r="G51" s="1447" t="s">
        <v>496</v>
      </c>
      <c r="H51" s="1449" t="n">
        <v>2</v>
      </c>
      <c r="I51" s="1450" t="s">
        <v>497</v>
      </c>
      <c r="J51" s="1208" t="n">
        <v>90</v>
      </c>
      <c r="K51" s="1209" t="n">
        <v>260</v>
      </c>
      <c r="L51" s="1209" t="n">
        <v>2800</v>
      </c>
      <c r="M51" s="1210" t="n">
        <v>27.7046932935046</v>
      </c>
      <c r="N51" s="1451" t="n">
        <v>4597.106304</v>
      </c>
      <c r="O51" s="1212" t="n">
        <v>69032.4830683875</v>
      </c>
      <c r="P51" s="1300" t="n">
        <v>24113.026062855</v>
      </c>
      <c r="Q51" s="1212" t="n">
        <v>93145.5091312425</v>
      </c>
    </row>
    <row r="52" customFormat="false" ht="16.5" hidden="false" customHeight="false" outlineLevel="0" collapsed="false">
      <c r="A52" s="1446" t="s">
        <v>549</v>
      </c>
      <c r="B52" s="1447" t="n">
        <f aca="false">J52</f>
        <v>90</v>
      </c>
      <c r="C52" s="1447" t="s">
        <v>496</v>
      </c>
      <c r="D52" s="1447" t="n">
        <f aca="false">K52</f>
        <v>260</v>
      </c>
      <c r="E52" s="1447" t="s">
        <v>496</v>
      </c>
      <c r="F52" s="1448" t="n">
        <f aca="false">L52</f>
        <v>2850</v>
      </c>
      <c r="G52" s="1447" t="s">
        <v>496</v>
      </c>
      <c r="H52" s="1449" t="n">
        <v>2</v>
      </c>
      <c r="I52" s="1450" t="s">
        <v>497</v>
      </c>
      <c r="J52" s="1208" t="n">
        <v>90</v>
      </c>
      <c r="K52" s="1209" t="n">
        <v>260</v>
      </c>
      <c r="L52" s="1209" t="n">
        <v>2850</v>
      </c>
      <c r="M52" s="1210" t="n">
        <v>28.1248729743774</v>
      </c>
      <c r="N52" s="1451" t="n">
        <v>4690.9248</v>
      </c>
      <c r="O52" s="1212" t="n">
        <v>69184.2048631538</v>
      </c>
      <c r="P52" s="1300" t="n">
        <v>24438.4460683425</v>
      </c>
      <c r="Q52" s="1212" t="n">
        <v>93622.6509314963</v>
      </c>
    </row>
    <row r="53" customFormat="false" ht="16.5" hidden="false" customHeight="false" outlineLevel="0" collapsed="false">
      <c r="A53" s="1446" t="s">
        <v>549</v>
      </c>
      <c r="B53" s="1447" t="n">
        <f aca="false">J53</f>
        <v>90</v>
      </c>
      <c r="C53" s="1447" t="s">
        <v>496</v>
      </c>
      <c r="D53" s="1447" t="n">
        <f aca="false">K53</f>
        <v>260</v>
      </c>
      <c r="E53" s="1447" t="s">
        <v>496</v>
      </c>
      <c r="F53" s="1448" t="n">
        <f aca="false">L53</f>
        <v>2900</v>
      </c>
      <c r="G53" s="1447" t="s">
        <v>496</v>
      </c>
      <c r="H53" s="1449" t="n">
        <v>2</v>
      </c>
      <c r="I53" s="1450" t="s">
        <v>497</v>
      </c>
      <c r="J53" s="1208" t="n">
        <v>90</v>
      </c>
      <c r="K53" s="1209" t="n">
        <v>260</v>
      </c>
      <c r="L53" s="1209" t="n">
        <v>2900</v>
      </c>
      <c r="M53" s="1210" t="n">
        <v>28.7380926552501</v>
      </c>
      <c r="N53" s="1451" t="n">
        <v>4784.743296</v>
      </c>
      <c r="O53" s="1212" t="n">
        <v>74312.6811058575</v>
      </c>
      <c r="P53" s="1300" t="n">
        <v>24979.9032488363</v>
      </c>
      <c r="Q53" s="1212" t="n">
        <v>99292.5843546938</v>
      </c>
    </row>
    <row r="54" customFormat="false" ht="16.5" hidden="false" customHeight="false" outlineLevel="0" collapsed="false">
      <c r="A54" s="1446" t="s">
        <v>549</v>
      </c>
      <c r="B54" s="1447" t="n">
        <f aca="false">J54</f>
        <v>90</v>
      </c>
      <c r="C54" s="1447" t="s">
        <v>496</v>
      </c>
      <c r="D54" s="1447" t="n">
        <f aca="false">K54</f>
        <v>260</v>
      </c>
      <c r="E54" s="1447" t="s">
        <v>496</v>
      </c>
      <c r="F54" s="1448" t="n">
        <f aca="false">L54</f>
        <v>2950</v>
      </c>
      <c r="G54" s="1447" t="s">
        <v>496</v>
      </c>
      <c r="H54" s="1449" t="n">
        <v>2</v>
      </c>
      <c r="I54" s="1450" t="s">
        <v>497</v>
      </c>
      <c r="J54" s="1208" t="n">
        <v>90</v>
      </c>
      <c r="K54" s="1209" t="n">
        <v>260</v>
      </c>
      <c r="L54" s="1209" t="n">
        <v>2950</v>
      </c>
      <c r="M54" s="1210" t="n">
        <v>29.1582723361229</v>
      </c>
      <c r="N54" s="1451" t="n">
        <v>4878.561792</v>
      </c>
      <c r="O54" s="1212" t="n">
        <v>74434.9949522775</v>
      </c>
      <c r="P54" s="1300" t="n">
        <v>25305.3233855325</v>
      </c>
      <c r="Q54" s="1212" t="n">
        <v>99740.31833781</v>
      </c>
    </row>
    <row r="55" customFormat="false" ht="16.5" hidden="false" customHeight="false" outlineLevel="0" collapsed="false">
      <c r="A55" s="1446" t="s">
        <v>549</v>
      </c>
      <c r="B55" s="1447" t="n">
        <f aca="false">J55</f>
        <v>90</v>
      </c>
      <c r="C55" s="1447" t="s">
        <v>496</v>
      </c>
      <c r="D55" s="1447" t="n">
        <f aca="false">K55</f>
        <v>260</v>
      </c>
      <c r="E55" s="1447" t="s">
        <v>496</v>
      </c>
      <c r="F55" s="1448" t="n">
        <f aca="false">L55</f>
        <v>3000</v>
      </c>
      <c r="G55" s="1447" t="s">
        <v>496</v>
      </c>
      <c r="H55" s="1449" t="n">
        <v>2</v>
      </c>
      <c r="I55" s="1450" t="s">
        <v>497</v>
      </c>
      <c r="J55" s="1231" t="n">
        <v>90</v>
      </c>
      <c r="K55" s="1232" t="n">
        <v>260</v>
      </c>
      <c r="L55" s="1232" t="n">
        <v>3000</v>
      </c>
      <c r="M55" s="1233" t="n">
        <v>29.5954920169957</v>
      </c>
      <c r="N55" s="1452" t="n">
        <v>4972.380288</v>
      </c>
      <c r="O55" s="1235" t="n">
        <v>74557.35472176</v>
      </c>
      <c r="P55" s="1306" t="n">
        <v>25846.7805660263</v>
      </c>
      <c r="Q55" s="1235" t="n">
        <v>100404.135287786</v>
      </c>
    </row>
    <row r="56" customFormat="false" ht="15.75" hidden="false" customHeight="false" outlineLevel="0" collapsed="false">
      <c r="P56" s="1242"/>
    </row>
    <row r="57" customFormat="false" ht="15.75" hidden="false" customHeight="false" outlineLevel="0" collapsed="false">
      <c r="P57" s="1242"/>
    </row>
    <row r="58" customFormat="false" ht="15.75" hidden="false" customHeight="false" outlineLevel="0" collapsed="false">
      <c r="P58" s="1242"/>
    </row>
    <row r="59" customFormat="false" ht="15.75" hidden="false" customHeight="false" outlineLevel="0" collapsed="false">
      <c r="P59" s="1242"/>
    </row>
    <row r="60" customFormat="false" ht="15.75" hidden="false" customHeight="false" outlineLevel="0" collapsed="false">
      <c r="P60" s="1242"/>
    </row>
    <row r="61" customFormat="false" ht="15.75" hidden="false" customHeight="false" outlineLevel="0" collapsed="false">
      <c r="P61" s="1242"/>
    </row>
    <row r="62" customFormat="false" ht="15.75" hidden="false" customHeight="false" outlineLevel="0" collapsed="false">
      <c r="P62" s="1242"/>
    </row>
    <row r="63" customFormat="false" ht="15.75" hidden="false" customHeight="false" outlineLevel="0" collapsed="false">
      <c r="P63" s="1242"/>
    </row>
    <row r="64" customFormat="false" ht="15.75" hidden="false" customHeight="false" outlineLevel="0" collapsed="false">
      <c r="P64" s="1242"/>
    </row>
    <row r="65" customFormat="false" ht="15.75" hidden="false" customHeight="false" outlineLevel="0" collapsed="false">
      <c r="P65" s="1242"/>
    </row>
    <row r="66" customFormat="false" ht="15.75" hidden="false" customHeight="false" outlineLevel="0" collapsed="false">
      <c r="P66" s="1242"/>
    </row>
    <row r="67" customFormat="false" ht="15.75" hidden="false" customHeight="false" outlineLevel="0" collapsed="false">
      <c r="P67" s="1242"/>
    </row>
    <row r="68" customFormat="false" ht="15.75" hidden="false" customHeight="false" outlineLevel="0" collapsed="false">
      <c r="P68" s="1242"/>
    </row>
    <row r="69" customFormat="false" ht="15.75" hidden="false" customHeight="false" outlineLevel="0" collapsed="false">
      <c r="P69" s="1242"/>
    </row>
    <row r="70" customFormat="false" ht="15.75" hidden="false" customHeight="false" outlineLevel="0" collapsed="false">
      <c r="P70" s="1242"/>
    </row>
    <row r="71" customFormat="false" ht="15.75" hidden="false" customHeight="false" outlineLevel="0" collapsed="false">
      <c r="P71" s="1242"/>
    </row>
    <row r="72" customFormat="false" ht="15.75" hidden="false" customHeight="false" outlineLevel="0" collapsed="false">
      <c r="P72" s="1242"/>
    </row>
    <row r="73" customFormat="false" ht="15.75" hidden="false" customHeight="false" outlineLevel="0" collapsed="false">
      <c r="P73" s="1242"/>
    </row>
    <row r="74" customFormat="false" ht="15.75" hidden="false" customHeight="false" outlineLevel="0" collapsed="false">
      <c r="P74" s="1242"/>
    </row>
    <row r="75" customFormat="false" ht="15.75" hidden="false" customHeight="false" outlineLevel="0" collapsed="false">
      <c r="P75" s="1242"/>
    </row>
    <row r="76" customFormat="false" ht="15.75" hidden="false" customHeight="false" outlineLevel="0" collapsed="false">
      <c r="P76" s="1242"/>
    </row>
    <row r="77" customFormat="false" ht="15.75" hidden="false" customHeight="false" outlineLevel="0" collapsed="false">
      <c r="P77" s="1242"/>
    </row>
    <row r="78" customFormat="false" ht="15.75" hidden="false" customHeight="false" outlineLevel="0" collapsed="false">
      <c r="P78" s="1242"/>
    </row>
    <row r="79" customFormat="false" ht="15.75" hidden="false" customHeight="false" outlineLevel="0" collapsed="false">
      <c r="P79" s="1242"/>
    </row>
    <row r="80" customFormat="false" ht="15.75" hidden="false" customHeight="false" outlineLevel="0" collapsed="false">
      <c r="P80" s="1242"/>
    </row>
    <row r="81" customFormat="false" ht="15.75" hidden="false" customHeight="false" outlineLevel="0" collapsed="false">
      <c r="P81" s="1242"/>
    </row>
    <row r="82" customFormat="false" ht="15.75" hidden="false" customHeight="false" outlineLevel="0" collapsed="false">
      <c r="P82" s="1242"/>
    </row>
    <row r="83" customFormat="false" ht="15.75" hidden="false" customHeight="false" outlineLevel="0" collapsed="false">
      <c r="P83" s="1242"/>
    </row>
    <row r="84" customFormat="false" ht="15.75" hidden="false" customHeight="false" outlineLevel="0" collapsed="false">
      <c r="P84" s="1242"/>
    </row>
    <row r="85" customFormat="false" ht="15.75" hidden="false" customHeight="false" outlineLevel="0" collapsed="false">
      <c r="P85" s="1242"/>
    </row>
    <row r="86" customFormat="false" ht="15.75" hidden="false" customHeight="false" outlineLevel="0" collapsed="false">
      <c r="P86" s="1242"/>
    </row>
    <row r="87" customFormat="false" ht="15.75" hidden="false" customHeight="false" outlineLevel="0" collapsed="false">
      <c r="P87" s="1242"/>
    </row>
    <row r="88" customFormat="false" ht="15.75" hidden="false" customHeight="false" outlineLevel="0" collapsed="false">
      <c r="P88" s="1242"/>
    </row>
    <row r="89" customFormat="false" ht="15.75" hidden="false" customHeight="false" outlineLevel="0" collapsed="false">
      <c r="P89" s="1242"/>
    </row>
    <row r="90" customFormat="false" ht="15.75" hidden="false" customHeight="false" outlineLevel="0" collapsed="false">
      <c r="P90" s="1242"/>
    </row>
    <row r="91" customFormat="false" ht="15.75" hidden="false" customHeight="false" outlineLevel="0" collapsed="false">
      <c r="P91" s="1242"/>
    </row>
    <row r="92" customFormat="false" ht="15.75" hidden="false" customHeight="false" outlineLevel="0" collapsed="false">
      <c r="P92" s="1242"/>
    </row>
    <row r="93" customFormat="false" ht="15.75" hidden="false" customHeight="false" outlineLevel="0" collapsed="false">
      <c r="P93" s="1242"/>
    </row>
    <row r="94" customFormat="false" ht="15.75" hidden="false" customHeight="false" outlineLevel="0" collapsed="false">
      <c r="P94" s="1242"/>
    </row>
    <row r="95" customFormat="false" ht="15.75" hidden="false" customHeight="false" outlineLevel="0" collapsed="false">
      <c r="P95" s="1242"/>
    </row>
    <row r="96" customFormat="false" ht="15.75" hidden="false" customHeight="false" outlineLevel="0" collapsed="false">
      <c r="P96" s="1242"/>
    </row>
    <row r="97" customFormat="false" ht="15.75" hidden="false" customHeight="false" outlineLevel="0" collapsed="false">
      <c r="P97" s="1242"/>
    </row>
    <row r="98" customFormat="false" ht="15.75" hidden="false" customHeight="false" outlineLevel="0" collapsed="false">
      <c r="P98" s="1242"/>
    </row>
    <row r="99" customFormat="false" ht="15.75" hidden="false" customHeight="false" outlineLevel="0" collapsed="false">
      <c r="P99" s="1242"/>
    </row>
    <row r="100" customFormat="false" ht="15.75" hidden="false" customHeight="false" outlineLevel="0" collapsed="false">
      <c r="P100" s="1242"/>
    </row>
    <row r="101" customFormat="false" ht="15.75" hidden="false" customHeight="false" outlineLevel="0" collapsed="false">
      <c r="P101" s="1242"/>
    </row>
    <row r="102" customFormat="false" ht="15.75" hidden="false" customHeight="false" outlineLevel="0" collapsed="false">
      <c r="P102" s="1242"/>
    </row>
    <row r="103" customFormat="false" ht="15.75" hidden="false" customHeight="false" outlineLevel="0" collapsed="false">
      <c r="P103" s="1242"/>
    </row>
    <row r="104" customFormat="false" ht="15.75" hidden="false" customHeight="false" outlineLevel="0" collapsed="false">
      <c r="P104" s="1242"/>
    </row>
  </sheetData>
  <mergeCells count="9">
    <mergeCell ref="A4:I5"/>
    <mergeCell ref="J4:M4"/>
    <mergeCell ref="N4:N5"/>
    <mergeCell ref="O4:O5"/>
    <mergeCell ref="P4:P5"/>
    <mergeCell ref="Q4:Q5"/>
    <mergeCell ref="A6:Q6"/>
    <mergeCell ref="A7:Q7"/>
    <mergeCell ref="A8:Q8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tabColor rgb="FF2E75B6"/>
    <pageSetUpPr fitToPage="false"/>
  </sheetPr>
  <dimension ref="A1:T31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8.57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1453" width="11.3"/>
    <col collapsed="false" customWidth="true" hidden="false" outlineLevel="0" max="13" min="13" style="1237" width="15.57"/>
    <col collapsed="false" customWidth="true" hidden="false" outlineLevel="0" max="14" min="14" style="0" width="22.14"/>
    <col collapsed="false" customWidth="true" hidden="false" outlineLevel="0" max="15" min="15" style="0" width="23.57"/>
    <col collapsed="false" customWidth="true" hidden="false" outlineLevel="0" max="16" min="16" style="1238" width="27.71"/>
    <col collapsed="false" customWidth="true" hidden="false" outlineLevel="0" max="18" min="17" style="1454" width="26.29"/>
    <col collapsed="false" customWidth="true" hidden="false" outlineLevel="0" max="20" min="19" style="1238" width="27.71"/>
    <col collapsed="false" customWidth="true" hidden="false" outlineLevel="0" max="1025" min="21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78"/>
      <c r="G1" s="78"/>
      <c r="H1" s="78"/>
      <c r="I1" s="78"/>
      <c r="M1" s="1181"/>
      <c r="N1" s="1179"/>
      <c r="O1" s="1182"/>
      <c r="P1" s="1182"/>
      <c r="Q1" s="1182"/>
      <c r="R1" s="1182"/>
      <c r="S1" s="1182"/>
      <c r="T1" s="1182"/>
    </row>
    <row r="2" customFormat="false" ht="13.5" hidden="false" customHeight="true" outlineLevel="0" collapsed="false">
      <c r="A2" s="1184"/>
      <c r="B2" s="1184"/>
      <c r="C2" s="1184"/>
      <c r="D2" s="1184"/>
      <c r="E2" s="1184"/>
      <c r="F2" s="1185"/>
      <c r="G2" s="1184"/>
      <c r="H2" s="1184"/>
      <c r="I2" s="1184"/>
      <c r="J2" s="1184"/>
      <c r="K2" s="1186"/>
      <c r="L2" s="1186"/>
      <c r="M2" s="1181"/>
      <c r="N2" s="1179"/>
      <c r="O2" s="1187"/>
      <c r="P2" s="1187"/>
      <c r="Q2" s="1182"/>
      <c r="R2" s="1182"/>
      <c r="S2" s="1182"/>
      <c r="T2" s="1182"/>
    </row>
    <row r="3" customFormat="false" ht="69" hidden="false" customHeight="true" outlineLevel="0" collapsed="false">
      <c r="A3" s="1455" t="s">
        <v>483</v>
      </c>
      <c r="B3" s="1455"/>
      <c r="C3" s="1455"/>
      <c r="D3" s="1455"/>
      <c r="E3" s="1455"/>
      <c r="F3" s="1455"/>
      <c r="G3" s="1455"/>
      <c r="H3" s="1455"/>
      <c r="I3" s="1455"/>
      <c r="J3" s="1456" t="s">
        <v>484</v>
      </c>
      <c r="K3" s="1456"/>
      <c r="L3" s="1456"/>
      <c r="M3" s="1456"/>
      <c r="N3" s="1457" t="s">
        <v>550</v>
      </c>
      <c r="O3" s="1457" t="s">
        <v>485</v>
      </c>
      <c r="P3" s="1458" t="s">
        <v>551</v>
      </c>
      <c r="Q3" s="1459" t="s">
        <v>552</v>
      </c>
      <c r="R3" s="1458" t="s">
        <v>553</v>
      </c>
      <c r="S3" s="1460" t="s">
        <v>554</v>
      </c>
      <c r="T3" s="1460" t="s">
        <v>555</v>
      </c>
    </row>
    <row r="4" customFormat="false" ht="72" hidden="false" customHeight="true" outlineLevel="0" collapsed="false">
      <c r="A4" s="1455"/>
      <c r="B4" s="1455"/>
      <c r="C4" s="1455"/>
      <c r="D4" s="1455"/>
      <c r="E4" s="1455"/>
      <c r="F4" s="1455"/>
      <c r="G4" s="1455"/>
      <c r="H4" s="1455"/>
      <c r="I4" s="1455"/>
      <c r="J4" s="1456"/>
      <c r="K4" s="1456"/>
      <c r="L4" s="1456"/>
      <c r="M4" s="1456"/>
      <c r="N4" s="1457"/>
      <c r="O4" s="1457"/>
      <c r="P4" s="1458"/>
      <c r="Q4" s="1459"/>
      <c r="R4" s="1458"/>
      <c r="S4" s="1460"/>
      <c r="T4" s="1460"/>
    </row>
    <row r="5" customFormat="false" ht="61.5" hidden="false" customHeight="true" outlineLevel="0" collapsed="false">
      <c r="A5" s="1455"/>
      <c r="B5" s="1455"/>
      <c r="C5" s="1455"/>
      <c r="D5" s="1455"/>
      <c r="E5" s="1455"/>
      <c r="F5" s="1455"/>
      <c r="G5" s="1455"/>
      <c r="H5" s="1455"/>
      <c r="I5" s="1455"/>
      <c r="J5" s="1461" t="s">
        <v>237</v>
      </c>
      <c r="K5" s="1462" t="s">
        <v>124</v>
      </c>
      <c r="L5" s="1462" t="s">
        <v>158</v>
      </c>
      <c r="M5" s="1463" t="s">
        <v>491</v>
      </c>
      <c r="N5" s="1457"/>
      <c r="O5" s="1457"/>
      <c r="P5" s="1464" t="s">
        <v>492</v>
      </c>
      <c r="Q5" s="1464"/>
      <c r="R5" s="1464"/>
      <c r="S5" s="1464"/>
      <c r="T5" s="1464"/>
    </row>
    <row r="6" s="1" customFormat="true" ht="30" hidden="false" customHeight="true" outlineLevel="0" collapsed="false">
      <c r="A6" s="1200" t="s">
        <v>548</v>
      </c>
      <c r="B6" s="1200"/>
      <c r="C6" s="1200"/>
      <c r="D6" s="1200"/>
      <c r="E6" s="1200"/>
      <c r="F6" s="1200"/>
      <c r="G6" s="1200"/>
      <c r="H6" s="1200"/>
      <c r="I6" s="1200"/>
      <c r="J6" s="1200"/>
      <c r="K6" s="1200"/>
      <c r="L6" s="1200"/>
      <c r="M6" s="1200"/>
      <c r="N6" s="1200"/>
      <c r="O6" s="1200"/>
      <c r="P6" s="1200"/>
      <c r="Q6" s="1200"/>
      <c r="R6" s="1200"/>
      <c r="S6" s="1200"/>
      <c r="T6" s="1200"/>
    </row>
    <row r="7" customFormat="false" ht="24" hidden="false" customHeight="true" outlineLevel="0" collapsed="false">
      <c r="A7" s="1201" t="s">
        <v>494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201"/>
      <c r="R7" s="1201"/>
      <c r="S7" s="1201"/>
      <c r="T7" s="1201"/>
    </row>
    <row r="8" customFormat="false" ht="15.75" hidden="false" customHeight="true" outlineLevel="0" collapsed="false">
      <c r="A8" s="1201"/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  <c r="T8" s="1201"/>
    </row>
    <row r="9" customFormat="false" ht="16.5" hidden="false" customHeight="true" outlineLevel="0" collapsed="false">
      <c r="A9" s="1465" t="s">
        <v>556</v>
      </c>
      <c r="B9" s="1466" t="n">
        <f aca="false">J9</f>
        <v>130</v>
      </c>
      <c r="C9" s="1466" t="s">
        <v>496</v>
      </c>
      <c r="D9" s="1466" t="n">
        <f aca="false">K9</f>
        <v>260</v>
      </c>
      <c r="E9" s="1466" t="s">
        <v>496</v>
      </c>
      <c r="F9" s="1467" t="n">
        <f aca="false">L9</f>
        <v>700</v>
      </c>
      <c r="G9" s="1466" t="s">
        <v>496</v>
      </c>
      <c r="H9" s="1466" t="n">
        <v>4</v>
      </c>
      <c r="I9" s="1468" t="s">
        <v>515</v>
      </c>
      <c r="J9" s="1469" t="n">
        <v>130</v>
      </c>
      <c r="K9" s="1226" t="n">
        <v>260</v>
      </c>
      <c r="L9" s="1226" t="n">
        <v>700</v>
      </c>
      <c r="M9" s="1227" t="n">
        <v>9.59028506471605</v>
      </c>
      <c r="N9" s="1226" t="n">
        <v>521.69571100385</v>
      </c>
      <c r="O9" s="1226" t="n">
        <v>1711.52345</v>
      </c>
      <c r="P9" s="1229" t="n">
        <v>37917.1849302338</v>
      </c>
      <c r="Q9" s="1372" t="n">
        <v>8065.26948475277</v>
      </c>
      <c r="R9" s="1470" t="n">
        <v>20969.7006603572</v>
      </c>
      <c r="S9" s="1298" t="n">
        <v>45982.4544149865</v>
      </c>
      <c r="T9" s="1299" t="n">
        <v>58886.8855905909</v>
      </c>
    </row>
    <row r="10" customFormat="false" ht="16.5" hidden="false" customHeight="true" outlineLevel="0" collapsed="false">
      <c r="A10" s="1471" t="s">
        <v>556</v>
      </c>
      <c r="B10" s="1472" t="n">
        <f aca="false">J10</f>
        <v>130</v>
      </c>
      <c r="C10" s="1472" t="s">
        <v>496</v>
      </c>
      <c r="D10" s="1472" t="n">
        <f aca="false">K10</f>
        <v>260</v>
      </c>
      <c r="E10" s="1472" t="s">
        <v>496</v>
      </c>
      <c r="F10" s="1473" t="n">
        <f aca="false">L10</f>
        <v>750</v>
      </c>
      <c r="G10" s="1472" t="s">
        <v>496</v>
      </c>
      <c r="H10" s="1472" t="n">
        <v>4</v>
      </c>
      <c r="I10" s="1474" t="s">
        <v>515</v>
      </c>
      <c r="J10" s="1475" t="n">
        <v>130</v>
      </c>
      <c r="K10" s="1209" t="n">
        <v>260</v>
      </c>
      <c r="L10" s="1209" t="n">
        <v>750</v>
      </c>
      <c r="M10" s="1210" t="n">
        <v>10.1843952523563</v>
      </c>
      <c r="N10" s="1209" t="n">
        <v>596.223669718685</v>
      </c>
      <c r="O10" s="1209" t="n">
        <v>1956.0268</v>
      </c>
      <c r="P10" s="1212" t="n">
        <v>39048.8220860288</v>
      </c>
      <c r="Q10" s="1367" t="n">
        <v>8468.64387541034</v>
      </c>
      <c r="R10" s="1476" t="n">
        <v>22018.4740760669</v>
      </c>
      <c r="S10" s="1301" t="n">
        <v>47517.4659614391</v>
      </c>
      <c r="T10" s="1302" t="n">
        <v>61067.2961620957</v>
      </c>
    </row>
    <row r="11" customFormat="false" ht="16.5" hidden="false" customHeight="true" outlineLevel="0" collapsed="false">
      <c r="A11" s="1471" t="s">
        <v>556</v>
      </c>
      <c r="B11" s="1472" t="n">
        <f aca="false">J11</f>
        <v>130</v>
      </c>
      <c r="C11" s="1472" t="s">
        <v>496</v>
      </c>
      <c r="D11" s="1472" t="n">
        <f aca="false">K11</f>
        <v>260</v>
      </c>
      <c r="E11" s="1472" t="s">
        <v>496</v>
      </c>
      <c r="F11" s="1473" t="n">
        <f aca="false">L11</f>
        <v>800</v>
      </c>
      <c r="G11" s="1472" t="s">
        <v>496</v>
      </c>
      <c r="H11" s="1472" t="n">
        <v>4</v>
      </c>
      <c r="I11" s="1474" t="s">
        <v>515</v>
      </c>
      <c r="J11" s="1475" t="n">
        <v>130</v>
      </c>
      <c r="K11" s="1209" t="n">
        <v>260</v>
      </c>
      <c r="L11" s="1209" t="n">
        <v>800</v>
      </c>
      <c r="M11" s="1210" t="n">
        <v>10.7785054399966</v>
      </c>
      <c r="N11" s="1209" t="n">
        <v>670.751628433521</v>
      </c>
      <c r="O11" s="1209" t="n">
        <v>2200.53015</v>
      </c>
      <c r="P11" s="1212" t="n">
        <v>40180.4592418238</v>
      </c>
      <c r="Q11" s="1367" t="n">
        <v>8872.01826606791</v>
      </c>
      <c r="R11" s="1476" t="n">
        <v>23067.2474917766</v>
      </c>
      <c r="S11" s="1301" t="n">
        <v>49052.4775078917</v>
      </c>
      <c r="T11" s="1302" t="n">
        <v>63247.7067336004</v>
      </c>
    </row>
    <row r="12" customFormat="false" ht="16.5" hidden="false" customHeight="true" outlineLevel="0" collapsed="false">
      <c r="A12" s="1471" t="s">
        <v>556</v>
      </c>
      <c r="B12" s="1472" t="n">
        <f aca="false">J12</f>
        <v>130</v>
      </c>
      <c r="C12" s="1472" t="s">
        <v>496</v>
      </c>
      <c r="D12" s="1472" t="n">
        <f aca="false">K12</f>
        <v>260</v>
      </c>
      <c r="E12" s="1472" t="s">
        <v>496</v>
      </c>
      <c r="F12" s="1473" t="n">
        <f aca="false">L12</f>
        <v>850</v>
      </c>
      <c r="G12" s="1472" t="s">
        <v>496</v>
      </c>
      <c r="H12" s="1472" t="n">
        <v>4</v>
      </c>
      <c r="I12" s="1474" t="s">
        <v>515</v>
      </c>
      <c r="J12" s="1475" t="n">
        <v>130</v>
      </c>
      <c r="K12" s="1209" t="n">
        <v>260</v>
      </c>
      <c r="L12" s="1209" t="n">
        <v>850</v>
      </c>
      <c r="M12" s="1310" t="n">
        <v>11.3896556276368</v>
      </c>
      <c r="N12" s="1209" t="n">
        <v>745.279587148357</v>
      </c>
      <c r="O12" s="1209" t="n">
        <v>2445.0335</v>
      </c>
      <c r="P12" s="1212" t="n">
        <v>41312.0963976188</v>
      </c>
      <c r="Q12" s="1367" t="n">
        <v>9490.88965031886</v>
      </c>
      <c r="R12" s="1476" t="n">
        <v>24676.313090829</v>
      </c>
      <c r="S12" s="1301" t="n">
        <v>50802.9860479376</v>
      </c>
      <c r="T12" s="1302" t="n">
        <v>65988.4094884477</v>
      </c>
    </row>
    <row r="13" customFormat="false" ht="16.5" hidden="false" customHeight="true" outlineLevel="0" collapsed="false">
      <c r="A13" s="1471" t="s">
        <v>556</v>
      </c>
      <c r="B13" s="1472" t="n">
        <f aca="false">J13</f>
        <v>130</v>
      </c>
      <c r="C13" s="1472" t="s">
        <v>496</v>
      </c>
      <c r="D13" s="1472" t="n">
        <f aca="false">K13</f>
        <v>260</v>
      </c>
      <c r="E13" s="1472" t="s">
        <v>496</v>
      </c>
      <c r="F13" s="1473" t="n">
        <f aca="false">L13</f>
        <v>900</v>
      </c>
      <c r="G13" s="1472" t="s">
        <v>496</v>
      </c>
      <c r="H13" s="1472" t="n">
        <v>4</v>
      </c>
      <c r="I13" s="1474" t="s">
        <v>515</v>
      </c>
      <c r="J13" s="1475" t="n">
        <v>130</v>
      </c>
      <c r="K13" s="1209" t="n">
        <v>260</v>
      </c>
      <c r="L13" s="1209" t="n">
        <v>900</v>
      </c>
      <c r="M13" s="1310" t="n">
        <v>12.1427658152771</v>
      </c>
      <c r="N13" s="1209" t="n">
        <v>819.807545863192</v>
      </c>
      <c r="O13" s="1209" t="n">
        <v>2689.53685</v>
      </c>
      <c r="P13" s="1212" t="n">
        <v>45514.643775525</v>
      </c>
      <c r="Q13" s="1367" t="n">
        <v>9894.26404097642</v>
      </c>
      <c r="R13" s="1476" t="n">
        <v>25725.0865065387</v>
      </c>
      <c r="S13" s="1301" t="n">
        <v>55408.9078165014</v>
      </c>
      <c r="T13" s="1302" t="n">
        <v>71239.7302820637</v>
      </c>
    </row>
    <row r="14" customFormat="false" ht="16.5" hidden="false" customHeight="true" outlineLevel="0" collapsed="false">
      <c r="A14" s="1471" t="s">
        <v>556</v>
      </c>
      <c r="B14" s="1472" t="n">
        <f aca="false">J14</f>
        <v>130</v>
      </c>
      <c r="C14" s="1472" t="s">
        <v>496</v>
      </c>
      <c r="D14" s="1472" t="n">
        <f aca="false">K14</f>
        <v>260</v>
      </c>
      <c r="E14" s="1472" t="s">
        <v>496</v>
      </c>
      <c r="F14" s="1473" t="n">
        <f aca="false">L14</f>
        <v>950</v>
      </c>
      <c r="G14" s="1472" t="s">
        <v>496</v>
      </c>
      <c r="H14" s="1472" t="n">
        <v>4</v>
      </c>
      <c r="I14" s="1474" t="s">
        <v>515</v>
      </c>
      <c r="J14" s="1475" t="n">
        <v>130</v>
      </c>
      <c r="K14" s="1209" t="n">
        <v>260</v>
      </c>
      <c r="L14" s="1209" t="n">
        <v>950</v>
      </c>
      <c r="M14" s="1310" t="n">
        <v>12.7539160029174</v>
      </c>
      <c r="N14" s="1209" t="n">
        <v>894.335504578028</v>
      </c>
      <c r="O14" s="1209" t="n">
        <v>2934.0402</v>
      </c>
      <c r="P14" s="1212" t="n">
        <v>46646.28093132</v>
      </c>
      <c r="Q14" s="1367" t="n">
        <v>10513.1354252274</v>
      </c>
      <c r="R14" s="1476" t="n">
        <v>27334.1521055911</v>
      </c>
      <c r="S14" s="1301" t="n">
        <v>57159.4163565474</v>
      </c>
      <c r="T14" s="1302" t="n">
        <v>73980.4330369111</v>
      </c>
    </row>
    <row r="15" customFormat="false" ht="16.5" hidden="false" customHeight="true" outlineLevel="0" collapsed="false">
      <c r="A15" s="1471" t="s">
        <v>556</v>
      </c>
      <c r="B15" s="1472" t="n">
        <f aca="false">J15</f>
        <v>130</v>
      </c>
      <c r="C15" s="1472" t="s">
        <v>496</v>
      </c>
      <c r="D15" s="1472" t="n">
        <f aca="false">K15</f>
        <v>260</v>
      </c>
      <c r="E15" s="1472" t="s">
        <v>496</v>
      </c>
      <c r="F15" s="1473" t="n">
        <f aca="false">L15</f>
        <v>1000</v>
      </c>
      <c r="G15" s="1472" t="s">
        <v>496</v>
      </c>
      <c r="H15" s="1472" t="n">
        <v>4</v>
      </c>
      <c r="I15" s="1474" t="s">
        <v>515</v>
      </c>
      <c r="J15" s="1475" t="n">
        <v>130</v>
      </c>
      <c r="K15" s="1209" t="n">
        <v>260</v>
      </c>
      <c r="L15" s="1209" t="n">
        <v>1000</v>
      </c>
      <c r="M15" s="1310" t="n">
        <v>13.3480261905576</v>
      </c>
      <c r="N15" s="1209" t="n">
        <v>968.863463292863</v>
      </c>
      <c r="O15" s="1209" t="n">
        <v>3178.54355</v>
      </c>
      <c r="P15" s="1212" t="n">
        <v>47777.918087115</v>
      </c>
      <c r="Q15" s="1367" t="n">
        <v>10916.5098158849</v>
      </c>
      <c r="R15" s="1476" t="n">
        <v>28382.9255213009</v>
      </c>
      <c r="S15" s="1301" t="n">
        <v>58694.4279029999</v>
      </c>
      <c r="T15" s="1302" t="n">
        <v>76160.8436084159</v>
      </c>
    </row>
    <row r="16" customFormat="false" ht="16.5" hidden="false" customHeight="true" outlineLevel="0" collapsed="false">
      <c r="A16" s="1471" t="s">
        <v>556</v>
      </c>
      <c r="B16" s="1472" t="n">
        <f aca="false">J16</f>
        <v>130</v>
      </c>
      <c r="C16" s="1472" t="s">
        <v>496</v>
      </c>
      <c r="D16" s="1472" t="n">
        <f aca="false">K16</f>
        <v>260</v>
      </c>
      <c r="E16" s="1472" t="s">
        <v>496</v>
      </c>
      <c r="F16" s="1473" t="n">
        <f aca="false">L16</f>
        <v>1050</v>
      </c>
      <c r="G16" s="1472" t="s">
        <v>496</v>
      </c>
      <c r="H16" s="1472" t="n">
        <v>4</v>
      </c>
      <c r="I16" s="1474" t="s">
        <v>515</v>
      </c>
      <c r="J16" s="1475" t="n">
        <v>130</v>
      </c>
      <c r="K16" s="1209" t="n">
        <v>260</v>
      </c>
      <c r="L16" s="1209" t="n">
        <v>1050</v>
      </c>
      <c r="M16" s="1310" t="n">
        <v>13.9591763781979</v>
      </c>
      <c r="N16" s="1209" t="n">
        <v>1043.3914220077</v>
      </c>
      <c r="O16" s="1209" t="n">
        <v>3423.0469</v>
      </c>
      <c r="P16" s="1212" t="n">
        <v>48909.55524291</v>
      </c>
      <c r="Q16" s="1367" t="n">
        <v>11535.3812001359</v>
      </c>
      <c r="R16" s="1476" t="n">
        <v>29991.9911203532</v>
      </c>
      <c r="S16" s="1301" t="n">
        <v>60444.9364430459</v>
      </c>
      <c r="T16" s="1302" t="n">
        <v>78901.5463632632</v>
      </c>
    </row>
    <row r="17" customFormat="false" ht="16.5" hidden="false" customHeight="true" outlineLevel="0" collapsed="false">
      <c r="A17" s="1471" t="s">
        <v>556</v>
      </c>
      <c r="B17" s="1472" t="n">
        <f aca="false">J17</f>
        <v>130</v>
      </c>
      <c r="C17" s="1472" t="s">
        <v>496</v>
      </c>
      <c r="D17" s="1472" t="n">
        <f aca="false">K17</f>
        <v>260</v>
      </c>
      <c r="E17" s="1472" t="s">
        <v>496</v>
      </c>
      <c r="F17" s="1473" t="n">
        <f aca="false">L17</f>
        <v>1100</v>
      </c>
      <c r="G17" s="1472" t="s">
        <v>496</v>
      </c>
      <c r="H17" s="1472" t="n">
        <v>4</v>
      </c>
      <c r="I17" s="1474" t="s">
        <v>515</v>
      </c>
      <c r="J17" s="1475" t="n">
        <v>130</v>
      </c>
      <c r="K17" s="1209" t="n">
        <v>260</v>
      </c>
      <c r="L17" s="1209" t="n">
        <v>1100</v>
      </c>
      <c r="M17" s="1310" t="n">
        <v>14.5532865658382</v>
      </c>
      <c r="N17" s="1209" t="n">
        <v>1117.91938072253</v>
      </c>
      <c r="O17" s="1209" t="n">
        <v>3667.55025</v>
      </c>
      <c r="P17" s="1212" t="n">
        <v>50041.192398705</v>
      </c>
      <c r="Q17" s="1367" t="n">
        <v>11938.7555907934</v>
      </c>
      <c r="R17" s="1476" t="n">
        <v>31040.7645360629</v>
      </c>
      <c r="S17" s="1301" t="n">
        <v>61979.9479894984</v>
      </c>
      <c r="T17" s="1302" t="n">
        <v>81081.9569347679</v>
      </c>
    </row>
    <row r="18" customFormat="false" ht="16.5" hidden="false" customHeight="true" outlineLevel="0" collapsed="false">
      <c r="A18" s="1471" t="s">
        <v>556</v>
      </c>
      <c r="B18" s="1472" t="n">
        <f aca="false">J18</f>
        <v>130</v>
      </c>
      <c r="C18" s="1472" t="s">
        <v>496</v>
      </c>
      <c r="D18" s="1472" t="n">
        <f aca="false">K18</f>
        <v>260</v>
      </c>
      <c r="E18" s="1472" t="s">
        <v>496</v>
      </c>
      <c r="F18" s="1473" t="n">
        <f aca="false">L18</f>
        <v>1150</v>
      </c>
      <c r="G18" s="1472" t="s">
        <v>496</v>
      </c>
      <c r="H18" s="1472" t="n">
        <v>4</v>
      </c>
      <c r="I18" s="1474" t="s">
        <v>515</v>
      </c>
      <c r="J18" s="1475" t="n">
        <v>130</v>
      </c>
      <c r="K18" s="1209" t="n">
        <v>260</v>
      </c>
      <c r="L18" s="1209" t="n">
        <v>1150</v>
      </c>
      <c r="M18" s="1310" t="n">
        <v>15.1473967534784</v>
      </c>
      <c r="N18" s="1209" t="n">
        <v>1192.44733943737</v>
      </c>
      <c r="O18" s="1209" t="n">
        <v>3912.0536</v>
      </c>
      <c r="P18" s="1212" t="n">
        <v>50864.7486541163</v>
      </c>
      <c r="Q18" s="1367" t="n">
        <v>12342.129981451</v>
      </c>
      <c r="R18" s="1476" t="n">
        <v>32089.5379517726</v>
      </c>
      <c r="S18" s="1301" t="n">
        <v>63206.8786355673</v>
      </c>
      <c r="T18" s="1302" t="n">
        <v>82954.2866058889</v>
      </c>
    </row>
    <row r="19" customFormat="false" ht="16.5" hidden="false" customHeight="true" outlineLevel="0" collapsed="false">
      <c r="A19" s="1471" t="s">
        <v>556</v>
      </c>
      <c r="B19" s="1472" t="n">
        <f aca="false">J19</f>
        <v>130</v>
      </c>
      <c r="C19" s="1472" t="s">
        <v>496</v>
      </c>
      <c r="D19" s="1472" t="n">
        <f aca="false">K19</f>
        <v>260</v>
      </c>
      <c r="E19" s="1472" t="s">
        <v>496</v>
      </c>
      <c r="F19" s="1473" t="n">
        <f aca="false">L19</f>
        <v>1200</v>
      </c>
      <c r="G19" s="1472" t="s">
        <v>496</v>
      </c>
      <c r="H19" s="1472" t="n">
        <v>4</v>
      </c>
      <c r="I19" s="1474" t="s">
        <v>515</v>
      </c>
      <c r="J19" s="1475" t="n">
        <v>130</v>
      </c>
      <c r="K19" s="1209" t="n">
        <v>260</v>
      </c>
      <c r="L19" s="1209" t="n">
        <v>1200</v>
      </c>
      <c r="M19" s="1310" t="n">
        <v>15.8370469411187</v>
      </c>
      <c r="N19" s="1209" t="n">
        <v>1266.97529815221</v>
      </c>
      <c r="O19" s="1209" t="n">
        <v>4156.55695</v>
      </c>
      <c r="P19" s="1212" t="n">
        <v>51758.3114692988</v>
      </c>
      <c r="Q19" s="1367" t="n">
        <v>12961.0013657019</v>
      </c>
      <c r="R19" s="1476" t="n">
        <v>33698.603550825</v>
      </c>
      <c r="S19" s="1301" t="n">
        <v>64719.3128350007</v>
      </c>
      <c r="T19" s="1302" t="n">
        <v>85456.9150201237</v>
      </c>
    </row>
    <row r="20" customFormat="false" ht="16.5" hidden="false" customHeight="true" outlineLevel="0" collapsed="false">
      <c r="A20" s="1471" t="s">
        <v>556</v>
      </c>
      <c r="B20" s="1472" t="n">
        <f aca="false">J20</f>
        <v>130</v>
      </c>
      <c r="C20" s="1472" t="s">
        <v>496</v>
      </c>
      <c r="D20" s="1472" t="n">
        <f aca="false">K20</f>
        <v>260</v>
      </c>
      <c r="E20" s="1472" t="s">
        <v>496</v>
      </c>
      <c r="F20" s="1473" t="n">
        <f aca="false">L20</f>
        <v>1250</v>
      </c>
      <c r="G20" s="1472" t="s">
        <v>496</v>
      </c>
      <c r="H20" s="1472" t="n">
        <v>4</v>
      </c>
      <c r="I20" s="1474" t="s">
        <v>515</v>
      </c>
      <c r="J20" s="1475" t="n">
        <v>130</v>
      </c>
      <c r="K20" s="1209" t="n">
        <v>260</v>
      </c>
      <c r="L20" s="1209" t="n">
        <v>1250</v>
      </c>
      <c r="M20" s="1310" t="n">
        <v>17.2931571287589</v>
      </c>
      <c r="N20" s="1209" t="n">
        <v>1341.50325686704</v>
      </c>
      <c r="O20" s="1209" t="n">
        <v>4401.0603</v>
      </c>
      <c r="P20" s="1212" t="n">
        <v>58325.122959165</v>
      </c>
      <c r="Q20" s="1367" t="n">
        <v>13364.3757563596</v>
      </c>
      <c r="R20" s="1476" t="n">
        <v>34747.3769665347</v>
      </c>
      <c r="S20" s="1301" t="n">
        <v>71689.4987155246</v>
      </c>
      <c r="T20" s="1302" t="n">
        <v>93072.4999256997</v>
      </c>
    </row>
    <row r="21" customFormat="false" ht="16.5" hidden="false" customHeight="true" outlineLevel="0" collapsed="false">
      <c r="A21" s="1471" t="s">
        <v>556</v>
      </c>
      <c r="B21" s="1472" t="n">
        <f aca="false">J21</f>
        <v>130</v>
      </c>
      <c r="C21" s="1472" t="s">
        <v>496</v>
      </c>
      <c r="D21" s="1472" t="n">
        <f aca="false">K21</f>
        <v>260</v>
      </c>
      <c r="E21" s="1472" t="s">
        <v>496</v>
      </c>
      <c r="F21" s="1473" t="n">
        <f aca="false">L21</f>
        <v>1300</v>
      </c>
      <c r="G21" s="1472" t="s">
        <v>496</v>
      </c>
      <c r="H21" s="1472" t="n">
        <v>4</v>
      </c>
      <c r="I21" s="1474" t="s">
        <v>515</v>
      </c>
      <c r="J21" s="1475" t="n">
        <v>130</v>
      </c>
      <c r="K21" s="1209" t="n">
        <v>260</v>
      </c>
      <c r="L21" s="1209" t="n">
        <v>1300</v>
      </c>
      <c r="M21" s="1310" t="n">
        <v>17.9043073163992</v>
      </c>
      <c r="N21" s="1209" t="n">
        <v>1416.03121558188</v>
      </c>
      <c r="O21" s="1209" t="n">
        <v>4645.56365</v>
      </c>
      <c r="P21" s="1212" t="n">
        <v>59007.8333130975</v>
      </c>
      <c r="Q21" s="1367" t="n">
        <v>13983.2471406105</v>
      </c>
      <c r="R21" s="1476" t="n">
        <v>36356.4425655872</v>
      </c>
      <c r="S21" s="1301" t="n">
        <v>72991.080453708</v>
      </c>
      <c r="T21" s="1302" t="n">
        <v>95364.2758786847</v>
      </c>
    </row>
    <row r="22" customFormat="false" ht="16.5" hidden="false" customHeight="true" outlineLevel="0" collapsed="false">
      <c r="A22" s="1471" t="s">
        <v>556</v>
      </c>
      <c r="B22" s="1472" t="n">
        <f aca="false">J22</f>
        <v>130</v>
      </c>
      <c r="C22" s="1472" t="s">
        <v>496</v>
      </c>
      <c r="D22" s="1472" t="n">
        <f aca="false">K22</f>
        <v>260</v>
      </c>
      <c r="E22" s="1472" t="s">
        <v>496</v>
      </c>
      <c r="F22" s="1473" t="n">
        <f aca="false">L22</f>
        <v>1350</v>
      </c>
      <c r="G22" s="1472" t="s">
        <v>496</v>
      </c>
      <c r="H22" s="1472" t="n">
        <v>4</v>
      </c>
      <c r="I22" s="1474" t="s">
        <v>515</v>
      </c>
      <c r="J22" s="1475" t="n">
        <v>130</v>
      </c>
      <c r="K22" s="1209" t="n">
        <v>260</v>
      </c>
      <c r="L22" s="1209" t="n">
        <v>1350</v>
      </c>
      <c r="M22" s="1310" t="n">
        <v>18.4984175040395</v>
      </c>
      <c r="N22" s="1209" t="n">
        <v>1490.55917429671</v>
      </c>
      <c r="O22" s="1209" t="n">
        <v>4890.067</v>
      </c>
      <c r="P22" s="1212" t="n">
        <v>60138.9675457538</v>
      </c>
      <c r="Q22" s="1367" t="n">
        <v>14386.621531268</v>
      </c>
      <c r="R22" s="1476" t="n">
        <v>37405.2159812969</v>
      </c>
      <c r="S22" s="1301" t="n">
        <v>74525.5890770218</v>
      </c>
      <c r="T22" s="1302" t="n">
        <v>97544.1835270506</v>
      </c>
    </row>
    <row r="23" customFormat="false" ht="16.5" hidden="false" customHeight="true" outlineLevel="0" collapsed="false">
      <c r="A23" s="1471" t="s">
        <v>556</v>
      </c>
      <c r="B23" s="1472" t="n">
        <f aca="false">J23</f>
        <v>130</v>
      </c>
      <c r="C23" s="1472" t="s">
        <v>496</v>
      </c>
      <c r="D23" s="1472" t="n">
        <f aca="false">K23</f>
        <v>260</v>
      </c>
      <c r="E23" s="1472" t="s">
        <v>496</v>
      </c>
      <c r="F23" s="1473" t="n">
        <f aca="false">L23</f>
        <v>1400</v>
      </c>
      <c r="G23" s="1472" t="s">
        <v>496</v>
      </c>
      <c r="H23" s="1472" t="n">
        <v>4</v>
      </c>
      <c r="I23" s="1474" t="s">
        <v>515</v>
      </c>
      <c r="J23" s="1475" t="n">
        <v>130</v>
      </c>
      <c r="K23" s="1209" t="n">
        <v>260</v>
      </c>
      <c r="L23" s="1209" t="n">
        <v>1400</v>
      </c>
      <c r="M23" s="1310" t="n">
        <v>19.1095676916797</v>
      </c>
      <c r="N23" s="1209" t="n">
        <v>1565.08713301155</v>
      </c>
      <c r="O23" s="1209" t="n">
        <v>5134.57035</v>
      </c>
      <c r="P23" s="1212" t="n">
        <v>61270.1019096188</v>
      </c>
      <c r="Q23" s="1367" t="n">
        <v>15005.4929155189</v>
      </c>
      <c r="R23" s="1476" t="n">
        <v>39014.2815803492</v>
      </c>
      <c r="S23" s="1301" t="n">
        <v>76275.5948251377</v>
      </c>
      <c r="T23" s="1302" t="n">
        <v>100284.383489968</v>
      </c>
    </row>
    <row r="24" customFormat="false" ht="16.5" hidden="false" customHeight="true" outlineLevel="0" collapsed="false">
      <c r="A24" s="1471" t="s">
        <v>556</v>
      </c>
      <c r="B24" s="1472" t="n">
        <f aca="false">J24</f>
        <v>130</v>
      </c>
      <c r="C24" s="1472" t="s">
        <v>496</v>
      </c>
      <c r="D24" s="1472" t="n">
        <f aca="false">K24</f>
        <v>260</v>
      </c>
      <c r="E24" s="1472" t="s">
        <v>496</v>
      </c>
      <c r="F24" s="1473" t="n">
        <f aca="false">L24</f>
        <v>1450</v>
      </c>
      <c r="G24" s="1472" t="s">
        <v>496</v>
      </c>
      <c r="H24" s="1472" t="n">
        <v>4</v>
      </c>
      <c r="I24" s="1474" t="s">
        <v>515</v>
      </c>
      <c r="J24" s="1475" t="n">
        <v>130</v>
      </c>
      <c r="K24" s="1209" t="n">
        <v>260</v>
      </c>
      <c r="L24" s="1209" t="n">
        <v>1450</v>
      </c>
      <c r="M24" s="1310" t="n">
        <v>19.70367787932</v>
      </c>
      <c r="N24" s="1209" t="n">
        <v>1639.61509172638</v>
      </c>
      <c r="O24" s="1209" t="n">
        <v>5379.0737</v>
      </c>
      <c r="P24" s="1212" t="n">
        <v>62401.236142275</v>
      </c>
      <c r="Q24" s="1367" t="n">
        <v>15408.8673061765</v>
      </c>
      <c r="R24" s="1476" t="n">
        <v>40063.0549960589</v>
      </c>
      <c r="S24" s="1301" t="n">
        <v>77810.1034484515</v>
      </c>
      <c r="T24" s="1302" t="n">
        <v>102464.291138334</v>
      </c>
    </row>
    <row r="25" customFormat="false" ht="16.5" hidden="false" customHeight="true" outlineLevel="0" collapsed="false">
      <c r="A25" s="1471" t="s">
        <v>556</v>
      </c>
      <c r="B25" s="1472" t="n">
        <f aca="false">J25</f>
        <v>130</v>
      </c>
      <c r="C25" s="1472" t="s">
        <v>496</v>
      </c>
      <c r="D25" s="1472" t="n">
        <f aca="false">K25</f>
        <v>260</v>
      </c>
      <c r="E25" s="1472" t="s">
        <v>496</v>
      </c>
      <c r="F25" s="1473" t="n">
        <f aca="false">L25</f>
        <v>1500</v>
      </c>
      <c r="G25" s="1472" t="s">
        <v>496</v>
      </c>
      <c r="H25" s="1472" t="n">
        <v>4</v>
      </c>
      <c r="I25" s="1474" t="s">
        <v>515</v>
      </c>
      <c r="J25" s="1475" t="n">
        <v>130</v>
      </c>
      <c r="K25" s="1209" t="n">
        <v>260</v>
      </c>
      <c r="L25" s="1209" t="n">
        <v>1500</v>
      </c>
      <c r="M25" s="1310" t="n">
        <v>20.2107389189203</v>
      </c>
      <c r="N25" s="1209" t="n">
        <v>1714.14305044122</v>
      </c>
      <c r="O25" s="1209" t="n">
        <v>5623.57705</v>
      </c>
      <c r="P25" s="1212" t="n">
        <v>70690.1959341225</v>
      </c>
      <c r="Q25" s="1367" t="n">
        <v>16027.7386904275</v>
      </c>
      <c r="R25" s="1476" t="n">
        <v>41672.1205951114</v>
      </c>
      <c r="S25" s="1301" t="n">
        <v>86717.93462455</v>
      </c>
      <c r="T25" s="1302" t="n">
        <v>112362.316529234</v>
      </c>
    </row>
    <row r="26" customFormat="false" ht="16.5" hidden="false" customHeight="true" outlineLevel="0" collapsed="false">
      <c r="A26" s="1471" t="s">
        <v>556</v>
      </c>
      <c r="B26" s="1472" t="n">
        <f aca="false">J26</f>
        <v>130</v>
      </c>
      <c r="C26" s="1472" t="s">
        <v>496</v>
      </c>
      <c r="D26" s="1472" t="n">
        <f aca="false">K26</f>
        <v>260</v>
      </c>
      <c r="E26" s="1472" t="s">
        <v>496</v>
      </c>
      <c r="F26" s="1473" t="n">
        <f aca="false">L26</f>
        <v>1550</v>
      </c>
      <c r="G26" s="1472" t="s">
        <v>496</v>
      </c>
      <c r="H26" s="1472" t="n">
        <v>4</v>
      </c>
      <c r="I26" s="1474" t="s">
        <v>515</v>
      </c>
      <c r="J26" s="1475" t="n">
        <v>130</v>
      </c>
      <c r="K26" s="1209" t="n">
        <v>260</v>
      </c>
      <c r="L26" s="1209" t="n">
        <v>1550</v>
      </c>
      <c r="M26" s="1310" t="n">
        <v>20.8048491065605</v>
      </c>
      <c r="N26" s="1209" t="n">
        <v>1788.67100915606</v>
      </c>
      <c r="O26" s="1209" t="n">
        <v>5868.0804</v>
      </c>
      <c r="P26" s="1212" t="n">
        <v>71821.3302979875</v>
      </c>
      <c r="Q26" s="1367" t="n">
        <v>16431.1130810851</v>
      </c>
      <c r="R26" s="1476" t="n">
        <v>42720.8940108211</v>
      </c>
      <c r="S26" s="1301" t="n">
        <v>88252.4433790726</v>
      </c>
      <c r="T26" s="1302" t="n">
        <v>114542.224308809</v>
      </c>
    </row>
    <row r="27" customFormat="false" ht="16.5" hidden="false" customHeight="true" outlineLevel="0" collapsed="false">
      <c r="A27" s="1471" t="s">
        <v>556</v>
      </c>
      <c r="B27" s="1472" t="n">
        <f aca="false">J27</f>
        <v>130</v>
      </c>
      <c r="C27" s="1472" t="s">
        <v>496</v>
      </c>
      <c r="D27" s="1472" t="n">
        <f aca="false">K27</f>
        <v>260</v>
      </c>
      <c r="E27" s="1472" t="s">
        <v>496</v>
      </c>
      <c r="F27" s="1473" t="n">
        <f aca="false">L27</f>
        <v>1600</v>
      </c>
      <c r="G27" s="1472" t="s">
        <v>496</v>
      </c>
      <c r="H27" s="1472" t="n">
        <v>4</v>
      </c>
      <c r="I27" s="1474" t="s">
        <v>515</v>
      </c>
      <c r="J27" s="1475" t="n">
        <v>130</v>
      </c>
      <c r="K27" s="1209" t="n">
        <v>260</v>
      </c>
      <c r="L27" s="1209" t="n">
        <v>1600</v>
      </c>
      <c r="M27" s="1310" t="n">
        <v>21.3989592942008</v>
      </c>
      <c r="N27" s="1209" t="n">
        <v>1863.19896787089</v>
      </c>
      <c r="O27" s="1209" t="n">
        <v>6112.58375</v>
      </c>
      <c r="P27" s="1212" t="n">
        <v>72831.0224351588</v>
      </c>
      <c r="Q27" s="1367" t="n">
        <v>16834.4874717426</v>
      </c>
      <c r="R27" s="1476" t="n">
        <v>43769.6674265307</v>
      </c>
      <c r="S27" s="1301" t="n">
        <v>89665.5099069014</v>
      </c>
      <c r="T27" s="1302" t="n">
        <v>116600.68986169</v>
      </c>
    </row>
    <row r="28" customFormat="false" ht="16.5" hidden="false" customHeight="true" outlineLevel="0" collapsed="false">
      <c r="A28" s="1471" t="s">
        <v>556</v>
      </c>
      <c r="B28" s="1472" t="n">
        <f aca="false">J28</f>
        <v>130</v>
      </c>
      <c r="C28" s="1472" t="s">
        <v>496</v>
      </c>
      <c r="D28" s="1472" t="n">
        <f aca="false">K28</f>
        <v>260</v>
      </c>
      <c r="E28" s="1472" t="s">
        <v>496</v>
      </c>
      <c r="F28" s="1473" t="n">
        <f aca="false">L28</f>
        <v>1650</v>
      </c>
      <c r="G28" s="1472" t="s">
        <v>496</v>
      </c>
      <c r="H28" s="1472" t="n">
        <v>4</v>
      </c>
      <c r="I28" s="1474" t="s">
        <v>515</v>
      </c>
      <c r="J28" s="1475" t="n">
        <v>130</v>
      </c>
      <c r="K28" s="1209" t="n">
        <v>260</v>
      </c>
      <c r="L28" s="1209" t="n">
        <v>1650</v>
      </c>
      <c r="M28" s="1310" t="n">
        <v>22.010109481841</v>
      </c>
      <c r="N28" s="1209" t="n">
        <v>1937.72692658573</v>
      </c>
      <c r="O28" s="1209" t="n">
        <v>6357.0871</v>
      </c>
      <c r="P28" s="1212" t="n">
        <v>73840.66418817</v>
      </c>
      <c r="Q28" s="1367" t="n">
        <v>17453.3588559935</v>
      </c>
      <c r="R28" s="1476" t="n">
        <v>45378.7330255832</v>
      </c>
      <c r="S28" s="1301" t="n">
        <v>91294.0230441635</v>
      </c>
      <c r="T28" s="1302" t="n">
        <v>119219.397213753</v>
      </c>
    </row>
    <row r="29" customFormat="false" ht="16.5" hidden="false" customHeight="true" outlineLevel="0" collapsed="false">
      <c r="A29" s="1471" t="s">
        <v>556</v>
      </c>
      <c r="B29" s="1472" t="n">
        <f aca="false">J29</f>
        <v>130</v>
      </c>
      <c r="C29" s="1472" t="s">
        <v>496</v>
      </c>
      <c r="D29" s="1472" t="n">
        <f aca="false">K29</f>
        <v>260</v>
      </c>
      <c r="E29" s="1472" t="s">
        <v>496</v>
      </c>
      <c r="F29" s="1473" t="n">
        <f aca="false">L29</f>
        <v>1700</v>
      </c>
      <c r="G29" s="1472" t="s">
        <v>496</v>
      </c>
      <c r="H29" s="1472" t="n">
        <v>4</v>
      </c>
      <c r="I29" s="1474" t="s">
        <v>515</v>
      </c>
      <c r="J29" s="1475" t="n">
        <v>130</v>
      </c>
      <c r="K29" s="1209" t="n">
        <v>260</v>
      </c>
      <c r="L29" s="1209" t="n">
        <v>1700</v>
      </c>
      <c r="M29" s="1310" t="n">
        <v>23.4662196694813</v>
      </c>
      <c r="N29" s="1209" t="n">
        <v>2012.25488530056</v>
      </c>
      <c r="O29" s="1209" t="n">
        <v>6601.59045</v>
      </c>
      <c r="P29" s="1212" t="n">
        <v>80369.8673140238</v>
      </c>
      <c r="Q29" s="1367" t="n">
        <v>17856.7332466511</v>
      </c>
      <c r="R29" s="1476" t="n">
        <v>46427.5064412929</v>
      </c>
      <c r="S29" s="1301" t="n">
        <v>98226.6005606748</v>
      </c>
      <c r="T29" s="1302" t="n">
        <v>126797.373755317</v>
      </c>
    </row>
    <row r="30" customFormat="false" ht="16.5" hidden="false" customHeight="true" outlineLevel="0" collapsed="false">
      <c r="A30" s="1471" t="s">
        <v>556</v>
      </c>
      <c r="B30" s="1472" t="n">
        <f aca="false">J30</f>
        <v>130</v>
      </c>
      <c r="C30" s="1472" t="s">
        <v>496</v>
      </c>
      <c r="D30" s="1472" t="n">
        <f aca="false">K30</f>
        <v>260</v>
      </c>
      <c r="E30" s="1472" t="s">
        <v>496</v>
      </c>
      <c r="F30" s="1473" t="n">
        <f aca="false">L30</f>
        <v>1750</v>
      </c>
      <c r="G30" s="1472" t="s">
        <v>496</v>
      </c>
      <c r="H30" s="1472" t="n">
        <v>4</v>
      </c>
      <c r="I30" s="1474" t="s">
        <v>515</v>
      </c>
      <c r="J30" s="1475" t="n">
        <v>130</v>
      </c>
      <c r="K30" s="1209" t="n">
        <v>260</v>
      </c>
      <c r="L30" s="1209" t="n">
        <v>1750</v>
      </c>
      <c r="M30" s="1310" t="n">
        <v>24.0773698571216</v>
      </c>
      <c r="N30" s="1209" t="n">
        <v>2086.7828440154</v>
      </c>
      <c r="O30" s="1209" t="n">
        <v>6846.0938</v>
      </c>
      <c r="P30" s="1212" t="n">
        <v>81351.3902446575</v>
      </c>
      <c r="Q30" s="1367" t="n">
        <v>18475.6046309021</v>
      </c>
      <c r="R30" s="1476" t="n">
        <v>48036.5720403452</v>
      </c>
      <c r="S30" s="1301" t="n">
        <v>99826.9948755596</v>
      </c>
      <c r="T30" s="1302" t="n">
        <v>129387.962285003</v>
      </c>
    </row>
    <row r="31" customFormat="false" ht="16.5" hidden="false" customHeight="true" outlineLevel="0" collapsed="false">
      <c r="A31" s="1471" t="s">
        <v>556</v>
      </c>
      <c r="B31" s="1472" t="n">
        <f aca="false">J31</f>
        <v>130</v>
      </c>
      <c r="C31" s="1472" t="s">
        <v>496</v>
      </c>
      <c r="D31" s="1472" t="n">
        <f aca="false">K31</f>
        <v>260</v>
      </c>
      <c r="E31" s="1472" t="s">
        <v>496</v>
      </c>
      <c r="F31" s="1473" t="n">
        <f aca="false">L31</f>
        <v>1800</v>
      </c>
      <c r="G31" s="1472" t="s">
        <v>496</v>
      </c>
      <c r="H31" s="1472" t="n">
        <v>4</v>
      </c>
      <c r="I31" s="1474" t="s">
        <v>515</v>
      </c>
      <c r="J31" s="1475" t="n">
        <v>130</v>
      </c>
      <c r="K31" s="1209" t="n">
        <v>260</v>
      </c>
      <c r="L31" s="1209" t="n">
        <v>1800</v>
      </c>
      <c r="M31" s="1310" t="n">
        <v>24.6714800447618</v>
      </c>
      <c r="N31" s="1209" t="n">
        <v>2161.31080273023</v>
      </c>
      <c r="O31" s="1209" t="n">
        <v>7090.59715</v>
      </c>
      <c r="P31" s="1212" t="n">
        <v>82332.8627911313</v>
      </c>
      <c r="Q31" s="1367" t="n">
        <v>18878.9790215596</v>
      </c>
      <c r="R31" s="1476" t="n">
        <v>49085.345456055</v>
      </c>
      <c r="S31" s="1301" t="n">
        <v>101211.841812691</v>
      </c>
      <c r="T31" s="1302" t="n">
        <v>131418.208247186</v>
      </c>
    </row>
    <row r="32" customFormat="false" ht="16.5" hidden="false" customHeight="true" outlineLevel="0" collapsed="false">
      <c r="A32" s="1471" t="s">
        <v>556</v>
      </c>
      <c r="B32" s="1472" t="n">
        <f aca="false">J32</f>
        <v>130</v>
      </c>
      <c r="C32" s="1472" t="s">
        <v>496</v>
      </c>
      <c r="D32" s="1472" t="n">
        <f aca="false">K32</f>
        <v>260</v>
      </c>
      <c r="E32" s="1472" t="s">
        <v>496</v>
      </c>
      <c r="F32" s="1473" t="n">
        <f aca="false">L32</f>
        <v>1850</v>
      </c>
      <c r="G32" s="1472" t="s">
        <v>496</v>
      </c>
      <c r="H32" s="1472" t="n">
        <v>4</v>
      </c>
      <c r="I32" s="1474" t="s">
        <v>515</v>
      </c>
      <c r="J32" s="1475" t="n">
        <v>130</v>
      </c>
      <c r="K32" s="1209" t="n">
        <v>260</v>
      </c>
      <c r="L32" s="1209" t="n">
        <v>1850</v>
      </c>
      <c r="M32" s="1310" t="n">
        <v>25.2826302324021</v>
      </c>
      <c r="N32" s="1209" t="n">
        <v>2235.83876144507</v>
      </c>
      <c r="O32" s="1209" t="n">
        <v>7335.1005</v>
      </c>
      <c r="P32" s="1212" t="n">
        <v>83314.2852158625</v>
      </c>
      <c r="Q32" s="1367" t="n">
        <v>19497.8504058106</v>
      </c>
      <c r="R32" s="1476" t="n">
        <v>50694.4110551074</v>
      </c>
      <c r="S32" s="1301" t="n">
        <v>102812.135621673</v>
      </c>
      <c r="T32" s="1302" t="n">
        <v>134008.69627097</v>
      </c>
    </row>
    <row r="33" customFormat="false" ht="16.5" hidden="false" customHeight="true" outlineLevel="0" collapsed="false">
      <c r="A33" s="1471" t="s">
        <v>556</v>
      </c>
      <c r="B33" s="1472" t="n">
        <f aca="false">J33</f>
        <v>130</v>
      </c>
      <c r="C33" s="1472" t="s">
        <v>496</v>
      </c>
      <c r="D33" s="1472" t="n">
        <f aca="false">K33</f>
        <v>260</v>
      </c>
      <c r="E33" s="1472" t="s">
        <v>496</v>
      </c>
      <c r="F33" s="1473" t="n">
        <f aca="false">L33</f>
        <v>1900</v>
      </c>
      <c r="G33" s="1472" t="s">
        <v>496</v>
      </c>
      <c r="H33" s="1472" t="n">
        <v>4</v>
      </c>
      <c r="I33" s="1474" t="s">
        <v>515</v>
      </c>
      <c r="J33" s="1475" t="n">
        <v>130</v>
      </c>
      <c r="K33" s="1209" t="n">
        <v>260</v>
      </c>
      <c r="L33" s="1209" t="n">
        <v>1900</v>
      </c>
      <c r="M33" s="1310" t="n">
        <v>25.8767404200424</v>
      </c>
      <c r="N33" s="1209" t="n">
        <v>2310.36672015991</v>
      </c>
      <c r="O33" s="1209" t="n">
        <v>7579.60385</v>
      </c>
      <c r="P33" s="1212" t="n">
        <v>84295.6572564338</v>
      </c>
      <c r="Q33" s="1367" t="n">
        <v>19901.2247964681</v>
      </c>
      <c r="R33" s="1476" t="n">
        <v>51743.1844708172</v>
      </c>
      <c r="S33" s="1301" t="n">
        <v>104196.882052902</v>
      </c>
      <c r="T33" s="1302" t="n">
        <v>136038.841727251</v>
      </c>
    </row>
    <row r="34" customFormat="false" ht="16.5" hidden="false" customHeight="true" outlineLevel="0" collapsed="false">
      <c r="A34" s="1471" t="s">
        <v>556</v>
      </c>
      <c r="B34" s="1472" t="n">
        <f aca="false">J34</f>
        <v>130</v>
      </c>
      <c r="C34" s="1472" t="s">
        <v>496</v>
      </c>
      <c r="D34" s="1472" t="n">
        <f aca="false">K34</f>
        <v>260</v>
      </c>
      <c r="E34" s="1472" t="s">
        <v>496</v>
      </c>
      <c r="F34" s="1473" t="n">
        <f aca="false">L34</f>
        <v>1950</v>
      </c>
      <c r="G34" s="1472" t="s">
        <v>496</v>
      </c>
      <c r="H34" s="1472" t="n">
        <v>4</v>
      </c>
      <c r="I34" s="1474" t="s">
        <v>515</v>
      </c>
      <c r="J34" s="1475" t="n">
        <v>130</v>
      </c>
      <c r="K34" s="1209" t="n">
        <v>260</v>
      </c>
      <c r="L34" s="1209" t="n">
        <v>1950</v>
      </c>
      <c r="M34" s="1310" t="n">
        <v>26.5493506076826</v>
      </c>
      <c r="N34" s="1209" t="n">
        <v>2384.89467887474</v>
      </c>
      <c r="O34" s="1209" t="n">
        <v>7824.1072</v>
      </c>
      <c r="P34" s="1212" t="n">
        <v>85347.2371309988</v>
      </c>
      <c r="Q34" s="1367" t="n">
        <v>20304.5991871256</v>
      </c>
      <c r="R34" s="1476" t="n">
        <v>52791.9578865267</v>
      </c>
      <c r="S34" s="1301" t="n">
        <v>105651.836318124</v>
      </c>
      <c r="T34" s="1302" t="n">
        <v>138139.195017526</v>
      </c>
    </row>
    <row r="35" customFormat="false" ht="16.5" hidden="false" customHeight="true" outlineLevel="0" collapsed="false">
      <c r="A35" s="1471" t="s">
        <v>556</v>
      </c>
      <c r="B35" s="1472" t="n">
        <f aca="false">J35</f>
        <v>130</v>
      </c>
      <c r="C35" s="1472" t="s">
        <v>496</v>
      </c>
      <c r="D35" s="1472" t="n">
        <f aca="false">K35</f>
        <v>260</v>
      </c>
      <c r="E35" s="1472" t="s">
        <v>496</v>
      </c>
      <c r="F35" s="1473" t="n">
        <f aca="false">L35</f>
        <v>2000</v>
      </c>
      <c r="G35" s="1472" t="s">
        <v>496</v>
      </c>
      <c r="H35" s="1472" t="n">
        <v>4</v>
      </c>
      <c r="I35" s="1474" t="s">
        <v>515</v>
      </c>
      <c r="J35" s="1475" t="n">
        <v>130</v>
      </c>
      <c r="K35" s="1209" t="n">
        <v>260</v>
      </c>
      <c r="L35" s="1209" t="n">
        <v>2000</v>
      </c>
      <c r="M35" s="1310" t="n">
        <v>27.2520631953229</v>
      </c>
      <c r="N35" s="1209" t="n">
        <v>2459.42263758958</v>
      </c>
      <c r="O35" s="1209" t="n">
        <v>8068.61055</v>
      </c>
      <c r="P35" s="1212" t="n">
        <v>86688.5666002763</v>
      </c>
      <c r="Q35" s="1367" t="n">
        <v>20923.4705713767</v>
      </c>
      <c r="R35" s="1476" t="n">
        <v>54401.0234855792</v>
      </c>
      <c r="S35" s="1301" t="n">
        <v>107612.037171653</v>
      </c>
      <c r="T35" s="1302" t="n">
        <v>141089.590085855</v>
      </c>
    </row>
    <row r="36" customFormat="false" ht="16.5" hidden="false" customHeight="true" outlineLevel="0" collapsed="false">
      <c r="A36" s="1471" t="s">
        <v>556</v>
      </c>
      <c r="B36" s="1472" t="n">
        <f aca="false">J36</f>
        <v>130</v>
      </c>
      <c r="C36" s="1472" t="s">
        <v>496</v>
      </c>
      <c r="D36" s="1472" t="n">
        <f aca="false">K36</f>
        <v>260</v>
      </c>
      <c r="E36" s="1472" t="s">
        <v>496</v>
      </c>
      <c r="F36" s="1473" t="n">
        <f aca="false">L36</f>
        <v>2050</v>
      </c>
      <c r="G36" s="1472" t="s">
        <v>496</v>
      </c>
      <c r="H36" s="1472" t="n">
        <v>4</v>
      </c>
      <c r="I36" s="1474" t="s">
        <v>515</v>
      </c>
      <c r="J36" s="1475" t="n">
        <v>130</v>
      </c>
      <c r="K36" s="1209" t="n">
        <v>260</v>
      </c>
      <c r="L36" s="1209" t="n">
        <v>2050</v>
      </c>
      <c r="M36" s="1310" t="n">
        <v>28.7081733829632</v>
      </c>
      <c r="N36" s="1209" t="n">
        <v>2533.95059630441</v>
      </c>
      <c r="O36" s="1209" t="n">
        <v>8313.1139</v>
      </c>
      <c r="P36" s="1212" t="n">
        <v>92993.271030045</v>
      </c>
      <c r="Q36" s="1367" t="n">
        <v>21326.8449620342</v>
      </c>
      <c r="R36" s="1476" t="n">
        <v>55449.7969012889</v>
      </c>
      <c r="S36" s="1301" t="n">
        <v>114320.115992079</v>
      </c>
      <c r="T36" s="1302" t="n">
        <v>148443.067931334</v>
      </c>
    </row>
    <row r="37" customFormat="false" ht="16.5" hidden="false" customHeight="true" outlineLevel="0" collapsed="false">
      <c r="A37" s="1471" t="s">
        <v>556</v>
      </c>
      <c r="B37" s="1472" t="n">
        <f aca="false">J37</f>
        <v>130</v>
      </c>
      <c r="C37" s="1472" t="s">
        <v>496</v>
      </c>
      <c r="D37" s="1472" t="n">
        <f aca="false">K37</f>
        <v>260</v>
      </c>
      <c r="E37" s="1472" t="s">
        <v>496</v>
      </c>
      <c r="F37" s="1473" t="n">
        <f aca="false">L37</f>
        <v>2100</v>
      </c>
      <c r="G37" s="1472" t="s">
        <v>496</v>
      </c>
      <c r="H37" s="1472" t="n">
        <v>4</v>
      </c>
      <c r="I37" s="1474" t="s">
        <v>515</v>
      </c>
      <c r="J37" s="1475" t="n">
        <v>130</v>
      </c>
      <c r="K37" s="1209" t="n">
        <v>260</v>
      </c>
      <c r="L37" s="1209" t="n">
        <v>2100</v>
      </c>
      <c r="M37" s="1310" t="n">
        <v>29.3193235706034</v>
      </c>
      <c r="N37" s="1209" t="n">
        <v>2608.47855501925</v>
      </c>
      <c r="O37" s="1209" t="n">
        <v>8557.61725</v>
      </c>
      <c r="P37" s="1212" t="n">
        <v>93768.6933555188</v>
      </c>
      <c r="Q37" s="1367" t="n">
        <v>21945.7163462851</v>
      </c>
      <c r="R37" s="1476" t="n">
        <v>57058.8625003413</v>
      </c>
      <c r="S37" s="1301" t="n">
        <v>115714.409701804</v>
      </c>
      <c r="T37" s="1302" t="n">
        <v>150827.55585586</v>
      </c>
    </row>
    <row r="38" customFormat="false" ht="16.5" hidden="false" customHeight="true" outlineLevel="0" collapsed="false">
      <c r="A38" s="1471" t="s">
        <v>556</v>
      </c>
      <c r="B38" s="1472" t="n">
        <f aca="false">J38</f>
        <v>130</v>
      </c>
      <c r="C38" s="1472" t="s">
        <v>496</v>
      </c>
      <c r="D38" s="1472" t="n">
        <f aca="false">K38</f>
        <v>260</v>
      </c>
      <c r="E38" s="1472" t="s">
        <v>496</v>
      </c>
      <c r="F38" s="1473" t="n">
        <f aca="false">L38</f>
        <v>2150</v>
      </c>
      <c r="G38" s="1472" t="s">
        <v>496</v>
      </c>
      <c r="H38" s="1472" t="n">
        <v>4</v>
      </c>
      <c r="I38" s="1474" t="s">
        <v>515</v>
      </c>
      <c r="J38" s="1475" t="n">
        <v>130</v>
      </c>
      <c r="K38" s="1209" t="n">
        <v>260</v>
      </c>
      <c r="L38" s="1209" t="n">
        <v>2150</v>
      </c>
      <c r="M38" s="1310" t="n">
        <v>29.9134337582437</v>
      </c>
      <c r="N38" s="1209" t="n">
        <v>2683.00651373408</v>
      </c>
      <c r="O38" s="1209" t="n">
        <v>8802.1206</v>
      </c>
      <c r="P38" s="1212" t="n">
        <v>94721.77049157</v>
      </c>
      <c r="Q38" s="1367" t="n">
        <v>22349.0907369427</v>
      </c>
      <c r="R38" s="1476" t="n">
        <v>58107.635916051</v>
      </c>
      <c r="S38" s="1301" t="n">
        <v>117070.861228513</v>
      </c>
      <c r="T38" s="1302" t="n">
        <v>152829.406407621</v>
      </c>
    </row>
    <row r="39" customFormat="false" ht="16.5" hidden="false" customHeight="true" outlineLevel="0" collapsed="false">
      <c r="A39" s="1471" t="s">
        <v>556</v>
      </c>
      <c r="B39" s="1472" t="n">
        <f aca="false">J39</f>
        <v>130</v>
      </c>
      <c r="C39" s="1472" t="s">
        <v>496</v>
      </c>
      <c r="D39" s="1472" t="n">
        <f aca="false">K39</f>
        <v>260</v>
      </c>
      <c r="E39" s="1472" t="s">
        <v>496</v>
      </c>
      <c r="F39" s="1473" t="n">
        <f aca="false">L39</f>
        <v>2200</v>
      </c>
      <c r="G39" s="1472" t="s">
        <v>496</v>
      </c>
      <c r="H39" s="1472" t="n">
        <v>4</v>
      </c>
      <c r="I39" s="1474" t="s">
        <v>515</v>
      </c>
      <c r="J39" s="1475" t="n">
        <v>130</v>
      </c>
      <c r="K39" s="1209" t="n">
        <v>260</v>
      </c>
      <c r="L39" s="1209" t="n">
        <v>2200</v>
      </c>
      <c r="M39" s="1310" t="n">
        <v>30.5245839458839</v>
      </c>
      <c r="N39" s="1209" t="n">
        <v>2757.53447244892</v>
      </c>
      <c r="O39" s="1209" t="n">
        <v>9046.62395</v>
      </c>
      <c r="P39" s="1212" t="n">
        <v>95674.79737467</v>
      </c>
      <c r="Q39" s="1367" t="n">
        <v>22967.9621211936</v>
      </c>
      <c r="R39" s="1476" t="n">
        <v>59716.7015151035</v>
      </c>
      <c r="S39" s="1301" t="n">
        <v>118642.759495864</v>
      </c>
      <c r="T39" s="1302" t="n">
        <v>155391.498889773</v>
      </c>
    </row>
    <row r="40" customFormat="false" ht="16.5" hidden="false" customHeight="true" outlineLevel="0" collapsed="false">
      <c r="A40" s="1471" t="s">
        <v>556</v>
      </c>
      <c r="B40" s="1472" t="n">
        <f aca="false">J40</f>
        <v>130</v>
      </c>
      <c r="C40" s="1472" t="s">
        <v>496</v>
      </c>
      <c r="D40" s="1472" t="n">
        <f aca="false">K40</f>
        <v>260</v>
      </c>
      <c r="E40" s="1472" t="s">
        <v>496</v>
      </c>
      <c r="F40" s="1473" t="n">
        <f aca="false">L40</f>
        <v>2250</v>
      </c>
      <c r="G40" s="1472" t="s">
        <v>496</v>
      </c>
      <c r="H40" s="1472" t="n">
        <v>4</v>
      </c>
      <c r="I40" s="1474" t="s">
        <v>515</v>
      </c>
      <c r="J40" s="1475" t="n">
        <v>130</v>
      </c>
      <c r="K40" s="1209" t="n">
        <v>260</v>
      </c>
      <c r="L40" s="1209" t="n">
        <v>2250</v>
      </c>
      <c r="M40" s="1310" t="n">
        <v>31.1186941335242</v>
      </c>
      <c r="N40" s="1209" t="n">
        <v>2832.06243116375</v>
      </c>
      <c r="O40" s="1209" t="n">
        <v>9291.1273</v>
      </c>
      <c r="P40" s="1212" t="n">
        <v>96627.7740048188</v>
      </c>
      <c r="Q40" s="1367" t="n">
        <v>23371.3365118513</v>
      </c>
      <c r="R40" s="1476" t="n">
        <v>60765.4749308132</v>
      </c>
      <c r="S40" s="1301" t="n">
        <v>119999.11051667</v>
      </c>
      <c r="T40" s="1302" t="n">
        <v>157393.248935632</v>
      </c>
    </row>
    <row r="41" customFormat="false" ht="16.5" hidden="false" customHeight="true" outlineLevel="0" collapsed="false">
      <c r="A41" s="1471" t="s">
        <v>556</v>
      </c>
      <c r="B41" s="1472" t="n">
        <f aca="false">J41</f>
        <v>130</v>
      </c>
      <c r="C41" s="1472" t="s">
        <v>496</v>
      </c>
      <c r="D41" s="1472" t="n">
        <f aca="false">K41</f>
        <v>260</v>
      </c>
      <c r="E41" s="1472" t="s">
        <v>496</v>
      </c>
      <c r="F41" s="1473" t="n">
        <f aca="false">L41</f>
        <v>2300</v>
      </c>
      <c r="G41" s="1472" t="s">
        <v>496</v>
      </c>
      <c r="H41" s="1472" t="n">
        <v>4</v>
      </c>
      <c r="I41" s="1474" t="s">
        <v>515</v>
      </c>
      <c r="J41" s="1475" t="n">
        <v>130</v>
      </c>
      <c r="K41" s="1209" t="n">
        <v>260</v>
      </c>
      <c r="L41" s="1209" t="n">
        <v>2300</v>
      </c>
      <c r="M41" s="1310" t="n">
        <v>31.7128043211645</v>
      </c>
      <c r="N41" s="1209" t="n">
        <v>2906.59038987859</v>
      </c>
      <c r="O41" s="1209" t="n">
        <v>9535.63065</v>
      </c>
      <c r="P41" s="1212" t="n">
        <v>97580.7003820163</v>
      </c>
      <c r="Q41" s="1367" t="n">
        <v>23774.7109025088</v>
      </c>
      <c r="R41" s="1476" t="n">
        <v>61814.2483465228</v>
      </c>
      <c r="S41" s="1301" t="n">
        <v>121355.411284525</v>
      </c>
      <c r="T41" s="1302" t="n">
        <v>159394.948728539</v>
      </c>
    </row>
    <row r="42" customFormat="false" ht="16.5" hidden="false" customHeight="true" outlineLevel="0" collapsed="false">
      <c r="A42" s="1471" t="s">
        <v>556</v>
      </c>
      <c r="B42" s="1472" t="n">
        <f aca="false">J42</f>
        <v>130</v>
      </c>
      <c r="C42" s="1472" t="s">
        <v>496</v>
      </c>
      <c r="D42" s="1472" t="n">
        <f aca="false">K42</f>
        <v>260</v>
      </c>
      <c r="E42" s="1472" t="s">
        <v>496</v>
      </c>
      <c r="F42" s="1473" t="n">
        <f aca="false">L42</f>
        <v>2350</v>
      </c>
      <c r="G42" s="1472" t="s">
        <v>496</v>
      </c>
      <c r="H42" s="1472" t="n">
        <v>4</v>
      </c>
      <c r="I42" s="1474" t="s">
        <v>515</v>
      </c>
      <c r="J42" s="1475" t="n">
        <v>130</v>
      </c>
      <c r="K42" s="1209" t="n">
        <v>260</v>
      </c>
      <c r="L42" s="1209" t="n">
        <v>2350</v>
      </c>
      <c r="M42" s="1310" t="n">
        <v>32.3239545088047</v>
      </c>
      <c r="N42" s="1209" t="n">
        <v>2981.11834859343</v>
      </c>
      <c r="O42" s="1209" t="n">
        <v>9780.134</v>
      </c>
      <c r="P42" s="1212" t="n">
        <v>98533.5763750538</v>
      </c>
      <c r="Q42" s="1367" t="n">
        <v>24393.5822867597</v>
      </c>
      <c r="R42" s="1476" t="n">
        <v>63423.3139455752</v>
      </c>
      <c r="S42" s="1301" t="n">
        <v>122927.158661813</v>
      </c>
      <c r="T42" s="1302" t="n">
        <v>161956.890320629</v>
      </c>
    </row>
    <row r="43" customFormat="false" ht="16.5" hidden="false" customHeight="true" outlineLevel="0" collapsed="false">
      <c r="A43" s="1471" t="s">
        <v>556</v>
      </c>
      <c r="B43" s="1472" t="n">
        <f aca="false">J43</f>
        <v>130</v>
      </c>
      <c r="C43" s="1472" t="s">
        <v>496</v>
      </c>
      <c r="D43" s="1472" t="n">
        <f aca="false">K43</f>
        <v>260</v>
      </c>
      <c r="E43" s="1472" t="s">
        <v>496</v>
      </c>
      <c r="F43" s="1473" t="n">
        <f aca="false">L43</f>
        <v>2400</v>
      </c>
      <c r="G43" s="1472" t="s">
        <v>496</v>
      </c>
      <c r="H43" s="1472" t="n">
        <v>4</v>
      </c>
      <c r="I43" s="1474" t="s">
        <v>515</v>
      </c>
      <c r="J43" s="1475" t="n">
        <v>130</v>
      </c>
      <c r="K43" s="1209" t="n">
        <v>260</v>
      </c>
      <c r="L43" s="1209" t="n">
        <v>2400</v>
      </c>
      <c r="M43" s="1310" t="n">
        <v>32.918064696445</v>
      </c>
      <c r="N43" s="1209" t="n">
        <v>3055.64630730826</v>
      </c>
      <c r="O43" s="1209" t="n">
        <v>10024.63735</v>
      </c>
      <c r="P43" s="1212" t="n">
        <v>99486.40211514</v>
      </c>
      <c r="Q43" s="1367" t="n">
        <v>24796.9566774173</v>
      </c>
      <c r="R43" s="1476" t="n">
        <v>64472.087361285</v>
      </c>
      <c r="S43" s="1301" t="n">
        <v>124283.358792557</v>
      </c>
      <c r="T43" s="1302" t="n">
        <v>163958.489476425</v>
      </c>
    </row>
    <row r="44" customFormat="false" ht="16.5" hidden="false" customHeight="true" outlineLevel="0" collapsed="false">
      <c r="A44" s="1471" t="s">
        <v>556</v>
      </c>
      <c r="B44" s="1472" t="n">
        <f aca="false">J44</f>
        <v>130</v>
      </c>
      <c r="C44" s="1472" t="s">
        <v>496</v>
      </c>
      <c r="D44" s="1472" t="n">
        <f aca="false">K44</f>
        <v>260</v>
      </c>
      <c r="E44" s="1472" t="s">
        <v>496</v>
      </c>
      <c r="F44" s="1473" t="n">
        <f aca="false">L44</f>
        <v>2450</v>
      </c>
      <c r="G44" s="1472" t="s">
        <v>496</v>
      </c>
      <c r="H44" s="1472" t="n">
        <v>4</v>
      </c>
      <c r="I44" s="1474" t="s">
        <v>515</v>
      </c>
      <c r="J44" s="1475" t="n">
        <v>130</v>
      </c>
      <c r="K44" s="1209" t="n">
        <v>260</v>
      </c>
      <c r="L44" s="1209" t="n">
        <v>2450</v>
      </c>
      <c r="M44" s="1310" t="n">
        <v>34.2871257360453</v>
      </c>
      <c r="N44" s="1209" t="n">
        <v>3130.1742660231</v>
      </c>
      <c r="O44" s="1209" t="n">
        <v>10269.1407</v>
      </c>
      <c r="P44" s="1212" t="n">
        <v>112068.274587941</v>
      </c>
      <c r="Q44" s="1367" t="n">
        <v>25415.8280616682</v>
      </c>
      <c r="R44" s="1476" t="n">
        <v>66081.1529603373</v>
      </c>
      <c r="S44" s="1301" t="n">
        <v>137484.102649609</v>
      </c>
      <c r="T44" s="1302" t="n">
        <v>178149.427548279</v>
      </c>
    </row>
    <row r="45" customFormat="false" ht="16.5" hidden="false" customHeight="true" outlineLevel="0" collapsed="false">
      <c r="A45" s="1471" t="s">
        <v>556</v>
      </c>
      <c r="B45" s="1472" t="n">
        <f aca="false">J45</f>
        <v>130</v>
      </c>
      <c r="C45" s="1472" t="s">
        <v>496</v>
      </c>
      <c r="D45" s="1472" t="n">
        <f aca="false">K45</f>
        <v>260</v>
      </c>
      <c r="E45" s="1472" t="s">
        <v>496</v>
      </c>
      <c r="F45" s="1473" t="n">
        <f aca="false">L45</f>
        <v>2500</v>
      </c>
      <c r="G45" s="1472" t="s">
        <v>496</v>
      </c>
      <c r="H45" s="1472" t="n">
        <v>4</v>
      </c>
      <c r="I45" s="1474" t="s">
        <v>515</v>
      </c>
      <c r="J45" s="1475" t="n">
        <v>130</v>
      </c>
      <c r="K45" s="1209" t="n">
        <v>260</v>
      </c>
      <c r="L45" s="1209" t="n">
        <v>2500</v>
      </c>
      <c r="M45" s="1310" t="n">
        <v>34.8812359236855</v>
      </c>
      <c r="N45" s="1209" t="n">
        <v>3204.70222473793</v>
      </c>
      <c r="O45" s="1209" t="n">
        <v>10513.64405</v>
      </c>
      <c r="P45" s="1212" t="n">
        <v>112961.40008436</v>
      </c>
      <c r="Q45" s="1367" t="n">
        <v>25819.2024523258</v>
      </c>
      <c r="R45" s="1476" t="n">
        <v>67129.926376047</v>
      </c>
      <c r="S45" s="1301" t="n">
        <v>138780.602536686</v>
      </c>
      <c r="T45" s="1302" t="n">
        <v>180091.326460407</v>
      </c>
    </row>
    <row r="46" customFormat="false" ht="16.5" hidden="false" customHeight="true" outlineLevel="0" collapsed="false">
      <c r="A46" s="1471" t="s">
        <v>556</v>
      </c>
      <c r="B46" s="1472" t="n">
        <f aca="false">J46</f>
        <v>130</v>
      </c>
      <c r="C46" s="1472" t="s">
        <v>496</v>
      </c>
      <c r="D46" s="1472" t="n">
        <f aca="false">K46</f>
        <v>260</v>
      </c>
      <c r="E46" s="1472" t="s">
        <v>496</v>
      </c>
      <c r="F46" s="1473" t="n">
        <f aca="false">L46</f>
        <v>2550</v>
      </c>
      <c r="G46" s="1472" t="s">
        <v>496</v>
      </c>
      <c r="H46" s="1472" t="n">
        <v>4</v>
      </c>
      <c r="I46" s="1474" t="s">
        <v>515</v>
      </c>
      <c r="J46" s="1475" t="n">
        <v>130</v>
      </c>
      <c r="K46" s="1209" t="n">
        <v>260</v>
      </c>
      <c r="L46" s="1209" t="n">
        <v>2550</v>
      </c>
      <c r="M46" s="1310" t="n">
        <v>35.4923861113258</v>
      </c>
      <c r="N46" s="1209" t="n">
        <v>3279.23018345277</v>
      </c>
      <c r="O46" s="1209" t="n">
        <v>10758.1474</v>
      </c>
      <c r="P46" s="1212" t="n">
        <v>113854.475196619</v>
      </c>
      <c r="Q46" s="1367" t="n">
        <v>26438.0738365768</v>
      </c>
      <c r="R46" s="1476" t="n">
        <v>68738.9919750995</v>
      </c>
      <c r="S46" s="1301" t="n">
        <v>140292.549033196</v>
      </c>
      <c r="T46" s="1302" t="n">
        <v>182593.467171718</v>
      </c>
    </row>
    <row r="47" customFormat="false" ht="16.5" hidden="false" customHeight="true" outlineLevel="0" collapsed="false">
      <c r="A47" s="1471" t="s">
        <v>556</v>
      </c>
      <c r="B47" s="1472" t="n">
        <f aca="false">J47</f>
        <v>130</v>
      </c>
      <c r="C47" s="1472" t="s">
        <v>496</v>
      </c>
      <c r="D47" s="1472" t="n">
        <f aca="false">K47</f>
        <v>260</v>
      </c>
      <c r="E47" s="1472" t="s">
        <v>496</v>
      </c>
      <c r="F47" s="1473" t="n">
        <f aca="false">L47</f>
        <v>2600</v>
      </c>
      <c r="G47" s="1472" t="s">
        <v>496</v>
      </c>
      <c r="H47" s="1472" t="n">
        <v>4</v>
      </c>
      <c r="I47" s="1474" t="s">
        <v>515</v>
      </c>
      <c r="J47" s="1475" t="n">
        <v>130</v>
      </c>
      <c r="K47" s="1209" t="n">
        <v>260</v>
      </c>
      <c r="L47" s="1209" t="n">
        <v>2600</v>
      </c>
      <c r="M47" s="1310" t="n">
        <v>36.0864962989661</v>
      </c>
      <c r="N47" s="1209" t="n">
        <v>3353.7581421676</v>
      </c>
      <c r="O47" s="1209" t="n">
        <v>11002.65075</v>
      </c>
      <c r="P47" s="1212" t="n">
        <v>114747.500055926</v>
      </c>
      <c r="Q47" s="1367" t="n">
        <v>26841.4482272343</v>
      </c>
      <c r="R47" s="1476" t="n">
        <v>69787.7653908092</v>
      </c>
      <c r="S47" s="1301" t="n">
        <v>141588.948283161</v>
      </c>
      <c r="T47" s="1302" t="n">
        <v>184535.265446736</v>
      </c>
    </row>
    <row r="48" customFormat="false" ht="16.5" hidden="false" customHeight="true" outlineLevel="0" collapsed="false">
      <c r="A48" s="1471" t="s">
        <v>556</v>
      </c>
      <c r="B48" s="1472" t="n">
        <f aca="false">J48</f>
        <v>130</v>
      </c>
      <c r="C48" s="1472" t="s">
        <v>496</v>
      </c>
      <c r="D48" s="1472" t="n">
        <f aca="false">K48</f>
        <v>260</v>
      </c>
      <c r="E48" s="1472" t="s">
        <v>496</v>
      </c>
      <c r="F48" s="1473" t="n">
        <f aca="false">L48</f>
        <v>2650</v>
      </c>
      <c r="G48" s="1472" t="s">
        <v>496</v>
      </c>
      <c r="H48" s="1472" t="n">
        <v>4</v>
      </c>
      <c r="I48" s="1474" t="s">
        <v>515</v>
      </c>
      <c r="J48" s="1475" t="n">
        <v>130</v>
      </c>
      <c r="K48" s="1209" t="n">
        <v>260</v>
      </c>
      <c r="L48" s="1209" t="n">
        <v>2650</v>
      </c>
      <c r="M48" s="1310" t="n">
        <v>36.6976464866063</v>
      </c>
      <c r="N48" s="1209" t="n">
        <v>3428.28610088244</v>
      </c>
      <c r="O48" s="1209" t="n">
        <v>11247.1541</v>
      </c>
      <c r="P48" s="1212" t="n">
        <v>115640.474662283</v>
      </c>
      <c r="Q48" s="1367" t="n">
        <v>27460.3196114852</v>
      </c>
      <c r="R48" s="1476" t="n">
        <v>71396.8309898617</v>
      </c>
      <c r="S48" s="1301" t="n">
        <v>143100.794273768</v>
      </c>
      <c r="T48" s="1302" t="n">
        <v>187037.305652144</v>
      </c>
    </row>
    <row r="49" customFormat="false" ht="16.5" hidden="false" customHeight="true" outlineLevel="0" collapsed="false">
      <c r="A49" s="1471" t="s">
        <v>556</v>
      </c>
      <c r="B49" s="1472" t="n">
        <f aca="false">J49</f>
        <v>130</v>
      </c>
      <c r="C49" s="1472" t="s">
        <v>496</v>
      </c>
      <c r="D49" s="1472" t="n">
        <f aca="false">K49</f>
        <v>260</v>
      </c>
      <c r="E49" s="1472" t="s">
        <v>496</v>
      </c>
      <c r="F49" s="1473" t="n">
        <f aca="false">L49</f>
        <v>2700</v>
      </c>
      <c r="G49" s="1472" t="s">
        <v>496</v>
      </c>
      <c r="H49" s="1472" t="n">
        <v>4</v>
      </c>
      <c r="I49" s="1474" t="s">
        <v>515</v>
      </c>
      <c r="J49" s="1475" t="n">
        <v>130</v>
      </c>
      <c r="K49" s="1209" t="n">
        <v>260</v>
      </c>
      <c r="L49" s="1209" t="n">
        <v>2700</v>
      </c>
      <c r="M49" s="1310" t="n">
        <v>37.3702566742466</v>
      </c>
      <c r="N49" s="1209" t="n">
        <v>3502.81405959727</v>
      </c>
      <c r="O49" s="1209" t="n">
        <v>11491.65745</v>
      </c>
      <c r="P49" s="1212" t="n">
        <v>116603.656971424</v>
      </c>
      <c r="Q49" s="1367" t="n">
        <v>27863.6940021427</v>
      </c>
      <c r="R49" s="1476" t="n">
        <v>72445.6044055712</v>
      </c>
      <c r="S49" s="1301" t="n">
        <v>144467.350973567</v>
      </c>
      <c r="T49" s="1302" t="n">
        <v>189049.261376995</v>
      </c>
    </row>
    <row r="50" customFormat="false" ht="16.5" hidden="false" customHeight="true" outlineLevel="0" collapsed="false">
      <c r="A50" s="1471" t="s">
        <v>556</v>
      </c>
      <c r="B50" s="1472" t="n">
        <f aca="false">J50</f>
        <v>130</v>
      </c>
      <c r="C50" s="1472" t="s">
        <v>496</v>
      </c>
      <c r="D50" s="1472" t="n">
        <f aca="false">K50</f>
        <v>260</v>
      </c>
      <c r="E50" s="1472" t="s">
        <v>496</v>
      </c>
      <c r="F50" s="1473" t="n">
        <f aca="false">L50</f>
        <v>2750</v>
      </c>
      <c r="G50" s="1472" t="s">
        <v>496</v>
      </c>
      <c r="H50" s="1472" t="n">
        <v>4</v>
      </c>
      <c r="I50" s="1474" t="s">
        <v>515</v>
      </c>
      <c r="J50" s="1475" t="n">
        <v>130</v>
      </c>
      <c r="K50" s="1209" t="n">
        <v>260</v>
      </c>
      <c r="L50" s="1209" t="n">
        <v>2750</v>
      </c>
      <c r="M50" s="1310" t="n">
        <v>37.9643668618868</v>
      </c>
      <c r="N50" s="1209" t="n">
        <v>3577.34201831211</v>
      </c>
      <c r="O50" s="1209" t="n">
        <v>11736.1608</v>
      </c>
      <c r="P50" s="1212" t="n">
        <v>117496.531071878</v>
      </c>
      <c r="Q50" s="1367" t="n">
        <v>28267.0683928004</v>
      </c>
      <c r="R50" s="1476" t="n">
        <v>73494.377821281</v>
      </c>
      <c r="S50" s="1301" t="n">
        <v>145763.599464678</v>
      </c>
      <c r="T50" s="1302" t="n">
        <v>190990.908893158</v>
      </c>
    </row>
    <row r="51" customFormat="false" ht="16.5" hidden="false" customHeight="true" outlineLevel="0" collapsed="false">
      <c r="A51" s="1471" t="s">
        <v>556</v>
      </c>
      <c r="B51" s="1472" t="n">
        <f aca="false">J51</f>
        <v>130</v>
      </c>
      <c r="C51" s="1472" t="s">
        <v>496</v>
      </c>
      <c r="D51" s="1472" t="n">
        <f aca="false">K51</f>
        <v>260</v>
      </c>
      <c r="E51" s="1472" t="s">
        <v>496</v>
      </c>
      <c r="F51" s="1473" t="n">
        <f aca="false">L51</f>
        <v>2800</v>
      </c>
      <c r="G51" s="1472" t="s">
        <v>496</v>
      </c>
      <c r="H51" s="1472" t="n">
        <v>4</v>
      </c>
      <c r="I51" s="1474" t="s">
        <v>515</v>
      </c>
      <c r="J51" s="1475" t="n">
        <v>130</v>
      </c>
      <c r="K51" s="1209" t="n">
        <v>260</v>
      </c>
      <c r="L51" s="1209" t="n">
        <v>2800</v>
      </c>
      <c r="M51" s="1310" t="n">
        <v>38.5755170495271</v>
      </c>
      <c r="N51" s="1209" t="n">
        <v>3651.86997702695</v>
      </c>
      <c r="O51" s="1209" t="n">
        <v>11980.66415</v>
      </c>
      <c r="P51" s="1212" t="n">
        <v>118389.354788171</v>
      </c>
      <c r="Q51" s="1367" t="n">
        <v>28885.9397770513</v>
      </c>
      <c r="R51" s="1476" t="n">
        <v>75103.4434203334</v>
      </c>
      <c r="S51" s="1301" t="n">
        <v>147275.294565223</v>
      </c>
      <c r="T51" s="1302" t="n">
        <v>193492.798208505</v>
      </c>
    </row>
    <row r="52" customFormat="false" ht="16.5" hidden="false" customHeight="true" outlineLevel="0" collapsed="false">
      <c r="A52" s="1471" t="s">
        <v>556</v>
      </c>
      <c r="B52" s="1472" t="n">
        <f aca="false">J52</f>
        <v>130</v>
      </c>
      <c r="C52" s="1472" t="s">
        <v>496</v>
      </c>
      <c r="D52" s="1472" t="n">
        <f aca="false">K52</f>
        <v>260</v>
      </c>
      <c r="E52" s="1472" t="s">
        <v>496</v>
      </c>
      <c r="F52" s="1473" t="n">
        <f aca="false">L52</f>
        <v>2850</v>
      </c>
      <c r="G52" s="1472" t="s">
        <v>496</v>
      </c>
      <c r="H52" s="1472" t="n">
        <v>4</v>
      </c>
      <c r="I52" s="1474" t="s">
        <v>515</v>
      </c>
      <c r="J52" s="1475" t="n">
        <v>130</v>
      </c>
      <c r="K52" s="1209" t="n">
        <v>260</v>
      </c>
      <c r="L52" s="1209" t="n">
        <v>2850</v>
      </c>
      <c r="M52" s="1310" t="n">
        <v>40.0316272371674</v>
      </c>
      <c r="N52" s="1209" t="n">
        <v>3726.39793574178</v>
      </c>
      <c r="O52" s="1209" t="n">
        <v>12225.1675</v>
      </c>
      <c r="P52" s="1212" t="n">
        <v>124129.299757073</v>
      </c>
      <c r="Q52" s="1367" t="n">
        <v>29289.3141677089</v>
      </c>
      <c r="R52" s="1476" t="n">
        <v>76152.216836043</v>
      </c>
      <c r="S52" s="1301" t="n">
        <v>153418.613924781</v>
      </c>
      <c r="T52" s="1302" t="n">
        <v>200281.516593116</v>
      </c>
    </row>
    <row r="53" customFormat="false" ht="16.5" hidden="false" customHeight="true" outlineLevel="0" collapsed="false">
      <c r="A53" s="1471" t="s">
        <v>556</v>
      </c>
      <c r="B53" s="1472" t="n">
        <f aca="false">J53</f>
        <v>130</v>
      </c>
      <c r="C53" s="1472" t="s">
        <v>496</v>
      </c>
      <c r="D53" s="1472" t="n">
        <f aca="false">K53</f>
        <v>260</v>
      </c>
      <c r="E53" s="1472" t="s">
        <v>496</v>
      </c>
      <c r="F53" s="1473" t="n">
        <f aca="false">L53</f>
        <v>2900</v>
      </c>
      <c r="G53" s="1472" t="s">
        <v>496</v>
      </c>
      <c r="H53" s="1472" t="n">
        <v>4</v>
      </c>
      <c r="I53" s="1474" t="s">
        <v>515</v>
      </c>
      <c r="J53" s="1475" t="n">
        <v>130</v>
      </c>
      <c r="K53" s="1209" t="n">
        <v>260</v>
      </c>
      <c r="L53" s="1209" t="n">
        <v>2900</v>
      </c>
      <c r="M53" s="1310" t="n">
        <v>40.6427774248076</v>
      </c>
      <c r="N53" s="1209" t="n">
        <v>3800.92589445662</v>
      </c>
      <c r="O53" s="1209" t="n">
        <v>12469.67085</v>
      </c>
      <c r="P53" s="1212" t="n">
        <v>124994.004650989</v>
      </c>
      <c r="Q53" s="1367" t="n">
        <v>29908.1855519598</v>
      </c>
      <c r="R53" s="1476" t="n">
        <v>77761.2824350955</v>
      </c>
      <c r="S53" s="1301" t="n">
        <v>154902.190202949</v>
      </c>
      <c r="T53" s="1302" t="n">
        <v>202755.287086084</v>
      </c>
    </row>
    <row r="54" customFormat="false" ht="16.5" hidden="false" customHeight="true" outlineLevel="0" collapsed="false">
      <c r="A54" s="1471" t="s">
        <v>556</v>
      </c>
      <c r="B54" s="1472" t="n">
        <f aca="false">J54</f>
        <v>130</v>
      </c>
      <c r="C54" s="1472" t="s">
        <v>496</v>
      </c>
      <c r="D54" s="1472" t="n">
        <f aca="false">K54</f>
        <v>260</v>
      </c>
      <c r="E54" s="1472" t="s">
        <v>496</v>
      </c>
      <c r="F54" s="1473" t="n">
        <f aca="false">L54</f>
        <v>2950</v>
      </c>
      <c r="G54" s="1472" t="s">
        <v>496</v>
      </c>
      <c r="H54" s="1472" t="n">
        <v>4</v>
      </c>
      <c r="I54" s="1474" t="s">
        <v>515</v>
      </c>
      <c r="J54" s="1475" t="n">
        <v>130</v>
      </c>
      <c r="K54" s="1209" t="n">
        <v>260</v>
      </c>
      <c r="L54" s="1209" t="n">
        <v>2950</v>
      </c>
      <c r="M54" s="1310" t="n">
        <v>41.2368876124479</v>
      </c>
      <c r="N54" s="1209" t="n">
        <v>3875.45385317145</v>
      </c>
      <c r="O54" s="1209" t="n">
        <v>12714.1742</v>
      </c>
      <c r="P54" s="1212" t="n">
        <v>125858.659160745</v>
      </c>
      <c r="Q54" s="1367" t="n">
        <v>30311.5599426173</v>
      </c>
      <c r="R54" s="1476" t="n">
        <v>78810.0558508052</v>
      </c>
      <c r="S54" s="1301" t="n">
        <v>156170.219103362</v>
      </c>
      <c r="T54" s="1302" t="n">
        <v>204668.71501155</v>
      </c>
    </row>
    <row r="55" customFormat="false" ht="16.5" hidden="false" customHeight="true" outlineLevel="0" collapsed="false">
      <c r="A55" s="1477" t="s">
        <v>556</v>
      </c>
      <c r="B55" s="1478" t="n">
        <f aca="false">J55</f>
        <v>130</v>
      </c>
      <c r="C55" s="1478" t="s">
        <v>496</v>
      </c>
      <c r="D55" s="1478" t="n">
        <f aca="false">K55</f>
        <v>260</v>
      </c>
      <c r="E55" s="1478" t="s">
        <v>496</v>
      </c>
      <c r="F55" s="1479" t="n">
        <f aca="false">L55</f>
        <v>3000</v>
      </c>
      <c r="G55" s="1478" t="s">
        <v>496</v>
      </c>
      <c r="H55" s="1478" t="n">
        <v>4</v>
      </c>
      <c r="I55" s="1480" t="s">
        <v>515</v>
      </c>
      <c r="J55" s="1481" t="n">
        <v>130</v>
      </c>
      <c r="K55" s="1220" t="n">
        <v>260</v>
      </c>
      <c r="L55" s="1220" t="n">
        <v>3000</v>
      </c>
      <c r="M55" s="1247" t="n">
        <v>41.8480378000882</v>
      </c>
      <c r="N55" s="1220" t="n">
        <v>3949.98181188629</v>
      </c>
      <c r="O55" s="1220" t="n">
        <v>12958.67755</v>
      </c>
      <c r="P55" s="1223" t="n">
        <v>127793.380464315</v>
      </c>
      <c r="Q55" s="1369" t="n">
        <v>30930.4313268684</v>
      </c>
      <c r="R55" s="1482" t="n">
        <v>80419.1214498576</v>
      </c>
      <c r="S55" s="1304" t="n">
        <v>158723.811791183</v>
      </c>
      <c r="T55" s="1305" t="n">
        <v>208212.501914173</v>
      </c>
    </row>
    <row r="56" customFormat="false" ht="24" hidden="false" customHeight="true" outlineLevel="0" collapsed="false">
      <c r="A56" s="1201" t="s">
        <v>538</v>
      </c>
      <c r="B56" s="1201"/>
      <c r="C56" s="1201"/>
      <c r="D56" s="1201"/>
      <c r="E56" s="1201"/>
      <c r="F56" s="1201"/>
      <c r="G56" s="1201"/>
      <c r="H56" s="1201"/>
      <c r="I56" s="1201"/>
      <c r="J56" s="1201"/>
      <c r="K56" s="1201"/>
      <c r="L56" s="1201"/>
      <c r="M56" s="1201"/>
      <c r="N56" s="1201"/>
      <c r="O56" s="1201"/>
      <c r="P56" s="1201"/>
      <c r="Q56" s="1201"/>
      <c r="R56" s="1201"/>
      <c r="S56" s="1201"/>
      <c r="T56" s="1201"/>
    </row>
    <row r="57" customFormat="false" ht="15.75" hidden="false" customHeight="true" outlineLevel="0" collapsed="false">
      <c r="A57" s="1201"/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  <c r="T57" s="1201"/>
    </row>
    <row r="58" customFormat="false" ht="16.5" hidden="false" customHeight="true" outlineLevel="0" collapsed="false">
      <c r="A58" s="1465" t="s">
        <v>556</v>
      </c>
      <c r="B58" s="1466" t="n">
        <f aca="false">J58</f>
        <v>150</v>
      </c>
      <c r="C58" s="1466" t="s">
        <v>496</v>
      </c>
      <c r="D58" s="1466" t="n">
        <f aca="false">K58</f>
        <v>300</v>
      </c>
      <c r="E58" s="1466" t="s">
        <v>496</v>
      </c>
      <c r="F58" s="1467" t="n">
        <f aca="false">L58</f>
        <v>700</v>
      </c>
      <c r="G58" s="1466" t="s">
        <v>496</v>
      </c>
      <c r="H58" s="1466" t="n">
        <v>4</v>
      </c>
      <c r="I58" s="1468" t="s">
        <v>515</v>
      </c>
      <c r="J58" s="1469" t="n">
        <v>150</v>
      </c>
      <c r="K58" s="1226" t="n">
        <v>300</v>
      </c>
      <c r="L58" s="1226" t="n">
        <v>700</v>
      </c>
      <c r="M58" s="1409" t="n">
        <v>15.9467114109184</v>
      </c>
      <c r="N58" s="1226" t="n">
        <v>700.178477694939</v>
      </c>
      <c r="O58" s="1226" t="n">
        <v>1951.764815</v>
      </c>
      <c r="P58" s="1229" t="n">
        <v>39151.9166059575</v>
      </c>
      <c r="Q58" s="1372" t="n">
        <v>8780.15005952144</v>
      </c>
      <c r="R58" s="1470" t="n">
        <v>23706.4051607079</v>
      </c>
      <c r="S58" s="1298" t="n">
        <v>47932.066665479</v>
      </c>
      <c r="T58" s="1299" t="n">
        <v>62858.3217666654</v>
      </c>
    </row>
    <row r="59" customFormat="false" ht="16.5" hidden="false" customHeight="true" outlineLevel="0" collapsed="false">
      <c r="A59" s="1471" t="s">
        <v>556</v>
      </c>
      <c r="B59" s="1472" t="n">
        <f aca="false">J59</f>
        <v>150</v>
      </c>
      <c r="C59" s="1472" t="s">
        <v>496</v>
      </c>
      <c r="D59" s="1472" t="n">
        <f aca="false">K59</f>
        <v>300</v>
      </c>
      <c r="E59" s="1472" t="s">
        <v>496</v>
      </c>
      <c r="F59" s="1473" t="n">
        <f aca="false">L59</f>
        <v>750</v>
      </c>
      <c r="G59" s="1472" t="s">
        <v>496</v>
      </c>
      <c r="H59" s="1466" t="n">
        <v>4</v>
      </c>
      <c r="I59" s="1468" t="s">
        <v>515</v>
      </c>
      <c r="J59" s="1475" t="n">
        <v>150</v>
      </c>
      <c r="K59" s="1209" t="n">
        <v>300</v>
      </c>
      <c r="L59" s="1209" t="n">
        <v>750</v>
      </c>
      <c r="M59" s="1310" t="n">
        <v>16.8329820408305</v>
      </c>
      <c r="N59" s="1209" t="n">
        <v>800.203974508502</v>
      </c>
      <c r="O59" s="1209" t="n">
        <v>2230.58836</v>
      </c>
      <c r="P59" s="1212" t="n">
        <v>40330.074873735</v>
      </c>
      <c r="Q59" s="1367" t="n">
        <v>9229.126899277</v>
      </c>
      <c r="R59" s="1476" t="n">
        <v>24918.6426280478</v>
      </c>
      <c r="S59" s="1301" t="n">
        <v>49559.201773012</v>
      </c>
      <c r="T59" s="1302" t="n">
        <v>65248.7175017828</v>
      </c>
    </row>
    <row r="60" customFormat="false" ht="16.5" hidden="false" customHeight="true" outlineLevel="0" collapsed="false">
      <c r="A60" s="1471" t="s">
        <v>556</v>
      </c>
      <c r="B60" s="1472" t="n">
        <f aca="false">J60</f>
        <v>150</v>
      </c>
      <c r="C60" s="1472" t="s">
        <v>496</v>
      </c>
      <c r="D60" s="1472" t="n">
        <f aca="false">K60</f>
        <v>300</v>
      </c>
      <c r="E60" s="1472" t="s">
        <v>496</v>
      </c>
      <c r="F60" s="1473" t="n">
        <f aca="false">L60</f>
        <v>800</v>
      </c>
      <c r="G60" s="1472" t="s">
        <v>496</v>
      </c>
      <c r="H60" s="1466" t="n">
        <v>4</v>
      </c>
      <c r="I60" s="1468" t="s">
        <v>515</v>
      </c>
      <c r="J60" s="1475" t="n">
        <v>150</v>
      </c>
      <c r="K60" s="1209" t="n">
        <v>300</v>
      </c>
      <c r="L60" s="1209" t="n">
        <v>800</v>
      </c>
      <c r="M60" s="1310" t="n">
        <v>17.7192526707426</v>
      </c>
      <c r="N60" s="1209" t="n">
        <v>900.229471322064</v>
      </c>
      <c r="O60" s="1209" t="n">
        <v>2509.411905</v>
      </c>
      <c r="P60" s="1212" t="n">
        <v>41508.2332727213</v>
      </c>
      <c r="Q60" s="1367" t="n">
        <v>9678.10373903254</v>
      </c>
      <c r="R60" s="1476" t="n">
        <v>26130.8800953878</v>
      </c>
      <c r="S60" s="1301" t="n">
        <v>51186.3370117538</v>
      </c>
      <c r="T60" s="1302" t="n">
        <v>67639.1133681091</v>
      </c>
    </row>
    <row r="61" customFormat="false" ht="16.5" hidden="false" customHeight="true" outlineLevel="0" collapsed="false">
      <c r="A61" s="1471" t="s">
        <v>556</v>
      </c>
      <c r="B61" s="1472" t="n">
        <f aca="false">J61</f>
        <v>150</v>
      </c>
      <c r="C61" s="1472" t="s">
        <v>496</v>
      </c>
      <c r="D61" s="1472" t="n">
        <f aca="false">K61</f>
        <v>300</v>
      </c>
      <c r="E61" s="1472" t="s">
        <v>496</v>
      </c>
      <c r="F61" s="1473" t="n">
        <f aca="false">L61</f>
        <v>850</v>
      </c>
      <c r="G61" s="1472" t="s">
        <v>496</v>
      </c>
      <c r="H61" s="1466" t="n">
        <v>4</v>
      </c>
      <c r="I61" s="1468" t="s">
        <v>515</v>
      </c>
      <c r="J61" s="1475" t="n">
        <v>150</v>
      </c>
      <c r="K61" s="1209" t="n">
        <v>300</v>
      </c>
      <c r="L61" s="1209" t="n">
        <v>850</v>
      </c>
      <c r="M61" s="1310" t="n">
        <v>18.6225633006547</v>
      </c>
      <c r="N61" s="1209" t="n">
        <v>1000.25496813563</v>
      </c>
      <c r="O61" s="1209" t="n">
        <v>2788.23545</v>
      </c>
      <c r="P61" s="1212" t="n">
        <v>42686.3916717075</v>
      </c>
      <c r="Q61" s="1367" t="n">
        <v>10342.5775723815</v>
      </c>
      <c r="R61" s="1476" t="n">
        <v>27924.9594454299</v>
      </c>
      <c r="S61" s="1301" t="n">
        <v>53028.969244089</v>
      </c>
      <c r="T61" s="1302" t="n">
        <v>70611.3511171374</v>
      </c>
    </row>
    <row r="62" customFormat="false" ht="16.5" hidden="false" customHeight="true" outlineLevel="0" collapsed="false">
      <c r="A62" s="1471" t="s">
        <v>556</v>
      </c>
      <c r="B62" s="1472" t="n">
        <f aca="false">J62</f>
        <v>150</v>
      </c>
      <c r="C62" s="1472" t="s">
        <v>496</v>
      </c>
      <c r="D62" s="1472" t="n">
        <f aca="false">K62</f>
        <v>300</v>
      </c>
      <c r="E62" s="1472" t="s">
        <v>496</v>
      </c>
      <c r="F62" s="1473" t="n">
        <f aca="false">L62</f>
        <v>900</v>
      </c>
      <c r="G62" s="1472" t="s">
        <v>496</v>
      </c>
      <c r="H62" s="1466" t="n">
        <v>4</v>
      </c>
      <c r="I62" s="1468" t="s">
        <v>515</v>
      </c>
      <c r="J62" s="1475" t="n">
        <v>150</v>
      </c>
      <c r="K62" s="1209" t="n">
        <v>300</v>
      </c>
      <c r="L62" s="1209" t="n">
        <v>900</v>
      </c>
      <c r="M62" s="1310" t="n">
        <v>19.6678339305668</v>
      </c>
      <c r="N62" s="1209" t="n">
        <v>1100.28046494919</v>
      </c>
      <c r="O62" s="1209" t="n">
        <v>3067.058995</v>
      </c>
      <c r="P62" s="1212" t="n">
        <v>46935.4601615963</v>
      </c>
      <c r="Q62" s="1367" t="n">
        <v>10791.554412137</v>
      </c>
      <c r="R62" s="1476" t="n">
        <v>29137.19691277</v>
      </c>
      <c r="S62" s="1301" t="n">
        <v>57727.0145737333</v>
      </c>
      <c r="T62" s="1302" t="n">
        <v>76072.6570743662</v>
      </c>
    </row>
    <row r="63" customFormat="false" ht="16.5" hidden="false" customHeight="true" outlineLevel="0" collapsed="false">
      <c r="A63" s="1471" t="s">
        <v>556</v>
      </c>
      <c r="B63" s="1472" t="n">
        <f aca="false">J63</f>
        <v>150</v>
      </c>
      <c r="C63" s="1472" t="s">
        <v>496</v>
      </c>
      <c r="D63" s="1472" t="n">
        <f aca="false">K63</f>
        <v>300</v>
      </c>
      <c r="E63" s="1472" t="s">
        <v>496</v>
      </c>
      <c r="F63" s="1473" t="n">
        <f aca="false">L63</f>
        <v>950</v>
      </c>
      <c r="G63" s="1472" t="s">
        <v>496</v>
      </c>
      <c r="H63" s="1466" t="n">
        <v>4</v>
      </c>
      <c r="I63" s="1468" t="s">
        <v>515</v>
      </c>
      <c r="J63" s="1475" t="n">
        <v>150</v>
      </c>
      <c r="K63" s="1209" t="n">
        <v>300</v>
      </c>
      <c r="L63" s="1209" t="n">
        <v>950</v>
      </c>
      <c r="M63" s="1310" t="n">
        <v>20.5711445604789</v>
      </c>
      <c r="N63" s="1209" t="n">
        <v>1200.30596176275</v>
      </c>
      <c r="O63" s="1209" t="n">
        <v>3345.88254</v>
      </c>
      <c r="P63" s="1212" t="n">
        <v>48113.6185605825</v>
      </c>
      <c r="Q63" s="1367" t="n">
        <v>11456.0282454859</v>
      </c>
      <c r="R63" s="1476" t="n">
        <v>30931.2762628119</v>
      </c>
      <c r="S63" s="1301" t="n">
        <v>59569.6468060684</v>
      </c>
      <c r="T63" s="1302" t="n">
        <v>79044.8948233944</v>
      </c>
    </row>
    <row r="64" customFormat="false" ht="16.5" hidden="false" customHeight="true" outlineLevel="0" collapsed="false">
      <c r="A64" s="1471" t="s">
        <v>556</v>
      </c>
      <c r="B64" s="1472" t="n">
        <f aca="false">J64</f>
        <v>150</v>
      </c>
      <c r="C64" s="1472" t="s">
        <v>496</v>
      </c>
      <c r="D64" s="1472" t="n">
        <f aca="false">K64</f>
        <v>300</v>
      </c>
      <c r="E64" s="1472" t="s">
        <v>496</v>
      </c>
      <c r="F64" s="1473" t="n">
        <f aca="false">L64</f>
        <v>1000</v>
      </c>
      <c r="G64" s="1472" t="s">
        <v>496</v>
      </c>
      <c r="H64" s="1466" t="n">
        <v>4</v>
      </c>
      <c r="I64" s="1468" t="s">
        <v>515</v>
      </c>
      <c r="J64" s="1475" t="n">
        <v>150</v>
      </c>
      <c r="K64" s="1209" t="n">
        <v>300</v>
      </c>
      <c r="L64" s="1209" t="n">
        <v>1000</v>
      </c>
      <c r="M64" s="1310" t="n">
        <v>21.4574151903911</v>
      </c>
      <c r="N64" s="1209" t="n">
        <v>1300.33145857631</v>
      </c>
      <c r="O64" s="1209" t="n">
        <v>3624.706085</v>
      </c>
      <c r="P64" s="1212" t="n">
        <v>49291.77682836</v>
      </c>
      <c r="Q64" s="1367" t="n">
        <v>11905.0050852415</v>
      </c>
      <c r="R64" s="1476" t="n">
        <v>32143.5137301519</v>
      </c>
      <c r="S64" s="1301" t="n">
        <v>61196.7819136015</v>
      </c>
      <c r="T64" s="1302" t="n">
        <v>81435.290558512</v>
      </c>
    </row>
    <row r="65" customFormat="false" ht="16.5" hidden="false" customHeight="true" outlineLevel="0" collapsed="false">
      <c r="A65" s="1471" t="s">
        <v>556</v>
      </c>
      <c r="B65" s="1472" t="n">
        <f aca="false">J65</f>
        <v>150</v>
      </c>
      <c r="C65" s="1472" t="s">
        <v>496</v>
      </c>
      <c r="D65" s="1472" t="n">
        <f aca="false">K65</f>
        <v>300</v>
      </c>
      <c r="E65" s="1472" t="s">
        <v>496</v>
      </c>
      <c r="F65" s="1473" t="n">
        <f aca="false">L65</f>
        <v>1050</v>
      </c>
      <c r="G65" s="1472" t="s">
        <v>496</v>
      </c>
      <c r="H65" s="1466" t="n">
        <v>4</v>
      </c>
      <c r="I65" s="1468" t="s">
        <v>515</v>
      </c>
      <c r="J65" s="1475" t="n">
        <v>150</v>
      </c>
      <c r="K65" s="1209" t="n">
        <v>300</v>
      </c>
      <c r="L65" s="1209" t="n">
        <v>1050</v>
      </c>
      <c r="M65" s="1310" t="n">
        <v>22.3607258203032</v>
      </c>
      <c r="N65" s="1209" t="n">
        <v>1400.35695538988</v>
      </c>
      <c r="O65" s="1209" t="n">
        <v>3903.52963</v>
      </c>
      <c r="P65" s="1212" t="n">
        <v>50469.9352273463</v>
      </c>
      <c r="Q65" s="1367" t="n">
        <v>12569.4789185904</v>
      </c>
      <c r="R65" s="1476" t="n">
        <v>33937.593080194</v>
      </c>
      <c r="S65" s="1301" t="n">
        <v>63039.4141459366</v>
      </c>
      <c r="T65" s="1302" t="n">
        <v>84407.5283075403</v>
      </c>
    </row>
    <row r="66" customFormat="false" ht="16.5" hidden="false" customHeight="true" outlineLevel="0" collapsed="false">
      <c r="A66" s="1471" t="s">
        <v>556</v>
      </c>
      <c r="B66" s="1472" t="n">
        <f aca="false">J66</f>
        <v>150</v>
      </c>
      <c r="C66" s="1472" t="s">
        <v>496</v>
      </c>
      <c r="D66" s="1472" t="n">
        <f aca="false">K66</f>
        <v>300</v>
      </c>
      <c r="E66" s="1472" t="s">
        <v>496</v>
      </c>
      <c r="F66" s="1473" t="n">
        <f aca="false">L66</f>
        <v>1100</v>
      </c>
      <c r="G66" s="1472" t="s">
        <v>496</v>
      </c>
      <c r="H66" s="1466" t="n">
        <v>4</v>
      </c>
      <c r="I66" s="1468" t="s">
        <v>515</v>
      </c>
      <c r="J66" s="1475" t="n">
        <v>150</v>
      </c>
      <c r="K66" s="1209" t="n">
        <v>300</v>
      </c>
      <c r="L66" s="1209" t="n">
        <v>1100</v>
      </c>
      <c r="M66" s="1310" t="n">
        <v>23.2469964502153</v>
      </c>
      <c r="N66" s="1209" t="n">
        <v>1500.38245220344</v>
      </c>
      <c r="O66" s="1209" t="n">
        <v>4182.353175</v>
      </c>
      <c r="P66" s="1212" t="n">
        <v>51648.0934951238</v>
      </c>
      <c r="Q66" s="1367" t="n">
        <v>13018.4557583459</v>
      </c>
      <c r="R66" s="1476" t="n">
        <v>35149.8305475341</v>
      </c>
      <c r="S66" s="1301" t="n">
        <v>64666.5492534697</v>
      </c>
      <c r="T66" s="1302" t="n">
        <v>86797.9240426578</v>
      </c>
    </row>
    <row r="67" customFormat="false" ht="16.5" hidden="false" customHeight="true" outlineLevel="0" collapsed="false">
      <c r="A67" s="1471" t="s">
        <v>556</v>
      </c>
      <c r="B67" s="1472" t="n">
        <f aca="false">J67</f>
        <v>150</v>
      </c>
      <c r="C67" s="1472" t="s">
        <v>496</v>
      </c>
      <c r="D67" s="1472" t="n">
        <f aca="false">K67</f>
        <v>300</v>
      </c>
      <c r="E67" s="1472" t="s">
        <v>496</v>
      </c>
      <c r="F67" s="1473" t="n">
        <f aca="false">L67</f>
        <v>1150</v>
      </c>
      <c r="G67" s="1472" t="s">
        <v>496</v>
      </c>
      <c r="H67" s="1466" t="n">
        <v>4</v>
      </c>
      <c r="I67" s="1468" t="s">
        <v>515</v>
      </c>
      <c r="J67" s="1475" t="n">
        <v>150</v>
      </c>
      <c r="K67" s="1209" t="n">
        <v>300</v>
      </c>
      <c r="L67" s="1209" t="n">
        <v>1150</v>
      </c>
      <c r="M67" s="1310" t="n">
        <v>24.1332670801274</v>
      </c>
      <c r="N67" s="1209" t="n">
        <v>1600.407949017</v>
      </c>
      <c r="O67" s="1209" t="n">
        <v>4461.17672</v>
      </c>
      <c r="P67" s="1212" t="n">
        <v>52518.1709937263</v>
      </c>
      <c r="Q67" s="1367" t="n">
        <v>13467.4325981014</v>
      </c>
      <c r="R67" s="1476" t="n">
        <v>36362.0680148739</v>
      </c>
      <c r="S67" s="1301" t="n">
        <v>65985.6035918277</v>
      </c>
      <c r="T67" s="1302" t="n">
        <v>88880.2390086002</v>
      </c>
    </row>
    <row r="68" customFormat="false" ht="16.5" hidden="false" customHeight="true" outlineLevel="0" collapsed="false">
      <c r="A68" s="1471" t="s">
        <v>556</v>
      </c>
      <c r="B68" s="1472" t="n">
        <f aca="false">J68</f>
        <v>150</v>
      </c>
      <c r="C68" s="1472" t="s">
        <v>496</v>
      </c>
      <c r="D68" s="1472" t="n">
        <f aca="false">K68</f>
        <v>300</v>
      </c>
      <c r="E68" s="1472" t="s">
        <v>496</v>
      </c>
      <c r="F68" s="1473" t="n">
        <f aca="false">L68</f>
        <v>1200</v>
      </c>
      <c r="G68" s="1472" t="s">
        <v>496</v>
      </c>
      <c r="H68" s="1466" t="n">
        <v>4</v>
      </c>
      <c r="I68" s="1468" t="s">
        <v>515</v>
      </c>
      <c r="J68" s="1475" t="n">
        <v>150</v>
      </c>
      <c r="K68" s="1209" t="n">
        <v>300</v>
      </c>
      <c r="L68" s="1209" t="n">
        <v>1200</v>
      </c>
      <c r="M68" s="1310" t="n">
        <v>25.1935777100395</v>
      </c>
      <c r="N68" s="1209" t="n">
        <v>1700.43344583057</v>
      </c>
      <c r="O68" s="1209" t="n">
        <v>4740.000265</v>
      </c>
      <c r="P68" s="1212" t="n">
        <v>53458.2550521</v>
      </c>
      <c r="Q68" s="1367" t="n">
        <v>14131.9064314503</v>
      </c>
      <c r="R68" s="1476" t="n">
        <v>38156.147364916</v>
      </c>
      <c r="S68" s="1301" t="n">
        <v>67590.1614835503</v>
      </c>
      <c r="T68" s="1302" t="n">
        <v>91614.402417016</v>
      </c>
    </row>
    <row r="69" customFormat="false" ht="16.5" hidden="false" customHeight="true" outlineLevel="0" collapsed="false">
      <c r="A69" s="1471" t="s">
        <v>556</v>
      </c>
      <c r="B69" s="1472" t="n">
        <f aca="false">J69</f>
        <v>150</v>
      </c>
      <c r="C69" s="1472" t="s">
        <v>496</v>
      </c>
      <c r="D69" s="1472" t="n">
        <f aca="false">K69</f>
        <v>300</v>
      </c>
      <c r="E69" s="1472" t="s">
        <v>496</v>
      </c>
      <c r="F69" s="1473" t="n">
        <f aca="false">L69</f>
        <v>1250</v>
      </c>
      <c r="G69" s="1472" t="s">
        <v>496</v>
      </c>
      <c r="H69" s="1466" t="n">
        <v>4</v>
      </c>
      <c r="I69" s="1468" t="s">
        <v>515</v>
      </c>
      <c r="J69" s="1475" t="n">
        <v>150</v>
      </c>
      <c r="K69" s="1209" t="n">
        <v>300</v>
      </c>
      <c r="L69" s="1209" t="n">
        <v>1250</v>
      </c>
      <c r="M69" s="1310" t="n">
        <v>26.9418483399516</v>
      </c>
      <c r="N69" s="1209" t="n">
        <v>1800.45894264413</v>
      </c>
      <c r="O69" s="1209" t="n">
        <v>5018.82381</v>
      </c>
      <c r="P69" s="1212" t="n">
        <v>60071.5877851575</v>
      </c>
      <c r="Q69" s="1367" t="n">
        <v>14580.883271206</v>
      </c>
      <c r="R69" s="1476" t="n">
        <v>39368.3848322561</v>
      </c>
      <c r="S69" s="1301" t="n">
        <v>74652.4710563635</v>
      </c>
      <c r="T69" s="1302" t="n">
        <v>99439.9726174136</v>
      </c>
    </row>
    <row r="70" customFormat="false" ht="16.5" hidden="false" customHeight="true" outlineLevel="0" collapsed="false">
      <c r="A70" s="1471" t="s">
        <v>556</v>
      </c>
      <c r="B70" s="1472" t="n">
        <f aca="false">J70</f>
        <v>150</v>
      </c>
      <c r="C70" s="1472" t="s">
        <v>496</v>
      </c>
      <c r="D70" s="1472" t="n">
        <f aca="false">K70</f>
        <v>300</v>
      </c>
      <c r="E70" s="1472" t="s">
        <v>496</v>
      </c>
      <c r="F70" s="1473" t="n">
        <f aca="false">L70</f>
        <v>1300</v>
      </c>
      <c r="G70" s="1472" t="s">
        <v>496</v>
      </c>
      <c r="H70" s="1466" t="n">
        <v>4</v>
      </c>
      <c r="I70" s="1468" t="s">
        <v>515</v>
      </c>
      <c r="J70" s="1475" t="n">
        <v>150</v>
      </c>
      <c r="K70" s="1209" t="n">
        <v>300</v>
      </c>
      <c r="L70" s="1209" t="n">
        <v>1300</v>
      </c>
      <c r="M70" s="1310" t="n">
        <v>27.8451589698637</v>
      </c>
      <c r="N70" s="1209" t="n">
        <v>1900.48443945769</v>
      </c>
      <c r="O70" s="1209" t="n">
        <v>5297.647355</v>
      </c>
      <c r="P70" s="1212" t="n">
        <v>60800.8192510725</v>
      </c>
      <c r="Q70" s="1367" t="n">
        <v>15245.3571045549</v>
      </c>
      <c r="R70" s="1476" t="n">
        <v>41162.4641822981</v>
      </c>
      <c r="S70" s="1301" t="n">
        <v>76046.1763556274</v>
      </c>
      <c r="T70" s="1302" t="n">
        <v>101963.283433371</v>
      </c>
    </row>
    <row r="71" customFormat="false" ht="16.5" hidden="false" customHeight="true" outlineLevel="0" collapsed="false">
      <c r="A71" s="1471" t="s">
        <v>556</v>
      </c>
      <c r="B71" s="1472" t="n">
        <f aca="false">J71</f>
        <v>150</v>
      </c>
      <c r="C71" s="1472" t="s">
        <v>496</v>
      </c>
      <c r="D71" s="1472" t="n">
        <f aca="false">K71</f>
        <v>300</v>
      </c>
      <c r="E71" s="1472" t="s">
        <v>496</v>
      </c>
      <c r="F71" s="1473" t="n">
        <f aca="false">L71</f>
        <v>1350</v>
      </c>
      <c r="G71" s="1472" t="s">
        <v>496</v>
      </c>
      <c r="H71" s="1466" t="n">
        <v>4</v>
      </c>
      <c r="I71" s="1468" t="s">
        <v>515</v>
      </c>
      <c r="J71" s="1475" t="n">
        <v>150</v>
      </c>
      <c r="K71" s="1209" t="n">
        <v>300</v>
      </c>
      <c r="L71" s="1209" t="n">
        <v>1350</v>
      </c>
      <c r="M71" s="1310" t="n">
        <v>28.7314295997758</v>
      </c>
      <c r="N71" s="1209" t="n">
        <v>2000.50993627125</v>
      </c>
      <c r="O71" s="1209" t="n">
        <v>5576.4709</v>
      </c>
      <c r="P71" s="1212" t="n">
        <v>61978.47472692</v>
      </c>
      <c r="Q71" s="1367" t="n">
        <v>15694.3339443104</v>
      </c>
      <c r="R71" s="1476" t="n">
        <v>42374.701649638</v>
      </c>
      <c r="S71" s="1301" t="n">
        <v>77672.8086712304</v>
      </c>
      <c r="T71" s="1302" t="n">
        <v>104353.176376558</v>
      </c>
    </row>
    <row r="72" customFormat="false" ht="16.5" hidden="false" customHeight="true" outlineLevel="0" collapsed="false">
      <c r="A72" s="1471" t="s">
        <v>556</v>
      </c>
      <c r="B72" s="1472" t="n">
        <f aca="false">J72</f>
        <v>150</v>
      </c>
      <c r="C72" s="1472" t="s">
        <v>496</v>
      </c>
      <c r="D72" s="1472" t="n">
        <f aca="false">K72</f>
        <v>300</v>
      </c>
      <c r="E72" s="1472" t="s">
        <v>496</v>
      </c>
      <c r="F72" s="1473" t="n">
        <f aca="false">L72</f>
        <v>1400</v>
      </c>
      <c r="G72" s="1472" t="s">
        <v>496</v>
      </c>
      <c r="H72" s="1466" t="n">
        <v>4</v>
      </c>
      <c r="I72" s="1468" t="s">
        <v>515</v>
      </c>
      <c r="J72" s="1475" t="n">
        <v>150</v>
      </c>
      <c r="K72" s="1209" t="n">
        <v>300</v>
      </c>
      <c r="L72" s="1209" t="n">
        <v>1400</v>
      </c>
      <c r="M72" s="1310" t="n">
        <v>29.6347402296879</v>
      </c>
      <c r="N72" s="1209" t="n">
        <v>2100.53543308482</v>
      </c>
      <c r="O72" s="1209" t="n">
        <v>5855.294445</v>
      </c>
      <c r="P72" s="1212" t="n">
        <v>63156.1302027675</v>
      </c>
      <c r="Q72" s="1367" t="n">
        <v>16358.8077776593</v>
      </c>
      <c r="R72" s="1476" t="n">
        <v>44168.7809996801</v>
      </c>
      <c r="S72" s="1301" t="n">
        <v>79514.9379804268</v>
      </c>
      <c r="T72" s="1302" t="n">
        <v>107324.911202448</v>
      </c>
    </row>
    <row r="73" customFormat="false" ht="16.5" hidden="false" customHeight="true" outlineLevel="0" collapsed="false">
      <c r="A73" s="1471" t="s">
        <v>556</v>
      </c>
      <c r="B73" s="1472" t="n">
        <f aca="false">J73</f>
        <v>150</v>
      </c>
      <c r="C73" s="1472" t="s">
        <v>496</v>
      </c>
      <c r="D73" s="1472" t="n">
        <f aca="false">K73</f>
        <v>300</v>
      </c>
      <c r="E73" s="1472" t="s">
        <v>496</v>
      </c>
      <c r="F73" s="1473" t="n">
        <f aca="false">L73</f>
        <v>1450</v>
      </c>
      <c r="G73" s="1472" t="s">
        <v>496</v>
      </c>
      <c r="H73" s="1466" t="n">
        <v>4</v>
      </c>
      <c r="I73" s="1468" t="s">
        <v>515</v>
      </c>
      <c r="J73" s="1475" t="n">
        <v>150</v>
      </c>
      <c r="K73" s="1209" t="n">
        <v>300</v>
      </c>
      <c r="L73" s="1209" t="n">
        <v>1450</v>
      </c>
      <c r="M73" s="1310" t="n">
        <v>30.5210108596</v>
      </c>
      <c r="N73" s="1209" t="n">
        <v>2200.56092989838</v>
      </c>
      <c r="O73" s="1209" t="n">
        <v>6134.11799</v>
      </c>
      <c r="P73" s="1212" t="n">
        <v>64333.785678615</v>
      </c>
      <c r="Q73" s="1367" t="n">
        <v>16807.7846174148</v>
      </c>
      <c r="R73" s="1476" t="n">
        <v>45381.0184670202</v>
      </c>
      <c r="S73" s="1301" t="n">
        <v>81141.5702960298</v>
      </c>
      <c r="T73" s="1302" t="n">
        <v>109714.804145635</v>
      </c>
    </row>
    <row r="74" customFormat="false" ht="16.5" hidden="false" customHeight="true" outlineLevel="0" collapsed="false">
      <c r="A74" s="1471" t="s">
        <v>556</v>
      </c>
      <c r="B74" s="1472" t="n">
        <f aca="false">J74</f>
        <v>150</v>
      </c>
      <c r="C74" s="1472" t="s">
        <v>496</v>
      </c>
      <c r="D74" s="1472" t="n">
        <f aca="false">K74</f>
        <v>300</v>
      </c>
      <c r="E74" s="1472" t="s">
        <v>496</v>
      </c>
      <c r="F74" s="1473" t="n">
        <f aca="false">L74</f>
        <v>1500</v>
      </c>
      <c r="G74" s="1472" t="s">
        <v>496</v>
      </c>
      <c r="H74" s="1466" t="n">
        <v>4</v>
      </c>
      <c r="I74" s="1468" t="s">
        <v>515</v>
      </c>
      <c r="J74" s="1475" t="n">
        <v>150</v>
      </c>
      <c r="K74" s="1209" t="n">
        <v>300</v>
      </c>
      <c r="L74" s="1209" t="n">
        <v>1500</v>
      </c>
      <c r="M74" s="1310" t="n">
        <v>31.3899427834721</v>
      </c>
      <c r="N74" s="1209" t="n">
        <v>2300.58642671194</v>
      </c>
      <c r="O74" s="1209" t="n">
        <v>6412.941535</v>
      </c>
      <c r="P74" s="1212" t="n">
        <v>72797.4735386625</v>
      </c>
      <c r="Q74" s="1367" t="n">
        <v>17472.2584507638</v>
      </c>
      <c r="R74" s="1476" t="n">
        <v>47175.0978170623</v>
      </c>
      <c r="S74" s="1301" t="n">
        <v>90269.7319894263</v>
      </c>
      <c r="T74" s="1302" t="n">
        <v>119972.571355725</v>
      </c>
    </row>
    <row r="75" customFormat="false" ht="16.5" hidden="false" customHeight="true" outlineLevel="0" collapsed="false">
      <c r="A75" s="1471" t="s">
        <v>556</v>
      </c>
      <c r="B75" s="1472" t="n">
        <f aca="false">J75</f>
        <v>150</v>
      </c>
      <c r="C75" s="1472" t="s">
        <v>496</v>
      </c>
      <c r="D75" s="1472" t="n">
        <f aca="false">K75</f>
        <v>300</v>
      </c>
      <c r="E75" s="1472" t="s">
        <v>496</v>
      </c>
      <c r="F75" s="1473" t="n">
        <f aca="false">L75</f>
        <v>1550</v>
      </c>
      <c r="G75" s="1472" t="s">
        <v>496</v>
      </c>
      <c r="H75" s="1466" t="n">
        <v>4</v>
      </c>
      <c r="I75" s="1468" t="s">
        <v>515</v>
      </c>
      <c r="J75" s="1475" t="n">
        <v>150</v>
      </c>
      <c r="K75" s="1209" t="n">
        <v>300</v>
      </c>
      <c r="L75" s="1209" t="n">
        <v>1550</v>
      </c>
      <c r="M75" s="1310" t="n">
        <v>32.2762134133842</v>
      </c>
      <c r="N75" s="1209" t="n">
        <v>2400.6119235255</v>
      </c>
      <c r="O75" s="1209" t="n">
        <v>6691.76508</v>
      </c>
      <c r="P75" s="1212" t="n">
        <v>73975.12901451</v>
      </c>
      <c r="Q75" s="1367" t="n">
        <v>17921.2352905193</v>
      </c>
      <c r="R75" s="1476" t="n">
        <v>48387.3352844021</v>
      </c>
      <c r="S75" s="1301" t="n">
        <v>91896.3643050294</v>
      </c>
      <c r="T75" s="1302" t="n">
        <v>122362.464298912</v>
      </c>
    </row>
    <row r="76" customFormat="false" ht="16.5" hidden="false" customHeight="true" outlineLevel="0" collapsed="false">
      <c r="A76" s="1471" t="s">
        <v>556</v>
      </c>
      <c r="B76" s="1472" t="n">
        <f aca="false">J76</f>
        <v>150</v>
      </c>
      <c r="C76" s="1472" t="s">
        <v>496</v>
      </c>
      <c r="D76" s="1472" t="n">
        <f aca="false">K76</f>
        <v>300</v>
      </c>
      <c r="E76" s="1472" t="s">
        <v>496</v>
      </c>
      <c r="F76" s="1473" t="n">
        <f aca="false">L76</f>
        <v>1600</v>
      </c>
      <c r="G76" s="1472" t="s">
        <v>496</v>
      </c>
      <c r="H76" s="1466" t="n">
        <v>4</v>
      </c>
      <c r="I76" s="1468" t="s">
        <v>515</v>
      </c>
      <c r="J76" s="1475" t="n">
        <v>150</v>
      </c>
      <c r="K76" s="1209" t="n">
        <v>300</v>
      </c>
      <c r="L76" s="1209" t="n">
        <v>1600</v>
      </c>
      <c r="M76" s="1310" t="n">
        <v>33.1624840432963</v>
      </c>
      <c r="N76" s="1209" t="n">
        <v>2500.63742033907</v>
      </c>
      <c r="O76" s="1209" t="n">
        <v>6970.588625</v>
      </c>
      <c r="P76" s="1212" t="n">
        <v>75031.3422636638</v>
      </c>
      <c r="Q76" s="1367" t="n">
        <v>18370.2121302749</v>
      </c>
      <c r="R76" s="1476" t="n">
        <v>49599.5727517422</v>
      </c>
      <c r="S76" s="1301" t="n">
        <v>93401.5543939386</v>
      </c>
      <c r="T76" s="1302" t="n">
        <v>124630.915015406</v>
      </c>
    </row>
    <row r="77" customFormat="false" ht="16.5" hidden="false" customHeight="true" outlineLevel="0" collapsed="false">
      <c r="A77" s="1471" t="s">
        <v>556</v>
      </c>
      <c r="B77" s="1472" t="n">
        <f aca="false">J77</f>
        <v>150</v>
      </c>
      <c r="C77" s="1472" t="s">
        <v>496</v>
      </c>
      <c r="D77" s="1472" t="n">
        <f aca="false">K77</f>
        <v>300</v>
      </c>
      <c r="E77" s="1472" t="s">
        <v>496</v>
      </c>
      <c r="F77" s="1473" t="n">
        <f aca="false">L77</f>
        <v>1650</v>
      </c>
      <c r="G77" s="1472" t="s">
        <v>496</v>
      </c>
      <c r="H77" s="1466" t="n">
        <v>4</v>
      </c>
      <c r="I77" s="1468" t="s">
        <v>515</v>
      </c>
      <c r="J77" s="1475" t="n">
        <v>150</v>
      </c>
      <c r="K77" s="1209" t="n">
        <v>300</v>
      </c>
      <c r="L77" s="1209" t="n">
        <v>1650</v>
      </c>
      <c r="M77" s="1310" t="n">
        <v>34.0657946732084</v>
      </c>
      <c r="N77" s="1209" t="n">
        <v>2600.66291715263</v>
      </c>
      <c r="O77" s="1209" t="n">
        <v>7249.41217</v>
      </c>
      <c r="P77" s="1212" t="n">
        <v>76087.5052598663</v>
      </c>
      <c r="Q77" s="1367" t="n">
        <v>19034.6859636238</v>
      </c>
      <c r="R77" s="1476" t="n">
        <v>51393.6521017842</v>
      </c>
      <c r="S77" s="1301" t="n">
        <v>95122.19122349</v>
      </c>
      <c r="T77" s="1302" t="n">
        <v>127481.157361651</v>
      </c>
    </row>
    <row r="78" customFormat="false" ht="16.5" hidden="false" customHeight="true" outlineLevel="0" collapsed="false">
      <c r="A78" s="1471" t="s">
        <v>556</v>
      </c>
      <c r="B78" s="1472" t="n">
        <f aca="false">J78</f>
        <v>150</v>
      </c>
      <c r="C78" s="1472" t="s">
        <v>496</v>
      </c>
      <c r="D78" s="1472" t="n">
        <f aca="false">K78</f>
        <v>300</v>
      </c>
      <c r="E78" s="1472" t="s">
        <v>496</v>
      </c>
      <c r="F78" s="1473" t="n">
        <f aca="false">L78</f>
        <v>1700</v>
      </c>
      <c r="G78" s="1472" t="s">
        <v>496</v>
      </c>
      <c r="H78" s="1466" t="n">
        <v>4</v>
      </c>
      <c r="I78" s="1468" t="s">
        <v>515</v>
      </c>
      <c r="J78" s="1475" t="n">
        <v>150</v>
      </c>
      <c r="K78" s="1209" t="n">
        <v>300</v>
      </c>
      <c r="L78" s="1209" t="n">
        <v>1700</v>
      </c>
      <c r="M78" s="1310" t="n">
        <v>35.8140653031205</v>
      </c>
      <c r="N78" s="1209" t="n">
        <v>2700.68841396619</v>
      </c>
      <c r="O78" s="1209" t="n">
        <v>7528.235715</v>
      </c>
      <c r="P78" s="1212" t="n">
        <v>82663.2294977025</v>
      </c>
      <c r="Q78" s="1367" t="n">
        <v>19483.6628033793</v>
      </c>
      <c r="R78" s="1476" t="n">
        <v>52605.8895691243</v>
      </c>
      <c r="S78" s="1301" t="n">
        <v>102146.892301082</v>
      </c>
      <c r="T78" s="1302" t="n">
        <v>135269.119066827</v>
      </c>
    </row>
    <row r="79" customFormat="false" ht="16.5" hidden="false" customHeight="true" outlineLevel="0" collapsed="false">
      <c r="A79" s="1471" t="s">
        <v>556</v>
      </c>
      <c r="B79" s="1472" t="n">
        <f aca="false">J79</f>
        <v>150</v>
      </c>
      <c r="C79" s="1472" t="s">
        <v>496</v>
      </c>
      <c r="D79" s="1472" t="n">
        <f aca="false">K79</f>
        <v>300</v>
      </c>
      <c r="E79" s="1472" t="s">
        <v>496</v>
      </c>
      <c r="F79" s="1473" t="n">
        <f aca="false">L79</f>
        <v>1750</v>
      </c>
      <c r="G79" s="1472" t="s">
        <v>496</v>
      </c>
      <c r="H79" s="1466" t="n">
        <v>4</v>
      </c>
      <c r="I79" s="1468" t="s">
        <v>515</v>
      </c>
      <c r="J79" s="1475" t="n">
        <v>150</v>
      </c>
      <c r="K79" s="1209" t="n">
        <v>300</v>
      </c>
      <c r="L79" s="1209" t="n">
        <v>1750</v>
      </c>
      <c r="M79" s="1310" t="n">
        <v>36.7173759330326</v>
      </c>
      <c r="N79" s="1209" t="n">
        <v>2800.71391077975</v>
      </c>
      <c r="O79" s="1209" t="n">
        <v>7807.05926</v>
      </c>
      <c r="P79" s="1212" t="n">
        <v>83691.2736715275</v>
      </c>
      <c r="Q79" s="1367" t="n">
        <v>20148.1366367283</v>
      </c>
      <c r="R79" s="1476" t="n">
        <v>54399.9689191662</v>
      </c>
      <c r="S79" s="1301" t="n">
        <v>103839.410308256</v>
      </c>
      <c r="T79" s="1302" t="n">
        <v>138091.242590694</v>
      </c>
    </row>
    <row r="80" customFormat="false" ht="16.5" hidden="false" customHeight="true" outlineLevel="0" collapsed="false">
      <c r="A80" s="1471" t="s">
        <v>556</v>
      </c>
      <c r="B80" s="1472" t="n">
        <f aca="false">J80</f>
        <v>150</v>
      </c>
      <c r="C80" s="1472" t="s">
        <v>496</v>
      </c>
      <c r="D80" s="1472" t="n">
        <f aca="false">K80</f>
        <v>300</v>
      </c>
      <c r="E80" s="1472" t="s">
        <v>496</v>
      </c>
      <c r="F80" s="1473" t="n">
        <f aca="false">L80</f>
        <v>1800</v>
      </c>
      <c r="G80" s="1472" t="s">
        <v>496</v>
      </c>
      <c r="H80" s="1466" t="n">
        <v>4</v>
      </c>
      <c r="I80" s="1468" t="s">
        <v>515</v>
      </c>
      <c r="J80" s="1475" t="n">
        <v>150</v>
      </c>
      <c r="K80" s="1209" t="n">
        <v>300</v>
      </c>
      <c r="L80" s="1209" t="n">
        <v>1800</v>
      </c>
      <c r="M80" s="1310" t="n">
        <v>37.6036465629447</v>
      </c>
      <c r="N80" s="1209" t="n">
        <v>2900.73940759332</v>
      </c>
      <c r="O80" s="1209" t="n">
        <v>8085.882805</v>
      </c>
      <c r="P80" s="1212" t="n">
        <v>84719.2674611925</v>
      </c>
      <c r="Q80" s="1367" t="n">
        <v>20597.1134764838</v>
      </c>
      <c r="R80" s="1476" t="n">
        <v>55612.2063865063</v>
      </c>
      <c r="S80" s="1301" t="n">
        <v>105316.380937676</v>
      </c>
      <c r="T80" s="1302" t="n">
        <v>140331.473847699</v>
      </c>
    </row>
    <row r="81" customFormat="false" ht="16.5" hidden="false" customHeight="true" outlineLevel="0" collapsed="false">
      <c r="A81" s="1471" t="s">
        <v>556</v>
      </c>
      <c r="B81" s="1472" t="n">
        <f aca="false">J81</f>
        <v>150</v>
      </c>
      <c r="C81" s="1472" t="s">
        <v>496</v>
      </c>
      <c r="D81" s="1472" t="n">
        <f aca="false">K81</f>
        <v>300</v>
      </c>
      <c r="E81" s="1472" t="s">
        <v>496</v>
      </c>
      <c r="F81" s="1473" t="n">
        <f aca="false">L81</f>
        <v>1850</v>
      </c>
      <c r="G81" s="1472" t="s">
        <v>496</v>
      </c>
      <c r="H81" s="1466" t="n">
        <v>4</v>
      </c>
      <c r="I81" s="1468" t="s">
        <v>515</v>
      </c>
      <c r="J81" s="1475" t="n">
        <v>150</v>
      </c>
      <c r="K81" s="1209" t="n">
        <v>300</v>
      </c>
      <c r="L81" s="1209" t="n">
        <v>1850</v>
      </c>
      <c r="M81" s="1310" t="n">
        <v>38.5069571928568</v>
      </c>
      <c r="N81" s="1209" t="n">
        <v>3000.76490440688</v>
      </c>
      <c r="O81" s="1209" t="n">
        <v>8364.70635</v>
      </c>
      <c r="P81" s="1212" t="n">
        <v>85747.2109979063</v>
      </c>
      <c r="Q81" s="1367" t="n">
        <v>21261.5873098327</v>
      </c>
      <c r="R81" s="1476" t="n">
        <v>57406.2857365484</v>
      </c>
      <c r="S81" s="1301" t="n">
        <v>107008.798307739</v>
      </c>
      <c r="T81" s="1302" t="n">
        <v>143153.496734455</v>
      </c>
    </row>
    <row r="82" customFormat="false" ht="16.5" hidden="false" customHeight="true" outlineLevel="0" collapsed="false">
      <c r="A82" s="1471" t="s">
        <v>556</v>
      </c>
      <c r="B82" s="1472" t="n">
        <f aca="false">J82</f>
        <v>150</v>
      </c>
      <c r="C82" s="1472" t="s">
        <v>496</v>
      </c>
      <c r="D82" s="1472" t="n">
        <f aca="false">K82</f>
        <v>300</v>
      </c>
      <c r="E82" s="1472" t="s">
        <v>496</v>
      </c>
      <c r="F82" s="1473" t="n">
        <f aca="false">L82</f>
        <v>1900</v>
      </c>
      <c r="G82" s="1472" t="s">
        <v>496</v>
      </c>
      <c r="H82" s="1466" t="n">
        <v>4</v>
      </c>
      <c r="I82" s="1468" t="s">
        <v>515</v>
      </c>
      <c r="J82" s="1475" t="n">
        <v>150</v>
      </c>
      <c r="K82" s="1209" t="n">
        <v>300</v>
      </c>
      <c r="L82" s="1209" t="n">
        <v>1900</v>
      </c>
      <c r="M82" s="1310" t="n">
        <v>39.3932278227689</v>
      </c>
      <c r="N82" s="1209" t="n">
        <v>3100.79040122044</v>
      </c>
      <c r="O82" s="1209" t="n">
        <v>8643.529895</v>
      </c>
      <c r="P82" s="1212" t="n">
        <v>86775.1042816688</v>
      </c>
      <c r="Q82" s="1367" t="n">
        <v>21710.5641495882</v>
      </c>
      <c r="R82" s="1476" t="n">
        <v>58618.5232038884</v>
      </c>
      <c r="S82" s="1301" t="n">
        <v>108485.668431257</v>
      </c>
      <c r="T82" s="1302" t="n">
        <v>145393.627485557</v>
      </c>
    </row>
    <row r="83" customFormat="false" ht="16.5" hidden="false" customHeight="true" outlineLevel="0" collapsed="false">
      <c r="A83" s="1471" t="s">
        <v>556</v>
      </c>
      <c r="B83" s="1472" t="n">
        <f aca="false">J83</f>
        <v>150</v>
      </c>
      <c r="C83" s="1472" t="s">
        <v>496</v>
      </c>
      <c r="D83" s="1472" t="n">
        <f aca="false">K83</f>
        <v>300</v>
      </c>
      <c r="E83" s="1472" t="s">
        <v>496</v>
      </c>
      <c r="F83" s="1473" t="n">
        <f aca="false">L83</f>
        <v>1950</v>
      </c>
      <c r="G83" s="1472" t="s">
        <v>496</v>
      </c>
      <c r="H83" s="1466" t="n">
        <v>4</v>
      </c>
      <c r="I83" s="1468" t="s">
        <v>515</v>
      </c>
      <c r="J83" s="1475" t="n">
        <v>150</v>
      </c>
      <c r="K83" s="1209" t="n">
        <v>300</v>
      </c>
      <c r="L83" s="1209" t="n">
        <v>1950</v>
      </c>
      <c r="M83" s="1310" t="n">
        <v>40.436498452681</v>
      </c>
      <c r="N83" s="1209" t="n">
        <v>3200.81589803401</v>
      </c>
      <c r="O83" s="1209" t="n">
        <v>8922.35344</v>
      </c>
      <c r="P83" s="1212" t="n">
        <v>87873.2052682163</v>
      </c>
      <c r="Q83" s="1367" t="n">
        <v>22159.5409893439</v>
      </c>
      <c r="R83" s="1476" t="n">
        <v>59830.7606712283</v>
      </c>
      <c r="S83" s="1301" t="n">
        <v>110032.74625756</v>
      </c>
      <c r="T83" s="1302" t="n">
        <v>147703.965939445</v>
      </c>
    </row>
    <row r="84" customFormat="false" ht="16.5" hidden="false" customHeight="true" outlineLevel="0" collapsed="false">
      <c r="A84" s="1471" t="s">
        <v>556</v>
      </c>
      <c r="B84" s="1472" t="n">
        <f aca="false">J84</f>
        <v>150</v>
      </c>
      <c r="C84" s="1472" t="s">
        <v>496</v>
      </c>
      <c r="D84" s="1472" t="n">
        <f aca="false">K84</f>
        <v>300</v>
      </c>
      <c r="E84" s="1472" t="s">
        <v>496</v>
      </c>
      <c r="F84" s="1473" t="n">
        <f aca="false">L84</f>
        <v>2000</v>
      </c>
      <c r="G84" s="1472" t="s">
        <v>496</v>
      </c>
      <c r="H84" s="1466" t="n">
        <v>4</v>
      </c>
      <c r="I84" s="1468" t="s">
        <v>515</v>
      </c>
      <c r="J84" s="1475" t="n">
        <v>150</v>
      </c>
      <c r="K84" s="1209" t="n">
        <v>300</v>
      </c>
      <c r="L84" s="1209" t="n">
        <v>2000</v>
      </c>
      <c r="M84" s="1310" t="n">
        <v>41.4313714825932</v>
      </c>
      <c r="N84" s="1209" t="n">
        <v>3300.84139484757</v>
      </c>
      <c r="O84" s="1209" t="n">
        <v>9201.176985</v>
      </c>
      <c r="P84" s="1212" t="n">
        <v>89261.0561118938</v>
      </c>
      <c r="Q84" s="1367" t="n">
        <v>22824.0148226928</v>
      </c>
      <c r="R84" s="1476" t="n">
        <v>61624.8400212704</v>
      </c>
      <c r="S84" s="1301" t="n">
        <v>112085.070934587</v>
      </c>
      <c r="T84" s="1302" t="n">
        <v>150885.896133164</v>
      </c>
    </row>
    <row r="85" customFormat="false" ht="16.5" hidden="false" customHeight="true" outlineLevel="0" collapsed="false">
      <c r="A85" s="1471" t="s">
        <v>556</v>
      </c>
      <c r="B85" s="1472" t="n">
        <f aca="false">J85</f>
        <v>150</v>
      </c>
      <c r="C85" s="1472" t="s">
        <v>496</v>
      </c>
      <c r="D85" s="1472" t="n">
        <f aca="false">K85</f>
        <v>300</v>
      </c>
      <c r="E85" s="1472" t="s">
        <v>496</v>
      </c>
      <c r="F85" s="1473" t="n">
        <f aca="false">L85</f>
        <v>2050</v>
      </c>
      <c r="G85" s="1472" t="s">
        <v>496</v>
      </c>
      <c r="H85" s="1466" t="n">
        <v>4</v>
      </c>
      <c r="I85" s="1468" t="s">
        <v>515</v>
      </c>
      <c r="J85" s="1475" t="n">
        <v>150</v>
      </c>
      <c r="K85" s="1209" t="n">
        <v>300</v>
      </c>
      <c r="L85" s="1209" t="n">
        <v>2050</v>
      </c>
      <c r="M85" s="1310" t="n">
        <v>43.1796421125053</v>
      </c>
      <c r="N85" s="1209" t="n">
        <v>3400.86689166113</v>
      </c>
      <c r="O85" s="1209" t="n">
        <v>9480.00053</v>
      </c>
      <c r="P85" s="1212" t="n">
        <v>95612.281653645</v>
      </c>
      <c r="Q85" s="1367" t="n">
        <v>23272.9916624483</v>
      </c>
      <c r="R85" s="1476" t="n">
        <v>62837.0774886104</v>
      </c>
      <c r="S85" s="1301" t="n">
        <v>118885.273316093</v>
      </c>
      <c r="T85" s="1302" t="n">
        <v>158449.359142255</v>
      </c>
    </row>
    <row r="86" customFormat="false" ht="16.5" hidden="false" customHeight="true" outlineLevel="0" collapsed="false">
      <c r="A86" s="1471" t="s">
        <v>556</v>
      </c>
      <c r="B86" s="1472" t="n">
        <f aca="false">J86</f>
        <v>150</v>
      </c>
      <c r="C86" s="1472" t="s">
        <v>496</v>
      </c>
      <c r="D86" s="1472" t="n">
        <f aca="false">K86</f>
        <v>300</v>
      </c>
      <c r="E86" s="1472" t="s">
        <v>496</v>
      </c>
      <c r="F86" s="1473" t="n">
        <f aca="false">L86</f>
        <v>2100</v>
      </c>
      <c r="G86" s="1472" t="s">
        <v>496</v>
      </c>
      <c r="H86" s="1466" t="n">
        <v>4</v>
      </c>
      <c r="I86" s="1468" t="s">
        <v>515</v>
      </c>
      <c r="J86" s="1475" t="n">
        <v>150</v>
      </c>
      <c r="K86" s="1209" t="n">
        <v>300</v>
      </c>
      <c r="L86" s="1209" t="n">
        <v>2100</v>
      </c>
      <c r="M86" s="1310" t="n">
        <v>44.0829527424174</v>
      </c>
      <c r="N86" s="1209" t="n">
        <v>3500.89238847469</v>
      </c>
      <c r="O86" s="1209" t="n">
        <v>9758.824075</v>
      </c>
      <c r="P86" s="1212" t="n">
        <v>96434.22522231</v>
      </c>
      <c r="Q86" s="1367" t="n">
        <v>23937.4654957972</v>
      </c>
      <c r="R86" s="1476" t="n">
        <v>64631.1568386523</v>
      </c>
      <c r="S86" s="1301" t="n">
        <v>120371.690718107</v>
      </c>
      <c r="T86" s="1302" t="n">
        <v>161065.382060962</v>
      </c>
    </row>
    <row r="87" customFormat="false" ht="16.5" hidden="false" customHeight="true" outlineLevel="0" collapsed="false">
      <c r="A87" s="1471" t="s">
        <v>556</v>
      </c>
      <c r="B87" s="1472" t="n">
        <f aca="false">J87</f>
        <v>150</v>
      </c>
      <c r="C87" s="1472" t="s">
        <v>496</v>
      </c>
      <c r="D87" s="1472" t="n">
        <f aca="false">K87</f>
        <v>300</v>
      </c>
      <c r="E87" s="1472" t="s">
        <v>496</v>
      </c>
      <c r="F87" s="1473" t="n">
        <f aca="false">L87</f>
        <v>2150</v>
      </c>
      <c r="G87" s="1472" t="s">
        <v>496</v>
      </c>
      <c r="H87" s="1466" t="n">
        <v>4</v>
      </c>
      <c r="I87" s="1468" t="s">
        <v>515</v>
      </c>
      <c r="J87" s="1475" t="n">
        <v>150</v>
      </c>
      <c r="K87" s="1209" t="n">
        <v>300</v>
      </c>
      <c r="L87" s="1209" t="n">
        <v>2150</v>
      </c>
      <c r="M87" s="1310" t="n">
        <v>44.9692233723295</v>
      </c>
      <c r="N87" s="1209" t="n">
        <v>3600.91788528826</v>
      </c>
      <c r="O87" s="1209" t="n">
        <v>10037.64762</v>
      </c>
      <c r="P87" s="1212" t="n">
        <v>97433.8236015525</v>
      </c>
      <c r="Q87" s="1367" t="n">
        <v>24386.4423355527</v>
      </c>
      <c r="R87" s="1476" t="n">
        <v>65843.3943059924</v>
      </c>
      <c r="S87" s="1301" t="n">
        <v>121820.265937105</v>
      </c>
      <c r="T87" s="1302" t="n">
        <v>163277.217907545</v>
      </c>
    </row>
    <row r="88" customFormat="false" ht="16.5" hidden="false" customHeight="true" outlineLevel="0" collapsed="false">
      <c r="A88" s="1471" t="s">
        <v>556</v>
      </c>
      <c r="B88" s="1472" t="n">
        <f aca="false">J88</f>
        <v>150</v>
      </c>
      <c r="C88" s="1472" t="s">
        <v>496</v>
      </c>
      <c r="D88" s="1472" t="n">
        <f aca="false">K88</f>
        <v>300</v>
      </c>
      <c r="E88" s="1472" t="s">
        <v>496</v>
      </c>
      <c r="F88" s="1473" t="n">
        <f aca="false">L88</f>
        <v>2200</v>
      </c>
      <c r="G88" s="1472" t="s">
        <v>496</v>
      </c>
      <c r="H88" s="1466" t="n">
        <v>4</v>
      </c>
      <c r="I88" s="1468" t="s">
        <v>515</v>
      </c>
      <c r="J88" s="1475" t="n">
        <v>150</v>
      </c>
      <c r="K88" s="1209" t="n">
        <v>300</v>
      </c>
      <c r="L88" s="1209" t="n">
        <v>2200</v>
      </c>
      <c r="M88" s="1310" t="n">
        <v>45.8725340022416</v>
      </c>
      <c r="N88" s="1209" t="n">
        <v>3700.94338210182</v>
      </c>
      <c r="O88" s="1209" t="n">
        <v>10316.471165</v>
      </c>
      <c r="P88" s="1212" t="n">
        <v>98433.371596635</v>
      </c>
      <c r="Q88" s="1367" t="n">
        <v>25050.9161689017</v>
      </c>
      <c r="R88" s="1476" t="n">
        <v>67637.4736560345</v>
      </c>
      <c r="S88" s="1301" t="n">
        <v>123484.287765537</v>
      </c>
      <c r="T88" s="1302" t="n">
        <v>166070.84525267</v>
      </c>
    </row>
    <row r="89" customFormat="false" ht="16.5" hidden="false" customHeight="true" outlineLevel="0" collapsed="false">
      <c r="A89" s="1471" t="s">
        <v>556</v>
      </c>
      <c r="B89" s="1472" t="n">
        <f aca="false">J89</f>
        <v>150</v>
      </c>
      <c r="C89" s="1472" t="s">
        <v>496</v>
      </c>
      <c r="D89" s="1472" t="n">
        <f aca="false">K89</f>
        <v>300</v>
      </c>
      <c r="E89" s="1472" t="s">
        <v>496</v>
      </c>
      <c r="F89" s="1473" t="n">
        <f aca="false">L89</f>
        <v>2250</v>
      </c>
      <c r="G89" s="1472" t="s">
        <v>496</v>
      </c>
      <c r="H89" s="1466" t="n">
        <v>4</v>
      </c>
      <c r="I89" s="1468" t="s">
        <v>515</v>
      </c>
      <c r="J89" s="1475" t="n">
        <v>150</v>
      </c>
      <c r="K89" s="1209" t="n">
        <v>300</v>
      </c>
      <c r="L89" s="1209" t="n">
        <v>2250</v>
      </c>
      <c r="M89" s="1310" t="n">
        <v>46.7588046321537</v>
      </c>
      <c r="N89" s="1209" t="n">
        <v>3800.96887891538</v>
      </c>
      <c r="O89" s="1209" t="n">
        <v>10595.29471</v>
      </c>
      <c r="P89" s="1212" t="n">
        <v>99432.869469975</v>
      </c>
      <c r="Q89" s="1367" t="n">
        <v>25499.8930086572</v>
      </c>
      <c r="R89" s="1476" t="n">
        <v>68849.7111233745</v>
      </c>
      <c r="S89" s="1301" t="n">
        <v>124932.762478632</v>
      </c>
      <c r="T89" s="1302" t="n">
        <v>168282.58059335</v>
      </c>
    </row>
    <row r="90" customFormat="false" ht="16.5" hidden="false" customHeight="true" outlineLevel="0" collapsed="false">
      <c r="A90" s="1471" t="s">
        <v>556</v>
      </c>
      <c r="B90" s="1472" t="n">
        <f aca="false">J90</f>
        <v>150</v>
      </c>
      <c r="C90" s="1472" t="s">
        <v>496</v>
      </c>
      <c r="D90" s="1472" t="n">
        <f aca="false">K90</f>
        <v>300</v>
      </c>
      <c r="E90" s="1472" t="s">
        <v>496</v>
      </c>
      <c r="F90" s="1473" t="n">
        <f aca="false">L90</f>
        <v>2300</v>
      </c>
      <c r="G90" s="1472" t="s">
        <v>496</v>
      </c>
      <c r="H90" s="1466" t="n">
        <v>4</v>
      </c>
      <c r="I90" s="1468" t="s">
        <v>515</v>
      </c>
      <c r="J90" s="1475" t="n">
        <v>150</v>
      </c>
      <c r="K90" s="1209" t="n">
        <v>300</v>
      </c>
      <c r="L90" s="1209" t="n">
        <v>2300</v>
      </c>
      <c r="M90" s="1310" t="n">
        <v>47.6450752620658</v>
      </c>
      <c r="N90" s="1209" t="n">
        <v>3900.99437572894</v>
      </c>
      <c r="O90" s="1209" t="n">
        <v>10874.118255</v>
      </c>
      <c r="P90" s="1212" t="n">
        <v>100432.316959155</v>
      </c>
      <c r="Q90" s="1367" t="n">
        <v>25948.8698484128</v>
      </c>
      <c r="R90" s="1476" t="n">
        <v>70061.9485907145</v>
      </c>
      <c r="S90" s="1301" t="n">
        <v>126381.186807568</v>
      </c>
      <c r="T90" s="1302" t="n">
        <v>170494.26554987</v>
      </c>
    </row>
    <row r="91" customFormat="false" ht="16.5" hidden="false" customHeight="true" outlineLevel="0" collapsed="false">
      <c r="A91" s="1471" t="s">
        <v>556</v>
      </c>
      <c r="B91" s="1472" t="n">
        <f aca="false">J91</f>
        <v>150</v>
      </c>
      <c r="C91" s="1472" t="s">
        <v>496</v>
      </c>
      <c r="D91" s="1472" t="n">
        <f aca="false">K91</f>
        <v>300</v>
      </c>
      <c r="E91" s="1472" t="s">
        <v>496</v>
      </c>
      <c r="F91" s="1473" t="n">
        <f aca="false">L91</f>
        <v>2350</v>
      </c>
      <c r="G91" s="1472" t="s">
        <v>496</v>
      </c>
      <c r="H91" s="1466" t="n">
        <v>4</v>
      </c>
      <c r="I91" s="1468" t="s">
        <v>515</v>
      </c>
      <c r="J91" s="1475" t="n">
        <v>150</v>
      </c>
      <c r="K91" s="1209" t="n">
        <v>300</v>
      </c>
      <c r="L91" s="1209" t="n">
        <v>2350</v>
      </c>
      <c r="M91" s="1310" t="n">
        <v>48.5483858919779</v>
      </c>
      <c r="N91" s="1209" t="n">
        <v>4001.01987254251</v>
      </c>
      <c r="O91" s="1209" t="n">
        <v>11152.9418</v>
      </c>
      <c r="P91" s="1212" t="n">
        <v>101431.714195384</v>
      </c>
      <c r="Q91" s="1367" t="n">
        <v>26613.3436817616</v>
      </c>
      <c r="R91" s="1476" t="n">
        <v>71856.0279407565</v>
      </c>
      <c r="S91" s="1301" t="n">
        <v>128045.057877145</v>
      </c>
      <c r="T91" s="1302" t="n">
        <v>173287.74213614</v>
      </c>
    </row>
    <row r="92" customFormat="false" ht="16.5" hidden="false" customHeight="true" outlineLevel="0" collapsed="false">
      <c r="A92" s="1471" t="s">
        <v>556</v>
      </c>
      <c r="B92" s="1472" t="n">
        <f aca="false">J92</f>
        <v>150</v>
      </c>
      <c r="C92" s="1472" t="s">
        <v>496</v>
      </c>
      <c r="D92" s="1472" t="n">
        <f aca="false">K92</f>
        <v>300</v>
      </c>
      <c r="E92" s="1472" t="s">
        <v>496</v>
      </c>
      <c r="F92" s="1473" t="n">
        <f aca="false">L92</f>
        <v>2400</v>
      </c>
      <c r="G92" s="1472" t="s">
        <v>496</v>
      </c>
      <c r="H92" s="1466" t="n">
        <v>4</v>
      </c>
      <c r="I92" s="1468" t="s">
        <v>515</v>
      </c>
      <c r="J92" s="1475" t="n">
        <v>150</v>
      </c>
      <c r="K92" s="1209" t="n">
        <v>300</v>
      </c>
      <c r="L92" s="1209" t="n">
        <v>2400</v>
      </c>
      <c r="M92" s="1310" t="n">
        <v>49.43465652189</v>
      </c>
      <c r="N92" s="1209" t="n">
        <v>4101.04536935607</v>
      </c>
      <c r="O92" s="1209" t="n">
        <v>11431.765345</v>
      </c>
      <c r="P92" s="1212" t="n">
        <v>102431.061178661</v>
      </c>
      <c r="Q92" s="1367" t="n">
        <v>27062.3205215172</v>
      </c>
      <c r="R92" s="1476" t="n">
        <v>73068.2654080965</v>
      </c>
      <c r="S92" s="1301" t="n">
        <v>129493.381700178</v>
      </c>
      <c r="T92" s="1302" t="n">
        <v>175499.326586758</v>
      </c>
    </row>
    <row r="93" customFormat="false" ht="16.5" hidden="false" customHeight="true" outlineLevel="0" collapsed="false">
      <c r="A93" s="1471" t="s">
        <v>556</v>
      </c>
      <c r="B93" s="1472" t="n">
        <f aca="false">J93</f>
        <v>150</v>
      </c>
      <c r="C93" s="1472" t="s">
        <v>496</v>
      </c>
      <c r="D93" s="1472" t="n">
        <f aca="false">K93</f>
        <v>300</v>
      </c>
      <c r="E93" s="1472" t="s">
        <v>496</v>
      </c>
      <c r="F93" s="1473" t="n">
        <f aca="false">L93</f>
        <v>2450</v>
      </c>
      <c r="G93" s="1472" t="s">
        <v>496</v>
      </c>
      <c r="H93" s="1466" t="n">
        <v>4</v>
      </c>
      <c r="I93" s="1468" t="s">
        <v>515</v>
      </c>
      <c r="J93" s="1475" t="n">
        <v>150</v>
      </c>
      <c r="K93" s="1209" t="n">
        <v>300</v>
      </c>
      <c r="L93" s="1209" t="n">
        <v>2450</v>
      </c>
      <c r="M93" s="1310" t="n">
        <v>51.1655884457621</v>
      </c>
      <c r="N93" s="1209" t="n">
        <v>4201.07086616963</v>
      </c>
      <c r="O93" s="1209" t="n">
        <v>11710.58889</v>
      </c>
      <c r="P93" s="1212" t="n">
        <v>115187.661588454</v>
      </c>
      <c r="Q93" s="1367" t="n">
        <v>27726.7943548661</v>
      </c>
      <c r="R93" s="1476" t="n">
        <v>74862.3447581386</v>
      </c>
      <c r="S93" s="1301" t="n">
        <v>142914.45594332</v>
      </c>
      <c r="T93" s="1302" t="n">
        <v>190050.006346592</v>
      </c>
    </row>
    <row r="94" customFormat="false" ht="16.5" hidden="false" customHeight="true" outlineLevel="0" collapsed="false">
      <c r="A94" s="1471" t="s">
        <v>556</v>
      </c>
      <c r="B94" s="1472" t="n">
        <f aca="false">J94</f>
        <v>150</v>
      </c>
      <c r="C94" s="1472" t="s">
        <v>496</v>
      </c>
      <c r="D94" s="1472" t="n">
        <f aca="false">K94</f>
        <v>300</v>
      </c>
      <c r="E94" s="1472" t="s">
        <v>496</v>
      </c>
      <c r="F94" s="1473" t="n">
        <f aca="false">L94</f>
        <v>2500</v>
      </c>
      <c r="G94" s="1472" t="s">
        <v>496</v>
      </c>
      <c r="H94" s="1466" t="n">
        <v>4</v>
      </c>
      <c r="I94" s="1468" t="s">
        <v>515</v>
      </c>
      <c r="J94" s="1475" t="n">
        <v>150</v>
      </c>
      <c r="K94" s="1209" t="n">
        <v>300</v>
      </c>
      <c r="L94" s="1209" t="n">
        <v>2500</v>
      </c>
      <c r="M94" s="1310" t="n">
        <v>52.0518590756742</v>
      </c>
      <c r="N94" s="1209" t="n">
        <v>4301.0963629832</v>
      </c>
      <c r="O94" s="1209" t="n">
        <v>11989.412435</v>
      </c>
      <c r="P94" s="1212" t="n">
        <v>116157.199780654</v>
      </c>
      <c r="Q94" s="1367" t="n">
        <v>28175.7711946217</v>
      </c>
      <c r="R94" s="1476" t="n">
        <v>76074.5822254785</v>
      </c>
      <c r="S94" s="1301" t="n">
        <v>144332.970975276</v>
      </c>
      <c r="T94" s="1302" t="n">
        <v>192231.782006132</v>
      </c>
    </row>
    <row r="95" customFormat="false" ht="16.5" hidden="false" customHeight="true" outlineLevel="0" collapsed="false">
      <c r="A95" s="1471" t="s">
        <v>556</v>
      </c>
      <c r="B95" s="1472" t="n">
        <f aca="false">J95</f>
        <v>150</v>
      </c>
      <c r="C95" s="1472" t="s">
        <v>496</v>
      </c>
      <c r="D95" s="1472" t="n">
        <f aca="false">K95</f>
        <v>300</v>
      </c>
      <c r="E95" s="1472" t="s">
        <v>496</v>
      </c>
      <c r="F95" s="1473" t="n">
        <f aca="false">L95</f>
        <v>2550</v>
      </c>
      <c r="G95" s="1472" t="s">
        <v>496</v>
      </c>
      <c r="H95" s="1466" t="n">
        <v>4</v>
      </c>
      <c r="I95" s="1468" t="s">
        <v>515</v>
      </c>
      <c r="J95" s="1475" t="n">
        <v>150</v>
      </c>
      <c r="K95" s="1209" t="n">
        <v>300</v>
      </c>
      <c r="L95" s="1209" t="n">
        <v>2550</v>
      </c>
      <c r="M95" s="1310" t="n">
        <v>52.9551697055863</v>
      </c>
      <c r="N95" s="1209" t="n">
        <v>4401.12185979676</v>
      </c>
      <c r="O95" s="1209" t="n">
        <v>12268.23598</v>
      </c>
      <c r="P95" s="1212" t="n">
        <v>117126.355499348</v>
      </c>
      <c r="Q95" s="1367" t="n">
        <v>28840.2450279706</v>
      </c>
      <c r="R95" s="1476" t="n">
        <v>77868.6615755206</v>
      </c>
      <c r="S95" s="1301" t="n">
        <v>145966.600527318</v>
      </c>
      <c r="T95" s="1302" t="n">
        <v>194995.017074868</v>
      </c>
    </row>
    <row r="96" customFormat="false" ht="16.5" hidden="false" customHeight="true" outlineLevel="0" collapsed="false">
      <c r="A96" s="1471" t="s">
        <v>556</v>
      </c>
      <c r="B96" s="1472" t="n">
        <f aca="false">J96</f>
        <v>150</v>
      </c>
      <c r="C96" s="1472" t="s">
        <v>496</v>
      </c>
      <c r="D96" s="1472" t="n">
        <f aca="false">K96</f>
        <v>300</v>
      </c>
      <c r="E96" s="1472" t="s">
        <v>496</v>
      </c>
      <c r="F96" s="1473" t="n">
        <f aca="false">L96</f>
        <v>2600</v>
      </c>
      <c r="G96" s="1472" t="s">
        <v>496</v>
      </c>
      <c r="H96" s="1466" t="n">
        <v>4</v>
      </c>
      <c r="I96" s="1468" t="s">
        <v>515</v>
      </c>
      <c r="J96" s="1475" t="n">
        <v>150</v>
      </c>
      <c r="K96" s="1209" t="n">
        <v>300</v>
      </c>
      <c r="L96" s="1209" t="n">
        <v>2600</v>
      </c>
      <c r="M96" s="1310" t="n">
        <v>53.8414403354984</v>
      </c>
      <c r="N96" s="1209" t="n">
        <v>4501.14735661032</v>
      </c>
      <c r="O96" s="1209" t="n">
        <v>12547.059525</v>
      </c>
      <c r="P96" s="1212" t="n">
        <v>118006.450654804</v>
      </c>
      <c r="Q96" s="1367" t="n">
        <v>29289.2218677261</v>
      </c>
      <c r="R96" s="1476" t="n">
        <v>79080.8990428606</v>
      </c>
      <c r="S96" s="1301" t="n">
        <v>147295.67252253</v>
      </c>
      <c r="T96" s="1302" t="n">
        <v>197087.349697664</v>
      </c>
    </row>
    <row r="97" customFormat="false" ht="16.5" hidden="false" customHeight="true" outlineLevel="0" collapsed="false">
      <c r="A97" s="1471" t="s">
        <v>556</v>
      </c>
      <c r="B97" s="1472" t="n">
        <f aca="false">J97</f>
        <v>150</v>
      </c>
      <c r="C97" s="1472" t="s">
        <v>496</v>
      </c>
      <c r="D97" s="1472" t="n">
        <f aca="false">K97</f>
        <v>300</v>
      </c>
      <c r="E97" s="1472" t="s">
        <v>496</v>
      </c>
      <c r="F97" s="1473" t="n">
        <f aca="false">L97</f>
        <v>2650</v>
      </c>
      <c r="G97" s="1472" t="s">
        <v>496</v>
      </c>
      <c r="H97" s="1466" t="n">
        <v>4</v>
      </c>
      <c r="I97" s="1468" t="s">
        <v>515</v>
      </c>
      <c r="J97" s="1475" t="n">
        <v>150</v>
      </c>
      <c r="K97" s="1209" t="n">
        <v>300</v>
      </c>
      <c r="L97" s="1209" t="n">
        <v>2650</v>
      </c>
      <c r="M97" s="1310" t="n">
        <v>54.7447509654105</v>
      </c>
      <c r="N97" s="1209" t="n">
        <v>4601.17285342388</v>
      </c>
      <c r="O97" s="1209" t="n">
        <v>12825.88307</v>
      </c>
      <c r="P97" s="1212" t="n">
        <v>118945.946504351</v>
      </c>
      <c r="Q97" s="1367" t="n">
        <v>29953.695701075</v>
      </c>
      <c r="R97" s="1476" t="n">
        <v>80874.9783929027</v>
      </c>
      <c r="S97" s="1301" t="n">
        <v>148899.642205426</v>
      </c>
      <c r="T97" s="1302" t="n">
        <v>199820.924897254</v>
      </c>
    </row>
    <row r="98" customFormat="false" ht="16.5" hidden="false" customHeight="true" outlineLevel="0" collapsed="false">
      <c r="A98" s="1471" t="s">
        <v>556</v>
      </c>
      <c r="B98" s="1472" t="n">
        <f aca="false">J98</f>
        <v>150</v>
      </c>
      <c r="C98" s="1472" t="s">
        <v>496</v>
      </c>
      <c r="D98" s="1472" t="n">
        <f aca="false">K98</f>
        <v>300</v>
      </c>
      <c r="E98" s="1472" t="s">
        <v>496</v>
      </c>
      <c r="F98" s="1473" t="n">
        <f aca="false">L98</f>
        <v>2700</v>
      </c>
      <c r="G98" s="1472" t="s">
        <v>496</v>
      </c>
      <c r="H98" s="1466" t="n">
        <v>4</v>
      </c>
      <c r="I98" s="1468" t="s">
        <v>515</v>
      </c>
      <c r="J98" s="1475" t="n">
        <v>150</v>
      </c>
      <c r="K98" s="1209" t="n">
        <v>300</v>
      </c>
      <c r="L98" s="1209" t="n">
        <v>2700</v>
      </c>
      <c r="M98" s="1310" t="n">
        <v>55.7880215953226</v>
      </c>
      <c r="N98" s="1209" t="n">
        <v>4701.19835023745</v>
      </c>
      <c r="O98" s="1209" t="n">
        <v>13104.706615</v>
      </c>
      <c r="P98" s="1212" t="n">
        <v>119955.649925475</v>
      </c>
      <c r="Q98" s="1367" t="n">
        <v>30402.6725408307</v>
      </c>
      <c r="R98" s="1476" t="n">
        <v>82087.2158602427</v>
      </c>
      <c r="S98" s="1301" t="n">
        <v>150358.322466306</v>
      </c>
      <c r="T98" s="1302" t="n">
        <v>202042.865785718</v>
      </c>
    </row>
    <row r="99" customFormat="false" ht="16.5" hidden="false" customHeight="true" outlineLevel="0" collapsed="false">
      <c r="A99" s="1471" t="s">
        <v>556</v>
      </c>
      <c r="B99" s="1472" t="n">
        <f aca="false">J99</f>
        <v>150</v>
      </c>
      <c r="C99" s="1472" t="s">
        <v>496</v>
      </c>
      <c r="D99" s="1472" t="n">
        <f aca="false">K99</f>
        <v>300</v>
      </c>
      <c r="E99" s="1472" t="s">
        <v>496</v>
      </c>
      <c r="F99" s="1473" t="n">
        <f aca="false">L99</f>
        <v>2750</v>
      </c>
      <c r="G99" s="1472" t="s">
        <v>496</v>
      </c>
      <c r="H99" s="1466" t="n">
        <v>4</v>
      </c>
      <c r="I99" s="1468" t="s">
        <v>515</v>
      </c>
      <c r="J99" s="1475" t="n">
        <v>150</v>
      </c>
      <c r="K99" s="1209" t="n">
        <v>300</v>
      </c>
      <c r="L99" s="1209" t="n">
        <v>2750</v>
      </c>
      <c r="M99" s="1310" t="n">
        <v>56.6742922252347</v>
      </c>
      <c r="N99" s="1209" t="n">
        <v>4801.22384705101</v>
      </c>
      <c r="O99" s="1209" t="n">
        <v>13383.53016</v>
      </c>
      <c r="P99" s="1212" t="n">
        <v>120895.045137911</v>
      </c>
      <c r="Q99" s="1367" t="n">
        <v>30851.6493805862</v>
      </c>
      <c r="R99" s="1476" t="n">
        <v>83299.4533275826</v>
      </c>
      <c r="S99" s="1301" t="n">
        <v>151746.694518497</v>
      </c>
      <c r="T99" s="1302" t="n">
        <v>204194.498465494</v>
      </c>
    </row>
    <row r="100" customFormat="false" ht="16.5" hidden="false" customHeight="true" outlineLevel="0" collapsed="false">
      <c r="A100" s="1471" t="s">
        <v>556</v>
      </c>
      <c r="B100" s="1472" t="n">
        <f aca="false">J100</f>
        <v>150</v>
      </c>
      <c r="C100" s="1472" t="s">
        <v>496</v>
      </c>
      <c r="D100" s="1472" t="n">
        <f aca="false">K100</f>
        <v>300</v>
      </c>
      <c r="E100" s="1472" t="s">
        <v>496</v>
      </c>
      <c r="F100" s="1473" t="n">
        <f aca="false">L100</f>
        <v>2800</v>
      </c>
      <c r="G100" s="1472" t="s">
        <v>496</v>
      </c>
      <c r="H100" s="1466" t="n">
        <v>4</v>
      </c>
      <c r="I100" s="1468" t="s">
        <v>515</v>
      </c>
      <c r="J100" s="1475" t="n">
        <v>150</v>
      </c>
      <c r="K100" s="1209" t="n">
        <v>300</v>
      </c>
      <c r="L100" s="1209" t="n">
        <v>2800</v>
      </c>
      <c r="M100" s="1310" t="n">
        <v>57.5776028551468</v>
      </c>
      <c r="N100" s="1209" t="n">
        <v>4901.24934386457</v>
      </c>
      <c r="O100" s="1209" t="n">
        <v>13662.353705</v>
      </c>
      <c r="P100" s="1212" t="n">
        <v>121834.390097396</v>
      </c>
      <c r="Q100" s="1367" t="n">
        <v>31516.1232139351</v>
      </c>
      <c r="R100" s="1476" t="n">
        <v>85093.5326776247</v>
      </c>
      <c r="S100" s="1301" t="n">
        <v>153350.513311331</v>
      </c>
      <c r="T100" s="1302" t="n">
        <v>206927.922775021</v>
      </c>
    </row>
    <row r="101" customFormat="false" ht="16.5" hidden="false" customHeight="true" outlineLevel="0" collapsed="false">
      <c r="A101" s="1471" t="s">
        <v>556</v>
      </c>
      <c r="B101" s="1472" t="n">
        <f aca="false">J101</f>
        <v>150</v>
      </c>
      <c r="C101" s="1472" t="s">
        <v>496</v>
      </c>
      <c r="D101" s="1472" t="n">
        <f aca="false">K101</f>
        <v>300</v>
      </c>
      <c r="E101" s="1472" t="s">
        <v>496</v>
      </c>
      <c r="F101" s="1473" t="n">
        <f aca="false">L101</f>
        <v>2850</v>
      </c>
      <c r="G101" s="1472" t="s">
        <v>496</v>
      </c>
      <c r="H101" s="1466" t="n">
        <v>4</v>
      </c>
      <c r="I101" s="1468" t="s">
        <v>515</v>
      </c>
      <c r="J101" s="1475" t="n">
        <v>150</v>
      </c>
      <c r="K101" s="1209" t="n">
        <v>300</v>
      </c>
      <c r="L101" s="1209" t="n">
        <v>2850</v>
      </c>
      <c r="M101" s="1310" t="n">
        <v>59.3258734850589</v>
      </c>
      <c r="N101" s="1209" t="n">
        <v>5001.27484067813</v>
      </c>
      <c r="O101" s="1209" t="n">
        <v>13941.17725</v>
      </c>
      <c r="P101" s="1212" t="n">
        <v>127620.856309489</v>
      </c>
      <c r="Q101" s="1367" t="n">
        <v>31965.1000536906</v>
      </c>
      <c r="R101" s="1476" t="n">
        <v>86305.7701449647</v>
      </c>
      <c r="S101" s="1301" t="n">
        <v>159585.956363179</v>
      </c>
      <c r="T101" s="1302" t="n">
        <v>213926.626454453</v>
      </c>
    </row>
    <row r="102" customFormat="false" ht="16.5" hidden="false" customHeight="true" outlineLevel="0" collapsed="false">
      <c r="A102" s="1471" t="s">
        <v>556</v>
      </c>
      <c r="B102" s="1472" t="n">
        <f aca="false">J102</f>
        <v>150</v>
      </c>
      <c r="C102" s="1472" t="s">
        <v>496</v>
      </c>
      <c r="D102" s="1472" t="n">
        <f aca="false">K102</f>
        <v>300</v>
      </c>
      <c r="E102" s="1472" t="s">
        <v>496</v>
      </c>
      <c r="F102" s="1473" t="n">
        <f aca="false">L102</f>
        <v>2900</v>
      </c>
      <c r="G102" s="1472" t="s">
        <v>496</v>
      </c>
      <c r="H102" s="1466" t="n">
        <v>4</v>
      </c>
      <c r="I102" s="1468" t="s">
        <v>515</v>
      </c>
      <c r="J102" s="1475" t="n">
        <v>150</v>
      </c>
      <c r="K102" s="1209" t="n">
        <v>300</v>
      </c>
      <c r="L102" s="1209" t="n">
        <v>2900</v>
      </c>
      <c r="M102" s="1310" t="n">
        <v>60.229184114971</v>
      </c>
      <c r="N102" s="1209" t="n">
        <v>5101.3003374917</v>
      </c>
      <c r="O102" s="1209" t="n">
        <v>14220.000795</v>
      </c>
      <c r="P102" s="1212" t="n">
        <v>128532.082315388</v>
      </c>
      <c r="Q102" s="1367" t="n">
        <v>32629.5738870395</v>
      </c>
      <c r="R102" s="1476" t="n">
        <v>88099.8494950068</v>
      </c>
      <c r="S102" s="1301" t="n">
        <v>161161.656202427</v>
      </c>
      <c r="T102" s="1302" t="n">
        <v>216631.931810394</v>
      </c>
    </row>
    <row r="103" customFormat="false" ht="16.5" hidden="false" customHeight="true" outlineLevel="0" collapsed="false">
      <c r="A103" s="1471" t="s">
        <v>556</v>
      </c>
      <c r="B103" s="1472" t="n">
        <f aca="false">J103</f>
        <v>150</v>
      </c>
      <c r="C103" s="1472" t="s">
        <v>496</v>
      </c>
      <c r="D103" s="1472" t="n">
        <f aca="false">K103</f>
        <v>300</v>
      </c>
      <c r="E103" s="1472" t="s">
        <v>496</v>
      </c>
      <c r="F103" s="1473" t="n">
        <f aca="false">L103</f>
        <v>2950</v>
      </c>
      <c r="G103" s="1472" t="s">
        <v>496</v>
      </c>
      <c r="H103" s="1466" t="n">
        <v>4</v>
      </c>
      <c r="I103" s="1468" t="s">
        <v>515</v>
      </c>
      <c r="J103" s="1475" t="n">
        <v>150</v>
      </c>
      <c r="K103" s="1209" t="n">
        <v>300</v>
      </c>
      <c r="L103" s="1209" t="n">
        <v>2950</v>
      </c>
      <c r="M103" s="1310" t="n">
        <v>61.1154547448832</v>
      </c>
      <c r="N103" s="1209" t="n">
        <v>5201.32583430526</v>
      </c>
      <c r="O103" s="1209" t="n">
        <v>14498.82434</v>
      </c>
      <c r="P103" s="1212" t="n">
        <v>129443.258068335</v>
      </c>
      <c r="Q103" s="1367" t="n">
        <v>33078.550726795</v>
      </c>
      <c r="R103" s="1476" t="n">
        <v>89312.0869623467</v>
      </c>
      <c r="S103" s="1301" t="n">
        <v>162521.80879513</v>
      </c>
      <c r="T103" s="1302" t="n">
        <v>218755.345030682</v>
      </c>
    </row>
    <row r="104" customFormat="false" ht="16.5" hidden="false" customHeight="true" outlineLevel="0" collapsed="false">
      <c r="A104" s="1471" t="s">
        <v>556</v>
      </c>
      <c r="B104" s="1472" t="n">
        <f aca="false">J104</f>
        <v>150</v>
      </c>
      <c r="C104" s="1472" t="s">
        <v>496</v>
      </c>
      <c r="D104" s="1472" t="n">
        <f aca="false">K104</f>
        <v>300</v>
      </c>
      <c r="E104" s="1472" t="s">
        <v>496</v>
      </c>
      <c r="F104" s="1473" t="n">
        <f aca="false">L104</f>
        <v>3000</v>
      </c>
      <c r="G104" s="1472" t="s">
        <v>496</v>
      </c>
      <c r="H104" s="1466" t="n">
        <v>4</v>
      </c>
      <c r="I104" s="1468" t="s">
        <v>515</v>
      </c>
      <c r="J104" s="1483" t="n">
        <v>150</v>
      </c>
      <c r="K104" s="1232" t="n">
        <v>300</v>
      </c>
      <c r="L104" s="1232" t="n">
        <v>3000</v>
      </c>
      <c r="M104" s="1248" t="n">
        <v>62.0187653747953</v>
      </c>
      <c r="N104" s="1232" t="n">
        <v>5301.35133111882</v>
      </c>
      <c r="O104" s="1232" t="n">
        <v>14777.647885</v>
      </c>
      <c r="P104" s="1235" t="n">
        <v>131424.500483888</v>
      </c>
      <c r="Q104" s="1484" t="n">
        <v>33743.024560144</v>
      </c>
      <c r="R104" s="1485" t="n">
        <v>91106.1663123888</v>
      </c>
      <c r="S104" s="1307" t="n">
        <v>165167.525044032</v>
      </c>
      <c r="T104" s="1308" t="n">
        <v>222530.666796276</v>
      </c>
    </row>
    <row r="246" customFormat="false" ht="15" hidden="false" customHeight="false" outlineLevel="0" collapsed="false">
      <c r="A246" s="1237"/>
      <c r="B246" s="1237"/>
      <c r="C246" s="1237"/>
      <c r="D246" s="1237"/>
      <c r="E246" s="1237"/>
      <c r="F246" s="1237"/>
      <c r="G246" s="1237"/>
      <c r="H246" s="1237"/>
      <c r="I246" s="1237"/>
      <c r="N246" s="1237"/>
      <c r="O246" s="1237"/>
    </row>
    <row r="247" customFormat="false" ht="15" hidden="false" customHeight="false" outlineLevel="0" collapsed="false">
      <c r="A247" s="1237"/>
      <c r="B247" s="1237"/>
      <c r="C247" s="1237"/>
      <c r="D247" s="1237"/>
      <c r="E247" s="1237"/>
      <c r="F247" s="1237"/>
      <c r="G247" s="1237"/>
      <c r="H247" s="1237"/>
      <c r="I247" s="1237"/>
      <c r="N247" s="1237"/>
      <c r="O247" s="1237"/>
    </row>
    <row r="248" customFormat="false" ht="15" hidden="false" customHeight="false" outlineLevel="0" collapsed="false">
      <c r="A248" s="1237"/>
      <c r="B248" s="1237"/>
      <c r="C248" s="1237"/>
      <c r="D248" s="1237"/>
      <c r="E248" s="1237"/>
      <c r="F248" s="1237"/>
      <c r="G248" s="1237"/>
      <c r="H248" s="1237"/>
      <c r="I248" s="1237"/>
      <c r="N248" s="1237"/>
      <c r="O248" s="1237"/>
    </row>
    <row r="249" customFormat="false" ht="15" hidden="false" customHeight="false" outlineLevel="0" collapsed="false">
      <c r="A249" s="1237"/>
      <c r="B249" s="1237"/>
      <c r="C249" s="1237"/>
      <c r="D249" s="1237"/>
      <c r="E249" s="1237"/>
      <c r="F249" s="1237"/>
      <c r="G249" s="1237"/>
      <c r="H249" s="1237"/>
      <c r="I249" s="1237"/>
      <c r="N249" s="1237"/>
      <c r="O249" s="1237"/>
    </row>
    <row r="250" customFormat="false" ht="15" hidden="false" customHeight="false" outlineLevel="0" collapsed="false">
      <c r="A250" s="1237"/>
      <c r="B250" s="1237"/>
      <c r="C250" s="1237"/>
      <c r="D250" s="1237"/>
      <c r="E250" s="1237"/>
      <c r="F250" s="1237"/>
      <c r="G250" s="1237"/>
      <c r="H250" s="1237"/>
      <c r="I250" s="1237"/>
      <c r="N250" s="1237"/>
      <c r="O250" s="1237"/>
    </row>
    <row r="251" customFormat="false" ht="15" hidden="false" customHeight="false" outlineLevel="0" collapsed="false">
      <c r="A251" s="1237"/>
      <c r="B251" s="1237"/>
      <c r="C251" s="1237"/>
      <c r="D251" s="1237"/>
      <c r="E251" s="1237"/>
      <c r="F251" s="1237"/>
      <c r="G251" s="1237"/>
      <c r="H251" s="1237"/>
      <c r="I251" s="1237"/>
      <c r="N251" s="1237"/>
      <c r="O251" s="1237"/>
    </row>
    <row r="252" customFormat="false" ht="15" hidden="false" customHeight="false" outlineLevel="0" collapsed="false">
      <c r="A252" s="1237"/>
      <c r="B252" s="1237"/>
      <c r="C252" s="1237"/>
      <c r="D252" s="1237"/>
      <c r="E252" s="1237"/>
      <c r="F252" s="1237"/>
      <c r="G252" s="1237"/>
      <c r="H252" s="1237"/>
      <c r="I252" s="1237"/>
      <c r="N252" s="1237"/>
      <c r="O252" s="1237"/>
    </row>
    <row r="253" customFormat="false" ht="15" hidden="false" customHeight="false" outlineLevel="0" collapsed="false">
      <c r="A253" s="1237"/>
      <c r="B253" s="1237"/>
      <c r="C253" s="1237"/>
      <c r="D253" s="1237"/>
      <c r="E253" s="1237"/>
      <c r="F253" s="1237"/>
      <c r="G253" s="1237"/>
      <c r="H253" s="1237"/>
      <c r="I253" s="1237"/>
      <c r="N253" s="1237"/>
      <c r="O253" s="1237"/>
    </row>
    <row r="254" customFormat="false" ht="15" hidden="false" customHeight="false" outlineLevel="0" collapsed="false">
      <c r="A254" s="1237"/>
      <c r="B254" s="1237"/>
      <c r="C254" s="1237"/>
      <c r="D254" s="1237"/>
      <c r="E254" s="1237"/>
      <c r="F254" s="1237"/>
      <c r="G254" s="1237"/>
      <c r="H254" s="1237"/>
      <c r="I254" s="1237"/>
      <c r="N254" s="1237"/>
      <c r="O254" s="1237"/>
    </row>
    <row r="255" customFormat="false" ht="15" hidden="false" customHeight="false" outlineLevel="0" collapsed="false">
      <c r="A255" s="1237"/>
      <c r="B255" s="1237"/>
      <c r="C255" s="1237"/>
      <c r="D255" s="1237"/>
      <c r="E255" s="1237"/>
      <c r="F255" s="1237"/>
      <c r="G255" s="1237"/>
      <c r="H255" s="1237"/>
      <c r="I255" s="1237"/>
      <c r="N255" s="1237"/>
      <c r="O255" s="1237"/>
    </row>
    <row r="256" customFormat="false" ht="15" hidden="false" customHeight="false" outlineLevel="0" collapsed="false">
      <c r="A256" s="1237"/>
      <c r="B256" s="1237"/>
      <c r="C256" s="1237"/>
      <c r="D256" s="1237"/>
      <c r="E256" s="1237"/>
      <c r="F256" s="1237"/>
      <c r="G256" s="1237"/>
      <c r="H256" s="1237"/>
      <c r="I256" s="1237"/>
      <c r="N256" s="1237"/>
      <c r="O256" s="1237"/>
    </row>
    <row r="257" customFormat="false" ht="15" hidden="false" customHeight="false" outlineLevel="0" collapsed="false">
      <c r="A257" s="1237"/>
      <c r="B257" s="1237"/>
      <c r="C257" s="1237"/>
      <c r="D257" s="1237"/>
      <c r="E257" s="1237"/>
      <c r="F257" s="1237"/>
      <c r="G257" s="1237"/>
      <c r="H257" s="1237"/>
      <c r="I257" s="1237"/>
      <c r="N257" s="1237"/>
      <c r="O257" s="1237"/>
    </row>
    <row r="258" customFormat="false" ht="15" hidden="false" customHeight="false" outlineLevel="0" collapsed="false">
      <c r="A258" s="1237"/>
      <c r="B258" s="1237"/>
      <c r="C258" s="1237"/>
      <c r="D258" s="1237"/>
      <c r="E258" s="1237"/>
      <c r="F258" s="1237"/>
      <c r="G258" s="1237"/>
      <c r="H258" s="1237"/>
      <c r="I258" s="1237"/>
      <c r="N258" s="1237"/>
      <c r="O258" s="1237"/>
    </row>
    <row r="259" customFormat="false" ht="15" hidden="false" customHeight="false" outlineLevel="0" collapsed="false">
      <c r="A259" s="1237"/>
      <c r="B259" s="1237"/>
      <c r="C259" s="1237"/>
      <c r="D259" s="1237"/>
      <c r="E259" s="1237"/>
      <c r="F259" s="1237"/>
      <c r="G259" s="1237"/>
      <c r="H259" s="1237"/>
      <c r="I259" s="1237"/>
      <c r="N259" s="1237"/>
      <c r="O259" s="1237"/>
    </row>
    <row r="260" customFormat="false" ht="15" hidden="false" customHeight="false" outlineLevel="0" collapsed="false">
      <c r="A260" s="1237"/>
      <c r="B260" s="1237"/>
      <c r="C260" s="1237"/>
      <c r="D260" s="1237"/>
      <c r="E260" s="1237"/>
      <c r="F260" s="1237"/>
      <c r="G260" s="1237"/>
      <c r="H260" s="1237"/>
      <c r="I260" s="1237"/>
      <c r="N260" s="1237"/>
      <c r="O260" s="1237"/>
    </row>
    <row r="261" customFormat="false" ht="15" hidden="false" customHeight="false" outlineLevel="0" collapsed="false">
      <c r="A261" s="1237"/>
      <c r="B261" s="1237"/>
      <c r="C261" s="1237"/>
      <c r="D261" s="1237"/>
      <c r="E261" s="1237"/>
      <c r="F261" s="1237"/>
      <c r="G261" s="1237"/>
      <c r="H261" s="1237"/>
      <c r="I261" s="1237"/>
      <c r="N261" s="1237"/>
      <c r="O261" s="1237"/>
    </row>
    <row r="262" customFormat="false" ht="15" hidden="false" customHeight="false" outlineLevel="0" collapsed="false">
      <c r="A262" s="1237"/>
      <c r="B262" s="1237"/>
      <c r="C262" s="1237"/>
      <c r="D262" s="1237"/>
      <c r="E262" s="1237"/>
      <c r="F262" s="1237"/>
      <c r="G262" s="1237"/>
      <c r="H262" s="1237"/>
      <c r="I262" s="1237"/>
      <c r="N262" s="1237"/>
      <c r="O262" s="1237"/>
    </row>
    <row r="263" customFormat="false" ht="15" hidden="false" customHeight="false" outlineLevel="0" collapsed="false">
      <c r="A263" s="1237"/>
      <c r="B263" s="1237"/>
      <c r="C263" s="1237"/>
      <c r="D263" s="1237"/>
      <c r="E263" s="1237"/>
      <c r="F263" s="1237"/>
      <c r="G263" s="1237"/>
      <c r="H263" s="1237"/>
      <c r="I263" s="1237"/>
      <c r="N263" s="1237"/>
      <c r="O263" s="1237"/>
    </row>
    <row r="264" customFormat="false" ht="15" hidden="false" customHeight="false" outlineLevel="0" collapsed="false">
      <c r="A264" s="1237"/>
      <c r="B264" s="1237"/>
      <c r="C264" s="1237"/>
      <c r="D264" s="1237"/>
      <c r="E264" s="1237"/>
      <c r="F264" s="1237"/>
      <c r="G264" s="1237"/>
      <c r="H264" s="1237"/>
      <c r="I264" s="1237"/>
      <c r="N264" s="1237"/>
      <c r="O264" s="1237"/>
    </row>
    <row r="265" customFormat="false" ht="15" hidden="false" customHeight="false" outlineLevel="0" collapsed="false">
      <c r="A265" s="1237"/>
      <c r="B265" s="1237"/>
      <c r="C265" s="1237"/>
      <c r="D265" s="1237"/>
      <c r="E265" s="1237"/>
      <c r="F265" s="1237"/>
      <c r="G265" s="1237"/>
      <c r="H265" s="1237"/>
      <c r="I265" s="1237"/>
      <c r="N265" s="1237"/>
      <c r="O265" s="1237"/>
    </row>
    <row r="266" customFormat="false" ht="15" hidden="false" customHeight="false" outlineLevel="0" collapsed="false">
      <c r="A266" s="1237"/>
      <c r="B266" s="1237"/>
      <c r="C266" s="1237"/>
      <c r="D266" s="1237"/>
      <c r="E266" s="1237"/>
      <c r="F266" s="1237"/>
      <c r="G266" s="1237"/>
      <c r="H266" s="1237"/>
      <c r="I266" s="1237"/>
      <c r="N266" s="1237"/>
      <c r="O266" s="1237"/>
    </row>
    <row r="267" customFormat="false" ht="15" hidden="false" customHeight="false" outlineLevel="0" collapsed="false">
      <c r="A267" s="1237"/>
      <c r="B267" s="1237"/>
      <c r="C267" s="1237"/>
      <c r="D267" s="1237"/>
      <c r="E267" s="1237"/>
      <c r="F267" s="1237"/>
      <c r="G267" s="1237"/>
      <c r="H267" s="1237"/>
      <c r="I267" s="1237"/>
      <c r="N267" s="1237"/>
      <c r="O267" s="1237"/>
    </row>
    <row r="268" customFormat="false" ht="15" hidden="false" customHeight="false" outlineLevel="0" collapsed="false">
      <c r="A268" s="1237"/>
      <c r="B268" s="1237"/>
      <c r="C268" s="1237"/>
      <c r="D268" s="1237"/>
      <c r="E268" s="1237"/>
      <c r="F268" s="1237"/>
      <c r="G268" s="1237"/>
      <c r="H268" s="1237"/>
      <c r="I268" s="1237"/>
      <c r="N268" s="1237"/>
      <c r="O268" s="1237"/>
    </row>
    <row r="269" customFormat="false" ht="15" hidden="false" customHeight="false" outlineLevel="0" collapsed="false">
      <c r="A269" s="1237"/>
      <c r="B269" s="1237"/>
      <c r="C269" s="1237"/>
      <c r="D269" s="1237"/>
      <c r="E269" s="1237"/>
      <c r="F269" s="1237"/>
      <c r="G269" s="1237"/>
      <c r="H269" s="1237"/>
      <c r="I269" s="1237"/>
      <c r="N269" s="1237"/>
      <c r="O269" s="1237"/>
    </row>
    <row r="270" customFormat="false" ht="15" hidden="false" customHeight="false" outlineLevel="0" collapsed="false">
      <c r="A270" s="1237"/>
      <c r="B270" s="1237"/>
      <c r="C270" s="1237"/>
      <c r="D270" s="1237"/>
      <c r="E270" s="1237"/>
      <c r="F270" s="1237"/>
      <c r="G270" s="1237"/>
      <c r="H270" s="1237"/>
      <c r="I270" s="1237"/>
      <c r="N270" s="1237"/>
      <c r="O270" s="1237"/>
    </row>
    <row r="271" customFormat="false" ht="15" hidden="false" customHeight="false" outlineLevel="0" collapsed="false">
      <c r="A271" s="1237"/>
      <c r="B271" s="1237"/>
      <c r="C271" s="1237"/>
      <c r="D271" s="1237"/>
      <c r="E271" s="1237"/>
      <c r="F271" s="1237"/>
      <c r="G271" s="1237"/>
      <c r="H271" s="1237"/>
      <c r="I271" s="1237"/>
      <c r="N271" s="1237"/>
      <c r="O271" s="1237"/>
    </row>
    <row r="272" customFormat="false" ht="15" hidden="false" customHeight="false" outlineLevel="0" collapsed="false">
      <c r="A272" s="1237"/>
      <c r="B272" s="1237"/>
      <c r="C272" s="1237"/>
      <c r="D272" s="1237"/>
      <c r="E272" s="1237"/>
      <c r="F272" s="1237"/>
      <c r="G272" s="1237"/>
      <c r="H272" s="1237"/>
      <c r="I272" s="1237"/>
      <c r="N272" s="1237"/>
      <c r="O272" s="1237"/>
    </row>
    <row r="273" customFormat="false" ht="15" hidden="false" customHeight="false" outlineLevel="0" collapsed="false">
      <c r="A273" s="1237"/>
      <c r="B273" s="1237"/>
      <c r="C273" s="1237"/>
      <c r="D273" s="1237"/>
      <c r="E273" s="1237"/>
      <c r="F273" s="1237"/>
      <c r="G273" s="1237"/>
      <c r="H273" s="1237"/>
      <c r="I273" s="1237"/>
      <c r="N273" s="1237"/>
      <c r="O273" s="1237"/>
    </row>
    <row r="274" customFormat="false" ht="15" hidden="false" customHeight="false" outlineLevel="0" collapsed="false">
      <c r="A274" s="1237"/>
      <c r="B274" s="1237"/>
      <c r="C274" s="1237"/>
      <c r="D274" s="1237"/>
      <c r="E274" s="1237"/>
      <c r="F274" s="1237"/>
      <c r="G274" s="1237"/>
      <c r="H274" s="1237"/>
      <c r="I274" s="1237"/>
      <c r="N274" s="1237"/>
      <c r="O274" s="1237"/>
    </row>
    <row r="275" customFormat="false" ht="15" hidden="false" customHeight="false" outlineLevel="0" collapsed="false">
      <c r="A275" s="1237"/>
      <c r="B275" s="1237"/>
      <c r="C275" s="1237"/>
      <c r="D275" s="1237"/>
      <c r="E275" s="1237"/>
      <c r="F275" s="1237"/>
      <c r="G275" s="1237"/>
      <c r="H275" s="1237"/>
      <c r="I275" s="1237"/>
      <c r="N275" s="1237"/>
      <c r="O275" s="1237"/>
    </row>
    <row r="276" customFormat="false" ht="15" hidden="false" customHeight="false" outlineLevel="0" collapsed="false">
      <c r="A276" s="1237"/>
      <c r="B276" s="1237"/>
      <c r="C276" s="1237"/>
      <c r="D276" s="1237"/>
      <c r="E276" s="1237"/>
      <c r="F276" s="1237"/>
      <c r="G276" s="1237"/>
      <c r="H276" s="1237"/>
      <c r="I276" s="1237"/>
      <c r="N276" s="1237"/>
      <c r="O276" s="1237"/>
    </row>
    <row r="277" customFormat="false" ht="15" hidden="false" customHeight="false" outlineLevel="0" collapsed="false">
      <c r="A277" s="1237"/>
      <c r="B277" s="1237"/>
      <c r="C277" s="1237"/>
      <c r="D277" s="1237"/>
      <c r="E277" s="1237"/>
      <c r="F277" s="1237"/>
      <c r="G277" s="1237"/>
      <c r="H277" s="1237"/>
      <c r="I277" s="1237"/>
      <c r="N277" s="1237"/>
      <c r="O277" s="1237"/>
    </row>
    <row r="278" customFormat="false" ht="15" hidden="false" customHeight="false" outlineLevel="0" collapsed="false">
      <c r="A278" s="1237"/>
      <c r="B278" s="1237"/>
      <c r="C278" s="1237"/>
      <c r="D278" s="1237"/>
      <c r="E278" s="1237"/>
      <c r="F278" s="1237"/>
      <c r="G278" s="1237"/>
      <c r="H278" s="1237"/>
      <c r="I278" s="1237"/>
      <c r="N278" s="1237"/>
      <c r="O278" s="1237"/>
    </row>
    <row r="279" customFormat="false" ht="15" hidden="false" customHeight="false" outlineLevel="0" collapsed="false">
      <c r="A279" s="1237"/>
      <c r="B279" s="1237"/>
      <c r="C279" s="1237"/>
      <c r="D279" s="1237"/>
      <c r="E279" s="1237"/>
      <c r="F279" s="1237"/>
      <c r="G279" s="1237"/>
      <c r="H279" s="1237"/>
      <c r="I279" s="1237"/>
      <c r="N279" s="1237"/>
      <c r="O279" s="1237"/>
    </row>
    <row r="280" customFormat="false" ht="15" hidden="false" customHeight="false" outlineLevel="0" collapsed="false">
      <c r="A280" s="1237"/>
      <c r="B280" s="1237"/>
      <c r="C280" s="1237"/>
      <c r="D280" s="1237"/>
      <c r="E280" s="1237"/>
      <c r="F280" s="1237"/>
      <c r="G280" s="1237"/>
      <c r="H280" s="1237"/>
      <c r="I280" s="1237"/>
      <c r="N280" s="1237"/>
      <c r="O280" s="1237"/>
    </row>
    <row r="281" customFormat="false" ht="15" hidden="false" customHeight="false" outlineLevel="0" collapsed="false">
      <c r="A281" s="1237"/>
      <c r="B281" s="1237"/>
      <c r="C281" s="1237"/>
      <c r="D281" s="1237"/>
      <c r="E281" s="1237"/>
      <c r="F281" s="1237"/>
      <c r="G281" s="1237"/>
      <c r="H281" s="1237"/>
      <c r="I281" s="1237"/>
      <c r="N281" s="1237"/>
      <c r="O281" s="1237"/>
    </row>
    <row r="282" customFormat="false" ht="15" hidden="false" customHeight="false" outlineLevel="0" collapsed="false">
      <c r="A282" s="1237"/>
      <c r="B282" s="1237"/>
      <c r="C282" s="1237"/>
      <c r="D282" s="1237"/>
      <c r="E282" s="1237"/>
      <c r="F282" s="1237"/>
      <c r="G282" s="1237"/>
      <c r="H282" s="1237"/>
      <c r="I282" s="1237"/>
      <c r="N282" s="1237"/>
      <c r="O282" s="1237"/>
    </row>
    <row r="283" customFormat="false" ht="15" hidden="false" customHeight="false" outlineLevel="0" collapsed="false">
      <c r="A283" s="1237"/>
      <c r="B283" s="1237"/>
      <c r="C283" s="1237"/>
      <c r="D283" s="1237"/>
      <c r="E283" s="1237"/>
      <c r="F283" s="1237"/>
      <c r="G283" s="1237"/>
      <c r="H283" s="1237"/>
      <c r="I283" s="1237"/>
      <c r="N283" s="1237"/>
      <c r="O283" s="1237"/>
    </row>
    <row r="284" customFormat="false" ht="15" hidden="false" customHeight="false" outlineLevel="0" collapsed="false">
      <c r="A284" s="1237"/>
      <c r="B284" s="1237"/>
      <c r="C284" s="1237"/>
      <c r="D284" s="1237"/>
      <c r="E284" s="1237"/>
      <c r="F284" s="1237"/>
      <c r="G284" s="1237"/>
      <c r="H284" s="1237"/>
      <c r="I284" s="1237"/>
      <c r="N284" s="1237"/>
      <c r="O284" s="1237"/>
    </row>
    <row r="285" customFormat="false" ht="15" hidden="false" customHeight="false" outlineLevel="0" collapsed="false">
      <c r="A285" s="1237"/>
      <c r="B285" s="1237"/>
      <c r="C285" s="1237"/>
      <c r="D285" s="1237"/>
      <c r="E285" s="1237"/>
      <c r="F285" s="1237"/>
      <c r="G285" s="1237"/>
      <c r="H285" s="1237"/>
      <c r="I285" s="1237"/>
      <c r="N285" s="1237"/>
      <c r="O285" s="1237"/>
    </row>
    <row r="286" customFormat="false" ht="15" hidden="false" customHeight="false" outlineLevel="0" collapsed="false">
      <c r="A286" s="1237"/>
      <c r="B286" s="1237"/>
      <c r="C286" s="1237"/>
      <c r="D286" s="1237"/>
      <c r="E286" s="1237"/>
      <c r="F286" s="1237"/>
      <c r="G286" s="1237"/>
      <c r="H286" s="1237"/>
      <c r="I286" s="1237"/>
      <c r="N286" s="1237"/>
      <c r="O286" s="1237"/>
    </row>
    <row r="287" customFormat="false" ht="15" hidden="false" customHeight="false" outlineLevel="0" collapsed="false">
      <c r="A287" s="1237"/>
      <c r="B287" s="1237"/>
      <c r="C287" s="1237"/>
      <c r="D287" s="1237"/>
      <c r="E287" s="1237"/>
      <c r="F287" s="1237"/>
      <c r="G287" s="1237"/>
      <c r="H287" s="1237"/>
      <c r="I287" s="1237"/>
      <c r="N287" s="1237"/>
      <c r="O287" s="1237"/>
    </row>
    <row r="288" customFormat="false" ht="15" hidden="false" customHeight="false" outlineLevel="0" collapsed="false">
      <c r="A288" s="1237"/>
      <c r="B288" s="1237"/>
      <c r="C288" s="1237"/>
      <c r="D288" s="1237"/>
      <c r="E288" s="1237"/>
      <c r="F288" s="1237"/>
      <c r="G288" s="1237"/>
      <c r="H288" s="1237"/>
      <c r="I288" s="1237"/>
      <c r="N288" s="1237"/>
      <c r="O288" s="1237"/>
    </row>
    <row r="289" customFormat="false" ht="15" hidden="false" customHeight="false" outlineLevel="0" collapsed="false">
      <c r="A289" s="1237"/>
      <c r="B289" s="1237"/>
      <c r="C289" s="1237"/>
      <c r="D289" s="1237"/>
      <c r="E289" s="1237"/>
      <c r="F289" s="1237"/>
      <c r="G289" s="1237"/>
      <c r="H289" s="1237"/>
      <c r="I289" s="1237"/>
      <c r="N289" s="1237"/>
      <c r="O289" s="1237"/>
    </row>
    <row r="290" customFormat="false" ht="15" hidden="false" customHeight="false" outlineLevel="0" collapsed="false">
      <c r="A290" s="1237"/>
      <c r="B290" s="1237"/>
      <c r="C290" s="1237"/>
      <c r="D290" s="1237"/>
      <c r="E290" s="1237"/>
      <c r="F290" s="1237"/>
      <c r="G290" s="1237"/>
      <c r="H290" s="1237"/>
      <c r="I290" s="1237"/>
      <c r="N290" s="1237"/>
      <c r="O290" s="1237"/>
    </row>
    <row r="291" customFormat="false" ht="15" hidden="false" customHeight="false" outlineLevel="0" collapsed="false">
      <c r="A291" s="1237"/>
      <c r="B291" s="1237"/>
      <c r="C291" s="1237"/>
      <c r="D291" s="1237"/>
      <c r="E291" s="1237"/>
      <c r="F291" s="1237"/>
      <c r="G291" s="1237"/>
      <c r="H291" s="1237"/>
      <c r="I291" s="1237"/>
      <c r="N291" s="1237"/>
      <c r="O291" s="1237"/>
    </row>
    <row r="292" customFormat="false" ht="15" hidden="false" customHeight="false" outlineLevel="0" collapsed="false">
      <c r="A292" s="1237"/>
      <c r="B292" s="1237"/>
      <c r="C292" s="1237"/>
      <c r="D292" s="1237"/>
      <c r="E292" s="1237"/>
      <c r="F292" s="1237"/>
      <c r="G292" s="1237"/>
      <c r="H292" s="1237"/>
      <c r="I292" s="1237"/>
      <c r="N292" s="1237"/>
      <c r="O292" s="1237"/>
    </row>
    <row r="293" customFormat="false" ht="15" hidden="false" customHeight="false" outlineLevel="0" collapsed="false">
      <c r="A293" s="1237"/>
      <c r="B293" s="1237"/>
      <c r="C293" s="1237"/>
      <c r="D293" s="1237"/>
      <c r="E293" s="1237"/>
      <c r="F293" s="1237"/>
      <c r="G293" s="1237"/>
      <c r="H293" s="1237"/>
      <c r="I293" s="1237"/>
      <c r="N293" s="1237"/>
      <c r="O293" s="1237"/>
    </row>
    <row r="294" customFormat="false" ht="15" hidden="false" customHeight="false" outlineLevel="0" collapsed="false">
      <c r="A294" s="1237"/>
      <c r="B294" s="1237"/>
      <c r="C294" s="1237"/>
      <c r="D294" s="1237"/>
      <c r="E294" s="1237"/>
      <c r="F294" s="1237"/>
      <c r="G294" s="1237"/>
      <c r="H294" s="1237"/>
      <c r="I294" s="1237"/>
      <c r="N294" s="1237"/>
      <c r="O294" s="1237"/>
    </row>
    <row r="295" customFormat="false" ht="15" hidden="false" customHeight="false" outlineLevel="0" collapsed="false">
      <c r="A295" s="1237"/>
      <c r="B295" s="1237"/>
      <c r="C295" s="1237"/>
      <c r="D295" s="1237"/>
      <c r="E295" s="1237"/>
      <c r="F295" s="1237"/>
      <c r="G295" s="1237"/>
      <c r="H295" s="1237"/>
      <c r="I295" s="1237"/>
      <c r="N295" s="1237"/>
      <c r="O295" s="1237"/>
    </row>
    <row r="296" customFormat="false" ht="15" hidden="false" customHeight="false" outlineLevel="0" collapsed="false">
      <c r="A296" s="1237"/>
      <c r="B296" s="1237"/>
      <c r="C296" s="1237"/>
      <c r="D296" s="1237"/>
      <c r="E296" s="1237"/>
      <c r="F296" s="1237"/>
      <c r="G296" s="1237"/>
      <c r="H296" s="1237"/>
      <c r="I296" s="1237"/>
      <c r="N296" s="1237"/>
      <c r="O296" s="1237"/>
    </row>
    <row r="297" customFormat="false" ht="15" hidden="false" customHeight="false" outlineLevel="0" collapsed="false">
      <c r="A297" s="1237"/>
      <c r="B297" s="1237"/>
      <c r="C297" s="1237"/>
      <c r="D297" s="1237"/>
      <c r="E297" s="1237"/>
      <c r="F297" s="1237"/>
      <c r="G297" s="1237"/>
      <c r="H297" s="1237"/>
      <c r="I297" s="1237"/>
      <c r="N297" s="1237"/>
      <c r="O297" s="1237"/>
    </row>
    <row r="298" customFormat="false" ht="15" hidden="false" customHeight="false" outlineLevel="0" collapsed="false">
      <c r="A298" s="1237"/>
      <c r="B298" s="1237"/>
      <c r="C298" s="1237"/>
      <c r="D298" s="1237"/>
      <c r="E298" s="1237"/>
      <c r="F298" s="1237"/>
      <c r="G298" s="1237"/>
      <c r="H298" s="1237"/>
      <c r="I298" s="1237"/>
      <c r="N298" s="1237"/>
      <c r="O298" s="1237"/>
    </row>
    <row r="299" customFormat="false" ht="15" hidden="false" customHeight="false" outlineLevel="0" collapsed="false">
      <c r="A299" s="1237"/>
      <c r="B299" s="1237"/>
      <c r="C299" s="1237"/>
      <c r="D299" s="1237"/>
      <c r="E299" s="1237"/>
      <c r="F299" s="1237"/>
      <c r="G299" s="1237"/>
      <c r="H299" s="1237"/>
      <c r="I299" s="1237"/>
      <c r="N299" s="1237"/>
      <c r="O299" s="1237"/>
    </row>
    <row r="300" customFormat="false" ht="15" hidden="false" customHeight="false" outlineLevel="0" collapsed="false">
      <c r="A300" s="1237"/>
      <c r="B300" s="1237"/>
      <c r="C300" s="1237"/>
      <c r="D300" s="1237"/>
      <c r="E300" s="1237"/>
      <c r="F300" s="1237"/>
      <c r="G300" s="1237"/>
      <c r="H300" s="1237"/>
      <c r="I300" s="1237"/>
      <c r="N300" s="1237"/>
      <c r="O300" s="1237"/>
    </row>
    <row r="301" customFormat="false" ht="15" hidden="false" customHeight="false" outlineLevel="0" collapsed="false">
      <c r="A301" s="1237"/>
      <c r="B301" s="1237"/>
      <c r="C301" s="1237"/>
      <c r="D301" s="1237"/>
      <c r="E301" s="1237"/>
      <c r="F301" s="1237"/>
      <c r="G301" s="1237"/>
      <c r="H301" s="1237"/>
      <c r="I301" s="1237"/>
      <c r="N301" s="1237"/>
      <c r="O301" s="1237"/>
    </row>
    <row r="302" customFormat="false" ht="15" hidden="false" customHeight="false" outlineLevel="0" collapsed="false">
      <c r="A302" s="1237"/>
      <c r="B302" s="1237"/>
      <c r="C302" s="1237"/>
      <c r="D302" s="1237"/>
      <c r="E302" s="1237"/>
      <c r="F302" s="1237"/>
      <c r="G302" s="1237"/>
      <c r="H302" s="1237"/>
      <c r="I302" s="1237"/>
      <c r="N302" s="1237"/>
      <c r="O302" s="1237"/>
    </row>
    <row r="303" customFormat="false" ht="15" hidden="false" customHeight="false" outlineLevel="0" collapsed="false">
      <c r="A303" s="1237"/>
      <c r="B303" s="1237"/>
      <c r="C303" s="1237"/>
      <c r="D303" s="1237"/>
      <c r="E303" s="1237"/>
      <c r="F303" s="1237"/>
      <c r="G303" s="1237"/>
      <c r="H303" s="1237"/>
      <c r="I303" s="1237"/>
      <c r="N303" s="1237"/>
      <c r="O303" s="1237"/>
    </row>
    <row r="304" customFormat="false" ht="15" hidden="false" customHeight="false" outlineLevel="0" collapsed="false">
      <c r="A304" s="1237"/>
      <c r="B304" s="1237"/>
      <c r="C304" s="1237"/>
      <c r="D304" s="1237"/>
      <c r="E304" s="1237"/>
      <c r="F304" s="1237"/>
      <c r="G304" s="1237"/>
      <c r="H304" s="1237"/>
      <c r="I304" s="1237"/>
      <c r="N304" s="1237"/>
      <c r="O304" s="1237"/>
    </row>
    <row r="305" customFormat="false" ht="15" hidden="false" customHeight="false" outlineLevel="0" collapsed="false">
      <c r="A305" s="1237"/>
      <c r="B305" s="1237"/>
      <c r="C305" s="1237"/>
      <c r="D305" s="1237"/>
      <c r="E305" s="1237"/>
      <c r="F305" s="1237"/>
      <c r="G305" s="1237"/>
      <c r="H305" s="1237"/>
      <c r="I305" s="1237"/>
      <c r="N305" s="1237"/>
      <c r="O305" s="1237"/>
    </row>
    <row r="306" customFormat="false" ht="15" hidden="false" customHeight="false" outlineLevel="0" collapsed="false">
      <c r="A306" s="1237"/>
      <c r="B306" s="1237"/>
      <c r="C306" s="1237"/>
      <c r="D306" s="1237"/>
      <c r="E306" s="1237"/>
      <c r="F306" s="1237"/>
      <c r="G306" s="1237"/>
      <c r="H306" s="1237"/>
      <c r="I306" s="1237"/>
      <c r="N306" s="1237"/>
      <c r="O306" s="1237"/>
    </row>
    <row r="307" customFormat="false" ht="15" hidden="false" customHeight="false" outlineLevel="0" collapsed="false">
      <c r="A307" s="1237"/>
      <c r="B307" s="1237"/>
      <c r="C307" s="1237"/>
      <c r="D307" s="1237"/>
      <c r="E307" s="1237"/>
      <c r="F307" s="1237"/>
      <c r="G307" s="1237"/>
      <c r="H307" s="1237"/>
      <c r="I307" s="1237"/>
      <c r="N307" s="1237"/>
      <c r="O307" s="1237"/>
    </row>
    <row r="308" customFormat="false" ht="15" hidden="false" customHeight="false" outlineLevel="0" collapsed="false">
      <c r="A308" s="1237"/>
      <c r="B308" s="1237"/>
      <c r="C308" s="1237"/>
      <c r="D308" s="1237"/>
      <c r="E308" s="1237"/>
      <c r="F308" s="1237"/>
      <c r="G308" s="1237"/>
      <c r="H308" s="1237"/>
      <c r="I308" s="1237"/>
      <c r="N308" s="1237"/>
      <c r="O308" s="1237"/>
    </row>
    <row r="309" customFormat="false" ht="15" hidden="false" customHeight="false" outlineLevel="0" collapsed="false">
      <c r="A309" s="1237"/>
      <c r="B309" s="1237"/>
      <c r="C309" s="1237"/>
      <c r="D309" s="1237"/>
      <c r="E309" s="1237"/>
      <c r="F309" s="1237"/>
      <c r="G309" s="1237"/>
      <c r="H309" s="1237"/>
      <c r="I309" s="1237"/>
      <c r="N309" s="1237"/>
      <c r="O309" s="1237"/>
    </row>
    <row r="310" customFormat="false" ht="15" hidden="false" customHeight="false" outlineLevel="0" collapsed="false">
      <c r="A310" s="1237"/>
      <c r="B310" s="1237"/>
      <c r="C310" s="1237"/>
      <c r="D310" s="1237"/>
      <c r="E310" s="1237"/>
      <c r="F310" s="1237"/>
      <c r="G310" s="1237"/>
      <c r="H310" s="1237"/>
      <c r="I310" s="1237"/>
      <c r="N310" s="1237"/>
      <c r="O310" s="1237"/>
    </row>
    <row r="311" customFormat="false" ht="15" hidden="false" customHeight="false" outlineLevel="0" collapsed="false">
      <c r="A311" s="1237"/>
      <c r="B311" s="1237"/>
      <c r="C311" s="1237"/>
      <c r="D311" s="1237"/>
      <c r="E311" s="1237"/>
      <c r="F311" s="1237"/>
      <c r="G311" s="1237"/>
      <c r="H311" s="1237"/>
      <c r="I311" s="1237"/>
      <c r="N311" s="1237"/>
      <c r="O311" s="1237"/>
    </row>
    <row r="312" customFormat="false" ht="15" hidden="false" customHeight="false" outlineLevel="0" collapsed="false">
      <c r="A312" s="1237"/>
      <c r="B312" s="1237"/>
      <c r="C312" s="1237"/>
      <c r="D312" s="1237"/>
      <c r="E312" s="1237"/>
      <c r="F312" s="1237"/>
      <c r="G312" s="1237"/>
      <c r="H312" s="1237"/>
      <c r="I312" s="1237"/>
      <c r="N312" s="1237"/>
      <c r="O312" s="1237"/>
    </row>
    <row r="313" customFormat="false" ht="15" hidden="false" customHeight="false" outlineLevel="0" collapsed="false">
      <c r="A313" s="1237"/>
      <c r="B313" s="1237"/>
      <c r="C313" s="1237"/>
      <c r="D313" s="1237"/>
      <c r="E313" s="1237"/>
      <c r="F313" s="1237"/>
      <c r="G313" s="1237"/>
      <c r="H313" s="1237"/>
      <c r="I313" s="1237"/>
      <c r="N313" s="1237"/>
      <c r="O313" s="1237"/>
    </row>
    <row r="314" customFormat="false" ht="15" hidden="false" customHeight="false" outlineLevel="0" collapsed="false">
      <c r="A314" s="1237"/>
      <c r="B314" s="1237"/>
      <c r="C314" s="1237"/>
      <c r="D314" s="1237"/>
      <c r="E314" s="1237"/>
      <c r="F314" s="1237"/>
      <c r="G314" s="1237"/>
      <c r="H314" s="1237"/>
      <c r="I314" s="1237"/>
      <c r="N314" s="1237"/>
      <c r="O314" s="1237"/>
    </row>
    <row r="315" customFormat="false" ht="15" hidden="false" customHeight="false" outlineLevel="0" collapsed="false">
      <c r="A315" s="1237"/>
      <c r="B315" s="1237"/>
      <c r="C315" s="1237"/>
      <c r="D315" s="1237"/>
      <c r="E315" s="1237"/>
      <c r="F315" s="1237"/>
      <c r="G315" s="1237"/>
      <c r="H315" s="1237"/>
      <c r="I315" s="1237"/>
      <c r="N315" s="1237"/>
      <c r="O315" s="1237"/>
    </row>
    <row r="316" customFormat="false" ht="15" hidden="false" customHeight="false" outlineLevel="0" collapsed="false">
      <c r="A316" s="1237"/>
      <c r="B316" s="1237"/>
      <c r="C316" s="1237"/>
      <c r="D316" s="1237"/>
      <c r="E316" s="1237"/>
      <c r="F316" s="1237"/>
      <c r="G316" s="1237"/>
      <c r="H316" s="1237"/>
      <c r="I316" s="1237"/>
      <c r="N316" s="1237"/>
      <c r="O316" s="1237"/>
    </row>
  </sheetData>
  <mergeCells count="13">
    <mergeCell ref="A3:I5"/>
    <mergeCell ref="J3:M4"/>
    <mergeCell ref="N3:N5"/>
    <mergeCell ref="O3:O5"/>
    <mergeCell ref="P3:P4"/>
    <mergeCell ref="Q3:Q4"/>
    <mergeCell ref="R3:R4"/>
    <mergeCell ref="S3:S4"/>
    <mergeCell ref="T3:T4"/>
    <mergeCell ref="P5:T5"/>
    <mergeCell ref="A6:T6"/>
    <mergeCell ref="A7:T8"/>
    <mergeCell ref="A56:T57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tabColor rgb="FF7030A0"/>
    <pageSetUpPr fitToPage="false"/>
  </sheetPr>
  <dimension ref="A1:AG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5" topLeftCell="A6" activePane="bottomLeft" state="frozen"/>
      <selection pane="topLeft" activeCell="A1" activeCellId="0" sqref="A1"/>
      <selection pane="bottomLeft" activeCell="R9" activeCellId="0" sqref="R9"/>
    </sheetView>
  </sheetViews>
  <sheetFormatPr defaultRowHeight="15" zeroHeight="false" outlineLevelRow="0" outlineLevelCol="0"/>
  <cols>
    <col collapsed="false" customWidth="true" hidden="false" outlineLevel="0" max="1" min="1" style="0" width="8.41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5" min="15" style="0" width="27.71"/>
    <col collapsed="false" customWidth="true" hidden="false" outlineLevel="0" max="1025" min="16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237"/>
      <c r="N1" s="1179"/>
      <c r="O1" s="1238"/>
    </row>
    <row r="2" customFormat="false" ht="16.5" hidden="false" customHeight="false" outlineLevel="0" collapsed="false">
      <c r="A2" s="1184"/>
      <c r="B2" s="1184"/>
      <c r="C2" s="1184"/>
      <c r="D2" s="1184"/>
      <c r="E2" s="1184"/>
      <c r="F2" s="1185"/>
      <c r="G2" s="1184"/>
      <c r="H2" s="1184"/>
      <c r="I2" s="1184"/>
      <c r="J2" s="1184"/>
      <c r="K2" s="1186"/>
      <c r="L2" s="1186"/>
      <c r="M2" s="1181"/>
      <c r="N2" s="1179"/>
      <c r="O2" s="1187"/>
    </row>
    <row r="3" customFormat="false" ht="69" hidden="false" customHeight="true" outlineLevel="0" collapsed="false">
      <c r="A3" s="1486" t="s">
        <v>483</v>
      </c>
      <c r="B3" s="1486"/>
      <c r="C3" s="1486"/>
      <c r="D3" s="1486"/>
      <c r="E3" s="1486"/>
      <c r="F3" s="1486"/>
      <c r="G3" s="1486"/>
      <c r="H3" s="1486"/>
      <c r="I3" s="1486"/>
      <c r="J3" s="1487" t="s">
        <v>484</v>
      </c>
      <c r="K3" s="1487"/>
      <c r="L3" s="1487"/>
      <c r="M3" s="1487"/>
      <c r="N3" s="1488" t="s">
        <v>485</v>
      </c>
      <c r="O3" s="1489" t="s">
        <v>557</v>
      </c>
    </row>
    <row r="4" customFormat="false" ht="72.75" hidden="false" customHeight="true" outlineLevel="0" collapsed="false">
      <c r="A4" s="1486"/>
      <c r="B4" s="1486"/>
      <c r="C4" s="1486"/>
      <c r="D4" s="1486"/>
      <c r="E4" s="1486"/>
      <c r="F4" s="1486"/>
      <c r="G4" s="1486"/>
      <c r="H4" s="1486"/>
      <c r="I4" s="1486"/>
      <c r="J4" s="1487"/>
      <c r="K4" s="1487"/>
      <c r="L4" s="1487"/>
      <c r="M4" s="1487"/>
      <c r="N4" s="1488"/>
      <c r="O4" s="1489"/>
    </row>
    <row r="5" customFormat="false" ht="61.5" hidden="false" customHeight="true" outlineLevel="0" collapsed="false">
      <c r="A5" s="1486"/>
      <c r="B5" s="1486"/>
      <c r="C5" s="1486"/>
      <c r="D5" s="1486"/>
      <c r="E5" s="1486"/>
      <c r="F5" s="1486"/>
      <c r="G5" s="1486"/>
      <c r="H5" s="1486"/>
      <c r="I5" s="1486"/>
      <c r="J5" s="1490" t="s">
        <v>237</v>
      </c>
      <c r="K5" s="1491" t="s">
        <v>124</v>
      </c>
      <c r="L5" s="1491" t="s">
        <v>158</v>
      </c>
      <c r="M5" s="1492" t="s">
        <v>491</v>
      </c>
      <c r="N5" s="1488"/>
      <c r="O5" s="1493" t="s">
        <v>492</v>
      </c>
    </row>
    <row r="6" customFormat="false" ht="19.5" hidden="false" customHeight="true" outlineLevel="0" collapsed="false">
      <c r="A6" s="1200" t="s">
        <v>558</v>
      </c>
      <c r="B6" s="1200"/>
      <c r="C6" s="1200"/>
      <c r="D6" s="1200"/>
      <c r="E6" s="1200"/>
      <c r="F6" s="1200"/>
      <c r="G6" s="1200"/>
      <c r="H6" s="1200"/>
      <c r="I6" s="1200"/>
      <c r="J6" s="1200"/>
      <c r="K6" s="1200"/>
      <c r="L6" s="1200"/>
      <c r="M6" s="1200"/>
      <c r="N6" s="1200"/>
      <c r="O6" s="1200"/>
    </row>
    <row r="7" customFormat="false" ht="19.5" hidden="false" customHeight="false" outlineLevel="0" collapsed="false">
      <c r="A7" s="1201" t="s">
        <v>559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</row>
    <row r="8" customFormat="false" ht="16.5" hidden="false" customHeight="false" outlineLevel="0" collapsed="false">
      <c r="A8" s="1202" t="s">
        <v>505</v>
      </c>
      <c r="B8" s="1202"/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</row>
    <row r="9" customFormat="false" ht="16.5" hidden="false" customHeight="false" outlineLevel="0" collapsed="false">
      <c r="A9" s="1494" t="s">
        <v>560</v>
      </c>
      <c r="B9" s="1495" t="n">
        <v>90</v>
      </c>
      <c r="C9" s="1495" t="s">
        <v>496</v>
      </c>
      <c r="D9" s="1495" t="n">
        <v>335</v>
      </c>
      <c r="E9" s="1495" t="s">
        <v>496</v>
      </c>
      <c r="F9" s="1496" t="n">
        <v>500</v>
      </c>
      <c r="G9" s="1495" t="s">
        <v>496</v>
      </c>
      <c r="H9" s="1495" t="n">
        <v>4</v>
      </c>
      <c r="I9" s="1497" t="s">
        <v>497</v>
      </c>
      <c r="J9" s="1498" t="n">
        <v>90</v>
      </c>
      <c r="K9" s="1499" t="n">
        <v>335</v>
      </c>
      <c r="L9" s="1499" t="n">
        <v>500</v>
      </c>
      <c r="M9" s="1500" t="n">
        <v>5.12</v>
      </c>
      <c r="N9" s="1501" t="n">
        <v>274.3</v>
      </c>
      <c r="O9" s="1502" t="n">
        <v>25491.1312454175</v>
      </c>
    </row>
    <row r="10" customFormat="false" ht="15" hidden="false" customHeight="false" outlineLevel="0" collapsed="false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customFormat="false" ht="15" hidden="false" customHeight="false" outlineLevel="0" collapsed="false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customFormat="false" ht="15" hidden="false" customHeight="false" outlineLevel="0" collapsed="false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customFormat="false" ht="15.75" hidden="false" customHeight="false" outlineLevel="0" collapsed="false">
      <c r="A13" s="1503"/>
      <c r="B13" s="1503"/>
      <c r="C13" s="1503"/>
      <c r="D13" s="1503"/>
      <c r="E13" s="1503"/>
      <c r="F13" s="1504"/>
      <c r="G13" s="1503"/>
      <c r="H13" s="1503"/>
      <c r="I13" s="1503"/>
      <c r="J13" s="1503"/>
      <c r="K13" s="1504"/>
      <c r="L13" s="1504"/>
      <c r="M13" s="1505"/>
      <c r="N13" s="1503"/>
      <c r="O13" s="150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customFormat="false" ht="15.75" hidden="false" customHeight="false" outlineLevel="0" collapsed="false">
      <c r="A14" s="1503"/>
      <c r="B14" s="1503"/>
      <c r="C14" s="1503"/>
      <c r="D14" s="1503"/>
      <c r="E14" s="1503"/>
      <c r="F14" s="1504"/>
      <c r="G14" s="1503"/>
      <c r="H14" s="1503"/>
      <c r="I14" s="1503"/>
      <c r="J14" s="1503"/>
      <c r="K14" s="1504"/>
      <c r="L14" s="1504"/>
      <c r="M14" s="1505"/>
      <c r="N14" s="1503"/>
      <c r="O14" s="1506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customFormat="false" ht="15.75" hidden="false" customHeight="false" outlineLevel="0" collapsed="false">
      <c r="A15" s="1503"/>
      <c r="B15" s="1503"/>
      <c r="C15" s="1503"/>
      <c r="D15" s="1503"/>
      <c r="E15" s="1503"/>
      <c r="F15" s="1504"/>
      <c r="G15" s="1503"/>
      <c r="H15" s="1503"/>
      <c r="I15" s="1503"/>
      <c r="J15" s="1503"/>
      <c r="K15" s="1504"/>
      <c r="L15" s="1504"/>
      <c r="M15" s="1505"/>
      <c r="N15" s="1503"/>
      <c r="O15" s="1506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customFormat="false" ht="15" hidden="false" customHeight="false" outlineLevel="0" collapsed="false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customFormat="false" ht="15" hidden="false" customHeight="false" outlineLevel="0" collapsed="false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customFormat="false" ht="15" hidden="false" customHeight="false" outlineLevel="0" collapsed="false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customFormat="false" ht="15" hidden="false" customHeight="false" outlineLevel="0" collapsed="false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customFormat="false" ht="15" hidden="false" customHeight="false" outlineLevel="0" collapsed="false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customFormat="false" ht="15" hidden="false" customHeight="false" outlineLevel="0" collapsed="false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customFormat="false" ht="15" hidden="false" customHeight="false" outlineLevel="0" collapsed="false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customFormat="false" ht="15" hidden="false" customHeight="false" outlineLevel="0" collapsed="false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customFormat="false" ht="15" hidden="false" customHeight="false" outlineLevel="0" collapsed="false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customFormat="false" ht="15" hidden="false" customHeight="false" outlineLevel="0" collapsed="false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customFormat="false" ht="15" hidden="false" customHeight="false" outlineLevel="0" collapsed="false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customFormat="false" ht="15" hidden="false" customHeight="false" outlineLevel="0" collapsed="false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customFormat="false" ht="15" hidden="false" customHeight="false" outlineLevel="0" collapsed="false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customFormat="false" ht="15" hidden="false" customHeight="false" outlineLevel="0" collapsed="false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customFormat="false" ht="15" hidden="false" customHeight="false" outlineLevel="0" collapsed="false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customFormat="false" ht="15" hidden="false" customHeight="false" outlineLevel="0" collapsed="false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customFormat="false" ht="15" hidden="false" customHeight="false" outlineLevel="0" collapsed="false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customFormat="false" ht="15" hidden="false" customHeight="false" outlineLevel="0" collapsed="false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customFormat="false" ht="15" hidden="false" customHeight="false" outlineLevel="0" collapsed="false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customFormat="false" ht="15" hidden="false" customHeight="false" outlineLevel="0" collapsed="false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customFormat="false" ht="15" hidden="false" customHeight="false" outlineLevel="0" collapsed="false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customFormat="false" ht="15" hidden="false" customHeight="false" outlineLevel="0" collapsed="false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customFormat="false" ht="15" hidden="false" customHeight="false" outlineLevel="0" collapsed="false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customFormat="false" ht="15" hidden="false" customHeight="false" outlineLevel="0" collapsed="false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customFormat="false" ht="15" hidden="false" customHeight="false" outlineLevel="0" collapsed="false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customFormat="false" ht="15" hidden="false" customHeight="false" outlineLevel="0" collapsed="false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customFormat="false" ht="15" hidden="false" customHeight="false" outlineLevel="0" collapsed="false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customFormat="false" ht="15" hidden="false" customHeight="false" outlineLevel="0" collapsed="false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customFormat="false" ht="15" hidden="false" customHeight="false" outlineLevel="0" collapsed="false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customFormat="false" ht="15" hidden="false" customHeight="false" outlineLevel="0" collapsed="false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customFormat="false" ht="15" hidden="false" customHeight="false" outlineLevel="0" collapsed="false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customFormat="false" ht="15" hidden="false" customHeight="false" outlineLevel="0" collapsed="false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customFormat="false" ht="15" hidden="false" customHeight="false" outlineLevel="0" collapsed="false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customFormat="false" ht="15" hidden="false" customHeight="false" outlineLevel="0" collapsed="false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customFormat="false" ht="15" hidden="false" customHeight="false" outlineLevel="0" collapsed="false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customFormat="false" ht="15" hidden="false" customHeight="false" outlineLevel="0" collapsed="false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customFormat="false" ht="15" hidden="false" customHeight="false" outlineLevel="0" collapsed="false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customFormat="false" ht="15" hidden="false" customHeight="false" outlineLevel="0" collapsed="false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customFormat="false" ht="15" hidden="false" customHeight="false" outlineLevel="0" collapsed="false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customFormat="false" ht="15" hidden="false" customHeight="false" outlineLevel="0" collapsed="false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customFormat="false" ht="15" hidden="false" customHeight="false" outlineLevel="0" collapsed="false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customFormat="false" ht="15" hidden="false" customHeight="false" outlineLevel="0" collapsed="false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customFormat="false" ht="15" hidden="false" customHeight="false" outlineLevel="0" collapsed="false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customFormat="false" ht="15" hidden="false" customHeight="false" outlineLevel="0" collapsed="false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customFormat="false" ht="15" hidden="false" customHeight="false" outlineLevel="0" collapsed="false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customFormat="false" ht="15" hidden="false" customHeight="false" outlineLevel="0" collapsed="false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customFormat="false" ht="15" hidden="false" customHeight="false" outlineLevel="0" collapsed="false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customFormat="false" ht="15" hidden="false" customHeight="false" outlineLevel="0" collapsed="false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customFormat="false" ht="15" hidden="false" customHeight="false" outlineLevel="0" collapsed="false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customFormat="false" ht="15" hidden="false" customHeight="false" outlineLevel="0" collapsed="false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customFormat="false" ht="15" hidden="false" customHeight="false" outlineLevel="0" collapsed="false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customFormat="false" ht="15" hidden="false" customHeight="false" outlineLevel="0" collapsed="false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customFormat="false" ht="15" hidden="false" customHeight="false" outlineLevel="0" collapsed="false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customFormat="false" ht="15" hidden="false" customHeight="false" outlineLevel="0" collapsed="false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customFormat="false" ht="15" hidden="false" customHeight="false" outlineLevel="0" collapsed="false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customFormat="false" ht="15" hidden="false" customHeight="false" outlineLevel="0" collapsed="false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customFormat="false" ht="15" hidden="false" customHeight="false" outlineLevel="0" collapsed="false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customFormat="false" ht="15" hidden="false" customHeight="false" outlineLevel="0" collapsed="false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customFormat="false" ht="15" hidden="false" customHeight="false" outlineLevel="0" collapsed="false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customFormat="false" ht="15" hidden="false" customHeight="false" outlineLevel="0" collapsed="false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</sheetData>
  <mergeCells count="7">
    <mergeCell ref="A3:I5"/>
    <mergeCell ref="J3:M4"/>
    <mergeCell ref="N3:N5"/>
    <mergeCell ref="O3:O4"/>
    <mergeCell ref="A6:O6"/>
    <mergeCell ref="A7:O7"/>
    <mergeCell ref="A8:O8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tabColor rgb="FF806000"/>
    <pageSetUpPr fitToPage="false"/>
  </sheetPr>
  <dimension ref="A1:AB5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W10" activeCellId="0" sqref="W10"/>
    </sheetView>
  </sheetViews>
  <sheetFormatPr defaultRowHeight="15.75" zeroHeight="false" outlineLevelRow="0" outlineLevelCol="0"/>
  <cols>
    <col collapsed="false" customWidth="true" hidden="false" outlineLevel="0" max="1" min="1" style="1179" width="7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37" width="27.71"/>
    <col collapsed="false" customWidth="true" hidden="false" outlineLevel="0" max="14" min="14" style="1179" width="19.14"/>
    <col collapsed="false" customWidth="true" hidden="false" outlineLevel="0" max="16" min="15" style="1238" width="28.71"/>
    <col collapsed="false" customWidth="true" hidden="false" outlineLevel="0" max="1025" min="17" style="0" width="8.67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</row>
    <row r="2" customFormat="false" ht="15.75" hidden="false" customHeight="false" outlineLevel="0" collapsed="false">
      <c r="A2" s="1184"/>
      <c r="B2" s="1184"/>
      <c r="C2" s="1184"/>
      <c r="D2" s="1184"/>
      <c r="E2" s="1184"/>
      <c r="F2" s="1185"/>
      <c r="G2" s="1184"/>
      <c r="H2" s="1184"/>
      <c r="I2" s="1184"/>
      <c r="J2" s="1184"/>
      <c r="K2" s="1186"/>
      <c r="L2" s="1186"/>
      <c r="M2" s="1181"/>
      <c r="O2" s="1187"/>
      <c r="P2" s="1187"/>
    </row>
    <row r="3" customFormat="false" ht="6" hidden="false" customHeight="true" outlineLevel="0" collapsed="false">
      <c r="A3" s="1184"/>
      <c r="B3" s="1184"/>
      <c r="C3" s="1184"/>
      <c r="D3" s="1184"/>
      <c r="E3" s="1184"/>
      <c r="F3" s="1507"/>
      <c r="G3" s="1184"/>
      <c r="H3" s="1184"/>
      <c r="I3" s="1184"/>
      <c r="J3" s="1184"/>
    </row>
    <row r="4" customFormat="false" ht="69" hidden="false" customHeight="true" outlineLevel="0" collapsed="false">
      <c r="A4" s="1508" t="s">
        <v>483</v>
      </c>
      <c r="B4" s="1508"/>
      <c r="C4" s="1508"/>
      <c r="D4" s="1508"/>
      <c r="E4" s="1508"/>
      <c r="F4" s="1508"/>
      <c r="G4" s="1508"/>
      <c r="H4" s="1508"/>
      <c r="I4" s="1508"/>
      <c r="J4" s="1509" t="s">
        <v>484</v>
      </c>
      <c r="K4" s="1509"/>
      <c r="L4" s="1509"/>
      <c r="M4" s="1509"/>
      <c r="N4" s="1510" t="s">
        <v>485</v>
      </c>
      <c r="O4" s="1511" t="s">
        <v>561</v>
      </c>
      <c r="P4" s="1511" t="s">
        <v>562</v>
      </c>
    </row>
    <row r="5" customFormat="false" ht="72.75" hidden="false" customHeight="true" outlineLevel="0" collapsed="false">
      <c r="A5" s="1508"/>
      <c r="B5" s="1508"/>
      <c r="C5" s="1508"/>
      <c r="D5" s="1508"/>
      <c r="E5" s="1508"/>
      <c r="F5" s="1508"/>
      <c r="G5" s="1508"/>
      <c r="H5" s="1508"/>
      <c r="I5" s="1508"/>
      <c r="J5" s="1509"/>
      <c r="K5" s="1509"/>
      <c r="L5" s="1509"/>
      <c r="M5" s="1509"/>
      <c r="N5" s="1510"/>
      <c r="O5" s="1511"/>
      <c r="P5" s="1511"/>
    </row>
    <row r="6" customFormat="false" ht="61.5" hidden="false" customHeight="true" outlineLevel="0" collapsed="false">
      <c r="A6" s="1508"/>
      <c r="B6" s="1508"/>
      <c r="C6" s="1508"/>
      <c r="D6" s="1508"/>
      <c r="E6" s="1508"/>
      <c r="F6" s="1508"/>
      <c r="G6" s="1508"/>
      <c r="H6" s="1508"/>
      <c r="I6" s="1508"/>
      <c r="J6" s="1512" t="s">
        <v>237</v>
      </c>
      <c r="K6" s="1513" t="s">
        <v>124</v>
      </c>
      <c r="L6" s="1513" t="s">
        <v>158</v>
      </c>
      <c r="M6" s="1514" t="s">
        <v>491</v>
      </c>
      <c r="N6" s="1510"/>
      <c r="O6" s="1515" t="s">
        <v>492</v>
      </c>
      <c r="P6" s="1515"/>
    </row>
    <row r="7" customFormat="false" ht="19.5" hidden="false" customHeight="true" outlineLevel="0" collapsed="false">
      <c r="A7" s="1200" t="s">
        <v>558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</row>
    <row r="8" customFormat="false" ht="22.5" hidden="false" customHeight="true" outlineLevel="0" collapsed="false">
      <c r="A8" s="1201" t="s">
        <v>563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</row>
    <row r="9" customFormat="false" ht="16.5" hidden="false" customHeight="fals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</row>
    <row r="10" customFormat="false" ht="16.5" hidden="false" customHeight="false" outlineLevel="0" collapsed="false">
      <c r="A10" s="1516" t="s">
        <v>564</v>
      </c>
      <c r="B10" s="1517" t="n">
        <v>90</v>
      </c>
      <c r="C10" s="1517" t="s">
        <v>496</v>
      </c>
      <c r="D10" s="1517" t="n">
        <v>290</v>
      </c>
      <c r="E10" s="1517" t="s">
        <v>496</v>
      </c>
      <c r="F10" s="1518" t="n">
        <v>900</v>
      </c>
      <c r="G10" s="1517" t="s">
        <v>496</v>
      </c>
      <c r="H10" s="1517" t="n">
        <v>2</v>
      </c>
      <c r="I10" s="1519" t="s">
        <v>497</v>
      </c>
      <c r="J10" s="1328" t="n">
        <v>90</v>
      </c>
      <c r="K10" s="1259" t="n">
        <v>290</v>
      </c>
      <c r="L10" s="1259" t="n">
        <v>900</v>
      </c>
      <c r="M10" s="1260" t="n">
        <v>22.387410300375</v>
      </c>
      <c r="N10" s="1261" t="n">
        <v>1385.96034577026</v>
      </c>
      <c r="O10" s="1240" t="n">
        <v>31468.8256820663</v>
      </c>
      <c r="P10" s="1240" t="n">
        <v>46813.0316387288</v>
      </c>
    </row>
    <row r="11" customFormat="false" ht="16.5" hidden="false" customHeight="false" outlineLevel="0" collapsed="false">
      <c r="A11" s="1516" t="s">
        <v>564</v>
      </c>
      <c r="B11" s="1517" t="n">
        <v>90</v>
      </c>
      <c r="C11" s="1517" t="s">
        <v>496</v>
      </c>
      <c r="D11" s="1517" t="n">
        <v>290</v>
      </c>
      <c r="E11" s="1517" t="s">
        <v>496</v>
      </c>
      <c r="F11" s="1520" t="n">
        <v>1000</v>
      </c>
      <c r="G11" s="1517" t="s">
        <v>496</v>
      </c>
      <c r="H11" s="1521" t="n">
        <v>2</v>
      </c>
      <c r="I11" s="1522" t="s">
        <v>497</v>
      </c>
      <c r="J11" s="1338" t="n">
        <v>90</v>
      </c>
      <c r="K11" s="1209" t="n">
        <v>290</v>
      </c>
      <c r="L11" s="1209" t="n">
        <v>1000</v>
      </c>
      <c r="M11" s="1263" t="n">
        <v>24.780752016135</v>
      </c>
      <c r="N11" s="1211" t="n">
        <v>1637.95313591031</v>
      </c>
      <c r="O11" s="1212" t="n">
        <v>33823.7367094913</v>
      </c>
      <c r="P11" s="1212" t="n">
        <v>50899.714342695</v>
      </c>
    </row>
    <row r="12" customFormat="false" ht="16.5" hidden="false" customHeight="false" outlineLevel="0" collapsed="false">
      <c r="A12" s="1516" t="s">
        <v>564</v>
      </c>
      <c r="B12" s="1517" t="n">
        <v>90</v>
      </c>
      <c r="C12" s="1517" t="s">
        <v>496</v>
      </c>
      <c r="D12" s="1517" t="n">
        <v>290</v>
      </c>
      <c r="E12" s="1517" t="s">
        <v>496</v>
      </c>
      <c r="F12" s="1520" t="n">
        <v>1250</v>
      </c>
      <c r="G12" s="1517" t="s">
        <v>496</v>
      </c>
      <c r="H12" s="1521" t="n">
        <v>2</v>
      </c>
      <c r="I12" s="1522" t="s">
        <v>497</v>
      </c>
      <c r="J12" s="1338" t="n">
        <v>90</v>
      </c>
      <c r="K12" s="1209" t="n">
        <v>290</v>
      </c>
      <c r="L12" s="1209" t="n">
        <v>1250</v>
      </c>
      <c r="M12" s="1263" t="n">
        <v>30.803356305535</v>
      </c>
      <c r="N12" s="1211" t="n">
        <v>2267.93511126042</v>
      </c>
      <c r="O12" s="1212" t="n">
        <v>44462.25460539</v>
      </c>
      <c r="P12" s="1212" t="n">
        <v>65263.3159611825</v>
      </c>
    </row>
    <row r="13" customFormat="false" ht="16.5" hidden="false" customHeight="false" outlineLevel="0" collapsed="false">
      <c r="A13" s="1516" t="s">
        <v>564</v>
      </c>
      <c r="B13" s="1517" t="n">
        <v>90</v>
      </c>
      <c r="C13" s="1517" t="s">
        <v>496</v>
      </c>
      <c r="D13" s="1517" t="n">
        <v>290</v>
      </c>
      <c r="E13" s="1517" t="s">
        <v>496</v>
      </c>
      <c r="F13" s="1520" t="n">
        <v>1500</v>
      </c>
      <c r="G13" s="1517" t="s">
        <v>496</v>
      </c>
      <c r="H13" s="1521" t="n">
        <v>2</v>
      </c>
      <c r="I13" s="1522" t="s">
        <v>497</v>
      </c>
      <c r="J13" s="1356" t="n">
        <v>90</v>
      </c>
      <c r="K13" s="1232" t="n">
        <v>290</v>
      </c>
      <c r="L13" s="1232" t="n">
        <v>1500</v>
      </c>
      <c r="M13" s="1264" t="n">
        <v>36.930201061495</v>
      </c>
      <c r="N13" s="1234" t="n">
        <v>2897.91708661054</v>
      </c>
      <c r="O13" s="1235" t="n">
        <v>54376.2729477338</v>
      </c>
      <c r="P13" s="1235" t="n">
        <v>79144.1562398625</v>
      </c>
    </row>
    <row r="14" customFormat="false" ht="15.75" hidden="false" customHeight="false" outlineLevel="0" collapsed="false">
      <c r="A14" s="1503"/>
      <c r="B14" s="1503"/>
      <c r="C14" s="1503"/>
      <c r="D14" s="1503"/>
      <c r="E14" s="1503"/>
      <c r="F14" s="1504"/>
      <c r="G14" s="1503"/>
      <c r="H14" s="1503"/>
      <c r="I14" s="1503"/>
      <c r="J14" s="1503"/>
      <c r="K14" s="1504"/>
      <c r="L14" s="1504"/>
      <c r="M14" s="1505"/>
      <c r="N14" s="1503"/>
      <c r="O14" s="1506"/>
      <c r="P14" s="150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customFormat="false" ht="15.75" hidden="false" customHeight="false" outlineLevel="0" collapsed="false">
      <c r="A15" s="1503"/>
      <c r="B15" s="1503"/>
      <c r="C15" s="1503"/>
      <c r="D15" s="1503"/>
      <c r="E15" s="1503"/>
      <c r="F15" s="1504"/>
      <c r="G15" s="1503"/>
      <c r="H15" s="1503"/>
      <c r="I15" s="1503"/>
      <c r="J15" s="1503"/>
      <c r="K15" s="1504"/>
      <c r="L15" s="1504"/>
      <c r="M15" s="1505"/>
      <c r="N15" s="1503"/>
      <c r="O15" s="1506"/>
      <c r="P15" s="150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customFormat="false" ht="15.75" hidden="false" customHeight="false" outlineLevel="0" collapsed="false">
      <c r="A16" s="1503"/>
      <c r="B16" s="1503"/>
      <c r="C16" s="1503"/>
      <c r="D16" s="1503"/>
      <c r="E16" s="1503"/>
      <c r="F16" s="1504"/>
      <c r="G16" s="1503"/>
      <c r="H16" s="1503"/>
      <c r="I16" s="1503"/>
      <c r="J16" s="1503"/>
      <c r="K16" s="1504"/>
      <c r="L16" s="1504"/>
      <c r="M16" s="1505"/>
      <c r="N16" s="1503"/>
      <c r="O16" s="1506"/>
      <c r="P16" s="150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customFormat="false" ht="15.75" hidden="false" customHeight="false" outlineLevel="0" collapsed="false">
      <c r="A17" s="1503"/>
      <c r="B17" s="1503"/>
      <c r="C17" s="1503"/>
      <c r="D17" s="1503"/>
      <c r="E17" s="1503"/>
      <c r="F17" s="1504"/>
      <c r="G17" s="1503"/>
      <c r="H17" s="1503"/>
      <c r="I17" s="1503"/>
      <c r="J17" s="1503"/>
      <c r="K17" s="1504"/>
      <c r="L17" s="1504"/>
      <c r="M17" s="1505"/>
      <c r="N17" s="1503"/>
      <c r="O17" s="1506"/>
      <c r="P17" s="150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customFormat="false" ht="15.75" hidden="false" customHeight="false" outlineLevel="0" collapsed="false">
      <c r="A18" s="1503"/>
      <c r="B18" s="1503"/>
      <c r="C18" s="1503"/>
      <c r="D18" s="1503"/>
      <c r="E18" s="1503"/>
      <c r="F18" s="1504"/>
      <c r="G18" s="1503"/>
      <c r="H18" s="1503"/>
      <c r="I18" s="1503"/>
      <c r="J18" s="1503"/>
      <c r="K18" s="1504"/>
      <c r="L18" s="1504"/>
      <c r="M18" s="1505"/>
      <c r="N18" s="1503"/>
      <c r="O18" s="1506"/>
      <c r="P18" s="150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customFormat="false" ht="15.75" hidden="false" customHeight="false" outlineLevel="0" collapsed="false">
      <c r="A19" s="1503"/>
      <c r="B19" s="1503"/>
      <c r="C19" s="1503"/>
      <c r="D19" s="1503"/>
      <c r="E19" s="1503"/>
      <c r="F19" s="1504"/>
      <c r="G19" s="1503"/>
      <c r="H19" s="1503"/>
      <c r="I19" s="1503"/>
      <c r="J19" s="1503"/>
      <c r="K19" s="1504"/>
      <c r="L19" s="1504"/>
      <c r="M19" s="1505"/>
      <c r="N19" s="1503"/>
      <c r="O19" s="1506"/>
      <c r="P19" s="150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customFormat="false" ht="15.75" hidden="false" customHeight="false" outlineLevel="0" collapsed="false">
      <c r="A20" s="1503"/>
      <c r="B20" s="1503"/>
      <c r="C20" s="1503"/>
      <c r="D20" s="1503"/>
      <c r="E20" s="1503"/>
      <c r="F20" s="1504"/>
      <c r="G20" s="1503"/>
      <c r="H20" s="1503"/>
      <c r="I20" s="1503"/>
      <c r="J20" s="1503"/>
      <c r="K20" s="1504"/>
      <c r="L20" s="1504"/>
      <c r="M20" s="1505"/>
      <c r="N20" s="1503"/>
      <c r="O20" s="1506"/>
      <c r="P20" s="150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customFormat="false" ht="15.75" hidden="false" customHeight="false" outlineLevel="0" collapsed="false">
      <c r="A21" s="1503"/>
      <c r="B21" s="1503"/>
      <c r="C21" s="1503"/>
      <c r="D21" s="1503"/>
      <c r="E21" s="1503"/>
      <c r="F21" s="1504"/>
      <c r="G21" s="1503"/>
      <c r="H21" s="1503"/>
      <c r="I21" s="1503"/>
      <c r="J21" s="1503"/>
      <c r="K21" s="1504"/>
      <c r="L21" s="1504"/>
      <c r="M21" s="1505"/>
      <c r="N21" s="1503"/>
      <c r="O21" s="1506"/>
      <c r="P21" s="150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customFormat="false" ht="15.75" hidden="false" customHeight="false" outlineLevel="0" collapsed="false">
      <c r="A22" s="1503"/>
      <c r="B22" s="1503"/>
      <c r="C22" s="1503"/>
      <c r="D22" s="1503"/>
      <c r="E22" s="1503"/>
      <c r="F22" s="1504"/>
      <c r="G22" s="1503"/>
      <c r="H22" s="1503"/>
      <c r="I22" s="1503"/>
      <c r="J22" s="1503"/>
      <c r="K22" s="1504"/>
      <c r="L22" s="1504"/>
      <c r="M22" s="1505"/>
      <c r="N22" s="1503"/>
      <c r="O22" s="1506"/>
      <c r="P22" s="150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customFormat="false" ht="15.75" hidden="false" customHeight="false" outlineLevel="0" collapsed="false">
      <c r="A23" s="1503"/>
      <c r="B23" s="1503"/>
      <c r="C23" s="1503"/>
      <c r="D23" s="1503"/>
      <c r="E23" s="1503"/>
      <c r="F23" s="1504"/>
      <c r="G23" s="1503"/>
      <c r="H23" s="1503"/>
      <c r="I23" s="1503"/>
      <c r="J23" s="1503"/>
      <c r="K23" s="1504"/>
      <c r="L23" s="1504"/>
      <c r="M23" s="1505"/>
      <c r="N23" s="1503"/>
      <c r="O23" s="1506"/>
      <c r="P23" s="150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customFormat="false" ht="15.75" hidden="false" customHeight="false" outlineLevel="0" collapsed="false">
      <c r="A24" s="1503"/>
      <c r="B24" s="1503"/>
      <c r="C24" s="1503"/>
      <c r="D24" s="1503"/>
      <c r="E24" s="1503"/>
      <c r="F24" s="1504"/>
      <c r="G24" s="1503"/>
      <c r="H24" s="1503"/>
      <c r="I24" s="1503"/>
      <c r="J24" s="1503"/>
      <c r="K24" s="1504"/>
      <c r="L24" s="1504"/>
      <c r="M24" s="1505"/>
      <c r="N24" s="1503"/>
      <c r="O24" s="1506"/>
      <c r="P24" s="150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customFormat="false" ht="15.75" hidden="false" customHeight="false" outlineLevel="0" collapsed="false">
      <c r="A25" s="1503"/>
      <c r="B25" s="1503"/>
      <c r="C25" s="1503"/>
      <c r="D25" s="1503"/>
      <c r="E25" s="1503"/>
      <c r="F25" s="1504"/>
      <c r="G25" s="1503"/>
      <c r="H25" s="1503"/>
      <c r="I25" s="1503"/>
      <c r="J25" s="1503"/>
      <c r="K25" s="1504"/>
      <c r="L25" s="1504"/>
      <c r="M25" s="1505"/>
      <c r="N25" s="1503"/>
      <c r="O25" s="1506"/>
      <c r="P25" s="150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customFormat="false" ht="15.75" hidden="false" customHeight="false" outlineLevel="0" collapsed="false">
      <c r="A26" s="1503"/>
      <c r="B26" s="1503"/>
      <c r="C26" s="1503"/>
      <c r="D26" s="1503"/>
      <c r="E26" s="1503"/>
      <c r="F26" s="1504"/>
      <c r="G26" s="1503"/>
      <c r="H26" s="1503"/>
      <c r="I26" s="1503"/>
      <c r="J26" s="1503"/>
      <c r="K26" s="1504"/>
      <c r="L26" s="1504"/>
      <c r="M26" s="1505"/>
      <c r="N26" s="1503"/>
      <c r="O26" s="1506"/>
      <c r="P26" s="150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customFormat="false" ht="15.75" hidden="false" customHeight="false" outlineLevel="0" collapsed="false">
      <c r="A27" s="1503"/>
      <c r="B27" s="1503"/>
      <c r="C27" s="1503"/>
      <c r="D27" s="1503"/>
      <c r="E27" s="1503"/>
      <c r="F27" s="1504"/>
      <c r="G27" s="1503"/>
      <c r="H27" s="1503"/>
      <c r="I27" s="1503"/>
      <c r="J27" s="1503"/>
      <c r="K27" s="1504"/>
      <c r="L27" s="1504"/>
      <c r="M27" s="1505"/>
      <c r="N27" s="1503"/>
      <c r="O27" s="1506"/>
      <c r="P27" s="150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customFormat="false" ht="15.75" hidden="false" customHeight="false" outlineLevel="0" collapsed="false">
      <c r="A28" s="1503"/>
      <c r="B28" s="1503"/>
      <c r="C28" s="1503"/>
      <c r="D28" s="1503"/>
      <c r="E28" s="1503"/>
      <c r="F28" s="1504"/>
      <c r="G28" s="1503"/>
      <c r="H28" s="1503"/>
      <c r="I28" s="1503"/>
      <c r="J28" s="1503"/>
      <c r="K28" s="1504"/>
      <c r="L28" s="1504"/>
      <c r="M28" s="1505"/>
      <c r="N28" s="1503"/>
      <c r="O28" s="1506"/>
      <c r="P28" s="150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customFormat="false" ht="15.75" hidden="false" customHeight="false" outlineLevel="0" collapsed="false">
      <c r="A29" s="1503"/>
      <c r="B29" s="1503"/>
      <c r="C29" s="1503"/>
      <c r="D29" s="1503"/>
      <c r="E29" s="1503"/>
      <c r="F29" s="1504"/>
      <c r="G29" s="1503"/>
      <c r="H29" s="1503"/>
      <c r="I29" s="1503"/>
      <c r="J29" s="1503"/>
      <c r="K29" s="1504"/>
      <c r="L29" s="1504"/>
      <c r="M29" s="1505"/>
      <c r="N29" s="1503"/>
      <c r="O29" s="1506"/>
      <c r="P29" s="150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customFormat="false" ht="15.75" hidden="false" customHeight="false" outlineLevel="0" collapsed="false">
      <c r="A30" s="1503"/>
      <c r="B30" s="1503"/>
      <c r="C30" s="1503"/>
      <c r="D30" s="1503"/>
      <c r="E30" s="1503"/>
      <c r="F30" s="1504"/>
      <c r="G30" s="1503"/>
      <c r="H30" s="1503"/>
      <c r="I30" s="1503"/>
      <c r="J30" s="1503"/>
      <c r="K30" s="1504"/>
      <c r="L30" s="1504"/>
      <c r="M30" s="1505"/>
      <c r="N30" s="1503"/>
      <c r="O30" s="1506"/>
      <c r="P30" s="150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customFormat="false" ht="15.75" hidden="false" customHeight="false" outlineLevel="0" collapsed="false">
      <c r="A31" s="1503"/>
      <c r="B31" s="1503"/>
      <c r="C31" s="1503"/>
      <c r="D31" s="1503"/>
      <c r="E31" s="1503"/>
      <c r="F31" s="1504"/>
      <c r="G31" s="1503"/>
      <c r="H31" s="1503"/>
      <c r="I31" s="1503"/>
      <c r="J31" s="1503"/>
      <c r="K31" s="1504"/>
      <c r="L31" s="1504"/>
      <c r="M31" s="1505"/>
      <c r="N31" s="1503"/>
      <c r="O31" s="1506"/>
      <c r="P31" s="150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customFormat="false" ht="15.75" hidden="false" customHeight="false" outlineLevel="0" collapsed="false">
      <c r="A32" s="1503"/>
      <c r="B32" s="1503"/>
      <c r="C32" s="1503"/>
      <c r="D32" s="1503"/>
      <c r="E32" s="1503"/>
      <c r="F32" s="1504"/>
      <c r="G32" s="1503"/>
      <c r="H32" s="1503"/>
      <c r="I32" s="1503"/>
      <c r="J32" s="1503"/>
      <c r="K32" s="1504"/>
      <c r="L32" s="1504"/>
      <c r="M32" s="1505"/>
      <c r="N32" s="1503"/>
      <c r="O32" s="1506"/>
      <c r="P32" s="150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customFormat="false" ht="15.75" hidden="false" customHeight="false" outlineLevel="0" collapsed="false">
      <c r="A33" s="1503"/>
      <c r="B33" s="1503"/>
      <c r="C33" s="1503"/>
      <c r="D33" s="1503"/>
      <c r="E33" s="1503"/>
      <c r="F33" s="1504"/>
      <c r="G33" s="1503"/>
      <c r="H33" s="1503"/>
      <c r="I33" s="1503"/>
      <c r="J33" s="1503"/>
      <c r="K33" s="1504"/>
      <c r="L33" s="1504"/>
      <c r="M33" s="1505"/>
      <c r="N33" s="1503"/>
      <c r="O33" s="1506"/>
      <c r="P33" s="150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customFormat="false" ht="15.75" hidden="false" customHeight="false" outlineLevel="0" collapsed="false">
      <c r="A34" s="1503"/>
      <c r="B34" s="1503"/>
      <c r="C34" s="1503"/>
      <c r="D34" s="1503"/>
      <c r="E34" s="1503"/>
      <c r="F34" s="1504"/>
      <c r="G34" s="1503"/>
      <c r="H34" s="1503"/>
      <c r="I34" s="1503"/>
      <c r="J34" s="1503"/>
      <c r="K34" s="1504"/>
      <c r="L34" s="1504"/>
      <c r="M34" s="1505"/>
      <c r="N34" s="1503"/>
      <c r="O34" s="1506"/>
      <c r="P34" s="150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customFormat="false" ht="15.75" hidden="false" customHeight="false" outlineLevel="0" collapsed="false">
      <c r="A35" s="1503"/>
      <c r="B35" s="1503"/>
      <c r="C35" s="1503"/>
      <c r="D35" s="1503"/>
      <c r="E35" s="1503"/>
      <c r="F35" s="1504"/>
      <c r="G35" s="1503"/>
      <c r="H35" s="1503"/>
      <c r="I35" s="1503"/>
      <c r="J35" s="1503"/>
      <c r="K35" s="1504"/>
      <c r="L35" s="1504"/>
      <c r="M35" s="1505"/>
      <c r="N35" s="1503"/>
      <c r="O35" s="1506"/>
      <c r="P35" s="150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customFormat="false" ht="15.75" hidden="false" customHeight="false" outlineLevel="0" collapsed="false">
      <c r="A36" s="1503"/>
      <c r="B36" s="1503"/>
      <c r="C36" s="1503"/>
      <c r="D36" s="1503"/>
      <c r="E36" s="1503"/>
      <c r="F36" s="1504"/>
      <c r="G36" s="1503"/>
      <c r="H36" s="1503"/>
      <c r="I36" s="1503"/>
      <c r="J36" s="1503"/>
      <c r="K36" s="1504"/>
      <c r="L36" s="1504"/>
      <c r="M36" s="1505"/>
      <c r="N36" s="1503"/>
      <c r="O36" s="1506"/>
      <c r="P36" s="150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customFormat="false" ht="15.75" hidden="false" customHeight="false" outlineLevel="0" collapsed="false">
      <c r="A37" s="1503"/>
      <c r="B37" s="1503"/>
      <c r="C37" s="1503"/>
      <c r="D37" s="1503"/>
      <c r="E37" s="1503"/>
      <c r="F37" s="1504"/>
      <c r="G37" s="1503"/>
      <c r="H37" s="1503"/>
      <c r="I37" s="1503"/>
      <c r="J37" s="1503"/>
      <c r="K37" s="1504"/>
      <c r="L37" s="1504"/>
      <c r="M37" s="1505"/>
      <c r="N37" s="1503"/>
      <c r="O37" s="1506"/>
      <c r="P37" s="150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customFormat="false" ht="15.75" hidden="false" customHeight="false" outlineLevel="0" collapsed="false">
      <c r="A38" s="1503"/>
      <c r="B38" s="1503"/>
      <c r="C38" s="1503"/>
      <c r="D38" s="1503"/>
      <c r="E38" s="1503"/>
      <c r="F38" s="1504"/>
      <c r="G38" s="1503"/>
      <c r="H38" s="1503"/>
      <c r="I38" s="1503"/>
      <c r="J38" s="1503"/>
      <c r="K38" s="1504"/>
      <c r="L38" s="1504"/>
      <c r="M38" s="1505"/>
      <c r="N38" s="1503"/>
      <c r="O38" s="1506"/>
      <c r="P38" s="150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customFormat="false" ht="15.75" hidden="false" customHeight="false" outlineLevel="0" collapsed="false">
      <c r="A39" s="1503"/>
      <c r="B39" s="1503"/>
      <c r="C39" s="1503"/>
      <c r="D39" s="1503"/>
      <c r="E39" s="1503"/>
      <c r="F39" s="1504"/>
      <c r="G39" s="1503"/>
      <c r="H39" s="1503"/>
      <c r="I39" s="1503"/>
      <c r="J39" s="1503"/>
      <c r="K39" s="1504"/>
      <c r="L39" s="1504"/>
      <c r="M39" s="1505"/>
      <c r="N39" s="1503"/>
      <c r="O39" s="1506"/>
      <c r="P39" s="150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customFormat="false" ht="15.75" hidden="false" customHeight="false" outlineLevel="0" collapsed="false">
      <c r="A40" s="1503"/>
      <c r="B40" s="1503"/>
      <c r="C40" s="1503"/>
      <c r="D40" s="1503"/>
      <c r="E40" s="1503"/>
      <c r="F40" s="1504"/>
      <c r="G40" s="1503"/>
      <c r="H40" s="1503"/>
      <c r="I40" s="1503"/>
      <c r="J40" s="1503"/>
      <c r="K40" s="1504"/>
      <c r="L40" s="1504"/>
      <c r="M40" s="1505"/>
      <c r="N40" s="1503"/>
      <c r="O40" s="1506"/>
      <c r="P40" s="150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customFormat="false" ht="15.75" hidden="false" customHeight="false" outlineLevel="0" collapsed="false">
      <c r="A41" s="1503"/>
      <c r="B41" s="1503"/>
      <c r="C41" s="1503"/>
      <c r="D41" s="1503"/>
      <c r="E41" s="1503"/>
      <c r="F41" s="1504"/>
      <c r="G41" s="1503"/>
      <c r="H41" s="1503"/>
      <c r="I41" s="1503"/>
      <c r="J41" s="1503"/>
      <c r="K41" s="1504"/>
      <c r="L41" s="1504"/>
      <c r="M41" s="1505"/>
      <c r="N41" s="1503"/>
      <c r="O41" s="1506"/>
      <c r="P41" s="150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customFormat="false" ht="15.75" hidden="false" customHeight="false" outlineLevel="0" collapsed="false">
      <c r="A42" s="1503"/>
      <c r="B42" s="1503"/>
      <c r="C42" s="1503"/>
      <c r="D42" s="1503"/>
      <c r="E42" s="1503"/>
      <c r="F42" s="1504"/>
      <c r="G42" s="1503"/>
      <c r="H42" s="1503"/>
      <c r="I42" s="1503"/>
      <c r="J42" s="1503"/>
      <c r="K42" s="1504"/>
      <c r="L42" s="1504"/>
      <c r="M42" s="1505"/>
      <c r="N42" s="1503"/>
      <c r="O42" s="1506"/>
      <c r="P42" s="150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customFormat="false" ht="15.75" hidden="false" customHeight="false" outlineLevel="0" collapsed="false">
      <c r="A43" s="1503"/>
      <c r="B43" s="1503"/>
      <c r="C43" s="1503"/>
      <c r="D43" s="1503"/>
      <c r="E43" s="1503"/>
      <c r="F43" s="1504"/>
      <c r="G43" s="1503"/>
      <c r="H43" s="1503"/>
      <c r="I43" s="1503"/>
      <c r="J43" s="1503"/>
      <c r="K43" s="1504"/>
      <c r="L43" s="1504"/>
      <c r="M43" s="1505"/>
      <c r="N43" s="1503"/>
      <c r="O43" s="1506"/>
      <c r="P43" s="150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customFormat="false" ht="15.75" hidden="false" customHeight="false" outlineLevel="0" collapsed="false">
      <c r="A44" s="1503"/>
      <c r="B44" s="1503"/>
      <c r="C44" s="1503"/>
      <c r="D44" s="1503"/>
      <c r="E44" s="1503"/>
      <c r="F44" s="1504"/>
      <c r="G44" s="1503"/>
      <c r="H44" s="1503"/>
      <c r="I44" s="1503"/>
      <c r="J44" s="1503"/>
      <c r="K44" s="1504"/>
      <c r="L44" s="1504"/>
      <c r="M44" s="1505"/>
      <c r="N44" s="1503"/>
      <c r="O44" s="1506"/>
      <c r="P44" s="150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customFormat="false" ht="15.75" hidden="false" customHeight="false" outlineLevel="0" collapsed="false">
      <c r="A45" s="1503"/>
      <c r="B45" s="1503"/>
      <c r="C45" s="1503"/>
      <c r="D45" s="1503"/>
      <c r="E45" s="1503"/>
      <c r="F45" s="1504"/>
      <c r="G45" s="1503"/>
      <c r="H45" s="1503"/>
      <c r="I45" s="1503"/>
      <c r="J45" s="1503"/>
      <c r="K45" s="1504"/>
      <c r="L45" s="1504"/>
      <c r="M45" s="1505"/>
      <c r="N45" s="1503"/>
      <c r="O45" s="1506"/>
      <c r="P45" s="150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customFormat="false" ht="15.75" hidden="false" customHeight="false" outlineLevel="0" collapsed="false">
      <c r="A46" s="1503"/>
      <c r="B46" s="1503"/>
      <c r="C46" s="1503"/>
      <c r="D46" s="1503"/>
      <c r="E46" s="1503"/>
      <c r="F46" s="1504"/>
      <c r="G46" s="1503"/>
      <c r="H46" s="1503"/>
      <c r="I46" s="1503"/>
      <c r="J46" s="1503"/>
      <c r="K46" s="1504"/>
      <c r="L46" s="1504"/>
      <c r="M46" s="1505"/>
      <c r="N46" s="1503"/>
      <c r="O46" s="1506"/>
      <c r="P46" s="150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customFormat="false" ht="15.75" hidden="false" customHeight="false" outlineLevel="0" collapsed="false">
      <c r="A47" s="1503"/>
      <c r="B47" s="1503"/>
      <c r="C47" s="1503"/>
      <c r="D47" s="1503"/>
      <c r="E47" s="1503"/>
      <c r="F47" s="1504"/>
      <c r="G47" s="1503"/>
      <c r="H47" s="1503"/>
      <c r="I47" s="1503"/>
      <c r="J47" s="1503"/>
      <c r="K47" s="1504"/>
      <c r="L47" s="1504"/>
      <c r="M47" s="1505"/>
      <c r="N47" s="1503"/>
      <c r="O47" s="1506"/>
      <c r="P47" s="150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customFormat="false" ht="15.75" hidden="false" customHeight="false" outlineLevel="0" collapsed="false">
      <c r="A48" s="1503"/>
      <c r="B48" s="1503"/>
      <c r="C48" s="1503"/>
      <c r="D48" s="1503"/>
      <c r="E48" s="1503"/>
      <c r="F48" s="1504"/>
      <c r="G48" s="1503"/>
      <c r="H48" s="1503"/>
      <c r="I48" s="1503"/>
      <c r="J48" s="1503"/>
      <c r="K48" s="1504"/>
      <c r="L48" s="1504"/>
      <c r="M48" s="1505"/>
      <c r="N48" s="1503"/>
      <c r="O48" s="1506"/>
      <c r="P48" s="150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customFormat="false" ht="15.75" hidden="false" customHeight="false" outlineLevel="0" collapsed="false">
      <c r="A49" s="1503"/>
      <c r="B49" s="1503"/>
      <c r="C49" s="1503"/>
      <c r="D49" s="1503"/>
      <c r="E49" s="1503"/>
      <c r="F49" s="1504"/>
      <c r="G49" s="1503"/>
      <c r="H49" s="1503"/>
      <c r="I49" s="1503"/>
      <c r="J49" s="1503"/>
      <c r="K49" s="1504"/>
      <c r="L49" s="1504"/>
      <c r="M49" s="1505"/>
      <c r="N49" s="1503"/>
      <c r="O49" s="1506"/>
      <c r="P49" s="150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customFormat="false" ht="15.75" hidden="false" customHeight="false" outlineLevel="0" collapsed="false">
      <c r="A50" s="1503"/>
      <c r="B50" s="1503"/>
      <c r="C50" s="1503"/>
      <c r="D50" s="1503"/>
      <c r="E50" s="1503"/>
      <c r="F50" s="1504"/>
      <c r="G50" s="1503"/>
      <c r="H50" s="1503"/>
      <c r="I50" s="1503"/>
      <c r="J50" s="1503"/>
      <c r="K50" s="1504"/>
      <c r="L50" s="1504"/>
      <c r="M50" s="1505"/>
      <c r="N50" s="1503"/>
      <c r="O50" s="1506"/>
      <c r="P50" s="150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customFormat="false" ht="15.75" hidden="false" customHeight="false" outlineLevel="0" collapsed="false">
      <c r="A51" s="1503"/>
      <c r="B51" s="1503"/>
      <c r="C51" s="1503"/>
      <c r="D51" s="1503"/>
      <c r="E51" s="1503"/>
      <c r="F51" s="1504"/>
      <c r="G51" s="1503"/>
      <c r="H51" s="1503"/>
      <c r="I51" s="1503"/>
      <c r="J51" s="1503"/>
      <c r="K51" s="1504"/>
      <c r="L51" s="1504"/>
      <c r="M51" s="1505"/>
      <c r="N51" s="1503"/>
      <c r="O51" s="1506"/>
      <c r="P51" s="150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customFormat="false" ht="15.75" hidden="false" customHeight="false" outlineLevel="0" collapsed="false">
      <c r="A52" s="1503"/>
      <c r="B52" s="1503"/>
      <c r="C52" s="1503"/>
      <c r="D52" s="1503"/>
      <c r="E52" s="1503"/>
      <c r="F52" s="1504"/>
      <c r="G52" s="1503"/>
      <c r="H52" s="1503"/>
      <c r="I52" s="1503"/>
      <c r="J52" s="1503"/>
      <c r="K52" s="1504"/>
      <c r="L52" s="1504"/>
      <c r="M52" s="1505"/>
      <c r="N52" s="1503"/>
      <c r="O52" s="1506"/>
      <c r="P52" s="150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customFormat="false" ht="15.75" hidden="false" customHeight="false" outlineLevel="0" collapsed="false">
      <c r="A53" s="1503"/>
      <c r="B53" s="1503"/>
      <c r="C53" s="1503"/>
      <c r="D53" s="1503"/>
      <c r="E53" s="1503"/>
      <c r="F53" s="1504"/>
      <c r="G53" s="1503"/>
      <c r="H53" s="1503"/>
      <c r="I53" s="1503"/>
      <c r="J53" s="1503"/>
      <c r="K53" s="1504"/>
      <c r="L53" s="1504"/>
      <c r="M53" s="1505"/>
      <c r="N53" s="1503"/>
      <c r="O53" s="1506"/>
      <c r="P53" s="150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customFormat="false" ht="15.75" hidden="false" customHeight="false" outlineLevel="0" collapsed="false">
      <c r="A54" s="1503"/>
      <c r="B54" s="1503"/>
      <c r="C54" s="1503"/>
      <c r="D54" s="1503"/>
      <c r="E54" s="1503"/>
      <c r="F54" s="1504"/>
      <c r="G54" s="1503"/>
      <c r="H54" s="1503"/>
      <c r="I54" s="1503"/>
      <c r="J54" s="1503"/>
      <c r="K54" s="1504"/>
      <c r="L54" s="1504"/>
      <c r="M54" s="1505"/>
      <c r="N54" s="1503"/>
      <c r="O54" s="1506"/>
      <c r="P54" s="150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</sheetData>
  <mergeCells count="9">
    <mergeCell ref="A4:I6"/>
    <mergeCell ref="J4:M5"/>
    <mergeCell ref="N4:N6"/>
    <mergeCell ref="O4:O5"/>
    <mergeCell ref="P4:P5"/>
    <mergeCell ref="O6:P6"/>
    <mergeCell ref="A7:P7"/>
    <mergeCell ref="A8:P8"/>
    <mergeCell ref="A9:P9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tabColor rgb="FF00FFFF"/>
    <pageSetUpPr fitToPage="false"/>
  </sheetPr>
  <dimension ref="A1:R56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32" activeCellId="0" sqref="A32"/>
    </sheetView>
  </sheetViews>
  <sheetFormatPr defaultRowHeight="15.75" zeroHeight="false" outlineLevelRow="0" outlineLevelCol="0"/>
  <cols>
    <col collapsed="false" customWidth="true" hidden="false" outlineLevel="0" max="1" min="1" style="1179" width="10.85"/>
    <col collapsed="false" customWidth="true" hidden="false" outlineLevel="0" max="2" min="2" style="1179" width="6.01"/>
    <col collapsed="false" customWidth="true" hidden="false" outlineLevel="0" max="3" min="3" style="1179" width="2.99"/>
    <col collapsed="false" customWidth="true" hidden="false" outlineLevel="0" max="4" min="4" style="1179" width="6.01"/>
    <col collapsed="false" customWidth="true" hidden="false" outlineLevel="0" max="5" min="5" style="1179" width="2.99"/>
    <col collapsed="false" customWidth="true" hidden="false" outlineLevel="0" max="6" min="6" style="1180" width="7.71"/>
    <col collapsed="false" customWidth="true" hidden="false" outlineLevel="0" max="7" min="7" style="1179" width="2.99"/>
    <col collapsed="false" customWidth="true" hidden="false" outlineLevel="0" max="8" min="8" style="1179" width="6.01"/>
    <col collapsed="false" customWidth="true" hidden="false" outlineLevel="0" max="9" min="9" style="1179" width="4.57"/>
    <col collapsed="false" customWidth="true" hidden="false" outlineLevel="0" max="10" min="10" style="1179" width="11.3"/>
    <col collapsed="false" customWidth="true" hidden="false" outlineLevel="0" max="12" min="11" style="1180" width="11.3"/>
    <col collapsed="false" customWidth="true" hidden="false" outlineLevel="0" max="13" min="13" style="1243" width="15.57"/>
    <col collapsed="false" customWidth="true" hidden="false" outlineLevel="0" max="15" min="14" style="1179" width="19.14"/>
    <col collapsed="false" customWidth="true" hidden="false" outlineLevel="0" max="16" min="16" style="1244" width="27.71"/>
    <col collapsed="false" customWidth="true" hidden="false" outlineLevel="0" max="17" min="17" style="1242" width="26.29"/>
    <col collapsed="false" customWidth="true" hidden="false" outlineLevel="0" max="18" min="18" style="1244" width="27.71"/>
    <col collapsed="false" customWidth="true" hidden="false" outlineLevel="0" max="1025" min="19" style="0" width="8.67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M1" s="1245"/>
      <c r="P1" s="1242"/>
      <c r="R1" s="1242"/>
    </row>
    <row r="2" customFormat="false" ht="15.75" hidden="false" customHeight="fals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M2" s="1181"/>
      <c r="P2" s="1182"/>
      <c r="Q2" s="1182"/>
      <c r="R2" s="1182"/>
    </row>
    <row r="3" customFormat="false" ht="16.5" hidden="false" customHeight="fals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P3" s="1187"/>
      <c r="Q3" s="1182"/>
      <c r="R3" s="1182"/>
    </row>
    <row r="4" customFormat="false" ht="57" hidden="false" customHeight="true" outlineLevel="0" collapsed="false">
      <c r="A4" s="1523" t="s">
        <v>483</v>
      </c>
      <c r="B4" s="1523"/>
      <c r="C4" s="1523"/>
      <c r="D4" s="1523"/>
      <c r="E4" s="1523"/>
      <c r="F4" s="1523"/>
      <c r="G4" s="1523"/>
      <c r="H4" s="1523"/>
      <c r="I4" s="1523"/>
      <c r="J4" s="1524" t="s">
        <v>484</v>
      </c>
      <c r="K4" s="1524"/>
      <c r="L4" s="1524"/>
      <c r="M4" s="1524"/>
      <c r="N4" s="1525" t="s">
        <v>485</v>
      </c>
      <c r="O4" s="1525" t="s">
        <v>565</v>
      </c>
      <c r="P4" s="1526" t="s">
        <v>499</v>
      </c>
      <c r="Q4" s="1527" t="s">
        <v>501</v>
      </c>
      <c r="R4" s="1528" t="s">
        <v>502</v>
      </c>
    </row>
    <row r="5" customFormat="false" ht="57" hidden="false" customHeight="true" outlineLevel="0" collapsed="false">
      <c r="A5" s="1523"/>
      <c r="B5" s="1523"/>
      <c r="C5" s="1523"/>
      <c r="D5" s="1523"/>
      <c r="E5" s="1523"/>
      <c r="F5" s="1523"/>
      <c r="G5" s="1523"/>
      <c r="H5" s="1523"/>
      <c r="I5" s="1523"/>
      <c r="J5" s="1524"/>
      <c r="K5" s="1524"/>
      <c r="L5" s="1524"/>
      <c r="M5" s="1524"/>
      <c r="N5" s="1525"/>
      <c r="O5" s="1525"/>
      <c r="P5" s="1526"/>
      <c r="Q5" s="1527"/>
      <c r="R5" s="1528"/>
    </row>
    <row r="6" customFormat="false" ht="63.75" hidden="false" customHeight="true" outlineLevel="0" collapsed="false">
      <c r="A6" s="1523"/>
      <c r="B6" s="1523"/>
      <c r="C6" s="1523"/>
      <c r="D6" s="1523"/>
      <c r="E6" s="1523"/>
      <c r="F6" s="1523"/>
      <c r="G6" s="1523"/>
      <c r="H6" s="1523"/>
      <c r="I6" s="1523"/>
      <c r="J6" s="1529" t="s">
        <v>237</v>
      </c>
      <c r="K6" s="1530" t="s">
        <v>124</v>
      </c>
      <c r="L6" s="1530" t="s">
        <v>158</v>
      </c>
      <c r="M6" s="1531" t="s">
        <v>491</v>
      </c>
      <c r="N6" s="1525"/>
      <c r="O6" s="1525"/>
      <c r="P6" s="1532" t="s">
        <v>492</v>
      </c>
      <c r="Q6" s="1532"/>
      <c r="R6" s="1532"/>
    </row>
    <row r="7" customFormat="false" ht="19.5" hidden="false" customHeight="true" outlineLevel="0" collapsed="false">
      <c r="A7" s="1200" t="s">
        <v>558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</row>
    <row r="8" customFormat="false" ht="19.5" hidden="false" customHeight="false" outlineLevel="0" collapsed="false">
      <c r="A8" s="1201" t="s">
        <v>498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</row>
    <row r="9" customFormat="false" ht="16.5" hidden="false" customHeight="fals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</row>
    <row r="10" customFormat="false" ht="16.5" hidden="false" customHeight="false" outlineLevel="0" collapsed="false">
      <c r="A10" s="1533" t="s">
        <v>566</v>
      </c>
      <c r="B10" s="1534" t="n">
        <f aca="false">J10</f>
        <v>90</v>
      </c>
      <c r="C10" s="1534" t="s">
        <v>496</v>
      </c>
      <c r="D10" s="1534" t="n">
        <f aca="false">K10</f>
        <v>360</v>
      </c>
      <c r="E10" s="1534" t="s">
        <v>496</v>
      </c>
      <c r="F10" s="1535" t="n">
        <f aca="false">L10</f>
        <v>700</v>
      </c>
      <c r="G10" s="1534" t="s">
        <v>496</v>
      </c>
      <c r="H10" s="1534" t="n">
        <v>2</v>
      </c>
      <c r="I10" s="1536" t="s">
        <v>497</v>
      </c>
      <c r="J10" s="1225" t="n">
        <v>90</v>
      </c>
      <c r="K10" s="1226" t="n">
        <v>360</v>
      </c>
      <c r="L10" s="1226" t="n">
        <v>700</v>
      </c>
      <c r="M10" s="1227" t="n">
        <v>8.4238715468275</v>
      </c>
      <c r="N10" s="1228" t="n">
        <v>1087.47912</v>
      </c>
      <c r="O10" s="1228" t="n">
        <v>180</v>
      </c>
      <c r="P10" s="1229" t="n">
        <v>34358.142989</v>
      </c>
      <c r="Q10" s="1230" t="n">
        <v>9852.47094189375</v>
      </c>
      <c r="R10" s="1229" t="n">
        <v>44210.6139308938</v>
      </c>
    </row>
    <row r="11" customFormat="false" ht="16.5" hidden="false" customHeight="false" outlineLevel="0" collapsed="false">
      <c r="A11" s="1533" t="s">
        <v>566</v>
      </c>
      <c r="B11" s="1537" t="n">
        <f aca="false">J11</f>
        <v>90</v>
      </c>
      <c r="C11" s="1537" t="s">
        <v>496</v>
      </c>
      <c r="D11" s="1537" t="n">
        <f aca="false">K11</f>
        <v>360</v>
      </c>
      <c r="E11" s="1537" t="s">
        <v>496</v>
      </c>
      <c r="F11" s="1535" t="n">
        <f aca="false">L11</f>
        <v>750</v>
      </c>
      <c r="G11" s="1537" t="s">
        <v>496</v>
      </c>
      <c r="H11" s="1534" t="n">
        <v>2</v>
      </c>
      <c r="I11" s="1536" t="s">
        <v>497</v>
      </c>
      <c r="J11" s="1208" t="n">
        <v>90</v>
      </c>
      <c r="K11" s="1209" t="n">
        <v>360</v>
      </c>
      <c r="L11" s="1209" t="n">
        <v>750</v>
      </c>
      <c r="M11" s="1210" t="n">
        <v>8.879604935595</v>
      </c>
      <c r="N11" s="1211" t="n">
        <v>1242.83328</v>
      </c>
      <c r="O11" s="1211" t="n">
        <v>180</v>
      </c>
      <c r="P11" s="1212" t="n">
        <v>36079.794174</v>
      </c>
      <c r="Q11" s="1213" t="n">
        <v>10369.8514479713</v>
      </c>
      <c r="R11" s="1212" t="n">
        <v>46449.6456219713</v>
      </c>
    </row>
    <row r="12" customFormat="false" ht="16.5" hidden="false" customHeight="false" outlineLevel="0" collapsed="false">
      <c r="A12" s="1533" t="s">
        <v>566</v>
      </c>
      <c r="B12" s="1537" t="n">
        <f aca="false">J12</f>
        <v>90</v>
      </c>
      <c r="C12" s="1537" t="s">
        <v>496</v>
      </c>
      <c r="D12" s="1537" t="n">
        <f aca="false">K12</f>
        <v>360</v>
      </c>
      <c r="E12" s="1537" t="s">
        <v>496</v>
      </c>
      <c r="F12" s="1535" t="n">
        <f aca="false">L12</f>
        <v>800</v>
      </c>
      <c r="G12" s="1537" t="s">
        <v>496</v>
      </c>
      <c r="H12" s="1534" t="n">
        <v>2</v>
      </c>
      <c r="I12" s="1536" t="s">
        <v>497</v>
      </c>
      <c r="J12" s="1208" t="n">
        <v>90</v>
      </c>
      <c r="K12" s="1209" t="n">
        <v>360</v>
      </c>
      <c r="L12" s="1209" t="n">
        <v>800</v>
      </c>
      <c r="M12" s="1210" t="n">
        <v>9.3353383243625</v>
      </c>
      <c r="N12" s="1211" t="n">
        <v>1398.18744</v>
      </c>
      <c r="O12" s="1211" t="n">
        <v>180</v>
      </c>
      <c r="P12" s="1212" t="n">
        <v>37801.445577</v>
      </c>
      <c r="Q12" s="1213" t="n">
        <v>10887.2319540488</v>
      </c>
      <c r="R12" s="1212" t="n">
        <v>48688.6775310488</v>
      </c>
    </row>
    <row r="13" customFormat="false" ht="16.5" hidden="false" customHeight="false" outlineLevel="0" collapsed="false">
      <c r="A13" s="1533" t="s">
        <v>566</v>
      </c>
      <c r="B13" s="1537" t="n">
        <f aca="false">J13</f>
        <v>90</v>
      </c>
      <c r="C13" s="1537" t="s">
        <v>496</v>
      </c>
      <c r="D13" s="1537" t="n">
        <f aca="false">K13</f>
        <v>360</v>
      </c>
      <c r="E13" s="1537" t="s">
        <v>496</v>
      </c>
      <c r="F13" s="1535" t="n">
        <f aca="false">L13</f>
        <v>850</v>
      </c>
      <c r="G13" s="1537" t="s">
        <v>496</v>
      </c>
      <c r="H13" s="1534" t="n">
        <v>2</v>
      </c>
      <c r="I13" s="1536" t="s">
        <v>497</v>
      </c>
      <c r="J13" s="1208" t="n">
        <v>90</v>
      </c>
      <c r="K13" s="1209" t="n">
        <v>360</v>
      </c>
      <c r="L13" s="1209" t="n">
        <v>850</v>
      </c>
      <c r="M13" s="1210" t="n">
        <v>9.80811171313</v>
      </c>
      <c r="N13" s="1211" t="n">
        <v>1553.5416</v>
      </c>
      <c r="O13" s="1211" t="n">
        <v>180</v>
      </c>
      <c r="P13" s="1212" t="n">
        <v>39523.09698</v>
      </c>
      <c r="Q13" s="1213" t="n">
        <v>11620.1094487088</v>
      </c>
      <c r="R13" s="1212" t="n">
        <v>51143.2064287088</v>
      </c>
    </row>
    <row r="14" customFormat="false" ht="16.5" hidden="false" customHeight="false" outlineLevel="0" collapsed="false">
      <c r="A14" s="1533" t="s">
        <v>566</v>
      </c>
      <c r="B14" s="1537" t="n">
        <f aca="false">J14</f>
        <v>90</v>
      </c>
      <c r="C14" s="1537" t="s">
        <v>496</v>
      </c>
      <c r="D14" s="1537" t="n">
        <f aca="false">K14</f>
        <v>360</v>
      </c>
      <c r="E14" s="1537" t="s">
        <v>496</v>
      </c>
      <c r="F14" s="1535" t="n">
        <f aca="false">L14</f>
        <v>900</v>
      </c>
      <c r="G14" s="1537" t="s">
        <v>496</v>
      </c>
      <c r="H14" s="1534" t="n">
        <v>2</v>
      </c>
      <c r="I14" s="1536" t="s">
        <v>497</v>
      </c>
      <c r="J14" s="1208" t="n">
        <v>90</v>
      </c>
      <c r="K14" s="1209" t="n">
        <v>360</v>
      </c>
      <c r="L14" s="1209" t="n">
        <v>900</v>
      </c>
      <c r="M14" s="1210" t="n">
        <v>10.3018451018975</v>
      </c>
      <c r="N14" s="1211" t="n">
        <v>1708.89576</v>
      </c>
      <c r="O14" s="1211" t="n">
        <v>180</v>
      </c>
      <c r="P14" s="1212" t="n">
        <v>41244.748383</v>
      </c>
      <c r="Q14" s="1213" t="n">
        <v>12137.4899547863</v>
      </c>
      <c r="R14" s="1212" t="n">
        <v>53382.2383377863</v>
      </c>
    </row>
    <row r="15" customFormat="false" ht="16.5" hidden="false" customHeight="false" outlineLevel="0" collapsed="false">
      <c r="A15" s="1533" t="s">
        <v>566</v>
      </c>
      <c r="B15" s="1537" t="n">
        <f aca="false">J15</f>
        <v>90</v>
      </c>
      <c r="C15" s="1537" t="s">
        <v>496</v>
      </c>
      <c r="D15" s="1537" t="n">
        <f aca="false">K15</f>
        <v>360</v>
      </c>
      <c r="E15" s="1537" t="s">
        <v>496</v>
      </c>
      <c r="F15" s="1535" t="n">
        <f aca="false">L15</f>
        <v>950</v>
      </c>
      <c r="G15" s="1537" t="s">
        <v>496</v>
      </c>
      <c r="H15" s="1534" t="n">
        <v>2</v>
      </c>
      <c r="I15" s="1536" t="s">
        <v>497</v>
      </c>
      <c r="J15" s="1208" t="n">
        <v>90</v>
      </c>
      <c r="K15" s="1209" t="n">
        <v>360</v>
      </c>
      <c r="L15" s="1209" t="n">
        <v>950</v>
      </c>
      <c r="M15" s="1210" t="n">
        <v>10.843618490665</v>
      </c>
      <c r="N15" s="1211" t="n">
        <v>1864.24992</v>
      </c>
      <c r="O15" s="1211" t="n">
        <v>180</v>
      </c>
      <c r="P15" s="1212" t="n">
        <v>42966.399568</v>
      </c>
      <c r="Q15" s="1213" t="n">
        <v>12870.3674494463</v>
      </c>
      <c r="R15" s="1212" t="n">
        <v>55836.7670174463</v>
      </c>
    </row>
    <row r="16" customFormat="false" ht="16.5" hidden="false" customHeight="false" outlineLevel="0" collapsed="false">
      <c r="A16" s="1533" t="s">
        <v>566</v>
      </c>
      <c r="B16" s="1537" t="n">
        <f aca="false">J16</f>
        <v>90</v>
      </c>
      <c r="C16" s="1537" t="s">
        <v>496</v>
      </c>
      <c r="D16" s="1537" t="n">
        <f aca="false">K16</f>
        <v>360</v>
      </c>
      <c r="E16" s="1537" t="s">
        <v>496</v>
      </c>
      <c r="F16" s="1535" t="n">
        <f aca="false">L16</f>
        <v>1000</v>
      </c>
      <c r="G16" s="1537" t="s">
        <v>496</v>
      </c>
      <c r="H16" s="1534" t="n">
        <v>2</v>
      </c>
      <c r="I16" s="1536" t="s">
        <v>497</v>
      </c>
      <c r="J16" s="1208" t="n">
        <v>90</v>
      </c>
      <c r="K16" s="1209" t="n">
        <v>360</v>
      </c>
      <c r="L16" s="1209" t="n">
        <v>1000</v>
      </c>
      <c r="M16" s="1210" t="n">
        <v>11.5673518794325</v>
      </c>
      <c r="N16" s="1211" t="n">
        <v>2019.60408</v>
      </c>
      <c r="O16" s="1211" t="n">
        <v>280</v>
      </c>
      <c r="P16" s="1212" t="n">
        <v>44997.827227</v>
      </c>
      <c r="Q16" s="1213" t="n">
        <v>13387.7479555238</v>
      </c>
      <c r="R16" s="1212" t="n">
        <v>58385.5751825238</v>
      </c>
    </row>
    <row r="17" customFormat="false" ht="16.5" hidden="false" customHeight="false" outlineLevel="0" collapsed="false">
      <c r="A17" s="1533" t="s">
        <v>566</v>
      </c>
      <c r="B17" s="1537" t="n">
        <f aca="false">J17</f>
        <v>90</v>
      </c>
      <c r="C17" s="1537" t="s">
        <v>496</v>
      </c>
      <c r="D17" s="1537" t="n">
        <f aca="false">K17</f>
        <v>360</v>
      </c>
      <c r="E17" s="1537" t="s">
        <v>496</v>
      </c>
      <c r="F17" s="1535" t="n">
        <f aca="false">L17</f>
        <v>1050</v>
      </c>
      <c r="G17" s="1537" t="s">
        <v>496</v>
      </c>
      <c r="H17" s="1534" t="n">
        <v>2</v>
      </c>
      <c r="I17" s="1536" t="s">
        <v>497</v>
      </c>
      <c r="J17" s="1208" t="n">
        <v>90</v>
      </c>
      <c r="K17" s="1209" t="n">
        <v>360</v>
      </c>
      <c r="L17" s="1209" t="n">
        <v>1050</v>
      </c>
      <c r="M17" s="1210" t="n">
        <v>12.0401252682</v>
      </c>
      <c r="N17" s="1211" t="n">
        <v>2174.95824</v>
      </c>
      <c r="O17" s="1211" t="n">
        <v>280</v>
      </c>
      <c r="P17" s="1212" t="n">
        <v>46967.899222</v>
      </c>
      <c r="Q17" s="1213" t="n">
        <v>14120.6254501838</v>
      </c>
      <c r="R17" s="1212" t="n">
        <v>61088.5246721838</v>
      </c>
    </row>
    <row r="18" customFormat="false" ht="16.5" hidden="false" customHeight="false" outlineLevel="0" collapsed="false">
      <c r="A18" s="1533" t="s">
        <v>566</v>
      </c>
      <c r="B18" s="1534" t="n">
        <f aca="false">J18</f>
        <v>90</v>
      </c>
      <c r="C18" s="1534" t="s">
        <v>496</v>
      </c>
      <c r="D18" s="1534" t="n">
        <f aca="false">K18</f>
        <v>360</v>
      </c>
      <c r="E18" s="1534" t="s">
        <v>496</v>
      </c>
      <c r="F18" s="1535" t="n">
        <f aca="false">L18</f>
        <v>1100</v>
      </c>
      <c r="G18" s="1534" t="s">
        <v>496</v>
      </c>
      <c r="H18" s="1534" t="n">
        <v>2</v>
      </c>
      <c r="I18" s="1536" t="s">
        <v>497</v>
      </c>
      <c r="J18" s="1208" t="n">
        <v>90</v>
      </c>
      <c r="K18" s="1209" t="n">
        <v>360</v>
      </c>
      <c r="L18" s="1209" t="n">
        <v>1100</v>
      </c>
      <c r="M18" s="1210" t="n">
        <v>12.4958586569675</v>
      </c>
      <c r="N18" s="1211" t="n">
        <v>2330.3124</v>
      </c>
      <c r="O18" s="1211" t="n">
        <v>280</v>
      </c>
      <c r="P18" s="1212" t="n">
        <v>48689.550625</v>
      </c>
      <c r="Q18" s="1213" t="n">
        <v>14638.0059562613</v>
      </c>
      <c r="R18" s="1212" t="n">
        <v>63327.5565812613</v>
      </c>
    </row>
    <row r="19" customFormat="false" ht="16.5" hidden="false" customHeight="false" outlineLevel="0" collapsed="false">
      <c r="A19" s="1533" t="s">
        <v>566</v>
      </c>
      <c r="B19" s="1537" t="n">
        <f aca="false">J19</f>
        <v>90</v>
      </c>
      <c r="C19" s="1537" t="s">
        <v>496</v>
      </c>
      <c r="D19" s="1537" t="n">
        <f aca="false">K19</f>
        <v>360</v>
      </c>
      <c r="E19" s="1537" t="s">
        <v>496</v>
      </c>
      <c r="F19" s="1535" t="n">
        <f aca="false">L19</f>
        <v>1150</v>
      </c>
      <c r="G19" s="1537" t="s">
        <v>496</v>
      </c>
      <c r="H19" s="1534" t="n">
        <v>2</v>
      </c>
      <c r="I19" s="1536" t="s">
        <v>497</v>
      </c>
      <c r="J19" s="1208" t="n">
        <v>90</v>
      </c>
      <c r="K19" s="1209" t="n">
        <v>360</v>
      </c>
      <c r="L19" s="1209" t="n">
        <v>1150</v>
      </c>
      <c r="M19" s="1210" t="n">
        <v>12.951592045735</v>
      </c>
      <c r="N19" s="1211" t="n">
        <v>2485.66656</v>
      </c>
      <c r="O19" s="1211" t="n">
        <v>280</v>
      </c>
      <c r="P19" s="1212" t="n">
        <v>49580.698982</v>
      </c>
      <c r="Q19" s="1213" t="n">
        <v>15155.3864623388</v>
      </c>
      <c r="R19" s="1212" t="n">
        <v>64736.0854443388</v>
      </c>
    </row>
    <row r="20" customFormat="false" ht="16.5" hidden="false" customHeight="false" outlineLevel="0" collapsed="false">
      <c r="A20" s="1533" t="s">
        <v>566</v>
      </c>
      <c r="B20" s="1537" t="n">
        <f aca="false">J20</f>
        <v>90</v>
      </c>
      <c r="C20" s="1537" t="s">
        <v>496</v>
      </c>
      <c r="D20" s="1537" t="n">
        <f aca="false">K20</f>
        <v>360</v>
      </c>
      <c r="E20" s="1537" t="s">
        <v>496</v>
      </c>
      <c r="F20" s="1535" t="n">
        <f aca="false">L20</f>
        <v>1200</v>
      </c>
      <c r="G20" s="1537" t="s">
        <v>496</v>
      </c>
      <c r="H20" s="1534" t="n">
        <v>2</v>
      </c>
      <c r="I20" s="1536" t="s">
        <v>497</v>
      </c>
      <c r="J20" s="1208" t="n">
        <v>90</v>
      </c>
      <c r="K20" s="1209" t="n">
        <v>360</v>
      </c>
      <c r="L20" s="1209" t="n">
        <v>1200</v>
      </c>
      <c r="M20" s="1210" t="n">
        <v>13.6396154345025</v>
      </c>
      <c r="N20" s="1211" t="n">
        <v>2641.02072</v>
      </c>
      <c r="O20" s="1211" t="n">
        <v>280</v>
      </c>
      <c r="P20" s="1212" t="n">
        <v>50510.482716</v>
      </c>
      <c r="Q20" s="1213" t="n">
        <v>15888.2640882075</v>
      </c>
      <c r="R20" s="1212" t="n">
        <v>66398.7468042075</v>
      </c>
    </row>
    <row r="21" customFormat="false" ht="16.5" hidden="false" customHeight="false" outlineLevel="0" collapsed="false">
      <c r="A21" s="1533" t="s">
        <v>566</v>
      </c>
      <c r="B21" s="1537" t="n">
        <f aca="false">J21</f>
        <v>90</v>
      </c>
      <c r="C21" s="1537" t="s">
        <v>496</v>
      </c>
      <c r="D21" s="1537" t="n">
        <f aca="false">K21</f>
        <v>360</v>
      </c>
      <c r="E21" s="1537" t="s">
        <v>496</v>
      </c>
      <c r="F21" s="1535" t="n">
        <f aca="false">L21</f>
        <v>1250</v>
      </c>
      <c r="G21" s="1537" t="s">
        <v>496</v>
      </c>
      <c r="H21" s="1534" t="n">
        <v>2</v>
      </c>
      <c r="I21" s="1536" t="s">
        <v>497</v>
      </c>
      <c r="J21" s="1208" t="n">
        <v>90</v>
      </c>
      <c r="K21" s="1209" t="n">
        <v>360</v>
      </c>
      <c r="L21" s="1209" t="n">
        <v>1250</v>
      </c>
      <c r="M21" s="1210" t="n">
        <v>14.09534882327</v>
      </c>
      <c r="N21" s="1211" t="n">
        <v>2796.37488</v>
      </c>
      <c r="O21" s="1211" t="n">
        <v>280</v>
      </c>
      <c r="P21" s="1212" t="n">
        <v>51401.102205</v>
      </c>
      <c r="Q21" s="1213" t="n">
        <v>16405.644594285</v>
      </c>
      <c r="R21" s="1212" t="n">
        <v>67806.746799285</v>
      </c>
    </row>
    <row r="22" customFormat="false" ht="16.5" hidden="false" customHeight="false" outlineLevel="0" collapsed="false">
      <c r="A22" s="1533" t="s">
        <v>566</v>
      </c>
      <c r="B22" s="1537" t="n">
        <f aca="false">J22</f>
        <v>90</v>
      </c>
      <c r="C22" s="1537" t="s">
        <v>496</v>
      </c>
      <c r="D22" s="1537" t="n">
        <f aca="false">K22</f>
        <v>360</v>
      </c>
      <c r="E22" s="1537" t="s">
        <v>496</v>
      </c>
      <c r="F22" s="1535" t="n">
        <f aca="false">L22</f>
        <v>1300</v>
      </c>
      <c r="G22" s="1537" t="s">
        <v>496</v>
      </c>
      <c r="H22" s="1534" t="n">
        <v>2</v>
      </c>
      <c r="I22" s="1536" t="s">
        <v>497</v>
      </c>
      <c r="J22" s="1208" t="n">
        <v>90</v>
      </c>
      <c r="K22" s="1209" t="n">
        <v>360</v>
      </c>
      <c r="L22" s="1209" t="n">
        <v>1300</v>
      </c>
      <c r="M22" s="1210" t="n">
        <v>14.6301222120375</v>
      </c>
      <c r="N22" s="1211" t="n">
        <v>2951.72904</v>
      </c>
      <c r="O22" s="1211" t="n">
        <v>280</v>
      </c>
      <c r="P22" s="1212" t="n">
        <v>54988.130231</v>
      </c>
      <c r="Q22" s="1213" t="n">
        <v>17138.522088945</v>
      </c>
      <c r="R22" s="1212" t="n">
        <v>72126.652319945</v>
      </c>
    </row>
    <row r="23" customFormat="false" ht="16.5" hidden="false" customHeight="false" outlineLevel="0" collapsed="false">
      <c r="A23" s="1533" t="s">
        <v>566</v>
      </c>
      <c r="B23" s="1537" t="n">
        <f aca="false">J23</f>
        <v>90</v>
      </c>
      <c r="C23" s="1537" t="s">
        <v>496</v>
      </c>
      <c r="D23" s="1537" t="n">
        <f aca="false">K23</f>
        <v>360</v>
      </c>
      <c r="E23" s="1537" t="s">
        <v>496</v>
      </c>
      <c r="F23" s="1535" t="n">
        <f aca="false">L23</f>
        <v>1350</v>
      </c>
      <c r="G23" s="1537" t="s">
        <v>496</v>
      </c>
      <c r="H23" s="1534" t="n">
        <v>2</v>
      </c>
      <c r="I23" s="1536" t="s">
        <v>497</v>
      </c>
      <c r="J23" s="1208" t="n">
        <v>90</v>
      </c>
      <c r="K23" s="1209" t="n">
        <v>360</v>
      </c>
      <c r="L23" s="1209" t="n">
        <v>1350</v>
      </c>
      <c r="M23" s="1210" t="n">
        <v>15.085855600805</v>
      </c>
      <c r="N23" s="1211" t="n">
        <v>3107.0832</v>
      </c>
      <c r="O23" s="1211" t="n">
        <v>280</v>
      </c>
      <c r="P23" s="1212" t="n">
        <v>56153.292053</v>
      </c>
      <c r="Q23" s="1213" t="n">
        <v>17655.9025950225</v>
      </c>
      <c r="R23" s="1212" t="n">
        <v>73809.1946480225</v>
      </c>
    </row>
    <row r="24" customFormat="false" ht="16.5" hidden="false" customHeight="false" outlineLevel="0" collapsed="false">
      <c r="A24" s="1533" t="s">
        <v>566</v>
      </c>
      <c r="B24" s="1537" t="n">
        <f aca="false">J24</f>
        <v>90</v>
      </c>
      <c r="C24" s="1537" t="s">
        <v>496</v>
      </c>
      <c r="D24" s="1537" t="n">
        <f aca="false">K24</f>
        <v>360</v>
      </c>
      <c r="E24" s="1537" t="s">
        <v>496</v>
      </c>
      <c r="F24" s="1535" t="n">
        <f aca="false">L24</f>
        <v>1400</v>
      </c>
      <c r="G24" s="1537" t="s">
        <v>496</v>
      </c>
      <c r="H24" s="1534" t="n">
        <v>2</v>
      </c>
      <c r="I24" s="1536" t="s">
        <v>497</v>
      </c>
      <c r="J24" s="1208" t="n">
        <v>90</v>
      </c>
      <c r="K24" s="1209" t="n">
        <v>360</v>
      </c>
      <c r="L24" s="1209" t="n">
        <v>1400</v>
      </c>
      <c r="M24" s="1210" t="n">
        <v>15.5586289895725</v>
      </c>
      <c r="N24" s="1211" t="n">
        <v>3262.43736</v>
      </c>
      <c r="O24" s="1211" t="n">
        <v>280</v>
      </c>
      <c r="P24" s="1212" t="n">
        <v>57678.010431</v>
      </c>
      <c r="Q24" s="1213" t="n">
        <v>18388.7800896825</v>
      </c>
      <c r="R24" s="1212" t="n">
        <v>76066.7905206825</v>
      </c>
    </row>
    <row r="25" customFormat="false" ht="16.5" hidden="false" customHeight="false" outlineLevel="0" collapsed="false">
      <c r="A25" s="1533" t="s">
        <v>566</v>
      </c>
      <c r="B25" s="1537" t="n">
        <f aca="false">J25</f>
        <v>90</v>
      </c>
      <c r="C25" s="1537" t="s">
        <v>496</v>
      </c>
      <c r="D25" s="1537" t="n">
        <f aca="false">K25</f>
        <v>360</v>
      </c>
      <c r="E25" s="1537" t="s">
        <v>496</v>
      </c>
      <c r="F25" s="1535" t="n">
        <f aca="false">L25</f>
        <v>1450</v>
      </c>
      <c r="G25" s="1537" t="s">
        <v>496</v>
      </c>
      <c r="H25" s="1534" t="n">
        <v>2</v>
      </c>
      <c r="I25" s="1536" t="s">
        <v>497</v>
      </c>
      <c r="J25" s="1208" t="n">
        <v>90</v>
      </c>
      <c r="K25" s="1209" t="n">
        <v>360</v>
      </c>
      <c r="L25" s="1209" t="n">
        <v>1450</v>
      </c>
      <c r="M25" s="1210" t="n">
        <v>16.01436237834</v>
      </c>
      <c r="N25" s="1211" t="n">
        <v>3417.79152</v>
      </c>
      <c r="O25" s="1211" t="n">
        <v>280</v>
      </c>
      <c r="P25" s="1212" t="n">
        <v>58843.172362</v>
      </c>
      <c r="Q25" s="1213" t="n">
        <v>18906.16059576</v>
      </c>
      <c r="R25" s="1212" t="n">
        <v>77749.33295776</v>
      </c>
    </row>
    <row r="26" customFormat="false" ht="16.5" hidden="false" customHeight="false" outlineLevel="0" collapsed="false">
      <c r="A26" s="1533" t="s">
        <v>566</v>
      </c>
      <c r="B26" s="1537" t="n">
        <f aca="false">J26</f>
        <v>90</v>
      </c>
      <c r="C26" s="1537" t="s">
        <v>496</v>
      </c>
      <c r="D26" s="1537" t="n">
        <f aca="false">K26</f>
        <v>360</v>
      </c>
      <c r="E26" s="1537" t="s">
        <v>496</v>
      </c>
      <c r="F26" s="1535" t="n">
        <f aca="false">L26</f>
        <v>1500</v>
      </c>
      <c r="G26" s="1537" t="s">
        <v>496</v>
      </c>
      <c r="H26" s="1534" t="n">
        <v>2</v>
      </c>
      <c r="I26" s="1536" t="s">
        <v>497</v>
      </c>
      <c r="J26" s="1208" t="n">
        <v>90</v>
      </c>
      <c r="K26" s="1209" t="n">
        <v>360</v>
      </c>
      <c r="L26" s="1209" t="n">
        <v>1500</v>
      </c>
      <c r="M26" s="1210" t="n">
        <v>17.9197006599075</v>
      </c>
      <c r="N26" s="1211" t="n">
        <v>3573.14568</v>
      </c>
      <c r="O26" s="1211" t="n">
        <v>460</v>
      </c>
      <c r="P26" s="1212" t="n">
        <v>61287.658137</v>
      </c>
      <c r="Q26" s="1213" t="n">
        <v>19639.03809042</v>
      </c>
      <c r="R26" s="1212" t="n">
        <v>80926.69622742</v>
      </c>
    </row>
    <row r="27" customFormat="false" ht="16.5" hidden="false" customHeight="false" outlineLevel="0" collapsed="false">
      <c r="A27" s="1533" t="s">
        <v>566</v>
      </c>
      <c r="B27" s="1537" t="n">
        <f aca="false">J27</f>
        <v>90</v>
      </c>
      <c r="C27" s="1537" t="s">
        <v>496</v>
      </c>
      <c r="D27" s="1537" t="n">
        <f aca="false">K27</f>
        <v>360</v>
      </c>
      <c r="E27" s="1537" t="s">
        <v>496</v>
      </c>
      <c r="F27" s="1535" t="n">
        <f aca="false">L27</f>
        <v>1550</v>
      </c>
      <c r="G27" s="1537" t="s">
        <v>496</v>
      </c>
      <c r="H27" s="1534" t="n">
        <v>2</v>
      </c>
      <c r="I27" s="1536" t="s">
        <v>497</v>
      </c>
      <c r="J27" s="1208" t="n">
        <v>90</v>
      </c>
      <c r="K27" s="1209" t="n">
        <v>360</v>
      </c>
      <c r="L27" s="1209" t="n">
        <v>1550</v>
      </c>
      <c r="M27" s="1210" t="n">
        <v>18.444434048675</v>
      </c>
      <c r="N27" s="1211" t="n">
        <v>3728.49984</v>
      </c>
      <c r="O27" s="1211" t="n">
        <v>460</v>
      </c>
      <c r="P27" s="1212" t="n">
        <v>62452.820177</v>
      </c>
      <c r="Q27" s="1213" t="n">
        <v>20156.4185964975</v>
      </c>
      <c r="R27" s="1212" t="n">
        <v>82609.2387734975</v>
      </c>
    </row>
    <row r="28" customFormat="false" ht="16.5" hidden="false" customHeight="false" outlineLevel="0" collapsed="false">
      <c r="A28" s="1533" t="s">
        <v>566</v>
      </c>
      <c r="B28" s="1534" t="n">
        <f aca="false">J28</f>
        <v>90</v>
      </c>
      <c r="C28" s="1534" t="s">
        <v>496</v>
      </c>
      <c r="D28" s="1534" t="n">
        <f aca="false">K28</f>
        <v>360</v>
      </c>
      <c r="E28" s="1534" t="s">
        <v>496</v>
      </c>
      <c r="F28" s="1535" t="n">
        <f aca="false">L28</f>
        <v>1600</v>
      </c>
      <c r="G28" s="1534" t="s">
        <v>496</v>
      </c>
      <c r="H28" s="1534" t="n">
        <v>2</v>
      </c>
      <c r="I28" s="1536" t="s">
        <v>497</v>
      </c>
      <c r="J28" s="1208" t="n">
        <v>90</v>
      </c>
      <c r="K28" s="1209" t="n">
        <v>360</v>
      </c>
      <c r="L28" s="1209" t="n">
        <v>1600</v>
      </c>
      <c r="M28" s="1210" t="n">
        <v>18.9001674374425</v>
      </c>
      <c r="N28" s="1211" t="n">
        <v>3883.854</v>
      </c>
      <c r="O28" s="1211" t="n">
        <v>460</v>
      </c>
      <c r="P28" s="1212" t="n">
        <v>65757.664643</v>
      </c>
      <c r="Q28" s="1213" t="n">
        <v>20673.799102575</v>
      </c>
      <c r="R28" s="1212" t="n">
        <v>86431.463745575</v>
      </c>
    </row>
    <row r="29" customFormat="false" ht="16.5" hidden="false" customHeight="false" outlineLevel="0" collapsed="false">
      <c r="A29" s="1533" t="s">
        <v>566</v>
      </c>
      <c r="B29" s="1537" t="n">
        <f aca="false">J29</f>
        <v>90</v>
      </c>
      <c r="C29" s="1537" t="s">
        <v>496</v>
      </c>
      <c r="D29" s="1537" t="n">
        <f aca="false">K29</f>
        <v>360</v>
      </c>
      <c r="E29" s="1537" t="s">
        <v>496</v>
      </c>
      <c r="F29" s="1535" t="n">
        <f aca="false">L29</f>
        <v>1650</v>
      </c>
      <c r="G29" s="1537" t="s">
        <v>496</v>
      </c>
      <c r="H29" s="1534" t="n">
        <v>2</v>
      </c>
      <c r="I29" s="1536" t="s">
        <v>497</v>
      </c>
      <c r="J29" s="1208" t="n">
        <v>90</v>
      </c>
      <c r="K29" s="1209" t="n">
        <v>360</v>
      </c>
      <c r="L29" s="1209" t="n">
        <v>1650</v>
      </c>
      <c r="M29" s="1210" t="n">
        <v>19.41094082621</v>
      </c>
      <c r="N29" s="1211" t="n">
        <v>4039.20816</v>
      </c>
      <c r="O29" s="1211" t="n">
        <v>460</v>
      </c>
      <c r="P29" s="1212" t="n">
        <v>69339.870618</v>
      </c>
      <c r="Q29" s="1213" t="n">
        <v>21406.676597235</v>
      </c>
      <c r="R29" s="1212" t="n">
        <v>90746.547215235</v>
      </c>
    </row>
    <row r="30" customFormat="false" ht="16.5" hidden="false" customHeight="false" outlineLevel="0" collapsed="false">
      <c r="A30" s="1533" t="s">
        <v>566</v>
      </c>
      <c r="B30" s="1537" t="n">
        <f aca="false">J30</f>
        <v>90</v>
      </c>
      <c r="C30" s="1537" t="s">
        <v>496</v>
      </c>
      <c r="D30" s="1537" t="n">
        <f aca="false">K30</f>
        <v>360</v>
      </c>
      <c r="E30" s="1537" t="s">
        <v>496</v>
      </c>
      <c r="F30" s="1535" t="n">
        <f aca="false">L30</f>
        <v>1700</v>
      </c>
      <c r="G30" s="1537" t="s">
        <v>496</v>
      </c>
      <c r="H30" s="1534" t="n">
        <v>2</v>
      </c>
      <c r="I30" s="1536" t="s">
        <v>497</v>
      </c>
      <c r="J30" s="1208" t="n">
        <v>90</v>
      </c>
      <c r="K30" s="1209" t="n">
        <v>360</v>
      </c>
      <c r="L30" s="1209" t="n">
        <v>1700</v>
      </c>
      <c r="M30" s="1210" t="n">
        <v>19.8666742149775</v>
      </c>
      <c r="N30" s="1211" t="n">
        <v>4194.56232</v>
      </c>
      <c r="O30" s="1211" t="n">
        <v>460</v>
      </c>
      <c r="P30" s="1212" t="n">
        <v>70279.471982</v>
      </c>
      <c r="Q30" s="1213" t="n">
        <v>21924.0571033125</v>
      </c>
      <c r="R30" s="1212" t="n">
        <v>92203.5290853125</v>
      </c>
    </row>
    <row r="31" customFormat="false" ht="16.5" hidden="false" customHeight="false" outlineLevel="0" collapsed="false">
      <c r="A31" s="1533" t="s">
        <v>566</v>
      </c>
      <c r="B31" s="1537" t="n">
        <f aca="false">J31</f>
        <v>90</v>
      </c>
      <c r="C31" s="1537" t="s">
        <v>496</v>
      </c>
      <c r="D31" s="1537" t="n">
        <f aca="false">K31</f>
        <v>360</v>
      </c>
      <c r="E31" s="1537" t="s">
        <v>496</v>
      </c>
      <c r="F31" s="1535" t="n">
        <f aca="false">L31</f>
        <v>1750</v>
      </c>
      <c r="G31" s="1537" t="s">
        <v>496</v>
      </c>
      <c r="H31" s="1534" t="n">
        <v>2</v>
      </c>
      <c r="I31" s="1536" t="s">
        <v>497</v>
      </c>
      <c r="J31" s="1208" t="n">
        <v>90</v>
      </c>
      <c r="K31" s="1209" t="n">
        <v>360</v>
      </c>
      <c r="L31" s="1209" t="n">
        <v>1750</v>
      </c>
      <c r="M31" s="1210" t="n">
        <v>20.339447603745</v>
      </c>
      <c r="N31" s="1211" t="n">
        <v>4349.91648</v>
      </c>
      <c r="O31" s="1211" t="n">
        <v>460</v>
      </c>
      <c r="P31" s="1212" t="n">
        <v>71135.341726</v>
      </c>
      <c r="Q31" s="1213" t="n">
        <v>22656.9345979725</v>
      </c>
      <c r="R31" s="1212" t="n">
        <v>93792.2763239725</v>
      </c>
    </row>
    <row r="32" customFormat="false" ht="16.5" hidden="false" customHeight="false" outlineLevel="0" collapsed="false">
      <c r="A32" s="1533" t="s">
        <v>566</v>
      </c>
      <c r="B32" s="1537" t="n">
        <f aca="false">J32</f>
        <v>90</v>
      </c>
      <c r="C32" s="1537" t="s">
        <v>496</v>
      </c>
      <c r="D32" s="1537" t="n">
        <f aca="false">K32</f>
        <v>360</v>
      </c>
      <c r="E32" s="1537" t="s">
        <v>496</v>
      </c>
      <c r="F32" s="1535" t="n">
        <f aca="false">L32</f>
        <v>1800</v>
      </c>
      <c r="G32" s="1537" t="s">
        <v>496</v>
      </c>
      <c r="H32" s="1534" t="n">
        <v>2</v>
      </c>
      <c r="I32" s="1536" t="s">
        <v>497</v>
      </c>
      <c r="J32" s="1208" t="n">
        <v>90</v>
      </c>
      <c r="K32" s="1209" t="n">
        <v>360</v>
      </c>
      <c r="L32" s="1209" t="n">
        <v>1800</v>
      </c>
      <c r="M32" s="1210" t="n">
        <v>20.8641809925125</v>
      </c>
      <c r="N32" s="1211" t="n">
        <v>4505.27064</v>
      </c>
      <c r="O32" s="1211" t="n">
        <v>460</v>
      </c>
      <c r="P32" s="1212" t="n">
        <v>72075.708924</v>
      </c>
      <c r="Q32" s="1213" t="n">
        <v>23174.31510405</v>
      </c>
      <c r="R32" s="1212" t="n">
        <v>95250.02402805</v>
      </c>
    </row>
    <row r="33" customFormat="false" ht="16.5" hidden="false" customHeight="false" outlineLevel="0" collapsed="false">
      <c r="A33" s="1533" t="s">
        <v>566</v>
      </c>
      <c r="B33" s="1537" t="n">
        <f aca="false">J33</f>
        <v>90</v>
      </c>
      <c r="C33" s="1537" t="s">
        <v>496</v>
      </c>
      <c r="D33" s="1537" t="n">
        <f aca="false">K33</f>
        <v>360</v>
      </c>
      <c r="E33" s="1537" t="s">
        <v>496</v>
      </c>
      <c r="F33" s="1535" t="n">
        <f aca="false">L33</f>
        <v>1850</v>
      </c>
      <c r="G33" s="1537" t="s">
        <v>496</v>
      </c>
      <c r="H33" s="1534" t="n">
        <v>2</v>
      </c>
      <c r="I33" s="1536" t="s">
        <v>497</v>
      </c>
      <c r="J33" s="1208" t="n">
        <v>90</v>
      </c>
      <c r="K33" s="1209" t="n">
        <v>360</v>
      </c>
      <c r="L33" s="1209" t="n">
        <v>1850</v>
      </c>
      <c r="M33" s="1210" t="n">
        <v>21.39895438128</v>
      </c>
      <c r="N33" s="1211" t="n">
        <v>4660.6248</v>
      </c>
      <c r="O33" s="1211" t="n">
        <v>460</v>
      </c>
      <c r="P33" s="1212" t="n">
        <v>73016.023148</v>
      </c>
      <c r="Q33" s="1213" t="n">
        <v>23907.1927299188</v>
      </c>
      <c r="R33" s="1212" t="n">
        <v>96923.2158779188</v>
      </c>
    </row>
    <row r="34" customFormat="false" ht="16.5" hidden="false" customHeight="false" outlineLevel="0" collapsed="false">
      <c r="A34" s="1533" t="s">
        <v>566</v>
      </c>
      <c r="B34" s="1537" t="n">
        <f aca="false">J34</f>
        <v>90</v>
      </c>
      <c r="C34" s="1537" t="s">
        <v>496</v>
      </c>
      <c r="D34" s="1537" t="n">
        <f aca="false">K34</f>
        <v>360</v>
      </c>
      <c r="E34" s="1537" t="s">
        <v>496</v>
      </c>
      <c r="F34" s="1535" t="n">
        <f aca="false">L34</f>
        <v>1900</v>
      </c>
      <c r="G34" s="1537" t="s">
        <v>496</v>
      </c>
      <c r="H34" s="1534" t="n">
        <v>2</v>
      </c>
      <c r="I34" s="1536" t="s">
        <v>497</v>
      </c>
      <c r="J34" s="1208" t="n">
        <v>90</v>
      </c>
      <c r="K34" s="1209" t="n">
        <v>360</v>
      </c>
      <c r="L34" s="1209" t="n">
        <v>1900</v>
      </c>
      <c r="M34" s="1210" t="n">
        <v>21.8546877700475</v>
      </c>
      <c r="N34" s="1211" t="n">
        <v>4815.97896</v>
      </c>
      <c r="O34" s="1211" t="n">
        <v>460</v>
      </c>
      <c r="P34" s="1212" t="n">
        <v>74148.810662</v>
      </c>
      <c r="Q34" s="1213" t="n">
        <v>24424.5732359963</v>
      </c>
      <c r="R34" s="1212" t="n">
        <v>98573.3838979963</v>
      </c>
    </row>
    <row r="35" customFormat="false" ht="16.5" hidden="false" customHeight="false" outlineLevel="0" collapsed="false">
      <c r="A35" s="1533" t="s">
        <v>566</v>
      </c>
      <c r="B35" s="1537" t="n">
        <f aca="false">J35</f>
        <v>90</v>
      </c>
      <c r="C35" s="1537" t="s">
        <v>496</v>
      </c>
      <c r="D35" s="1537" t="n">
        <f aca="false">K35</f>
        <v>360</v>
      </c>
      <c r="E35" s="1537" t="s">
        <v>496</v>
      </c>
      <c r="F35" s="1535" t="n">
        <f aca="false">L35</f>
        <v>1950</v>
      </c>
      <c r="G35" s="1537" t="s">
        <v>496</v>
      </c>
      <c r="H35" s="1534" t="n">
        <v>2</v>
      </c>
      <c r="I35" s="1536" t="s">
        <v>497</v>
      </c>
      <c r="J35" s="1208" t="n">
        <v>90</v>
      </c>
      <c r="K35" s="1209" t="n">
        <v>360</v>
      </c>
      <c r="L35" s="1209" t="n">
        <v>1950</v>
      </c>
      <c r="M35" s="1210" t="n">
        <v>22.463671158815</v>
      </c>
      <c r="N35" s="1211" t="n">
        <v>4971.33312</v>
      </c>
      <c r="O35" s="1211" t="n">
        <v>460</v>
      </c>
      <c r="P35" s="1212" t="n">
        <v>75456.640731</v>
      </c>
      <c r="Q35" s="1213" t="n">
        <v>24941.9537420738</v>
      </c>
      <c r="R35" s="1212" t="n">
        <v>100398.594473074</v>
      </c>
    </row>
    <row r="36" customFormat="false" ht="16.5" hidden="false" customHeight="false" outlineLevel="0" collapsed="false">
      <c r="A36" s="1533" t="s">
        <v>566</v>
      </c>
      <c r="B36" s="1537" t="n">
        <f aca="false">J36</f>
        <v>90</v>
      </c>
      <c r="C36" s="1537" t="s">
        <v>496</v>
      </c>
      <c r="D36" s="1537" t="n">
        <f aca="false">K36</f>
        <v>360</v>
      </c>
      <c r="E36" s="1537" t="s">
        <v>496</v>
      </c>
      <c r="F36" s="1535" t="n">
        <f aca="false">L36</f>
        <v>2000</v>
      </c>
      <c r="G36" s="1537" t="s">
        <v>496</v>
      </c>
      <c r="H36" s="1534" t="n">
        <v>2</v>
      </c>
      <c r="I36" s="1536" t="s">
        <v>497</v>
      </c>
      <c r="J36" s="1208" t="n">
        <v>90</v>
      </c>
      <c r="K36" s="1209" t="n">
        <v>360</v>
      </c>
      <c r="L36" s="1209" t="n">
        <v>2000</v>
      </c>
      <c r="M36" s="1210" t="n">
        <v>23.0740069475825</v>
      </c>
      <c r="N36" s="1211" t="n">
        <v>5126.68728</v>
      </c>
      <c r="O36" s="1211" t="n">
        <v>530</v>
      </c>
      <c r="P36" s="1212" t="n">
        <v>77476.579027</v>
      </c>
      <c r="Q36" s="1213" t="n">
        <v>25674.8312367338</v>
      </c>
      <c r="R36" s="1212" t="n">
        <v>103151.410263734</v>
      </c>
    </row>
    <row r="37" customFormat="false" ht="16.5" hidden="false" customHeight="false" outlineLevel="0" collapsed="false">
      <c r="A37" s="1533" t="s">
        <v>566</v>
      </c>
      <c r="B37" s="1537" t="n">
        <f aca="false">J37</f>
        <v>90</v>
      </c>
      <c r="C37" s="1537" t="s">
        <v>496</v>
      </c>
      <c r="D37" s="1537" t="n">
        <f aca="false">K37</f>
        <v>360</v>
      </c>
      <c r="E37" s="1537" t="s">
        <v>496</v>
      </c>
      <c r="F37" s="1535" t="n">
        <f aca="false">L37</f>
        <v>2050</v>
      </c>
      <c r="G37" s="1537" t="s">
        <v>496</v>
      </c>
      <c r="H37" s="1534" t="n">
        <v>2</v>
      </c>
      <c r="I37" s="1536" t="s">
        <v>497</v>
      </c>
      <c r="J37" s="1208" t="n">
        <v>90</v>
      </c>
      <c r="K37" s="1209" t="n">
        <v>360</v>
      </c>
      <c r="L37" s="1209" t="n">
        <v>2050</v>
      </c>
      <c r="M37" s="1210" t="n">
        <v>23.52974033635</v>
      </c>
      <c r="N37" s="1211" t="n">
        <v>5282.04144</v>
      </c>
      <c r="O37" s="1211" t="n">
        <v>530</v>
      </c>
      <c r="P37" s="1212" t="n">
        <v>80774.199845</v>
      </c>
      <c r="Q37" s="1213" t="n">
        <v>26192.2117428113</v>
      </c>
      <c r="R37" s="1212" t="n">
        <v>106966.411587811</v>
      </c>
    </row>
    <row r="38" customFormat="false" ht="16.5" hidden="false" customHeight="false" outlineLevel="0" collapsed="false">
      <c r="A38" s="1533" t="s">
        <v>566</v>
      </c>
      <c r="B38" s="1534" t="n">
        <f aca="false">J38</f>
        <v>90</v>
      </c>
      <c r="C38" s="1534" t="s">
        <v>496</v>
      </c>
      <c r="D38" s="1534" t="n">
        <f aca="false">K38</f>
        <v>360</v>
      </c>
      <c r="E38" s="1534" t="s">
        <v>496</v>
      </c>
      <c r="F38" s="1535" t="n">
        <f aca="false">L38</f>
        <v>2100</v>
      </c>
      <c r="G38" s="1534" t="s">
        <v>496</v>
      </c>
      <c r="H38" s="1534" t="n">
        <v>2</v>
      </c>
      <c r="I38" s="1536" t="s">
        <v>497</v>
      </c>
      <c r="J38" s="1208" t="n">
        <v>90</v>
      </c>
      <c r="K38" s="1209" t="n">
        <v>360</v>
      </c>
      <c r="L38" s="1209" t="n">
        <v>2100</v>
      </c>
      <c r="M38" s="1210" t="n">
        <v>24.0025137251175</v>
      </c>
      <c r="N38" s="1211" t="n">
        <v>5437.3956</v>
      </c>
      <c r="O38" s="1211" t="n">
        <v>530</v>
      </c>
      <c r="P38" s="1212" t="n">
        <v>81782.606151</v>
      </c>
      <c r="Q38" s="1213" t="n">
        <v>26925.0892374713</v>
      </c>
      <c r="R38" s="1212" t="n">
        <v>108707.695388471</v>
      </c>
    </row>
    <row r="39" customFormat="false" ht="16.5" hidden="false" customHeight="false" outlineLevel="0" collapsed="false">
      <c r="A39" s="1533" t="s">
        <v>566</v>
      </c>
      <c r="B39" s="1537" t="n">
        <f aca="false">J39</f>
        <v>90</v>
      </c>
      <c r="C39" s="1537" t="s">
        <v>496</v>
      </c>
      <c r="D39" s="1537" t="n">
        <f aca="false">K39</f>
        <v>360</v>
      </c>
      <c r="E39" s="1537" t="s">
        <v>496</v>
      </c>
      <c r="F39" s="1535" t="n">
        <f aca="false">L39</f>
        <v>2150</v>
      </c>
      <c r="G39" s="1537" t="s">
        <v>496</v>
      </c>
      <c r="H39" s="1534" t="n">
        <v>2</v>
      </c>
      <c r="I39" s="1536" t="s">
        <v>497</v>
      </c>
      <c r="J39" s="1208" t="n">
        <v>90</v>
      </c>
      <c r="K39" s="1209" t="n">
        <v>360</v>
      </c>
      <c r="L39" s="1209" t="n">
        <v>2150</v>
      </c>
      <c r="M39" s="1210" t="n">
        <v>24.582247113885</v>
      </c>
      <c r="N39" s="1211" t="n">
        <v>5592.74976</v>
      </c>
      <c r="O39" s="1211" t="n">
        <v>530</v>
      </c>
      <c r="P39" s="1212" t="n">
        <v>82953.318689</v>
      </c>
      <c r="Q39" s="1213" t="n">
        <v>27442.4697435488</v>
      </c>
      <c r="R39" s="1212" t="n">
        <v>110395.788432549</v>
      </c>
    </row>
    <row r="40" customFormat="false" ht="16.5" hidden="false" customHeight="false" outlineLevel="0" collapsed="false">
      <c r="A40" s="1533" t="s">
        <v>566</v>
      </c>
      <c r="B40" s="1537" t="n">
        <f aca="false">J40</f>
        <v>90</v>
      </c>
      <c r="C40" s="1537" t="s">
        <v>496</v>
      </c>
      <c r="D40" s="1537" t="n">
        <f aca="false">K40</f>
        <v>360</v>
      </c>
      <c r="E40" s="1537" t="s">
        <v>496</v>
      </c>
      <c r="F40" s="1535" t="n">
        <f aca="false">L40</f>
        <v>2200</v>
      </c>
      <c r="G40" s="1537" t="s">
        <v>496</v>
      </c>
      <c r="H40" s="1534" t="n">
        <v>2</v>
      </c>
      <c r="I40" s="1536" t="s">
        <v>497</v>
      </c>
      <c r="J40" s="1208" t="n">
        <v>90</v>
      </c>
      <c r="K40" s="1209" t="n">
        <v>360</v>
      </c>
      <c r="L40" s="1209" t="n">
        <v>2200</v>
      </c>
      <c r="M40" s="1210" t="n">
        <v>25.0550205026525</v>
      </c>
      <c r="N40" s="1211" t="n">
        <v>5748.10392</v>
      </c>
      <c r="O40" s="1211" t="n">
        <v>530</v>
      </c>
      <c r="P40" s="1212" t="n">
        <v>84123.978362</v>
      </c>
      <c r="Q40" s="1213" t="n">
        <v>28175.3472382088</v>
      </c>
      <c r="R40" s="1212" t="n">
        <v>112299.325600209</v>
      </c>
    </row>
    <row r="41" customFormat="false" ht="16.5" hidden="false" customHeight="false" outlineLevel="0" collapsed="false">
      <c r="A41" s="1533" t="s">
        <v>566</v>
      </c>
      <c r="B41" s="1537" t="n">
        <f aca="false">J41</f>
        <v>90</v>
      </c>
      <c r="C41" s="1537" t="s">
        <v>496</v>
      </c>
      <c r="D41" s="1537" t="n">
        <f aca="false">K41</f>
        <v>360</v>
      </c>
      <c r="E41" s="1537" t="s">
        <v>496</v>
      </c>
      <c r="F41" s="1535" t="n">
        <f aca="false">L41</f>
        <v>2250</v>
      </c>
      <c r="G41" s="1537" t="s">
        <v>496</v>
      </c>
      <c r="H41" s="1534" t="n">
        <v>2</v>
      </c>
      <c r="I41" s="1536" t="s">
        <v>497</v>
      </c>
      <c r="J41" s="1208" t="n">
        <v>90</v>
      </c>
      <c r="K41" s="1209" t="n">
        <v>360</v>
      </c>
      <c r="L41" s="1209" t="n">
        <v>2250</v>
      </c>
      <c r="M41" s="1210" t="n">
        <v>25.51075389142</v>
      </c>
      <c r="N41" s="1211" t="n">
        <v>5903.45808</v>
      </c>
      <c r="O41" s="1211" t="n">
        <v>530</v>
      </c>
      <c r="P41" s="1212" t="n">
        <v>85646.052073</v>
      </c>
      <c r="Q41" s="1213" t="n">
        <v>28692.7277442863</v>
      </c>
      <c r="R41" s="1212" t="n">
        <v>114338.779817286</v>
      </c>
    </row>
    <row r="42" customFormat="false" ht="16.5" hidden="false" customHeight="false" outlineLevel="0" collapsed="false">
      <c r="A42" s="1533" t="s">
        <v>566</v>
      </c>
      <c r="B42" s="1537" t="n">
        <f aca="false">J42</f>
        <v>90</v>
      </c>
      <c r="C42" s="1537" t="s">
        <v>496</v>
      </c>
      <c r="D42" s="1537" t="n">
        <f aca="false">K42</f>
        <v>360</v>
      </c>
      <c r="E42" s="1537" t="s">
        <v>496</v>
      </c>
      <c r="F42" s="1535" t="n">
        <f aca="false">L42</f>
        <v>2300</v>
      </c>
      <c r="G42" s="1537" t="s">
        <v>496</v>
      </c>
      <c r="H42" s="1534" t="n">
        <v>2</v>
      </c>
      <c r="I42" s="1536" t="s">
        <v>497</v>
      </c>
      <c r="J42" s="1208" t="n">
        <v>90</v>
      </c>
      <c r="K42" s="1209" t="n">
        <v>360</v>
      </c>
      <c r="L42" s="1209" t="n">
        <v>2300</v>
      </c>
      <c r="M42" s="1210" t="n">
        <v>25.9664872801875</v>
      </c>
      <c r="N42" s="1211" t="n">
        <v>6058.81224</v>
      </c>
      <c r="O42" s="1211" t="n">
        <v>530</v>
      </c>
      <c r="P42" s="1212" t="n">
        <v>86549.635913</v>
      </c>
      <c r="Q42" s="1213" t="n">
        <v>29210.1082503638</v>
      </c>
      <c r="R42" s="1212" t="n">
        <v>115759.744163364</v>
      </c>
    </row>
    <row r="43" customFormat="false" ht="16.5" hidden="false" customHeight="false" outlineLevel="0" collapsed="false">
      <c r="A43" s="1533" t="s">
        <v>566</v>
      </c>
      <c r="B43" s="1537" t="n">
        <f aca="false">J43</f>
        <v>90</v>
      </c>
      <c r="C43" s="1537" t="s">
        <v>496</v>
      </c>
      <c r="D43" s="1537" t="n">
        <f aca="false">K43</f>
        <v>360</v>
      </c>
      <c r="E43" s="1537" t="s">
        <v>496</v>
      </c>
      <c r="F43" s="1535" t="n">
        <f aca="false">L43</f>
        <v>2350</v>
      </c>
      <c r="G43" s="1537" t="s">
        <v>496</v>
      </c>
      <c r="H43" s="1534" t="n">
        <v>2</v>
      </c>
      <c r="I43" s="1536" t="s">
        <v>497</v>
      </c>
      <c r="J43" s="1208" t="n">
        <v>90</v>
      </c>
      <c r="K43" s="1209" t="n">
        <v>360</v>
      </c>
      <c r="L43" s="1209" t="n">
        <v>2350</v>
      </c>
      <c r="M43" s="1210" t="n">
        <v>26.439260668955</v>
      </c>
      <c r="N43" s="1211" t="n">
        <v>6214.1664</v>
      </c>
      <c r="O43" s="1211" t="n">
        <v>530</v>
      </c>
      <c r="P43" s="1212" t="n">
        <v>87453.166888</v>
      </c>
      <c r="Q43" s="1213" t="n">
        <v>29942.9857450238</v>
      </c>
      <c r="R43" s="1212" t="n">
        <v>117396.152633024</v>
      </c>
    </row>
    <row r="44" customFormat="false" ht="16.5" hidden="false" customHeight="false" outlineLevel="0" collapsed="false">
      <c r="A44" s="1533" t="s">
        <v>566</v>
      </c>
      <c r="B44" s="1537" t="n">
        <f aca="false">J44</f>
        <v>90</v>
      </c>
      <c r="C44" s="1537" t="s">
        <v>496</v>
      </c>
      <c r="D44" s="1537" t="n">
        <f aca="false">K44</f>
        <v>360</v>
      </c>
      <c r="E44" s="1537" t="s">
        <v>496</v>
      </c>
      <c r="F44" s="1535" t="n">
        <f aca="false">L44</f>
        <v>2400</v>
      </c>
      <c r="G44" s="1537" t="s">
        <v>496</v>
      </c>
      <c r="H44" s="1534" t="n">
        <v>2</v>
      </c>
      <c r="I44" s="1536" t="s">
        <v>497</v>
      </c>
      <c r="J44" s="1208" t="n">
        <v>90</v>
      </c>
      <c r="K44" s="1209" t="n">
        <v>360</v>
      </c>
      <c r="L44" s="1209" t="n">
        <v>2400</v>
      </c>
      <c r="M44" s="1210" t="n">
        <v>26.8949940577225</v>
      </c>
      <c r="N44" s="1211" t="n">
        <v>6369.52056</v>
      </c>
      <c r="O44" s="1211" t="n">
        <v>530</v>
      </c>
      <c r="P44" s="1212" t="n">
        <v>88356.644889</v>
      </c>
      <c r="Q44" s="1213" t="n">
        <v>30460.3662511013</v>
      </c>
      <c r="R44" s="1212" t="n">
        <v>118817.011140101</v>
      </c>
    </row>
    <row r="45" customFormat="false" ht="16.5" hidden="false" customHeight="false" outlineLevel="0" collapsed="false">
      <c r="A45" s="1533" t="s">
        <v>566</v>
      </c>
      <c r="B45" s="1537" t="n">
        <f aca="false">J45</f>
        <v>90</v>
      </c>
      <c r="C45" s="1537" t="s">
        <v>496</v>
      </c>
      <c r="D45" s="1537" t="n">
        <f aca="false">K45</f>
        <v>360</v>
      </c>
      <c r="E45" s="1537" t="s">
        <v>496</v>
      </c>
      <c r="F45" s="1535" t="n">
        <f aca="false">L45</f>
        <v>2450</v>
      </c>
      <c r="G45" s="1537" t="s">
        <v>496</v>
      </c>
      <c r="H45" s="1534" t="n">
        <v>2</v>
      </c>
      <c r="I45" s="1536" t="s">
        <v>497</v>
      </c>
      <c r="J45" s="1208" t="n">
        <v>90</v>
      </c>
      <c r="K45" s="1209" t="n">
        <v>360</v>
      </c>
      <c r="L45" s="1209" t="n">
        <v>2450</v>
      </c>
      <c r="M45" s="1210" t="n">
        <v>28.06933233929</v>
      </c>
      <c r="N45" s="1211" t="n">
        <v>6524.87472</v>
      </c>
      <c r="O45" s="1211" t="n">
        <v>530</v>
      </c>
      <c r="P45" s="1212" t="n">
        <v>89841.445069</v>
      </c>
      <c r="Q45" s="1213" t="n">
        <v>31193.2437457613</v>
      </c>
      <c r="R45" s="1212" t="n">
        <v>121034.688814761</v>
      </c>
    </row>
    <row r="46" customFormat="false" ht="16.5" hidden="false" customHeight="false" outlineLevel="0" collapsed="false">
      <c r="A46" s="1533" t="s">
        <v>566</v>
      </c>
      <c r="B46" s="1537" t="n">
        <f aca="false">J46</f>
        <v>90</v>
      </c>
      <c r="C46" s="1537" t="s">
        <v>496</v>
      </c>
      <c r="D46" s="1537" t="n">
        <f aca="false">K46</f>
        <v>360</v>
      </c>
      <c r="E46" s="1537" t="s">
        <v>496</v>
      </c>
      <c r="F46" s="1535" t="n">
        <f aca="false">L46</f>
        <v>2500</v>
      </c>
      <c r="G46" s="1537" t="s">
        <v>496</v>
      </c>
      <c r="H46" s="1534" t="n">
        <v>2</v>
      </c>
      <c r="I46" s="1536" t="s">
        <v>497</v>
      </c>
      <c r="J46" s="1208" t="n">
        <v>90</v>
      </c>
      <c r="K46" s="1209" t="n">
        <v>360</v>
      </c>
      <c r="L46" s="1209" t="n">
        <v>2500</v>
      </c>
      <c r="M46" s="1210" t="n">
        <v>28.9880657280575</v>
      </c>
      <c r="N46" s="1211" t="n">
        <v>6680.22888</v>
      </c>
      <c r="O46" s="1211" t="n">
        <v>800</v>
      </c>
      <c r="P46" s="1212" t="n">
        <v>91451.137449</v>
      </c>
      <c r="Q46" s="1213" t="n">
        <v>31710.6242518388</v>
      </c>
      <c r="R46" s="1212" t="n">
        <v>123161.761700839</v>
      </c>
    </row>
    <row r="47" customFormat="false" ht="16.5" hidden="false" customHeight="false" outlineLevel="0" collapsed="false">
      <c r="A47" s="1533" t="s">
        <v>566</v>
      </c>
      <c r="B47" s="1537" t="n">
        <f aca="false">J47</f>
        <v>90</v>
      </c>
      <c r="C47" s="1537" t="s">
        <v>496</v>
      </c>
      <c r="D47" s="1537" t="n">
        <f aca="false">K47</f>
        <v>360</v>
      </c>
      <c r="E47" s="1537" t="s">
        <v>496</v>
      </c>
      <c r="F47" s="1535" t="n">
        <f aca="false">L47</f>
        <v>2550</v>
      </c>
      <c r="G47" s="1537" t="s">
        <v>496</v>
      </c>
      <c r="H47" s="1534" t="n">
        <v>2</v>
      </c>
      <c r="I47" s="1536" t="s">
        <v>497</v>
      </c>
      <c r="J47" s="1208" t="n">
        <v>90</v>
      </c>
      <c r="K47" s="1209" t="n">
        <v>360</v>
      </c>
      <c r="L47" s="1209" t="n">
        <v>2550</v>
      </c>
      <c r="M47" s="1210" t="n">
        <v>29.460839116825</v>
      </c>
      <c r="N47" s="1211" t="n">
        <v>6835.58304</v>
      </c>
      <c r="O47" s="1211" t="n">
        <v>800</v>
      </c>
      <c r="P47" s="1212" t="n">
        <v>95976.596179</v>
      </c>
      <c r="Q47" s="1213" t="n">
        <v>32443.5018777075</v>
      </c>
      <c r="R47" s="1212" t="n">
        <v>128420.098056708</v>
      </c>
    </row>
    <row r="48" customFormat="false" ht="16.5" hidden="false" customHeight="false" outlineLevel="0" collapsed="false">
      <c r="A48" s="1533" t="s">
        <v>566</v>
      </c>
      <c r="B48" s="1534" t="n">
        <f aca="false">J48</f>
        <v>90</v>
      </c>
      <c r="C48" s="1534" t="s">
        <v>496</v>
      </c>
      <c r="D48" s="1534" t="n">
        <f aca="false">K48</f>
        <v>360</v>
      </c>
      <c r="E48" s="1534" t="s">
        <v>496</v>
      </c>
      <c r="F48" s="1535" t="n">
        <f aca="false">L48</f>
        <v>2600</v>
      </c>
      <c r="G48" s="1534" t="s">
        <v>496</v>
      </c>
      <c r="H48" s="1534" t="n">
        <v>2</v>
      </c>
      <c r="I48" s="1536" t="s">
        <v>497</v>
      </c>
      <c r="J48" s="1208" t="n">
        <v>90</v>
      </c>
      <c r="K48" s="1209" t="n">
        <v>360</v>
      </c>
      <c r="L48" s="1209" t="n">
        <v>2600</v>
      </c>
      <c r="M48" s="1210" t="n">
        <v>29.9165725055925</v>
      </c>
      <c r="N48" s="1211" t="n">
        <v>6990.9372</v>
      </c>
      <c r="O48" s="1211" t="n">
        <v>800</v>
      </c>
      <c r="P48" s="1212" t="n">
        <v>97177.392826</v>
      </c>
      <c r="Q48" s="1213" t="n">
        <v>32960.882383785</v>
      </c>
      <c r="R48" s="1212" t="n">
        <v>130138.275209785</v>
      </c>
    </row>
    <row r="49" customFormat="false" ht="16.5" hidden="false" customHeight="false" outlineLevel="0" collapsed="false">
      <c r="A49" s="1533" t="s">
        <v>566</v>
      </c>
      <c r="B49" s="1537" t="n">
        <f aca="false">J49</f>
        <v>90</v>
      </c>
      <c r="C49" s="1537" t="s">
        <v>496</v>
      </c>
      <c r="D49" s="1537" t="n">
        <f aca="false">K49</f>
        <v>360</v>
      </c>
      <c r="E49" s="1537" t="s">
        <v>496</v>
      </c>
      <c r="F49" s="1535" t="n">
        <f aca="false">L49</f>
        <v>2650</v>
      </c>
      <c r="G49" s="1537" t="s">
        <v>496</v>
      </c>
      <c r="H49" s="1534" t="n">
        <v>2</v>
      </c>
      <c r="I49" s="1536" t="s">
        <v>497</v>
      </c>
      <c r="J49" s="1208" t="n">
        <v>90</v>
      </c>
      <c r="K49" s="1209" t="n">
        <v>360</v>
      </c>
      <c r="L49" s="1209" t="n">
        <v>2650</v>
      </c>
      <c r="M49" s="1210" t="n">
        <v>30.49634589436</v>
      </c>
      <c r="N49" s="1211" t="n">
        <v>7146.29136</v>
      </c>
      <c r="O49" s="1211" t="n">
        <v>800</v>
      </c>
      <c r="P49" s="1212" t="n">
        <v>97904.720505</v>
      </c>
      <c r="Q49" s="1213" t="n">
        <v>33693.759878445</v>
      </c>
      <c r="R49" s="1212" t="n">
        <v>131598.480383445</v>
      </c>
    </row>
    <row r="50" customFormat="false" ht="16.5" hidden="false" customHeight="false" outlineLevel="0" collapsed="false">
      <c r="A50" s="1533" t="s">
        <v>566</v>
      </c>
      <c r="B50" s="1537" t="n">
        <f aca="false">J50</f>
        <v>90</v>
      </c>
      <c r="C50" s="1537" t="s">
        <v>496</v>
      </c>
      <c r="D50" s="1537" t="n">
        <f aca="false">K50</f>
        <v>360</v>
      </c>
      <c r="E50" s="1537" t="s">
        <v>496</v>
      </c>
      <c r="F50" s="1535" t="n">
        <f aca="false">L50</f>
        <v>2700</v>
      </c>
      <c r="G50" s="1537" t="s">
        <v>496</v>
      </c>
      <c r="H50" s="1534" t="n">
        <v>2</v>
      </c>
      <c r="I50" s="1536" t="s">
        <v>497</v>
      </c>
      <c r="J50" s="1208" t="n">
        <v>90</v>
      </c>
      <c r="K50" s="1209" t="n">
        <v>360</v>
      </c>
      <c r="L50" s="1209" t="n">
        <v>2700</v>
      </c>
      <c r="M50" s="1210" t="n">
        <v>30.9913292831275</v>
      </c>
      <c r="N50" s="1211" t="n">
        <v>7301.64552</v>
      </c>
      <c r="O50" s="1211" t="n">
        <v>800</v>
      </c>
      <c r="P50" s="1212" t="n">
        <v>98670.895348</v>
      </c>
      <c r="Q50" s="1213" t="n">
        <v>34211.1403845225</v>
      </c>
      <c r="R50" s="1212" t="n">
        <v>132882.035732523</v>
      </c>
    </row>
    <row r="51" customFormat="false" ht="16.5" hidden="false" customHeight="false" outlineLevel="0" collapsed="false">
      <c r="A51" s="1533" t="s">
        <v>566</v>
      </c>
      <c r="B51" s="1537" t="n">
        <f aca="false">J51</f>
        <v>90</v>
      </c>
      <c r="C51" s="1537" t="s">
        <v>496</v>
      </c>
      <c r="D51" s="1537" t="n">
        <f aca="false">K51</f>
        <v>360</v>
      </c>
      <c r="E51" s="1537" t="s">
        <v>496</v>
      </c>
      <c r="F51" s="1535" t="n">
        <f aca="false">L51</f>
        <v>2750</v>
      </c>
      <c r="G51" s="1537" t="s">
        <v>496</v>
      </c>
      <c r="H51" s="1534" t="n">
        <v>2</v>
      </c>
      <c r="I51" s="1536" t="s">
        <v>497</v>
      </c>
      <c r="J51" s="1208" t="n">
        <v>90</v>
      </c>
      <c r="K51" s="1209" t="n">
        <v>360</v>
      </c>
      <c r="L51" s="1209" t="n">
        <v>2750</v>
      </c>
      <c r="M51" s="1210" t="n">
        <v>31.447062671895</v>
      </c>
      <c r="N51" s="1211" t="n">
        <v>7456.99968</v>
      </c>
      <c r="O51" s="1211" t="n">
        <v>800</v>
      </c>
      <c r="P51" s="1212" t="n">
        <v>99488.006436</v>
      </c>
      <c r="Q51" s="1213" t="n">
        <v>34728.5208906</v>
      </c>
      <c r="R51" s="1212" t="n">
        <v>134216.5273266</v>
      </c>
    </row>
    <row r="52" customFormat="false" ht="16.5" hidden="false" customHeight="false" outlineLevel="0" collapsed="false">
      <c r="A52" s="1533" t="s">
        <v>566</v>
      </c>
      <c r="B52" s="1537" t="n">
        <f aca="false">J52</f>
        <v>90</v>
      </c>
      <c r="C52" s="1537" t="s">
        <v>496</v>
      </c>
      <c r="D52" s="1537" t="n">
        <f aca="false">K52</f>
        <v>360</v>
      </c>
      <c r="E52" s="1537" t="s">
        <v>496</v>
      </c>
      <c r="F52" s="1535" t="n">
        <f aca="false">L52</f>
        <v>2800</v>
      </c>
      <c r="G52" s="1537" t="s">
        <v>496</v>
      </c>
      <c r="H52" s="1534" t="n">
        <v>2</v>
      </c>
      <c r="I52" s="1536" t="s">
        <v>497</v>
      </c>
      <c r="J52" s="1208" t="n">
        <v>90</v>
      </c>
      <c r="K52" s="1209" t="n">
        <v>360</v>
      </c>
      <c r="L52" s="1209" t="n">
        <v>2800</v>
      </c>
      <c r="M52" s="1210" t="n">
        <v>31.9198360606625</v>
      </c>
      <c r="N52" s="1211" t="n">
        <v>7612.35384</v>
      </c>
      <c r="O52" s="1211" t="n">
        <v>800</v>
      </c>
      <c r="P52" s="1212" t="n">
        <v>100213.976956</v>
      </c>
      <c r="Q52" s="1213" t="n">
        <v>35461.39838526</v>
      </c>
      <c r="R52" s="1212" t="n">
        <v>135675.37534126</v>
      </c>
    </row>
    <row r="53" customFormat="false" ht="16.5" hidden="false" customHeight="false" outlineLevel="0" collapsed="false">
      <c r="A53" s="1533" t="s">
        <v>566</v>
      </c>
      <c r="B53" s="1537" t="n">
        <f aca="false">J53</f>
        <v>90</v>
      </c>
      <c r="C53" s="1537" t="s">
        <v>496</v>
      </c>
      <c r="D53" s="1537" t="n">
        <f aca="false">K53</f>
        <v>360</v>
      </c>
      <c r="E53" s="1537" t="s">
        <v>496</v>
      </c>
      <c r="F53" s="1535" t="n">
        <f aca="false">L53</f>
        <v>2850</v>
      </c>
      <c r="G53" s="1537" t="s">
        <v>496</v>
      </c>
      <c r="H53" s="1534" t="n">
        <v>2</v>
      </c>
      <c r="I53" s="1536" t="s">
        <v>497</v>
      </c>
      <c r="J53" s="1208" t="n">
        <v>90</v>
      </c>
      <c r="K53" s="1209" t="n">
        <v>360</v>
      </c>
      <c r="L53" s="1209" t="n">
        <v>2850</v>
      </c>
      <c r="M53" s="1210" t="n">
        <v>32.37556944943</v>
      </c>
      <c r="N53" s="1211" t="n">
        <v>7767.708</v>
      </c>
      <c r="O53" s="1211" t="n">
        <v>800</v>
      </c>
      <c r="P53" s="1212" t="n">
        <v>100939.89472</v>
      </c>
      <c r="Q53" s="1213" t="n">
        <v>35978.7788913375</v>
      </c>
      <c r="R53" s="1212" t="n">
        <v>136918.673611338</v>
      </c>
    </row>
    <row r="54" customFormat="false" ht="16.5" hidden="false" customHeight="false" outlineLevel="0" collapsed="false">
      <c r="A54" s="1533" t="s">
        <v>566</v>
      </c>
      <c r="B54" s="1537" t="n">
        <f aca="false">J54</f>
        <v>90</v>
      </c>
      <c r="C54" s="1537" t="s">
        <v>496</v>
      </c>
      <c r="D54" s="1537" t="n">
        <f aca="false">K54</f>
        <v>360</v>
      </c>
      <c r="E54" s="1537" t="s">
        <v>496</v>
      </c>
      <c r="F54" s="1535" t="n">
        <f aca="false">L54</f>
        <v>2900</v>
      </c>
      <c r="G54" s="1537" t="s">
        <v>496</v>
      </c>
      <c r="H54" s="1534" t="n">
        <v>2</v>
      </c>
      <c r="I54" s="1536" t="s">
        <v>497</v>
      </c>
      <c r="J54" s="1208" t="n">
        <v>90</v>
      </c>
      <c r="K54" s="1209" t="n">
        <v>360</v>
      </c>
      <c r="L54" s="1209" t="n">
        <v>2900</v>
      </c>
      <c r="M54" s="1210" t="n">
        <v>33.0243428381975</v>
      </c>
      <c r="N54" s="1211" t="n">
        <v>7923.06216</v>
      </c>
      <c r="O54" s="1211" t="n">
        <v>800</v>
      </c>
      <c r="P54" s="1212" t="n">
        <v>101665.759401</v>
      </c>
      <c r="Q54" s="1213" t="n">
        <v>36711.6563859975</v>
      </c>
      <c r="R54" s="1212" t="n">
        <v>138377.415786998</v>
      </c>
    </row>
    <row r="55" customFormat="false" ht="16.5" hidden="false" customHeight="false" outlineLevel="0" collapsed="false">
      <c r="A55" s="1533" t="s">
        <v>566</v>
      </c>
      <c r="B55" s="1537" t="n">
        <f aca="false">J55</f>
        <v>90</v>
      </c>
      <c r="C55" s="1537" t="s">
        <v>496</v>
      </c>
      <c r="D55" s="1537" t="n">
        <f aca="false">K55</f>
        <v>360</v>
      </c>
      <c r="E55" s="1537" t="s">
        <v>496</v>
      </c>
      <c r="F55" s="1535" t="n">
        <f aca="false">L55</f>
        <v>2950</v>
      </c>
      <c r="G55" s="1537" t="s">
        <v>496</v>
      </c>
      <c r="H55" s="1534" t="n">
        <v>2</v>
      </c>
      <c r="I55" s="1536" t="s">
        <v>497</v>
      </c>
      <c r="J55" s="1208" t="n">
        <v>90</v>
      </c>
      <c r="K55" s="1209" t="n">
        <v>360</v>
      </c>
      <c r="L55" s="1209" t="n">
        <v>2950</v>
      </c>
      <c r="M55" s="1210" t="n">
        <v>33.480076226965</v>
      </c>
      <c r="N55" s="1211" t="n">
        <v>8078.41632</v>
      </c>
      <c r="O55" s="1211" t="n">
        <v>800</v>
      </c>
      <c r="P55" s="1212" t="n">
        <v>102391.571435</v>
      </c>
      <c r="Q55" s="1213" t="n">
        <v>37229.036892075</v>
      </c>
      <c r="R55" s="1212" t="n">
        <v>139620.608327075</v>
      </c>
    </row>
    <row r="56" customFormat="false" ht="16.5" hidden="false" customHeight="false" outlineLevel="0" collapsed="false">
      <c r="A56" s="1533" t="s">
        <v>566</v>
      </c>
      <c r="B56" s="1537" t="n">
        <f aca="false">J56</f>
        <v>90</v>
      </c>
      <c r="C56" s="1537" t="s">
        <v>496</v>
      </c>
      <c r="D56" s="1537" t="n">
        <f aca="false">K56</f>
        <v>360</v>
      </c>
      <c r="E56" s="1537" t="s">
        <v>496</v>
      </c>
      <c r="F56" s="1535" t="n">
        <f aca="false">L56</f>
        <v>3000</v>
      </c>
      <c r="G56" s="1537" t="s">
        <v>496</v>
      </c>
      <c r="H56" s="1534" t="n">
        <v>2</v>
      </c>
      <c r="I56" s="1536" t="s">
        <v>497</v>
      </c>
      <c r="J56" s="1231" t="n">
        <v>90</v>
      </c>
      <c r="K56" s="1232" t="n">
        <v>360</v>
      </c>
      <c r="L56" s="1232" t="n">
        <v>3000</v>
      </c>
      <c r="M56" s="1233" t="n">
        <v>34.4028496157325</v>
      </c>
      <c r="N56" s="1234" t="n">
        <v>8233.77048</v>
      </c>
      <c r="O56" s="1234" t="n">
        <v>1000</v>
      </c>
      <c r="P56" s="1235" t="n">
        <v>105717.599833</v>
      </c>
      <c r="Q56" s="1236" t="n">
        <v>37961.914386735</v>
      </c>
      <c r="R56" s="1235" t="n">
        <v>143679.514219735</v>
      </c>
    </row>
  </sheetData>
  <mergeCells count="11">
    <mergeCell ref="A4:I6"/>
    <mergeCell ref="J4:M5"/>
    <mergeCell ref="N4:N6"/>
    <mergeCell ref="O4:O6"/>
    <mergeCell ref="P4:P5"/>
    <mergeCell ref="Q4:Q5"/>
    <mergeCell ref="R4:R5"/>
    <mergeCell ref="P6:R6"/>
    <mergeCell ref="A7:R7"/>
    <mergeCell ref="A8:R8"/>
    <mergeCell ref="A9:R9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H54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A6" activePane="bottomLeft" state="frozen"/>
      <selection pane="topLeft" activeCell="A1" activeCellId="0" sqref="A1"/>
      <selection pane="bottomLeft" activeCell="O27" activeCellId="0" sqref="O27"/>
    </sheetView>
  </sheetViews>
  <sheetFormatPr defaultRowHeight="15" zeroHeight="false" outlineLevelRow="0" outlineLevelCol="0"/>
  <cols>
    <col collapsed="false" customWidth="true" hidden="false" outlineLevel="0" max="1" min="1" style="0" width="35.85"/>
    <col collapsed="false" customWidth="true" hidden="false" outlineLevel="0" max="8" min="2" style="0" width="26.85"/>
    <col collapsed="false" customWidth="true" hidden="false" outlineLevel="0" max="1025" min="9" style="0" width="8.67"/>
  </cols>
  <sheetData>
    <row r="1" customFormat="false" ht="15.75" hidden="false" customHeight="false" outlineLevel="0" collapsed="false">
      <c r="A1" s="217" t="s">
        <v>54</v>
      </c>
      <c r="B1" s="217"/>
      <c r="C1" s="1538"/>
      <c r="D1" s="1538"/>
    </row>
    <row r="2" customFormat="false" ht="16.5" hidden="false" customHeight="false" outlineLevel="0" collapsed="false">
      <c r="A2" s="1507"/>
      <c r="B2" s="1507"/>
      <c r="C2" s="1538"/>
      <c r="D2" s="1538"/>
    </row>
    <row r="3" customFormat="false" ht="35.25" hidden="false" customHeight="true" outlineLevel="0" collapsed="false">
      <c r="A3" s="1539" t="s">
        <v>53</v>
      </c>
      <c r="B3" s="1540" t="s">
        <v>158</v>
      </c>
      <c r="C3" s="1541" t="s">
        <v>124</v>
      </c>
      <c r="D3" s="1541"/>
      <c r="E3" s="1541"/>
      <c r="F3" s="1541"/>
      <c r="G3" s="1541"/>
      <c r="H3" s="1541"/>
    </row>
    <row r="4" customFormat="false" ht="92.25" hidden="false" customHeight="true" outlineLevel="0" collapsed="false">
      <c r="A4" s="1539"/>
      <c r="B4" s="1540"/>
      <c r="C4" s="1540" t="n">
        <v>160</v>
      </c>
      <c r="D4" s="1540" t="n">
        <v>200</v>
      </c>
      <c r="E4" s="1540" t="n">
        <v>260</v>
      </c>
      <c r="F4" s="1540" t="n">
        <v>300</v>
      </c>
      <c r="G4" s="1540" t="n">
        <v>360</v>
      </c>
      <c r="H4" s="1540" t="n">
        <v>400</v>
      </c>
    </row>
    <row r="5" customFormat="false" ht="24" hidden="false" customHeight="true" outlineLevel="0" collapsed="false">
      <c r="A5" s="1539"/>
      <c r="B5" s="1540"/>
      <c r="C5" s="1540" t="s">
        <v>492</v>
      </c>
      <c r="D5" s="1540"/>
      <c r="E5" s="1540"/>
      <c r="F5" s="1540"/>
      <c r="G5" s="1540"/>
      <c r="H5" s="1540"/>
    </row>
    <row r="6" customFormat="false" ht="15.75" hidden="false" customHeight="false" outlineLevel="0" collapsed="false">
      <c r="A6" s="1542" t="s">
        <v>567</v>
      </c>
      <c r="B6" s="1423" t="n">
        <v>600</v>
      </c>
      <c r="C6" s="1372" t="n">
        <v>851.55142052037</v>
      </c>
      <c r="D6" s="1372" t="n">
        <v>990.237490834093</v>
      </c>
      <c r="E6" s="1372" t="n">
        <v>1201.81277519093</v>
      </c>
      <c r="F6" s="1372" t="n">
        <v>1340.49884550465</v>
      </c>
      <c r="G6" s="1372" t="n">
        <v>1552.07412986149</v>
      </c>
      <c r="H6" s="1372" t="n">
        <v>1690.76020017521</v>
      </c>
    </row>
    <row r="7" customFormat="false" ht="15.75" hidden="false" customHeight="false" outlineLevel="0" collapsed="false">
      <c r="A7" s="1542" t="s">
        <v>567</v>
      </c>
      <c r="B7" s="1339" t="n">
        <v>650</v>
      </c>
      <c r="C7" s="1367" t="n">
        <v>906.749175414536</v>
      </c>
      <c r="D7" s="1367" t="n">
        <v>1056.33823867745</v>
      </c>
      <c r="E7" s="1367" t="n">
        <v>1284.26801245808</v>
      </c>
      <c r="F7" s="1367" t="n">
        <v>1433.85707572099</v>
      </c>
      <c r="G7" s="1367" t="n">
        <v>1661.78684950161</v>
      </c>
      <c r="H7" s="1367" t="n">
        <v>1811.37591276453</v>
      </c>
    </row>
    <row r="8" customFormat="false" ht="15.75" hidden="false" customHeight="false" outlineLevel="0" collapsed="false">
      <c r="A8" s="1542" t="s">
        <v>567</v>
      </c>
      <c r="B8" s="1339" t="n">
        <v>700</v>
      </c>
      <c r="C8" s="1367" t="n">
        <v>961.946930308703</v>
      </c>
      <c r="D8" s="1367" t="n">
        <v>1122.43898652081</v>
      </c>
      <c r="E8" s="1367" t="n">
        <v>1366.72324972522</v>
      </c>
      <c r="F8" s="1367" t="n">
        <v>1527.21530593733</v>
      </c>
      <c r="G8" s="1367" t="n">
        <v>1771.49956914174</v>
      </c>
      <c r="H8" s="1367" t="n">
        <v>1931.99162535385</v>
      </c>
    </row>
    <row r="9" customFormat="false" ht="15.75" hidden="false" customHeight="false" outlineLevel="0" collapsed="false">
      <c r="A9" s="1542" t="s">
        <v>567</v>
      </c>
      <c r="B9" s="1339" t="n">
        <v>750</v>
      </c>
      <c r="C9" s="1367" t="n">
        <v>1017.14468520287</v>
      </c>
      <c r="D9" s="1367" t="n">
        <v>1188.53973436417</v>
      </c>
      <c r="E9" s="1367" t="n">
        <v>1449.17848699237</v>
      </c>
      <c r="F9" s="1367" t="n">
        <v>1620.57353615367</v>
      </c>
      <c r="G9" s="1367" t="n">
        <v>1881.21228878187</v>
      </c>
      <c r="H9" s="1367" t="n">
        <v>2052.60733794317</v>
      </c>
    </row>
    <row r="10" customFormat="false" ht="15.75" hidden="false" customHeight="false" outlineLevel="0" collapsed="false">
      <c r="A10" s="1542" t="s">
        <v>567</v>
      </c>
      <c r="B10" s="1339" t="n">
        <v>800</v>
      </c>
      <c r="C10" s="1367" t="n">
        <v>1072.34244009704</v>
      </c>
      <c r="D10" s="1367" t="n">
        <v>1254.64048220753</v>
      </c>
      <c r="E10" s="1367" t="n">
        <v>1531.63372425951</v>
      </c>
      <c r="F10" s="1367" t="n">
        <v>1713.93176637001</v>
      </c>
      <c r="G10" s="1367" t="n">
        <v>1990.92500842199</v>
      </c>
      <c r="H10" s="1367" t="n">
        <v>2173.22305053249</v>
      </c>
    </row>
    <row r="11" customFormat="false" ht="15.75" hidden="false" customHeight="false" outlineLevel="0" collapsed="false">
      <c r="A11" s="1542" t="s">
        <v>567</v>
      </c>
      <c r="B11" s="1339" t="n">
        <v>850</v>
      </c>
      <c r="C11" s="1367" t="n">
        <v>1127.5401949912</v>
      </c>
      <c r="D11" s="1367" t="n">
        <v>1320.74123005089</v>
      </c>
      <c r="E11" s="1367" t="n">
        <v>1614.08896152666</v>
      </c>
      <c r="F11" s="1367" t="n">
        <v>1807.28999658635</v>
      </c>
      <c r="G11" s="1367" t="n">
        <v>2100.63772806212</v>
      </c>
      <c r="H11" s="1367" t="n">
        <v>2293.83876312181</v>
      </c>
    </row>
    <row r="12" customFormat="false" ht="15.75" hidden="false" customHeight="false" outlineLevel="0" collapsed="false">
      <c r="A12" s="1542" t="s">
        <v>567</v>
      </c>
      <c r="B12" s="1339" t="n">
        <v>900</v>
      </c>
      <c r="C12" s="1367" t="n">
        <v>1182.73794988537</v>
      </c>
      <c r="D12" s="1367" t="n">
        <v>1386.84197789424</v>
      </c>
      <c r="E12" s="1367" t="n">
        <v>1696.54419879381</v>
      </c>
      <c r="F12" s="1367" t="n">
        <v>1900.64822680268</v>
      </c>
      <c r="G12" s="1367" t="n">
        <v>2210.35044770225</v>
      </c>
      <c r="H12" s="1367" t="n">
        <v>2414.45447571112</v>
      </c>
    </row>
    <row r="13" customFormat="false" ht="15.75" hidden="false" customHeight="false" outlineLevel="0" collapsed="false">
      <c r="A13" s="1542" t="s">
        <v>567</v>
      </c>
      <c r="B13" s="1339" t="n">
        <v>950</v>
      </c>
      <c r="C13" s="1367" t="n">
        <v>1237.93570477953</v>
      </c>
      <c r="D13" s="1367" t="n">
        <v>1452.9427257376</v>
      </c>
      <c r="E13" s="1367" t="n">
        <v>1778.99943606095</v>
      </c>
      <c r="F13" s="1367" t="n">
        <v>1994.00645701902</v>
      </c>
      <c r="G13" s="1367" t="n">
        <v>2320.06316734237</v>
      </c>
      <c r="H13" s="1367" t="n">
        <v>2535.07018830044</v>
      </c>
    </row>
    <row r="14" customFormat="false" ht="15.75" hidden="false" customHeight="false" outlineLevel="0" collapsed="false">
      <c r="A14" s="1542" t="s">
        <v>567</v>
      </c>
      <c r="B14" s="1339" t="n">
        <v>1000</v>
      </c>
      <c r="C14" s="1367" t="n">
        <v>1293.1334596737</v>
      </c>
      <c r="D14" s="1367" t="n">
        <v>1519.04347358096</v>
      </c>
      <c r="E14" s="1367" t="n">
        <v>1861.4546733281</v>
      </c>
      <c r="F14" s="1367" t="n">
        <v>2087.36468723536</v>
      </c>
      <c r="G14" s="1367" t="n">
        <v>2429.7758869825</v>
      </c>
      <c r="H14" s="1367" t="n">
        <v>2655.68590088976</v>
      </c>
    </row>
    <row r="15" customFormat="false" ht="15.75" hidden="false" customHeight="false" outlineLevel="0" collapsed="false">
      <c r="A15" s="1542" t="s">
        <v>567</v>
      </c>
      <c r="B15" s="1339" t="n">
        <v>1050</v>
      </c>
      <c r="C15" s="1367" t="n">
        <v>1348.33121456787</v>
      </c>
      <c r="D15" s="1367" t="n">
        <v>1585.14422142432</v>
      </c>
      <c r="E15" s="1367" t="n">
        <v>1943.90991059525</v>
      </c>
      <c r="F15" s="1367" t="n">
        <v>2180.7229174517</v>
      </c>
      <c r="G15" s="1367" t="n">
        <v>2539.48860662263</v>
      </c>
      <c r="H15" s="1367" t="n">
        <v>2776.30161347908</v>
      </c>
    </row>
    <row r="16" customFormat="false" ht="15.75" hidden="false" customHeight="false" outlineLevel="0" collapsed="false">
      <c r="A16" s="1542" t="s">
        <v>567</v>
      </c>
      <c r="B16" s="1339" t="n">
        <v>1100</v>
      </c>
      <c r="C16" s="1367" t="n">
        <v>1403.52896946203</v>
      </c>
      <c r="D16" s="1367" t="n">
        <v>1651.24496926768</v>
      </c>
      <c r="E16" s="1367" t="n">
        <v>2026.36514786239</v>
      </c>
      <c r="F16" s="1367" t="n">
        <v>2274.08114766804</v>
      </c>
      <c r="G16" s="1367" t="n">
        <v>2649.20132626275</v>
      </c>
      <c r="H16" s="1367" t="n">
        <v>2896.9173260684</v>
      </c>
    </row>
    <row r="17" customFormat="false" ht="15.75" hidden="false" customHeight="false" outlineLevel="0" collapsed="false">
      <c r="A17" s="1542" t="s">
        <v>567</v>
      </c>
      <c r="B17" s="1339" t="n">
        <v>1150</v>
      </c>
      <c r="C17" s="1367" t="n">
        <v>1458.7267243562</v>
      </c>
      <c r="D17" s="1367" t="n">
        <v>1717.34571711104</v>
      </c>
      <c r="E17" s="1367" t="n">
        <v>2108.82038512954</v>
      </c>
      <c r="F17" s="1367" t="n">
        <v>2367.43937788438</v>
      </c>
      <c r="G17" s="1367" t="n">
        <v>2758.91404590288</v>
      </c>
      <c r="H17" s="1367" t="n">
        <v>3017.53303865772</v>
      </c>
    </row>
    <row r="18" customFormat="false" ht="15.75" hidden="false" customHeight="false" outlineLevel="0" collapsed="false">
      <c r="A18" s="1542" t="s">
        <v>567</v>
      </c>
      <c r="B18" s="1339" t="n">
        <v>1200</v>
      </c>
      <c r="C18" s="1367" t="n">
        <v>1513.92447925037</v>
      </c>
      <c r="D18" s="1367" t="n">
        <v>1783.44646495439</v>
      </c>
      <c r="E18" s="1367" t="n">
        <v>2191.27562239669</v>
      </c>
      <c r="F18" s="1367" t="n">
        <v>2460.79760810072</v>
      </c>
      <c r="G18" s="1367" t="n">
        <v>2868.62676554301</v>
      </c>
      <c r="H18" s="1367" t="n">
        <v>3138.14875124704</v>
      </c>
    </row>
    <row r="19" customFormat="false" ht="15.75" hidden="false" customHeight="false" outlineLevel="0" collapsed="false">
      <c r="A19" s="1542" t="s">
        <v>567</v>
      </c>
      <c r="B19" s="1339" t="n">
        <v>1250</v>
      </c>
      <c r="C19" s="1367" t="n">
        <v>1569.12223414453</v>
      </c>
      <c r="D19" s="1367" t="n">
        <v>1849.54721279775</v>
      </c>
      <c r="E19" s="1367" t="n">
        <v>2273.73085966383</v>
      </c>
      <c r="F19" s="1367" t="n">
        <v>2554.15583831705</v>
      </c>
      <c r="G19" s="1367" t="n">
        <v>2978.33948518313</v>
      </c>
      <c r="H19" s="1367" t="n">
        <v>3258.76446383636</v>
      </c>
    </row>
    <row r="20" customFormat="false" ht="15.75" hidden="false" customHeight="false" outlineLevel="0" collapsed="false">
      <c r="A20" s="1542" t="s">
        <v>567</v>
      </c>
      <c r="B20" s="1339" t="n">
        <v>1300</v>
      </c>
      <c r="C20" s="1367" t="n">
        <v>1624.3199890387</v>
      </c>
      <c r="D20" s="1367" t="n">
        <v>1915.64796064111</v>
      </c>
      <c r="E20" s="1367" t="n">
        <v>2356.18609693098</v>
      </c>
      <c r="F20" s="1367" t="n">
        <v>2647.51406853339</v>
      </c>
      <c r="G20" s="1367" t="n">
        <v>3088.05220482326</v>
      </c>
      <c r="H20" s="1367" t="n">
        <v>3379.38017642567</v>
      </c>
    </row>
    <row r="21" customFormat="false" ht="15.75" hidden="false" customHeight="false" outlineLevel="0" collapsed="false">
      <c r="A21" s="1542" t="s">
        <v>567</v>
      </c>
      <c r="B21" s="1339" t="n">
        <v>1350</v>
      </c>
      <c r="C21" s="1367" t="n">
        <v>1679.51774393286</v>
      </c>
      <c r="D21" s="1367" t="n">
        <v>1981.74870848447</v>
      </c>
      <c r="E21" s="1367" t="n">
        <v>2438.64133419813</v>
      </c>
      <c r="F21" s="1367" t="n">
        <v>2740.87229874973</v>
      </c>
      <c r="G21" s="1367" t="n">
        <v>3197.76492446339</v>
      </c>
      <c r="H21" s="1367" t="n">
        <v>3499.99588901499</v>
      </c>
    </row>
    <row r="22" customFormat="false" ht="15.75" hidden="false" customHeight="false" outlineLevel="0" collapsed="false">
      <c r="A22" s="1542" t="s">
        <v>567</v>
      </c>
      <c r="B22" s="1339" t="n">
        <v>1400</v>
      </c>
      <c r="C22" s="1367" t="n">
        <v>1734.71549882703</v>
      </c>
      <c r="D22" s="1367" t="n">
        <v>2047.84945632783</v>
      </c>
      <c r="E22" s="1367" t="n">
        <v>2521.09657146527</v>
      </c>
      <c r="F22" s="1367" t="n">
        <v>2834.23052896607</v>
      </c>
      <c r="G22" s="1367" t="n">
        <v>3307.47764410351</v>
      </c>
      <c r="H22" s="1367" t="n">
        <v>3620.61160160431</v>
      </c>
    </row>
    <row r="23" customFormat="false" ht="15.75" hidden="false" customHeight="false" outlineLevel="0" collapsed="false">
      <c r="A23" s="1542" t="s">
        <v>567</v>
      </c>
      <c r="B23" s="1339" t="n">
        <v>1450</v>
      </c>
      <c r="C23" s="1367" t="n">
        <v>1789.9132537212</v>
      </c>
      <c r="D23" s="1367" t="n">
        <v>2113.95020417119</v>
      </c>
      <c r="E23" s="1367" t="n">
        <v>2603.55180873242</v>
      </c>
      <c r="F23" s="1367" t="n">
        <v>2927.58875918241</v>
      </c>
      <c r="G23" s="1367" t="n">
        <v>3417.19036374364</v>
      </c>
      <c r="H23" s="1367" t="n">
        <v>3741.22731419363</v>
      </c>
    </row>
    <row r="24" customFormat="false" ht="15.75" hidden="false" customHeight="false" outlineLevel="0" collapsed="false">
      <c r="A24" s="1542" t="s">
        <v>567</v>
      </c>
      <c r="B24" s="1339" t="n">
        <v>1500</v>
      </c>
      <c r="C24" s="1367" t="n">
        <v>1845.11100861536</v>
      </c>
      <c r="D24" s="1367" t="n">
        <v>2180.05095201454</v>
      </c>
      <c r="E24" s="1367" t="n">
        <v>2686.00704599957</v>
      </c>
      <c r="F24" s="1367" t="n">
        <v>3020.94698939875</v>
      </c>
      <c r="G24" s="1367" t="n">
        <v>3526.90308338377</v>
      </c>
      <c r="H24" s="1367" t="n">
        <v>3861.84302678295</v>
      </c>
    </row>
    <row r="25" customFormat="false" ht="15.75" hidden="false" customHeight="false" outlineLevel="0" collapsed="false">
      <c r="A25" s="1542" t="s">
        <v>567</v>
      </c>
      <c r="B25" s="1339" t="n">
        <v>1550</v>
      </c>
      <c r="C25" s="1367" t="n">
        <v>1900.30876350953</v>
      </c>
      <c r="D25" s="1367" t="n">
        <v>2246.1516998579</v>
      </c>
      <c r="E25" s="1367" t="n">
        <v>2768.46228326671</v>
      </c>
      <c r="F25" s="1367" t="n">
        <v>3114.30521961509</v>
      </c>
      <c r="G25" s="1367" t="n">
        <v>3636.6158030239</v>
      </c>
      <c r="H25" s="1367" t="n">
        <v>3982.45873937227</v>
      </c>
    </row>
    <row r="26" customFormat="false" ht="15.75" hidden="false" customHeight="false" outlineLevel="0" collapsed="false">
      <c r="A26" s="1542" t="s">
        <v>567</v>
      </c>
      <c r="B26" s="1339" t="n">
        <v>1600</v>
      </c>
      <c r="C26" s="1367" t="n">
        <v>1955.5065184037</v>
      </c>
      <c r="D26" s="1367" t="n">
        <v>2312.25244770126</v>
      </c>
      <c r="E26" s="1367" t="n">
        <v>2850.91752053386</v>
      </c>
      <c r="F26" s="1367" t="n">
        <v>3207.66344983142</v>
      </c>
      <c r="G26" s="1367" t="n">
        <v>3746.32852266402</v>
      </c>
      <c r="H26" s="1367" t="n">
        <v>4103.07445196159</v>
      </c>
    </row>
    <row r="27" customFormat="false" ht="15.75" hidden="false" customHeight="false" outlineLevel="0" collapsed="false">
      <c r="A27" s="1542" t="s">
        <v>567</v>
      </c>
      <c r="B27" s="1339" t="n">
        <v>1650</v>
      </c>
      <c r="C27" s="1367" t="n">
        <v>2010.70427329786</v>
      </c>
      <c r="D27" s="1367" t="n">
        <v>2378.35319554462</v>
      </c>
      <c r="E27" s="1367" t="n">
        <v>2933.37275780101</v>
      </c>
      <c r="F27" s="1367" t="n">
        <v>3301.02168004776</v>
      </c>
      <c r="G27" s="1367" t="n">
        <v>3856.04124230415</v>
      </c>
      <c r="H27" s="1367" t="n">
        <v>4223.69016455091</v>
      </c>
    </row>
    <row r="28" customFormat="false" ht="15.75" hidden="false" customHeight="false" outlineLevel="0" collapsed="false">
      <c r="A28" s="1542" t="s">
        <v>567</v>
      </c>
      <c r="B28" s="1339" t="n">
        <v>1700</v>
      </c>
      <c r="C28" s="1367" t="n">
        <v>2065.90202819203</v>
      </c>
      <c r="D28" s="1367" t="n">
        <v>2444.45394338798</v>
      </c>
      <c r="E28" s="1367" t="n">
        <v>3015.82799506815</v>
      </c>
      <c r="F28" s="1367" t="n">
        <v>3394.3799102641</v>
      </c>
      <c r="G28" s="1367" t="n">
        <v>3965.75396194428</v>
      </c>
      <c r="H28" s="1367" t="n">
        <v>4344.30587714023</v>
      </c>
    </row>
    <row r="29" customFormat="false" ht="15.75" hidden="false" customHeight="false" outlineLevel="0" collapsed="false">
      <c r="A29" s="1542" t="s">
        <v>567</v>
      </c>
      <c r="B29" s="1339" t="n">
        <v>1750</v>
      </c>
      <c r="C29" s="1367" t="n">
        <v>2121.09978308619</v>
      </c>
      <c r="D29" s="1367" t="n">
        <v>2510.55469123134</v>
      </c>
      <c r="E29" s="1367" t="n">
        <v>3098.2832323353</v>
      </c>
      <c r="F29" s="1367" t="n">
        <v>3487.73814048044</v>
      </c>
      <c r="G29" s="1367" t="n">
        <v>4075.4666815844</v>
      </c>
      <c r="H29" s="1367" t="n">
        <v>4464.92158972954</v>
      </c>
    </row>
    <row r="30" customFormat="false" ht="15.75" hidden="false" customHeight="false" outlineLevel="0" collapsed="false">
      <c r="A30" s="1542" t="s">
        <v>567</v>
      </c>
      <c r="B30" s="1339" t="n">
        <v>1800</v>
      </c>
      <c r="C30" s="1367" t="n">
        <v>2176.29753798036</v>
      </c>
      <c r="D30" s="1367" t="n">
        <v>2576.65543907469</v>
      </c>
      <c r="E30" s="1367" t="n">
        <v>3180.73846960244</v>
      </c>
      <c r="F30" s="1367" t="n">
        <v>3581.09637069678</v>
      </c>
      <c r="G30" s="1367" t="n">
        <v>4185.17940122453</v>
      </c>
      <c r="H30" s="1367" t="n">
        <v>4585.53730231886</v>
      </c>
    </row>
    <row r="31" customFormat="false" ht="15.75" hidden="false" customHeight="false" outlineLevel="0" collapsed="false">
      <c r="A31" s="1542" t="s">
        <v>567</v>
      </c>
      <c r="B31" s="1339" t="n">
        <v>1850</v>
      </c>
      <c r="C31" s="1367" t="n">
        <v>2231.49529287453</v>
      </c>
      <c r="D31" s="1367" t="n">
        <v>2642.75618691805</v>
      </c>
      <c r="E31" s="1367" t="n">
        <v>3263.19370686959</v>
      </c>
      <c r="F31" s="1367" t="n">
        <v>3674.45460091312</v>
      </c>
      <c r="G31" s="1367" t="n">
        <v>4294.89212086466</v>
      </c>
      <c r="H31" s="1367" t="n">
        <v>4706.15301490818</v>
      </c>
    </row>
    <row r="32" customFormat="false" ht="15.75" hidden="false" customHeight="false" outlineLevel="0" collapsed="false">
      <c r="A32" s="1542" t="s">
        <v>567</v>
      </c>
      <c r="B32" s="1339" t="n">
        <v>1900</v>
      </c>
      <c r="C32" s="1367" t="n">
        <v>2286.69304776869</v>
      </c>
      <c r="D32" s="1367" t="n">
        <v>2708.85693476141</v>
      </c>
      <c r="E32" s="1367" t="n">
        <v>3345.64894413674</v>
      </c>
      <c r="F32" s="1367" t="n">
        <v>3767.81283112946</v>
      </c>
      <c r="G32" s="1367" t="n">
        <v>4404.60484050478</v>
      </c>
      <c r="H32" s="1367" t="n">
        <v>4826.7687274975</v>
      </c>
    </row>
    <row r="33" customFormat="false" ht="15.75" hidden="false" customHeight="false" outlineLevel="0" collapsed="false">
      <c r="A33" s="1542" t="s">
        <v>567</v>
      </c>
      <c r="B33" s="1339" t="n">
        <v>1950</v>
      </c>
      <c r="C33" s="1367" t="n">
        <v>2341.89080266286</v>
      </c>
      <c r="D33" s="1367" t="n">
        <v>2774.95768260477</v>
      </c>
      <c r="E33" s="1367" t="n">
        <v>3428.10418140388</v>
      </c>
      <c r="F33" s="1367" t="n">
        <v>3861.17106134579</v>
      </c>
      <c r="G33" s="1367" t="n">
        <v>4514.31756014491</v>
      </c>
      <c r="H33" s="1367" t="n">
        <v>4947.38444008682</v>
      </c>
    </row>
    <row r="34" customFormat="false" ht="15.75" hidden="false" customHeight="false" outlineLevel="0" collapsed="false">
      <c r="A34" s="1542" t="s">
        <v>567</v>
      </c>
      <c r="B34" s="1339" t="n">
        <v>2000</v>
      </c>
      <c r="C34" s="1367" t="n">
        <v>2397.08855755703</v>
      </c>
      <c r="D34" s="1367" t="n">
        <v>2841.05843044813</v>
      </c>
      <c r="E34" s="1367" t="n">
        <v>3510.55941867103</v>
      </c>
      <c r="F34" s="1367" t="n">
        <v>3954.52929156213</v>
      </c>
      <c r="G34" s="1367" t="n">
        <v>4624.03027978504</v>
      </c>
      <c r="H34" s="1367" t="n">
        <v>5068.00015267614</v>
      </c>
    </row>
    <row r="35" customFormat="false" ht="15.75" hidden="false" customHeight="false" outlineLevel="0" collapsed="false">
      <c r="A35" s="1542" t="s">
        <v>567</v>
      </c>
      <c r="B35" s="1339" t="n">
        <v>2050</v>
      </c>
      <c r="C35" s="1367" t="n">
        <v>2452.28631245119</v>
      </c>
      <c r="D35" s="1367" t="n">
        <v>2907.15917829149</v>
      </c>
      <c r="E35" s="1367" t="n">
        <v>3593.01465593818</v>
      </c>
      <c r="F35" s="1367" t="n">
        <v>4047.88752177847</v>
      </c>
      <c r="G35" s="1367" t="n">
        <v>4733.74299942516</v>
      </c>
      <c r="H35" s="1367" t="n">
        <v>5188.61586526546</v>
      </c>
    </row>
    <row r="36" customFormat="false" ht="15.75" hidden="false" customHeight="false" outlineLevel="0" collapsed="false">
      <c r="A36" s="1542" t="s">
        <v>567</v>
      </c>
      <c r="B36" s="1339" t="n">
        <v>2100</v>
      </c>
      <c r="C36" s="1367" t="n">
        <v>2507.48406734536</v>
      </c>
      <c r="D36" s="1367" t="n">
        <v>2973.25992613484</v>
      </c>
      <c r="E36" s="1367" t="n">
        <v>3675.46989320532</v>
      </c>
      <c r="F36" s="1367" t="n">
        <v>4141.24575199481</v>
      </c>
      <c r="G36" s="1367" t="n">
        <v>4843.45571906529</v>
      </c>
      <c r="H36" s="1367" t="n">
        <v>5309.23157785478</v>
      </c>
    </row>
    <row r="37" customFormat="false" ht="15.75" hidden="false" customHeight="false" outlineLevel="0" collapsed="false">
      <c r="A37" s="1542" t="s">
        <v>567</v>
      </c>
      <c r="B37" s="1339" t="n">
        <v>2150</v>
      </c>
      <c r="C37" s="1367" t="n">
        <v>2562.68182223952</v>
      </c>
      <c r="D37" s="1367" t="n">
        <v>3039.3606739782</v>
      </c>
      <c r="E37" s="1367" t="n">
        <v>3757.92513047247</v>
      </c>
      <c r="F37" s="1367" t="n">
        <v>4234.60398221115</v>
      </c>
      <c r="G37" s="1367" t="n">
        <v>4953.16843870542</v>
      </c>
      <c r="H37" s="1367" t="n">
        <v>5429.8472904441</v>
      </c>
    </row>
    <row r="38" customFormat="false" ht="15.75" hidden="false" customHeight="false" outlineLevel="0" collapsed="false">
      <c r="A38" s="1542" t="s">
        <v>567</v>
      </c>
      <c r="B38" s="1339" t="n">
        <v>2200</v>
      </c>
      <c r="C38" s="1367" t="n">
        <v>2617.87957713369</v>
      </c>
      <c r="D38" s="1367" t="n">
        <v>3105.46142182156</v>
      </c>
      <c r="E38" s="1367" t="n">
        <v>3840.38036773962</v>
      </c>
      <c r="F38" s="1367" t="n">
        <v>4327.96221242749</v>
      </c>
      <c r="G38" s="1367" t="n">
        <v>5062.88115834554</v>
      </c>
      <c r="H38" s="1367" t="n">
        <v>5550.46300303342</v>
      </c>
    </row>
    <row r="39" customFormat="false" ht="15.75" hidden="false" customHeight="false" outlineLevel="0" collapsed="false">
      <c r="A39" s="1542" t="s">
        <v>567</v>
      </c>
      <c r="B39" s="1339" t="n">
        <v>2250</v>
      </c>
      <c r="C39" s="1367" t="n">
        <v>2673.07733202786</v>
      </c>
      <c r="D39" s="1367" t="n">
        <v>3171.56216966492</v>
      </c>
      <c r="E39" s="1367" t="n">
        <v>3922.83560500676</v>
      </c>
      <c r="F39" s="1367" t="n">
        <v>4421.32044264383</v>
      </c>
      <c r="G39" s="1367" t="n">
        <v>5172.59387798567</v>
      </c>
      <c r="H39" s="1367" t="n">
        <v>5671.07871562273</v>
      </c>
    </row>
    <row r="40" customFormat="false" ht="15.75" hidden="false" customHeight="false" outlineLevel="0" collapsed="false">
      <c r="A40" s="1542" t="s">
        <v>567</v>
      </c>
      <c r="B40" s="1339" t="n">
        <v>2300</v>
      </c>
      <c r="C40" s="1367" t="n">
        <v>2728.27508692202</v>
      </c>
      <c r="D40" s="1367" t="n">
        <v>3237.66291750828</v>
      </c>
      <c r="E40" s="1367" t="n">
        <v>4005.29084227391</v>
      </c>
      <c r="F40" s="1367" t="n">
        <v>4514.67867286017</v>
      </c>
      <c r="G40" s="1367" t="n">
        <v>5282.3065976258</v>
      </c>
      <c r="H40" s="1367" t="n">
        <v>5791.69442821205</v>
      </c>
    </row>
    <row r="41" customFormat="false" ht="15.75" hidden="false" customHeight="false" outlineLevel="0" collapsed="false">
      <c r="A41" s="1542" t="s">
        <v>567</v>
      </c>
      <c r="B41" s="1339" t="n">
        <v>2350</v>
      </c>
      <c r="C41" s="1367" t="n">
        <v>2783.47284181619</v>
      </c>
      <c r="D41" s="1367" t="n">
        <v>3303.76366535164</v>
      </c>
      <c r="E41" s="1367" t="n">
        <v>4087.74607954106</v>
      </c>
      <c r="F41" s="1367" t="n">
        <v>4608.0369030765</v>
      </c>
      <c r="G41" s="1367" t="n">
        <v>5392.01931726592</v>
      </c>
      <c r="H41" s="1367" t="n">
        <v>5912.31014080137</v>
      </c>
    </row>
    <row r="42" customFormat="false" ht="15.75" hidden="false" customHeight="false" outlineLevel="0" collapsed="false">
      <c r="A42" s="1542" t="s">
        <v>567</v>
      </c>
      <c r="B42" s="1339" t="n">
        <v>2400</v>
      </c>
      <c r="C42" s="1367" t="n">
        <v>2838.67059671036</v>
      </c>
      <c r="D42" s="1367" t="n">
        <v>3369.86441319499</v>
      </c>
      <c r="E42" s="1367" t="n">
        <v>4170.2013168082</v>
      </c>
      <c r="F42" s="1367" t="n">
        <v>4701.39513329284</v>
      </c>
      <c r="G42" s="1367" t="n">
        <v>5501.73203690605</v>
      </c>
      <c r="H42" s="1367" t="n">
        <v>6032.92585339069</v>
      </c>
    </row>
    <row r="43" customFormat="false" ht="15.75" hidden="false" customHeight="false" outlineLevel="0" collapsed="false">
      <c r="A43" s="1542" t="s">
        <v>567</v>
      </c>
      <c r="B43" s="1339" t="n">
        <v>2450</v>
      </c>
      <c r="C43" s="1367" t="n">
        <v>2893.86835160452</v>
      </c>
      <c r="D43" s="1367" t="n">
        <v>3435.96516103835</v>
      </c>
      <c r="E43" s="1367" t="n">
        <v>4252.65655407535</v>
      </c>
      <c r="F43" s="1367" t="n">
        <v>4794.75336350918</v>
      </c>
      <c r="G43" s="1367" t="n">
        <v>5611.44475654618</v>
      </c>
      <c r="H43" s="1367" t="n">
        <v>6153.54156598001</v>
      </c>
    </row>
    <row r="44" customFormat="false" ht="15.75" hidden="false" customHeight="false" outlineLevel="0" collapsed="false">
      <c r="A44" s="1542" t="s">
        <v>567</v>
      </c>
      <c r="B44" s="1339" t="n">
        <v>2500</v>
      </c>
      <c r="C44" s="1367" t="n">
        <v>2949.06610649869</v>
      </c>
      <c r="D44" s="1367" t="n">
        <v>3502.06590888171</v>
      </c>
      <c r="E44" s="1367" t="n">
        <v>4335.1117913425</v>
      </c>
      <c r="F44" s="1367" t="n">
        <v>4888.11159372552</v>
      </c>
      <c r="G44" s="1367" t="n">
        <v>5721.1574761863</v>
      </c>
      <c r="H44" s="1367" t="n">
        <v>6274.15727856933</v>
      </c>
    </row>
    <row r="45" customFormat="false" ht="15.75" hidden="false" customHeight="false" outlineLevel="0" collapsed="false">
      <c r="A45" s="1542" t="s">
        <v>567</v>
      </c>
      <c r="B45" s="1339" t="n">
        <v>2550</v>
      </c>
      <c r="C45" s="1367" t="n">
        <v>3004.26386139285</v>
      </c>
      <c r="D45" s="1367" t="n">
        <v>3568.16665672507</v>
      </c>
      <c r="E45" s="1367" t="n">
        <v>4417.56702860964</v>
      </c>
      <c r="F45" s="1367" t="n">
        <v>4981.46982394186</v>
      </c>
      <c r="G45" s="1367" t="n">
        <v>5830.87019582643</v>
      </c>
      <c r="H45" s="1367" t="n">
        <v>6394.77299115865</v>
      </c>
    </row>
    <row r="46" customFormat="false" ht="15.75" hidden="false" customHeight="false" outlineLevel="0" collapsed="false">
      <c r="A46" s="1542" t="s">
        <v>567</v>
      </c>
      <c r="B46" s="1339" t="n">
        <v>2600</v>
      </c>
      <c r="C46" s="1367" t="n">
        <v>3059.46161628702</v>
      </c>
      <c r="D46" s="1367" t="n">
        <v>3634.26740456843</v>
      </c>
      <c r="E46" s="1367" t="n">
        <v>4500.02226587679</v>
      </c>
      <c r="F46" s="1367" t="n">
        <v>5074.8280541582</v>
      </c>
      <c r="G46" s="1367" t="n">
        <v>5940.58291546656</v>
      </c>
      <c r="H46" s="1367" t="n">
        <v>6515.38870374796</v>
      </c>
    </row>
    <row r="47" customFormat="false" ht="15.75" hidden="false" customHeight="false" outlineLevel="0" collapsed="false">
      <c r="A47" s="1542" t="s">
        <v>567</v>
      </c>
      <c r="B47" s="1339" t="n">
        <v>2650</v>
      </c>
      <c r="C47" s="1367" t="n">
        <v>3114.65937118119</v>
      </c>
      <c r="D47" s="1367" t="n">
        <v>3700.36815241179</v>
      </c>
      <c r="E47" s="1367" t="n">
        <v>4582.47750314394</v>
      </c>
      <c r="F47" s="1367" t="n">
        <v>5168.18628437454</v>
      </c>
      <c r="G47" s="1367" t="n">
        <v>6050.29563510668</v>
      </c>
      <c r="H47" s="1367" t="n">
        <v>6636.00441633728</v>
      </c>
    </row>
    <row r="48" customFormat="false" ht="15.75" hidden="false" customHeight="false" outlineLevel="0" collapsed="false">
      <c r="A48" s="1542" t="s">
        <v>567</v>
      </c>
      <c r="B48" s="1339" t="n">
        <v>2700</v>
      </c>
      <c r="C48" s="1367" t="n">
        <v>3169.85712607535</v>
      </c>
      <c r="D48" s="1367" t="n">
        <v>3766.46890025514</v>
      </c>
      <c r="E48" s="1367" t="n">
        <v>4664.93274041108</v>
      </c>
      <c r="F48" s="1367" t="n">
        <v>5261.54451459087</v>
      </c>
      <c r="G48" s="1367" t="n">
        <v>6160.00835474681</v>
      </c>
      <c r="H48" s="1367" t="n">
        <v>6756.6201289266</v>
      </c>
    </row>
    <row r="49" customFormat="false" ht="15.75" hidden="false" customHeight="false" outlineLevel="0" collapsed="false">
      <c r="A49" s="1542" t="s">
        <v>567</v>
      </c>
      <c r="B49" s="1339" t="n">
        <v>2750</v>
      </c>
      <c r="C49" s="1367" t="n">
        <v>3225.05488096952</v>
      </c>
      <c r="D49" s="1367" t="n">
        <v>3832.5696480985</v>
      </c>
      <c r="E49" s="1367" t="n">
        <v>4747.38797767823</v>
      </c>
      <c r="F49" s="1367" t="n">
        <v>5354.90274480721</v>
      </c>
      <c r="G49" s="1367" t="n">
        <v>6269.72107438694</v>
      </c>
      <c r="H49" s="1367" t="n">
        <v>6877.23584151592</v>
      </c>
    </row>
    <row r="50" customFormat="false" ht="15.75" hidden="false" customHeight="false" outlineLevel="0" collapsed="false">
      <c r="A50" s="1542" t="s">
        <v>567</v>
      </c>
      <c r="B50" s="1339" t="n">
        <v>2800</v>
      </c>
      <c r="C50" s="1367" t="n">
        <v>3280.25263586369</v>
      </c>
      <c r="D50" s="1367" t="n">
        <v>3898.67039594186</v>
      </c>
      <c r="E50" s="1367" t="n">
        <v>4829.84321494538</v>
      </c>
      <c r="F50" s="1367" t="n">
        <v>5448.26097502355</v>
      </c>
      <c r="G50" s="1367" t="n">
        <v>6379.43379402706</v>
      </c>
      <c r="H50" s="1367" t="n">
        <v>6997.85155410524</v>
      </c>
    </row>
    <row r="51" customFormat="false" ht="15.75" hidden="false" customHeight="false" outlineLevel="0" collapsed="false">
      <c r="A51" s="1542" t="s">
        <v>567</v>
      </c>
      <c r="B51" s="1339" t="n">
        <v>2850</v>
      </c>
      <c r="C51" s="1367" t="n">
        <v>3335.45039075785</v>
      </c>
      <c r="D51" s="1367" t="n">
        <v>3964.77114378522</v>
      </c>
      <c r="E51" s="1367" t="n">
        <v>4912.29845221252</v>
      </c>
      <c r="F51" s="1367" t="n">
        <v>5541.61920523989</v>
      </c>
      <c r="G51" s="1367" t="n">
        <v>6489.14651366719</v>
      </c>
      <c r="H51" s="1367" t="n">
        <v>7118.46726669456</v>
      </c>
    </row>
    <row r="52" customFormat="false" ht="15.75" hidden="false" customHeight="false" outlineLevel="0" collapsed="false">
      <c r="A52" s="1542" t="s">
        <v>567</v>
      </c>
      <c r="B52" s="1339" t="n">
        <v>2900</v>
      </c>
      <c r="C52" s="1367" t="n">
        <v>3390.64814565202</v>
      </c>
      <c r="D52" s="1367" t="n">
        <v>4030.87189162858</v>
      </c>
      <c r="E52" s="1367" t="n">
        <v>4994.75368947967</v>
      </c>
      <c r="F52" s="1367" t="n">
        <v>5634.97743545623</v>
      </c>
      <c r="G52" s="1367" t="n">
        <v>6598.85923330732</v>
      </c>
      <c r="H52" s="1367" t="n">
        <v>7239.08297928388</v>
      </c>
    </row>
    <row r="53" customFormat="false" ht="15.75" hidden="false" customHeight="false" outlineLevel="0" collapsed="false">
      <c r="A53" s="1542" t="s">
        <v>567</v>
      </c>
      <c r="B53" s="1339" t="n">
        <v>2950</v>
      </c>
      <c r="C53" s="1367" t="n">
        <v>3445.84590054618</v>
      </c>
      <c r="D53" s="1367" t="n">
        <v>4096.97263947194</v>
      </c>
      <c r="E53" s="1367" t="n">
        <v>5077.20892674681</v>
      </c>
      <c r="F53" s="1367" t="n">
        <v>5728.33566567257</v>
      </c>
      <c r="G53" s="1367" t="n">
        <v>6708.57195294744</v>
      </c>
      <c r="H53" s="1367" t="n">
        <v>7359.6986918732</v>
      </c>
    </row>
    <row r="54" customFormat="false" ht="16.5" hidden="false" customHeight="false" outlineLevel="0" collapsed="false">
      <c r="A54" s="1542" t="s">
        <v>567</v>
      </c>
      <c r="B54" s="1350" t="n">
        <v>3000</v>
      </c>
      <c r="C54" s="1484" t="n">
        <v>3501.04365544035</v>
      </c>
      <c r="D54" s="1484" t="n">
        <v>4163.0733873153</v>
      </c>
      <c r="E54" s="1484" t="n">
        <v>5159.66416401396</v>
      </c>
      <c r="F54" s="1484" t="n">
        <v>5821.69389588891</v>
      </c>
      <c r="G54" s="1484" t="n">
        <v>6818.28467258757</v>
      </c>
      <c r="H54" s="1484" t="n">
        <v>7480.31440446252</v>
      </c>
    </row>
  </sheetData>
  <mergeCells count="4">
    <mergeCell ref="A3:A5"/>
    <mergeCell ref="B3:B5"/>
    <mergeCell ref="C3:H3"/>
    <mergeCell ref="C5:H5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K187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O16" activeCellId="0" sqref="O16"/>
    </sheetView>
  </sheetViews>
  <sheetFormatPr defaultRowHeight="15.75" zeroHeight="false" outlineLevelRow="0" outlineLevelCol="1"/>
  <cols>
    <col collapsed="false" customWidth="true" hidden="false" outlineLevel="0" max="1" min="1" style="1180" width="16.71"/>
    <col collapsed="false" customWidth="true" hidden="false" outlineLevel="0" max="2" min="2" style="1180" width="16.87"/>
    <col collapsed="false" customWidth="true" hidden="false" outlineLevel="0" max="6" min="3" style="1538" width="40.71"/>
    <col collapsed="false" customWidth="true" hidden="true" outlineLevel="1" max="11" min="7" style="1237" width="18.71"/>
    <col collapsed="false" customWidth="true" hidden="false" outlineLevel="0" max="12" min="12" style="0" width="9.13"/>
    <col collapsed="false" customWidth="true" hidden="false" outlineLevel="0" max="1025" min="13" style="0" width="8.67"/>
  </cols>
  <sheetData>
    <row r="1" customFormat="false" ht="15.75" hidden="false" customHeight="true" outlineLevel="0" collapsed="false">
      <c r="A1" s="217" t="s">
        <v>54</v>
      </c>
      <c r="B1" s="217"/>
      <c r="G1" s="1543" t="s">
        <v>491</v>
      </c>
      <c r="H1" s="1543"/>
      <c r="I1" s="1543"/>
      <c r="J1" s="1543"/>
      <c r="K1" s="1543"/>
    </row>
    <row r="2" customFormat="false" ht="15.75" hidden="false" customHeight="true" outlineLevel="0" collapsed="false">
      <c r="A2" s="1538"/>
      <c r="B2" s="1538"/>
      <c r="G2" s="1543"/>
      <c r="H2" s="1543"/>
      <c r="I2" s="1543"/>
      <c r="J2" s="1543"/>
      <c r="K2" s="1543"/>
    </row>
    <row r="3" customFormat="false" ht="16.5" hidden="false" customHeight="false" outlineLevel="0" collapsed="false">
      <c r="A3" s="1507"/>
      <c r="B3" s="1507"/>
      <c r="G3" s="1543"/>
      <c r="H3" s="1543"/>
      <c r="I3" s="1543"/>
      <c r="J3" s="1543"/>
      <c r="K3" s="1543"/>
    </row>
    <row r="4" customFormat="false" ht="26.25" hidden="false" customHeight="true" outlineLevel="0" collapsed="false">
      <c r="A4" s="1544" t="s">
        <v>568</v>
      </c>
      <c r="B4" s="1544"/>
      <c r="C4" s="1545" t="s">
        <v>569</v>
      </c>
      <c r="D4" s="1545" t="s">
        <v>570</v>
      </c>
      <c r="E4" s="1545" t="s">
        <v>571</v>
      </c>
      <c r="F4" s="1545" t="s">
        <v>572</v>
      </c>
      <c r="G4" s="1546" t="s">
        <v>569</v>
      </c>
      <c r="H4" s="1546" t="s">
        <v>570</v>
      </c>
      <c r="I4" s="1546" t="s">
        <v>571</v>
      </c>
      <c r="J4" s="1546" t="s">
        <v>572</v>
      </c>
      <c r="K4" s="1546" t="s">
        <v>573</v>
      </c>
    </row>
    <row r="5" customFormat="false" ht="16.5" hidden="false" customHeight="false" outlineLevel="0" collapsed="false">
      <c r="A5" s="1547" t="s">
        <v>574</v>
      </c>
      <c r="B5" s="1547"/>
      <c r="C5" s="1545" t="n">
        <v>50</v>
      </c>
      <c r="D5" s="1545" t="s">
        <v>575</v>
      </c>
      <c r="E5" s="1545" t="s">
        <v>575</v>
      </c>
      <c r="F5" s="1545" t="n">
        <v>100</v>
      </c>
      <c r="G5" s="1546" t="n">
        <v>50</v>
      </c>
      <c r="H5" s="1546" t="s">
        <v>575</v>
      </c>
      <c r="I5" s="1546" t="s">
        <v>575</v>
      </c>
      <c r="J5" s="1546" t="n">
        <v>100</v>
      </c>
      <c r="K5" s="1546" t="n">
        <v>100</v>
      </c>
    </row>
    <row r="6" s="1453" customFormat="true" ht="16.5" hidden="false" customHeight="false" outlineLevel="0" collapsed="false">
      <c r="A6" s="1548" t="s">
        <v>132</v>
      </c>
      <c r="B6" s="1548"/>
      <c r="C6" s="1544" t="n">
        <v>100</v>
      </c>
      <c r="D6" s="1544" t="s">
        <v>576</v>
      </c>
      <c r="E6" s="1544" t="s">
        <v>577</v>
      </c>
      <c r="F6" s="1544" t="n">
        <v>200</v>
      </c>
      <c r="G6" s="1549" t="n">
        <v>100</v>
      </c>
      <c r="H6" s="1549" t="s">
        <v>576</v>
      </c>
      <c r="I6" s="1549" t="s">
        <v>577</v>
      </c>
      <c r="J6" s="1549" t="n">
        <v>200</v>
      </c>
      <c r="K6" s="1549" t="n">
        <v>300</v>
      </c>
    </row>
    <row r="7" s="1453" customFormat="true" ht="16.5" hidden="false" customHeight="false" outlineLevel="0" collapsed="false">
      <c r="A7" s="1548" t="s">
        <v>578</v>
      </c>
      <c r="B7" s="1548"/>
      <c r="C7" s="1544" t="n">
        <v>2</v>
      </c>
      <c r="D7" s="1544" t="n">
        <v>4</v>
      </c>
      <c r="E7" s="1544" t="n">
        <v>6</v>
      </c>
      <c r="F7" s="1544" t="n">
        <v>8</v>
      </c>
      <c r="G7" s="1544" t="n">
        <v>2</v>
      </c>
      <c r="H7" s="1544" t="n">
        <v>4</v>
      </c>
      <c r="I7" s="1544" t="n">
        <v>6</v>
      </c>
      <c r="J7" s="1544" t="n">
        <v>8</v>
      </c>
      <c r="K7" s="1544" t="n">
        <v>12</v>
      </c>
    </row>
    <row r="8" customFormat="false" ht="126.75" hidden="false" customHeight="true" outlineLevel="0" collapsed="false">
      <c r="A8" s="1550" t="s">
        <v>115</v>
      </c>
      <c r="B8" s="1544" t="s">
        <v>579</v>
      </c>
      <c r="C8" s="1551"/>
      <c r="D8" s="1551"/>
      <c r="E8" s="1551"/>
      <c r="F8" s="1551"/>
    </row>
    <row r="9" customFormat="false" ht="16.5" hidden="false" customHeight="false" outlineLevel="0" collapsed="false">
      <c r="A9" s="1550"/>
      <c r="B9" s="1544"/>
      <c r="C9" s="1552" t="s">
        <v>580</v>
      </c>
      <c r="D9" s="1552"/>
      <c r="E9" s="1552"/>
      <c r="F9" s="1552"/>
    </row>
    <row r="10" customFormat="false" ht="15" hidden="false" customHeight="false" outlineLevel="0" collapsed="false">
      <c r="A10" s="1553" t="s">
        <v>581</v>
      </c>
      <c r="B10" s="1553"/>
      <c r="C10" s="1553"/>
      <c r="D10" s="1553"/>
      <c r="E10" s="1553"/>
      <c r="F10" s="1554" t="n">
        <v>1000</v>
      </c>
    </row>
    <row r="11" customFormat="false" ht="15" hidden="false" customHeight="false" outlineLevel="0" collapsed="false">
      <c r="A11" s="1553"/>
      <c r="B11" s="1553"/>
      <c r="C11" s="1553"/>
      <c r="D11" s="1553"/>
      <c r="E11" s="1553"/>
      <c r="F11" s="1554"/>
    </row>
    <row r="12" customFormat="false" ht="15.75" hidden="false" customHeight="false" outlineLevel="0" collapsed="false">
      <c r="A12" s="1553"/>
      <c r="B12" s="1553"/>
      <c r="C12" s="1553"/>
      <c r="D12" s="1553"/>
      <c r="E12" s="1553"/>
      <c r="F12" s="1554"/>
    </row>
    <row r="13" customFormat="false" ht="16.5" hidden="false" customHeight="true" outlineLevel="0" collapsed="false">
      <c r="A13" s="1544" t="n">
        <v>500</v>
      </c>
      <c r="B13" s="1548" t="n">
        <v>400</v>
      </c>
      <c r="C13" s="1555" t="n">
        <v>5133.27349702125</v>
      </c>
      <c r="D13" s="1556" t="n">
        <v>8371.5861404025</v>
      </c>
      <c r="E13" s="1556" t="n">
        <v>11641.115838375</v>
      </c>
      <c r="F13" s="1556" t="n">
        <v>14879.4283505475</v>
      </c>
      <c r="G13" s="1237" t="n">
        <v>0.527269007895</v>
      </c>
      <c r="H13" s="1237" t="n">
        <v>0.87765437643</v>
      </c>
      <c r="I13" s="1237" t="n">
        <v>1.251969676725</v>
      </c>
      <c r="J13" s="1237" t="n">
        <v>1.62625030062</v>
      </c>
      <c r="K13" s="1237" t="n">
        <v>2.37480251961</v>
      </c>
    </row>
    <row r="14" customFormat="false" ht="16.5" hidden="false" customHeight="true" outlineLevel="0" collapsed="false">
      <c r="A14" s="1544" t="n">
        <v>550</v>
      </c>
      <c r="B14" s="1548" t="n">
        <v>450</v>
      </c>
      <c r="C14" s="1557" t="n">
        <v>5355.67259068875</v>
      </c>
      <c r="D14" s="1558" t="n">
        <v>8816.38419652875</v>
      </c>
      <c r="E14" s="1558" t="n">
        <v>12308.3129881688</v>
      </c>
      <c r="F14" s="1558" t="n">
        <v>15769.0245940088</v>
      </c>
      <c r="G14" s="1237" t="n">
        <v>0.593891397775</v>
      </c>
      <c r="H14" s="1237" t="n">
        <v>1.01090628419</v>
      </c>
      <c r="I14" s="1237" t="n">
        <v>1.451846284365</v>
      </c>
      <c r="J14" s="1237" t="n">
        <v>1.89274995814</v>
      </c>
      <c r="K14" s="1237" t="n">
        <v>2.77454761689</v>
      </c>
    </row>
    <row r="15" customFormat="false" ht="16.5" hidden="false" customHeight="true" outlineLevel="0" collapsed="false">
      <c r="A15" s="1544" t="n">
        <v>600</v>
      </c>
      <c r="B15" s="1548" t="n">
        <v>500</v>
      </c>
      <c r="C15" s="1557" t="n">
        <v>5578.07168435625</v>
      </c>
      <c r="D15" s="1558" t="n">
        <v>9261.182252655</v>
      </c>
      <c r="E15" s="1558" t="n">
        <v>12975.5101379625</v>
      </c>
      <c r="F15" s="1558" t="n">
        <v>16658.62083747</v>
      </c>
      <c r="G15" s="1237" t="n">
        <v>0.660513787655</v>
      </c>
      <c r="H15" s="1237" t="n">
        <v>1.14414393595</v>
      </c>
      <c r="I15" s="1237" t="n">
        <v>1.651704016005</v>
      </c>
      <c r="J15" s="1237" t="n">
        <v>2.15922941966</v>
      </c>
      <c r="K15" s="1237" t="n">
        <v>3.17427119817</v>
      </c>
    </row>
    <row r="16" customFormat="false" ht="16.5" hidden="false" customHeight="true" outlineLevel="0" collapsed="false">
      <c r="A16" s="1544" t="n">
        <v>650</v>
      </c>
      <c r="B16" s="1548" t="n">
        <v>550</v>
      </c>
      <c r="C16" s="1557" t="n">
        <v>5800.470646815</v>
      </c>
      <c r="D16" s="1558" t="n">
        <v>9705.98043999</v>
      </c>
      <c r="E16" s="1558" t="n">
        <v>13642.7072877563</v>
      </c>
      <c r="F16" s="1558" t="n">
        <v>17548.2169497225</v>
      </c>
      <c r="G16" s="1237" t="n">
        <v>0.727136177535</v>
      </c>
      <c r="H16" s="1237" t="n">
        <v>1.27739584371</v>
      </c>
      <c r="I16" s="1237" t="n">
        <v>1.851580623645</v>
      </c>
      <c r="J16" s="1237" t="n">
        <v>2.42572907718</v>
      </c>
      <c r="K16" s="1237" t="n">
        <v>3.57401629545</v>
      </c>
    </row>
    <row r="17" customFormat="false" ht="16.5" hidden="false" customHeight="true" outlineLevel="0" collapsed="false">
      <c r="A17" s="1544" t="n">
        <v>700</v>
      </c>
      <c r="B17" s="1548" t="n">
        <v>600</v>
      </c>
      <c r="C17" s="1557" t="n">
        <v>6022.8697404825</v>
      </c>
      <c r="D17" s="1558" t="n">
        <v>10150.7784961163</v>
      </c>
      <c r="E17" s="1558" t="n">
        <v>14309.90443755</v>
      </c>
      <c r="F17" s="1558" t="n">
        <v>18437.8131931838</v>
      </c>
      <c r="G17" s="1237" t="n">
        <v>0.793758567415</v>
      </c>
      <c r="H17" s="1237" t="n">
        <v>1.41064775147</v>
      </c>
      <c r="I17" s="1237" t="n">
        <v>2.051457231285</v>
      </c>
      <c r="J17" s="1237" t="n">
        <v>2.6922287347</v>
      </c>
      <c r="K17" s="1237" t="n">
        <v>3.97376139273</v>
      </c>
    </row>
    <row r="18" customFormat="false" ht="16.5" hidden="false" customHeight="true" outlineLevel="0" collapsed="false">
      <c r="A18" s="1544" t="n">
        <v>750</v>
      </c>
      <c r="B18" s="1548" t="n">
        <v>650</v>
      </c>
      <c r="C18" s="1557" t="n">
        <v>6245.26870294125</v>
      </c>
      <c r="D18" s="1558" t="n">
        <v>10595.5765522425</v>
      </c>
      <c r="E18" s="1558" t="n">
        <v>14977.1015873438</v>
      </c>
      <c r="F18" s="1558" t="n">
        <v>19327.4093054363</v>
      </c>
      <c r="G18" s="1237" t="n">
        <v>0.860380957295</v>
      </c>
      <c r="H18" s="1237" t="n">
        <v>1.54389965923</v>
      </c>
      <c r="I18" s="1237" t="n">
        <v>2.251333838925</v>
      </c>
      <c r="J18" s="1237" t="n">
        <v>2.95872839222</v>
      </c>
      <c r="K18" s="1237" t="n">
        <v>4.37350649001</v>
      </c>
    </row>
    <row r="19" customFormat="false" ht="16.5" hidden="false" customHeight="true" outlineLevel="0" collapsed="false">
      <c r="A19" s="1544" t="n">
        <v>800</v>
      </c>
      <c r="B19" s="1548" t="n">
        <v>700</v>
      </c>
      <c r="C19" s="1557" t="n">
        <v>6467.66779660875</v>
      </c>
      <c r="D19" s="1558" t="n">
        <v>11040.3746083688</v>
      </c>
      <c r="E19" s="1558" t="n">
        <v>15644.2987371375</v>
      </c>
      <c r="F19" s="1558" t="n">
        <v>20217.0055488975</v>
      </c>
      <c r="G19" s="1237" t="n">
        <v>0.927003347175</v>
      </c>
      <c r="H19" s="1237" t="n">
        <v>1.67715156699</v>
      </c>
      <c r="I19" s="1237" t="n">
        <v>2.451210446565</v>
      </c>
      <c r="J19" s="1237" t="n">
        <v>3.22522804974</v>
      </c>
      <c r="K19" s="1237" t="n">
        <v>4.77325158729</v>
      </c>
    </row>
    <row r="20" customFormat="false" ht="16.5" hidden="false" customHeight="true" outlineLevel="0" collapsed="false">
      <c r="A20" s="1544" t="n">
        <v>850</v>
      </c>
      <c r="B20" s="1548" t="n">
        <v>750</v>
      </c>
      <c r="C20" s="1557" t="n">
        <v>6690.06689027625</v>
      </c>
      <c r="D20" s="1558" t="n">
        <v>11485.1727957038</v>
      </c>
      <c r="E20" s="1558" t="n">
        <v>16311.4958869313</v>
      </c>
      <c r="F20" s="1558" t="n">
        <v>21106.6017923588</v>
      </c>
      <c r="G20" s="1237" t="n">
        <v>0.993625737055</v>
      </c>
      <c r="H20" s="1237" t="n">
        <v>1.81040347475</v>
      </c>
      <c r="I20" s="1237" t="n">
        <v>2.651087054205</v>
      </c>
      <c r="J20" s="1237" t="n">
        <v>3.49172770726</v>
      </c>
      <c r="K20" s="1237" t="n">
        <v>5.17299668457</v>
      </c>
    </row>
    <row r="21" customFormat="false" ht="16.5" hidden="false" customHeight="true" outlineLevel="0" collapsed="false">
      <c r="A21" s="1544" t="n">
        <v>900</v>
      </c>
      <c r="B21" s="1548" t="n">
        <v>800</v>
      </c>
      <c r="C21" s="1557" t="n">
        <v>6912.465852735</v>
      </c>
      <c r="D21" s="1558" t="n">
        <v>11929.97085183</v>
      </c>
      <c r="E21" s="1558" t="n">
        <v>16978.693036725</v>
      </c>
      <c r="F21" s="1558" t="n">
        <v>21996.1979046113</v>
      </c>
      <c r="G21" s="1237" t="n">
        <v>1.060248126935</v>
      </c>
      <c r="H21" s="1237" t="n">
        <v>1.94365538251</v>
      </c>
      <c r="I21" s="1237" t="n">
        <v>2.850963661845</v>
      </c>
      <c r="J21" s="1237" t="n">
        <v>3.75822736478</v>
      </c>
      <c r="K21" s="1237" t="n">
        <v>5.57274178185</v>
      </c>
    </row>
    <row r="22" customFormat="false" ht="16.5" hidden="false" customHeight="true" outlineLevel="0" collapsed="false">
      <c r="A22" s="1544" t="n">
        <v>950</v>
      </c>
      <c r="B22" s="1548" t="n">
        <v>850</v>
      </c>
      <c r="C22" s="1557" t="n">
        <v>7134.8649464025</v>
      </c>
      <c r="D22" s="1558" t="n">
        <v>12374.7689079563</v>
      </c>
      <c r="E22" s="1558" t="n">
        <v>17645.8901865188</v>
      </c>
      <c r="F22" s="1558" t="n">
        <v>22885.7941480725</v>
      </c>
      <c r="G22" s="1237" t="n">
        <v>1.126870516815</v>
      </c>
      <c r="H22" s="1237" t="n">
        <v>2.07690729027</v>
      </c>
      <c r="I22" s="1237" t="n">
        <v>3.050840269485</v>
      </c>
      <c r="J22" s="1237" t="n">
        <v>4.0247270223</v>
      </c>
      <c r="K22" s="1237" t="n">
        <v>5.97248687913</v>
      </c>
    </row>
    <row r="23" customFormat="false" ht="16.5" hidden="false" customHeight="true" outlineLevel="0" collapsed="false">
      <c r="A23" s="1544" t="n">
        <v>1000</v>
      </c>
      <c r="B23" s="1548" t="n">
        <v>900</v>
      </c>
      <c r="C23" s="1557" t="n">
        <v>7357.26404007</v>
      </c>
      <c r="D23" s="1558" t="n">
        <v>12819.5670952913</v>
      </c>
      <c r="E23" s="1558" t="n">
        <v>18313.0873363125</v>
      </c>
      <c r="F23" s="1558" t="n">
        <v>23775.390260325</v>
      </c>
      <c r="G23" s="1237" t="n">
        <v>1.193492906695</v>
      </c>
      <c r="H23" s="1237" t="n">
        <v>2.21015919803</v>
      </c>
      <c r="I23" s="1237" t="n">
        <v>3.250716877125</v>
      </c>
      <c r="J23" s="1237" t="n">
        <v>4.29122667982</v>
      </c>
      <c r="K23" s="1237" t="n">
        <v>6.37223197641</v>
      </c>
    </row>
    <row r="24" customFormat="false" ht="16.5" hidden="false" customHeight="true" outlineLevel="0" collapsed="false">
      <c r="A24" s="1544" t="n">
        <v>1050</v>
      </c>
      <c r="B24" s="1548" t="n">
        <v>950</v>
      </c>
      <c r="C24" s="1557" t="n">
        <v>7579.66300252875</v>
      </c>
      <c r="D24" s="1558" t="n">
        <v>13264.3651514175</v>
      </c>
      <c r="E24" s="1558" t="n">
        <v>18980.2844861063</v>
      </c>
      <c r="F24" s="1558" t="n">
        <v>24664.9865037863</v>
      </c>
      <c r="G24" s="1237" t="n">
        <v>1.260115296575</v>
      </c>
      <c r="H24" s="1237" t="n">
        <v>2.34341110579</v>
      </c>
      <c r="I24" s="1237" t="n">
        <v>3.450593484765</v>
      </c>
      <c r="J24" s="1237" t="n">
        <v>4.55772633734</v>
      </c>
      <c r="K24" s="1237" t="n">
        <v>6.77197707369</v>
      </c>
    </row>
    <row r="25" customFormat="false" ht="16.5" hidden="false" customHeight="true" outlineLevel="0" collapsed="false">
      <c r="A25" s="1544" t="n">
        <v>1100</v>
      </c>
      <c r="B25" s="1548" t="n">
        <v>1000</v>
      </c>
      <c r="C25" s="1557" t="n">
        <v>7802.06209619625</v>
      </c>
      <c r="D25" s="1558" t="n">
        <v>13709.1632075438</v>
      </c>
      <c r="E25" s="1558" t="n">
        <v>19647.4816359</v>
      </c>
      <c r="F25" s="1558" t="n">
        <v>25554.5827472475</v>
      </c>
      <c r="G25" s="1237" t="n">
        <v>1.326737686455</v>
      </c>
      <c r="H25" s="1237" t="n">
        <v>2.47666301355</v>
      </c>
      <c r="I25" s="1237" t="n">
        <v>3.650470092405</v>
      </c>
      <c r="J25" s="1237" t="n">
        <v>4.82422599486</v>
      </c>
      <c r="K25" s="1237" t="n">
        <v>7.17172217097</v>
      </c>
    </row>
    <row r="26" customFormat="false" ht="16.5" hidden="false" customHeight="true" outlineLevel="0" collapsed="false">
      <c r="A26" s="1544" t="n">
        <v>1150</v>
      </c>
      <c r="B26" s="1548" t="n">
        <v>1050</v>
      </c>
      <c r="C26" s="1557" t="n">
        <v>8024.46118986375</v>
      </c>
      <c r="D26" s="1558" t="n">
        <v>14153.9613948788</v>
      </c>
      <c r="E26" s="1558" t="n">
        <v>20314.678654485</v>
      </c>
      <c r="F26" s="1558" t="n">
        <v>26444.1788595</v>
      </c>
      <c r="G26" s="1237" t="n">
        <v>1.393360076335</v>
      </c>
      <c r="H26" s="1237" t="n">
        <v>2.60991492131</v>
      </c>
      <c r="I26" s="1237" t="n">
        <v>3.850346700045</v>
      </c>
      <c r="J26" s="1237" t="n">
        <v>5.09072565238</v>
      </c>
      <c r="K26" s="1237" t="n">
        <v>7.57146726825</v>
      </c>
    </row>
    <row r="27" customFormat="false" ht="16.5" hidden="false" customHeight="true" outlineLevel="0" collapsed="false">
      <c r="A27" s="1544" t="n">
        <v>1200</v>
      </c>
      <c r="B27" s="1548" t="n">
        <v>1100</v>
      </c>
      <c r="C27" s="1557" t="n">
        <v>8295.93734196375</v>
      </c>
      <c r="D27" s="1558" t="n">
        <v>14681.30497497</v>
      </c>
      <c r="E27" s="1558" t="n">
        <v>21113.498517885</v>
      </c>
      <c r="F27" s="1558" t="n">
        <v>27498.8662821</v>
      </c>
      <c r="G27" s="1237" t="n">
        <v>1.499232466215</v>
      </c>
      <c r="H27" s="1237" t="n">
        <v>2.82166682907</v>
      </c>
      <c r="I27" s="1237" t="n">
        <v>4.167973307685</v>
      </c>
      <c r="J27" s="1237" t="n">
        <v>5.5142253099</v>
      </c>
      <c r="K27" s="1237" t="n">
        <v>8.20671236553</v>
      </c>
    </row>
    <row r="28" customFormat="false" ht="16.5" hidden="false" customHeight="true" outlineLevel="0" collapsed="false">
      <c r="A28" s="1544" t="n">
        <v>1250</v>
      </c>
      <c r="B28" s="1548" t="n">
        <v>1150</v>
      </c>
      <c r="C28" s="1557" t="n">
        <v>8518.3363044225</v>
      </c>
      <c r="D28" s="1558" t="n">
        <v>15126.103162305</v>
      </c>
      <c r="E28" s="1558" t="n">
        <v>21780.6956676787</v>
      </c>
      <c r="F28" s="1558" t="n">
        <v>28388.4625255613</v>
      </c>
      <c r="G28" s="1237" t="n">
        <v>1.565854856095</v>
      </c>
      <c r="H28" s="1237" t="n">
        <v>2.95491873683</v>
      </c>
      <c r="I28" s="1237" t="n">
        <v>4.367849915325</v>
      </c>
      <c r="J28" s="1237" t="n">
        <v>5.78072496742</v>
      </c>
      <c r="K28" s="1237" t="n">
        <v>8.60645746281</v>
      </c>
    </row>
    <row r="29" customFormat="false" ht="16.5" hidden="false" customHeight="true" outlineLevel="0" collapsed="false">
      <c r="A29" s="1544" t="n">
        <v>1300</v>
      </c>
      <c r="B29" s="1548" t="n">
        <v>1200</v>
      </c>
      <c r="C29" s="1557" t="n">
        <v>8740.73539809</v>
      </c>
      <c r="D29" s="1558" t="n">
        <v>15570.9012184313</v>
      </c>
      <c r="E29" s="1558" t="n">
        <v>22447.8928174725</v>
      </c>
      <c r="F29" s="1558" t="n">
        <v>29278.0586378138</v>
      </c>
      <c r="G29" s="1237" t="n">
        <v>1.632477245975</v>
      </c>
      <c r="H29" s="1237" t="n">
        <v>3.08817064459</v>
      </c>
      <c r="I29" s="1237" t="n">
        <v>4.567726522965</v>
      </c>
      <c r="J29" s="1237" t="n">
        <v>6.04722462494</v>
      </c>
      <c r="K29" s="1237" t="n">
        <v>9.00620256009</v>
      </c>
    </row>
    <row r="30" customFormat="false" ht="16.5" hidden="false" customHeight="true" outlineLevel="0" collapsed="false">
      <c r="A30" s="1544" t="n">
        <v>1350</v>
      </c>
      <c r="B30" s="1548" t="n">
        <v>1250</v>
      </c>
      <c r="C30" s="1557" t="n">
        <v>8963.1344917575</v>
      </c>
      <c r="D30" s="1558" t="n">
        <v>16015.6992745575</v>
      </c>
      <c r="E30" s="1558" t="n">
        <v>23115.0899672663</v>
      </c>
      <c r="F30" s="1558" t="n">
        <v>30167.654881275</v>
      </c>
      <c r="G30" s="1237" t="n">
        <v>1.699099635855</v>
      </c>
      <c r="H30" s="1237" t="n">
        <v>3.22142255235</v>
      </c>
      <c r="I30" s="1237" t="n">
        <v>4.767603130605</v>
      </c>
      <c r="J30" s="1237" t="n">
        <v>6.31372428246</v>
      </c>
      <c r="K30" s="1237" t="n">
        <v>9.40594765737</v>
      </c>
    </row>
    <row r="31" customFormat="false" ht="16.5" hidden="false" customHeight="true" outlineLevel="0" collapsed="false">
      <c r="A31" s="1544" t="n">
        <v>1400</v>
      </c>
      <c r="B31" s="1548" t="n">
        <v>1300</v>
      </c>
      <c r="C31" s="1557" t="n">
        <v>9185.53345421625</v>
      </c>
      <c r="D31" s="1558" t="n">
        <v>16460.4974618925</v>
      </c>
      <c r="E31" s="1558" t="n">
        <v>23782.28711706</v>
      </c>
      <c r="F31" s="1558" t="n">
        <v>31057.2509935275</v>
      </c>
      <c r="G31" s="1237" t="n">
        <v>1.765722025735</v>
      </c>
      <c r="H31" s="1237" t="n">
        <v>3.35467446011</v>
      </c>
      <c r="I31" s="1237" t="n">
        <v>4.967479738245</v>
      </c>
      <c r="J31" s="1237" t="n">
        <v>6.58022393998</v>
      </c>
      <c r="K31" s="1237" t="n">
        <v>9.80569275465</v>
      </c>
    </row>
    <row r="32" customFormat="false" ht="16.5" hidden="false" customHeight="true" outlineLevel="0" collapsed="false">
      <c r="A32" s="1544" t="n">
        <v>1450</v>
      </c>
      <c r="B32" s="1548" t="n">
        <v>1350</v>
      </c>
      <c r="C32" s="1557" t="n">
        <v>9407.93254788375</v>
      </c>
      <c r="D32" s="1558" t="n">
        <v>16905.2955180188</v>
      </c>
      <c r="E32" s="1558" t="n">
        <v>24449.4842668538</v>
      </c>
      <c r="F32" s="1558" t="n">
        <v>31946.8472369888</v>
      </c>
      <c r="G32" s="1237" t="n">
        <v>1.832344415615</v>
      </c>
      <c r="H32" s="1237" t="n">
        <v>3.48792636787</v>
      </c>
      <c r="I32" s="1237" t="n">
        <v>5.167356345885</v>
      </c>
      <c r="J32" s="1237" t="n">
        <v>6.8467235975</v>
      </c>
      <c r="K32" s="1237" t="n">
        <v>10.20543785193</v>
      </c>
    </row>
    <row r="33" customFormat="false" ht="16.5" hidden="false" customHeight="true" outlineLevel="0" collapsed="false">
      <c r="A33" s="1544" t="n">
        <v>1500</v>
      </c>
      <c r="B33" s="1548" t="n">
        <v>1400</v>
      </c>
      <c r="C33" s="1557" t="n">
        <v>9630.33164155125</v>
      </c>
      <c r="D33" s="1558" t="n">
        <v>17350.093574145</v>
      </c>
      <c r="E33" s="1558" t="n">
        <v>25116.6814166475</v>
      </c>
      <c r="F33" s="1558" t="n">
        <v>32836.44348045</v>
      </c>
      <c r="G33" s="1237" t="n">
        <v>1.904966805495</v>
      </c>
      <c r="H33" s="1237" t="n">
        <v>3.62118414699</v>
      </c>
      <c r="I33" s="1237" t="n">
        <v>5.367242184285</v>
      </c>
      <c r="J33" s="1237" t="n">
        <v>7.11323150898</v>
      </c>
      <c r="K33" s="1237" t="n">
        <v>10.60519217997</v>
      </c>
    </row>
    <row r="34" customFormat="false" ht="16.5" hidden="false" customHeight="true" outlineLevel="0" collapsed="false">
      <c r="A34" s="1544" t="n">
        <v>1550</v>
      </c>
      <c r="B34" s="1548" t="n">
        <v>1450</v>
      </c>
      <c r="C34" s="1557" t="n">
        <v>9852.73060401</v>
      </c>
      <c r="D34" s="1558" t="n">
        <v>17794.89176148</v>
      </c>
      <c r="E34" s="1558" t="n">
        <v>25783.8785664413</v>
      </c>
      <c r="F34" s="1558" t="n">
        <v>33726.0395927025</v>
      </c>
      <c r="G34" s="1237" t="n">
        <v>1.971589195375</v>
      </c>
      <c r="H34" s="1237" t="n">
        <v>3.75443605475</v>
      </c>
      <c r="I34" s="1237" t="n">
        <v>5.567118791925</v>
      </c>
      <c r="J34" s="1237" t="n">
        <v>7.3797311665</v>
      </c>
      <c r="K34" s="1237" t="n">
        <v>11.00493727725</v>
      </c>
    </row>
    <row r="35" customFormat="false" ht="16.5" hidden="false" customHeight="true" outlineLevel="0" collapsed="false">
      <c r="A35" s="1544" t="n">
        <v>1600</v>
      </c>
      <c r="B35" s="1548" t="n">
        <v>1500</v>
      </c>
      <c r="C35" s="1557" t="n">
        <v>10075.1296976775</v>
      </c>
      <c r="D35" s="1558" t="n">
        <v>18239.6898176063</v>
      </c>
      <c r="E35" s="1558" t="n">
        <v>26451.075716235</v>
      </c>
      <c r="F35" s="1558" t="n">
        <v>34615.6358361638</v>
      </c>
      <c r="G35" s="1237" t="n">
        <v>2.038211585255</v>
      </c>
      <c r="H35" s="1237" t="n">
        <v>3.88768796251</v>
      </c>
      <c r="I35" s="1237" t="n">
        <v>5.766995399565</v>
      </c>
      <c r="J35" s="1237" t="n">
        <v>7.64623082402</v>
      </c>
      <c r="K35" s="1237" t="n">
        <v>11.40468237453</v>
      </c>
    </row>
    <row r="36" customFormat="false" ht="16.5" hidden="false" customHeight="true" outlineLevel="0" collapsed="false">
      <c r="A36" s="1544" t="n">
        <v>1650</v>
      </c>
      <c r="B36" s="1548" t="n">
        <v>1550</v>
      </c>
      <c r="C36" s="1557" t="n">
        <v>10297.528791345</v>
      </c>
      <c r="D36" s="1558" t="n">
        <v>18684.4878737325</v>
      </c>
      <c r="E36" s="1558" t="n">
        <v>27118.2728660288</v>
      </c>
      <c r="F36" s="1558" t="n">
        <v>35505.2319484163</v>
      </c>
      <c r="G36" s="1237" t="n">
        <v>2.104833975135</v>
      </c>
      <c r="H36" s="1237" t="n">
        <v>4.02093987027</v>
      </c>
      <c r="I36" s="1237" t="n">
        <v>5.966872007205</v>
      </c>
      <c r="J36" s="1237" t="n">
        <v>7.91273048154</v>
      </c>
      <c r="K36" s="1237" t="n">
        <v>11.80442747181</v>
      </c>
    </row>
    <row r="37" customFormat="false" ht="16.5" hidden="false" customHeight="true" outlineLevel="0" collapsed="false">
      <c r="A37" s="1544" t="n">
        <v>1700</v>
      </c>
      <c r="B37" s="1548" t="n">
        <v>1600</v>
      </c>
      <c r="C37" s="1557" t="n">
        <v>10519.9277538038</v>
      </c>
      <c r="D37" s="1558" t="n">
        <v>19129.2860610675</v>
      </c>
      <c r="E37" s="1558" t="n">
        <v>27785.4700158225</v>
      </c>
      <c r="F37" s="1558" t="n">
        <v>36394.8281918775</v>
      </c>
      <c r="G37" s="1237" t="n">
        <v>2.171456365015</v>
      </c>
      <c r="H37" s="1237" t="n">
        <v>4.15419177803</v>
      </c>
      <c r="I37" s="1237" t="n">
        <v>6.166748614845</v>
      </c>
      <c r="J37" s="1237" t="n">
        <v>8.17923013906</v>
      </c>
      <c r="K37" s="1237" t="n">
        <v>12.20417256909</v>
      </c>
    </row>
    <row r="38" customFormat="false" ht="16.5" hidden="false" customHeight="true" outlineLevel="0" collapsed="false">
      <c r="A38" s="1544" t="n">
        <v>1750</v>
      </c>
      <c r="B38" s="1548" t="n">
        <v>1650</v>
      </c>
      <c r="C38" s="1557" t="n">
        <v>10742.3268474713</v>
      </c>
      <c r="D38" s="1558" t="n">
        <v>19574.0841171938</v>
      </c>
      <c r="E38" s="1558" t="n">
        <v>28452.6671656163</v>
      </c>
      <c r="F38" s="1558" t="n">
        <v>37284.4244353388</v>
      </c>
      <c r="G38" s="1237" t="n">
        <v>2.238078754895</v>
      </c>
      <c r="H38" s="1237" t="n">
        <v>4.28744368579</v>
      </c>
      <c r="I38" s="1237" t="n">
        <v>6.366625222485</v>
      </c>
      <c r="J38" s="1237" t="n">
        <v>8.44572979658</v>
      </c>
      <c r="K38" s="1237" t="n">
        <v>12.60391766637</v>
      </c>
    </row>
    <row r="39" customFormat="false" ht="16.5" hidden="false" customHeight="true" outlineLevel="0" collapsed="false">
      <c r="A39" s="1544" t="n">
        <v>1800</v>
      </c>
      <c r="B39" s="1548" t="n">
        <v>1700</v>
      </c>
      <c r="C39" s="1557" t="n">
        <v>10964.72580993</v>
      </c>
      <c r="D39" s="1558" t="n">
        <v>20018.88217332</v>
      </c>
      <c r="E39" s="1558" t="n">
        <v>29119.86431541</v>
      </c>
      <c r="F39" s="1558" t="n">
        <v>38174.0205475913</v>
      </c>
      <c r="G39" s="1237" t="n">
        <v>2.304701144775</v>
      </c>
      <c r="H39" s="1237" t="n">
        <v>4.42069559355</v>
      </c>
      <c r="I39" s="1237" t="n">
        <v>6.566501830125</v>
      </c>
      <c r="J39" s="1237" t="n">
        <v>8.7122294541</v>
      </c>
      <c r="K39" s="1237" t="n">
        <v>13.00366276365</v>
      </c>
    </row>
    <row r="40" customFormat="false" ht="16.5" hidden="false" customHeight="true" outlineLevel="0" collapsed="false">
      <c r="A40" s="1544" t="n">
        <v>1850</v>
      </c>
      <c r="B40" s="1548" t="n">
        <v>1750</v>
      </c>
      <c r="C40" s="1557" t="n">
        <v>11187.1249035975</v>
      </c>
      <c r="D40" s="1558" t="n">
        <v>20463.6802294463</v>
      </c>
      <c r="E40" s="1558" t="n">
        <v>29787.0614652038</v>
      </c>
      <c r="F40" s="1558" t="n">
        <v>39063.6167910525</v>
      </c>
      <c r="G40" s="1237" t="n">
        <v>2.371323534655</v>
      </c>
      <c r="H40" s="1237" t="n">
        <v>4.55394750131</v>
      </c>
      <c r="I40" s="1237" t="n">
        <v>6.766378437765</v>
      </c>
      <c r="J40" s="1237" t="n">
        <v>8.97872911162</v>
      </c>
      <c r="K40" s="1237" t="n">
        <v>13.40340786093</v>
      </c>
    </row>
    <row r="41" customFormat="false" ht="16.5" hidden="false" customHeight="true" outlineLevel="0" collapsed="false">
      <c r="A41" s="1544" t="n">
        <v>1900</v>
      </c>
      <c r="B41" s="1548" t="n">
        <v>1800</v>
      </c>
      <c r="C41" s="1557" t="n">
        <v>11409.523997265</v>
      </c>
      <c r="D41" s="1558" t="n">
        <v>20908.4784167813</v>
      </c>
      <c r="E41" s="1558" t="n">
        <v>30454.2586149975</v>
      </c>
      <c r="F41" s="1558" t="n">
        <v>39953.2130345138</v>
      </c>
      <c r="G41" s="1237" t="n">
        <v>2.437945924535</v>
      </c>
      <c r="H41" s="1237" t="n">
        <v>4.68719940907</v>
      </c>
      <c r="I41" s="1237" t="n">
        <v>6.966255045405</v>
      </c>
      <c r="J41" s="1237" t="n">
        <v>9.24522876914</v>
      </c>
      <c r="K41" s="1237" t="n">
        <v>13.80315295821</v>
      </c>
    </row>
    <row r="42" customFormat="false" ht="16.5" hidden="false" customHeight="true" outlineLevel="0" collapsed="false">
      <c r="A42" s="1544" t="n">
        <v>1950</v>
      </c>
      <c r="B42" s="1548" t="n">
        <v>1850</v>
      </c>
      <c r="C42" s="1557" t="n">
        <v>11681.000149365</v>
      </c>
      <c r="D42" s="1558" t="n">
        <v>21435.8221280813</v>
      </c>
      <c r="E42" s="1558" t="n">
        <v>31253.0783471888</v>
      </c>
      <c r="F42" s="1558" t="n">
        <v>41007.900325905</v>
      </c>
      <c r="G42" s="1237" t="n">
        <v>2.543818314415</v>
      </c>
      <c r="H42" s="1237" t="n">
        <v>4.89895131683</v>
      </c>
      <c r="I42" s="1237" t="n">
        <v>7.283881653045</v>
      </c>
      <c r="J42" s="1237" t="n">
        <v>9.66872842666</v>
      </c>
      <c r="K42" s="1237" t="n">
        <v>14.43839805549</v>
      </c>
    </row>
    <row r="43" customFormat="false" ht="16.5" hidden="false" customHeight="true" outlineLevel="0" collapsed="false">
      <c r="A43" s="1544" t="n">
        <v>2000</v>
      </c>
      <c r="B43" s="1548" t="n">
        <v>1900</v>
      </c>
      <c r="C43" s="1557" t="n">
        <v>11903.3991118238</v>
      </c>
      <c r="D43" s="1558" t="n">
        <v>21880.6201842075</v>
      </c>
      <c r="E43" s="1558" t="n">
        <v>31920.2754969825</v>
      </c>
      <c r="F43" s="1558" t="n">
        <v>41897.4965693663</v>
      </c>
      <c r="G43" s="1237" t="n">
        <v>2.610440704295</v>
      </c>
      <c r="H43" s="1237" t="n">
        <v>5.03220322459</v>
      </c>
      <c r="I43" s="1237" t="n">
        <v>7.483758260685</v>
      </c>
      <c r="J43" s="1237" t="n">
        <v>9.93522808418</v>
      </c>
      <c r="K43" s="1237" t="n">
        <v>14.83814315277</v>
      </c>
    </row>
    <row r="44" customFormat="false" ht="16.5" hidden="false" customHeight="true" outlineLevel="0" collapsed="false">
      <c r="A44" s="1544" t="n">
        <v>2050</v>
      </c>
      <c r="B44" s="1548" t="n">
        <v>1950</v>
      </c>
      <c r="C44" s="1557" t="n">
        <v>12125.7982054913</v>
      </c>
      <c r="D44" s="1558" t="n">
        <v>22325.4182403338</v>
      </c>
      <c r="E44" s="1558" t="n">
        <v>32587.4726467763</v>
      </c>
      <c r="F44" s="1558" t="n">
        <v>42787.0926816188</v>
      </c>
      <c r="G44" s="1237" t="n">
        <v>2.677063094175</v>
      </c>
      <c r="H44" s="1237" t="n">
        <v>5.16545513235</v>
      </c>
      <c r="I44" s="1237" t="n">
        <v>7.683634868325</v>
      </c>
      <c r="J44" s="1237" t="n">
        <v>10.2017277417</v>
      </c>
      <c r="K44" s="1237" t="n">
        <v>15.23788825005</v>
      </c>
    </row>
    <row r="45" customFormat="false" ht="16.5" hidden="false" customHeight="true" outlineLevel="0" collapsed="false">
      <c r="A45" s="1544" t="n">
        <v>2100</v>
      </c>
      <c r="B45" s="1548" t="n">
        <v>2000</v>
      </c>
      <c r="C45" s="1557" t="n">
        <v>12348.1972991588</v>
      </c>
      <c r="D45" s="1558" t="n">
        <v>22770.21629646</v>
      </c>
      <c r="E45" s="1558" t="n">
        <v>33254.66979657</v>
      </c>
      <c r="F45" s="1558" t="n">
        <v>43676.68892508</v>
      </c>
      <c r="G45" s="1237" t="n">
        <v>2.743685484055</v>
      </c>
      <c r="H45" s="1237" t="n">
        <v>5.29870704011</v>
      </c>
      <c r="I45" s="1237" t="n">
        <v>7.883511475965</v>
      </c>
      <c r="J45" s="1237" t="n">
        <v>10.46822739922</v>
      </c>
      <c r="K45" s="1237" t="n">
        <v>15.63763334733</v>
      </c>
    </row>
    <row r="46" customFormat="false" ht="16.5" hidden="false" customHeight="true" outlineLevel="0" collapsed="false">
      <c r="A46" s="1544" t="n">
        <v>2150</v>
      </c>
      <c r="B46" s="1548" t="n">
        <v>2050</v>
      </c>
      <c r="C46" s="1557" t="n">
        <v>12570.5962616175</v>
      </c>
      <c r="D46" s="1558" t="n">
        <v>23215.014483795</v>
      </c>
      <c r="E46" s="1558" t="n">
        <v>33921.8669463638</v>
      </c>
      <c r="F46" s="1558" t="n">
        <v>44566.2851685413</v>
      </c>
      <c r="G46" s="1237" t="n">
        <v>2.810307873935</v>
      </c>
      <c r="H46" s="1237" t="n">
        <v>5.43195894787</v>
      </c>
      <c r="I46" s="1237" t="n">
        <v>8.083388083605</v>
      </c>
      <c r="J46" s="1237" t="n">
        <v>10.73472705674</v>
      </c>
      <c r="K46" s="1237" t="n">
        <v>16.03737844461</v>
      </c>
    </row>
    <row r="47" customFormat="false" ht="16.5" hidden="false" customHeight="true" outlineLevel="0" collapsed="false">
      <c r="A47" s="1544" t="n">
        <v>2200</v>
      </c>
      <c r="B47" s="1548" t="n">
        <v>2100</v>
      </c>
      <c r="C47" s="1557" t="n">
        <v>12792.995355285</v>
      </c>
      <c r="D47" s="1558" t="n">
        <v>23659.8125399213</v>
      </c>
      <c r="E47" s="1558" t="n">
        <v>34589.0640961575</v>
      </c>
      <c r="F47" s="1558" t="n">
        <v>45455.8812807938</v>
      </c>
      <c r="G47" s="1237" t="n">
        <v>2.876930263815</v>
      </c>
      <c r="H47" s="1237" t="n">
        <v>5.56521085563</v>
      </c>
      <c r="I47" s="1237" t="n">
        <v>8.283264691245</v>
      </c>
      <c r="J47" s="1237" t="n">
        <v>11.00122671426</v>
      </c>
      <c r="K47" s="1237" t="n">
        <v>16.43712354189</v>
      </c>
    </row>
    <row r="48" customFormat="false" ht="16.5" hidden="false" customHeight="true" outlineLevel="0" collapsed="false">
      <c r="A48" s="1544" t="n">
        <v>2250</v>
      </c>
      <c r="B48" s="1548" t="n">
        <v>2150</v>
      </c>
      <c r="C48" s="1557" t="n">
        <v>13015.3944489525</v>
      </c>
      <c r="D48" s="1558" t="n">
        <v>24104.6105960475</v>
      </c>
      <c r="E48" s="1558" t="n">
        <v>35256.2612459513</v>
      </c>
      <c r="F48" s="1558" t="n">
        <v>46345.477524255</v>
      </c>
      <c r="G48" s="1237" t="n">
        <v>2.943552653695</v>
      </c>
      <c r="H48" s="1237" t="n">
        <v>5.69846276339</v>
      </c>
      <c r="I48" s="1237" t="n">
        <v>8.483141298885</v>
      </c>
      <c r="J48" s="1237" t="n">
        <v>11.26772637178</v>
      </c>
      <c r="K48" s="1237" t="n">
        <v>16.83686863917</v>
      </c>
    </row>
    <row r="49" customFormat="false" ht="16.5" hidden="false" customHeight="true" outlineLevel="0" collapsed="false">
      <c r="A49" s="1544" t="n">
        <v>2300</v>
      </c>
      <c r="B49" s="1548" t="n">
        <v>2200</v>
      </c>
      <c r="C49" s="1557" t="n">
        <v>13237.7934114113</v>
      </c>
      <c r="D49" s="1558" t="n">
        <v>24549.4087833825</v>
      </c>
      <c r="E49" s="1558" t="n">
        <v>35923.458395745</v>
      </c>
      <c r="F49" s="1558" t="n">
        <v>47235.0737677163</v>
      </c>
      <c r="G49" s="1237" t="n">
        <v>3.010175043575</v>
      </c>
      <c r="H49" s="1237" t="n">
        <v>5.83171467115</v>
      </c>
      <c r="I49" s="1237" t="n">
        <v>8.683017906525</v>
      </c>
      <c r="J49" s="1237" t="n">
        <v>11.5342260293</v>
      </c>
      <c r="K49" s="1237" t="n">
        <v>17.23661373645</v>
      </c>
    </row>
    <row r="50" customFormat="false" ht="16.5" hidden="false" customHeight="true" outlineLevel="0" collapsed="false">
      <c r="A50" s="1544" t="n">
        <v>2350</v>
      </c>
      <c r="B50" s="1548" t="n">
        <v>2250</v>
      </c>
      <c r="C50" s="1557" t="n">
        <v>13460.1925050788</v>
      </c>
      <c r="D50" s="1558" t="n">
        <v>24994.2068395088</v>
      </c>
      <c r="E50" s="1558" t="n">
        <v>36590.6555455388</v>
      </c>
      <c r="F50" s="1558" t="n">
        <v>48124.6698799688</v>
      </c>
      <c r="G50" s="1237" t="n">
        <v>3.076797433455</v>
      </c>
      <c r="H50" s="1237" t="n">
        <v>5.96496657891</v>
      </c>
      <c r="I50" s="1237" t="n">
        <v>8.882894514165</v>
      </c>
      <c r="J50" s="1237" t="n">
        <v>11.80072568682</v>
      </c>
      <c r="K50" s="1237" t="n">
        <v>17.63635883373</v>
      </c>
    </row>
    <row r="51" customFormat="false" ht="16.5" hidden="false" customHeight="true" outlineLevel="0" collapsed="false">
      <c r="A51" s="1544" t="n">
        <v>2400</v>
      </c>
      <c r="B51" s="1548" t="n">
        <v>2300</v>
      </c>
      <c r="C51" s="1557" t="n">
        <v>13682.5915987463</v>
      </c>
      <c r="D51" s="1558" t="n">
        <v>25439.004895635</v>
      </c>
      <c r="E51" s="1558" t="n">
        <v>37257.8526953325</v>
      </c>
      <c r="F51" s="1558" t="n">
        <v>49014.26612343</v>
      </c>
      <c r="G51" s="1237" t="n">
        <v>3.143419823335</v>
      </c>
      <c r="H51" s="1237" t="n">
        <v>6.09821848667</v>
      </c>
      <c r="I51" s="1237" t="n">
        <v>9.082771121805</v>
      </c>
      <c r="J51" s="1237" t="n">
        <v>12.06722534434</v>
      </c>
      <c r="K51" s="1237" t="n">
        <v>18.03610393101</v>
      </c>
    </row>
    <row r="52" customFormat="false" ht="16.5" hidden="false" customHeight="true" outlineLevel="0" collapsed="false">
      <c r="A52" s="1544" t="n">
        <v>2450</v>
      </c>
      <c r="B52" s="1548" t="n">
        <v>2350</v>
      </c>
      <c r="C52" s="1557" t="n">
        <v>13904.990561205</v>
      </c>
      <c r="D52" s="1558" t="n">
        <v>25883.80308297</v>
      </c>
      <c r="E52" s="1558" t="n">
        <v>37925.0498451263</v>
      </c>
      <c r="F52" s="1558" t="n">
        <v>49903.8622356825</v>
      </c>
      <c r="G52" s="1237" t="n">
        <v>3.216042213215</v>
      </c>
      <c r="H52" s="1237" t="n">
        <v>6.23147626579</v>
      </c>
      <c r="I52" s="1237" t="n">
        <v>9.282656960205</v>
      </c>
      <c r="J52" s="1237" t="n">
        <v>12.33373325582</v>
      </c>
      <c r="K52" s="1237" t="n">
        <v>18.43585825905</v>
      </c>
    </row>
    <row r="53" customFormat="false" ht="16.5" hidden="false" customHeight="true" outlineLevel="0" collapsed="false">
      <c r="A53" s="1544" t="n">
        <v>2500</v>
      </c>
      <c r="B53" s="1548" t="n">
        <v>2400</v>
      </c>
      <c r="C53" s="1557" t="n">
        <v>14127.3896548725</v>
      </c>
      <c r="D53" s="1558" t="n">
        <v>26328.6011390963</v>
      </c>
      <c r="E53" s="1558" t="n">
        <v>38592.24699492</v>
      </c>
      <c r="F53" s="1558" t="n">
        <v>50793.4584791438</v>
      </c>
      <c r="G53" s="1237" t="n">
        <v>3.282664603095</v>
      </c>
      <c r="H53" s="1237" t="n">
        <v>6.36472817355</v>
      </c>
      <c r="I53" s="1237" t="n">
        <v>9.482533567845</v>
      </c>
      <c r="J53" s="1237" t="n">
        <v>12.60023291334</v>
      </c>
      <c r="K53" s="1237" t="n">
        <v>18.83560335633</v>
      </c>
    </row>
    <row r="54" customFormat="false" ht="16.5" hidden="false" customHeight="true" outlineLevel="0" collapsed="false">
      <c r="A54" s="1544" t="n">
        <v>2550</v>
      </c>
      <c r="B54" s="1548" t="n">
        <v>2450</v>
      </c>
      <c r="C54" s="1557" t="n">
        <v>14349.78874854</v>
      </c>
      <c r="D54" s="1558" t="n">
        <v>26773.3991952225</v>
      </c>
      <c r="E54" s="1558" t="n">
        <v>39259.4441447138</v>
      </c>
      <c r="F54" s="1558" t="n">
        <v>51683.054722605</v>
      </c>
      <c r="G54" s="1237" t="n">
        <v>3.349286992975</v>
      </c>
      <c r="H54" s="1237" t="n">
        <v>6.49798008131</v>
      </c>
      <c r="I54" s="1237" t="n">
        <v>9.682410175485</v>
      </c>
      <c r="J54" s="1237" t="n">
        <v>12.86673257086</v>
      </c>
      <c r="K54" s="1237" t="n">
        <v>19.23534845361</v>
      </c>
    </row>
    <row r="55" customFormat="false" ht="16.5" hidden="false" customHeight="true" outlineLevel="0" collapsed="false">
      <c r="A55" s="1544" t="n">
        <v>2600</v>
      </c>
      <c r="B55" s="1548" t="n">
        <v>2500</v>
      </c>
      <c r="C55" s="1557" t="n">
        <v>14572.1877109988</v>
      </c>
      <c r="D55" s="1558" t="n">
        <v>27218.1973825575</v>
      </c>
      <c r="E55" s="1558" t="n">
        <v>39926.6412945075</v>
      </c>
      <c r="F55" s="1558" t="n">
        <v>52572.6508348575</v>
      </c>
      <c r="G55" s="1237" t="n">
        <v>3.415909382855</v>
      </c>
      <c r="H55" s="1237" t="n">
        <v>6.63123198907</v>
      </c>
      <c r="I55" s="1237" t="n">
        <v>9.882286783125</v>
      </c>
      <c r="J55" s="1237" t="n">
        <v>13.13323222838</v>
      </c>
      <c r="K55" s="1237" t="n">
        <v>19.63509355089</v>
      </c>
    </row>
    <row r="56" customFormat="false" ht="16.5" hidden="false" customHeight="true" outlineLevel="0" collapsed="false">
      <c r="A56" s="1544" t="n">
        <v>2650</v>
      </c>
      <c r="B56" s="1548" t="n">
        <v>2550</v>
      </c>
      <c r="C56" s="1557" t="n">
        <v>14794.5868046663</v>
      </c>
      <c r="D56" s="1558" t="n">
        <v>27662.9954386838</v>
      </c>
      <c r="E56" s="1558" t="n">
        <v>40593.8384443013</v>
      </c>
      <c r="F56" s="1558" t="n">
        <v>53462.2470783188</v>
      </c>
      <c r="G56" s="1237" t="n">
        <v>3.482531772735</v>
      </c>
      <c r="H56" s="1237" t="n">
        <v>6.76448389683</v>
      </c>
      <c r="I56" s="1237" t="n">
        <v>10.082163390765</v>
      </c>
      <c r="J56" s="1237" t="n">
        <v>13.3997318859</v>
      </c>
      <c r="K56" s="1237" t="n">
        <v>20.03483864817</v>
      </c>
    </row>
    <row r="57" customFormat="false" ht="16.5" hidden="false" customHeight="true" outlineLevel="0" collapsed="false">
      <c r="A57" s="1544" t="n">
        <v>2700</v>
      </c>
      <c r="B57" s="1548" t="n">
        <v>2600</v>
      </c>
      <c r="C57" s="1557" t="n">
        <v>15066.0629567663</v>
      </c>
      <c r="D57" s="1558" t="n">
        <v>28190.3391499838</v>
      </c>
      <c r="E57" s="1558" t="n">
        <v>41392.6581764925</v>
      </c>
      <c r="F57" s="1558" t="n">
        <v>54516.93436971</v>
      </c>
      <c r="G57" s="1237" t="n">
        <v>3.588404162615</v>
      </c>
      <c r="H57" s="1237" t="n">
        <v>6.97623580459</v>
      </c>
      <c r="I57" s="1237" t="n">
        <v>10.399789998405</v>
      </c>
      <c r="J57" s="1237" t="n">
        <v>13.82323154342</v>
      </c>
      <c r="K57" s="1237" t="n">
        <v>20.67008374545</v>
      </c>
    </row>
    <row r="58" customFormat="false" ht="16.5" hidden="false" customHeight="true" outlineLevel="0" collapsed="false">
      <c r="A58" s="1544" t="n">
        <v>2750</v>
      </c>
      <c r="B58" s="1548" t="n">
        <v>2650</v>
      </c>
      <c r="C58" s="1557" t="n">
        <v>15288.461919225</v>
      </c>
      <c r="D58" s="1558" t="n">
        <v>28635.13720611</v>
      </c>
      <c r="E58" s="1558" t="n">
        <v>42059.8553262863</v>
      </c>
      <c r="F58" s="1558" t="n">
        <v>55406.5306131713</v>
      </c>
      <c r="G58" s="1237" t="n">
        <v>3.655026552495</v>
      </c>
      <c r="H58" s="1237" t="n">
        <v>7.10948771235</v>
      </c>
      <c r="I58" s="1237" t="n">
        <v>10.599666606045</v>
      </c>
      <c r="J58" s="1237" t="n">
        <v>14.08973120094</v>
      </c>
      <c r="K58" s="1237" t="n">
        <v>21.06982884273</v>
      </c>
    </row>
    <row r="59" customFormat="false" ht="16.5" hidden="false" customHeight="true" outlineLevel="0" collapsed="false">
      <c r="A59" s="1544" t="n">
        <v>2800</v>
      </c>
      <c r="B59" s="1548" t="n">
        <v>2700</v>
      </c>
      <c r="C59" s="1557" t="n">
        <v>15510.8610128925</v>
      </c>
      <c r="D59" s="1558" t="n">
        <v>29079.9352622363</v>
      </c>
      <c r="E59" s="1558" t="n">
        <v>42727.05247608</v>
      </c>
      <c r="F59" s="1558" t="n">
        <v>56296.1268566325</v>
      </c>
      <c r="G59" s="1237" t="n">
        <v>3.721648942375</v>
      </c>
      <c r="H59" s="1237" t="n">
        <v>7.24273962011</v>
      </c>
      <c r="I59" s="1237" t="n">
        <v>10.799543213685</v>
      </c>
      <c r="J59" s="1237" t="n">
        <v>14.35623085846</v>
      </c>
      <c r="K59" s="1237" t="n">
        <v>21.46957394001</v>
      </c>
    </row>
    <row r="60" customFormat="false" ht="16.5" hidden="false" customHeight="true" outlineLevel="0" collapsed="false">
      <c r="A60" s="1544" t="n">
        <v>2850</v>
      </c>
      <c r="B60" s="1548" t="n">
        <v>2750</v>
      </c>
      <c r="C60" s="1557" t="n">
        <v>15733.26010656</v>
      </c>
      <c r="D60" s="1558" t="n">
        <v>29524.7334495713</v>
      </c>
      <c r="E60" s="1558" t="n">
        <v>43394.2496258738</v>
      </c>
      <c r="F60" s="1558" t="n">
        <v>57185.722968885</v>
      </c>
      <c r="G60" s="1237" t="n">
        <v>3.788271332255</v>
      </c>
      <c r="H60" s="1237" t="n">
        <v>7.37599152787</v>
      </c>
      <c r="I60" s="1237" t="n">
        <v>10.999419821325</v>
      </c>
      <c r="J60" s="1237" t="n">
        <v>14.62273051598</v>
      </c>
      <c r="K60" s="1237" t="n">
        <v>21.86931903729</v>
      </c>
    </row>
    <row r="61" customFormat="false" ht="16.5" hidden="false" customHeight="true" outlineLevel="0" collapsed="false">
      <c r="A61" s="1544" t="n">
        <v>2900</v>
      </c>
      <c r="B61" s="1548" t="n">
        <v>2800</v>
      </c>
      <c r="C61" s="1557" t="n">
        <v>15955.6590690188</v>
      </c>
      <c r="D61" s="1558" t="n">
        <v>29969.5315056975</v>
      </c>
      <c r="E61" s="1558" t="n">
        <v>44061.4467756675</v>
      </c>
      <c r="F61" s="1558" t="n">
        <v>58075.3192123463</v>
      </c>
      <c r="G61" s="1237" t="n">
        <v>3.854893722135</v>
      </c>
      <c r="H61" s="1237" t="n">
        <v>7.50924343563</v>
      </c>
      <c r="I61" s="1237" t="n">
        <v>11.199296428965</v>
      </c>
      <c r="J61" s="1237" t="n">
        <v>14.8892301735</v>
      </c>
      <c r="K61" s="1237" t="n">
        <v>22.26906413457</v>
      </c>
    </row>
    <row r="62" customFormat="false" ht="16.5" hidden="false" customHeight="true" outlineLevel="0" collapsed="false">
      <c r="A62" s="1544" t="n">
        <v>2950</v>
      </c>
      <c r="B62" s="1548" t="n">
        <v>2850</v>
      </c>
      <c r="C62" s="1557" t="n">
        <v>16178.0581626863</v>
      </c>
      <c r="D62" s="1558" t="n">
        <v>30414.3295618238</v>
      </c>
      <c r="E62" s="1558" t="n">
        <v>44728.6439254613</v>
      </c>
      <c r="F62" s="1558" t="n">
        <v>58964.9154558075</v>
      </c>
      <c r="G62" s="1237" t="n">
        <v>3.921516112015</v>
      </c>
      <c r="H62" s="1237" t="n">
        <v>7.64249534339</v>
      </c>
      <c r="I62" s="1237" t="n">
        <v>11.399173036605</v>
      </c>
      <c r="J62" s="1237" t="n">
        <v>15.15572983102</v>
      </c>
      <c r="K62" s="1237" t="n">
        <v>22.66880923185</v>
      </c>
    </row>
    <row r="63" customFormat="false" ht="16.5" hidden="false" customHeight="true" outlineLevel="0" collapsed="false">
      <c r="A63" s="1544" t="n">
        <v>3000</v>
      </c>
      <c r="B63" s="1548" t="n">
        <v>2900</v>
      </c>
      <c r="C63" s="1559" t="n">
        <v>16400.4572563538</v>
      </c>
      <c r="D63" s="1560" t="n">
        <v>30859.1277491588</v>
      </c>
      <c r="E63" s="1560" t="n">
        <v>45395.841075255</v>
      </c>
      <c r="F63" s="1560" t="n">
        <v>59854.51156806</v>
      </c>
      <c r="G63" s="1237" t="n">
        <v>3.988138501895</v>
      </c>
      <c r="H63" s="1237" t="n">
        <v>7.77574725115</v>
      </c>
      <c r="I63" s="1237" t="n">
        <v>11.599049644245</v>
      </c>
      <c r="J63" s="1237" t="n">
        <v>15.42222948854</v>
      </c>
      <c r="K63" s="1237" t="n">
        <v>23.06855432913</v>
      </c>
    </row>
    <row r="64" customFormat="false" ht="15" hidden="false" customHeight="false" outlineLevel="0" collapsed="false">
      <c r="A64" s="1561" t="s">
        <v>582</v>
      </c>
      <c r="B64" s="1561"/>
      <c r="C64" s="1561"/>
      <c r="D64" s="1561"/>
      <c r="E64" s="1561"/>
      <c r="F64" s="1561"/>
      <c r="G64" s="1505"/>
      <c r="H64" s="1505"/>
      <c r="I64" s="1505"/>
      <c r="J64" s="1505"/>
      <c r="K64" s="1505"/>
    </row>
    <row r="65" customFormat="false" ht="15.75" hidden="false" customHeight="false" outlineLevel="0" collapsed="false">
      <c r="A65" s="1561"/>
      <c r="B65" s="1561"/>
      <c r="C65" s="1561"/>
      <c r="D65" s="1561"/>
      <c r="E65" s="1561"/>
      <c r="F65" s="1561"/>
      <c r="G65" s="1505"/>
      <c r="H65" s="1505"/>
      <c r="I65" s="1505"/>
      <c r="J65" s="1505"/>
      <c r="K65" s="1505"/>
    </row>
    <row r="66" customFormat="false" ht="16.5" hidden="false" customHeight="false" outlineLevel="0" collapsed="false">
      <c r="A66" s="1562"/>
      <c r="B66" s="1562"/>
      <c r="C66" s="1563"/>
      <c r="D66" s="1563"/>
      <c r="E66" s="1563"/>
      <c r="F66" s="1563"/>
      <c r="G66" s="1505"/>
      <c r="H66" s="1505"/>
      <c r="I66" s="1505"/>
      <c r="J66" s="1505"/>
      <c r="K66" s="1505"/>
    </row>
    <row r="67" customFormat="false" ht="16.5" hidden="false" customHeight="false" outlineLevel="0" collapsed="false">
      <c r="A67" s="1564" t="s">
        <v>568</v>
      </c>
      <c r="B67" s="1564"/>
      <c r="C67" s="1565" t="s">
        <v>583</v>
      </c>
      <c r="D67" s="1565" t="s">
        <v>584</v>
      </c>
      <c r="E67" s="1565" t="s">
        <v>585</v>
      </c>
      <c r="F67" s="1565" t="s">
        <v>586</v>
      </c>
    </row>
    <row r="68" customFormat="false" ht="16.5" hidden="false" customHeight="false" outlineLevel="0" collapsed="false">
      <c r="A68" s="1566" t="s">
        <v>574</v>
      </c>
      <c r="B68" s="1566"/>
      <c r="C68" s="1565" t="n">
        <v>65</v>
      </c>
      <c r="D68" s="1565" t="s">
        <v>587</v>
      </c>
      <c r="E68" s="1565" t="s">
        <v>587</v>
      </c>
      <c r="F68" s="1565" t="n">
        <v>130</v>
      </c>
    </row>
    <row r="69" customFormat="false" ht="16.5" hidden="false" customHeight="false" outlineLevel="0" collapsed="false">
      <c r="A69" s="1567" t="s">
        <v>132</v>
      </c>
      <c r="B69" s="1567"/>
      <c r="C69" s="1564" t="n">
        <v>130</v>
      </c>
      <c r="D69" s="1564" t="s">
        <v>588</v>
      </c>
      <c r="E69" s="1564" t="s">
        <v>589</v>
      </c>
      <c r="F69" s="1564" t="n">
        <v>260</v>
      </c>
    </row>
    <row r="70" customFormat="false" ht="16.5" hidden="false" customHeight="false" outlineLevel="0" collapsed="false">
      <c r="A70" s="1567" t="s">
        <v>578</v>
      </c>
      <c r="B70" s="1567"/>
      <c r="C70" s="1564" t="n">
        <v>2</v>
      </c>
      <c r="D70" s="1564" t="n">
        <v>4</v>
      </c>
      <c r="E70" s="1564" t="n">
        <v>6</v>
      </c>
      <c r="F70" s="1564" t="n">
        <v>8</v>
      </c>
    </row>
    <row r="71" customFormat="false" ht="138.75" hidden="false" customHeight="true" outlineLevel="0" collapsed="false">
      <c r="A71" s="1568" t="s">
        <v>115</v>
      </c>
      <c r="B71" s="1564" t="s">
        <v>579</v>
      </c>
      <c r="C71" s="1551"/>
      <c r="D71" s="1551"/>
      <c r="E71" s="1551"/>
      <c r="F71" s="1551"/>
    </row>
    <row r="72" customFormat="false" ht="16.5" hidden="false" customHeight="false" outlineLevel="0" collapsed="false">
      <c r="A72" s="1568"/>
      <c r="B72" s="1564"/>
      <c r="C72" s="1552" t="s">
        <v>580</v>
      </c>
      <c r="D72" s="1552"/>
      <c r="E72" s="1552"/>
      <c r="F72" s="1552"/>
    </row>
    <row r="73" customFormat="false" ht="15" hidden="false" customHeight="false" outlineLevel="0" collapsed="false">
      <c r="A73" s="1569" t="s">
        <v>581</v>
      </c>
      <c r="B73" s="1569"/>
      <c r="C73" s="1569"/>
      <c r="D73" s="1569"/>
      <c r="E73" s="1569"/>
      <c r="F73" s="1554" t="n">
        <v>1000</v>
      </c>
    </row>
    <row r="74" customFormat="false" ht="15" hidden="false" customHeight="false" outlineLevel="0" collapsed="false">
      <c r="A74" s="1569"/>
      <c r="B74" s="1569"/>
      <c r="C74" s="1569"/>
      <c r="D74" s="1569"/>
      <c r="E74" s="1569"/>
      <c r="F74" s="1554"/>
    </row>
    <row r="75" customFormat="false" ht="15.75" hidden="false" customHeight="false" outlineLevel="0" collapsed="false">
      <c r="A75" s="1569"/>
      <c r="B75" s="1569"/>
      <c r="C75" s="1569"/>
      <c r="D75" s="1569"/>
      <c r="E75" s="1569"/>
      <c r="F75" s="1554"/>
    </row>
    <row r="76" customFormat="false" ht="16.5" hidden="false" customHeight="false" outlineLevel="0" collapsed="false">
      <c r="A76" s="1564" t="n">
        <v>500</v>
      </c>
      <c r="B76" s="1567" t="n">
        <v>400</v>
      </c>
      <c r="C76" s="1555" t="n">
        <v>8726.56498429875</v>
      </c>
      <c r="D76" s="1556" t="n">
        <v>14231.6962812338</v>
      </c>
      <c r="E76" s="1556" t="n">
        <v>19789.8969252375</v>
      </c>
      <c r="F76" s="1556" t="n">
        <v>25295.0282221725</v>
      </c>
      <c r="G76" s="1237" t="n">
        <v>28256.8712470559</v>
      </c>
    </row>
    <row r="77" customFormat="false" ht="16.5" hidden="false" customHeight="false" outlineLevel="0" collapsed="false">
      <c r="A77" s="1564" t="n">
        <v>550</v>
      </c>
      <c r="B77" s="1567" t="n">
        <v>450</v>
      </c>
      <c r="C77" s="1557" t="n">
        <v>9104.64339105</v>
      </c>
      <c r="D77" s="1558" t="n">
        <v>14987.8530947363</v>
      </c>
      <c r="E77" s="1558" t="n">
        <v>20924.1320142825</v>
      </c>
      <c r="F77" s="1558" t="n">
        <v>26807.3417179688</v>
      </c>
      <c r="G77" s="1237" t="n">
        <v>30059.1480536903</v>
      </c>
    </row>
    <row r="78" customFormat="false" ht="16.5" hidden="false" customHeight="false" outlineLevel="0" collapsed="false">
      <c r="A78" s="1564" t="n">
        <v>600</v>
      </c>
      <c r="B78" s="1567" t="n">
        <v>500</v>
      </c>
      <c r="C78" s="1557" t="n">
        <v>9482.72179780125</v>
      </c>
      <c r="D78" s="1558" t="n">
        <v>15744.0099082388</v>
      </c>
      <c r="E78" s="1558" t="n">
        <v>22058.3672345363</v>
      </c>
      <c r="F78" s="1558" t="n">
        <v>28319.6553449738</v>
      </c>
      <c r="G78" s="1237" t="n">
        <v>31861.4248603248</v>
      </c>
    </row>
    <row r="79" customFormat="false" ht="16.5" hidden="false" customHeight="false" outlineLevel="0" collapsed="false">
      <c r="A79" s="1564" t="n">
        <v>650</v>
      </c>
      <c r="B79" s="1567" t="n">
        <v>550</v>
      </c>
      <c r="C79" s="1557" t="n">
        <v>9860.8002045525</v>
      </c>
      <c r="D79" s="1558" t="n">
        <v>16500.1665905325</v>
      </c>
      <c r="E79" s="1558" t="n">
        <v>23192.6023235813</v>
      </c>
      <c r="F79" s="1558" t="n">
        <v>29831.96884077</v>
      </c>
      <c r="G79" s="1237" t="n">
        <v>33663.7016669592</v>
      </c>
    </row>
    <row r="80" customFormat="false" ht="16.5" hidden="false" customHeight="false" outlineLevel="0" collapsed="false">
      <c r="A80" s="1564" t="n">
        <v>700</v>
      </c>
      <c r="B80" s="1567" t="n">
        <v>600</v>
      </c>
      <c r="C80" s="1557" t="n">
        <v>10238.878480095</v>
      </c>
      <c r="D80" s="1558" t="n">
        <v>17256.323404035</v>
      </c>
      <c r="E80" s="1558" t="n">
        <v>24326.837543835</v>
      </c>
      <c r="F80" s="1558" t="n">
        <v>31344.2823365663</v>
      </c>
      <c r="G80" s="1237" t="n">
        <v>35465.9784735936</v>
      </c>
    </row>
    <row r="81" customFormat="false" ht="16.5" hidden="false" customHeight="false" outlineLevel="0" collapsed="false">
      <c r="A81" s="1564" t="n">
        <v>750</v>
      </c>
      <c r="B81" s="1567" t="n">
        <v>650</v>
      </c>
      <c r="C81" s="1557" t="n">
        <v>10616.9568868463</v>
      </c>
      <c r="D81" s="1558" t="n">
        <v>18012.4802175375</v>
      </c>
      <c r="E81" s="1558" t="n">
        <v>25461.07263288</v>
      </c>
      <c r="F81" s="1558" t="n">
        <v>32856.5959635713</v>
      </c>
      <c r="G81" s="1237" t="n">
        <v>37268.255280228</v>
      </c>
    </row>
    <row r="82" customFormat="false" ht="16.5" hidden="false" customHeight="false" outlineLevel="0" collapsed="false">
      <c r="A82" s="1564" t="n">
        <v>800</v>
      </c>
      <c r="B82" s="1567" t="n">
        <v>700</v>
      </c>
      <c r="C82" s="1557" t="n">
        <v>10995.0352935975</v>
      </c>
      <c r="D82" s="1558" t="n">
        <v>18768.6368998313</v>
      </c>
      <c r="E82" s="1558" t="n">
        <v>26595.307721925</v>
      </c>
      <c r="F82" s="1558" t="n">
        <v>34368.9094593675</v>
      </c>
      <c r="G82" s="1237" t="n">
        <v>39070.5320868624</v>
      </c>
    </row>
    <row r="83" customFormat="false" ht="16.5" hidden="false" customHeight="false" outlineLevel="0" collapsed="false">
      <c r="A83" s="1564" t="n">
        <v>850</v>
      </c>
      <c r="B83" s="1567" t="n">
        <v>750</v>
      </c>
      <c r="C83" s="1557" t="n">
        <v>11373.1137003488</v>
      </c>
      <c r="D83" s="1558" t="n">
        <v>19524.7937133338</v>
      </c>
      <c r="E83" s="1558" t="n">
        <v>27729.5429421788</v>
      </c>
      <c r="F83" s="1558" t="n">
        <v>35881.2229551638</v>
      </c>
      <c r="G83" s="1237" t="n">
        <v>40872.8088934968</v>
      </c>
    </row>
    <row r="84" customFormat="false" ht="16.5" hidden="false" customHeight="false" outlineLevel="0" collapsed="false">
      <c r="A84" s="1564" t="n">
        <v>900</v>
      </c>
      <c r="B84" s="1567" t="n">
        <v>800</v>
      </c>
      <c r="C84" s="1557" t="n">
        <v>11751.1921071</v>
      </c>
      <c r="D84" s="1558" t="n">
        <v>20280.9505268363</v>
      </c>
      <c r="E84" s="1558" t="n">
        <v>28863.7780312238</v>
      </c>
      <c r="F84" s="1558" t="n">
        <v>37393.53645096</v>
      </c>
      <c r="G84" s="1237" t="n">
        <v>42675.0857001312</v>
      </c>
    </row>
    <row r="85" customFormat="false" ht="16.5" hidden="false" customHeight="false" outlineLevel="0" collapsed="false">
      <c r="A85" s="1564" t="n">
        <v>950</v>
      </c>
      <c r="B85" s="1567" t="n">
        <v>850</v>
      </c>
      <c r="C85" s="1557" t="n">
        <v>12129.2703826425</v>
      </c>
      <c r="D85" s="1558" t="n">
        <v>21037.10720913</v>
      </c>
      <c r="E85" s="1558" t="n">
        <v>29998.0132514775</v>
      </c>
      <c r="F85" s="1558" t="n">
        <v>38905.850077965</v>
      </c>
      <c r="G85" s="1237" t="n">
        <v>44477.3625067657</v>
      </c>
    </row>
    <row r="86" customFormat="false" ht="16.5" hidden="false" customHeight="false" outlineLevel="0" collapsed="false">
      <c r="A86" s="1564" t="n">
        <v>1000</v>
      </c>
      <c r="B86" s="1567" t="n">
        <v>900</v>
      </c>
      <c r="C86" s="1557" t="n">
        <v>12507.3487893938</v>
      </c>
      <c r="D86" s="1558" t="n">
        <v>21793.2640226325</v>
      </c>
      <c r="E86" s="1558" t="n">
        <v>31132.2483405225</v>
      </c>
      <c r="F86" s="1558" t="n">
        <v>40418.1635737613</v>
      </c>
      <c r="G86" s="1237" t="n">
        <v>46279.6393134001</v>
      </c>
    </row>
    <row r="87" customFormat="false" ht="16.5" hidden="false" customHeight="false" outlineLevel="0" collapsed="false">
      <c r="A87" s="1564" t="n">
        <v>1050</v>
      </c>
      <c r="B87" s="1567" t="n">
        <v>950</v>
      </c>
      <c r="C87" s="1557" t="n">
        <v>12885.427196145</v>
      </c>
      <c r="D87" s="1558" t="n">
        <v>22549.4207049263</v>
      </c>
      <c r="E87" s="1558" t="n">
        <v>32266.4835607763</v>
      </c>
      <c r="F87" s="1558" t="n">
        <v>41930.4770695575</v>
      </c>
      <c r="G87" s="1237" t="n">
        <v>48081.9161200345</v>
      </c>
    </row>
    <row r="88" customFormat="false" ht="16.5" hidden="false" customHeight="false" outlineLevel="0" collapsed="false">
      <c r="A88" s="1564" t="n">
        <v>1100</v>
      </c>
      <c r="B88" s="1567" t="n">
        <v>1000</v>
      </c>
      <c r="C88" s="1557" t="n">
        <v>13263.5056028963</v>
      </c>
      <c r="D88" s="1558" t="n">
        <v>23305.5775184288</v>
      </c>
      <c r="E88" s="1558" t="n">
        <v>33400.7186498213</v>
      </c>
      <c r="F88" s="1558" t="n">
        <v>43442.7905653538</v>
      </c>
      <c r="G88" s="1237" t="n">
        <v>49884.1929266689</v>
      </c>
    </row>
    <row r="89" customFormat="false" ht="16.5" hidden="false" customHeight="false" outlineLevel="0" collapsed="false">
      <c r="A89" s="1564" t="n">
        <v>1150</v>
      </c>
      <c r="B89" s="1567" t="n">
        <v>1050</v>
      </c>
      <c r="C89" s="1557" t="n">
        <v>13641.5840096475</v>
      </c>
      <c r="D89" s="1558" t="n">
        <v>24061.7343319313</v>
      </c>
      <c r="E89" s="1558" t="n">
        <v>34534.953870075</v>
      </c>
      <c r="F89" s="1558" t="n">
        <v>44955.1041923588</v>
      </c>
      <c r="G89" s="1237" t="n">
        <v>51686.4697333033</v>
      </c>
    </row>
    <row r="90" customFormat="false" ht="16.5" hidden="false" customHeight="false" outlineLevel="0" collapsed="false">
      <c r="A90" s="1564" t="n">
        <v>1200</v>
      </c>
      <c r="B90" s="1567" t="n">
        <v>1100</v>
      </c>
      <c r="C90" s="1557" t="n">
        <v>14103.0933370088</v>
      </c>
      <c r="D90" s="1558" t="n">
        <v>24958.2185099325</v>
      </c>
      <c r="E90" s="1558" t="n">
        <v>35892.9475066463</v>
      </c>
      <c r="F90" s="1558" t="n">
        <v>46748.07267957</v>
      </c>
      <c r="G90" s="1237" t="n">
        <v>53789.3727348528</v>
      </c>
    </row>
    <row r="91" customFormat="false" ht="16.5" hidden="false" customHeight="false" outlineLevel="0" collapsed="false">
      <c r="A91" s="1564" t="n">
        <v>1250</v>
      </c>
      <c r="B91" s="1567" t="n">
        <v>1150</v>
      </c>
      <c r="C91" s="1557" t="n">
        <v>14481.17174376</v>
      </c>
      <c r="D91" s="1558" t="n">
        <v>25714.375323435</v>
      </c>
      <c r="E91" s="1558" t="n">
        <v>37027.1825956913</v>
      </c>
      <c r="F91" s="1558" t="n">
        <v>48260.3861753663</v>
      </c>
      <c r="G91" s="1237" t="n">
        <v>55591.6495414872</v>
      </c>
    </row>
    <row r="92" customFormat="false" ht="16.5" hidden="false" customHeight="false" outlineLevel="0" collapsed="false">
      <c r="A92" s="1564" t="n">
        <v>1300</v>
      </c>
      <c r="B92" s="1567" t="n">
        <v>1200</v>
      </c>
      <c r="C92" s="1557" t="n">
        <v>14859.2501505113</v>
      </c>
      <c r="D92" s="1558" t="n">
        <v>26470.5321369375</v>
      </c>
      <c r="E92" s="1558" t="n">
        <v>38161.417815945</v>
      </c>
      <c r="F92" s="1558" t="n">
        <v>49772.6996711625</v>
      </c>
      <c r="G92" s="1237" t="n">
        <v>57393.9263481216</v>
      </c>
    </row>
    <row r="93" customFormat="false" ht="16.5" hidden="false" customHeight="false" outlineLevel="0" collapsed="false">
      <c r="A93" s="1564" t="n">
        <v>1350</v>
      </c>
      <c r="B93" s="1567" t="n">
        <v>1250</v>
      </c>
      <c r="C93" s="1557" t="n">
        <v>15237.3285572625</v>
      </c>
      <c r="D93" s="1558" t="n">
        <v>27226.6888192313</v>
      </c>
      <c r="E93" s="1558" t="n">
        <v>39295.65290499</v>
      </c>
      <c r="F93" s="1558" t="n">
        <v>51285.0132981675</v>
      </c>
      <c r="G93" s="1237" t="n">
        <v>59196.203154756</v>
      </c>
    </row>
    <row r="94" customFormat="false" ht="16.5" hidden="false" customHeight="false" outlineLevel="0" collapsed="false">
      <c r="A94" s="1564" t="n">
        <v>1400</v>
      </c>
      <c r="B94" s="1567" t="n">
        <v>1300</v>
      </c>
      <c r="C94" s="1557" t="n">
        <v>15615.4069640138</v>
      </c>
      <c r="D94" s="1558" t="n">
        <v>27982.8456327338</v>
      </c>
      <c r="E94" s="1558" t="n">
        <v>40429.8881252438</v>
      </c>
      <c r="F94" s="1558" t="n">
        <v>52797.3267939638</v>
      </c>
      <c r="G94" s="1237" t="n">
        <v>60998.4799613904</v>
      </c>
    </row>
    <row r="95" customFormat="false" ht="16.5" hidden="false" customHeight="false" outlineLevel="0" collapsed="false">
      <c r="A95" s="1564" t="n">
        <v>1450</v>
      </c>
      <c r="B95" s="1567" t="n">
        <v>1350</v>
      </c>
      <c r="C95" s="1557" t="n">
        <v>15993.485370765</v>
      </c>
      <c r="D95" s="1558" t="n">
        <v>28739.0023150275</v>
      </c>
      <c r="E95" s="1558" t="n">
        <v>41564.1232142888</v>
      </c>
      <c r="F95" s="1558" t="n">
        <v>54309.64028976</v>
      </c>
      <c r="G95" s="1237" t="n">
        <v>62800.7567680249</v>
      </c>
    </row>
    <row r="96" customFormat="false" ht="16.5" hidden="false" customHeight="false" outlineLevel="0" collapsed="false">
      <c r="A96" s="1564" t="n">
        <v>1500</v>
      </c>
      <c r="B96" s="1567" t="n">
        <v>1400</v>
      </c>
      <c r="C96" s="1557" t="n">
        <v>16371.5636463075</v>
      </c>
      <c r="D96" s="1558" t="n">
        <v>29495.15912853</v>
      </c>
      <c r="E96" s="1558" t="n">
        <v>42698.3584345425</v>
      </c>
      <c r="F96" s="1558" t="n">
        <v>55821.9537855563</v>
      </c>
      <c r="G96" s="1237" t="n">
        <v>64603.0335746593</v>
      </c>
    </row>
    <row r="97" customFormat="false" ht="16.5" hidden="false" customHeight="false" outlineLevel="0" collapsed="false">
      <c r="A97" s="1564" t="n">
        <v>1550</v>
      </c>
      <c r="B97" s="1567" t="n">
        <v>1450</v>
      </c>
      <c r="C97" s="1557" t="n">
        <v>16749.6420530588</v>
      </c>
      <c r="D97" s="1558" t="n">
        <v>30251.3159420325</v>
      </c>
      <c r="E97" s="1558" t="n">
        <v>43832.5935235875</v>
      </c>
      <c r="F97" s="1558" t="n">
        <v>57334.2674125613</v>
      </c>
      <c r="G97" s="1237" t="n">
        <v>66405.3103812937</v>
      </c>
    </row>
    <row r="98" customFormat="false" ht="16.5" hidden="false" customHeight="false" outlineLevel="0" collapsed="false">
      <c r="A98" s="1564" t="n">
        <v>1600</v>
      </c>
      <c r="B98" s="1567" t="n">
        <v>1500</v>
      </c>
      <c r="C98" s="1557" t="n">
        <v>17127.72045981</v>
      </c>
      <c r="D98" s="1558" t="n">
        <v>31007.4726243263</v>
      </c>
      <c r="E98" s="1558" t="n">
        <v>44966.8287438413</v>
      </c>
      <c r="F98" s="1558" t="n">
        <v>58846.5809083575</v>
      </c>
      <c r="G98" s="1237" t="n">
        <v>68207.5871879281</v>
      </c>
    </row>
    <row r="99" customFormat="false" ht="16.5" hidden="false" customHeight="false" outlineLevel="0" collapsed="false">
      <c r="A99" s="1564" t="n">
        <v>1650</v>
      </c>
      <c r="B99" s="1567" t="n">
        <v>1550</v>
      </c>
      <c r="C99" s="1557" t="n">
        <v>17505.7988665613</v>
      </c>
      <c r="D99" s="1558" t="n">
        <v>31763.6294378288</v>
      </c>
      <c r="E99" s="1558" t="n">
        <v>46101.0638328863</v>
      </c>
      <c r="F99" s="1558" t="n">
        <v>60358.8944041538</v>
      </c>
      <c r="G99" s="1237" t="n">
        <v>70009.8639945625</v>
      </c>
    </row>
    <row r="100" customFormat="false" ht="16.5" hidden="false" customHeight="false" outlineLevel="0" collapsed="false">
      <c r="A100" s="1564" t="n">
        <v>1700</v>
      </c>
      <c r="B100" s="1567" t="n">
        <v>1600</v>
      </c>
      <c r="C100" s="1557" t="n">
        <v>17883.8772733125</v>
      </c>
      <c r="D100" s="1558" t="n">
        <v>32519.7862513313</v>
      </c>
      <c r="E100" s="1558" t="n">
        <v>47235.2989219313</v>
      </c>
      <c r="F100" s="1558" t="n">
        <v>61871.20789995</v>
      </c>
      <c r="G100" s="1237" t="n">
        <v>71812.1408011969</v>
      </c>
    </row>
    <row r="101" customFormat="false" ht="16.5" hidden="false" customHeight="false" outlineLevel="0" collapsed="false">
      <c r="A101" s="1564" t="n">
        <v>1750</v>
      </c>
      <c r="B101" s="1567" t="n">
        <v>1650</v>
      </c>
      <c r="C101" s="1557" t="n">
        <v>18261.955548855</v>
      </c>
      <c r="D101" s="1558" t="n">
        <v>33275.942933625</v>
      </c>
      <c r="E101" s="1558" t="n">
        <v>48369.534142185</v>
      </c>
      <c r="F101" s="1558" t="n">
        <v>63383.521526955</v>
      </c>
      <c r="G101" s="1237" t="n">
        <v>73614.4176078313</v>
      </c>
    </row>
    <row r="102" customFormat="false" ht="16.5" hidden="false" customHeight="false" outlineLevel="0" collapsed="false">
      <c r="A102" s="1564" t="n">
        <v>1800</v>
      </c>
      <c r="B102" s="1567" t="n">
        <v>1700</v>
      </c>
      <c r="C102" s="1557" t="n">
        <v>18640.0339556063</v>
      </c>
      <c r="D102" s="1558" t="n">
        <v>34032.0997471275</v>
      </c>
      <c r="E102" s="1558" t="n">
        <v>49503.76923123</v>
      </c>
      <c r="F102" s="1558" t="n">
        <v>64895.8350227513</v>
      </c>
      <c r="G102" s="1237" t="n">
        <v>75416.6944144657</v>
      </c>
    </row>
    <row r="103" customFormat="false" ht="16.5" hidden="false" customHeight="false" outlineLevel="0" collapsed="false">
      <c r="A103" s="1564" t="n">
        <v>1850</v>
      </c>
      <c r="B103" s="1567" t="n">
        <v>1750</v>
      </c>
      <c r="C103" s="1557" t="n">
        <v>19018.1123623575</v>
      </c>
      <c r="D103" s="1558" t="n">
        <v>34788.2564294213</v>
      </c>
      <c r="E103" s="1558" t="n">
        <v>50638.0044514838</v>
      </c>
      <c r="F103" s="1558" t="n">
        <v>66408.1485185475</v>
      </c>
      <c r="G103" s="1237" t="n">
        <v>77218.9712211002</v>
      </c>
    </row>
    <row r="104" customFormat="false" ht="16.5" hidden="false" customHeight="false" outlineLevel="0" collapsed="false">
      <c r="A104" s="1564" t="n">
        <v>1900</v>
      </c>
      <c r="B104" s="1567" t="n">
        <v>1800</v>
      </c>
      <c r="C104" s="1557" t="n">
        <v>19396.1907691088</v>
      </c>
      <c r="D104" s="1558" t="n">
        <v>35544.4132429238</v>
      </c>
      <c r="E104" s="1558" t="n">
        <v>51772.2395405288</v>
      </c>
      <c r="F104" s="1558" t="n">
        <v>67920.4620143438</v>
      </c>
      <c r="G104" s="1237" t="n">
        <v>79021.2480277346</v>
      </c>
    </row>
    <row r="105" customFormat="false" ht="16.5" hidden="false" customHeight="false" outlineLevel="0" collapsed="false">
      <c r="A105" s="1564" t="n">
        <v>1950</v>
      </c>
      <c r="B105" s="1567" t="n">
        <v>1850</v>
      </c>
      <c r="C105" s="1557" t="n">
        <v>19857.7002276788</v>
      </c>
      <c r="D105" s="1558" t="n">
        <v>36440.8975521338</v>
      </c>
      <c r="E105" s="1558" t="n">
        <v>53130.2333083088</v>
      </c>
      <c r="F105" s="1558" t="n">
        <v>69713.4306327638</v>
      </c>
      <c r="G105" s="1237" t="n">
        <v>81124.1510292841</v>
      </c>
    </row>
    <row r="106" customFormat="false" ht="16.5" hidden="false" customHeight="false" outlineLevel="0" collapsed="false">
      <c r="A106" s="1564" t="n">
        <v>2000</v>
      </c>
      <c r="B106" s="1567" t="n">
        <v>1900</v>
      </c>
      <c r="C106" s="1557" t="n">
        <v>20235.7785032213</v>
      </c>
      <c r="D106" s="1558" t="n">
        <v>37197.0542344275</v>
      </c>
      <c r="E106" s="1558" t="n">
        <v>54264.4683973538</v>
      </c>
      <c r="F106" s="1558" t="n">
        <v>71225.74412856</v>
      </c>
      <c r="G106" s="1237" t="n">
        <v>82926.4278359185</v>
      </c>
    </row>
    <row r="107" customFormat="false" ht="16.5" hidden="false" customHeight="false" outlineLevel="0" collapsed="false">
      <c r="A107" s="1564" t="n">
        <v>2050</v>
      </c>
      <c r="B107" s="1567" t="n">
        <v>1950</v>
      </c>
      <c r="C107" s="1557" t="n">
        <v>20613.8569099725</v>
      </c>
      <c r="D107" s="1558" t="n">
        <v>37953.21104793</v>
      </c>
      <c r="E107" s="1558" t="n">
        <v>55398.7034863988</v>
      </c>
      <c r="F107" s="1558" t="n">
        <v>72738.0576243563</v>
      </c>
      <c r="G107" s="1237" t="n">
        <v>84728.7046425529</v>
      </c>
    </row>
    <row r="108" customFormat="false" ht="16.5" hidden="false" customHeight="false" outlineLevel="0" collapsed="false">
      <c r="A108" s="1564" t="n">
        <v>2100</v>
      </c>
      <c r="B108" s="1567" t="n">
        <v>2000</v>
      </c>
      <c r="C108" s="1557" t="n">
        <v>20991.9353167238</v>
      </c>
      <c r="D108" s="1558" t="n">
        <v>38709.3678614325</v>
      </c>
      <c r="E108" s="1558" t="n">
        <v>56532.9387066525</v>
      </c>
      <c r="F108" s="1558" t="n">
        <v>74250.3711201525</v>
      </c>
      <c r="G108" s="1237" t="n">
        <v>86530.9814491873</v>
      </c>
    </row>
    <row r="109" customFormat="false" ht="16.5" hidden="false" customHeight="false" outlineLevel="0" collapsed="false">
      <c r="A109" s="1564" t="n">
        <v>2150</v>
      </c>
      <c r="B109" s="1567" t="n">
        <v>2050</v>
      </c>
      <c r="C109" s="1557" t="n">
        <v>21370.013723475</v>
      </c>
      <c r="D109" s="1558" t="n">
        <v>39465.5245437263</v>
      </c>
      <c r="E109" s="1558" t="n">
        <v>57667.1737956975</v>
      </c>
      <c r="F109" s="1558" t="n">
        <v>75762.6847471575</v>
      </c>
      <c r="G109" s="1237" t="n">
        <v>88333.2582558217</v>
      </c>
    </row>
    <row r="110" customFormat="false" ht="16.5" hidden="false" customHeight="false" outlineLevel="0" collapsed="false">
      <c r="A110" s="1564" t="n">
        <v>2200</v>
      </c>
      <c r="B110" s="1567" t="n">
        <v>2100</v>
      </c>
      <c r="C110" s="1557" t="n">
        <v>21748.0921302263</v>
      </c>
      <c r="D110" s="1558" t="n">
        <v>40221.6813572288</v>
      </c>
      <c r="E110" s="1558" t="n">
        <v>58801.4090159513</v>
      </c>
      <c r="F110" s="1558" t="n">
        <v>77274.9982429538</v>
      </c>
      <c r="G110" s="1237" t="n">
        <v>90135.5350624561</v>
      </c>
    </row>
    <row r="111" customFormat="false" ht="16.5" hidden="false" customHeight="false" outlineLevel="0" collapsed="false">
      <c r="A111" s="1564" t="n">
        <v>2250</v>
      </c>
      <c r="B111" s="1567" t="n">
        <v>2150</v>
      </c>
      <c r="C111" s="1557" t="n">
        <v>22126.1705369775</v>
      </c>
      <c r="D111" s="1558" t="n">
        <v>40977.8380395225</v>
      </c>
      <c r="E111" s="1558" t="n">
        <v>59935.6441049963</v>
      </c>
      <c r="F111" s="1558" t="n">
        <v>78787.31173875</v>
      </c>
      <c r="G111" s="1237" t="n">
        <v>91937.8118690905</v>
      </c>
    </row>
    <row r="112" customFormat="false" ht="16.5" hidden="false" customHeight="false" outlineLevel="0" collapsed="false">
      <c r="A112" s="1564" t="n">
        <v>2300</v>
      </c>
      <c r="B112" s="1567" t="n">
        <v>2200</v>
      </c>
      <c r="C112" s="1557" t="n">
        <v>22504.24881252</v>
      </c>
      <c r="D112" s="1558" t="n">
        <v>41733.994853025</v>
      </c>
      <c r="E112" s="1558" t="n">
        <v>61069.87932525</v>
      </c>
      <c r="F112" s="1558" t="n">
        <v>80299.6252345463</v>
      </c>
      <c r="G112" s="1237" t="n">
        <v>93740.088675725</v>
      </c>
    </row>
    <row r="113" customFormat="false" ht="16.5" hidden="false" customHeight="false" outlineLevel="0" collapsed="false">
      <c r="A113" s="1564" t="n">
        <v>2350</v>
      </c>
      <c r="B113" s="1567" t="n">
        <v>2250</v>
      </c>
      <c r="C113" s="1557" t="n">
        <v>22882.3272192713</v>
      </c>
      <c r="D113" s="1558" t="n">
        <v>42490.1516665275</v>
      </c>
      <c r="E113" s="1558" t="n">
        <v>62204.114414295</v>
      </c>
      <c r="F113" s="1558" t="n">
        <v>81811.9388615513</v>
      </c>
      <c r="G113" s="1237" t="n">
        <v>95542.3654823595</v>
      </c>
    </row>
    <row r="114" customFormat="false" ht="16.5" hidden="false" customHeight="false" outlineLevel="0" collapsed="false">
      <c r="A114" s="1564" t="n">
        <v>2400</v>
      </c>
      <c r="B114" s="1567" t="n">
        <v>2300</v>
      </c>
      <c r="C114" s="1557" t="n">
        <v>23260.4056260225</v>
      </c>
      <c r="D114" s="1558" t="n">
        <v>43246.3083488213</v>
      </c>
      <c r="E114" s="1558" t="n">
        <v>63338.3496345488</v>
      </c>
      <c r="F114" s="1558" t="n">
        <v>83324.2523573475</v>
      </c>
      <c r="G114" s="1237" t="n">
        <v>97344.6422889938</v>
      </c>
    </row>
    <row r="115" customFormat="false" ht="16.5" hidden="false" customHeight="false" outlineLevel="0" collapsed="false">
      <c r="A115" s="1564" t="n">
        <v>2450</v>
      </c>
      <c r="B115" s="1567" t="n">
        <v>2350</v>
      </c>
      <c r="C115" s="1557" t="n">
        <v>23638.4840327738</v>
      </c>
      <c r="D115" s="1558" t="n">
        <v>44002.4651623238</v>
      </c>
      <c r="E115" s="1558" t="n">
        <v>64472.5847235938</v>
      </c>
      <c r="F115" s="1558" t="n">
        <v>84836.5658531438</v>
      </c>
      <c r="G115" s="1237" t="n">
        <v>99146.9190956282</v>
      </c>
    </row>
    <row r="116" customFormat="false" ht="16.5" hidden="false" customHeight="false" outlineLevel="0" collapsed="false">
      <c r="A116" s="1564" t="n">
        <v>2500</v>
      </c>
      <c r="B116" s="1567" t="n">
        <v>2400</v>
      </c>
      <c r="C116" s="1557" t="n">
        <v>24016.562439525</v>
      </c>
      <c r="D116" s="1558" t="n">
        <v>44758.6219758263</v>
      </c>
      <c r="E116" s="1558" t="n">
        <v>65606.8198126388</v>
      </c>
      <c r="F116" s="1558" t="n">
        <v>86348.8794801488</v>
      </c>
      <c r="G116" s="1237" t="n">
        <v>100949.195902263</v>
      </c>
    </row>
    <row r="117" customFormat="false" ht="16.5" hidden="false" customHeight="false" outlineLevel="0" collapsed="false">
      <c r="A117" s="1564" t="n">
        <v>2550</v>
      </c>
      <c r="B117" s="1567" t="n">
        <v>2450</v>
      </c>
      <c r="C117" s="1557" t="n">
        <v>24394.6407150675</v>
      </c>
      <c r="D117" s="1558" t="n">
        <v>45514.77865812</v>
      </c>
      <c r="E117" s="1558" t="n">
        <v>66741.0550328925</v>
      </c>
      <c r="F117" s="1558" t="n">
        <v>87861.192975945</v>
      </c>
      <c r="G117" s="1237" t="n">
        <v>102751.472708897</v>
      </c>
    </row>
    <row r="118" customFormat="false" ht="16.5" hidden="false" customHeight="false" outlineLevel="0" collapsed="false">
      <c r="A118" s="1564" t="n">
        <v>2600</v>
      </c>
      <c r="B118" s="1567" t="n">
        <v>2500</v>
      </c>
      <c r="C118" s="1557" t="n">
        <v>24772.7191218188</v>
      </c>
      <c r="D118" s="1558" t="n">
        <v>46270.9354716225</v>
      </c>
      <c r="E118" s="1558" t="n">
        <v>67875.2901219375</v>
      </c>
      <c r="F118" s="1558" t="n">
        <v>89373.5064717413</v>
      </c>
      <c r="G118" s="1237" t="n">
        <v>104553.749515531</v>
      </c>
    </row>
    <row r="119" customFormat="false" ht="16.5" hidden="false" customHeight="false" outlineLevel="0" collapsed="false">
      <c r="A119" s="1564" t="n">
        <v>2650</v>
      </c>
      <c r="B119" s="1567" t="n">
        <v>2550</v>
      </c>
      <c r="C119" s="1557" t="n">
        <v>25150.79752857</v>
      </c>
      <c r="D119" s="1558" t="n">
        <v>47027.0921539163</v>
      </c>
      <c r="E119" s="1558" t="n">
        <v>69009.5253421913</v>
      </c>
      <c r="F119" s="1558" t="n">
        <v>90885.8199675375</v>
      </c>
      <c r="G119" s="1237" t="n">
        <v>106356.026322166</v>
      </c>
    </row>
    <row r="120" customFormat="false" ht="16.5" hidden="false" customHeight="false" outlineLevel="0" collapsed="false">
      <c r="A120" s="1564" t="n">
        <v>2700</v>
      </c>
      <c r="B120" s="1567" t="n">
        <v>2600</v>
      </c>
      <c r="C120" s="1557" t="n">
        <v>25612.30698714</v>
      </c>
      <c r="D120" s="1558" t="n">
        <v>47923.5764631263</v>
      </c>
      <c r="E120" s="1558" t="n">
        <v>70367.5189787625</v>
      </c>
      <c r="F120" s="1558" t="n">
        <v>92678.7884547488</v>
      </c>
      <c r="G120" s="1237" t="n">
        <v>108458.929323715</v>
      </c>
    </row>
    <row r="121" customFormat="false" ht="16.5" hidden="false" customHeight="false" outlineLevel="0" collapsed="false">
      <c r="A121" s="1564" t="n">
        <v>2750</v>
      </c>
      <c r="B121" s="1567" t="n">
        <v>2650</v>
      </c>
      <c r="C121" s="1557" t="n">
        <v>25990.3853938913</v>
      </c>
      <c r="D121" s="1558" t="n">
        <v>48679.7332766288</v>
      </c>
      <c r="E121" s="1558" t="n">
        <v>71501.7541990163</v>
      </c>
      <c r="F121" s="1558" t="n">
        <v>94191.1020817538</v>
      </c>
      <c r="G121" s="1237" t="n">
        <v>110261.20613035</v>
      </c>
    </row>
    <row r="122" customFormat="false" ht="16.5" hidden="false" customHeight="false" outlineLevel="0" collapsed="false">
      <c r="A122" s="1564" t="n">
        <v>2800</v>
      </c>
      <c r="B122" s="1567" t="n">
        <v>2700</v>
      </c>
      <c r="C122" s="1557" t="n">
        <v>26368.4636694338</v>
      </c>
      <c r="D122" s="1558" t="n">
        <v>49435.8899589225</v>
      </c>
      <c r="E122" s="1558" t="n">
        <v>72635.9892880613</v>
      </c>
      <c r="F122" s="1558" t="n">
        <v>95703.41557755</v>
      </c>
      <c r="G122" s="1237" t="n">
        <v>112063.482936984</v>
      </c>
    </row>
    <row r="123" customFormat="false" ht="16.5" hidden="false" customHeight="false" outlineLevel="0" collapsed="false">
      <c r="A123" s="1564" t="n">
        <v>2850</v>
      </c>
      <c r="B123" s="1567" t="n">
        <v>2750</v>
      </c>
      <c r="C123" s="1557" t="n">
        <v>26746.542076185</v>
      </c>
      <c r="D123" s="1558" t="n">
        <v>50192.046772425</v>
      </c>
      <c r="E123" s="1558" t="n">
        <v>73770.224508315</v>
      </c>
      <c r="F123" s="1558" t="n">
        <v>97215.7290733463</v>
      </c>
      <c r="G123" s="1237" t="n">
        <v>113865.759743619</v>
      </c>
    </row>
    <row r="124" customFormat="false" ht="16.5" hidden="false" customHeight="false" outlineLevel="0" collapsed="false">
      <c r="A124" s="1564" t="n">
        <v>2900</v>
      </c>
      <c r="B124" s="1567" t="n">
        <v>2800</v>
      </c>
      <c r="C124" s="1557" t="n">
        <v>27124.6204829363</v>
      </c>
      <c r="D124" s="1558" t="n">
        <v>50948.2035859275</v>
      </c>
      <c r="E124" s="1558" t="n">
        <v>74904.45959736</v>
      </c>
      <c r="F124" s="1558" t="n">
        <v>98728.0427003513</v>
      </c>
      <c r="G124" s="1237" t="n">
        <v>115668.036550253</v>
      </c>
    </row>
    <row r="125" customFormat="false" ht="16.5" hidden="false" customHeight="false" outlineLevel="0" collapsed="false">
      <c r="A125" s="1564" t="n">
        <v>2950</v>
      </c>
      <c r="B125" s="1567" t="n">
        <v>2850</v>
      </c>
      <c r="C125" s="1557" t="n">
        <v>27502.6988896875</v>
      </c>
      <c r="D125" s="1558" t="n">
        <v>51704.3602682213</v>
      </c>
      <c r="E125" s="1558" t="n">
        <v>76038.694686405</v>
      </c>
      <c r="F125" s="1558" t="n">
        <v>100240.356196148</v>
      </c>
      <c r="G125" s="1237" t="n">
        <v>117470.313356888</v>
      </c>
    </row>
    <row r="126" customFormat="false" ht="16.5" hidden="false" customHeight="false" outlineLevel="0" collapsed="false">
      <c r="A126" s="1564" t="n">
        <v>3000</v>
      </c>
      <c r="B126" s="1567" t="n">
        <v>2900</v>
      </c>
      <c r="C126" s="1559" t="n">
        <v>27880.7772964388</v>
      </c>
      <c r="D126" s="1560" t="n">
        <v>52460.5170817238</v>
      </c>
      <c r="E126" s="1560" t="n">
        <v>77172.9299066588</v>
      </c>
      <c r="F126" s="1560" t="n">
        <v>101752.669691944</v>
      </c>
      <c r="G126" s="1237" t="n">
        <v>119272.590163522</v>
      </c>
    </row>
    <row r="127" customFormat="false" ht="16.5" hidden="false" customHeight="false" outlineLevel="0" collapsed="false">
      <c r="F127" s="1570"/>
      <c r="G127" s="1505"/>
      <c r="H127" s="1505"/>
      <c r="I127" s="1505"/>
      <c r="J127" s="1505"/>
      <c r="K127" s="1505"/>
    </row>
    <row r="128" customFormat="false" ht="16.5" hidden="false" customHeight="false" outlineLevel="0" collapsed="false">
      <c r="A128" s="1571" t="s">
        <v>568</v>
      </c>
      <c r="B128" s="1571"/>
      <c r="C128" s="1572" t="s">
        <v>590</v>
      </c>
      <c r="D128" s="1572" t="s">
        <v>591</v>
      </c>
      <c r="E128" s="1"/>
      <c r="F128" s="1"/>
      <c r="G128" s="1505"/>
      <c r="H128" s="1505"/>
      <c r="I128" s="1505"/>
      <c r="J128" s="1505"/>
      <c r="K128" s="1505"/>
    </row>
    <row r="129" customFormat="false" ht="16.5" hidden="false" customHeight="false" outlineLevel="0" collapsed="false">
      <c r="A129" s="1573" t="s">
        <v>574</v>
      </c>
      <c r="B129" s="1573"/>
      <c r="C129" s="1572" t="n">
        <v>40</v>
      </c>
      <c r="D129" s="1572" t="n">
        <v>40</v>
      </c>
      <c r="E129" s="1"/>
      <c r="F129" s="1"/>
      <c r="G129" s="1505"/>
      <c r="H129" s="1505"/>
      <c r="I129" s="1505"/>
      <c r="J129" s="1505"/>
      <c r="K129" s="1505"/>
    </row>
    <row r="130" customFormat="false" ht="16.5" hidden="false" customHeight="false" outlineLevel="0" collapsed="false">
      <c r="A130" s="1574" t="s">
        <v>132</v>
      </c>
      <c r="B130" s="1574"/>
      <c r="C130" s="1571" t="n">
        <v>100</v>
      </c>
      <c r="D130" s="1571" t="n">
        <v>200</v>
      </c>
      <c r="E130" s="1"/>
      <c r="F130" s="1"/>
      <c r="G130" s="1505"/>
      <c r="H130" s="1505"/>
      <c r="I130" s="1505"/>
      <c r="J130" s="1505"/>
      <c r="K130" s="1505"/>
    </row>
    <row r="131" customFormat="false" ht="16.5" hidden="false" customHeight="false" outlineLevel="0" collapsed="false">
      <c r="A131" s="1574" t="s">
        <v>578</v>
      </c>
      <c r="B131" s="1574"/>
      <c r="C131" s="1571" t="n">
        <v>2</v>
      </c>
      <c r="D131" s="1571" t="n">
        <v>4</v>
      </c>
      <c r="E131" s="1"/>
      <c r="F131" s="1"/>
      <c r="G131" s="1505"/>
      <c r="H131" s="1505"/>
      <c r="I131" s="1505"/>
      <c r="J131" s="1505"/>
      <c r="K131" s="1505"/>
    </row>
    <row r="132" customFormat="false" ht="149.25" hidden="false" customHeight="true" outlineLevel="0" collapsed="false">
      <c r="A132" s="1575" t="s">
        <v>115</v>
      </c>
      <c r="B132" s="1571" t="s">
        <v>579</v>
      </c>
      <c r="C132" s="1551"/>
      <c r="D132" s="1551"/>
      <c r="E132" s="1"/>
      <c r="F132" s="1"/>
      <c r="G132" s="1505"/>
      <c r="H132" s="1505"/>
      <c r="I132" s="1505"/>
      <c r="J132" s="1505"/>
      <c r="K132" s="1505"/>
    </row>
    <row r="133" customFormat="false" ht="16.5" hidden="false" customHeight="false" outlineLevel="0" collapsed="false">
      <c r="A133" s="1575"/>
      <c r="B133" s="1571"/>
      <c r="C133" s="1552" t="s">
        <v>580</v>
      </c>
      <c r="D133" s="1552"/>
      <c r="E133" s="1"/>
      <c r="F133" s="1"/>
    </row>
    <row r="134" customFormat="false" ht="15.75" hidden="false" customHeight="true" outlineLevel="0" collapsed="false">
      <c r="A134" s="1576" t="s">
        <v>581</v>
      </c>
      <c r="B134" s="1576"/>
      <c r="C134" s="1576"/>
      <c r="D134" s="1554" t="n">
        <v>1000</v>
      </c>
      <c r="E134" s="1"/>
      <c r="F134" s="1"/>
      <c r="G134" s="1505"/>
      <c r="H134" s="1505"/>
      <c r="I134" s="1505"/>
      <c r="J134" s="1505"/>
      <c r="K134" s="1505"/>
    </row>
    <row r="135" customFormat="false" ht="15.75" hidden="false" customHeight="true" outlineLevel="0" collapsed="false">
      <c r="A135" s="1576"/>
      <c r="B135" s="1576"/>
      <c r="C135" s="1576"/>
      <c r="D135" s="1554"/>
      <c r="E135" s="1"/>
      <c r="F135" s="1"/>
      <c r="G135" s="1505"/>
      <c r="H135" s="1505"/>
      <c r="I135" s="1505"/>
      <c r="J135" s="1505"/>
      <c r="K135" s="1505"/>
    </row>
    <row r="136" customFormat="false" ht="16.5" hidden="false" customHeight="true" outlineLevel="0" collapsed="false">
      <c r="A136" s="1576"/>
      <c r="B136" s="1576"/>
      <c r="C136" s="1576"/>
      <c r="D136" s="1554"/>
      <c r="E136" s="1"/>
      <c r="F136" s="1"/>
      <c r="G136" s="1505"/>
      <c r="H136" s="1505"/>
      <c r="I136" s="1505"/>
      <c r="J136" s="1505"/>
      <c r="K136" s="1505"/>
    </row>
    <row r="137" customFormat="false" ht="16.5" hidden="false" customHeight="false" outlineLevel="0" collapsed="false">
      <c r="A137" s="1571" t="n">
        <v>500</v>
      </c>
      <c r="B137" s="1574" t="n">
        <v>400</v>
      </c>
      <c r="C137" s="1555" t="n">
        <v>3079.96415069625</v>
      </c>
      <c r="D137" s="1556" t="n">
        <v>5022.95160551625</v>
      </c>
    </row>
    <row r="138" customFormat="false" ht="16.5" hidden="false" customHeight="false" outlineLevel="0" collapsed="false">
      <c r="A138" s="1571" t="n">
        <v>550</v>
      </c>
      <c r="B138" s="1574" t="n">
        <v>450</v>
      </c>
      <c r="C138" s="1557" t="n">
        <v>3213.403580655</v>
      </c>
      <c r="D138" s="1558" t="n">
        <v>5289.83046543375</v>
      </c>
    </row>
    <row r="139" customFormat="false" ht="16.5" hidden="false" customHeight="false" outlineLevel="0" collapsed="false">
      <c r="A139" s="1571" t="n">
        <v>600</v>
      </c>
      <c r="B139" s="1574" t="n">
        <v>500</v>
      </c>
      <c r="C139" s="1557" t="n">
        <v>3346.84301061375</v>
      </c>
      <c r="D139" s="1558" t="n">
        <v>5556.70932535125</v>
      </c>
    </row>
    <row r="140" customFormat="false" ht="16.5" hidden="false" customHeight="false" outlineLevel="0" collapsed="false">
      <c r="A140" s="1571" t="n">
        <v>650</v>
      </c>
      <c r="B140" s="1574" t="n">
        <v>550</v>
      </c>
      <c r="C140" s="1557" t="n">
        <v>3480.2824405725</v>
      </c>
      <c r="D140" s="1558" t="n">
        <v>5823.58818526875</v>
      </c>
    </row>
    <row r="141" customFormat="false" ht="16.5" hidden="false" customHeight="false" outlineLevel="0" collapsed="false">
      <c r="A141" s="1571" t="n">
        <v>700</v>
      </c>
      <c r="B141" s="1574" t="n">
        <v>600</v>
      </c>
      <c r="C141" s="1557" t="n">
        <v>3613.72187053125</v>
      </c>
      <c r="D141" s="1558" t="n">
        <v>6090.46704518625</v>
      </c>
    </row>
    <row r="142" customFormat="false" ht="16.5" hidden="false" customHeight="false" outlineLevel="0" collapsed="false">
      <c r="A142" s="1571" t="n">
        <v>750</v>
      </c>
      <c r="B142" s="1574" t="n">
        <v>650</v>
      </c>
      <c r="C142" s="1557" t="n">
        <v>3747.16130049</v>
      </c>
      <c r="D142" s="1558" t="n">
        <v>6357.34590510375</v>
      </c>
    </row>
    <row r="143" customFormat="false" ht="16.5" hidden="false" customHeight="false" outlineLevel="0" collapsed="false">
      <c r="A143" s="1571" t="n">
        <v>800</v>
      </c>
      <c r="B143" s="1574" t="n">
        <v>700</v>
      </c>
      <c r="C143" s="1557" t="n">
        <v>3880.60073044875</v>
      </c>
      <c r="D143" s="1558" t="n">
        <v>6624.22476502125</v>
      </c>
    </row>
    <row r="144" customFormat="false" ht="16.5" hidden="false" customHeight="false" outlineLevel="0" collapsed="false">
      <c r="A144" s="1571" t="n">
        <v>850</v>
      </c>
      <c r="B144" s="1574" t="n">
        <v>750</v>
      </c>
      <c r="C144" s="1557" t="n">
        <v>4014.0401604075</v>
      </c>
      <c r="D144" s="1558" t="n">
        <v>6891.10362493875</v>
      </c>
    </row>
    <row r="145" customFormat="false" ht="16.5" hidden="false" customHeight="false" outlineLevel="0" collapsed="false">
      <c r="A145" s="1571" t="n">
        <v>900</v>
      </c>
      <c r="B145" s="1574" t="n">
        <v>800</v>
      </c>
      <c r="C145" s="1557" t="n">
        <v>4147.47959036625</v>
      </c>
      <c r="D145" s="1558" t="n">
        <v>7157.98248485625</v>
      </c>
    </row>
    <row r="146" customFormat="false" ht="16.5" hidden="false" customHeight="false" outlineLevel="0" collapsed="false">
      <c r="A146" s="1571" t="n">
        <v>950</v>
      </c>
      <c r="B146" s="1574" t="n">
        <v>850</v>
      </c>
      <c r="C146" s="1557" t="n">
        <v>4280.919020325</v>
      </c>
      <c r="D146" s="1558" t="n">
        <v>7424.86134477375</v>
      </c>
    </row>
    <row r="147" customFormat="false" ht="16.5" hidden="false" customHeight="false" outlineLevel="0" collapsed="false">
      <c r="A147" s="1571" t="n">
        <v>1000</v>
      </c>
      <c r="B147" s="1574" t="n">
        <v>900</v>
      </c>
      <c r="C147" s="1557" t="n">
        <v>4414.35845028375</v>
      </c>
      <c r="D147" s="1558" t="n">
        <v>7691.74020469125</v>
      </c>
    </row>
    <row r="148" customFormat="false" ht="16.5" hidden="false" customHeight="false" outlineLevel="0" collapsed="false">
      <c r="A148" s="1571" t="n">
        <v>1050</v>
      </c>
      <c r="B148" s="1574" t="n">
        <v>950</v>
      </c>
      <c r="C148" s="1557" t="n">
        <v>4547.7978802425</v>
      </c>
      <c r="D148" s="1558" t="n">
        <v>7958.61906460875</v>
      </c>
    </row>
    <row r="149" customFormat="false" ht="16.5" hidden="false" customHeight="false" outlineLevel="0" collapsed="false">
      <c r="A149" s="1571" t="n">
        <v>1100</v>
      </c>
      <c r="B149" s="1574" t="n">
        <v>1000</v>
      </c>
      <c r="C149" s="1557" t="n">
        <v>4681.23731020125</v>
      </c>
      <c r="D149" s="1558" t="n">
        <v>8225.49792452625</v>
      </c>
    </row>
    <row r="150" customFormat="false" ht="16.5" hidden="false" customHeight="false" outlineLevel="0" collapsed="false">
      <c r="A150" s="1571" t="n">
        <v>1150</v>
      </c>
      <c r="B150" s="1574" t="n">
        <v>1050</v>
      </c>
      <c r="C150" s="1557" t="n">
        <v>4814.67674016</v>
      </c>
      <c r="D150" s="1558" t="n">
        <v>8492.37678444375</v>
      </c>
    </row>
    <row r="151" customFormat="false" ht="16.5" hidden="false" customHeight="false" outlineLevel="0" collapsed="false">
      <c r="A151" s="1571" t="n">
        <v>1200</v>
      </c>
      <c r="B151" s="1574" t="n">
        <v>1100</v>
      </c>
      <c r="C151" s="1557" t="n">
        <v>4977.56243142</v>
      </c>
      <c r="D151" s="1558" t="n">
        <v>8808.78301122375</v>
      </c>
    </row>
    <row r="152" customFormat="false" ht="16.5" hidden="false" customHeight="false" outlineLevel="0" collapsed="false">
      <c r="A152" s="1571" t="n">
        <v>1250</v>
      </c>
      <c r="B152" s="1574" t="n">
        <v>1150</v>
      </c>
      <c r="C152" s="1557" t="n">
        <v>5111.00186137875</v>
      </c>
      <c r="D152" s="1558" t="n">
        <v>9075.66187114125</v>
      </c>
    </row>
    <row r="153" customFormat="false" ht="16.5" hidden="false" customHeight="false" outlineLevel="0" collapsed="false">
      <c r="A153" s="1571" t="n">
        <v>1300</v>
      </c>
      <c r="B153" s="1574" t="n">
        <v>1200</v>
      </c>
      <c r="C153" s="1557" t="n">
        <v>5244.4412913375</v>
      </c>
      <c r="D153" s="1558" t="n">
        <v>9342.54073105875</v>
      </c>
    </row>
    <row r="154" customFormat="false" ht="16.5" hidden="false" customHeight="false" outlineLevel="0" collapsed="false">
      <c r="A154" s="1571" t="n">
        <v>1350</v>
      </c>
      <c r="B154" s="1574" t="n">
        <v>1250</v>
      </c>
      <c r="C154" s="1557" t="n">
        <v>5377.88072129625</v>
      </c>
      <c r="D154" s="1558" t="n">
        <v>9609.41959097625</v>
      </c>
    </row>
    <row r="155" customFormat="false" ht="16.5" hidden="false" customHeight="false" outlineLevel="0" collapsed="false">
      <c r="A155" s="1571" t="n">
        <v>1400</v>
      </c>
      <c r="B155" s="1574" t="n">
        <v>1300</v>
      </c>
      <c r="C155" s="1557" t="n">
        <v>5511.320151255</v>
      </c>
      <c r="D155" s="1558" t="n">
        <v>9876.29845089375</v>
      </c>
    </row>
    <row r="156" customFormat="false" ht="16.5" hidden="false" customHeight="false" outlineLevel="0" collapsed="false">
      <c r="A156" s="1571" t="n">
        <v>1450</v>
      </c>
      <c r="B156" s="1574" t="n">
        <v>1350</v>
      </c>
      <c r="C156" s="1557" t="n">
        <v>5644.75958121375</v>
      </c>
      <c r="D156" s="1558" t="n">
        <v>10143.1773108113</v>
      </c>
    </row>
    <row r="157" customFormat="false" ht="16.5" hidden="false" customHeight="false" outlineLevel="0" collapsed="false">
      <c r="A157" s="1571" t="n">
        <v>1500</v>
      </c>
      <c r="B157" s="1574" t="n">
        <v>1400</v>
      </c>
      <c r="C157" s="1557" t="n">
        <v>5778.1990111725</v>
      </c>
      <c r="D157" s="1558" t="n">
        <v>10410.0561707288</v>
      </c>
    </row>
    <row r="158" customFormat="false" ht="16.5" hidden="false" customHeight="false" outlineLevel="0" collapsed="false">
      <c r="A158" s="1571" t="n">
        <v>1550</v>
      </c>
      <c r="B158" s="1574" t="n">
        <v>1450</v>
      </c>
      <c r="C158" s="1557" t="n">
        <v>5911.63844113125</v>
      </c>
      <c r="D158" s="1558" t="n">
        <v>10676.9350306463</v>
      </c>
    </row>
    <row r="159" customFormat="false" ht="16.5" hidden="false" customHeight="false" outlineLevel="0" collapsed="false">
      <c r="A159" s="1571" t="n">
        <v>1600</v>
      </c>
      <c r="B159" s="1574" t="n">
        <v>1500</v>
      </c>
      <c r="C159" s="1557" t="n">
        <v>6045.07787109</v>
      </c>
      <c r="D159" s="1558" t="n">
        <v>10943.8138905638</v>
      </c>
    </row>
    <row r="160" customFormat="false" ht="16.5" hidden="false" customHeight="false" outlineLevel="0" collapsed="false">
      <c r="A160" s="1571" t="n">
        <v>1650</v>
      </c>
      <c r="B160" s="1574" t="n">
        <v>1550</v>
      </c>
      <c r="C160" s="1557" t="n">
        <v>6178.51730104875</v>
      </c>
      <c r="D160" s="1558" t="n">
        <v>11210.6927504813</v>
      </c>
    </row>
    <row r="161" customFormat="false" ht="16.5" hidden="false" customHeight="false" outlineLevel="0" collapsed="false">
      <c r="A161" s="1571" t="n">
        <v>1700</v>
      </c>
      <c r="B161" s="1574" t="n">
        <v>1600</v>
      </c>
      <c r="C161" s="1557" t="n">
        <v>6311.9567310075</v>
      </c>
      <c r="D161" s="1558" t="n">
        <v>11477.5716103988</v>
      </c>
    </row>
    <row r="162" customFormat="false" ht="16.5" hidden="false" customHeight="false" outlineLevel="0" collapsed="false">
      <c r="A162" s="1571" t="n">
        <v>1750</v>
      </c>
      <c r="B162" s="1574" t="n">
        <v>1650</v>
      </c>
      <c r="C162" s="1557" t="n">
        <v>6445.3960297575</v>
      </c>
      <c r="D162" s="1558" t="n">
        <v>11744.4504703163</v>
      </c>
    </row>
    <row r="163" customFormat="false" ht="16.5" hidden="false" customHeight="false" outlineLevel="0" collapsed="false">
      <c r="A163" s="1571" t="n">
        <v>1800</v>
      </c>
      <c r="B163" s="1574" t="n">
        <v>1700</v>
      </c>
      <c r="C163" s="1557" t="n">
        <v>6578.83545971625</v>
      </c>
      <c r="D163" s="1558" t="n">
        <v>12011.3293302338</v>
      </c>
    </row>
    <row r="164" customFormat="false" ht="16.5" hidden="false" customHeight="false" outlineLevel="0" collapsed="false">
      <c r="A164" s="1571" t="n">
        <v>1850</v>
      </c>
      <c r="B164" s="1574" t="n">
        <v>1750</v>
      </c>
      <c r="C164" s="1557" t="n">
        <v>6712.274889675</v>
      </c>
      <c r="D164" s="1558" t="n">
        <v>12278.2081901513</v>
      </c>
    </row>
    <row r="165" customFormat="false" ht="16.5" hidden="false" customHeight="false" outlineLevel="0" collapsed="false">
      <c r="A165" s="1571" t="n">
        <v>1900</v>
      </c>
      <c r="B165" s="1574" t="n">
        <v>1800</v>
      </c>
      <c r="C165" s="1557" t="n">
        <v>6845.71431963375</v>
      </c>
      <c r="D165" s="1558" t="n">
        <v>12545.0870500688</v>
      </c>
    </row>
    <row r="166" customFormat="false" ht="16.5" hidden="false" customHeight="false" outlineLevel="0" collapsed="false">
      <c r="A166" s="1571" t="n">
        <v>1950</v>
      </c>
      <c r="B166" s="1574" t="n">
        <v>1850</v>
      </c>
      <c r="C166" s="1557" t="n">
        <v>7008.60001089375</v>
      </c>
      <c r="D166" s="1558" t="n">
        <v>12861.4932768488</v>
      </c>
    </row>
    <row r="167" customFormat="false" ht="16.5" hidden="false" customHeight="false" outlineLevel="0" collapsed="false">
      <c r="A167" s="1571" t="n">
        <v>2000</v>
      </c>
      <c r="B167" s="1574" t="n">
        <v>1900</v>
      </c>
      <c r="C167" s="1557" t="n">
        <v>7142.0394408525</v>
      </c>
      <c r="D167" s="1558" t="n">
        <v>13128.3721367663</v>
      </c>
    </row>
    <row r="168" customFormat="false" ht="16.5" hidden="false" customHeight="false" outlineLevel="0" collapsed="false">
      <c r="A168" s="1571" t="n">
        <v>2050</v>
      </c>
      <c r="B168" s="1574" t="n">
        <v>1950</v>
      </c>
      <c r="C168" s="1557" t="n">
        <v>7275.47887081125</v>
      </c>
      <c r="D168" s="1558" t="n">
        <v>13395.2509966838</v>
      </c>
    </row>
    <row r="169" customFormat="false" ht="16.5" hidden="false" customHeight="false" outlineLevel="0" collapsed="false">
      <c r="A169" s="1571" t="n">
        <v>2100</v>
      </c>
      <c r="B169" s="1574" t="n">
        <v>2000</v>
      </c>
      <c r="C169" s="1557" t="n">
        <v>7408.91830077</v>
      </c>
      <c r="D169" s="1558" t="n">
        <v>13662.1298566013</v>
      </c>
    </row>
    <row r="170" customFormat="false" ht="16.5" hidden="false" customHeight="false" outlineLevel="0" collapsed="false">
      <c r="A170" s="1571" t="n">
        <v>2150</v>
      </c>
      <c r="B170" s="1574" t="n">
        <v>2050</v>
      </c>
      <c r="C170" s="1557" t="n">
        <v>7542.35773072875</v>
      </c>
      <c r="D170" s="1558" t="n">
        <v>13929.0087165188</v>
      </c>
    </row>
    <row r="171" customFormat="false" ht="16.5" hidden="false" customHeight="false" outlineLevel="0" collapsed="false">
      <c r="A171" s="1571" t="n">
        <v>2200</v>
      </c>
      <c r="B171" s="1574" t="n">
        <v>2100</v>
      </c>
      <c r="C171" s="1557" t="n">
        <v>7675.7971606875</v>
      </c>
      <c r="D171" s="1558" t="n">
        <v>14195.8875764363</v>
      </c>
    </row>
    <row r="172" customFormat="false" ht="16.5" hidden="false" customHeight="false" outlineLevel="0" collapsed="false">
      <c r="A172" s="1571" t="n">
        <v>2250</v>
      </c>
      <c r="B172" s="1574" t="n">
        <v>2150</v>
      </c>
      <c r="C172" s="1557" t="n">
        <v>7809.23659064625</v>
      </c>
      <c r="D172" s="1558" t="n">
        <v>14462.7664363538</v>
      </c>
    </row>
    <row r="173" customFormat="false" ht="16.5" hidden="false" customHeight="false" outlineLevel="0" collapsed="false">
      <c r="A173" s="1571" t="n">
        <v>2300</v>
      </c>
      <c r="B173" s="1574" t="n">
        <v>2200</v>
      </c>
      <c r="C173" s="1557" t="n">
        <v>7942.676020605</v>
      </c>
      <c r="D173" s="1558" t="n">
        <v>14729.6452962713</v>
      </c>
    </row>
    <row r="174" customFormat="false" ht="16.5" hidden="false" customHeight="false" outlineLevel="0" collapsed="false">
      <c r="A174" s="1571" t="n">
        <v>2350</v>
      </c>
      <c r="B174" s="1574" t="n">
        <v>2250</v>
      </c>
      <c r="C174" s="1557" t="n">
        <v>8076.11545056375</v>
      </c>
      <c r="D174" s="1558" t="n">
        <v>14996.5241561888</v>
      </c>
    </row>
    <row r="175" customFormat="false" ht="16.5" hidden="false" customHeight="false" outlineLevel="0" collapsed="false">
      <c r="A175" s="1571" t="n">
        <v>2400</v>
      </c>
      <c r="B175" s="1574" t="n">
        <v>2300</v>
      </c>
      <c r="C175" s="1557" t="n">
        <v>8209.5548805225</v>
      </c>
      <c r="D175" s="1558" t="n">
        <v>15263.4030161063</v>
      </c>
    </row>
    <row r="176" customFormat="false" ht="16.5" hidden="false" customHeight="false" outlineLevel="0" collapsed="false">
      <c r="A176" s="1571" t="n">
        <v>2450</v>
      </c>
      <c r="B176" s="1574" t="n">
        <v>2350</v>
      </c>
      <c r="C176" s="1557" t="n">
        <v>8342.99431048125</v>
      </c>
      <c r="D176" s="1558" t="n">
        <v>15530.2818760238</v>
      </c>
    </row>
    <row r="177" customFormat="false" ht="16.5" hidden="false" customHeight="false" outlineLevel="0" collapsed="false">
      <c r="A177" s="1571" t="n">
        <v>2500</v>
      </c>
      <c r="B177" s="1574" t="n">
        <v>2400</v>
      </c>
      <c r="C177" s="1557" t="n">
        <v>8476.43374044</v>
      </c>
      <c r="D177" s="1558" t="n">
        <v>15797.1607359413</v>
      </c>
    </row>
    <row r="178" customFormat="false" ht="16.5" hidden="false" customHeight="false" outlineLevel="0" collapsed="false">
      <c r="A178" s="1571" t="n">
        <v>2550</v>
      </c>
      <c r="B178" s="1574" t="n">
        <v>2450</v>
      </c>
      <c r="C178" s="1557" t="n">
        <v>8609.87317039875</v>
      </c>
      <c r="D178" s="1558" t="n">
        <v>16064.0395958588</v>
      </c>
    </row>
    <row r="179" customFormat="false" ht="16.5" hidden="false" customHeight="false" outlineLevel="0" collapsed="false">
      <c r="A179" s="1571" t="n">
        <v>2600</v>
      </c>
      <c r="B179" s="1574" t="n">
        <v>2500</v>
      </c>
      <c r="C179" s="1557" t="n">
        <v>8743.3126003575</v>
      </c>
      <c r="D179" s="1558" t="n">
        <v>16330.9184557763</v>
      </c>
    </row>
    <row r="180" customFormat="false" ht="16.5" hidden="false" customHeight="false" outlineLevel="0" collapsed="false">
      <c r="A180" s="1571" t="n">
        <v>2650</v>
      </c>
      <c r="B180" s="1574" t="n">
        <v>2550</v>
      </c>
      <c r="C180" s="1557" t="n">
        <v>8876.75203031625</v>
      </c>
      <c r="D180" s="1558" t="n">
        <v>16597.7973156938</v>
      </c>
    </row>
    <row r="181" customFormat="false" ht="16.5" hidden="false" customHeight="false" outlineLevel="0" collapsed="false">
      <c r="A181" s="1571" t="n">
        <v>2700</v>
      </c>
      <c r="B181" s="1574" t="n">
        <v>2600</v>
      </c>
      <c r="C181" s="1557" t="n">
        <v>9039.63772157625</v>
      </c>
      <c r="D181" s="1558" t="n">
        <v>16914.203411265</v>
      </c>
    </row>
    <row r="182" customFormat="false" ht="16.5" hidden="false" customHeight="false" outlineLevel="0" collapsed="false">
      <c r="A182" s="1571" t="n">
        <v>2750</v>
      </c>
      <c r="B182" s="1574" t="n">
        <v>2650</v>
      </c>
      <c r="C182" s="1557" t="n">
        <v>9173.077151535</v>
      </c>
      <c r="D182" s="1558" t="n">
        <v>17181.0822711825</v>
      </c>
    </row>
    <row r="183" customFormat="false" ht="16.5" hidden="false" customHeight="false" outlineLevel="0" collapsed="false">
      <c r="A183" s="1571" t="n">
        <v>2800</v>
      </c>
      <c r="B183" s="1574" t="n">
        <v>2700</v>
      </c>
      <c r="C183" s="1557" t="n">
        <v>9306.51658149375</v>
      </c>
      <c r="D183" s="1558" t="n">
        <v>17447.9611311</v>
      </c>
    </row>
    <row r="184" customFormat="false" ht="16.5" hidden="false" customHeight="false" outlineLevel="0" collapsed="false">
      <c r="A184" s="1571" t="n">
        <v>2850</v>
      </c>
      <c r="B184" s="1574" t="n">
        <v>2750</v>
      </c>
      <c r="C184" s="1557" t="n">
        <v>9439.9560114525</v>
      </c>
      <c r="D184" s="1558" t="n">
        <v>17714.8399910175</v>
      </c>
    </row>
    <row r="185" customFormat="false" ht="16.5" hidden="false" customHeight="false" outlineLevel="0" collapsed="false">
      <c r="A185" s="1571" t="n">
        <v>2900</v>
      </c>
      <c r="B185" s="1574" t="n">
        <v>2800</v>
      </c>
      <c r="C185" s="1557" t="n">
        <v>9573.39544141125</v>
      </c>
      <c r="D185" s="1558" t="n">
        <v>17981.718850935</v>
      </c>
    </row>
    <row r="186" customFormat="false" ht="16.5" hidden="false" customHeight="false" outlineLevel="0" collapsed="false">
      <c r="A186" s="1571" t="n">
        <v>2950</v>
      </c>
      <c r="B186" s="1574" t="n">
        <v>2850</v>
      </c>
      <c r="C186" s="1557" t="n">
        <v>9706.83487137</v>
      </c>
      <c r="D186" s="1558" t="n">
        <v>18248.5977108525</v>
      </c>
    </row>
    <row r="187" customFormat="false" ht="16.5" hidden="false" customHeight="false" outlineLevel="0" collapsed="false">
      <c r="A187" s="1571" t="n">
        <v>3000</v>
      </c>
      <c r="B187" s="1574" t="n">
        <v>2900</v>
      </c>
      <c r="C187" s="1559" t="n">
        <v>9840.27430132875</v>
      </c>
      <c r="D187" s="1560" t="n">
        <v>18515.47657077</v>
      </c>
    </row>
  </sheetData>
  <mergeCells count="29">
    <mergeCell ref="G1:K3"/>
    <mergeCell ref="A4:B4"/>
    <mergeCell ref="A5:B5"/>
    <mergeCell ref="A6:B6"/>
    <mergeCell ref="A7:B7"/>
    <mergeCell ref="A8:A9"/>
    <mergeCell ref="B8:B9"/>
    <mergeCell ref="C9:F9"/>
    <mergeCell ref="A10:E12"/>
    <mergeCell ref="F10:F12"/>
    <mergeCell ref="A64:F65"/>
    <mergeCell ref="A67:B67"/>
    <mergeCell ref="A68:B68"/>
    <mergeCell ref="A69:B69"/>
    <mergeCell ref="A70:B70"/>
    <mergeCell ref="A71:A72"/>
    <mergeCell ref="B71:B72"/>
    <mergeCell ref="C72:F72"/>
    <mergeCell ref="A73:E75"/>
    <mergeCell ref="F73:F75"/>
    <mergeCell ref="A128:B128"/>
    <mergeCell ref="A129:B129"/>
    <mergeCell ref="A130:B130"/>
    <mergeCell ref="A131:B131"/>
    <mergeCell ref="A132:A133"/>
    <mergeCell ref="B132:B133"/>
    <mergeCell ref="C133:D133"/>
    <mergeCell ref="A134:C136"/>
    <mergeCell ref="D134:D136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I25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I6" activeCellId="0" sqref="I6"/>
    </sheetView>
  </sheetViews>
  <sheetFormatPr defaultRowHeight="15.75" zeroHeight="false" outlineLevelRow="0" outlineLevelCol="0"/>
  <cols>
    <col collapsed="false" customWidth="true" hidden="false" outlineLevel="0" max="1" min="1" style="1179" width="16.71"/>
    <col collapsed="false" customWidth="true" hidden="false" outlineLevel="0" max="2" min="2" style="1179" width="16.87"/>
    <col collapsed="false" customWidth="true" hidden="false" outlineLevel="0" max="6" min="3" style="1538" width="40.71"/>
    <col collapsed="false" customWidth="true" hidden="false" outlineLevel="0" max="7" min="7" style="0" width="9.59"/>
    <col collapsed="false" customWidth="true" hidden="false" outlineLevel="0" max="1025" min="8" style="0" width="9.13"/>
  </cols>
  <sheetData>
    <row r="1" customFormat="false" ht="15.75" hidden="false" customHeight="false" outlineLevel="0" collapsed="false">
      <c r="A1" s="78" t="s">
        <v>54</v>
      </c>
      <c r="B1" s="78"/>
    </row>
    <row r="2" customFormat="false" ht="16.5" hidden="false" customHeight="false" outlineLevel="0" collapsed="false">
      <c r="A2" s="1184"/>
      <c r="B2" s="1184"/>
    </row>
    <row r="3" customFormat="false" ht="24.75" hidden="false" customHeight="true" outlineLevel="0" collapsed="false">
      <c r="A3" s="1316" t="s">
        <v>592</v>
      </c>
      <c r="B3" s="1316"/>
      <c r="C3" s="1577" t="s">
        <v>593</v>
      </c>
      <c r="D3" s="1577"/>
      <c r="E3" s="1577"/>
      <c r="F3" s="1577"/>
    </row>
    <row r="4" customFormat="false" ht="126.75" hidden="false" customHeight="true" outlineLevel="0" collapsed="false">
      <c r="A4" s="1578" t="s">
        <v>594</v>
      </c>
      <c r="B4" s="1578"/>
      <c r="C4" s="1551"/>
      <c r="D4" s="1551"/>
      <c r="E4" s="1551"/>
      <c r="F4" s="1551"/>
    </row>
    <row r="5" customFormat="false" ht="32.25" hidden="false" customHeight="true" outlineLevel="0" collapsed="false">
      <c r="A5" s="1579"/>
      <c r="B5" s="1580"/>
      <c r="C5" s="1581" t="s">
        <v>595</v>
      </c>
      <c r="D5" s="1582" t="s">
        <v>596</v>
      </c>
      <c r="E5" s="1581" t="s">
        <v>597</v>
      </c>
      <c r="F5" s="1582" t="s">
        <v>598</v>
      </c>
    </row>
    <row r="6" customFormat="false" ht="126.75" hidden="false" customHeight="true" outlineLevel="0" collapsed="false">
      <c r="A6" s="1578" t="s">
        <v>599</v>
      </c>
      <c r="B6" s="1578"/>
      <c r="C6" s="1551"/>
      <c r="D6" s="1551"/>
      <c r="E6" s="1551"/>
      <c r="F6" s="1551"/>
    </row>
    <row r="7" customFormat="false" ht="16.5" hidden="false" customHeight="false" outlineLevel="0" collapsed="false">
      <c r="A7" s="1583"/>
      <c r="B7" s="1583"/>
      <c r="C7" s="1552" t="s">
        <v>580</v>
      </c>
      <c r="D7" s="1552"/>
      <c r="E7" s="1552"/>
      <c r="F7" s="1552"/>
    </row>
    <row r="8" customFormat="false" ht="32.25" hidden="false" customHeight="true" outlineLevel="0" collapsed="false">
      <c r="A8" s="1583"/>
      <c r="B8" s="1583"/>
      <c r="C8" s="1584" t="n">
        <v>1750</v>
      </c>
      <c r="D8" s="1585" t="n">
        <v>1800</v>
      </c>
      <c r="E8" s="1585" t="n">
        <v>1900</v>
      </c>
      <c r="F8" s="1586" t="n">
        <v>2200</v>
      </c>
    </row>
    <row r="9" customFormat="false" ht="32.25" hidden="false" customHeight="true" outlineLevel="0" collapsed="false">
      <c r="A9" s="1583"/>
      <c r="B9" s="1583"/>
      <c r="C9" s="1587" t="s">
        <v>600</v>
      </c>
      <c r="D9" s="1587"/>
      <c r="E9" s="1587"/>
      <c r="F9" s="1587"/>
    </row>
    <row r="10" customFormat="false" ht="32.25" hidden="false" customHeight="true" outlineLevel="0" collapsed="false">
      <c r="A10" s="1588" t="s">
        <v>601</v>
      </c>
      <c r="B10" s="1588"/>
      <c r="C10" s="1581" t="s">
        <v>595</v>
      </c>
      <c r="D10" s="1582" t="s">
        <v>596</v>
      </c>
      <c r="E10" s="1581" t="s">
        <v>597</v>
      </c>
      <c r="F10" s="1582" t="s">
        <v>598</v>
      </c>
    </row>
    <row r="11" customFormat="false" ht="126.75" hidden="false" customHeight="true" outlineLevel="0" collapsed="false">
      <c r="A11" s="1588"/>
      <c r="B11" s="1588"/>
      <c r="C11" s="1551"/>
      <c r="D11" s="1551"/>
      <c r="E11" s="1551"/>
      <c r="F11" s="1551"/>
    </row>
    <row r="12" customFormat="false" ht="16.5" hidden="false" customHeight="false" outlineLevel="0" collapsed="false">
      <c r="A12" s="1583"/>
      <c r="B12" s="1583"/>
      <c r="C12" s="1552" t="s">
        <v>580</v>
      </c>
      <c r="D12" s="1552"/>
      <c r="E12" s="1552"/>
      <c r="F12" s="1552"/>
    </row>
    <row r="13" customFormat="false" ht="32.25" hidden="false" customHeight="true" outlineLevel="0" collapsed="false">
      <c r="A13" s="1583"/>
      <c r="B13" s="1583"/>
      <c r="C13" s="1584" t="n">
        <v>1750</v>
      </c>
      <c r="D13" s="1585" t="n">
        <v>1800</v>
      </c>
      <c r="E13" s="1585" t="n">
        <v>1900</v>
      </c>
      <c r="F13" s="1586" t="n">
        <v>2200</v>
      </c>
    </row>
    <row r="14" customFormat="false" ht="32.25" hidden="false" customHeight="true" outlineLevel="0" collapsed="false">
      <c r="A14" s="1583"/>
      <c r="B14" s="1583"/>
      <c r="C14" s="1587" t="s">
        <v>600</v>
      </c>
      <c r="D14" s="1587"/>
      <c r="E14" s="1587"/>
      <c r="F14" s="1589"/>
    </row>
    <row r="15" customFormat="false" ht="32.25" hidden="false" customHeight="true" outlineLevel="0" collapsed="false">
      <c r="A15" s="0"/>
      <c r="B15" s="0"/>
      <c r="C15" s="0"/>
      <c r="D15" s="0"/>
      <c r="E15" s="0"/>
      <c r="F15" s="0"/>
    </row>
    <row r="16" customFormat="false" ht="32.25" hidden="false" customHeight="true" outlineLevel="0" collapsed="false">
      <c r="A16" s="1583"/>
      <c r="B16" s="1583"/>
      <c r="C16" s="1581" t="s">
        <v>602</v>
      </c>
      <c r="D16" s="1582" t="s">
        <v>603</v>
      </c>
      <c r="E16" s="1581" t="s">
        <v>604</v>
      </c>
      <c r="F16" s="1582" t="s">
        <v>605</v>
      </c>
    </row>
    <row r="17" customFormat="false" ht="126.75" hidden="false" customHeight="true" outlineLevel="0" collapsed="false">
      <c r="A17" s="1578" t="s">
        <v>606</v>
      </c>
      <c r="B17" s="1578"/>
      <c r="C17" s="1551"/>
      <c r="D17" s="1551"/>
      <c r="E17" s="1551"/>
      <c r="F17" s="1551"/>
      <c r="I17" s="0" t="s">
        <v>607</v>
      </c>
    </row>
    <row r="18" customFormat="false" ht="16.5" hidden="false" customHeight="false" outlineLevel="0" collapsed="false">
      <c r="A18" s="1583"/>
      <c r="B18" s="1583"/>
      <c r="C18" s="1552" t="s">
        <v>580</v>
      </c>
      <c r="D18" s="1552"/>
      <c r="E18" s="1552"/>
      <c r="F18" s="1552"/>
    </row>
    <row r="19" customFormat="false" ht="32.25" hidden="false" customHeight="true" outlineLevel="0" collapsed="false">
      <c r="A19" s="1583"/>
      <c r="B19" s="1583"/>
      <c r="C19" s="1584" t="n">
        <v>850</v>
      </c>
      <c r="D19" s="1585" t="n">
        <v>900</v>
      </c>
      <c r="E19" s="1585" t="n">
        <v>950</v>
      </c>
      <c r="F19" s="1586" t="n">
        <v>1100</v>
      </c>
    </row>
    <row r="20" customFormat="false" ht="21.75" hidden="false" customHeight="false" outlineLevel="0" collapsed="false">
      <c r="A20" s="1590"/>
      <c r="B20" s="1590"/>
      <c r="C20" s="1587" t="s">
        <v>608</v>
      </c>
      <c r="D20" s="1587"/>
      <c r="E20" s="1587"/>
      <c r="F20" s="1587"/>
    </row>
    <row r="21" customFormat="false" ht="32.25" hidden="false" customHeight="true" outlineLevel="0" collapsed="false">
      <c r="A21" s="1588" t="s">
        <v>609</v>
      </c>
      <c r="B21" s="1588"/>
      <c r="C21" s="1581" t="s">
        <v>602</v>
      </c>
      <c r="D21" s="1582" t="s">
        <v>603</v>
      </c>
      <c r="E21" s="1581" t="s">
        <v>604</v>
      </c>
      <c r="F21" s="1582" t="s">
        <v>605</v>
      </c>
    </row>
    <row r="22" customFormat="false" ht="126.75" hidden="false" customHeight="true" outlineLevel="0" collapsed="false">
      <c r="A22" s="1588"/>
      <c r="B22" s="1588"/>
      <c r="C22" s="1551"/>
      <c r="D22" s="1551"/>
      <c r="E22" s="1551"/>
      <c r="F22" s="1551"/>
      <c r="I22" s="0" t="s">
        <v>607</v>
      </c>
    </row>
    <row r="23" customFormat="false" ht="16.5" hidden="false" customHeight="false" outlineLevel="0" collapsed="false">
      <c r="A23" s="1583"/>
      <c r="B23" s="1583"/>
      <c r="C23" s="1552" t="s">
        <v>580</v>
      </c>
      <c r="D23" s="1552"/>
      <c r="E23" s="1552"/>
      <c r="F23" s="1552"/>
    </row>
    <row r="24" customFormat="false" ht="32.25" hidden="false" customHeight="true" outlineLevel="0" collapsed="false">
      <c r="A24" s="1583"/>
      <c r="B24" s="1583"/>
      <c r="C24" s="1584" t="n">
        <v>850</v>
      </c>
      <c r="D24" s="1585" t="n">
        <v>900</v>
      </c>
      <c r="E24" s="1585" t="n">
        <v>950</v>
      </c>
      <c r="F24" s="1586" t="n">
        <v>1100</v>
      </c>
    </row>
    <row r="25" customFormat="false" ht="21" hidden="false" customHeight="false" outlineLevel="0" collapsed="false">
      <c r="A25" s="1590"/>
      <c r="B25" s="1590"/>
      <c r="C25" s="1587" t="s">
        <v>608</v>
      </c>
      <c r="D25" s="1587"/>
      <c r="E25" s="1587"/>
      <c r="F25" s="1589"/>
    </row>
    <row r="26" customFormat="false" ht="15.75" hidden="false" customHeight="false" outlineLevel="0" collapsed="false">
      <c r="A26" s="0"/>
      <c r="B26" s="0"/>
      <c r="C26" s="0"/>
      <c r="D26" s="0"/>
      <c r="E26" s="0"/>
      <c r="F26" s="0"/>
    </row>
    <row r="27" customFormat="false" ht="15" hidden="false" customHeight="true" outlineLevel="0" collapsed="false">
      <c r="A27" s="1588" t="s">
        <v>610</v>
      </c>
      <c r="B27" s="1588"/>
      <c r="C27" s="1591"/>
      <c r="D27" s="1591"/>
      <c r="E27" s="1591"/>
      <c r="F27" s="0"/>
    </row>
    <row r="28" customFormat="false" ht="15" hidden="false" customHeight="true" outlineLevel="0" collapsed="false">
      <c r="A28" s="1588"/>
      <c r="B28" s="1588"/>
      <c r="C28" s="1591"/>
      <c r="D28" s="1591"/>
      <c r="E28" s="1591"/>
      <c r="F28" s="0"/>
    </row>
    <row r="29" customFormat="false" ht="15" hidden="false" customHeight="true" outlineLevel="0" collapsed="false">
      <c r="A29" s="1588"/>
      <c r="B29" s="1588"/>
      <c r="C29" s="1591"/>
      <c r="D29" s="1591"/>
      <c r="E29" s="1591"/>
      <c r="F29" s="0"/>
    </row>
    <row r="30" customFormat="false" ht="15" hidden="false" customHeight="true" outlineLevel="0" collapsed="false">
      <c r="A30" s="1588"/>
      <c r="B30" s="1588"/>
      <c r="C30" s="1591"/>
      <c r="D30" s="1591"/>
      <c r="E30" s="1591"/>
      <c r="F30" s="0"/>
    </row>
    <row r="31" customFormat="false" ht="15" hidden="false" customHeight="true" outlineLevel="0" collapsed="false">
      <c r="A31" s="1588"/>
      <c r="B31" s="1588"/>
      <c r="C31" s="1591"/>
      <c r="D31" s="1591"/>
      <c r="E31" s="1591"/>
      <c r="F31" s="0"/>
    </row>
    <row r="32" customFormat="false" ht="15" hidden="false" customHeight="true" outlineLevel="0" collapsed="false">
      <c r="A32" s="1588"/>
      <c r="B32" s="1588"/>
      <c r="C32" s="1591"/>
      <c r="D32" s="1591"/>
      <c r="E32" s="1591"/>
      <c r="F32" s="1589"/>
      <c r="G32" s="1589"/>
      <c r="H32" s="1589"/>
    </row>
    <row r="33" customFormat="false" ht="15" hidden="false" customHeight="true" outlineLevel="0" collapsed="false">
      <c r="A33" s="1588"/>
      <c r="B33" s="1588"/>
      <c r="C33" s="1591"/>
      <c r="D33" s="1591"/>
      <c r="E33" s="1591"/>
      <c r="F33" s="1589"/>
      <c r="G33" s="1589"/>
      <c r="H33" s="1589"/>
    </row>
    <row r="34" customFormat="false" ht="15.75" hidden="false" customHeight="true" outlineLevel="0" collapsed="false">
      <c r="A34" s="1588"/>
      <c r="B34" s="1588"/>
      <c r="C34" s="1591"/>
      <c r="D34" s="1591"/>
      <c r="E34" s="1591"/>
      <c r="F34" s="1589"/>
      <c r="G34" s="1589"/>
      <c r="H34" s="1589"/>
    </row>
    <row r="35" customFormat="false" ht="16.5" hidden="false" customHeight="false" outlineLevel="0" collapsed="false">
      <c r="A35" s="0"/>
      <c r="B35" s="0"/>
      <c r="C35" s="1552" t="s">
        <v>580</v>
      </c>
      <c r="D35" s="1552"/>
      <c r="E35" s="1552"/>
      <c r="F35" s="1589"/>
      <c r="G35" s="1589"/>
      <c r="H35" s="1589"/>
    </row>
    <row r="36" customFormat="false" ht="21.75" hidden="false" customHeight="false" outlineLevel="0" collapsed="false">
      <c r="A36" s="0"/>
      <c r="B36" s="0"/>
      <c r="C36" s="1592" t="n">
        <v>550</v>
      </c>
      <c r="D36" s="1593" t="n">
        <v>300</v>
      </c>
      <c r="E36" s="1593" t="n">
        <v>300</v>
      </c>
      <c r="F36" s="1589"/>
      <c r="G36" s="1589"/>
      <c r="H36" s="1589"/>
    </row>
    <row r="37" customFormat="false" ht="21" hidden="false" customHeight="false" outlineLevel="0" collapsed="false">
      <c r="A37" s="0"/>
      <c r="B37" s="0"/>
      <c r="C37" s="1594" t="s">
        <v>611</v>
      </c>
      <c r="D37" s="1594"/>
      <c r="E37" s="1589"/>
      <c r="F37" s="1589"/>
      <c r="G37" s="1589"/>
      <c r="H37" s="1589"/>
    </row>
    <row r="38" customFormat="false" ht="15" hidden="false" customHeight="false" outlineLevel="0" collapsed="false">
      <c r="A38" s="0"/>
      <c r="B38" s="0"/>
      <c r="C38" s="0"/>
      <c r="D38" s="0"/>
      <c r="E38" s="0"/>
      <c r="F38" s="0"/>
    </row>
    <row r="39" customFormat="false" ht="15" hidden="false" customHeight="false" outlineLevel="0" collapsed="false">
      <c r="A39" s="0"/>
      <c r="B39" s="0"/>
      <c r="C39" s="0"/>
      <c r="D39" s="0"/>
      <c r="E39" s="0"/>
      <c r="F39" s="0"/>
    </row>
    <row r="40" customFormat="false" ht="15" hidden="false" customHeight="false" outlineLevel="0" collapsed="false">
      <c r="A40" s="0"/>
      <c r="B40" s="0"/>
      <c r="C40" s="0"/>
      <c r="D40" s="0"/>
      <c r="E40" s="0"/>
      <c r="F40" s="0"/>
    </row>
    <row r="41" customFormat="false" ht="15" hidden="false" customHeight="false" outlineLevel="0" collapsed="false">
      <c r="A41" s="0"/>
      <c r="B41" s="0"/>
      <c r="C41" s="0"/>
      <c r="D41" s="0"/>
      <c r="E41" s="0"/>
      <c r="F41" s="0"/>
    </row>
    <row r="42" customFormat="false" ht="15" hidden="false" customHeight="false" outlineLevel="0" collapsed="false">
      <c r="A42" s="0"/>
      <c r="B42" s="0"/>
      <c r="C42" s="0"/>
      <c r="D42" s="0"/>
      <c r="E42" s="0"/>
      <c r="F42" s="0"/>
    </row>
    <row r="43" customFormat="false" ht="15" hidden="false" customHeight="false" outlineLevel="0" collapsed="false">
      <c r="A43" s="0"/>
      <c r="B43" s="0"/>
      <c r="C43" s="0"/>
      <c r="D43" s="0"/>
      <c r="E43" s="0"/>
      <c r="F43" s="0"/>
    </row>
    <row r="44" customFormat="false" ht="15" hidden="false" customHeight="false" outlineLevel="0" collapsed="false">
      <c r="A44" s="0"/>
      <c r="B44" s="0"/>
      <c r="C44" s="0"/>
      <c r="D44" s="0"/>
      <c r="E44" s="0"/>
      <c r="F44" s="0"/>
    </row>
    <row r="45" customFormat="false" ht="15" hidden="false" customHeight="false" outlineLevel="0" collapsed="false">
      <c r="A45" s="0"/>
      <c r="B45" s="0"/>
      <c r="C45" s="0"/>
      <c r="D45" s="0"/>
      <c r="E45" s="0"/>
      <c r="F45" s="0"/>
    </row>
    <row r="46" customFormat="false" ht="15" hidden="false" customHeight="false" outlineLevel="0" collapsed="false">
      <c r="A46" s="0"/>
      <c r="B46" s="0"/>
      <c r="C46" s="0"/>
      <c r="D46" s="0"/>
      <c r="E46" s="0"/>
      <c r="F46" s="0"/>
    </row>
    <row r="186" s="1538" customFormat="true" ht="15.75" hidden="false" customHeight="false" outlineLevel="0" collapsed="false">
      <c r="A186" s="1243"/>
      <c r="B186" s="1243"/>
    </row>
    <row r="187" s="1538" customFormat="true" ht="15.75" hidden="false" customHeight="false" outlineLevel="0" collapsed="false">
      <c r="A187" s="1243"/>
      <c r="B187" s="1243"/>
    </row>
    <row r="188" s="1538" customFormat="true" ht="15.75" hidden="false" customHeight="false" outlineLevel="0" collapsed="false">
      <c r="A188" s="1243"/>
      <c r="B188" s="1243"/>
    </row>
    <row r="189" s="1538" customFormat="true" ht="15.75" hidden="false" customHeight="false" outlineLevel="0" collapsed="false">
      <c r="A189" s="1243"/>
      <c r="B189" s="1243"/>
    </row>
    <row r="190" s="1538" customFormat="true" ht="15.75" hidden="false" customHeight="false" outlineLevel="0" collapsed="false">
      <c r="A190" s="1243"/>
      <c r="B190" s="1243"/>
    </row>
    <row r="191" s="1538" customFormat="true" ht="15.75" hidden="false" customHeight="false" outlineLevel="0" collapsed="false">
      <c r="A191" s="1243"/>
      <c r="B191" s="1243"/>
    </row>
    <row r="192" s="1538" customFormat="true" ht="15.75" hidden="false" customHeight="false" outlineLevel="0" collapsed="false">
      <c r="A192" s="1243"/>
      <c r="B192" s="1243"/>
    </row>
    <row r="193" s="1538" customFormat="true" ht="15.75" hidden="false" customHeight="false" outlineLevel="0" collapsed="false">
      <c r="A193" s="1243"/>
      <c r="B193" s="1243"/>
    </row>
    <row r="194" s="1538" customFormat="true" ht="15.75" hidden="false" customHeight="false" outlineLevel="0" collapsed="false">
      <c r="A194" s="1243"/>
      <c r="B194" s="1243"/>
    </row>
    <row r="195" s="1538" customFormat="true" ht="15.75" hidden="false" customHeight="false" outlineLevel="0" collapsed="false">
      <c r="A195" s="1243"/>
      <c r="B195" s="1243"/>
    </row>
    <row r="196" s="1538" customFormat="true" ht="15.75" hidden="false" customHeight="false" outlineLevel="0" collapsed="false">
      <c r="A196" s="1243"/>
      <c r="B196" s="1243"/>
    </row>
    <row r="197" s="1538" customFormat="true" ht="15.75" hidden="false" customHeight="false" outlineLevel="0" collapsed="false">
      <c r="A197" s="1243"/>
      <c r="B197" s="1243"/>
    </row>
    <row r="198" s="1538" customFormat="true" ht="15.75" hidden="false" customHeight="false" outlineLevel="0" collapsed="false">
      <c r="A198" s="1243"/>
      <c r="B198" s="1243"/>
    </row>
    <row r="199" s="1538" customFormat="true" ht="15.75" hidden="false" customHeight="false" outlineLevel="0" collapsed="false">
      <c r="A199" s="1243"/>
      <c r="B199" s="1243"/>
    </row>
    <row r="200" s="1538" customFormat="true" ht="15.75" hidden="false" customHeight="false" outlineLevel="0" collapsed="false">
      <c r="A200" s="1243"/>
      <c r="B200" s="1243"/>
    </row>
    <row r="201" s="1538" customFormat="true" ht="15.75" hidden="false" customHeight="false" outlineLevel="0" collapsed="false">
      <c r="A201" s="1243"/>
      <c r="B201" s="1243"/>
    </row>
    <row r="202" s="1538" customFormat="true" ht="15.75" hidden="false" customHeight="false" outlineLevel="0" collapsed="false">
      <c r="A202" s="1243"/>
      <c r="B202" s="1243"/>
    </row>
    <row r="203" s="1538" customFormat="true" ht="15.75" hidden="false" customHeight="false" outlineLevel="0" collapsed="false">
      <c r="A203" s="1243"/>
      <c r="B203" s="1243"/>
    </row>
    <row r="204" s="1538" customFormat="true" ht="15.75" hidden="false" customHeight="false" outlineLevel="0" collapsed="false">
      <c r="A204" s="1243"/>
      <c r="B204" s="1243"/>
    </row>
    <row r="205" s="1538" customFormat="true" ht="15.75" hidden="false" customHeight="false" outlineLevel="0" collapsed="false">
      <c r="A205" s="1243"/>
      <c r="B205" s="1243"/>
    </row>
    <row r="206" s="1538" customFormat="true" ht="15.75" hidden="false" customHeight="false" outlineLevel="0" collapsed="false">
      <c r="A206" s="1243"/>
      <c r="B206" s="1243"/>
    </row>
    <row r="207" s="1538" customFormat="true" ht="15.75" hidden="false" customHeight="false" outlineLevel="0" collapsed="false">
      <c r="A207" s="1243"/>
      <c r="B207" s="1243"/>
    </row>
    <row r="208" s="1538" customFormat="true" ht="15.75" hidden="false" customHeight="false" outlineLevel="0" collapsed="false">
      <c r="A208" s="1243"/>
      <c r="B208" s="1243"/>
    </row>
    <row r="209" s="1538" customFormat="true" ht="15.75" hidden="false" customHeight="false" outlineLevel="0" collapsed="false">
      <c r="A209" s="1243"/>
      <c r="B209" s="1243"/>
    </row>
    <row r="210" s="1538" customFormat="true" ht="15.75" hidden="false" customHeight="false" outlineLevel="0" collapsed="false">
      <c r="A210" s="1243"/>
      <c r="B210" s="1243"/>
    </row>
    <row r="211" s="1538" customFormat="true" ht="15.75" hidden="false" customHeight="false" outlineLevel="0" collapsed="false">
      <c r="A211" s="1243"/>
      <c r="B211" s="1243"/>
    </row>
    <row r="212" s="1538" customFormat="true" ht="15.75" hidden="false" customHeight="false" outlineLevel="0" collapsed="false">
      <c r="A212" s="1243"/>
      <c r="B212" s="1243"/>
    </row>
    <row r="213" s="1538" customFormat="true" ht="15.75" hidden="false" customHeight="false" outlineLevel="0" collapsed="false">
      <c r="A213" s="1243"/>
      <c r="B213" s="1243"/>
    </row>
    <row r="214" s="1538" customFormat="true" ht="15.75" hidden="false" customHeight="false" outlineLevel="0" collapsed="false">
      <c r="A214" s="1243"/>
      <c r="B214" s="1243"/>
    </row>
    <row r="215" s="1538" customFormat="true" ht="15.75" hidden="false" customHeight="false" outlineLevel="0" collapsed="false">
      <c r="A215" s="1243"/>
      <c r="B215" s="1243"/>
    </row>
    <row r="216" s="1538" customFormat="true" ht="15.75" hidden="false" customHeight="false" outlineLevel="0" collapsed="false">
      <c r="A216" s="1243"/>
      <c r="B216" s="1243"/>
    </row>
    <row r="217" s="1538" customFormat="true" ht="15.75" hidden="false" customHeight="false" outlineLevel="0" collapsed="false">
      <c r="A217" s="1243"/>
      <c r="B217" s="1243"/>
    </row>
    <row r="218" s="1538" customFormat="true" ht="15.75" hidden="false" customHeight="false" outlineLevel="0" collapsed="false">
      <c r="A218" s="1243"/>
      <c r="B218" s="1243"/>
    </row>
    <row r="219" s="1538" customFormat="true" ht="15.75" hidden="false" customHeight="false" outlineLevel="0" collapsed="false">
      <c r="A219" s="1243"/>
      <c r="B219" s="1243"/>
    </row>
    <row r="220" s="1538" customFormat="true" ht="15.75" hidden="false" customHeight="false" outlineLevel="0" collapsed="false">
      <c r="A220" s="1243"/>
      <c r="B220" s="1243"/>
    </row>
    <row r="221" s="1538" customFormat="true" ht="15.75" hidden="false" customHeight="false" outlineLevel="0" collapsed="false">
      <c r="A221" s="1243"/>
      <c r="B221" s="1243"/>
    </row>
    <row r="222" s="1538" customFormat="true" ht="15.75" hidden="false" customHeight="false" outlineLevel="0" collapsed="false">
      <c r="A222" s="1243"/>
      <c r="B222" s="1243"/>
    </row>
    <row r="223" s="1538" customFormat="true" ht="15.75" hidden="false" customHeight="false" outlineLevel="0" collapsed="false">
      <c r="A223" s="1243"/>
      <c r="B223" s="1243"/>
    </row>
    <row r="224" s="1538" customFormat="true" ht="15.75" hidden="false" customHeight="false" outlineLevel="0" collapsed="false">
      <c r="A224" s="1243"/>
      <c r="B224" s="1243"/>
    </row>
    <row r="225" s="1538" customFormat="true" ht="15.75" hidden="false" customHeight="false" outlineLevel="0" collapsed="false">
      <c r="A225" s="1243"/>
      <c r="B225" s="1243"/>
    </row>
    <row r="226" s="1538" customFormat="true" ht="15.75" hidden="false" customHeight="false" outlineLevel="0" collapsed="false">
      <c r="A226" s="1243"/>
      <c r="B226" s="1243"/>
    </row>
    <row r="227" s="1538" customFormat="true" ht="15.75" hidden="false" customHeight="false" outlineLevel="0" collapsed="false">
      <c r="A227" s="1243"/>
      <c r="B227" s="1243"/>
    </row>
    <row r="228" s="1538" customFormat="true" ht="15.75" hidden="false" customHeight="false" outlineLevel="0" collapsed="false">
      <c r="A228" s="1243"/>
      <c r="B228" s="1243"/>
    </row>
    <row r="229" s="1538" customFormat="true" ht="15.75" hidden="false" customHeight="false" outlineLevel="0" collapsed="false">
      <c r="A229" s="1243"/>
      <c r="B229" s="1243"/>
    </row>
    <row r="230" s="1538" customFormat="true" ht="15.75" hidden="false" customHeight="false" outlineLevel="0" collapsed="false">
      <c r="A230" s="1243"/>
      <c r="B230" s="1243"/>
    </row>
    <row r="231" s="1538" customFormat="true" ht="15.75" hidden="false" customHeight="false" outlineLevel="0" collapsed="false">
      <c r="A231" s="1243"/>
      <c r="B231" s="1243"/>
    </row>
    <row r="232" s="1538" customFormat="true" ht="15.75" hidden="false" customHeight="false" outlineLevel="0" collapsed="false">
      <c r="A232" s="1243"/>
      <c r="B232" s="1243"/>
    </row>
    <row r="233" s="1538" customFormat="true" ht="15.75" hidden="false" customHeight="false" outlineLevel="0" collapsed="false">
      <c r="A233" s="1243"/>
      <c r="B233" s="1243"/>
    </row>
    <row r="234" s="1538" customFormat="true" ht="15.75" hidden="false" customHeight="false" outlineLevel="0" collapsed="false">
      <c r="A234" s="1243"/>
      <c r="B234" s="1243"/>
    </row>
    <row r="235" s="1538" customFormat="true" ht="15.75" hidden="false" customHeight="false" outlineLevel="0" collapsed="false">
      <c r="A235" s="1243"/>
      <c r="B235" s="1243"/>
    </row>
    <row r="236" s="1538" customFormat="true" ht="15.75" hidden="false" customHeight="false" outlineLevel="0" collapsed="false">
      <c r="A236" s="1243"/>
      <c r="B236" s="1243"/>
    </row>
    <row r="237" s="1538" customFormat="true" ht="15.75" hidden="false" customHeight="false" outlineLevel="0" collapsed="false">
      <c r="A237" s="1243"/>
      <c r="B237" s="1243"/>
    </row>
    <row r="238" s="1538" customFormat="true" ht="15.75" hidden="false" customHeight="false" outlineLevel="0" collapsed="false">
      <c r="A238" s="1243"/>
      <c r="B238" s="1243"/>
    </row>
    <row r="239" s="1538" customFormat="true" ht="15.75" hidden="false" customHeight="false" outlineLevel="0" collapsed="false">
      <c r="A239" s="1243"/>
      <c r="B239" s="1243"/>
    </row>
    <row r="240" s="1538" customFormat="true" ht="15.75" hidden="false" customHeight="false" outlineLevel="0" collapsed="false">
      <c r="A240" s="1243"/>
      <c r="B240" s="1243"/>
    </row>
    <row r="241" s="1538" customFormat="true" ht="15.75" hidden="false" customHeight="false" outlineLevel="0" collapsed="false">
      <c r="A241" s="1243"/>
      <c r="B241" s="1243"/>
    </row>
    <row r="242" s="1538" customFormat="true" ht="15.75" hidden="false" customHeight="false" outlineLevel="0" collapsed="false">
      <c r="A242" s="1243"/>
      <c r="B242" s="1243"/>
    </row>
    <row r="243" s="1538" customFormat="true" ht="15.75" hidden="false" customHeight="false" outlineLevel="0" collapsed="false">
      <c r="A243" s="1243"/>
      <c r="B243" s="1243"/>
    </row>
    <row r="244" s="1538" customFormat="true" ht="15.75" hidden="false" customHeight="false" outlineLevel="0" collapsed="false">
      <c r="A244" s="1243"/>
      <c r="B244" s="1243"/>
    </row>
    <row r="245" s="1538" customFormat="true" ht="15.75" hidden="false" customHeight="false" outlineLevel="0" collapsed="false">
      <c r="A245" s="1243"/>
      <c r="B245" s="1243"/>
    </row>
    <row r="246" s="1538" customFormat="true" ht="15.75" hidden="false" customHeight="false" outlineLevel="0" collapsed="false">
      <c r="A246" s="1243"/>
      <c r="B246" s="1243"/>
    </row>
    <row r="247" s="1538" customFormat="true" ht="15.75" hidden="false" customHeight="false" outlineLevel="0" collapsed="false">
      <c r="A247" s="1243"/>
      <c r="B247" s="1243"/>
    </row>
    <row r="248" s="1538" customFormat="true" ht="15.75" hidden="false" customHeight="false" outlineLevel="0" collapsed="false">
      <c r="A248" s="1243"/>
      <c r="B248" s="1243"/>
    </row>
    <row r="249" s="1538" customFormat="true" ht="15.75" hidden="false" customHeight="false" outlineLevel="0" collapsed="false">
      <c r="A249" s="1243"/>
      <c r="B249" s="1243"/>
    </row>
    <row r="250" s="1538" customFormat="true" ht="15.75" hidden="false" customHeight="false" outlineLevel="0" collapsed="false">
      <c r="A250" s="1243"/>
      <c r="B250" s="1243"/>
    </row>
    <row r="251" s="1538" customFormat="true" ht="15.75" hidden="false" customHeight="false" outlineLevel="0" collapsed="false">
      <c r="A251" s="1243"/>
      <c r="B251" s="1243"/>
    </row>
    <row r="252" s="1538" customFormat="true" ht="15.75" hidden="false" customHeight="false" outlineLevel="0" collapsed="false">
      <c r="A252" s="1243"/>
      <c r="B252" s="1243"/>
    </row>
    <row r="253" s="1538" customFormat="true" ht="15.75" hidden="false" customHeight="false" outlineLevel="0" collapsed="false">
      <c r="A253" s="1243"/>
      <c r="B253" s="1243"/>
    </row>
    <row r="254" s="1538" customFormat="true" ht="15.75" hidden="false" customHeight="false" outlineLevel="0" collapsed="false">
      <c r="A254" s="1243"/>
      <c r="B254" s="1243"/>
    </row>
    <row r="255" s="1538" customFormat="true" ht="15.75" hidden="false" customHeight="false" outlineLevel="0" collapsed="false">
      <c r="A255" s="1243"/>
      <c r="B255" s="1243"/>
    </row>
    <row r="256" s="1538" customFormat="true" ht="15.75" hidden="false" customHeight="false" outlineLevel="0" collapsed="false">
      <c r="A256" s="1243"/>
      <c r="B256" s="1243"/>
    </row>
  </sheetData>
  <mergeCells count="25">
    <mergeCell ref="A3:B3"/>
    <mergeCell ref="C3:F3"/>
    <mergeCell ref="A4:B4"/>
    <mergeCell ref="A6:B6"/>
    <mergeCell ref="A7:B8"/>
    <mergeCell ref="C7:F7"/>
    <mergeCell ref="C9:F9"/>
    <mergeCell ref="A10:B11"/>
    <mergeCell ref="A12:B13"/>
    <mergeCell ref="C12:F12"/>
    <mergeCell ref="C14:E14"/>
    <mergeCell ref="A17:B17"/>
    <mergeCell ref="A18:B19"/>
    <mergeCell ref="C18:F18"/>
    <mergeCell ref="C20:F20"/>
    <mergeCell ref="A21:B22"/>
    <mergeCell ref="A23:B24"/>
    <mergeCell ref="C23:F23"/>
    <mergeCell ref="C25:E25"/>
    <mergeCell ref="A27:B34"/>
    <mergeCell ref="C27:C34"/>
    <mergeCell ref="D27:D34"/>
    <mergeCell ref="E27:E34"/>
    <mergeCell ref="C35:E35"/>
    <mergeCell ref="C37:D37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I8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46.71"/>
    <col collapsed="false" customWidth="true" hidden="false" outlineLevel="0" max="2" min="2" style="1453" width="15.57"/>
    <col collapsed="false" customWidth="true" hidden="false" outlineLevel="0" max="3" min="3" style="1453" width="16.87"/>
    <col collapsed="false" customWidth="true" hidden="false" outlineLevel="0" max="4" min="4" style="1453" width="16.14"/>
    <col collapsed="false" customWidth="true" hidden="false" outlineLevel="0" max="5" min="5" style="0" width="21.43"/>
    <col collapsed="false" customWidth="true" hidden="false" outlineLevel="0" max="7" min="6" style="0" width="61.14"/>
    <col collapsed="false" customWidth="true" hidden="false" outlineLevel="0" max="8" min="8" style="1595" width="23.28"/>
    <col collapsed="false" customWidth="true" hidden="false" outlineLevel="0" max="9" min="9" style="1" width="16.87"/>
    <col collapsed="false" customWidth="true" hidden="false" outlineLevel="0" max="45" min="10" style="1" width="9.13"/>
    <col collapsed="false" customWidth="true" hidden="false" outlineLevel="0" max="1025" min="46" style="0" width="8.67"/>
  </cols>
  <sheetData>
    <row r="1" customFormat="false" ht="16.5" hidden="false" customHeight="false" outlineLevel="0" collapsed="false">
      <c r="A1" s="78" t="s">
        <v>54</v>
      </c>
      <c r="B1" s="217"/>
      <c r="C1" s="217"/>
      <c r="D1" s="217"/>
      <c r="E1" s="78"/>
    </row>
    <row r="2" customFormat="false" ht="32.25" hidden="false" customHeight="false" outlineLevel="0" collapsed="false">
      <c r="A2" s="1596" t="s">
        <v>50</v>
      </c>
      <c r="B2" s="1596"/>
      <c r="C2" s="1596"/>
      <c r="D2" s="1596"/>
      <c r="E2" s="1596"/>
      <c r="F2" s="1596"/>
      <c r="G2" s="1596"/>
      <c r="H2" s="1597" t="s">
        <v>612</v>
      </c>
    </row>
    <row r="3" customFormat="false" ht="19.5" hidden="false" customHeight="false" outlineLevel="0" collapsed="false">
      <c r="A3" s="1598"/>
      <c r="B3" s="1599" t="s">
        <v>574</v>
      </c>
      <c r="C3" s="1599" t="s">
        <v>132</v>
      </c>
      <c r="D3" s="1599" t="s">
        <v>115</v>
      </c>
      <c r="E3" s="1600" t="s">
        <v>613</v>
      </c>
      <c r="F3" s="1601"/>
      <c r="G3" s="1602"/>
      <c r="H3" s="1603"/>
    </row>
    <row r="4" customFormat="false" ht="156.75" hidden="false" customHeight="true" outlineLevel="0" collapsed="false">
      <c r="A4" s="1604" t="s">
        <v>614</v>
      </c>
      <c r="B4" s="1605" t="n">
        <v>48</v>
      </c>
      <c r="C4" s="1605" t="n">
        <v>50</v>
      </c>
      <c r="D4" s="1209" t="n">
        <v>1135.5</v>
      </c>
      <c r="E4" s="1606" t="n">
        <v>24</v>
      </c>
      <c r="F4" s="1607" t="s">
        <v>615</v>
      </c>
      <c r="G4" s="1608"/>
      <c r="H4" s="1609" t="n">
        <v>167</v>
      </c>
      <c r="I4" s="1610"/>
    </row>
    <row r="5" customFormat="false" ht="156.75" hidden="false" customHeight="true" outlineLevel="0" collapsed="false">
      <c r="A5" s="1604" t="s">
        <v>616</v>
      </c>
      <c r="B5" s="1605" t="n">
        <v>48</v>
      </c>
      <c r="C5" s="1605" t="n">
        <v>50</v>
      </c>
      <c r="D5" s="1605" t="n">
        <v>771.5</v>
      </c>
      <c r="E5" s="1606" t="n">
        <v>24</v>
      </c>
      <c r="F5" s="1607" t="s">
        <v>617</v>
      </c>
      <c r="G5" s="1608"/>
      <c r="H5" s="1609" t="n">
        <v>147</v>
      </c>
      <c r="I5" s="1610"/>
    </row>
    <row r="6" customFormat="false" ht="156.75" hidden="false" customHeight="true" outlineLevel="0" collapsed="false">
      <c r="A6" s="1611" t="s">
        <v>618</v>
      </c>
      <c r="B6" s="1612" t="n">
        <v>48</v>
      </c>
      <c r="C6" s="1612" t="n">
        <v>50</v>
      </c>
      <c r="D6" s="1612" t="n">
        <v>252</v>
      </c>
      <c r="E6" s="1613" t="n">
        <v>24</v>
      </c>
      <c r="F6" s="1614" t="s">
        <v>619</v>
      </c>
      <c r="G6" s="1615"/>
      <c r="H6" s="1616" t="n">
        <v>56</v>
      </c>
      <c r="I6" s="1610"/>
    </row>
    <row r="7" s="1" customFormat="true" ht="51" hidden="false" customHeight="true" outlineLevel="0" collapsed="false">
      <c r="A7" s="1617"/>
      <c r="B7" s="1618"/>
      <c r="C7" s="1618"/>
      <c r="D7" s="1618"/>
      <c r="E7" s="1619"/>
      <c r="F7" s="1620"/>
      <c r="G7" s="242"/>
      <c r="H7" s="1621"/>
    </row>
    <row r="8" customFormat="false" ht="67.5" hidden="false" customHeight="true" outlineLevel="0" collapsed="false">
      <c r="A8" s="1622" t="s">
        <v>620</v>
      </c>
      <c r="B8" s="1622"/>
      <c r="C8" s="1622"/>
      <c r="D8" s="1622"/>
      <c r="E8" s="1622"/>
      <c r="F8" s="1623"/>
      <c r="G8" s="1623"/>
      <c r="H8" s="1623"/>
    </row>
    <row r="9" customFormat="false" ht="67.5" hidden="false" customHeight="true" outlineLevel="0" collapsed="false">
      <c r="A9" s="1622" t="s">
        <v>621</v>
      </c>
      <c r="B9" s="1622" t="s">
        <v>622</v>
      </c>
      <c r="C9" s="1622"/>
      <c r="D9" s="1622"/>
      <c r="E9" s="1624" t="s">
        <v>623</v>
      </c>
      <c r="F9" s="1"/>
      <c r="G9" s="1623"/>
      <c r="H9" s="1623"/>
    </row>
    <row r="10" customFormat="false" ht="144.75" hidden="false" customHeight="true" outlineLevel="0" collapsed="false">
      <c r="A10" s="1625" t="s">
        <v>624</v>
      </c>
      <c r="B10" s="1626" t="s">
        <v>625</v>
      </c>
      <c r="C10" s="1626"/>
      <c r="D10" s="1626"/>
      <c r="E10" s="1627" t="n">
        <v>1460</v>
      </c>
      <c r="F10" s="1"/>
      <c r="G10" s="1"/>
      <c r="H10" s="1628"/>
    </row>
    <row r="11" customFormat="false" ht="157.5" hidden="false" customHeight="true" outlineLevel="0" collapsed="false">
      <c r="A11" s="1629" t="s">
        <v>626</v>
      </c>
      <c r="B11" s="1630"/>
      <c r="C11" s="1630"/>
      <c r="D11" s="1630"/>
      <c r="E11" s="1631" t="n">
        <v>300</v>
      </c>
      <c r="F11" s="1"/>
      <c r="G11" s="1"/>
      <c r="H11" s="1628"/>
    </row>
    <row r="12" customFormat="false" ht="15" hidden="false" customHeight="false" outlineLevel="0" collapsed="false">
      <c r="A12" s="1"/>
      <c r="B12" s="98"/>
      <c r="C12" s="98"/>
      <c r="D12" s="98"/>
      <c r="E12" s="1"/>
      <c r="F12" s="1"/>
      <c r="G12" s="1"/>
      <c r="H12" s="1628"/>
    </row>
    <row r="13" customFormat="false" ht="15" hidden="false" customHeight="false" outlineLevel="0" collapsed="false">
      <c r="A13" s="1"/>
      <c r="B13" s="98"/>
      <c r="C13" s="98"/>
      <c r="D13" s="98"/>
      <c r="E13" s="1"/>
      <c r="F13" s="1"/>
      <c r="G13" s="1"/>
      <c r="H13" s="1628"/>
    </row>
    <row r="14" customFormat="false" ht="15" hidden="false" customHeight="false" outlineLevel="0" collapsed="false">
      <c r="A14" s="1"/>
      <c r="B14" s="98"/>
      <c r="C14" s="98"/>
      <c r="D14" s="98"/>
      <c r="E14" s="1"/>
      <c r="F14" s="1"/>
      <c r="G14" s="1"/>
      <c r="H14" s="1628"/>
    </row>
    <row r="15" customFormat="false" ht="15" hidden="false" customHeight="false" outlineLevel="0" collapsed="false">
      <c r="A15" s="1"/>
      <c r="B15" s="98"/>
      <c r="C15" s="98"/>
      <c r="D15" s="98"/>
      <c r="E15" s="1"/>
      <c r="F15" s="1"/>
      <c r="G15" s="1"/>
      <c r="H15" s="1628"/>
    </row>
    <row r="16" customFormat="false" ht="15" hidden="false" customHeight="false" outlineLevel="0" collapsed="false">
      <c r="A16" s="1"/>
      <c r="B16" s="98"/>
      <c r="C16" s="98"/>
      <c r="D16" s="98"/>
      <c r="E16" s="1"/>
      <c r="F16" s="1"/>
      <c r="G16" s="1"/>
      <c r="H16" s="1628"/>
    </row>
    <row r="17" customFormat="false" ht="15" hidden="false" customHeight="false" outlineLevel="0" collapsed="false">
      <c r="A17" s="1"/>
      <c r="B17" s="98"/>
      <c r="C17" s="98"/>
      <c r="D17" s="98"/>
      <c r="E17" s="1"/>
      <c r="F17" s="1"/>
      <c r="G17" s="1"/>
      <c r="H17" s="1628"/>
    </row>
    <row r="18" customFormat="false" ht="15" hidden="false" customHeight="false" outlineLevel="0" collapsed="false">
      <c r="A18" s="1"/>
      <c r="B18" s="98"/>
      <c r="C18" s="98"/>
      <c r="D18" s="98"/>
      <c r="E18" s="1"/>
      <c r="F18" s="1"/>
      <c r="G18" s="1"/>
      <c r="H18" s="1628"/>
    </row>
    <row r="19" customFormat="false" ht="15" hidden="false" customHeight="false" outlineLevel="0" collapsed="false">
      <c r="A19" s="1"/>
      <c r="B19" s="98"/>
      <c r="C19" s="98"/>
      <c r="D19" s="98"/>
      <c r="E19" s="1"/>
      <c r="F19" s="1"/>
      <c r="G19" s="1"/>
      <c r="H19" s="1628"/>
    </row>
    <row r="20" customFormat="false" ht="15" hidden="false" customHeight="false" outlineLevel="0" collapsed="false">
      <c r="A20" s="1"/>
      <c r="B20" s="98"/>
      <c r="C20" s="98"/>
      <c r="D20" s="98"/>
      <c r="E20" s="1"/>
      <c r="F20" s="1"/>
      <c r="G20" s="1"/>
      <c r="H20" s="1628"/>
    </row>
    <row r="21" customFormat="false" ht="15" hidden="false" customHeight="false" outlineLevel="0" collapsed="false">
      <c r="A21" s="1"/>
      <c r="B21" s="98"/>
      <c r="C21" s="98"/>
      <c r="D21" s="98"/>
      <c r="E21" s="1"/>
      <c r="F21" s="1"/>
      <c r="G21" s="1"/>
      <c r="H21" s="1628"/>
    </row>
    <row r="22" customFormat="false" ht="15" hidden="false" customHeight="false" outlineLevel="0" collapsed="false">
      <c r="A22" s="1"/>
      <c r="B22" s="98"/>
      <c r="C22" s="98"/>
      <c r="D22" s="98"/>
      <c r="E22" s="1"/>
      <c r="F22" s="1"/>
      <c r="G22" s="1"/>
      <c r="H22" s="1628"/>
    </row>
    <row r="23" customFormat="false" ht="15" hidden="false" customHeight="false" outlineLevel="0" collapsed="false">
      <c r="A23" s="1"/>
      <c r="B23" s="98"/>
      <c r="C23" s="98"/>
      <c r="D23" s="98"/>
      <c r="E23" s="1"/>
      <c r="F23" s="1"/>
      <c r="G23" s="1"/>
      <c r="H23" s="1628"/>
    </row>
    <row r="24" customFormat="false" ht="15" hidden="false" customHeight="false" outlineLevel="0" collapsed="false">
      <c r="A24" s="1"/>
      <c r="B24" s="98"/>
      <c r="C24" s="98"/>
      <c r="D24" s="98"/>
      <c r="E24" s="1"/>
      <c r="F24" s="1"/>
      <c r="G24" s="1"/>
      <c r="H24" s="1628"/>
    </row>
    <row r="25" customFormat="false" ht="15" hidden="false" customHeight="false" outlineLevel="0" collapsed="false">
      <c r="A25" s="1"/>
      <c r="B25" s="98"/>
      <c r="C25" s="98"/>
      <c r="D25" s="98"/>
      <c r="E25" s="1"/>
      <c r="F25" s="1"/>
      <c r="G25" s="1"/>
      <c r="H25" s="1628"/>
    </row>
    <row r="26" customFormat="false" ht="15" hidden="false" customHeight="false" outlineLevel="0" collapsed="false">
      <c r="A26" s="1"/>
      <c r="B26" s="98"/>
      <c r="C26" s="98"/>
      <c r="D26" s="98"/>
      <c r="E26" s="1"/>
      <c r="F26" s="1"/>
      <c r="G26" s="1"/>
      <c r="H26" s="1628"/>
    </row>
    <row r="27" customFormat="false" ht="15" hidden="false" customHeight="false" outlineLevel="0" collapsed="false">
      <c r="A27" s="1"/>
      <c r="B27" s="98"/>
      <c r="C27" s="98"/>
      <c r="D27" s="98"/>
      <c r="E27" s="1"/>
      <c r="F27" s="1"/>
      <c r="G27" s="1"/>
      <c r="H27" s="1628"/>
    </row>
    <row r="28" customFormat="false" ht="15" hidden="false" customHeight="false" outlineLevel="0" collapsed="false">
      <c r="A28" s="1"/>
      <c r="B28" s="98"/>
      <c r="C28" s="98"/>
      <c r="D28" s="98"/>
      <c r="E28" s="1"/>
      <c r="F28" s="1"/>
      <c r="G28" s="1"/>
      <c r="H28" s="1628"/>
    </row>
    <row r="29" customFormat="false" ht="15" hidden="false" customHeight="false" outlineLevel="0" collapsed="false">
      <c r="A29" s="1"/>
      <c r="B29" s="98"/>
      <c r="C29" s="98"/>
      <c r="D29" s="98"/>
      <c r="E29" s="1"/>
      <c r="F29" s="1"/>
      <c r="G29" s="1"/>
      <c r="H29" s="1628"/>
    </row>
    <row r="30" customFormat="false" ht="15" hidden="false" customHeight="false" outlineLevel="0" collapsed="false">
      <c r="A30" s="1"/>
      <c r="B30" s="98"/>
      <c r="C30" s="98"/>
      <c r="D30" s="98"/>
      <c r="E30" s="1"/>
      <c r="F30" s="1"/>
      <c r="G30" s="1"/>
      <c r="H30" s="1628"/>
    </row>
    <row r="31" customFormat="false" ht="15" hidden="false" customHeight="false" outlineLevel="0" collapsed="false">
      <c r="A31" s="1"/>
      <c r="B31" s="98"/>
      <c r="C31" s="98"/>
      <c r="D31" s="98"/>
      <c r="E31" s="1"/>
      <c r="F31" s="1"/>
      <c r="G31" s="1"/>
      <c r="H31" s="1628"/>
    </row>
    <row r="32" customFormat="false" ht="15" hidden="false" customHeight="false" outlineLevel="0" collapsed="false">
      <c r="A32" s="1"/>
      <c r="B32" s="98"/>
      <c r="C32" s="98"/>
      <c r="D32" s="98"/>
      <c r="E32" s="1"/>
      <c r="F32" s="1"/>
      <c r="G32" s="1"/>
      <c r="H32" s="1628"/>
    </row>
    <row r="33" customFormat="false" ht="15" hidden="false" customHeight="false" outlineLevel="0" collapsed="false">
      <c r="A33" s="1"/>
      <c r="B33" s="98"/>
      <c r="C33" s="98"/>
      <c r="D33" s="98"/>
      <c r="E33" s="1"/>
      <c r="F33" s="1"/>
      <c r="G33" s="1"/>
      <c r="H33" s="1628"/>
    </row>
    <row r="34" customFormat="false" ht="15" hidden="false" customHeight="false" outlineLevel="0" collapsed="false">
      <c r="A34" s="1"/>
      <c r="B34" s="98"/>
      <c r="C34" s="98"/>
      <c r="D34" s="98"/>
      <c r="E34" s="1"/>
      <c r="F34" s="1"/>
      <c r="G34" s="1"/>
      <c r="H34" s="1628"/>
    </row>
    <row r="35" customFormat="false" ht="15" hidden="false" customHeight="false" outlineLevel="0" collapsed="false">
      <c r="A35" s="1"/>
      <c r="B35" s="98"/>
      <c r="C35" s="98"/>
      <c r="D35" s="98"/>
      <c r="E35" s="1"/>
      <c r="F35" s="1"/>
      <c r="G35" s="1"/>
      <c r="H35" s="1628"/>
    </row>
    <row r="36" customFormat="false" ht="15" hidden="false" customHeight="false" outlineLevel="0" collapsed="false">
      <c r="A36" s="1"/>
      <c r="B36" s="98"/>
      <c r="C36" s="98"/>
      <c r="D36" s="98"/>
      <c r="E36" s="1"/>
      <c r="F36" s="1"/>
      <c r="G36" s="1"/>
      <c r="H36" s="1628"/>
    </row>
    <row r="37" customFormat="false" ht="15" hidden="false" customHeight="false" outlineLevel="0" collapsed="false">
      <c r="A37" s="1"/>
      <c r="B37" s="98"/>
      <c r="C37" s="98"/>
      <c r="D37" s="98"/>
      <c r="E37" s="1"/>
      <c r="F37" s="1"/>
      <c r="G37" s="1"/>
      <c r="H37" s="1628"/>
    </row>
    <row r="38" customFormat="false" ht="15" hidden="false" customHeight="false" outlineLevel="0" collapsed="false">
      <c r="A38" s="1"/>
      <c r="B38" s="98"/>
      <c r="C38" s="98"/>
      <c r="D38" s="98"/>
      <c r="E38" s="1"/>
      <c r="F38" s="1"/>
      <c r="G38" s="1"/>
      <c r="H38" s="1628"/>
    </row>
    <row r="39" customFormat="false" ht="15" hidden="false" customHeight="false" outlineLevel="0" collapsed="false">
      <c r="A39" s="1"/>
      <c r="B39" s="98"/>
      <c r="C39" s="98"/>
      <c r="D39" s="98"/>
      <c r="E39" s="1"/>
      <c r="F39" s="1"/>
      <c r="G39" s="1"/>
      <c r="H39" s="1628"/>
    </row>
    <row r="40" customFormat="false" ht="15" hidden="false" customHeight="false" outlineLevel="0" collapsed="false">
      <c r="A40" s="1"/>
      <c r="B40" s="98"/>
      <c r="C40" s="98"/>
      <c r="D40" s="98"/>
      <c r="E40" s="1"/>
      <c r="F40" s="1"/>
      <c r="G40" s="1"/>
      <c r="H40" s="1628"/>
    </row>
    <row r="41" customFormat="false" ht="15" hidden="false" customHeight="false" outlineLevel="0" collapsed="false">
      <c r="A41" s="1"/>
      <c r="B41" s="98"/>
      <c r="C41" s="98"/>
      <c r="D41" s="98"/>
      <c r="E41" s="1"/>
      <c r="F41" s="1"/>
      <c r="G41" s="1"/>
      <c r="H41" s="1628"/>
    </row>
    <row r="42" customFormat="false" ht="15" hidden="false" customHeight="false" outlineLevel="0" collapsed="false">
      <c r="A42" s="1"/>
      <c r="B42" s="98"/>
      <c r="C42" s="98"/>
      <c r="D42" s="98"/>
      <c r="E42" s="1"/>
      <c r="F42" s="1"/>
      <c r="G42" s="1"/>
      <c r="H42" s="1628"/>
    </row>
    <row r="43" customFormat="false" ht="15" hidden="false" customHeight="false" outlineLevel="0" collapsed="false">
      <c r="A43" s="1"/>
      <c r="B43" s="98"/>
      <c r="C43" s="98"/>
      <c r="D43" s="98"/>
      <c r="E43" s="1"/>
      <c r="F43" s="1"/>
      <c r="G43" s="1"/>
      <c r="H43" s="1628"/>
    </row>
    <row r="44" customFormat="false" ht="15" hidden="false" customHeight="false" outlineLevel="0" collapsed="false">
      <c r="A44" s="1"/>
      <c r="B44" s="98"/>
      <c r="C44" s="98"/>
      <c r="D44" s="98"/>
      <c r="E44" s="1"/>
      <c r="F44" s="1"/>
      <c r="G44" s="1"/>
      <c r="H44" s="1628"/>
    </row>
    <row r="45" customFormat="false" ht="15" hidden="false" customHeight="false" outlineLevel="0" collapsed="false">
      <c r="A45" s="1"/>
      <c r="B45" s="98"/>
      <c r="C45" s="98"/>
      <c r="D45" s="98"/>
      <c r="E45" s="1"/>
      <c r="F45" s="1"/>
      <c r="G45" s="1"/>
      <c r="H45" s="1628"/>
    </row>
    <row r="46" customFormat="false" ht="15" hidden="false" customHeight="false" outlineLevel="0" collapsed="false">
      <c r="A46" s="1"/>
      <c r="B46" s="98"/>
      <c r="C46" s="98"/>
      <c r="D46" s="98"/>
      <c r="E46" s="1"/>
      <c r="F46" s="1"/>
      <c r="G46" s="1"/>
      <c r="H46" s="1628"/>
    </row>
    <row r="47" customFormat="false" ht="15" hidden="false" customHeight="false" outlineLevel="0" collapsed="false">
      <c r="A47" s="1"/>
      <c r="B47" s="98"/>
      <c r="C47" s="98"/>
      <c r="D47" s="98"/>
      <c r="E47" s="1"/>
      <c r="F47" s="1"/>
      <c r="G47" s="1"/>
      <c r="H47" s="1628"/>
    </row>
    <row r="48" customFormat="false" ht="15" hidden="false" customHeight="false" outlineLevel="0" collapsed="false">
      <c r="A48" s="1"/>
      <c r="B48" s="98"/>
      <c r="C48" s="98"/>
      <c r="D48" s="98"/>
      <c r="E48" s="1"/>
      <c r="F48" s="1"/>
      <c r="G48" s="1"/>
      <c r="H48" s="1628"/>
    </row>
    <row r="49" customFormat="false" ht="15" hidden="false" customHeight="false" outlineLevel="0" collapsed="false">
      <c r="A49" s="1"/>
      <c r="B49" s="98"/>
      <c r="C49" s="98"/>
      <c r="D49" s="98"/>
      <c r="E49" s="1"/>
      <c r="F49" s="1"/>
      <c r="G49" s="1"/>
      <c r="H49" s="1628"/>
    </row>
    <row r="50" customFormat="false" ht="15" hidden="false" customHeight="false" outlineLevel="0" collapsed="false">
      <c r="A50" s="1"/>
      <c r="B50" s="98"/>
      <c r="C50" s="98"/>
      <c r="D50" s="98"/>
      <c r="E50" s="1"/>
      <c r="F50" s="1"/>
      <c r="G50" s="1"/>
      <c r="H50" s="1628"/>
    </row>
    <row r="51" customFormat="false" ht="15" hidden="false" customHeight="false" outlineLevel="0" collapsed="false">
      <c r="A51" s="1"/>
      <c r="B51" s="98"/>
      <c r="C51" s="98"/>
      <c r="D51" s="98"/>
      <c r="E51" s="1"/>
      <c r="F51" s="1"/>
      <c r="G51" s="1"/>
      <c r="H51" s="1628"/>
    </row>
    <row r="52" customFormat="false" ht="15" hidden="false" customHeight="false" outlineLevel="0" collapsed="false">
      <c r="A52" s="1"/>
      <c r="B52" s="98"/>
      <c r="C52" s="98"/>
      <c r="D52" s="98"/>
      <c r="E52" s="1"/>
      <c r="F52" s="1"/>
      <c r="G52" s="1"/>
      <c r="H52" s="1628"/>
    </row>
    <row r="53" customFormat="false" ht="15" hidden="false" customHeight="false" outlineLevel="0" collapsed="false">
      <c r="A53" s="1"/>
      <c r="B53" s="98"/>
      <c r="C53" s="98"/>
      <c r="D53" s="98"/>
      <c r="E53" s="1"/>
      <c r="F53" s="1"/>
      <c r="G53" s="1"/>
      <c r="H53" s="1628"/>
    </row>
    <row r="54" customFormat="false" ht="15" hidden="false" customHeight="false" outlineLevel="0" collapsed="false">
      <c r="A54" s="1"/>
      <c r="B54" s="98"/>
      <c r="C54" s="98"/>
      <c r="D54" s="98"/>
      <c r="E54" s="1"/>
      <c r="F54" s="1"/>
      <c r="G54" s="1"/>
      <c r="H54" s="1628"/>
    </row>
    <row r="55" customFormat="false" ht="15" hidden="false" customHeight="false" outlineLevel="0" collapsed="false">
      <c r="A55" s="1"/>
      <c r="B55" s="98"/>
      <c r="C55" s="98"/>
      <c r="D55" s="98"/>
      <c r="E55" s="1"/>
      <c r="F55" s="1"/>
      <c r="G55" s="1"/>
      <c r="H55" s="1628"/>
    </row>
    <row r="56" customFormat="false" ht="15" hidden="false" customHeight="false" outlineLevel="0" collapsed="false">
      <c r="A56" s="1"/>
      <c r="B56" s="98"/>
      <c r="C56" s="98"/>
      <c r="D56" s="98"/>
      <c r="E56" s="1"/>
      <c r="F56" s="1"/>
      <c r="G56" s="1"/>
      <c r="H56" s="1628"/>
    </row>
    <row r="57" customFormat="false" ht="15" hidden="false" customHeight="false" outlineLevel="0" collapsed="false">
      <c r="A57" s="1"/>
      <c r="B57" s="98"/>
      <c r="C57" s="98"/>
      <c r="D57" s="98"/>
      <c r="E57" s="1"/>
      <c r="F57" s="1"/>
      <c r="G57" s="1"/>
      <c r="H57" s="1628"/>
    </row>
    <row r="58" customFormat="false" ht="15" hidden="false" customHeight="false" outlineLevel="0" collapsed="false">
      <c r="A58" s="1"/>
      <c r="B58" s="98"/>
      <c r="C58" s="98"/>
      <c r="D58" s="98"/>
      <c r="E58" s="1"/>
      <c r="F58" s="1"/>
      <c r="G58" s="1"/>
      <c r="H58" s="1628"/>
    </row>
    <row r="59" customFormat="false" ht="15" hidden="false" customHeight="false" outlineLevel="0" collapsed="false">
      <c r="A59" s="1"/>
      <c r="B59" s="98"/>
      <c r="C59" s="98"/>
      <c r="D59" s="98"/>
      <c r="E59" s="1"/>
      <c r="F59" s="1"/>
      <c r="G59" s="1"/>
      <c r="H59" s="1628"/>
    </row>
    <row r="60" customFormat="false" ht="15" hidden="false" customHeight="false" outlineLevel="0" collapsed="false">
      <c r="A60" s="1"/>
      <c r="B60" s="98"/>
      <c r="C60" s="98"/>
      <c r="D60" s="98"/>
      <c r="E60" s="1"/>
      <c r="F60" s="1"/>
      <c r="G60" s="1"/>
      <c r="H60" s="1628"/>
    </row>
    <row r="61" customFormat="false" ht="15" hidden="false" customHeight="false" outlineLevel="0" collapsed="false">
      <c r="A61" s="1"/>
      <c r="B61" s="98"/>
      <c r="C61" s="98"/>
      <c r="D61" s="98"/>
      <c r="E61" s="1"/>
      <c r="F61" s="1"/>
      <c r="G61" s="1"/>
      <c r="H61" s="1628"/>
    </row>
    <row r="62" customFormat="false" ht="15" hidden="false" customHeight="false" outlineLevel="0" collapsed="false">
      <c r="A62" s="1"/>
      <c r="B62" s="98"/>
      <c r="C62" s="98"/>
      <c r="D62" s="98"/>
      <c r="E62" s="1"/>
      <c r="F62" s="1"/>
      <c r="G62" s="1"/>
      <c r="H62" s="1628"/>
    </row>
    <row r="63" customFormat="false" ht="15" hidden="false" customHeight="false" outlineLevel="0" collapsed="false">
      <c r="A63" s="1"/>
      <c r="B63" s="98"/>
      <c r="C63" s="98"/>
      <c r="D63" s="98"/>
      <c r="E63" s="1"/>
      <c r="F63" s="1"/>
      <c r="G63" s="1"/>
      <c r="H63" s="1628"/>
    </row>
    <row r="64" customFormat="false" ht="15" hidden="false" customHeight="false" outlineLevel="0" collapsed="false">
      <c r="A64" s="1"/>
      <c r="B64" s="98"/>
      <c r="C64" s="98"/>
      <c r="D64" s="98"/>
      <c r="E64" s="1"/>
      <c r="F64" s="1"/>
      <c r="G64" s="1"/>
      <c r="H64" s="1628"/>
    </row>
    <row r="65" customFormat="false" ht="15" hidden="false" customHeight="false" outlineLevel="0" collapsed="false">
      <c r="A65" s="1"/>
      <c r="B65" s="98"/>
      <c r="C65" s="98"/>
      <c r="D65" s="98"/>
      <c r="E65" s="1"/>
      <c r="F65" s="1"/>
      <c r="G65" s="1"/>
      <c r="H65" s="1628"/>
    </row>
    <row r="66" customFormat="false" ht="15" hidden="false" customHeight="false" outlineLevel="0" collapsed="false">
      <c r="A66" s="1"/>
      <c r="B66" s="98"/>
      <c r="C66" s="98"/>
      <c r="D66" s="98"/>
      <c r="E66" s="1"/>
      <c r="F66" s="1"/>
      <c r="G66" s="1"/>
      <c r="H66" s="1628"/>
    </row>
    <row r="67" customFormat="false" ht="15" hidden="false" customHeight="false" outlineLevel="0" collapsed="false">
      <c r="A67" s="1"/>
      <c r="B67" s="98"/>
      <c r="C67" s="98"/>
      <c r="D67" s="98"/>
      <c r="E67" s="1"/>
      <c r="F67" s="1"/>
      <c r="G67" s="1"/>
      <c r="H67" s="1628"/>
    </row>
    <row r="68" customFormat="false" ht="15" hidden="false" customHeight="false" outlineLevel="0" collapsed="false">
      <c r="A68" s="1"/>
      <c r="B68" s="98"/>
      <c r="C68" s="98"/>
      <c r="D68" s="98"/>
      <c r="E68" s="1"/>
      <c r="F68" s="1"/>
      <c r="G68" s="1"/>
      <c r="H68" s="1628"/>
    </row>
    <row r="69" customFormat="false" ht="15" hidden="false" customHeight="false" outlineLevel="0" collapsed="false">
      <c r="A69" s="1"/>
      <c r="B69" s="98"/>
      <c r="C69" s="98"/>
      <c r="D69" s="98"/>
      <c r="E69" s="1"/>
      <c r="F69" s="1"/>
      <c r="G69" s="1"/>
      <c r="H69" s="1628"/>
    </row>
    <row r="70" customFormat="false" ht="15" hidden="false" customHeight="false" outlineLevel="0" collapsed="false">
      <c r="A70" s="1"/>
      <c r="B70" s="98"/>
      <c r="C70" s="98"/>
      <c r="D70" s="98"/>
      <c r="E70" s="1"/>
      <c r="F70" s="1"/>
      <c r="G70" s="1"/>
      <c r="H70" s="1628"/>
    </row>
    <row r="71" customFormat="false" ht="15" hidden="false" customHeight="false" outlineLevel="0" collapsed="false">
      <c r="A71" s="1"/>
      <c r="B71" s="98"/>
      <c r="C71" s="98"/>
      <c r="D71" s="98"/>
      <c r="E71" s="1"/>
      <c r="F71" s="1"/>
      <c r="G71" s="1"/>
      <c r="H71" s="1628"/>
    </row>
    <row r="72" customFormat="false" ht="15" hidden="false" customHeight="false" outlineLevel="0" collapsed="false">
      <c r="A72" s="1"/>
      <c r="B72" s="98"/>
      <c r="C72" s="98"/>
      <c r="D72" s="98"/>
      <c r="E72" s="1"/>
      <c r="F72" s="1"/>
      <c r="G72" s="1"/>
      <c r="H72" s="1628"/>
    </row>
    <row r="73" customFormat="false" ht="15" hidden="false" customHeight="false" outlineLevel="0" collapsed="false">
      <c r="A73" s="1"/>
      <c r="B73" s="98"/>
      <c r="C73" s="98"/>
      <c r="D73" s="98"/>
      <c r="E73" s="1"/>
      <c r="F73" s="1"/>
      <c r="G73" s="1"/>
      <c r="H73" s="1628"/>
    </row>
    <row r="74" customFormat="false" ht="15" hidden="false" customHeight="false" outlineLevel="0" collapsed="false">
      <c r="A74" s="1"/>
      <c r="B74" s="98"/>
      <c r="C74" s="98"/>
      <c r="D74" s="98"/>
      <c r="E74" s="1"/>
      <c r="F74" s="1"/>
      <c r="G74" s="1"/>
      <c r="H74" s="1628"/>
    </row>
    <row r="75" customFormat="false" ht="15" hidden="false" customHeight="false" outlineLevel="0" collapsed="false">
      <c r="A75" s="1"/>
      <c r="B75" s="98"/>
      <c r="C75" s="98"/>
      <c r="D75" s="98"/>
      <c r="E75" s="1"/>
      <c r="F75" s="1"/>
      <c r="G75" s="1"/>
      <c r="H75" s="1628"/>
    </row>
    <row r="76" customFormat="false" ht="15" hidden="false" customHeight="false" outlineLevel="0" collapsed="false">
      <c r="A76" s="1"/>
      <c r="B76" s="98"/>
      <c r="C76" s="98"/>
      <c r="D76" s="98"/>
      <c r="E76" s="1"/>
      <c r="F76" s="1"/>
      <c r="G76" s="1"/>
      <c r="H76" s="1628"/>
    </row>
    <row r="77" customFormat="false" ht="15" hidden="false" customHeight="false" outlineLevel="0" collapsed="false">
      <c r="A77" s="1"/>
      <c r="B77" s="98"/>
      <c r="C77" s="98"/>
      <c r="D77" s="98"/>
      <c r="E77" s="1"/>
      <c r="F77" s="1"/>
      <c r="G77" s="1"/>
      <c r="H77" s="1628"/>
    </row>
    <row r="78" customFormat="false" ht="15" hidden="false" customHeight="false" outlineLevel="0" collapsed="false">
      <c r="A78" s="1"/>
      <c r="B78" s="98"/>
      <c r="C78" s="98"/>
      <c r="D78" s="98"/>
      <c r="E78" s="1"/>
      <c r="F78" s="1"/>
      <c r="G78" s="1"/>
      <c r="H78" s="1628"/>
    </row>
    <row r="79" customFormat="false" ht="15" hidden="false" customHeight="false" outlineLevel="0" collapsed="false">
      <c r="A79" s="1"/>
      <c r="B79" s="98"/>
      <c r="C79" s="98"/>
      <c r="D79" s="98"/>
      <c r="E79" s="1"/>
      <c r="F79" s="1"/>
      <c r="G79" s="1"/>
      <c r="H79" s="1628"/>
    </row>
    <row r="80" customFormat="false" ht="15" hidden="false" customHeight="false" outlineLevel="0" collapsed="false">
      <c r="A80" s="1"/>
      <c r="B80" s="98"/>
      <c r="C80" s="98"/>
      <c r="D80" s="98"/>
      <c r="E80" s="1"/>
      <c r="F80" s="1"/>
      <c r="G80" s="1"/>
      <c r="H80" s="1628"/>
    </row>
    <row r="81" customFormat="false" ht="15" hidden="false" customHeight="false" outlineLevel="0" collapsed="false">
      <c r="A81" s="1"/>
      <c r="B81" s="98"/>
      <c r="C81" s="98"/>
      <c r="D81" s="98"/>
      <c r="E81" s="1"/>
      <c r="F81" s="1"/>
      <c r="G81" s="1"/>
      <c r="H81" s="1628"/>
    </row>
    <row r="82" customFormat="false" ht="15" hidden="false" customHeight="false" outlineLevel="0" collapsed="false">
      <c r="A82" s="1"/>
      <c r="B82" s="98"/>
      <c r="C82" s="98"/>
      <c r="D82" s="98"/>
      <c r="E82" s="1"/>
      <c r="F82" s="1"/>
      <c r="G82" s="1"/>
      <c r="H82" s="1628"/>
    </row>
  </sheetData>
  <mergeCells count="5">
    <mergeCell ref="A2:G2"/>
    <mergeCell ref="A8:E8"/>
    <mergeCell ref="B9:D9"/>
    <mergeCell ref="B10:D10"/>
    <mergeCell ref="B11:D11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1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8" activeCellId="0" sqref="N18"/>
    </sheetView>
  </sheetViews>
  <sheetFormatPr defaultRowHeight="15" zeroHeight="false" outlineLevelRow="0" outlineLevelCol="0"/>
  <cols>
    <col collapsed="false" customWidth="true" hidden="false" outlineLevel="0" max="8" min="1" style="0" width="8.67"/>
    <col collapsed="false" customWidth="true" hidden="false" outlineLevel="0" max="15" min="9" style="0" width="10.71"/>
    <col collapsed="false" customWidth="true" hidden="false" outlineLevel="0" max="17" min="16" style="0" width="8.67"/>
    <col collapsed="false" customWidth="true" hidden="false" outlineLevel="0" max="32" min="18" style="1" width="9.13"/>
    <col collapsed="false" customWidth="true" hidden="false" outlineLevel="0" max="1025" min="33" style="0" width="8.67"/>
  </cols>
  <sheetData>
    <row r="1" customFormat="false" ht="4.5" hidden="false" customHeight="tru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customFormat="false" ht="15" hidden="false" customHeight="false" outlineLevel="0" collapsed="false">
      <c r="A2" s="1"/>
      <c r="B2" s="1"/>
      <c r="C2" s="1632" t="s">
        <v>627</v>
      </c>
      <c r="D2" s="1632"/>
      <c r="E2" s="1632"/>
      <c r="F2" s="1632"/>
      <c r="G2" s="1632"/>
      <c r="H2" s="1632"/>
      <c r="I2" s="1632"/>
      <c r="J2" s="1632"/>
      <c r="K2" s="1632"/>
      <c r="L2" s="1633" t="s">
        <v>628</v>
      </c>
      <c r="M2" s="1633"/>
      <c r="N2" s="1634"/>
      <c r="O2" s="1634"/>
      <c r="P2" s="1"/>
      <c r="Q2" s="1"/>
    </row>
    <row r="3" customFormat="false" ht="15" hidden="false" customHeight="false" outlineLevel="0" collapsed="false">
      <c r="A3" s="1"/>
      <c r="B3" s="1"/>
      <c r="C3" s="1632"/>
      <c r="D3" s="1632"/>
      <c r="E3" s="1632"/>
      <c r="F3" s="1632"/>
      <c r="G3" s="1632"/>
      <c r="H3" s="1632"/>
      <c r="I3" s="1632"/>
      <c r="J3" s="1632"/>
      <c r="K3" s="1632"/>
      <c r="L3" s="1633"/>
      <c r="M3" s="1633"/>
      <c r="N3" s="1634"/>
      <c r="O3" s="1634"/>
      <c r="P3" s="1"/>
      <c r="Q3" s="1"/>
    </row>
    <row r="4" customFormat="false" ht="15" hidden="false" customHeight="false" outlineLevel="0" collapsed="false">
      <c r="A4" s="1"/>
      <c r="B4" s="1"/>
      <c r="C4" s="1632"/>
      <c r="D4" s="1632"/>
      <c r="E4" s="1632"/>
      <c r="F4" s="1632"/>
      <c r="G4" s="1632"/>
      <c r="H4" s="1632"/>
      <c r="I4" s="1632"/>
      <c r="J4" s="1632"/>
      <c r="K4" s="1632"/>
      <c r="L4" s="1635" t="s">
        <v>629</v>
      </c>
      <c r="M4" s="1635"/>
      <c r="N4" s="1636"/>
      <c r="O4" s="1636"/>
      <c r="P4" s="1"/>
      <c r="Q4" s="1"/>
    </row>
    <row r="5" customFormat="false" ht="15.75" hidden="false" customHeight="false" outlineLevel="0" collapsed="false">
      <c r="A5" s="1"/>
      <c r="B5" s="1"/>
      <c r="C5" s="1632"/>
      <c r="D5" s="1632"/>
      <c r="E5" s="1632"/>
      <c r="F5" s="1632"/>
      <c r="G5" s="1632"/>
      <c r="H5" s="1632"/>
      <c r="I5" s="1632"/>
      <c r="J5" s="1632"/>
      <c r="K5" s="1632"/>
      <c r="L5" s="1635"/>
      <c r="M5" s="1635"/>
      <c r="N5" s="1636"/>
      <c r="O5" s="1636"/>
      <c r="P5" s="1"/>
      <c r="Q5" s="1"/>
    </row>
    <row r="6" customFormat="false" ht="15" hidden="false" customHeight="true" outlineLevel="0" collapsed="false">
      <c r="A6" s="1"/>
      <c r="B6" s="1"/>
      <c r="C6" s="1637" t="s">
        <v>630</v>
      </c>
      <c r="D6" s="1637"/>
      <c r="E6" s="1637"/>
      <c r="F6" s="1637"/>
      <c r="G6" s="1637"/>
      <c r="H6" s="1637"/>
      <c r="I6" s="1638" t="s">
        <v>631</v>
      </c>
      <c r="J6" s="1638" t="s">
        <v>632</v>
      </c>
      <c r="K6" s="1638" t="s">
        <v>633</v>
      </c>
      <c r="L6" s="1638" t="s">
        <v>634</v>
      </c>
      <c r="M6" s="1638" t="s">
        <v>635</v>
      </c>
      <c r="N6" s="1638" t="s">
        <v>636</v>
      </c>
      <c r="O6" s="1638" t="s">
        <v>637</v>
      </c>
      <c r="P6" s="1"/>
      <c r="Q6" s="1"/>
    </row>
    <row r="7" customFormat="false" ht="15" hidden="false" customHeight="false" outlineLevel="0" collapsed="false">
      <c r="A7" s="1"/>
      <c r="B7" s="1"/>
      <c r="C7" s="1637"/>
      <c r="D7" s="1637"/>
      <c r="E7" s="1637"/>
      <c r="F7" s="1637"/>
      <c r="G7" s="1637"/>
      <c r="H7" s="1637"/>
      <c r="I7" s="1638"/>
      <c r="J7" s="1638"/>
      <c r="K7" s="1638"/>
      <c r="L7" s="1638"/>
      <c r="M7" s="1638"/>
      <c r="N7" s="1638"/>
      <c r="O7" s="1638"/>
      <c r="P7" s="1"/>
      <c r="Q7" s="1"/>
    </row>
    <row r="8" customFormat="false" ht="15" hidden="false" customHeight="false" outlineLevel="0" collapsed="false">
      <c r="A8" s="1"/>
      <c r="B8" s="1"/>
      <c r="C8" s="1637"/>
      <c r="D8" s="1637"/>
      <c r="E8" s="1637"/>
      <c r="F8" s="1637"/>
      <c r="G8" s="1637"/>
      <c r="H8" s="1637"/>
      <c r="I8" s="1638"/>
      <c r="J8" s="1638"/>
      <c r="K8" s="1638"/>
      <c r="L8" s="1638"/>
      <c r="M8" s="1638"/>
      <c r="N8" s="1638"/>
      <c r="O8" s="1638"/>
      <c r="P8" s="1"/>
      <c r="Q8" s="1"/>
    </row>
    <row r="9" customFormat="false" ht="15.75" hidden="false" customHeight="false" outlineLevel="0" collapsed="false">
      <c r="A9" s="1"/>
      <c r="B9" s="1"/>
      <c r="C9" s="1637"/>
      <c r="D9" s="1637"/>
      <c r="E9" s="1637"/>
      <c r="F9" s="1637"/>
      <c r="G9" s="1637"/>
      <c r="H9" s="1637"/>
      <c r="I9" s="1638"/>
      <c r="J9" s="1638"/>
      <c r="K9" s="1638"/>
      <c r="L9" s="1638"/>
      <c r="M9" s="1638"/>
      <c r="N9" s="1638"/>
      <c r="O9" s="1638"/>
      <c r="P9" s="1"/>
      <c r="Q9" s="1"/>
    </row>
    <row r="10" customFormat="false" ht="15" hidden="false" customHeight="false" outlineLevel="0" collapsed="false">
      <c r="A10" s="1"/>
      <c r="B10" s="1"/>
      <c r="C10" s="473" t="s">
        <v>247</v>
      </c>
      <c r="D10" s="473"/>
      <c r="E10" s="1639" t="s">
        <v>246</v>
      </c>
      <c r="F10" s="1640" t="n">
        <v>55</v>
      </c>
      <c r="G10" s="1640" t="n">
        <v>160</v>
      </c>
      <c r="H10" s="1641" t="s">
        <v>248</v>
      </c>
      <c r="I10" s="1642"/>
      <c r="J10" s="1643"/>
      <c r="K10" s="1644"/>
      <c r="L10" s="1643"/>
      <c r="M10" s="1643"/>
      <c r="N10" s="1644"/>
      <c r="O10" s="1645"/>
      <c r="P10" s="1"/>
      <c r="Q10" s="1"/>
    </row>
    <row r="11" customFormat="false" ht="15" hidden="false" customHeight="false" outlineLevel="0" collapsed="false">
      <c r="A11" s="1"/>
      <c r="B11" s="1"/>
      <c r="C11" s="478" t="s">
        <v>249</v>
      </c>
      <c r="D11" s="478"/>
      <c r="E11" s="479" t="s">
        <v>246</v>
      </c>
      <c r="F11" s="480" t="n">
        <v>55</v>
      </c>
      <c r="G11" s="480" t="n">
        <v>200</v>
      </c>
      <c r="H11" s="481" t="s">
        <v>248</v>
      </c>
      <c r="I11" s="1646"/>
      <c r="J11" s="1636"/>
      <c r="K11" s="1647"/>
      <c r="L11" s="1636"/>
      <c r="M11" s="1636"/>
      <c r="N11" s="1647"/>
      <c r="O11" s="1648"/>
      <c r="P11" s="1"/>
      <c r="Q11" s="1"/>
    </row>
    <row r="12" customFormat="false" ht="15" hidden="false" customHeight="false" outlineLevel="0" collapsed="false">
      <c r="A12" s="1"/>
      <c r="B12" s="1"/>
      <c r="C12" s="478" t="s">
        <v>250</v>
      </c>
      <c r="D12" s="478"/>
      <c r="E12" s="479" t="s">
        <v>246</v>
      </c>
      <c r="F12" s="480" t="n">
        <v>55</v>
      </c>
      <c r="G12" s="480" t="n">
        <v>260</v>
      </c>
      <c r="H12" s="481" t="s">
        <v>248</v>
      </c>
      <c r="I12" s="1646"/>
      <c r="J12" s="1636"/>
      <c r="K12" s="1647"/>
      <c r="L12" s="1636"/>
      <c r="M12" s="1636"/>
      <c r="N12" s="1647"/>
      <c r="O12" s="1648"/>
      <c r="P12" s="1"/>
      <c r="Q12" s="1"/>
    </row>
    <row r="13" customFormat="false" ht="15" hidden="false" customHeight="false" outlineLevel="0" collapsed="false">
      <c r="A13" s="1"/>
      <c r="B13" s="1"/>
      <c r="C13" s="478" t="s">
        <v>251</v>
      </c>
      <c r="D13" s="478"/>
      <c r="E13" s="479" t="s">
        <v>246</v>
      </c>
      <c r="F13" s="480" t="n">
        <v>55</v>
      </c>
      <c r="G13" s="480" t="n">
        <v>300</v>
      </c>
      <c r="H13" s="481" t="s">
        <v>248</v>
      </c>
      <c r="I13" s="1646"/>
      <c r="J13" s="1636"/>
      <c r="K13" s="1647"/>
      <c r="L13" s="1636"/>
      <c r="M13" s="1636"/>
      <c r="N13" s="1647"/>
      <c r="O13" s="1648"/>
      <c r="P13" s="1"/>
      <c r="Q13" s="1"/>
    </row>
    <row r="14" customFormat="false" ht="15.75" hidden="false" customHeight="false" outlineLevel="0" collapsed="false">
      <c r="A14" s="1"/>
      <c r="B14" s="1"/>
      <c r="C14" s="483" t="s">
        <v>252</v>
      </c>
      <c r="D14" s="483"/>
      <c r="E14" s="484" t="s">
        <v>246</v>
      </c>
      <c r="F14" s="485" t="n">
        <v>55</v>
      </c>
      <c r="G14" s="485" t="n">
        <v>300</v>
      </c>
      <c r="H14" s="486" t="s">
        <v>253</v>
      </c>
      <c r="I14" s="1649"/>
      <c r="J14" s="1650"/>
      <c r="K14" s="1651"/>
      <c r="L14" s="1650"/>
      <c r="M14" s="1650"/>
      <c r="N14" s="1651"/>
      <c r="O14" s="1652"/>
      <c r="P14" s="1"/>
      <c r="Q14" s="1"/>
    </row>
    <row r="15" customFormat="false" ht="15" hidden="false" customHeight="false" outlineLevel="0" collapsed="false">
      <c r="A15" s="1"/>
      <c r="B15" s="1"/>
      <c r="C15" s="492" t="s">
        <v>257</v>
      </c>
      <c r="D15" s="492"/>
      <c r="E15" s="493" t="s">
        <v>246</v>
      </c>
      <c r="F15" s="494" t="n">
        <v>65</v>
      </c>
      <c r="G15" s="494" t="n">
        <v>160</v>
      </c>
      <c r="H15" s="493" t="s">
        <v>248</v>
      </c>
      <c r="I15" s="1642"/>
      <c r="J15" s="1644"/>
      <c r="K15" s="1644"/>
      <c r="L15" s="1643"/>
      <c r="M15" s="1643"/>
      <c r="N15" s="1644"/>
      <c r="O15" s="1645"/>
      <c r="P15" s="1"/>
      <c r="Q15" s="1"/>
    </row>
    <row r="16" customFormat="false" ht="15" hidden="false" customHeight="false" outlineLevel="0" collapsed="false">
      <c r="A16" s="1"/>
      <c r="B16" s="1"/>
      <c r="C16" s="496" t="s">
        <v>258</v>
      </c>
      <c r="D16" s="496"/>
      <c r="E16" s="497" t="s">
        <v>246</v>
      </c>
      <c r="F16" s="498" t="n">
        <v>65</v>
      </c>
      <c r="G16" s="498" t="n">
        <v>200</v>
      </c>
      <c r="H16" s="497" t="s">
        <v>248</v>
      </c>
      <c r="I16" s="1646"/>
      <c r="J16" s="1647"/>
      <c r="K16" s="1647"/>
      <c r="L16" s="1636"/>
      <c r="M16" s="1636"/>
      <c r="N16" s="1647"/>
      <c r="O16" s="1648"/>
      <c r="P16" s="1"/>
      <c r="Q16" s="1"/>
    </row>
    <row r="17" customFormat="false" ht="15" hidden="false" customHeight="false" outlineLevel="0" collapsed="false">
      <c r="A17" s="1"/>
      <c r="B17" s="1"/>
      <c r="C17" s="496" t="s">
        <v>259</v>
      </c>
      <c r="D17" s="496"/>
      <c r="E17" s="497" t="s">
        <v>246</v>
      </c>
      <c r="F17" s="498" t="n">
        <v>65</v>
      </c>
      <c r="G17" s="498" t="n">
        <v>260</v>
      </c>
      <c r="H17" s="497" t="s">
        <v>248</v>
      </c>
      <c r="I17" s="1646"/>
      <c r="J17" s="1647"/>
      <c r="K17" s="1647"/>
      <c r="L17" s="1647"/>
      <c r="M17" s="1647"/>
      <c r="N17" s="1647"/>
      <c r="O17" s="1648"/>
      <c r="P17" s="1"/>
      <c r="Q17" s="1"/>
    </row>
    <row r="18" customFormat="false" ht="15.75" hidden="false" customHeight="false" outlineLevel="0" collapsed="false">
      <c r="A18" s="1"/>
      <c r="B18" s="1"/>
      <c r="C18" s="500" t="s">
        <v>260</v>
      </c>
      <c r="D18" s="500"/>
      <c r="E18" s="501" t="s">
        <v>246</v>
      </c>
      <c r="F18" s="502" t="n">
        <v>65</v>
      </c>
      <c r="G18" s="502" t="n">
        <v>300</v>
      </c>
      <c r="H18" s="501" t="s">
        <v>248</v>
      </c>
      <c r="I18" s="1649"/>
      <c r="J18" s="1651"/>
      <c r="K18" s="1651"/>
      <c r="L18" s="1651"/>
      <c r="M18" s="1651"/>
      <c r="N18" s="1651"/>
      <c r="O18" s="1652"/>
      <c r="P18" s="1"/>
      <c r="Q18" s="1"/>
    </row>
    <row r="19" customFormat="false" ht="15" hidden="false" customHeight="false" outlineLevel="0" collapsed="false">
      <c r="A19" s="1"/>
      <c r="B19" s="1"/>
      <c r="C19" s="510" t="s">
        <v>266</v>
      </c>
      <c r="D19" s="510"/>
      <c r="E19" s="511" t="s">
        <v>246</v>
      </c>
      <c r="F19" s="512" t="n">
        <v>70</v>
      </c>
      <c r="G19" s="512" t="n">
        <v>200</v>
      </c>
      <c r="H19" s="511" t="s">
        <v>248</v>
      </c>
      <c r="I19" s="1642"/>
      <c r="J19" s="1644"/>
      <c r="K19" s="1644"/>
      <c r="L19" s="1636"/>
      <c r="M19" s="1636"/>
      <c r="N19" s="1644"/>
      <c r="O19" s="1645"/>
      <c r="P19" s="1"/>
      <c r="Q19" s="1"/>
    </row>
    <row r="20" customFormat="false" ht="15" hidden="false" customHeight="false" outlineLevel="0" collapsed="false">
      <c r="A20" s="1"/>
      <c r="B20" s="1"/>
      <c r="C20" s="514" t="s">
        <v>267</v>
      </c>
      <c r="D20" s="514"/>
      <c r="E20" s="515" t="s">
        <v>246</v>
      </c>
      <c r="F20" s="516" t="n">
        <v>70</v>
      </c>
      <c r="G20" s="516" t="n">
        <v>260</v>
      </c>
      <c r="H20" s="515" t="s">
        <v>248</v>
      </c>
      <c r="I20" s="1646"/>
      <c r="J20" s="1647"/>
      <c r="K20" s="1647"/>
      <c r="L20" s="1647"/>
      <c r="M20" s="1647"/>
      <c r="N20" s="1647"/>
      <c r="O20" s="1648"/>
      <c r="P20" s="1"/>
      <c r="Q20" s="1"/>
    </row>
    <row r="21" customFormat="false" ht="15" hidden="false" customHeight="false" outlineLevel="0" collapsed="false">
      <c r="A21" s="1"/>
      <c r="B21" s="1"/>
      <c r="C21" s="514" t="s">
        <v>268</v>
      </c>
      <c r="D21" s="514"/>
      <c r="E21" s="515" t="s">
        <v>246</v>
      </c>
      <c r="F21" s="516" t="n">
        <v>70</v>
      </c>
      <c r="G21" s="516" t="n">
        <v>300</v>
      </c>
      <c r="H21" s="515" t="s">
        <v>248</v>
      </c>
      <c r="I21" s="1646"/>
      <c r="J21" s="1647"/>
      <c r="K21" s="1647"/>
      <c r="L21" s="1647"/>
      <c r="M21" s="1647"/>
      <c r="N21" s="1647"/>
      <c r="O21" s="1648"/>
      <c r="P21" s="1"/>
      <c r="Q21" s="1"/>
    </row>
    <row r="22" customFormat="false" ht="15.75" hidden="false" customHeight="false" outlineLevel="0" collapsed="false">
      <c r="A22" s="1"/>
      <c r="B22" s="1"/>
      <c r="C22" s="518" t="s">
        <v>269</v>
      </c>
      <c r="D22" s="518"/>
      <c r="E22" s="519" t="s">
        <v>246</v>
      </c>
      <c r="F22" s="520" t="n">
        <v>70</v>
      </c>
      <c r="G22" s="520" t="n">
        <v>300</v>
      </c>
      <c r="H22" s="519" t="s">
        <v>253</v>
      </c>
      <c r="I22" s="1649"/>
      <c r="J22" s="1651"/>
      <c r="K22" s="1651"/>
      <c r="L22" s="1651"/>
      <c r="M22" s="1651"/>
      <c r="N22" s="1651"/>
      <c r="O22" s="1652"/>
      <c r="P22" s="1"/>
      <c r="Q22" s="1"/>
    </row>
    <row r="23" customFormat="false" ht="15" hidden="false" customHeight="false" outlineLevel="0" collapsed="false">
      <c r="A23" s="1"/>
      <c r="B23" s="1"/>
      <c r="C23" s="526" t="s">
        <v>274</v>
      </c>
      <c r="D23" s="526"/>
      <c r="E23" s="527" t="s">
        <v>246</v>
      </c>
      <c r="F23" s="529" t="n">
        <v>75</v>
      </c>
      <c r="G23" s="529" t="n">
        <v>160</v>
      </c>
      <c r="H23" s="527" t="s">
        <v>248</v>
      </c>
      <c r="I23" s="1642"/>
      <c r="J23" s="1644"/>
      <c r="K23" s="1644"/>
      <c r="L23" s="1636"/>
      <c r="M23" s="1636"/>
      <c r="N23" s="1644"/>
      <c r="O23" s="1645"/>
      <c r="P23" s="1"/>
      <c r="Q23" s="1"/>
    </row>
    <row r="24" customFormat="false" ht="15" hidden="false" customHeight="false" outlineLevel="0" collapsed="false">
      <c r="A24" s="1"/>
      <c r="B24" s="1"/>
      <c r="C24" s="531" t="s">
        <v>275</v>
      </c>
      <c r="D24" s="531"/>
      <c r="E24" s="532" t="s">
        <v>246</v>
      </c>
      <c r="F24" s="528" t="n">
        <v>75</v>
      </c>
      <c r="G24" s="528" t="n">
        <v>200</v>
      </c>
      <c r="H24" s="532" t="s">
        <v>248</v>
      </c>
      <c r="I24" s="1646"/>
      <c r="J24" s="1647"/>
      <c r="K24" s="1647"/>
      <c r="L24" s="1636"/>
      <c r="M24" s="1636"/>
      <c r="N24" s="1647"/>
      <c r="O24" s="1648"/>
      <c r="P24" s="1"/>
      <c r="Q24" s="1"/>
    </row>
    <row r="25" customFormat="false" ht="15" hidden="false" customHeight="false" outlineLevel="0" collapsed="false">
      <c r="A25" s="1"/>
      <c r="B25" s="1"/>
      <c r="C25" s="531" t="s">
        <v>276</v>
      </c>
      <c r="D25" s="531"/>
      <c r="E25" s="532" t="s">
        <v>246</v>
      </c>
      <c r="F25" s="528" t="n">
        <v>75</v>
      </c>
      <c r="G25" s="528" t="n">
        <v>260</v>
      </c>
      <c r="H25" s="532" t="s">
        <v>248</v>
      </c>
      <c r="I25" s="1646"/>
      <c r="J25" s="1647"/>
      <c r="K25" s="1647"/>
      <c r="L25" s="1647"/>
      <c r="M25" s="1647"/>
      <c r="N25" s="1647"/>
      <c r="O25" s="1648"/>
      <c r="P25" s="1"/>
      <c r="Q25" s="1"/>
    </row>
    <row r="26" customFormat="false" ht="15" hidden="false" customHeight="false" outlineLevel="0" collapsed="false">
      <c r="A26" s="1"/>
      <c r="B26" s="1"/>
      <c r="C26" s="531" t="s">
        <v>277</v>
      </c>
      <c r="D26" s="531"/>
      <c r="E26" s="532" t="s">
        <v>246</v>
      </c>
      <c r="F26" s="528" t="n">
        <v>75</v>
      </c>
      <c r="G26" s="528" t="n">
        <v>300</v>
      </c>
      <c r="H26" s="532" t="s">
        <v>248</v>
      </c>
      <c r="I26" s="1646"/>
      <c r="J26" s="1647"/>
      <c r="K26" s="1647"/>
      <c r="L26" s="1647"/>
      <c r="M26" s="1647"/>
      <c r="N26" s="1647"/>
      <c r="O26" s="1648"/>
      <c r="P26" s="1"/>
      <c r="Q26" s="1"/>
    </row>
    <row r="27" customFormat="false" ht="15" hidden="false" customHeight="false" outlineLevel="0" collapsed="false">
      <c r="A27" s="1"/>
      <c r="B27" s="1"/>
      <c r="C27" s="531" t="s">
        <v>278</v>
      </c>
      <c r="D27" s="531"/>
      <c r="E27" s="532" t="s">
        <v>246</v>
      </c>
      <c r="F27" s="528" t="n">
        <v>75</v>
      </c>
      <c r="G27" s="528" t="n">
        <v>300</v>
      </c>
      <c r="H27" s="532" t="s">
        <v>253</v>
      </c>
      <c r="I27" s="1646"/>
      <c r="J27" s="1647"/>
      <c r="K27" s="1647"/>
      <c r="L27" s="1647"/>
      <c r="M27" s="1647"/>
      <c r="N27" s="1647"/>
      <c r="O27" s="1648"/>
      <c r="P27" s="1"/>
      <c r="Q27" s="1"/>
    </row>
    <row r="28" customFormat="false" ht="15" hidden="false" customHeight="false" outlineLevel="0" collapsed="false">
      <c r="A28" s="1"/>
      <c r="B28" s="1"/>
      <c r="C28" s="531" t="s">
        <v>279</v>
      </c>
      <c r="D28" s="531"/>
      <c r="E28" s="532" t="s">
        <v>246</v>
      </c>
      <c r="F28" s="528" t="n">
        <v>75</v>
      </c>
      <c r="G28" s="528" t="n">
        <v>360</v>
      </c>
      <c r="H28" s="532" t="s">
        <v>253</v>
      </c>
      <c r="I28" s="1646"/>
      <c r="J28" s="1647"/>
      <c r="K28" s="1647"/>
      <c r="L28" s="1647"/>
      <c r="M28" s="1647"/>
      <c r="N28" s="1647"/>
      <c r="O28" s="1648"/>
      <c r="P28" s="1"/>
      <c r="Q28" s="1"/>
    </row>
    <row r="29" customFormat="false" ht="15" hidden="false" customHeight="false" outlineLevel="0" collapsed="false">
      <c r="A29" s="1"/>
      <c r="B29" s="1"/>
      <c r="C29" s="531" t="s">
        <v>280</v>
      </c>
      <c r="D29" s="531"/>
      <c r="E29" s="532" t="s">
        <v>246</v>
      </c>
      <c r="F29" s="528" t="n">
        <v>75</v>
      </c>
      <c r="G29" s="528" t="n">
        <v>400</v>
      </c>
      <c r="H29" s="532" t="s">
        <v>253</v>
      </c>
      <c r="I29" s="1646"/>
      <c r="J29" s="1647"/>
      <c r="K29" s="1647"/>
      <c r="L29" s="1647"/>
      <c r="M29" s="1647"/>
      <c r="N29" s="1647"/>
      <c r="O29" s="1648"/>
      <c r="P29" s="1"/>
      <c r="Q29" s="1"/>
    </row>
    <row r="30" customFormat="false" ht="15.75" hidden="false" customHeight="false" outlineLevel="0" collapsed="false">
      <c r="A30" s="1"/>
      <c r="B30" s="1"/>
      <c r="C30" s="534" t="s">
        <v>281</v>
      </c>
      <c r="D30" s="534"/>
      <c r="E30" s="1653" t="s">
        <v>246</v>
      </c>
      <c r="F30" s="1654" t="n">
        <v>75</v>
      </c>
      <c r="G30" s="1654" t="n">
        <v>400</v>
      </c>
      <c r="H30" s="1653" t="s">
        <v>273</v>
      </c>
      <c r="I30" s="1649"/>
      <c r="J30" s="1651"/>
      <c r="K30" s="1651"/>
      <c r="L30" s="1651"/>
      <c r="M30" s="1651"/>
      <c r="N30" s="1651"/>
      <c r="O30" s="1652"/>
      <c r="P30" s="1"/>
      <c r="Q30" s="1"/>
    </row>
    <row r="31" customFormat="false" ht="15" hidden="false" customHeight="false" outlineLevel="0" collapsed="false">
      <c r="A31" s="1"/>
      <c r="B31" s="1"/>
      <c r="C31" s="538" t="s">
        <v>282</v>
      </c>
      <c r="D31" s="538"/>
      <c r="E31" s="539" t="s">
        <v>246</v>
      </c>
      <c r="F31" s="540" t="n">
        <v>80</v>
      </c>
      <c r="G31" s="540" t="n">
        <v>160</v>
      </c>
      <c r="H31" s="541" t="s">
        <v>248</v>
      </c>
      <c r="I31" s="1642"/>
      <c r="J31" s="1644"/>
      <c r="K31" s="1644"/>
      <c r="L31" s="1636"/>
      <c r="M31" s="1636"/>
      <c r="N31" s="1644"/>
      <c r="O31" s="1645"/>
      <c r="P31" s="1"/>
      <c r="Q31" s="1"/>
    </row>
    <row r="32" customFormat="false" ht="15" hidden="false" customHeight="false" outlineLevel="0" collapsed="false">
      <c r="A32" s="1"/>
      <c r="B32" s="1"/>
      <c r="C32" s="543" t="s">
        <v>283</v>
      </c>
      <c r="D32" s="543"/>
      <c r="E32" s="544" t="s">
        <v>246</v>
      </c>
      <c r="F32" s="545" t="n">
        <v>80</v>
      </c>
      <c r="G32" s="545" t="n">
        <v>200</v>
      </c>
      <c r="H32" s="546" t="s">
        <v>248</v>
      </c>
      <c r="I32" s="1646"/>
      <c r="J32" s="1647"/>
      <c r="K32" s="1647"/>
      <c r="L32" s="1636"/>
      <c r="M32" s="1636"/>
      <c r="N32" s="1647"/>
      <c r="O32" s="1648"/>
      <c r="P32" s="1"/>
      <c r="Q32" s="1"/>
    </row>
    <row r="33" customFormat="false" ht="15" hidden="false" customHeight="false" outlineLevel="0" collapsed="false">
      <c r="A33" s="1"/>
      <c r="B33" s="1"/>
      <c r="C33" s="543" t="s">
        <v>284</v>
      </c>
      <c r="D33" s="543"/>
      <c r="E33" s="544" t="s">
        <v>246</v>
      </c>
      <c r="F33" s="545" t="n">
        <v>80</v>
      </c>
      <c r="G33" s="545" t="n">
        <v>260</v>
      </c>
      <c r="H33" s="546" t="s">
        <v>248</v>
      </c>
      <c r="I33" s="1646"/>
      <c r="J33" s="1647"/>
      <c r="K33" s="1647"/>
      <c r="L33" s="1647"/>
      <c r="M33" s="1647"/>
      <c r="N33" s="1647"/>
      <c r="O33" s="1648"/>
      <c r="P33" s="1"/>
      <c r="Q33" s="1"/>
    </row>
    <row r="34" customFormat="false" ht="15" hidden="false" customHeight="false" outlineLevel="0" collapsed="false">
      <c r="A34" s="1"/>
      <c r="B34" s="1"/>
      <c r="C34" s="543" t="s">
        <v>285</v>
      </c>
      <c r="D34" s="543"/>
      <c r="E34" s="544" t="s">
        <v>246</v>
      </c>
      <c r="F34" s="545" t="n">
        <v>80</v>
      </c>
      <c r="G34" s="545" t="n">
        <v>300</v>
      </c>
      <c r="H34" s="546" t="s">
        <v>248</v>
      </c>
      <c r="I34" s="1646"/>
      <c r="J34" s="1647"/>
      <c r="K34" s="1647"/>
      <c r="L34" s="1647"/>
      <c r="M34" s="1647"/>
      <c r="N34" s="1647"/>
      <c r="O34" s="1648"/>
      <c r="P34" s="1"/>
      <c r="Q34" s="1"/>
    </row>
    <row r="35" customFormat="false" ht="15" hidden="false" customHeight="false" outlineLevel="0" collapsed="false">
      <c r="A35" s="1"/>
      <c r="B35" s="1"/>
      <c r="C35" s="543" t="s">
        <v>286</v>
      </c>
      <c r="D35" s="543"/>
      <c r="E35" s="544" t="s">
        <v>246</v>
      </c>
      <c r="F35" s="545" t="n">
        <v>80</v>
      </c>
      <c r="G35" s="545" t="n">
        <v>300</v>
      </c>
      <c r="H35" s="546" t="s">
        <v>253</v>
      </c>
      <c r="I35" s="1646"/>
      <c r="J35" s="1647"/>
      <c r="K35" s="1647"/>
      <c r="L35" s="1647"/>
      <c r="M35" s="1647"/>
      <c r="N35" s="1647"/>
      <c r="O35" s="1648"/>
      <c r="P35" s="1"/>
      <c r="Q35" s="1"/>
    </row>
    <row r="36" customFormat="false" ht="15" hidden="false" customHeight="false" outlineLevel="0" collapsed="false">
      <c r="A36" s="1"/>
      <c r="B36" s="1"/>
      <c r="C36" s="543" t="s">
        <v>287</v>
      </c>
      <c r="D36" s="543"/>
      <c r="E36" s="544" t="s">
        <v>246</v>
      </c>
      <c r="F36" s="545" t="n">
        <v>80</v>
      </c>
      <c r="G36" s="545" t="n">
        <v>360</v>
      </c>
      <c r="H36" s="546" t="s">
        <v>253</v>
      </c>
      <c r="I36" s="1646"/>
      <c r="J36" s="1647"/>
      <c r="K36" s="1647"/>
      <c r="L36" s="1647"/>
      <c r="M36" s="1647"/>
      <c r="N36" s="1647"/>
      <c r="O36" s="1648"/>
      <c r="P36" s="1"/>
      <c r="Q36" s="1"/>
    </row>
    <row r="37" customFormat="false" ht="15" hidden="false" customHeight="false" outlineLevel="0" collapsed="false">
      <c r="A37" s="1"/>
      <c r="B37" s="1"/>
      <c r="C37" s="543" t="s">
        <v>288</v>
      </c>
      <c r="D37" s="543"/>
      <c r="E37" s="544" t="s">
        <v>246</v>
      </c>
      <c r="F37" s="545" t="n">
        <v>80</v>
      </c>
      <c r="G37" s="545" t="n">
        <v>400</v>
      </c>
      <c r="H37" s="546" t="s">
        <v>253</v>
      </c>
      <c r="I37" s="1646"/>
      <c r="J37" s="1647"/>
      <c r="K37" s="1647"/>
      <c r="L37" s="1647"/>
      <c r="M37" s="1647"/>
      <c r="N37" s="1647"/>
      <c r="O37" s="1648"/>
      <c r="P37" s="1"/>
      <c r="Q37" s="1"/>
    </row>
    <row r="38" customFormat="false" ht="15.75" hidden="false" customHeight="false" outlineLevel="0" collapsed="false">
      <c r="A38" s="1"/>
      <c r="B38" s="1"/>
      <c r="C38" s="548" t="s">
        <v>289</v>
      </c>
      <c r="D38" s="548"/>
      <c r="E38" s="1655" t="s">
        <v>246</v>
      </c>
      <c r="F38" s="1656" t="n">
        <v>80</v>
      </c>
      <c r="G38" s="1656" t="n">
        <v>400</v>
      </c>
      <c r="H38" s="1657" t="s">
        <v>273</v>
      </c>
      <c r="I38" s="1649"/>
      <c r="J38" s="1651"/>
      <c r="K38" s="1651"/>
      <c r="L38" s="1651"/>
      <c r="M38" s="1651"/>
      <c r="N38" s="1651"/>
      <c r="O38" s="1652"/>
      <c r="P38" s="1"/>
      <c r="Q38" s="1"/>
    </row>
    <row r="39" customFormat="false" ht="15" hidden="false" customHeight="false" outlineLevel="0" collapsed="false">
      <c r="A39" s="1"/>
      <c r="B39" s="1"/>
      <c r="C39" s="553" t="s">
        <v>290</v>
      </c>
      <c r="D39" s="553"/>
      <c r="E39" s="554" t="s">
        <v>246</v>
      </c>
      <c r="F39" s="555" t="n">
        <v>90</v>
      </c>
      <c r="G39" s="555" t="n">
        <v>160</v>
      </c>
      <c r="H39" s="554" t="s">
        <v>248</v>
      </c>
      <c r="I39" s="1642"/>
      <c r="J39" s="1644"/>
      <c r="K39" s="1644"/>
      <c r="L39" s="1636"/>
      <c r="M39" s="1636"/>
      <c r="N39" s="1644"/>
      <c r="O39" s="1645"/>
      <c r="P39" s="1"/>
      <c r="Q39" s="1"/>
    </row>
    <row r="40" customFormat="false" ht="15" hidden="false" customHeight="false" outlineLevel="0" collapsed="false">
      <c r="A40" s="1"/>
      <c r="B40" s="1"/>
      <c r="C40" s="559" t="s">
        <v>291</v>
      </c>
      <c r="D40" s="559"/>
      <c r="E40" s="560" t="s">
        <v>246</v>
      </c>
      <c r="F40" s="561" t="n">
        <v>90</v>
      </c>
      <c r="G40" s="561" t="n">
        <v>200</v>
      </c>
      <c r="H40" s="560" t="s">
        <v>248</v>
      </c>
      <c r="I40" s="1646"/>
      <c r="J40" s="1647"/>
      <c r="K40" s="1647"/>
      <c r="L40" s="1636"/>
      <c r="M40" s="1636"/>
      <c r="N40" s="1647"/>
      <c r="O40" s="1648"/>
      <c r="P40" s="1"/>
      <c r="Q40" s="1"/>
    </row>
    <row r="41" customFormat="false" ht="15" hidden="false" customHeight="false" outlineLevel="0" collapsed="false">
      <c r="A41" s="1"/>
      <c r="B41" s="1"/>
      <c r="C41" s="559" t="s">
        <v>292</v>
      </c>
      <c r="D41" s="559"/>
      <c r="E41" s="560" t="s">
        <v>246</v>
      </c>
      <c r="F41" s="561" t="n">
        <v>90</v>
      </c>
      <c r="G41" s="561" t="n">
        <v>260</v>
      </c>
      <c r="H41" s="560" t="s">
        <v>248</v>
      </c>
      <c r="I41" s="1646"/>
      <c r="J41" s="1647"/>
      <c r="K41" s="1647"/>
      <c r="L41" s="1647"/>
      <c r="M41" s="1647"/>
      <c r="N41" s="1647"/>
      <c r="O41" s="1648"/>
      <c r="P41" s="1"/>
      <c r="Q41" s="1"/>
    </row>
    <row r="42" customFormat="false" ht="15" hidden="false" customHeight="false" outlineLevel="0" collapsed="false">
      <c r="A42" s="1"/>
      <c r="B42" s="1"/>
      <c r="C42" s="559" t="s">
        <v>293</v>
      </c>
      <c r="D42" s="559"/>
      <c r="E42" s="560" t="s">
        <v>246</v>
      </c>
      <c r="F42" s="561" t="n">
        <v>90</v>
      </c>
      <c r="G42" s="561" t="n">
        <v>300</v>
      </c>
      <c r="H42" s="560" t="s">
        <v>248</v>
      </c>
      <c r="I42" s="1646"/>
      <c r="J42" s="1647"/>
      <c r="K42" s="1647"/>
      <c r="L42" s="1647"/>
      <c r="M42" s="1647"/>
      <c r="N42" s="1647"/>
      <c r="O42" s="1648"/>
      <c r="P42" s="1"/>
      <c r="Q42" s="1"/>
    </row>
    <row r="43" customFormat="false" ht="15" hidden="false" customHeight="false" outlineLevel="0" collapsed="false">
      <c r="A43" s="1"/>
      <c r="B43" s="1"/>
      <c r="C43" s="559" t="s">
        <v>294</v>
      </c>
      <c r="D43" s="559"/>
      <c r="E43" s="560" t="s">
        <v>246</v>
      </c>
      <c r="F43" s="561" t="n">
        <v>90</v>
      </c>
      <c r="G43" s="561" t="n">
        <v>300</v>
      </c>
      <c r="H43" s="560" t="s">
        <v>253</v>
      </c>
      <c r="I43" s="1646"/>
      <c r="J43" s="1647"/>
      <c r="K43" s="1647"/>
      <c r="L43" s="1647"/>
      <c r="M43" s="1647"/>
      <c r="N43" s="1647"/>
      <c r="O43" s="1648"/>
      <c r="P43" s="1"/>
      <c r="Q43" s="1"/>
    </row>
    <row r="44" customFormat="false" ht="15" hidden="false" customHeight="false" outlineLevel="0" collapsed="false">
      <c r="A44" s="1"/>
      <c r="B44" s="1"/>
      <c r="C44" s="559" t="s">
        <v>295</v>
      </c>
      <c r="D44" s="559"/>
      <c r="E44" s="560" t="s">
        <v>246</v>
      </c>
      <c r="F44" s="561" t="n">
        <v>90</v>
      </c>
      <c r="G44" s="561" t="n">
        <v>360</v>
      </c>
      <c r="H44" s="560" t="s">
        <v>253</v>
      </c>
      <c r="I44" s="1646"/>
      <c r="J44" s="1647"/>
      <c r="K44" s="1647"/>
      <c r="L44" s="1647"/>
      <c r="M44" s="1647"/>
      <c r="N44" s="1647"/>
      <c r="O44" s="1648"/>
      <c r="P44" s="1"/>
      <c r="Q44" s="1"/>
    </row>
    <row r="45" customFormat="false" ht="15" hidden="false" customHeight="false" outlineLevel="0" collapsed="false">
      <c r="A45" s="1"/>
      <c r="B45" s="1"/>
      <c r="C45" s="559" t="s">
        <v>296</v>
      </c>
      <c r="D45" s="559"/>
      <c r="E45" s="560" t="s">
        <v>246</v>
      </c>
      <c r="F45" s="561" t="n">
        <v>90</v>
      </c>
      <c r="G45" s="561" t="n">
        <v>400</v>
      </c>
      <c r="H45" s="560" t="s">
        <v>253</v>
      </c>
      <c r="I45" s="1646"/>
      <c r="J45" s="1647"/>
      <c r="K45" s="1647"/>
      <c r="L45" s="1647"/>
      <c r="M45" s="1647"/>
      <c r="N45" s="1647"/>
      <c r="O45" s="1648"/>
      <c r="P45" s="1"/>
      <c r="Q45" s="1"/>
    </row>
    <row r="46" customFormat="false" ht="15.75" hidden="false" customHeight="false" outlineLevel="0" collapsed="false">
      <c r="A46" s="1"/>
      <c r="B46" s="1"/>
      <c r="C46" s="565" t="s">
        <v>297</v>
      </c>
      <c r="D46" s="565"/>
      <c r="E46" s="566" t="s">
        <v>246</v>
      </c>
      <c r="F46" s="567" t="n">
        <v>90</v>
      </c>
      <c r="G46" s="567" t="n">
        <v>400</v>
      </c>
      <c r="H46" s="566" t="s">
        <v>273</v>
      </c>
      <c r="I46" s="1649"/>
      <c r="J46" s="1651"/>
      <c r="K46" s="1651"/>
      <c r="L46" s="1651"/>
      <c r="M46" s="1651"/>
      <c r="N46" s="1651"/>
      <c r="O46" s="1652"/>
      <c r="P46" s="1"/>
      <c r="Q46" s="1"/>
    </row>
    <row r="47" customFormat="false" ht="15" hidden="false" customHeight="false" outlineLevel="0" collapsed="false">
      <c r="A47" s="1"/>
      <c r="B47" s="1"/>
      <c r="C47" s="571" t="s">
        <v>298</v>
      </c>
      <c r="D47" s="571"/>
      <c r="E47" s="572" t="s">
        <v>246</v>
      </c>
      <c r="F47" s="573" t="n">
        <v>110</v>
      </c>
      <c r="G47" s="573" t="n">
        <v>160</v>
      </c>
      <c r="H47" s="572" t="s">
        <v>248</v>
      </c>
      <c r="I47" s="1642"/>
      <c r="J47" s="1644"/>
      <c r="K47" s="1644"/>
      <c r="L47" s="1636"/>
      <c r="M47" s="1636"/>
      <c r="N47" s="1644"/>
      <c r="O47" s="1645"/>
      <c r="P47" s="1"/>
      <c r="Q47" s="1"/>
    </row>
    <row r="48" customFormat="false" ht="15" hidden="false" customHeight="false" outlineLevel="0" collapsed="false">
      <c r="A48" s="1"/>
      <c r="B48" s="1"/>
      <c r="C48" s="576" t="s">
        <v>299</v>
      </c>
      <c r="D48" s="576"/>
      <c r="E48" s="577" t="s">
        <v>246</v>
      </c>
      <c r="F48" s="578" t="n">
        <v>110</v>
      </c>
      <c r="G48" s="578" t="n">
        <v>200</v>
      </c>
      <c r="H48" s="577" t="s">
        <v>248</v>
      </c>
      <c r="I48" s="1646"/>
      <c r="J48" s="1647"/>
      <c r="K48" s="1647"/>
      <c r="L48" s="1636"/>
      <c r="M48" s="1636"/>
      <c r="N48" s="1647"/>
      <c r="O48" s="1648"/>
      <c r="P48" s="1"/>
      <c r="Q48" s="1"/>
    </row>
    <row r="49" customFormat="false" ht="15" hidden="false" customHeight="false" outlineLevel="0" collapsed="false">
      <c r="A49" s="1"/>
      <c r="B49" s="1"/>
      <c r="C49" s="576" t="s">
        <v>300</v>
      </c>
      <c r="D49" s="576"/>
      <c r="E49" s="577" t="s">
        <v>246</v>
      </c>
      <c r="F49" s="578" t="n">
        <v>110</v>
      </c>
      <c r="G49" s="578" t="n">
        <v>260</v>
      </c>
      <c r="H49" s="577" t="s">
        <v>248</v>
      </c>
      <c r="I49" s="1646"/>
      <c r="J49" s="1647"/>
      <c r="K49" s="1647"/>
      <c r="L49" s="1647"/>
      <c r="M49" s="1647"/>
      <c r="N49" s="1647"/>
      <c r="O49" s="1648"/>
      <c r="P49" s="1"/>
      <c r="Q49" s="1"/>
    </row>
    <row r="50" customFormat="false" ht="15" hidden="false" customHeight="false" outlineLevel="0" collapsed="false">
      <c r="A50" s="1"/>
      <c r="B50" s="1"/>
      <c r="C50" s="576" t="s">
        <v>301</v>
      </c>
      <c r="D50" s="576"/>
      <c r="E50" s="577" t="s">
        <v>246</v>
      </c>
      <c r="F50" s="578" t="n">
        <v>110</v>
      </c>
      <c r="G50" s="578" t="n">
        <v>300</v>
      </c>
      <c r="H50" s="577" t="s">
        <v>248</v>
      </c>
      <c r="I50" s="1646"/>
      <c r="J50" s="1647"/>
      <c r="K50" s="1647"/>
      <c r="L50" s="1647"/>
      <c r="M50" s="1647"/>
      <c r="N50" s="1647"/>
      <c r="O50" s="1648"/>
      <c r="P50" s="1"/>
      <c r="Q50" s="1"/>
    </row>
    <row r="51" customFormat="false" ht="15" hidden="false" customHeight="false" outlineLevel="0" collapsed="false">
      <c r="A51" s="1"/>
      <c r="B51" s="1"/>
      <c r="C51" s="576" t="s">
        <v>302</v>
      </c>
      <c r="D51" s="576"/>
      <c r="E51" s="577" t="s">
        <v>246</v>
      </c>
      <c r="F51" s="578" t="n">
        <v>110</v>
      </c>
      <c r="G51" s="578" t="n">
        <v>300</v>
      </c>
      <c r="H51" s="577" t="s">
        <v>253</v>
      </c>
      <c r="I51" s="1646"/>
      <c r="J51" s="1647"/>
      <c r="K51" s="1647"/>
      <c r="L51" s="1647"/>
      <c r="M51" s="1647"/>
      <c r="N51" s="1647"/>
      <c r="O51" s="1648"/>
      <c r="P51" s="1"/>
      <c r="Q51" s="1"/>
    </row>
    <row r="52" customFormat="false" ht="15" hidden="false" customHeight="false" outlineLevel="0" collapsed="false">
      <c r="A52" s="1"/>
      <c r="B52" s="1"/>
      <c r="C52" s="576" t="s">
        <v>303</v>
      </c>
      <c r="D52" s="576"/>
      <c r="E52" s="577" t="s">
        <v>246</v>
      </c>
      <c r="F52" s="578" t="n">
        <v>110</v>
      </c>
      <c r="G52" s="578" t="n">
        <v>360</v>
      </c>
      <c r="H52" s="577" t="s">
        <v>253</v>
      </c>
      <c r="I52" s="1646"/>
      <c r="J52" s="1647"/>
      <c r="K52" s="1647"/>
      <c r="L52" s="1647"/>
      <c r="M52" s="1647"/>
      <c r="N52" s="1647"/>
      <c r="O52" s="1648"/>
      <c r="P52" s="1"/>
      <c r="Q52" s="1"/>
    </row>
    <row r="53" customFormat="false" ht="15" hidden="false" customHeight="false" outlineLevel="0" collapsed="false">
      <c r="A53" s="1"/>
      <c r="B53" s="1"/>
      <c r="C53" s="576" t="s">
        <v>304</v>
      </c>
      <c r="D53" s="576"/>
      <c r="E53" s="577" t="s">
        <v>246</v>
      </c>
      <c r="F53" s="578" t="n">
        <v>110</v>
      </c>
      <c r="G53" s="578" t="n">
        <v>400</v>
      </c>
      <c r="H53" s="577" t="s">
        <v>253</v>
      </c>
      <c r="I53" s="1646"/>
      <c r="J53" s="1647"/>
      <c r="K53" s="1647"/>
      <c r="L53" s="1647"/>
      <c r="M53" s="1647"/>
      <c r="N53" s="1647"/>
      <c r="O53" s="1648"/>
      <c r="P53" s="1"/>
      <c r="Q53" s="1"/>
    </row>
    <row r="54" customFormat="false" ht="15.75" hidden="false" customHeight="false" outlineLevel="0" collapsed="false">
      <c r="A54" s="1"/>
      <c r="B54" s="1"/>
      <c r="C54" s="581" t="s">
        <v>305</v>
      </c>
      <c r="D54" s="581"/>
      <c r="E54" s="582" t="s">
        <v>246</v>
      </c>
      <c r="F54" s="583" t="n">
        <v>110</v>
      </c>
      <c r="G54" s="583" t="n">
        <v>400</v>
      </c>
      <c r="H54" s="582" t="s">
        <v>273</v>
      </c>
      <c r="I54" s="1649"/>
      <c r="J54" s="1651"/>
      <c r="K54" s="1651"/>
      <c r="L54" s="1651"/>
      <c r="M54" s="1651"/>
      <c r="N54" s="1651"/>
      <c r="O54" s="1652"/>
      <c r="P54" s="1"/>
      <c r="Q54" s="1"/>
    </row>
    <row r="55" customFormat="false" ht="15" hidden="false" customHeight="false" outlineLevel="0" collapsed="false">
      <c r="A55" s="1"/>
      <c r="B55" s="1"/>
      <c r="C55" s="586" t="s">
        <v>306</v>
      </c>
      <c r="D55" s="586"/>
      <c r="E55" s="587" t="s">
        <v>246</v>
      </c>
      <c r="F55" s="588" t="n">
        <v>140</v>
      </c>
      <c r="G55" s="588" t="n">
        <v>160</v>
      </c>
      <c r="H55" s="587" t="s">
        <v>307</v>
      </c>
      <c r="I55" s="1642"/>
      <c r="J55" s="1644"/>
      <c r="K55" s="1644"/>
      <c r="L55" s="1636"/>
      <c r="M55" s="1636"/>
      <c r="N55" s="1644"/>
      <c r="O55" s="1645"/>
      <c r="P55" s="1"/>
      <c r="Q55" s="1"/>
    </row>
    <row r="56" customFormat="false" ht="15" hidden="false" customHeight="false" outlineLevel="0" collapsed="false">
      <c r="A56" s="1"/>
      <c r="B56" s="1"/>
      <c r="C56" s="590" t="s">
        <v>308</v>
      </c>
      <c r="D56" s="590"/>
      <c r="E56" s="591" t="s">
        <v>246</v>
      </c>
      <c r="F56" s="592" t="n">
        <v>140</v>
      </c>
      <c r="G56" s="592" t="n">
        <v>200</v>
      </c>
      <c r="H56" s="591" t="s">
        <v>307</v>
      </c>
      <c r="I56" s="1646"/>
      <c r="J56" s="1647"/>
      <c r="K56" s="1647"/>
      <c r="L56" s="1636"/>
      <c r="M56" s="1636"/>
      <c r="N56" s="1647"/>
      <c r="O56" s="1648"/>
      <c r="P56" s="1"/>
      <c r="Q56" s="1"/>
    </row>
    <row r="57" customFormat="false" ht="15" hidden="false" customHeight="false" outlineLevel="0" collapsed="false">
      <c r="A57" s="1"/>
      <c r="B57" s="1"/>
      <c r="C57" s="590" t="s">
        <v>309</v>
      </c>
      <c r="D57" s="590"/>
      <c r="E57" s="591" t="s">
        <v>246</v>
      </c>
      <c r="F57" s="592" t="n">
        <v>140</v>
      </c>
      <c r="G57" s="592" t="n">
        <v>260</v>
      </c>
      <c r="H57" s="591" t="s">
        <v>307</v>
      </c>
      <c r="I57" s="1646"/>
      <c r="J57" s="1647"/>
      <c r="K57" s="1647"/>
      <c r="L57" s="1647"/>
      <c r="M57" s="1647"/>
      <c r="N57" s="1647"/>
      <c r="O57" s="1648"/>
      <c r="P57" s="1"/>
      <c r="Q57" s="1"/>
    </row>
    <row r="58" customFormat="false" ht="15" hidden="false" customHeight="false" outlineLevel="0" collapsed="false">
      <c r="A58" s="1"/>
      <c r="B58" s="1"/>
      <c r="C58" s="590" t="s">
        <v>310</v>
      </c>
      <c r="D58" s="590"/>
      <c r="E58" s="591" t="s">
        <v>246</v>
      </c>
      <c r="F58" s="592" t="n">
        <v>140</v>
      </c>
      <c r="G58" s="592" t="n">
        <v>300</v>
      </c>
      <c r="H58" s="591" t="s">
        <v>311</v>
      </c>
      <c r="I58" s="1646"/>
      <c r="J58" s="1647"/>
      <c r="K58" s="1647"/>
      <c r="L58" s="1647"/>
      <c r="M58" s="1647"/>
      <c r="N58" s="1647"/>
      <c r="O58" s="1648"/>
      <c r="P58" s="1"/>
      <c r="Q58" s="1"/>
    </row>
    <row r="59" customFormat="false" ht="15" hidden="false" customHeight="false" outlineLevel="0" collapsed="false">
      <c r="A59" s="1"/>
      <c r="B59" s="1"/>
      <c r="C59" s="590" t="s">
        <v>312</v>
      </c>
      <c r="D59" s="590"/>
      <c r="E59" s="591" t="s">
        <v>246</v>
      </c>
      <c r="F59" s="592" t="n">
        <v>140</v>
      </c>
      <c r="G59" s="592" t="n">
        <v>300</v>
      </c>
      <c r="H59" s="591" t="s">
        <v>313</v>
      </c>
      <c r="I59" s="1646"/>
      <c r="J59" s="1647"/>
      <c r="K59" s="1647"/>
      <c r="L59" s="1647"/>
      <c r="M59" s="1647"/>
      <c r="N59" s="1647"/>
      <c r="O59" s="1648"/>
      <c r="P59" s="1"/>
      <c r="Q59" s="1"/>
    </row>
    <row r="60" customFormat="false" ht="15" hidden="false" customHeight="false" outlineLevel="0" collapsed="false">
      <c r="A60" s="1"/>
      <c r="B60" s="1"/>
      <c r="C60" s="590" t="s">
        <v>314</v>
      </c>
      <c r="D60" s="590"/>
      <c r="E60" s="591" t="s">
        <v>246</v>
      </c>
      <c r="F60" s="592" t="n">
        <v>140</v>
      </c>
      <c r="G60" s="592" t="n">
        <v>360</v>
      </c>
      <c r="H60" s="591" t="s">
        <v>311</v>
      </c>
      <c r="I60" s="1646"/>
      <c r="J60" s="1647"/>
      <c r="K60" s="1647"/>
      <c r="L60" s="1647"/>
      <c r="M60" s="1647"/>
      <c r="N60" s="1647"/>
      <c r="O60" s="1648"/>
      <c r="P60" s="1"/>
      <c r="Q60" s="1"/>
    </row>
    <row r="61" customFormat="false" ht="15" hidden="false" customHeight="false" outlineLevel="0" collapsed="false">
      <c r="A61" s="1"/>
      <c r="B61" s="1"/>
      <c r="C61" s="590" t="s">
        <v>315</v>
      </c>
      <c r="D61" s="590"/>
      <c r="E61" s="591" t="s">
        <v>246</v>
      </c>
      <c r="F61" s="592" t="n">
        <v>140</v>
      </c>
      <c r="G61" s="592" t="n">
        <v>360</v>
      </c>
      <c r="H61" s="591" t="s">
        <v>313</v>
      </c>
      <c r="I61" s="1646"/>
      <c r="J61" s="1647"/>
      <c r="K61" s="1647"/>
      <c r="L61" s="1647"/>
      <c r="M61" s="1647"/>
      <c r="N61" s="1647"/>
      <c r="O61" s="1648"/>
      <c r="P61" s="1"/>
      <c r="Q61" s="1"/>
    </row>
    <row r="62" customFormat="false" ht="15" hidden="false" customHeight="false" outlineLevel="0" collapsed="false">
      <c r="A62" s="1"/>
      <c r="B62" s="1"/>
      <c r="C62" s="590" t="s">
        <v>316</v>
      </c>
      <c r="D62" s="590"/>
      <c r="E62" s="591" t="s">
        <v>246</v>
      </c>
      <c r="F62" s="592" t="n">
        <v>140</v>
      </c>
      <c r="G62" s="592" t="n">
        <v>400</v>
      </c>
      <c r="H62" s="591" t="s">
        <v>311</v>
      </c>
      <c r="I62" s="1646"/>
      <c r="J62" s="1647"/>
      <c r="K62" s="1647"/>
      <c r="L62" s="1647"/>
      <c r="M62" s="1647"/>
      <c r="N62" s="1647"/>
      <c r="O62" s="1648"/>
      <c r="P62" s="1"/>
      <c r="Q62" s="1"/>
    </row>
    <row r="63" customFormat="false" ht="15.75" hidden="false" customHeight="false" outlineLevel="0" collapsed="false">
      <c r="A63" s="1"/>
      <c r="B63" s="1"/>
      <c r="C63" s="594" t="s">
        <v>317</v>
      </c>
      <c r="D63" s="594"/>
      <c r="E63" s="595" t="s">
        <v>246</v>
      </c>
      <c r="F63" s="696" t="n">
        <v>140</v>
      </c>
      <c r="G63" s="696" t="n">
        <v>400</v>
      </c>
      <c r="H63" s="595" t="s">
        <v>313</v>
      </c>
      <c r="I63" s="1649"/>
      <c r="J63" s="1651"/>
      <c r="K63" s="1651"/>
      <c r="L63" s="1651"/>
      <c r="M63" s="1651"/>
      <c r="N63" s="1651"/>
      <c r="O63" s="1652"/>
      <c r="P63" s="1"/>
      <c r="Q63" s="1"/>
    </row>
    <row r="64" customFormat="false" ht="15" hidden="false" customHeight="false" outlineLevel="0" collapsed="false">
      <c r="A64" s="1"/>
      <c r="B64" s="1"/>
      <c r="C64" s="597" t="s">
        <v>318</v>
      </c>
      <c r="D64" s="597"/>
      <c r="E64" s="598" t="s">
        <v>246</v>
      </c>
      <c r="F64" s="599" t="n">
        <v>150</v>
      </c>
      <c r="G64" s="599" t="n">
        <v>160</v>
      </c>
      <c r="H64" s="598" t="s">
        <v>307</v>
      </c>
      <c r="I64" s="1642"/>
      <c r="J64" s="1644"/>
      <c r="K64" s="1644"/>
      <c r="L64" s="1644"/>
      <c r="M64" s="1644"/>
      <c r="N64" s="1644"/>
      <c r="O64" s="1645"/>
      <c r="P64" s="1"/>
      <c r="Q64" s="1"/>
    </row>
    <row r="65" customFormat="false" ht="15" hidden="false" customHeight="false" outlineLevel="0" collapsed="false">
      <c r="A65" s="1"/>
      <c r="B65" s="1"/>
      <c r="C65" s="601" t="s">
        <v>319</v>
      </c>
      <c r="D65" s="601"/>
      <c r="E65" s="602" t="s">
        <v>246</v>
      </c>
      <c r="F65" s="603" t="n">
        <v>150</v>
      </c>
      <c r="G65" s="603" t="n">
        <v>200</v>
      </c>
      <c r="H65" s="602" t="s">
        <v>307</v>
      </c>
      <c r="I65" s="1646"/>
      <c r="J65" s="1647"/>
      <c r="K65" s="1647"/>
      <c r="L65" s="1647"/>
      <c r="M65" s="1647"/>
      <c r="N65" s="1647"/>
      <c r="O65" s="1648"/>
      <c r="P65" s="1"/>
      <c r="Q65" s="1"/>
    </row>
    <row r="66" customFormat="false" ht="15" hidden="false" customHeight="false" outlineLevel="0" collapsed="false">
      <c r="A66" s="1"/>
      <c r="B66" s="1"/>
      <c r="C66" s="601" t="s">
        <v>320</v>
      </c>
      <c r="D66" s="601"/>
      <c r="E66" s="602" t="s">
        <v>246</v>
      </c>
      <c r="F66" s="603" t="n">
        <v>150</v>
      </c>
      <c r="G66" s="603" t="n">
        <v>260</v>
      </c>
      <c r="H66" s="602" t="s">
        <v>307</v>
      </c>
      <c r="I66" s="1646"/>
      <c r="J66" s="1647"/>
      <c r="K66" s="1647"/>
      <c r="L66" s="1647"/>
      <c r="M66" s="1647"/>
      <c r="N66" s="1647"/>
      <c r="O66" s="1648"/>
      <c r="P66" s="1"/>
      <c r="Q66" s="1"/>
    </row>
    <row r="67" customFormat="false" ht="15" hidden="false" customHeight="false" outlineLevel="0" collapsed="false">
      <c r="A67" s="1"/>
      <c r="B67" s="1"/>
      <c r="C67" s="601" t="s">
        <v>321</v>
      </c>
      <c r="D67" s="601"/>
      <c r="E67" s="602" t="s">
        <v>246</v>
      </c>
      <c r="F67" s="603" t="n">
        <v>150</v>
      </c>
      <c r="G67" s="603" t="n">
        <v>300</v>
      </c>
      <c r="H67" s="602" t="s">
        <v>311</v>
      </c>
      <c r="I67" s="1646"/>
      <c r="J67" s="1647"/>
      <c r="K67" s="1647"/>
      <c r="L67" s="1647"/>
      <c r="M67" s="1647"/>
      <c r="N67" s="1647"/>
      <c r="O67" s="1648"/>
      <c r="P67" s="1"/>
      <c r="Q67" s="1"/>
    </row>
    <row r="68" customFormat="false" ht="15" hidden="false" customHeight="false" outlineLevel="0" collapsed="false">
      <c r="A68" s="1"/>
      <c r="B68" s="1"/>
      <c r="C68" s="601" t="s">
        <v>322</v>
      </c>
      <c r="D68" s="601"/>
      <c r="E68" s="602" t="s">
        <v>246</v>
      </c>
      <c r="F68" s="603" t="n">
        <v>150</v>
      </c>
      <c r="G68" s="603" t="n">
        <v>300</v>
      </c>
      <c r="H68" s="602" t="s">
        <v>313</v>
      </c>
      <c r="I68" s="1646"/>
      <c r="J68" s="1647"/>
      <c r="K68" s="1647"/>
      <c r="L68" s="1647"/>
      <c r="M68" s="1647"/>
      <c r="N68" s="1647"/>
      <c r="O68" s="1648"/>
      <c r="P68" s="1"/>
      <c r="Q68" s="1"/>
    </row>
    <row r="69" customFormat="false" ht="15" hidden="false" customHeight="false" outlineLevel="0" collapsed="false">
      <c r="A69" s="1"/>
      <c r="B69" s="1"/>
      <c r="C69" s="601" t="s">
        <v>323</v>
      </c>
      <c r="D69" s="601"/>
      <c r="E69" s="602" t="s">
        <v>246</v>
      </c>
      <c r="F69" s="603" t="n">
        <v>150</v>
      </c>
      <c r="G69" s="603" t="n">
        <v>360</v>
      </c>
      <c r="H69" s="602" t="s">
        <v>311</v>
      </c>
      <c r="I69" s="1646"/>
      <c r="J69" s="1647"/>
      <c r="K69" s="1647"/>
      <c r="L69" s="1647"/>
      <c r="M69" s="1647"/>
      <c r="N69" s="1647"/>
      <c r="O69" s="1648"/>
      <c r="P69" s="1"/>
      <c r="Q69" s="1"/>
    </row>
    <row r="70" customFormat="false" ht="15" hidden="false" customHeight="false" outlineLevel="0" collapsed="false">
      <c r="A70" s="1"/>
      <c r="B70" s="1"/>
      <c r="C70" s="601" t="s">
        <v>324</v>
      </c>
      <c r="D70" s="601"/>
      <c r="E70" s="602" t="s">
        <v>246</v>
      </c>
      <c r="F70" s="603" t="n">
        <v>150</v>
      </c>
      <c r="G70" s="603" t="n">
        <v>360</v>
      </c>
      <c r="H70" s="602" t="s">
        <v>313</v>
      </c>
      <c r="I70" s="1646"/>
      <c r="J70" s="1647"/>
      <c r="K70" s="1647"/>
      <c r="L70" s="1647"/>
      <c r="M70" s="1647"/>
      <c r="N70" s="1647"/>
      <c r="O70" s="1648"/>
      <c r="P70" s="1"/>
      <c r="Q70" s="1"/>
    </row>
    <row r="71" customFormat="false" ht="15" hidden="false" customHeight="false" outlineLevel="0" collapsed="false">
      <c r="A71" s="1"/>
      <c r="B71" s="1"/>
      <c r="C71" s="601" t="s">
        <v>325</v>
      </c>
      <c r="D71" s="601"/>
      <c r="E71" s="602" t="s">
        <v>246</v>
      </c>
      <c r="F71" s="603" t="n">
        <v>150</v>
      </c>
      <c r="G71" s="603" t="n">
        <v>400</v>
      </c>
      <c r="H71" s="602" t="s">
        <v>311</v>
      </c>
      <c r="I71" s="1646"/>
      <c r="J71" s="1647"/>
      <c r="K71" s="1647"/>
      <c r="L71" s="1647"/>
      <c r="M71" s="1647"/>
      <c r="N71" s="1647"/>
      <c r="O71" s="1648"/>
      <c r="P71" s="1"/>
      <c r="Q71" s="1"/>
    </row>
    <row r="72" customFormat="false" ht="15.75" hidden="false" customHeight="false" outlineLevel="0" collapsed="false">
      <c r="A72" s="1"/>
      <c r="B72" s="1"/>
      <c r="C72" s="605" t="s">
        <v>326</v>
      </c>
      <c r="D72" s="605"/>
      <c r="E72" s="606" t="s">
        <v>246</v>
      </c>
      <c r="F72" s="1658" t="n">
        <v>150</v>
      </c>
      <c r="G72" s="1658" t="n">
        <v>400</v>
      </c>
      <c r="H72" s="606" t="s">
        <v>313</v>
      </c>
      <c r="I72" s="1649"/>
      <c r="J72" s="1651"/>
      <c r="K72" s="1651"/>
      <c r="L72" s="1651"/>
      <c r="M72" s="1651"/>
      <c r="N72" s="1651"/>
      <c r="O72" s="1652"/>
      <c r="P72" s="1"/>
      <c r="Q72" s="1"/>
    </row>
    <row r="73" customFormat="false" ht="15" hidden="false" customHeight="false" outlineLevel="0" collapsed="false">
      <c r="A73" s="1"/>
      <c r="B73" s="1"/>
      <c r="C73" s="608" t="s">
        <v>327</v>
      </c>
      <c r="D73" s="608"/>
      <c r="E73" s="609" t="s">
        <v>246</v>
      </c>
      <c r="F73" s="610" t="n">
        <v>200</v>
      </c>
      <c r="G73" s="610" t="n">
        <v>260</v>
      </c>
      <c r="H73" s="609" t="s">
        <v>307</v>
      </c>
      <c r="I73" s="1642"/>
      <c r="J73" s="1644"/>
      <c r="K73" s="1644"/>
      <c r="L73" s="1644"/>
      <c r="M73" s="1644"/>
      <c r="N73" s="1644"/>
      <c r="O73" s="1645"/>
      <c r="P73" s="1"/>
      <c r="Q73" s="1"/>
    </row>
    <row r="74" customFormat="false" ht="15" hidden="false" customHeight="false" outlineLevel="0" collapsed="false">
      <c r="A74" s="1"/>
      <c r="B74" s="1"/>
      <c r="C74" s="613" t="s">
        <v>328</v>
      </c>
      <c r="D74" s="613"/>
      <c r="E74" s="614" t="s">
        <v>246</v>
      </c>
      <c r="F74" s="615" t="n">
        <v>200</v>
      </c>
      <c r="G74" s="615" t="n">
        <v>300</v>
      </c>
      <c r="H74" s="614" t="s">
        <v>307</v>
      </c>
      <c r="I74" s="1646"/>
      <c r="J74" s="1647"/>
      <c r="K74" s="1647"/>
      <c r="L74" s="1647"/>
      <c r="M74" s="1647"/>
      <c r="N74" s="1647"/>
      <c r="O74" s="1648"/>
      <c r="P74" s="1"/>
      <c r="Q74" s="1"/>
    </row>
    <row r="75" customFormat="false" ht="15.75" hidden="false" customHeight="false" outlineLevel="0" collapsed="false">
      <c r="A75" s="1"/>
      <c r="B75" s="1"/>
      <c r="C75" s="618" t="s">
        <v>329</v>
      </c>
      <c r="D75" s="618"/>
      <c r="E75" s="619" t="s">
        <v>246</v>
      </c>
      <c r="F75" s="620" t="n">
        <v>200</v>
      </c>
      <c r="G75" s="620" t="n">
        <v>360</v>
      </c>
      <c r="H75" s="619" t="s">
        <v>313</v>
      </c>
      <c r="I75" s="1649"/>
      <c r="J75" s="1651"/>
      <c r="K75" s="1651"/>
      <c r="L75" s="1651"/>
      <c r="M75" s="1651"/>
      <c r="N75" s="1651"/>
      <c r="O75" s="1652"/>
      <c r="P75" s="1"/>
      <c r="Q75" s="1"/>
    </row>
    <row r="76" customFormat="false" ht="15" hidden="false" customHeight="false" outlineLevel="0" collapsed="false">
      <c r="A76" s="1"/>
      <c r="B76" s="1"/>
      <c r="C76" s="623" t="s">
        <v>330</v>
      </c>
      <c r="D76" s="623"/>
      <c r="E76" s="1659" t="s">
        <v>246</v>
      </c>
      <c r="F76" s="1660" t="n">
        <v>300</v>
      </c>
      <c r="G76" s="1660" t="n">
        <v>260</v>
      </c>
      <c r="H76" s="1659" t="s">
        <v>307</v>
      </c>
      <c r="I76" s="1642"/>
      <c r="J76" s="1644"/>
      <c r="K76" s="1644"/>
      <c r="L76" s="1644"/>
      <c r="M76" s="1644"/>
      <c r="N76" s="1644"/>
      <c r="O76" s="1645"/>
      <c r="P76" s="1"/>
      <c r="Q76" s="1"/>
    </row>
    <row r="77" customFormat="false" ht="15" hidden="false" customHeight="false" outlineLevel="0" collapsed="false">
      <c r="A77" s="1"/>
      <c r="B77" s="1"/>
      <c r="C77" s="628" t="s">
        <v>331</v>
      </c>
      <c r="D77" s="628"/>
      <c r="E77" s="629" t="s">
        <v>246</v>
      </c>
      <c r="F77" s="630" t="n">
        <v>300</v>
      </c>
      <c r="G77" s="630" t="n">
        <v>300</v>
      </c>
      <c r="H77" s="629" t="s">
        <v>307</v>
      </c>
      <c r="I77" s="1646"/>
      <c r="J77" s="1647"/>
      <c r="K77" s="1647"/>
      <c r="L77" s="1647"/>
      <c r="M77" s="1647"/>
      <c r="N77" s="1647"/>
      <c r="O77" s="1648"/>
      <c r="P77" s="1"/>
      <c r="Q77" s="1"/>
    </row>
    <row r="78" customFormat="false" ht="15.75" hidden="false" customHeight="false" outlineLevel="0" collapsed="false">
      <c r="A78" s="1"/>
      <c r="B78" s="1"/>
      <c r="C78" s="633" t="s">
        <v>332</v>
      </c>
      <c r="D78" s="633"/>
      <c r="E78" s="1661" t="s">
        <v>246</v>
      </c>
      <c r="F78" s="1662" t="n">
        <v>300</v>
      </c>
      <c r="G78" s="1662" t="n">
        <v>360</v>
      </c>
      <c r="H78" s="1661" t="s">
        <v>313</v>
      </c>
      <c r="I78" s="1649"/>
      <c r="J78" s="1651"/>
      <c r="K78" s="1651"/>
      <c r="L78" s="1651"/>
      <c r="M78" s="1651"/>
      <c r="N78" s="1651"/>
      <c r="O78" s="1652"/>
      <c r="P78" s="1"/>
      <c r="Q78" s="1"/>
    </row>
    <row r="79" customFormat="false" ht="15" hidden="false" customHeight="false" outlineLevel="0" collapsed="false">
      <c r="A79" s="1"/>
      <c r="B79" s="1"/>
      <c r="C79" s="638" t="s">
        <v>333</v>
      </c>
      <c r="D79" s="638"/>
      <c r="E79" s="639" t="s">
        <v>246</v>
      </c>
      <c r="F79" s="640" t="n">
        <v>400</v>
      </c>
      <c r="G79" s="640" t="n">
        <v>260</v>
      </c>
      <c r="H79" s="639" t="s">
        <v>307</v>
      </c>
      <c r="I79" s="1642"/>
      <c r="J79" s="1644"/>
      <c r="K79" s="1644"/>
      <c r="L79" s="1644"/>
      <c r="M79" s="1644"/>
      <c r="N79" s="1644"/>
      <c r="O79" s="1645"/>
      <c r="P79" s="1"/>
      <c r="Q79" s="1"/>
    </row>
    <row r="80" customFormat="false" ht="15" hidden="false" customHeight="false" outlineLevel="0" collapsed="false">
      <c r="A80" s="1"/>
      <c r="B80" s="1"/>
      <c r="C80" s="643" t="s">
        <v>334</v>
      </c>
      <c r="D80" s="643"/>
      <c r="E80" s="644" t="s">
        <v>246</v>
      </c>
      <c r="F80" s="645" t="n">
        <v>400</v>
      </c>
      <c r="G80" s="645" t="n">
        <v>300</v>
      </c>
      <c r="H80" s="644" t="s">
        <v>307</v>
      </c>
      <c r="I80" s="1646"/>
      <c r="J80" s="1647"/>
      <c r="K80" s="1647"/>
      <c r="L80" s="1647"/>
      <c r="M80" s="1647"/>
      <c r="N80" s="1647"/>
      <c r="O80" s="1648"/>
      <c r="P80" s="1"/>
      <c r="Q80" s="1"/>
    </row>
    <row r="81" customFormat="false" ht="15.75" hidden="false" customHeight="false" outlineLevel="0" collapsed="false">
      <c r="A81" s="1"/>
      <c r="B81" s="1"/>
      <c r="C81" s="648" t="s">
        <v>335</v>
      </c>
      <c r="D81" s="648"/>
      <c r="E81" s="649" t="s">
        <v>246</v>
      </c>
      <c r="F81" s="650" t="n">
        <v>400</v>
      </c>
      <c r="G81" s="650" t="n">
        <v>360</v>
      </c>
      <c r="H81" s="649" t="s">
        <v>313</v>
      </c>
      <c r="I81" s="1649"/>
      <c r="J81" s="1651"/>
      <c r="K81" s="1651"/>
      <c r="L81" s="1651"/>
      <c r="M81" s="1651"/>
      <c r="N81" s="1651"/>
      <c r="O81" s="1652"/>
      <c r="P81" s="1"/>
      <c r="Q81" s="1"/>
    </row>
    <row r="82" customFormat="false" ht="15" hidden="false" customHeight="false" outlineLevel="0" collapsed="false">
      <c r="A82" s="1"/>
      <c r="B82" s="1"/>
      <c r="C82" s="653" t="s">
        <v>336</v>
      </c>
      <c r="D82" s="653"/>
      <c r="E82" s="654" t="s">
        <v>246</v>
      </c>
      <c r="F82" s="655" t="n">
        <v>500</v>
      </c>
      <c r="G82" s="655" t="n">
        <v>260</v>
      </c>
      <c r="H82" s="654" t="s">
        <v>307</v>
      </c>
      <c r="I82" s="1642"/>
      <c r="J82" s="1644"/>
      <c r="K82" s="1644"/>
      <c r="L82" s="1644"/>
      <c r="M82" s="1644"/>
      <c r="N82" s="1644"/>
      <c r="O82" s="1645"/>
      <c r="P82" s="1"/>
      <c r="Q82" s="1"/>
    </row>
    <row r="83" customFormat="false" ht="15" hidden="false" customHeight="false" outlineLevel="0" collapsed="false">
      <c r="A83" s="1"/>
      <c r="B83" s="1"/>
      <c r="C83" s="658" t="s">
        <v>337</v>
      </c>
      <c r="D83" s="658"/>
      <c r="E83" s="659" t="s">
        <v>246</v>
      </c>
      <c r="F83" s="660" t="n">
        <v>500</v>
      </c>
      <c r="G83" s="660" t="n">
        <v>300</v>
      </c>
      <c r="H83" s="659" t="s">
        <v>307</v>
      </c>
      <c r="I83" s="1646"/>
      <c r="J83" s="1647"/>
      <c r="K83" s="1647"/>
      <c r="L83" s="1647"/>
      <c r="M83" s="1647"/>
      <c r="N83" s="1647"/>
      <c r="O83" s="1648"/>
      <c r="P83" s="1"/>
      <c r="Q83" s="1"/>
    </row>
    <row r="84" customFormat="false" ht="15.75" hidden="false" customHeight="false" outlineLevel="0" collapsed="false">
      <c r="A84" s="1"/>
      <c r="B84" s="1"/>
      <c r="C84" s="663" t="s">
        <v>338</v>
      </c>
      <c r="D84" s="663"/>
      <c r="E84" s="664" t="s">
        <v>246</v>
      </c>
      <c r="F84" s="665" t="n">
        <v>500</v>
      </c>
      <c r="G84" s="665" t="n">
        <v>360</v>
      </c>
      <c r="H84" s="664" t="s">
        <v>313</v>
      </c>
      <c r="I84" s="1649"/>
      <c r="J84" s="1651"/>
      <c r="K84" s="1651"/>
      <c r="L84" s="1651"/>
      <c r="M84" s="1651"/>
      <c r="N84" s="1651"/>
      <c r="O84" s="1652"/>
      <c r="P84" s="1"/>
      <c r="Q84" s="1"/>
    </row>
    <row r="85" customFormat="false" ht="15" hidden="false" customHeight="false" outlineLevel="0" collapsed="false">
      <c r="A85" s="1"/>
      <c r="B85" s="1"/>
      <c r="C85" s="668" t="s">
        <v>339</v>
      </c>
      <c r="D85" s="668"/>
      <c r="E85" s="669" t="s">
        <v>246</v>
      </c>
      <c r="F85" s="670" t="n">
        <v>600</v>
      </c>
      <c r="G85" s="670" t="n">
        <v>260</v>
      </c>
      <c r="H85" s="669" t="s">
        <v>307</v>
      </c>
      <c r="I85" s="1642"/>
      <c r="J85" s="1644"/>
      <c r="K85" s="1644"/>
      <c r="L85" s="1644"/>
      <c r="M85" s="1644"/>
      <c r="N85" s="1644"/>
      <c r="O85" s="1645"/>
      <c r="P85" s="1"/>
      <c r="Q85" s="1"/>
    </row>
    <row r="86" customFormat="false" ht="15" hidden="false" customHeight="false" outlineLevel="0" collapsed="false">
      <c r="A86" s="1"/>
      <c r="B86" s="1"/>
      <c r="C86" s="673" t="s">
        <v>340</v>
      </c>
      <c r="D86" s="673"/>
      <c r="E86" s="674" t="s">
        <v>246</v>
      </c>
      <c r="F86" s="675" t="n">
        <v>600</v>
      </c>
      <c r="G86" s="675" t="n">
        <v>300</v>
      </c>
      <c r="H86" s="674" t="s">
        <v>307</v>
      </c>
      <c r="I86" s="1646"/>
      <c r="J86" s="1647"/>
      <c r="K86" s="1647"/>
      <c r="L86" s="1647"/>
      <c r="M86" s="1647"/>
      <c r="N86" s="1647"/>
      <c r="O86" s="1648"/>
      <c r="P86" s="1"/>
      <c r="Q86" s="1"/>
    </row>
    <row r="87" customFormat="false" ht="15.75" hidden="false" customHeight="false" outlineLevel="0" collapsed="false">
      <c r="A87" s="1"/>
      <c r="B87" s="1"/>
      <c r="C87" s="678" t="s">
        <v>341</v>
      </c>
      <c r="D87" s="678"/>
      <c r="E87" s="679" t="s">
        <v>246</v>
      </c>
      <c r="F87" s="680" t="n">
        <v>600</v>
      </c>
      <c r="G87" s="680" t="n">
        <v>360</v>
      </c>
      <c r="H87" s="679" t="s">
        <v>313</v>
      </c>
      <c r="I87" s="1649"/>
      <c r="J87" s="1651"/>
      <c r="K87" s="1651"/>
      <c r="L87" s="1651"/>
      <c r="M87" s="1651"/>
      <c r="N87" s="1651"/>
      <c r="O87" s="1652" t="s">
        <v>607</v>
      </c>
      <c r="P87" s="1"/>
      <c r="Q87" s="1"/>
    </row>
    <row r="88" customFormat="false" ht="15" hidden="false" customHeight="false" outlineLevel="0" collapsed="false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V88" s="1" t="s">
        <v>405</v>
      </c>
    </row>
    <row r="89" customFormat="false" ht="15" hidden="false" customHeight="false" outlineLevel="0" collapsed="false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customFormat="false" ht="15" hidden="false" customHeight="false" outlineLevel="0" collapsed="false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customFormat="false" ht="15" hidden="false" customHeight="false" outlineLevel="0" collapsed="false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customFormat="false" ht="15" hidden="false" customHeight="false" outlineLevel="0" collapsed="false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customFormat="false" ht="15" hidden="false" customHeight="false" outlineLevel="0" collapsed="false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="1" customFormat="true" ht="15" hidden="false" customHeight="false" outlineLevel="0" collapsed="false"/>
    <row r="95" s="1" customFormat="true" ht="15" hidden="false" customHeight="false" outlineLevel="0" collapsed="false"/>
    <row r="96" s="1" customFormat="true" ht="15" hidden="false" customHeight="false" outlineLevel="0" collapsed="false"/>
    <row r="97" s="1" customFormat="true" ht="15" hidden="false" customHeight="false" outlineLevel="0" collapsed="false"/>
    <row r="98" s="1" customFormat="true" ht="15" hidden="false" customHeight="false" outlineLevel="0" collapsed="false"/>
    <row r="99" s="1" customFormat="true" ht="15" hidden="false" customHeight="false" outlineLevel="0" collapsed="false"/>
    <row r="100" s="1" customFormat="true" ht="15" hidden="false" customHeight="false" outlineLevel="0" collapsed="false"/>
    <row r="101" s="1" customFormat="true" ht="15" hidden="false" customHeight="false" outlineLevel="0" collapsed="false"/>
    <row r="102" s="1" customFormat="true" ht="15" hidden="false" customHeight="false" outlineLevel="0" collapsed="false"/>
    <row r="103" s="1" customFormat="true" ht="15" hidden="false" customHeight="false" outlineLevel="0" collapsed="false"/>
    <row r="104" s="1" customFormat="true" ht="15" hidden="false" customHeight="false" outlineLevel="0" collapsed="false"/>
    <row r="105" s="1" customFormat="true" ht="15" hidden="false" customHeight="false" outlineLevel="0" collapsed="false"/>
    <row r="106" s="1" customFormat="true" ht="15" hidden="false" customHeight="false" outlineLevel="0" collapsed="false"/>
    <row r="107" s="1" customFormat="true" ht="15" hidden="false" customHeight="false" outlineLevel="0" collapsed="false"/>
    <row r="108" s="1" customFormat="true" ht="15" hidden="false" customHeight="false" outlineLevel="0" collapsed="false"/>
    <row r="109" s="1" customFormat="true" ht="15" hidden="false" customHeight="false" outlineLevel="0" collapsed="false"/>
    <row r="110" s="1" customFormat="true" ht="15" hidden="false" customHeight="false" outlineLevel="0" collapsed="false"/>
    <row r="111" s="1" customFormat="true" ht="15" hidden="false" customHeight="false" outlineLevel="0" collapsed="false"/>
    <row r="112" s="1" customFormat="true" ht="15" hidden="false" customHeight="false" outlineLevel="0" collapsed="false"/>
    <row r="113" s="1" customFormat="true" ht="15" hidden="false" customHeight="false" outlineLevel="0" collapsed="false"/>
    <row r="114" s="1" customFormat="true" ht="15" hidden="false" customHeight="false" outlineLevel="0" collapsed="false"/>
    <row r="115" s="1" customFormat="true" ht="15" hidden="false" customHeight="false" outlineLevel="0" collapsed="false"/>
    <row r="116" s="1" customFormat="true" ht="15" hidden="false" customHeight="false" outlineLevel="0" collapsed="false"/>
    <row r="117" s="1" customFormat="true" ht="15" hidden="false" customHeight="false" outlineLevel="0" collapsed="false"/>
    <row r="118" s="1" customFormat="true" ht="15" hidden="false" customHeight="false" outlineLevel="0" collapsed="false"/>
    <row r="119" s="1" customFormat="true" ht="15" hidden="false" customHeight="false" outlineLevel="0" collapsed="false"/>
    <row r="120" s="1" customFormat="true" ht="15" hidden="false" customHeight="false" outlineLevel="0" collapsed="false"/>
    <row r="121" s="1" customFormat="true" ht="15" hidden="false" customHeight="false" outlineLevel="0" collapsed="false"/>
    <row r="122" s="1" customFormat="true" ht="15" hidden="false" customHeight="false" outlineLevel="0" collapsed="false"/>
    <row r="123" s="1" customFormat="true" ht="15" hidden="false" customHeight="false" outlineLevel="0" collapsed="false"/>
    <row r="124" s="1" customFormat="true" ht="15" hidden="false" customHeight="false" outlineLevel="0" collapsed="false"/>
    <row r="125" s="1" customFormat="true" ht="15" hidden="false" customHeight="false" outlineLevel="0" collapsed="false"/>
    <row r="126" s="1" customFormat="true" ht="15" hidden="false" customHeight="false" outlineLevel="0" collapsed="false"/>
    <row r="127" s="1" customFormat="true" ht="15" hidden="false" customHeight="false" outlineLevel="0" collapsed="false"/>
    <row r="128" s="1" customFormat="true" ht="15" hidden="false" customHeight="false" outlineLevel="0" collapsed="false"/>
    <row r="129" s="1" customFormat="true" ht="15" hidden="false" customHeight="false" outlineLevel="0" collapsed="false"/>
    <row r="130" s="1" customFormat="true" ht="15" hidden="false" customHeight="false" outlineLevel="0" collapsed="false"/>
    <row r="131" s="1" customFormat="true" ht="15" hidden="false" customHeight="false" outlineLevel="0" collapsed="false"/>
    <row r="132" s="1" customFormat="true" ht="15" hidden="false" customHeight="false" outlineLevel="0" collapsed="false"/>
    <row r="133" s="1" customFormat="true" ht="15" hidden="false" customHeight="false" outlineLevel="0" collapsed="false"/>
    <row r="134" s="1" customFormat="true" ht="15" hidden="false" customHeight="false" outlineLevel="0" collapsed="false"/>
    <row r="135" s="1" customFormat="true" ht="15" hidden="false" customHeight="false" outlineLevel="0" collapsed="false"/>
    <row r="136" s="1" customFormat="true" ht="15" hidden="false" customHeight="false" outlineLevel="0" collapsed="false"/>
    <row r="137" s="1" customFormat="true" ht="15" hidden="false" customHeight="false" outlineLevel="0" collapsed="false"/>
    <row r="138" s="1" customFormat="true" ht="15" hidden="false" customHeight="false" outlineLevel="0" collapsed="false"/>
    <row r="139" s="1" customFormat="true" ht="15" hidden="false" customHeight="false" outlineLevel="0" collapsed="false"/>
    <row r="140" s="1" customFormat="true" ht="15" hidden="false" customHeight="false" outlineLevel="0" collapsed="false"/>
    <row r="141" s="1" customFormat="true" ht="15" hidden="false" customHeight="false" outlineLevel="0" collapsed="false"/>
    <row r="142" s="1" customFormat="true" ht="15" hidden="false" customHeight="false" outlineLevel="0" collapsed="false"/>
    <row r="143" s="1" customFormat="true" ht="15" hidden="false" customHeight="false" outlineLevel="0" collapsed="false"/>
    <row r="144" s="1" customFormat="true" ht="15" hidden="false" customHeight="false" outlineLevel="0" collapsed="false"/>
    <row r="145" s="1" customFormat="true" ht="15" hidden="false" customHeight="false" outlineLevel="0" collapsed="false"/>
    <row r="146" s="1" customFormat="true" ht="15" hidden="false" customHeight="false" outlineLevel="0" collapsed="false"/>
    <row r="147" s="1" customFormat="true" ht="15" hidden="false" customHeight="false" outlineLevel="0" collapsed="false"/>
    <row r="148" s="1" customFormat="true" ht="15" hidden="false" customHeight="false" outlineLevel="0" collapsed="false"/>
    <row r="149" s="1" customFormat="true" ht="15" hidden="false" customHeight="false" outlineLevel="0" collapsed="false"/>
    <row r="150" s="1" customFormat="true" ht="15" hidden="false" customHeight="false" outlineLevel="0" collapsed="false"/>
    <row r="151" s="1" customFormat="true" ht="15" hidden="false" customHeight="false" outlineLevel="0" collapsed="false"/>
    <row r="152" s="1" customFormat="true" ht="15" hidden="false" customHeight="false" outlineLevel="0" collapsed="false"/>
    <row r="153" s="1" customFormat="true" ht="15" hidden="false" customHeight="false" outlineLevel="0" collapsed="false"/>
    <row r="154" s="1" customFormat="true" ht="15" hidden="false" customHeight="false" outlineLevel="0" collapsed="false"/>
    <row r="155" s="1" customFormat="true" ht="15" hidden="false" customHeight="false" outlineLevel="0" collapsed="false"/>
    <row r="156" s="1" customFormat="true" ht="15" hidden="false" customHeight="false" outlineLevel="0" collapsed="false"/>
    <row r="157" s="1" customFormat="true" ht="15" hidden="false" customHeight="false" outlineLevel="0" collapsed="false"/>
    <row r="158" s="1" customFormat="true" ht="15" hidden="false" customHeight="false" outlineLevel="0" collapsed="false"/>
    <row r="159" s="1" customFormat="true" ht="15" hidden="false" customHeight="false" outlineLevel="0" collapsed="false"/>
    <row r="160" s="1" customFormat="true" ht="15" hidden="false" customHeight="false" outlineLevel="0" collapsed="false"/>
    <row r="161" s="1" customFormat="true" ht="15" hidden="false" customHeight="false" outlineLevel="0" collapsed="false"/>
    <row r="162" s="1" customFormat="true" ht="15" hidden="false" customHeight="false" outlineLevel="0" collapsed="false"/>
    <row r="163" s="1" customFormat="true" ht="15" hidden="false" customHeight="false" outlineLevel="0" collapsed="false"/>
    <row r="164" s="1" customFormat="true" ht="15" hidden="false" customHeight="false" outlineLevel="0" collapsed="false"/>
    <row r="165" s="1" customFormat="true" ht="15" hidden="false" customHeight="false" outlineLevel="0" collapsed="false"/>
    <row r="166" s="1" customFormat="true" ht="15" hidden="false" customHeight="false" outlineLevel="0" collapsed="false"/>
    <row r="167" s="1" customFormat="true" ht="15" hidden="false" customHeight="false" outlineLevel="0" collapsed="false"/>
    <row r="168" s="1" customFormat="true" ht="15" hidden="false" customHeight="false" outlineLevel="0" collapsed="false"/>
    <row r="169" s="1" customFormat="true" ht="15" hidden="false" customHeight="false" outlineLevel="0" collapsed="false"/>
    <row r="170" s="1" customFormat="true" ht="15" hidden="false" customHeight="false" outlineLevel="0" collapsed="false"/>
    <row r="171" s="1" customFormat="true" ht="15" hidden="false" customHeight="false" outlineLevel="0" collapsed="false"/>
    <row r="172" s="1" customFormat="true" ht="15" hidden="false" customHeight="false" outlineLevel="0" collapsed="false"/>
    <row r="173" s="1" customFormat="true" ht="15" hidden="false" customHeight="false" outlineLevel="0" collapsed="false"/>
    <row r="174" s="1" customFormat="true" ht="15" hidden="false" customHeight="false" outlineLevel="0" collapsed="false"/>
    <row r="175" s="1" customFormat="true" ht="15" hidden="false" customHeight="false" outlineLevel="0" collapsed="false"/>
    <row r="176" s="1" customFormat="true" ht="15" hidden="false" customHeight="false" outlineLevel="0" collapsed="false"/>
    <row r="177" s="1" customFormat="true" ht="15" hidden="false" customHeight="false" outlineLevel="0" collapsed="false"/>
    <row r="178" s="1" customFormat="true" ht="15" hidden="false" customHeight="false" outlineLevel="0" collapsed="false"/>
    <row r="179" s="1" customFormat="true" ht="15" hidden="false" customHeight="false" outlineLevel="0" collapsed="false"/>
    <row r="180" s="1" customFormat="true" ht="15" hidden="false" customHeight="false" outlineLevel="0" collapsed="false"/>
    <row r="181" s="1" customFormat="true" ht="15" hidden="false" customHeight="false" outlineLevel="0" collapsed="false"/>
    <row r="182" s="1" customFormat="true" ht="15" hidden="false" customHeight="false" outlineLevel="0" collapsed="false"/>
  </sheetData>
  <mergeCells count="90">
    <mergeCell ref="C2:K5"/>
    <mergeCell ref="L2:M3"/>
    <mergeCell ref="N2:O3"/>
    <mergeCell ref="L4:M5"/>
    <mergeCell ref="C6:H9"/>
    <mergeCell ref="I6:I9"/>
    <mergeCell ref="J6:J9"/>
    <mergeCell ref="K6:K9"/>
    <mergeCell ref="L6:L9"/>
    <mergeCell ref="M6:M9"/>
    <mergeCell ref="N6:N9"/>
    <mergeCell ref="O6:O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</mergeCells>
  <hyperlinks>
    <hyperlink ref="C10" location="'55'!R1C1" display="ВК.055.160.ХХХ.2ТГ"/>
    <hyperlink ref="C11" location="'55'!R1C1" display="ВК.055.200.ХХХ.2ТГ"/>
    <hyperlink ref="C12" location="'55'!R1C1" display="ВК.055.260.ХХХ.2ТГ"/>
    <hyperlink ref="C13" location="'55'!R1C1" display="ВК.055.300.ХХХ.2ТГ"/>
    <hyperlink ref="C14" location="'55'!R1C1" display="ВК.055.300.ХХХ.4ТГ"/>
    <hyperlink ref="C15" location="'65'!R1C1" display="ВК.065.160.ХХХ.2ТГ"/>
    <hyperlink ref="C16" location="'65'!R1C1" display="ВК.065.200.ХХХ.2ТГ"/>
    <hyperlink ref="C17" location="'65'!R1C1" display="ВК.065.260.ХХХ.2ТГ"/>
    <hyperlink ref="C18" location="'65'!R1C1" display="ВК.065.300.ХХХ.2ТГ"/>
    <hyperlink ref="C19" location="'70'!R1C1" display="ВК.070.200.ХХХ.2ТГ"/>
    <hyperlink ref="C20" location="'70'!R1C1" display="ВК.070.260.ХХХ.2ТГ"/>
    <hyperlink ref="C21" location="'70'!R1C1" display="ВК.070.300.ХХХ.2ТГ"/>
    <hyperlink ref="C22" location="'70'!R1C1" display="ВК.070.300.ХХХ.4ТГ"/>
    <hyperlink ref="C23" location="'75'!R1C1" display="ВК.075.160.ХХХ.2ТГ"/>
    <hyperlink ref="C24" location="'75'!R1C1" display="ВК.075.200.ХХХ.2ТГ"/>
    <hyperlink ref="C25" location="'75'!R1C1" display="ВК.075.260.ХХХ.2ТГ"/>
    <hyperlink ref="C26" location="'75'!R1C1" display="ВК.075.300.ХХХ.2ТГ"/>
    <hyperlink ref="C27" location="'75'!R1C1" display="ВК.075.300.ХХХ.4ТГ"/>
    <hyperlink ref="C28" location="'75'!R1C1" display="ВК.075.360.ХХХ.4ТГ"/>
    <hyperlink ref="C29" location="'75'!R1C1" display="ВК.075.400.ХХХ.4ТГ"/>
    <hyperlink ref="C30" location="'75'!R1C1" display="ВК.075.400.ХХХ.6ТГ"/>
    <hyperlink ref="C31" location="'80'!R1C1" display="ВК.080.160.ХХХ.2ТГ"/>
    <hyperlink ref="C32" location="'80'!R1C1" display="ВК.080.200.ХХХ.2ТГ"/>
    <hyperlink ref="C33" location="'80'!R1C1" display="ВК.080.260.ХХХ.2ТГ"/>
    <hyperlink ref="C34" location="'80'!R1C1" display="ВК.080.300.ХХХ.2ТГ"/>
    <hyperlink ref="C35" location="'80'!R1C1" display="ВК.080.300.ХХХ.4ТГ"/>
    <hyperlink ref="C36" location="'80'!R1C1" display="ВК.080.360.ХХХ.4ТГ"/>
    <hyperlink ref="C37" location="'80'!R1C1" display="ВК.080.400.ХХХ.4ТГ"/>
    <hyperlink ref="C38" location="'80'!R1C1" display="ВК.080.400.ХХХ.6ТГ"/>
    <hyperlink ref="C39" location="'90'!R1C1" display="ВК.090.160.ХХХ.2ТГ"/>
    <hyperlink ref="C40" location="'90'!R1C1" display="ВК.090.200.ХХХ.2ТГ"/>
    <hyperlink ref="C41" location="'90'!R1C1" display="ВК.090.260.ХХХ.2ТГ"/>
    <hyperlink ref="C42" location="'90'!R1C1" display="ВК.090.300.ХХХ.2ТГ"/>
    <hyperlink ref="C43" location="'90'!R1C1" display="ВК.090.300.ХХХ.4ТГ"/>
    <hyperlink ref="C44" location="'90'!R1C1" display="ВК.090.360.ХХХ.4ТГ"/>
    <hyperlink ref="C45" location="'90'!R1C1" display="ВК.090.400.ХХХ.4ТГ"/>
    <hyperlink ref="C46" location="'90'!R1C1" display="ВК.090.400.ХХХ.6ТГ"/>
    <hyperlink ref="C47" location="'110'!R1C1" display="ВК.110.160.ХХХ.2ТГ"/>
    <hyperlink ref="C48" location="'110'!R1C1" display="ВК.110.200.ХХХ.2ТГ"/>
    <hyperlink ref="C49" location="'110'!R1C1" display="ВК.110.260.ХХХ.2ТГ"/>
    <hyperlink ref="C50" location="'110'!R1C1" display="ВК.110.300.ХХХ.2ТГ"/>
    <hyperlink ref="C51" location="'110'!R1C1" display="ВК.110.300.ХХХ.4ТГ"/>
    <hyperlink ref="C52" location="'110'!R1C1" display="ВК.110.360.ХХХ.4ТГ"/>
    <hyperlink ref="C53" location="'110'!R1C1" display="ВК.110.400.ХХХ.4ТГ"/>
    <hyperlink ref="C54" location="'110'!R1C1" display="ВК.110.400.ХХХ.6ТГ"/>
    <hyperlink ref="C55" location="'140'!A1" display="ВК.140.160.ХХХ.4ТК"/>
    <hyperlink ref="C56" location="'140'!A1" display="ВК.140.200.ХХХ.4ТК"/>
    <hyperlink ref="C57" location="'140'!A1" display="ВК.140.260.ХХХ.4ТК"/>
    <hyperlink ref="C58" location="'140'!A1" display="ВК.140.300.ХХХ.6ТП"/>
    <hyperlink ref="C59" location="'140'!A1" display="ВК.140.300.ХХХ.8ТП"/>
    <hyperlink ref="C60" location="'140'!A1" display="ВК.140.360.ХХХ.6ТП"/>
    <hyperlink ref="C61" location="'140'!A1" display="ВК.140.360.ХХХ.8ТП"/>
    <hyperlink ref="C62" location="'140'!A1" display="ВК.140.400.ХХХ.6ТП"/>
    <hyperlink ref="C63" location="'140'!A1" display="ВК.140.400.ХХХ.8ТП"/>
    <hyperlink ref="C64" location="'150'!R1C1" display="ВК.150.160.ХХХ.4ТК"/>
    <hyperlink ref="C65" location="'150'!R1C1" display="ВК.150.200.ХХХ.4ТК"/>
    <hyperlink ref="C66" location="'150'!R1C1" display="ВК.150.260.ХХХ.4ТК"/>
    <hyperlink ref="C67" location="'150'!R1C1" display="ВК.150.300.ХХХ.6ТП"/>
    <hyperlink ref="C68" location="'150'!R1C1" display="ВК.150.300.ХХХ.8ТП"/>
    <hyperlink ref="C69" location="'150'!R1C1" display="ВК.150.360.ХХХ.6ТП"/>
    <hyperlink ref="C70" location="'150'!R1C1" display="ВК.150.360.ХХХ.8ТП"/>
    <hyperlink ref="C71" location="'150'!R1C1" display="ВК.150.400.ХХХ.6ТП"/>
    <hyperlink ref="C72" location="'150'!R1C1" display="ВК.150.400.ХХХ.8ТП"/>
    <hyperlink ref="C73" location="'200'!R1C1" display="ВК.200.260.ХХХ.4ТК"/>
    <hyperlink ref="C74" location="'200'!R1C1" display="ВК.200.300.ХХХ.4ТК"/>
    <hyperlink ref="C75" location="'200'!R1C1" display="ВК.200.360.ХХХ.8ТП"/>
    <hyperlink ref="C76" location="'300'!R1C1" display="ВК.300.260.ХХХ.4ТК"/>
    <hyperlink ref="C77" location="'300'!R1C1" display="ВК.300.300.ХХХ.4ТК"/>
    <hyperlink ref="C78" location="'300'!R1C1" display="ВК.300.360.ХХХ.8ТП"/>
    <hyperlink ref="C79" location="'400'!R1C1" display="ВК.400.260.ХХХ.4ТК"/>
    <hyperlink ref="C80" location="'400'!R1C1" display="ВК.400.300.ХХХ.4ТК"/>
    <hyperlink ref="C81" location="'400'!R1C1" display="ВК.400.360.ХХХ.8ТП"/>
    <hyperlink ref="C82" location="'500'!R1C1" display="ВК.500.260.ХХХ.4ТК"/>
    <hyperlink ref="C83" location="'500'!R1C1" display="ВК.500.300.ХХХ.4ТК"/>
    <hyperlink ref="C84" location="'500'!R1C1" display="ВК.500.360.ХХХ.8ТП"/>
    <hyperlink ref="C85" location="'600'!R1C1" display="ВК.600.260.ХХХ.4ТК"/>
    <hyperlink ref="C86" location="'600'!R1C1" display="ВК.600.300.ХХХ.4ТК"/>
    <hyperlink ref="C87" location="'600'!R1C1" display="ВК.600.360.ХХХ.8ТП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7030A0"/>
    <pageSetUpPr fitToPage="false"/>
  </sheetPr>
  <dimension ref="A1:T2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3" min="1" style="1" width="9.13"/>
    <col collapsed="false" customWidth="true" hidden="false" outlineLevel="0" max="14" min="14" style="1" width="33.87"/>
    <col collapsed="false" customWidth="true" hidden="false" outlineLevel="0" max="15" min="15" style="1" width="32.71"/>
    <col collapsed="false" customWidth="true" hidden="false" outlineLevel="0" max="17" min="16" style="1" width="31.86"/>
    <col collapsed="false" customWidth="true" hidden="false" outlineLevel="0" max="1025" min="18" style="1" width="9.13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78"/>
      <c r="G1" s="78"/>
      <c r="H1" s="78"/>
      <c r="I1" s="78"/>
    </row>
    <row r="5" customFormat="false" ht="15" hidden="false" customHeight="false" outlineLevel="0" collapsed="false">
      <c r="G5" s="1" t="s">
        <v>111</v>
      </c>
    </row>
    <row r="17" customFormat="false" ht="15.75" hidden="false" customHeight="false" outlineLevel="0" collapsed="false"/>
    <row r="18" customFormat="false" ht="15" hidden="false" customHeight="true" outlineLevel="0" collapsed="false">
      <c r="N18" s="100" t="s">
        <v>112</v>
      </c>
      <c r="O18" s="100"/>
    </row>
    <row r="19" customFormat="false" ht="15" hidden="false" customHeight="false" outlineLevel="0" collapsed="false">
      <c r="N19" s="100"/>
      <c r="O19" s="100"/>
    </row>
    <row r="20" customFormat="false" ht="15.75" hidden="false" customHeight="false" outlineLevel="0" collapsed="false">
      <c r="N20" s="100"/>
      <c r="O20" s="100"/>
    </row>
    <row r="21" customFormat="false" ht="15.75" hidden="false" customHeight="false" outlineLevel="0" collapsed="false"/>
    <row r="22" customFormat="false" ht="16.5" hidden="false" customHeight="false" outlineLevel="0" collapsed="false">
      <c r="N22" s="101" t="s">
        <v>113</v>
      </c>
      <c r="O22" s="102"/>
    </row>
    <row r="23" customFormat="false" ht="16.5" hidden="false" customHeight="true" outlineLevel="0" collapsed="false"/>
    <row r="24" customFormat="false" ht="15" hidden="false" customHeight="true" outlineLevel="0" collapsed="false">
      <c r="N24" s="103" t="s">
        <v>114</v>
      </c>
      <c r="O24" s="103"/>
      <c r="P24" s="104"/>
    </row>
    <row r="25" customFormat="false" ht="15" hidden="false" customHeight="true" outlineLevel="0" collapsed="false">
      <c r="N25" s="105" t="s">
        <v>115</v>
      </c>
      <c r="O25" s="106" t="s">
        <v>116</v>
      </c>
    </row>
    <row r="26" customFormat="false" ht="15" hidden="false" customHeight="true" outlineLevel="0" collapsed="false">
      <c r="N26" s="107" t="s">
        <v>117</v>
      </c>
      <c r="O26" s="108" t="n">
        <v>2</v>
      </c>
    </row>
    <row r="27" customFormat="false" ht="15" hidden="false" customHeight="true" outlineLevel="0" collapsed="false">
      <c r="N27" s="109" t="s">
        <v>118</v>
      </c>
      <c r="O27" s="110" t="n">
        <v>1.8</v>
      </c>
    </row>
    <row r="28" customFormat="false" ht="15" hidden="false" customHeight="true" outlineLevel="0" collapsed="false">
      <c r="N28" s="111" t="s">
        <v>119</v>
      </c>
      <c r="O28" s="111"/>
    </row>
    <row r="29" customFormat="false" ht="15" hidden="false" customHeight="true" outlineLevel="0" collapsed="false">
      <c r="N29" s="112" t="s">
        <v>115</v>
      </c>
      <c r="O29" s="113" t="s">
        <v>116</v>
      </c>
    </row>
    <row r="30" customFormat="false" ht="15.75" hidden="false" customHeight="true" outlineLevel="0" collapsed="false">
      <c r="N30" s="114" t="s">
        <v>117</v>
      </c>
      <c r="O30" s="115" t="n">
        <v>1.9</v>
      </c>
    </row>
    <row r="31" customFormat="false" ht="16.5" hidden="false" customHeight="false" outlineLevel="0" collapsed="false">
      <c r="N31" s="116" t="s">
        <v>118</v>
      </c>
      <c r="O31" s="117" t="n">
        <v>1.7</v>
      </c>
    </row>
    <row r="32" customFormat="false" ht="15.75" hidden="false" customHeight="false" outlineLevel="0" collapsed="false">
      <c r="N32" s="1" t="s">
        <v>120</v>
      </c>
      <c r="O32" s="118"/>
    </row>
    <row r="33" customFormat="false" ht="15" hidden="false" customHeight="false" outlineLevel="0" collapsed="false">
      <c r="N33" s="119" t="s">
        <v>121</v>
      </c>
      <c r="O33" s="119"/>
    </row>
    <row r="34" customFormat="false" ht="15.75" hidden="false" customHeight="false" outlineLevel="0" collapsed="false">
      <c r="N34" s="120" t="s">
        <v>122</v>
      </c>
      <c r="O34" s="118"/>
    </row>
    <row r="35" customFormat="false" ht="16.5" hidden="false" customHeight="true" outlineLevel="0" collapsed="false"/>
    <row r="36" customFormat="false" ht="15" hidden="false" customHeight="true" outlineLevel="0" collapsed="false">
      <c r="N36" s="103" t="s">
        <v>123</v>
      </c>
      <c r="O36" s="103"/>
    </row>
    <row r="37" customFormat="false" ht="15" hidden="false" customHeight="true" outlineLevel="0" collapsed="false">
      <c r="N37" s="121" t="s">
        <v>124</v>
      </c>
      <c r="O37" s="122" t="s">
        <v>125</v>
      </c>
    </row>
    <row r="38" customFormat="false" ht="18" hidden="false" customHeight="true" outlineLevel="0" collapsed="false">
      <c r="N38" s="123" t="n">
        <v>160</v>
      </c>
      <c r="O38" s="124" t="n">
        <v>800</v>
      </c>
    </row>
    <row r="39" customFormat="false" ht="18" hidden="false" customHeight="true" outlineLevel="0" collapsed="false">
      <c r="N39" s="125" t="n">
        <v>200</v>
      </c>
      <c r="O39" s="126" t="n">
        <v>900</v>
      </c>
    </row>
    <row r="40" customFormat="false" ht="18" hidden="false" customHeight="true" outlineLevel="0" collapsed="false">
      <c r="N40" s="125" t="n">
        <v>260</v>
      </c>
      <c r="O40" s="126" t="n">
        <v>1200</v>
      </c>
    </row>
    <row r="41" customFormat="false" ht="18" hidden="false" customHeight="true" outlineLevel="0" collapsed="false">
      <c r="N41" s="125" t="n">
        <v>300</v>
      </c>
      <c r="O41" s="126" t="n">
        <v>1300</v>
      </c>
    </row>
    <row r="42" customFormat="false" ht="18" hidden="false" customHeight="true" outlineLevel="0" collapsed="false">
      <c r="N42" s="125" t="n">
        <v>360</v>
      </c>
      <c r="O42" s="126" t="n">
        <v>1700</v>
      </c>
    </row>
    <row r="43" customFormat="false" ht="18" hidden="false" customHeight="true" outlineLevel="0" collapsed="false">
      <c r="N43" s="127" t="n">
        <v>400</v>
      </c>
      <c r="O43" s="128" t="n">
        <v>1800</v>
      </c>
    </row>
    <row r="44" customFormat="false" ht="15" hidden="false" customHeight="false" outlineLevel="0" collapsed="false">
      <c r="N44" s="1" t="s">
        <v>126</v>
      </c>
    </row>
    <row r="45" customFormat="false" ht="15" hidden="false" customHeight="false" outlineLevel="0" collapsed="false">
      <c r="N45" s="1" t="s">
        <v>127</v>
      </c>
    </row>
    <row r="46" customFormat="false" ht="15" hidden="false" customHeight="false" outlineLevel="0" collapsed="false">
      <c r="N46" s="120"/>
    </row>
    <row r="47" customFormat="false" ht="15" hidden="false" customHeight="false" outlineLevel="0" collapsed="false">
      <c r="N47" s="120"/>
    </row>
    <row r="48" customFormat="false" ht="15" hidden="false" customHeight="false" outlineLevel="0" collapsed="false">
      <c r="N48" s="120"/>
    </row>
    <row r="49" customFormat="false" ht="15.75" hidden="false" customHeight="false" outlineLevel="0" collapsed="false">
      <c r="N49" s="120"/>
    </row>
    <row r="50" customFormat="false" ht="16.5" hidden="false" customHeight="false" outlineLevel="0" collapsed="false">
      <c r="N50" s="129" t="s">
        <v>128</v>
      </c>
      <c r="O50" s="129"/>
    </row>
    <row r="51" customFormat="false" ht="15.75" hidden="false" customHeight="false" outlineLevel="0" collapsed="false">
      <c r="N51" s="130" t="s">
        <v>129</v>
      </c>
      <c r="O51" s="130"/>
    </row>
    <row r="52" customFormat="false" ht="15.75" hidden="false" customHeight="false" outlineLevel="0" collapsed="false">
      <c r="N52" s="131"/>
      <c r="O52" s="131"/>
    </row>
    <row r="53" customFormat="false" ht="15.75" hidden="false" customHeight="false" outlineLevel="0" collapsed="false">
      <c r="N53" s="131"/>
      <c r="O53" s="131"/>
    </row>
    <row r="54" customFormat="false" ht="15.75" hidden="false" customHeight="false" outlineLevel="0" collapsed="false">
      <c r="N54" s="131"/>
      <c r="O54" s="131"/>
    </row>
    <row r="55" customFormat="false" ht="15.75" hidden="false" customHeight="false" outlineLevel="0" collapsed="false">
      <c r="N55" s="131"/>
      <c r="O55" s="131"/>
    </row>
    <row r="56" customFormat="false" ht="15.75" hidden="false" customHeight="false" outlineLevel="0" collapsed="false">
      <c r="N56" s="131"/>
      <c r="O56" s="131"/>
    </row>
    <row r="57" customFormat="false" ht="15.75" hidden="false" customHeight="false" outlineLevel="0" collapsed="false">
      <c r="N57" s="131"/>
      <c r="O57" s="131"/>
    </row>
    <row r="59" customFormat="false" ht="15" hidden="false" customHeight="false" outlineLevel="0" collapsed="false">
      <c r="N59" s="120"/>
    </row>
    <row r="60" customFormat="false" ht="15.75" hidden="false" customHeight="false" outlineLevel="0" collapsed="false">
      <c r="N60" s="120"/>
    </row>
    <row r="61" customFormat="false" ht="16.5" hidden="false" customHeight="false" outlineLevel="0" collapsed="false">
      <c r="N61" s="129" t="s">
        <v>130</v>
      </c>
      <c r="O61" s="129"/>
    </row>
    <row r="62" customFormat="false" ht="15.75" hidden="false" customHeight="false" outlineLevel="0" collapsed="false">
      <c r="N62" s="130" t="s">
        <v>131</v>
      </c>
      <c r="O62" s="130"/>
    </row>
    <row r="63" customFormat="false" ht="16.5" hidden="false" customHeight="false" outlineLevel="0" collapsed="false">
      <c r="N63" s="132"/>
      <c r="O63" s="132"/>
      <c r="P63" s="133"/>
    </row>
    <row r="64" customFormat="false" ht="15.75" hidden="false" customHeight="false" outlineLevel="0" collapsed="false">
      <c r="N64" s="134" t="s">
        <v>132</v>
      </c>
      <c r="O64" s="135" t="s">
        <v>133</v>
      </c>
      <c r="P64" s="136"/>
    </row>
    <row r="65" customFormat="false" ht="15.75" hidden="false" customHeight="false" outlineLevel="0" collapsed="false">
      <c r="N65" s="107" t="s">
        <v>134</v>
      </c>
      <c r="O65" s="137" t="n">
        <v>26000</v>
      </c>
      <c r="P65" s="136"/>
    </row>
    <row r="66" customFormat="false" ht="16.5" hidden="false" customHeight="false" outlineLevel="0" collapsed="false">
      <c r="N66" s="109" t="s">
        <v>135</v>
      </c>
      <c r="O66" s="138" t="n">
        <v>35500</v>
      </c>
      <c r="P66" s="136"/>
    </row>
    <row r="67" customFormat="false" ht="15.75" hidden="false" customHeight="false" outlineLevel="0" collapsed="false">
      <c r="N67" s="139"/>
      <c r="O67" s="139"/>
      <c r="P67" s="140"/>
    </row>
    <row r="68" customFormat="false" ht="15" hidden="false" customHeight="false" outlineLevel="0" collapsed="false">
      <c r="N68" s="120"/>
    </row>
    <row r="69" customFormat="false" ht="15" hidden="false" customHeight="false" outlineLevel="0" collapsed="false">
      <c r="N69" s="120"/>
    </row>
    <row r="70" customFormat="false" ht="15" hidden="false" customHeight="false" outlineLevel="0" collapsed="false">
      <c r="N70" s="120"/>
    </row>
    <row r="71" customFormat="false" ht="15" hidden="false" customHeight="false" outlineLevel="0" collapsed="false">
      <c r="N71" s="120"/>
    </row>
    <row r="72" customFormat="false" ht="15" hidden="false" customHeight="false" outlineLevel="0" collapsed="false">
      <c r="N72" s="120"/>
    </row>
    <row r="73" customFormat="false" ht="15" hidden="false" customHeight="false" outlineLevel="0" collapsed="false">
      <c r="N73" s="120"/>
    </row>
    <row r="74" customFormat="false" ht="15.75" hidden="false" customHeight="false" outlineLevel="0" collapsed="false">
      <c r="Q74" s="141"/>
    </row>
    <row r="75" customFormat="false" ht="16.5" hidden="false" customHeight="false" outlineLevel="0" collapsed="false">
      <c r="D75" s="142" t="s">
        <v>136</v>
      </c>
      <c r="E75" s="142"/>
      <c r="F75" s="142"/>
      <c r="G75" s="142"/>
      <c r="H75" s="142"/>
      <c r="I75" s="142"/>
      <c r="J75" s="142"/>
      <c r="K75" s="142"/>
      <c r="L75" s="142"/>
      <c r="N75" s="129" t="s">
        <v>137</v>
      </c>
      <c r="O75" s="129"/>
      <c r="Q75" s="143"/>
    </row>
    <row r="76" customFormat="false" ht="15.75" hidden="false" customHeight="false" outlineLevel="0" collapsed="false">
      <c r="Q76" s="143"/>
    </row>
    <row r="77" customFormat="false" ht="16.5" hidden="false" customHeight="false" outlineLevel="0" collapsed="false">
      <c r="N77" s="144" t="s">
        <v>138</v>
      </c>
      <c r="O77" s="145"/>
      <c r="Q77" s="143"/>
    </row>
    <row r="78" customFormat="false" ht="15.75" hidden="false" customHeight="false" outlineLevel="0" collapsed="false">
      <c r="N78" s="146" t="s">
        <v>139</v>
      </c>
      <c r="O78" s="147" t="s">
        <v>140</v>
      </c>
      <c r="Q78" s="143"/>
    </row>
    <row r="79" customFormat="false" ht="15.75" hidden="false" customHeight="false" outlineLevel="0" collapsed="false">
      <c r="N79" s="107" t="s">
        <v>141</v>
      </c>
      <c r="O79" s="148" t="n">
        <v>20</v>
      </c>
      <c r="Q79" s="143"/>
    </row>
    <row r="80" customFormat="false" ht="47.25" hidden="false" customHeight="false" outlineLevel="0" collapsed="false">
      <c r="N80" s="149" t="s">
        <v>142</v>
      </c>
      <c r="O80" s="148" t="n">
        <v>15</v>
      </c>
      <c r="Q80" s="143"/>
    </row>
    <row r="81" customFormat="false" ht="48" hidden="false" customHeight="false" outlineLevel="0" collapsed="false">
      <c r="N81" s="150" t="s">
        <v>143</v>
      </c>
      <c r="O81" s="151" t="n">
        <v>10</v>
      </c>
      <c r="Q81" s="143"/>
      <c r="R81" s="141"/>
      <c r="S81" s="141"/>
      <c r="T81" s="141"/>
    </row>
    <row r="82" customFormat="false" ht="15" hidden="false" customHeight="false" outlineLevel="0" collapsed="false">
      <c r="Q82" s="143"/>
      <c r="R82" s="141"/>
      <c r="S82" s="141"/>
      <c r="T82" s="141"/>
    </row>
    <row r="83" customFormat="false" ht="15" hidden="false" customHeight="false" outlineLevel="0" collapsed="false">
      <c r="N83" s="1" t="s">
        <v>144</v>
      </c>
      <c r="Q83" s="143"/>
      <c r="R83" s="141"/>
      <c r="S83" s="141"/>
      <c r="T83" s="141"/>
    </row>
    <row r="84" customFormat="false" ht="15" hidden="false" customHeight="false" outlineLevel="0" collapsed="false">
      <c r="N84" s="120" t="s">
        <v>145</v>
      </c>
      <c r="Q84" s="143"/>
      <c r="R84" s="141"/>
      <c r="S84" s="141"/>
      <c r="T84" s="141"/>
    </row>
    <row r="85" customFormat="false" ht="15" hidden="false" customHeight="false" outlineLevel="0" collapsed="false">
      <c r="Q85" s="143"/>
      <c r="R85" s="141"/>
      <c r="S85" s="141"/>
      <c r="T85" s="141"/>
    </row>
    <row r="86" customFormat="false" ht="15" hidden="false" customHeight="false" outlineLevel="0" collapsed="false">
      <c r="Q86" s="143"/>
      <c r="R86" s="141"/>
      <c r="S86" s="141"/>
      <c r="T86" s="141"/>
    </row>
    <row r="87" customFormat="false" ht="15" hidden="false" customHeight="false" outlineLevel="0" collapsed="false">
      <c r="Q87" s="143"/>
      <c r="R87" s="141"/>
      <c r="S87" s="141"/>
      <c r="T87" s="141"/>
    </row>
    <row r="88" customFormat="false" ht="16.5" hidden="false" customHeight="true" outlineLevel="0" collapsed="false">
      <c r="Q88" s="143"/>
      <c r="R88" s="141"/>
      <c r="S88" s="141"/>
      <c r="T88" s="141"/>
    </row>
    <row r="89" customFormat="false" ht="15" hidden="false" customHeight="false" outlineLevel="0" collapsed="false">
      <c r="Q89" s="143"/>
      <c r="R89" s="141"/>
      <c r="S89" s="141"/>
      <c r="T89" s="141"/>
    </row>
    <row r="90" customFormat="false" ht="15" hidden="false" customHeight="false" outlineLevel="0" collapsed="false">
      <c r="Q90" s="143"/>
      <c r="R90" s="141"/>
      <c r="S90" s="141"/>
      <c r="T90" s="141"/>
    </row>
    <row r="91" customFormat="false" ht="102.75" hidden="false" customHeight="true" outlineLevel="0" collapsed="false">
      <c r="Q91" s="143"/>
      <c r="R91" s="141"/>
      <c r="S91" s="141"/>
      <c r="T91" s="141"/>
    </row>
    <row r="92" customFormat="false" ht="16.5" hidden="false" customHeight="false" outlineLevel="0" collapsed="false">
      <c r="N92" s="129" t="s">
        <v>146</v>
      </c>
      <c r="O92" s="129"/>
      <c r="Q92" s="143"/>
      <c r="R92" s="141"/>
      <c r="S92" s="141"/>
      <c r="T92" s="141"/>
    </row>
    <row r="93" customFormat="false" ht="15.75" hidden="false" customHeight="false" outlineLevel="0" collapsed="false">
      <c r="Q93" s="143"/>
      <c r="R93" s="141"/>
      <c r="S93" s="141"/>
      <c r="T93" s="141"/>
    </row>
    <row r="94" customFormat="false" ht="31.5" hidden="false" customHeight="false" outlineLevel="0" collapsed="false">
      <c r="N94" s="152" t="s">
        <v>147</v>
      </c>
      <c r="O94" s="153" t="s">
        <v>148</v>
      </c>
      <c r="Q94" s="143"/>
      <c r="R94" s="141"/>
      <c r="S94" s="141"/>
      <c r="T94" s="141"/>
    </row>
    <row r="95" customFormat="false" ht="31.5" hidden="false" customHeight="false" outlineLevel="0" collapsed="false">
      <c r="N95" s="154" t="s">
        <v>149</v>
      </c>
      <c r="O95" s="155" t="s">
        <v>150</v>
      </c>
      <c r="Q95" s="143"/>
      <c r="R95" s="141"/>
      <c r="S95" s="141"/>
      <c r="T95" s="141"/>
    </row>
    <row r="96" customFormat="false" ht="32.25" hidden="false" customHeight="false" outlineLevel="0" collapsed="false">
      <c r="N96" s="156" t="s">
        <v>151</v>
      </c>
      <c r="O96" s="157" t="s">
        <v>152</v>
      </c>
      <c r="Q96" s="141"/>
      <c r="R96" s="141"/>
      <c r="S96" s="141"/>
      <c r="T96" s="141"/>
    </row>
    <row r="97" customFormat="false" ht="15.75" hidden="false" customHeight="false" outlineLevel="0" collapsed="false">
      <c r="N97" s="1" t="s">
        <v>153</v>
      </c>
      <c r="Q97" s="141"/>
      <c r="R97" s="141"/>
      <c r="S97" s="141"/>
      <c r="T97" s="141"/>
    </row>
    <row r="98" customFormat="false" ht="16.5" hidden="false" customHeight="false" outlineLevel="0" collapsed="false">
      <c r="N98" s="129" t="s">
        <v>154</v>
      </c>
      <c r="O98" s="129"/>
      <c r="R98" s="141"/>
      <c r="S98" s="141"/>
      <c r="T98" s="141"/>
    </row>
    <row r="99" customFormat="false" ht="15.75" hidden="false" customHeight="false" outlineLevel="0" collapsed="false">
      <c r="R99" s="141"/>
      <c r="S99" s="141"/>
      <c r="T99" s="141"/>
    </row>
    <row r="100" customFormat="false" ht="15.75" hidden="false" customHeight="false" outlineLevel="0" collapsed="false">
      <c r="N100" s="134" t="s">
        <v>155</v>
      </c>
      <c r="O100" s="135" t="s">
        <v>133</v>
      </c>
      <c r="P100" s="135"/>
      <c r="R100" s="141"/>
      <c r="S100" s="141"/>
      <c r="T100" s="141"/>
    </row>
    <row r="101" customFormat="false" ht="16.5" hidden="false" customHeight="false" outlineLevel="0" collapsed="false">
      <c r="N101" s="158" t="s">
        <v>156</v>
      </c>
      <c r="O101" s="159" t="n">
        <v>6500</v>
      </c>
      <c r="P101" s="159"/>
      <c r="R101" s="141"/>
      <c r="S101" s="141"/>
      <c r="T101" s="141"/>
    </row>
    <row r="102" customFormat="false" ht="16.5" hidden="false" customHeight="false" outlineLevel="0" collapsed="false">
      <c r="N102" s="103" t="s">
        <v>157</v>
      </c>
      <c r="O102" s="103"/>
      <c r="P102" s="103"/>
      <c r="Q102" s="96"/>
      <c r="R102" s="96"/>
      <c r="S102" s="96"/>
      <c r="T102" s="141"/>
    </row>
    <row r="103" customFormat="false" ht="15.75" hidden="false" customHeight="false" outlineLevel="0" collapsed="false">
      <c r="N103" s="160" t="s">
        <v>158</v>
      </c>
      <c r="O103" s="161" t="s">
        <v>133</v>
      </c>
      <c r="P103" s="162" t="s">
        <v>133</v>
      </c>
      <c r="Q103" s="96"/>
      <c r="R103" s="96"/>
      <c r="S103" s="96"/>
      <c r="T103" s="141"/>
    </row>
    <row r="104" customFormat="false" ht="15.75" hidden="false" customHeight="false" outlineLevel="0" collapsed="false">
      <c r="N104" s="160"/>
      <c r="O104" s="163" t="s">
        <v>159</v>
      </c>
      <c r="P104" s="164" t="s">
        <v>160</v>
      </c>
      <c r="Q104" s="96"/>
      <c r="R104" s="96"/>
      <c r="S104" s="96"/>
      <c r="T104" s="141"/>
    </row>
    <row r="105" customFormat="false" ht="15.75" hidden="false" customHeight="false" outlineLevel="0" collapsed="false">
      <c r="N105" s="165" t="s">
        <v>161</v>
      </c>
      <c r="O105" s="166" t="n">
        <v>3500</v>
      </c>
      <c r="P105" s="167" t="n">
        <v>4500</v>
      </c>
      <c r="Q105" s="96"/>
      <c r="R105" s="96"/>
      <c r="S105" s="96"/>
      <c r="T105" s="141"/>
    </row>
    <row r="106" customFormat="false" ht="15.75" hidden="false" customHeight="false" outlineLevel="0" collapsed="false">
      <c r="N106" s="165" t="s">
        <v>162</v>
      </c>
      <c r="O106" s="166" t="n">
        <v>7000</v>
      </c>
      <c r="P106" s="167" t="n">
        <v>9000</v>
      </c>
      <c r="Q106" s="96"/>
      <c r="R106" s="96"/>
      <c r="S106" s="96"/>
      <c r="T106" s="141"/>
    </row>
    <row r="107" customFormat="false" ht="15.75" hidden="false" customHeight="false" outlineLevel="0" collapsed="false">
      <c r="N107" s="165" t="s">
        <v>163</v>
      </c>
      <c r="O107" s="166" t="n">
        <v>10500</v>
      </c>
      <c r="P107" s="167" t="n">
        <v>13500</v>
      </c>
      <c r="Q107" s="96"/>
      <c r="R107" s="96"/>
      <c r="S107" s="96"/>
      <c r="T107" s="141"/>
    </row>
    <row r="108" customFormat="false" ht="15.75" hidden="false" customHeight="false" outlineLevel="0" collapsed="false">
      <c r="N108" s="165" t="s">
        <v>164</v>
      </c>
      <c r="O108" s="166" t="n">
        <v>14000</v>
      </c>
      <c r="P108" s="167" t="n">
        <v>18000</v>
      </c>
      <c r="Q108" s="96"/>
      <c r="R108" s="96"/>
      <c r="S108" s="96"/>
      <c r="T108" s="141"/>
    </row>
    <row r="109" customFormat="false" ht="16.5" hidden="false" customHeight="false" outlineLevel="0" collapsed="false">
      <c r="N109" s="168" t="s">
        <v>165</v>
      </c>
      <c r="O109" s="169" t="n">
        <v>17500</v>
      </c>
      <c r="P109" s="170" t="n">
        <v>22500</v>
      </c>
      <c r="Q109" s="96"/>
      <c r="R109" s="96"/>
      <c r="S109" s="96"/>
      <c r="T109" s="141"/>
    </row>
    <row r="110" customFormat="false" ht="15" hidden="false" customHeight="false" outlineLevel="0" collapsed="false">
      <c r="N110" s="120" t="s">
        <v>166</v>
      </c>
      <c r="R110" s="141"/>
      <c r="S110" s="141"/>
      <c r="T110" s="141"/>
    </row>
    <row r="111" customFormat="false" ht="15" hidden="false" customHeight="false" outlineLevel="0" collapsed="false">
      <c r="N111" s="120" t="s">
        <v>167</v>
      </c>
      <c r="R111" s="141"/>
    </row>
    <row r="112" customFormat="false" ht="15" hidden="false" customHeight="false" outlineLevel="0" collapsed="false">
      <c r="N112" s="120" t="s">
        <v>168</v>
      </c>
      <c r="R112" s="141"/>
    </row>
    <row r="113" customFormat="false" ht="15" hidden="false" customHeight="false" outlineLevel="0" collapsed="false">
      <c r="N113" s="171" t="s">
        <v>169</v>
      </c>
    </row>
    <row r="115" customFormat="false" ht="15.75" hidden="false" customHeight="false" outlineLevel="0" collapsed="false"/>
    <row r="116" customFormat="false" ht="16.5" hidden="false" customHeight="false" outlineLevel="0" collapsed="false">
      <c r="N116" s="129" t="s">
        <v>170</v>
      </c>
      <c r="O116" s="129"/>
    </row>
    <row r="117" customFormat="false" ht="15.75" hidden="false" customHeight="false" outlineLevel="0" collapsed="false"/>
    <row r="118" customFormat="false" ht="15.75" hidden="false" customHeight="false" outlineLevel="0" collapsed="false">
      <c r="N118" s="134" t="s">
        <v>155</v>
      </c>
      <c r="O118" s="135" t="s">
        <v>133</v>
      </c>
    </row>
    <row r="119" customFormat="false" ht="15.75" hidden="false" customHeight="false" outlineLevel="0" collapsed="false">
      <c r="N119" s="172" t="s">
        <v>171</v>
      </c>
      <c r="O119" s="173" t="n">
        <v>5000</v>
      </c>
    </row>
    <row r="120" customFormat="false" ht="16.5" hidden="false" customHeight="false" outlineLevel="0" collapsed="false">
      <c r="N120" s="174" t="s">
        <v>172</v>
      </c>
      <c r="O120" s="175" t="n">
        <v>7000</v>
      </c>
    </row>
    <row r="122" customFormat="false" ht="15" hidden="false" customHeight="false" outlineLevel="0" collapsed="false">
      <c r="N122" s="1" t="s">
        <v>173</v>
      </c>
    </row>
    <row r="123" customFormat="false" ht="30.75" hidden="false" customHeight="true" outlineLevel="0" collapsed="false">
      <c r="N123" s="176" t="s">
        <v>174</v>
      </c>
      <c r="O123" s="176"/>
      <c r="P123" s="176"/>
      <c r="Q123" s="176"/>
      <c r="R123" s="177"/>
      <c r="S123" s="177"/>
      <c r="T123" s="177"/>
    </row>
    <row r="124" customFormat="false" ht="15" hidden="false" customHeight="true" outlineLevel="0" collapsed="false">
      <c r="N124" s="176" t="s">
        <v>175</v>
      </c>
      <c r="O124" s="176"/>
      <c r="P124" s="176"/>
      <c r="Q124" s="176"/>
    </row>
    <row r="125" customFormat="false" ht="15" hidden="false" customHeight="false" outlineLevel="0" collapsed="false">
      <c r="N125" s="176"/>
      <c r="O125" s="176"/>
      <c r="P125" s="176"/>
      <c r="Q125" s="176"/>
    </row>
    <row r="126" customFormat="false" ht="15" hidden="false" customHeight="false" outlineLevel="0" collapsed="false">
      <c r="N126" s="120" t="s">
        <v>176</v>
      </c>
    </row>
    <row r="131" customFormat="false" ht="15.75" hidden="false" customHeight="false" outlineLevel="0" collapsed="false"/>
    <row r="132" customFormat="false" ht="16.5" hidden="false" customHeight="false" outlineLevel="0" collapsed="false">
      <c r="N132" s="129" t="s">
        <v>177</v>
      </c>
      <c r="O132" s="129"/>
    </row>
    <row r="133" customFormat="false" ht="15.75" hidden="false" customHeight="false" outlineLevel="0" collapsed="false"/>
    <row r="134" customFormat="false" ht="15.75" hidden="false" customHeight="false" outlineLevel="0" collapsed="false">
      <c r="N134" s="134" t="s">
        <v>155</v>
      </c>
      <c r="O134" s="135" t="s">
        <v>133</v>
      </c>
    </row>
    <row r="135" customFormat="false" ht="15.75" hidden="false" customHeight="false" outlineLevel="0" collapsed="false">
      <c r="N135" s="107" t="s">
        <v>178</v>
      </c>
      <c r="O135" s="137" t="n">
        <v>21000</v>
      </c>
    </row>
    <row r="136" customFormat="false" ht="16.5" hidden="false" customHeight="false" outlineLevel="0" collapsed="false">
      <c r="N136" s="109" t="s">
        <v>179</v>
      </c>
      <c r="O136" s="138" t="n">
        <v>27500</v>
      </c>
    </row>
    <row r="138" customFormat="false" ht="15" hidden="false" customHeight="true" outlineLevel="0" collapsed="false">
      <c r="N138" s="178" t="s">
        <v>180</v>
      </c>
      <c r="O138" s="178"/>
    </row>
    <row r="139" customFormat="false" ht="15" hidden="false" customHeight="false" outlineLevel="0" collapsed="false">
      <c r="N139" s="178"/>
      <c r="O139" s="178"/>
    </row>
    <row r="140" customFormat="false" ht="15" hidden="false" customHeight="false" outlineLevel="0" collapsed="false">
      <c r="N140" s="178"/>
      <c r="O140" s="178"/>
    </row>
    <row r="141" customFormat="false" ht="15" hidden="false" customHeight="false" outlineLevel="0" collapsed="false">
      <c r="N141" s="178"/>
      <c r="O141" s="178"/>
    </row>
    <row r="142" customFormat="false" ht="15" hidden="false" customHeight="false" outlineLevel="0" collapsed="false">
      <c r="N142" s="178"/>
      <c r="O142" s="178"/>
    </row>
    <row r="143" customFormat="false" ht="15" hidden="false" customHeight="false" outlineLevel="0" collapsed="false">
      <c r="N143" s="178"/>
      <c r="O143" s="178"/>
    </row>
    <row r="144" customFormat="false" ht="15" hidden="false" customHeight="false" outlineLevel="0" collapsed="false">
      <c r="N144" s="178"/>
      <c r="O144" s="178"/>
    </row>
    <row r="147" customFormat="false" ht="15.75" hidden="false" customHeight="false" outlineLevel="0" collapsed="false"/>
    <row r="148" customFormat="false" ht="16.5" hidden="false" customHeight="false" outlineLevel="0" collapsed="false">
      <c r="N148" s="129" t="s">
        <v>181</v>
      </c>
      <c r="O148" s="129"/>
    </row>
    <row r="149" customFormat="false" ht="15.75" hidden="false" customHeight="false" outlineLevel="0" collapsed="false"/>
    <row r="150" customFormat="false" ht="15.75" hidden="false" customHeight="false" outlineLevel="0" collapsed="false">
      <c r="N150" s="134" t="s">
        <v>132</v>
      </c>
      <c r="O150" s="135" t="s">
        <v>133</v>
      </c>
    </row>
    <row r="151" customFormat="false" ht="15.75" hidden="false" customHeight="false" outlineLevel="0" collapsed="false">
      <c r="N151" s="107" t="s">
        <v>182</v>
      </c>
      <c r="O151" s="137" t="n">
        <v>12500</v>
      </c>
    </row>
    <row r="152" customFormat="false" ht="16.5" hidden="false" customHeight="false" outlineLevel="0" collapsed="false">
      <c r="N152" s="109" t="s">
        <v>135</v>
      </c>
      <c r="O152" s="138" t="n">
        <v>17500</v>
      </c>
      <c r="P152" s="179"/>
    </row>
    <row r="154" customFormat="false" ht="15" hidden="false" customHeight="true" outlineLevel="0" collapsed="false">
      <c r="N154" s="178" t="s">
        <v>183</v>
      </c>
      <c r="O154" s="178"/>
    </row>
    <row r="155" customFormat="false" ht="15" hidden="false" customHeight="false" outlineLevel="0" collapsed="false">
      <c r="N155" s="178"/>
      <c r="O155" s="178"/>
    </row>
    <row r="156" customFormat="false" ht="15" hidden="false" customHeight="false" outlineLevel="0" collapsed="false">
      <c r="N156" s="178"/>
      <c r="O156" s="178"/>
    </row>
    <row r="157" customFormat="false" ht="15" hidden="false" customHeight="false" outlineLevel="0" collapsed="false">
      <c r="N157" s="178"/>
      <c r="O157" s="178"/>
    </row>
    <row r="158" customFormat="false" ht="15" hidden="false" customHeight="false" outlineLevel="0" collapsed="false">
      <c r="N158" s="178"/>
      <c r="O158" s="178"/>
    </row>
    <row r="159" customFormat="false" ht="15" hidden="false" customHeight="false" outlineLevel="0" collapsed="false">
      <c r="N159" s="178"/>
      <c r="O159" s="178"/>
    </row>
    <row r="160" customFormat="false" ht="15" hidden="false" customHeight="false" outlineLevel="0" collapsed="false">
      <c r="N160" s="178"/>
      <c r="O160" s="178"/>
    </row>
    <row r="165" customFormat="false" ht="15.75" hidden="false" customHeight="false" outlineLevel="0" collapsed="false"/>
    <row r="166" customFormat="false" ht="24" hidden="false" customHeight="true" outlineLevel="0" collapsed="false">
      <c r="N166" s="180" t="s">
        <v>184</v>
      </c>
      <c r="O166" s="180"/>
    </row>
    <row r="167" customFormat="false" ht="15.75" hidden="false" customHeight="false" outlineLevel="0" collapsed="false">
      <c r="N167" s="180"/>
      <c r="O167" s="180"/>
      <c r="P167" s="0"/>
      <c r="Q167" s="0"/>
    </row>
    <row r="168" customFormat="false" ht="34.5" hidden="false" customHeight="true" outlineLevel="0" collapsed="false">
      <c r="N168" s="121" t="s">
        <v>132</v>
      </c>
      <c r="O168" s="181" t="s">
        <v>185</v>
      </c>
      <c r="P168" s="181"/>
      <c r="Q168" s="181"/>
    </row>
    <row r="169" customFormat="false" ht="16.5" hidden="false" customHeight="false" outlineLevel="0" collapsed="false">
      <c r="N169" s="121"/>
      <c r="O169" s="182" t="s">
        <v>186</v>
      </c>
      <c r="P169" s="182" t="s">
        <v>187</v>
      </c>
      <c r="Q169" s="183" t="s">
        <v>188</v>
      </c>
    </row>
    <row r="170" customFormat="false" ht="15.75" hidden="false" customHeight="false" outlineLevel="0" collapsed="false">
      <c r="N170" s="123" t="n">
        <v>160</v>
      </c>
      <c r="O170" s="184" t="n">
        <v>2.35</v>
      </c>
      <c r="P170" s="184" t="n">
        <v>2.15</v>
      </c>
      <c r="Q170" s="184" t="n">
        <v>2</v>
      </c>
      <c r="R170" s="185"/>
      <c r="S170" s="185"/>
    </row>
    <row r="171" customFormat="false" ht="15.75" hidden="false" customHeight="false" outlineLevel="0" collapsed="false">
      <c r="N171" s="125" t="n">
        <v>200</v>
      </c>
      <c r="O171" s="186" t="n">
        <v>2.5</v>
      </c>
      <c r="P171" s="186" t="n">
        <v>2.25</v>
      </c>
      <c r="Q171" s="186" t="n">
        <v>2.15</v>
      </c>
      <c r="R171" s="185"/>
      <c r="S171" s="185"/>
    </row>
    <row r="172" customFormat="false" ht="15.75" hidden="false" customHeight="false" outlineLevel="0" collapsed="false">
      <c r="N172" s="125" t="n">
        <v>260</v>
      </c>
      <c r="O172" s="186" t="n">
        <v>2.6</v>
      </c>
      <c r="P172" s="186" t="n">
        <v>2.35</v>
      </c>
      <c r="Q172" s="186" t="n">
        <v>2.2</v>
      </c>
      <c r="R172" s="185"/>
      <c r="S172" s="185"/>
    </row>
    <row r="173" customFormat="false" ht="15.75" hidden="false" customHeight="false" outlineLevel="0" collapsed="false">
      <c r="N173" s="125" t="n">
        <v>300</v>
      </c>
      <c r="O173" s="186" t="n">
        <v>2.7</v>
      </c>
      <c r="P173" s="186" t="n">
        <v>2.45</v>
      </c>
      <c r="Q173" s="186" t="n">
        <v>2.3</v>
      </c>
      <c r="R173" s="185"/>
      <c r="S173" s="185"/>
    </row>
    <row r="174" customFormat="false" ht="15.75" hidden="false" customHeight="false" outlineLevel="0" collapsed="false">
      <c r="N174" s="125" t="n">
        <v>360</v>
      </c>
      <c r="O174" s="186" t="n">
        <v>2.9</v>
      </c>
      <c r="P174" s="186" t="n">
        <v>2.6</v>
      </c>
      <c r="Q174" s="186" t="n">
        <v>2.45</v>
      </c>
      <c r="R174" s="185"/>
      <c r="S174" s="185"/>
    </row>
    <row r="175" customFormat="false" ht="16.5" hidden="false" customHeight="false" outlineLevel="0" collapsed="false">
      <c r="N175" s="127" t="n">
        <v>400</v>
      </c>
      <c r="O175" s="187" t="n">
        <v>3</v>
      </c>
      <c r="P175" s="187" t="n">
        <v>2.7</v>
      </c>
      <c r="Q175" s="187" t="n">
        <v>2.55</v>
      </c>
      <c r="R175" s="185"/>
      <c r="S175" s="185"/>
    </row>
    <row r="176" customFormat="false" ht="15" hidden="false" customHeight="true" outlineLevel="0" collapsed="false">
      <c r="N176" s="180" t="s">
        <v>189</v>
      </c>
      <c r="O176" s="180"/>
      <c r="R176" s="185"/>
      <c r="S176" s="185"/>
    </row>
    <row r="177" customFormat="false" ht="15.75" hidden="false" customHeight="false" outlineLevel="0" collapsed="false">
      <c r="N177" s="180"/>
      <c r="O177" s="180"/>
      <c r="R177" s="185"/>
      <c r="S177" s="185"/>
    </row>
    <row r="178" customFormat="false" ht="15.75" hidden="false" customHeight="true" outlineLevel="0" collapsed="false">
      <c r="N178" s="121" t="s">
        <v>132</v>
      </c>
      <c r="O178" s="188" t="s">
        <v>185</v>
      </c>
      <c r="P178" s="188"/>
      <c r="Q178" s="188"/>
      <c r="R178" s="185"/>
      <c r="S178" s="185"/>
    </row>
    <row r="179" customFormat="false" ht="16.5" hidden="false" customHeight="false" outlineLevel="0" collapsed="false">
      <c r="N179" s="121"/>
      <c r="O179" s="182" t="s">
        <v>186</v>
      </c>
      <c r="P179" s="182" t="s">
        <v>187</v>
      </c>
      <c r="Q179" s="183" t="s">
        <v>188</v>
      </c>
      <c r="R179" s="185"/>
      <c r="S179" s="185"/>
    </row>
    <row r="180" customFormat="false" ht="15.75" hidden="false" customHeight="false" outlineLevel="0" collapsed="false">
      <c r="N180" s="189" t="n">
        <v>160</v>
      </c>
      <c r="O180" s="190"/>
      <c r="P180" s="191" t="n">
        <v>2.4</v>
      </c>
      <c r="Q180" s="191" t="n">
        <v>2.25</v>
      </c>
      <c r="R180" s="185"/>
      <c r="S180" s="185"/>
    </row>
    <row r="181" customFormat="false" ht="15.75" hidden="false" customHeight="false" outlineLevel="0" collapsed="false">
      <c r="N181" s="125" t="n">
        <v>200</v>
      </c>
      <c r="O181" s="190"/>
      <c r="P181" s="186" t="n">
        <v>2.5</v>
      </c>
      <c r="Q181" s="186" t="n">
        <v>2.35</v>
      </c>
      <c r="R181" s="185"/>
      <c r="S181" s="185"/>
    </row>
    <row r="182" customFormat="false" ht="15.75" hidden="false" customHeight="false" outlineLevel="0" collapsed="false">
      <c r="N182" s="125" t="n">
        <v>260</v>
      </c>
      <c r="O182" s="190"/>
      <c r="P182" s="186" t="n">
        <v>2.6</v>
      </c>
      <c r="Q182" s="186" t="n">
        <v>2.45</v>
      </c>
      <c r="R182" s="185"/>
      <c r="S182" s="185"/>
    </row>
    <row r="183" customFormat="false" ht="15.75" hidden="false" customHeight="false" outlineLevel="0" collapsed="false">
      <c r="N183" s="125" t="n">
        <v>300</v>
      </c>
      <c r="O183" s="190"/>
      <c r="P183" s="186" t="n">
        <v>2.7</v>
      </c>
      <c r="Q183" s="186" t="n">
        <v>2.55</v>
      </c>
      <c r="R183" s="185"/>
      <c r="S183" s="185"/>
    </row>
    <row r="184" customFormat="false" ht="15.75" hidden="false" customHeight="false" outlineLevel="0" collapsed="false">
      <c r="N184" s="125" t="n">
        <v>360</v>
      </c>
      <c r="O184" s="190"/>
      <c r="P184" s="186" t="n">
        <v>2.9</v>
      </c>
      <c r="Q184" s="186" t="n">
        <v>2.7</v>
      </c>
      <c r="R184" s="185"/>
      <c r="S184" s="185"/>
    </row>
    <row r="185" customFormat="false" ht="16.5" hidden="false" customHeight="false" outlineLevel="0" collapsed="false">
      <c r="N185" s="127" t="n">
        <v>400</v>
      </c>
      <c r="O185" s="190"/>
      <c r="P185" s="187" t="n">
        <v>3</v>
      </c>
      <c r="Q185" s="187" t="n">
        <v>2.8</v>
      </c>
      <c r="R185" s="185"/>
      <c r="S185" s="185"/>
    </row>
    <row r="186" customFormat="false" ht="15.75" hidden="false" customHeight="false" outlineLevel="0" collapsed="false">
      <c r="R186" s="185"/>
      <c r="S186" s="185"/>
    </row>
    <row r="187" customFormat="false" ht="15" hidden="false" customHeight="true" outlineLevel="0" collapsed="false">
      <c r="N187" s="180" t="s">
        <v>190</v>
      </c>
      <c r="O187" s="180"/>
      <c r="R187" s="185"/>
      <c r="S187" s="185"/>
    </row>
    <row r="188" customFormat="false" ht="15.75" hidden="false" customHeight="false" outlineLevel="0" collapsed="false">
      <c r="N188" s="180"/>
      <c r="O188" s="180"/>
      <c r="R188" s="185"/>
      <c r="S188" s="185"/>
    </row>
    <row r="189" customFormat="false" ht="31.5" hidden="false" customHeight="true" outlineLevel="0" collapsed="false">
      <c r="N189" s="121" t="s">
        <v>132</v>
      </c>
      <c r="O189" s="188" t="s">
        <v>191</v>
      </c>
      <c r="P189" s="188"/>
      <c r="R189" s="185"/>
      <c r="S189" s="185"/>
    </row>
    <row r="190" customFormat="false" ht="16.5" hidden="false" customHeight="false" outlineLevel="0" collapsed="false">
      <c r="N190" s="121"/>
      <c r="O190" s="192" t="s">
        <v>186</v>
      </c>
      <c r="P190" s="192" t="s">
        <v>187</v>
      </c>
      <c r="R190" s="185"/>
      <c r="S190" s="185"/>
    </row>
    <row r="191" customFormat="false" ht="15.75" hidden="false" customHeight="false" outlineLevel="0" collapsed="false">
      <c r="N191" s="123" t="n">
        <v>160</v>
      </c>
      <c r="O191" s="184" t="n">
        <v>2.35</v>
      </c>
      <c r="P191" s="184" t="n">
        <v>2.15</v>
      </c>
      <c r="R191" s="185"/>
      <c r="S191" s="185"/>
    </row>
    <row r="192" customFormat="false" ht="15.75" hidden="false" customHeight="false" outlineLevel="0" collapsed="false">
      <c r="N192" s="125" t="n">
        <v>200</v>
      </c>
      <c r="O192" s="186" t="n">
        <v>2.45</v>
      </c>
      <c r="P192" s="186" t="n">
        <v>2.25</v>
      </c>
      <c r="R192" s="185"/>
      <c r="S192" s="185"/>
    </row>
    <row r="193" customFormat="false" ht="15.75" hidden="false" customHeight="false" outlineLevel="0" collapsed="false">
      <c r="N193" s="125" t="n">
        <v>260</v>
      </c>
      <c r="O193" s="186" t="n">
        <v>2.6</v>
      </c>
      <c r="P193" s="186" t="n">
        <v>2.35</v>
      </c>
      <c r="R193" s="185"/>
      <c r="S193" s="185"/>
    </row>
    <row r="194" customFormat="false" ht="16.5" hidden="false" customHeight="false" outlineLevel="0" collapsed="false">
      <c r="N194" s="127" t="n">
        <v>300</v>
      </c>
      <c r="O194" s="187" t="n">
        <v>2.65</v>
      </c>
      <c r="P194" s="187" t="n">
        <v>2.45</v>
      </c>
      <c r="R194" s="185"/>
      <c r="S194" s="185"/>
    </row>
    <row r="195" customFormat="false" ht="15" hidden="false" customHeight="true" outlineLevel="0" collapsed="false">
      <c r="N195" s="193" t="s">
        <v>192</v>
      </c>
      <c r="O195" s="193"/>
      <c r="R195" s="185"/>
      <c r="S195" s="185"/>
    </row>
    <row r="196" customFormat="false" ht="15.75" hidden="false" customHeight="false" outlineLevel="0" collapsed="false">
      <c r="N196" s="193"/>
      <c r="O196" s="193"/>
      <c r="R196" s="185"/>
      <c r="S196" s="185"/>
    </row>
    <row r="197" customFormat="false" ht="29.25" hidden="false" customHeight="true" outlineLevel="0" collapsed="false">
      <c r="N197" s="121" t="s">
        <v>132</v>
      </c>
      <c r="O197" s="188" t="s">
        <v>191</v>
      </c>
      <c r="P197" s="188"/>
      <c r="R197" s="185"/>
      <c r="S197" s="185"/>
    </row>
    <row r="198" customFormat="false" ht="16.5" hidden="false" customHeight="false" outlineLevel="0" collapsed="false">
      <c r="N198" s="121"/>
      <c r="O198" s="194" t="s">
        <v>186</v>
      </c>
      <c r="P198" s="192" t="s">
        <v>187</v>
      </c>
      <c r="R198" s="185"/>
      <c r="S198" s="185"/>
    </row>
    <row r="199" customFormat="false" ht="15.75" hidden="false" customHeight="false" outlineLevel="0" collapsed="false">
      <c r="N199" s="189" t="n">
        <v>160</v>
      </c>
      <c r="O199" s="190"/>
      <c r="P199" s="191" t="n">
        <v>2.4</v>
      </c>
      <c r="R199" s="185"/>
      <c r="S199" s="185"/>
    </row>
    <row r="200" customFormat="false" ht="15.75" hidden="false" customHeight="false" outlineLevel="0" collapsed="false">
      <c r="N200" s="125" t="n">
        <v>200</v>
      </c>
      <c r="O200" s="190"/>
      <c r="P200" s="186" t="n">
        <v>2.5</v>
      </c>
      <c r="R200" s="185"/>
      <c r="S200" s="185"/>
    </row>
    <row r="201" customFormat="false" ht="15.75" hidden="false" customHeight="false" outlineLevel="0" collapsed="false">
      <c r="N201" s="125" t="n">
        <v>260</v>
      </c>
      <c r="O201" s="190"/>
      <c r="P201" s="186" t="n">
        <v>2.6</v>
      </c>
    </row>
    <row r="202" customFormat="false" ht="16.5" hidden="false" customHeight="true" outlineLevel="0" collapsed="false">
      <c r="N202" s="127" t="n">
        <v>300</v>
      </c>
      <c r="O202" s="190"/>
      <c r="P202" s="187" t="n">
        <v>2.7</v>
      </c>
    </row>
    <row r="203" customFormat="false" ht="15" hidden="false" customHeight="false" outlineLevel="0" collapsed="false">
      <c r="N203" s="120" t="s">
        <v>193</v>
      </c>
    </row>
    <row r="204" customFormat="false" ht="15.75" hidden="false" customHeight="false" outlineLevel="0" collapsed="false">
      <c r="N204" s="120"/>
    </row>
    <row r="205" customFormat="false" ht="16.5" hidden="false" customHeight="false" outlineLevel="0" collapsed="false">
      <c r="N205" s="129" t="s">
        <v>194</v>
      </c>
      <c r="O205" s="129"/>
    </row>
    <row r="206" customFormat="false" ht="15.75" hidden="false" customHeight="false" outlineLevel="0" collapsed="false"/>
    <row r="207" customFormat="false" ht="32.25" hidden="false" customHeight="false" outlineLevel="0" collapsed="false">
      <c r="N207" s="195" t="s">
        <v>195</v>
      </c>
      <c r="O207" s="196" t="n">
        <v>1</v>
      </c>
    </row>
    <row r="208" customFormat="false" ht="95.25" hidden="false" customHeight="false" outlineLevel="0" collapsed="false">
      <c r="N208" s="197" t="s">
        <v>196</v>
      </c>
      <c r="O208" s="198" t="n">
        <v>0.6</v>
      </c>
    </row>
    <row r="209" customFormat="false" ht="95.25" hidden="false" customHeight="false" outlineLevel="0" collapsed="false">
      <c r="N209" s="197" t="s">
        <v>197</v>
      </c>
      <c r="O209" s="198" t="n">
        <v>1</v>
      </c>
    </row>
    <row r="210" customFormat="false" ht="15.75" hidden="false" customHeight="false" outlineLevel="0" collapsed="false"/>
    <row r="211" customFormat="false" ht="39" hidden="false" customHeight="true" outlineLevel="0" collapsed="false">
      <c r="E211" s="199" t="s">
        <v>198</v>
      </c>
      <c r="F211" s="199"/>
      <c r="G211" s="199"/>
      <c r="H211" s="199"/>
      <c r="I211" s="199"/>
      <c r="J211" s="199"/>
      <c r="K211" s="199"/>
      <c r="L211" s="199"/>
      <c r="N211" s="180" t="s">
        <v>199</v>
      </c>
      <c r="O211" s="180"/>
    </row>
    <row r="212" customFormat="false" ht="39" hidden="false" customHeight="true" outlineLevel="0" collapsed="false">
      <c r="E212" s="200"/>
      <c r="F212" s="200"/>
      <c r="G212" s="200"/>
      <c r="H212" s="200"/>
      <c r="I212" s="200"/>
      <c r="J212" s="200"/>
      <c r="K212" s="200"/>
      <c r="L212" s="200"/>
      <c r="N212" s="195" t="s">
        <v>200</v>
      </c>
      <c r="O212" s="201" t="n">
        <v>0.5</v>
      </c>
    </row>
    <row r="213" customFormat="false" ht="15.75" hidden="false" customHeight="true" outlineLevel="0" collapsed="false"/>
    <row r="214" customFormat="false" ht="16.5" hidden="false" customHeight="true" outlineLevel="0" collapsed="false">
      <c r="N214" s="180" t="s">
        <v>201</v>
      </c>
      <c r="O214" s="180"/>
    </row>
    <row r="215" customFormat="false" ht="36" hidden="false" customHeight="true" outlineLevel="0" collapsed="false">
      <c r="E215" s="202" t="s">
        <v>202</v>
      </c>
      <c r="F215" s="202"/>
      <c r="G215" s="202"/>
      <c r="H215" s="202"/>
      <c r="I215" s="203" t="s">
        <v>203</v>
      </c>
      <c r="J215" s="203"/>
      <c r="K215" s="203"/>
      <c r="L215" s="203"/>
      <c r="N215" s="121" t="s">
        <v>132</v>
      </c>
      <c r="O215" s="204" t="s">
        <v>200</v>
      </c>
    </row>
    <row r="216" customFormat="false" ht="15.75" hidden="false" customHeight="false" outlineLevel="0" collapsed="false">
      <c r="E216" s="205"/>
      <c r="F216" s="206"/>
      <c r="G216" s="206"/>
      <c r="H216" s="207"/>
      <c r="I216" s="205"/>
      <c r="J216" s="206"/>
      <c r="K216" s="206"/>
      <c r="L216" s="207"/>
      <c r="N216" s="123" t="n">
        <v>160</v>
      </c>
      <c r="O216" s="201" t="n">
        <v>1</v>
      </c>
    </row>
    <row r="217" customFormat="false" ht="15.75" hidden="false" customHeight="false" outlineLevel="0" collapsed="false">
      <c r="E217" s="205"/>
      <c r="F217" s="206"/>
      <c r="G217" s="206"/>
      <c r="H217" s="207"/>
      <c r="I217" s="205"/>
      <c r="J217" s="206"/>
      <c r="K217" s="206"/>
      <c r="L217" s="207"/>
      <c r="N217" s="125" t="n">
        <v>200</v>
      </c>
      <c r="O217" s="201"/>
    </row>
    <row r="218" customFormat="false" ht="15.75" hidden="false" customHeight="false" outlineLevel="0" collapsed="false">
      <c r="E218" s="205"/>
      <c r="F218" s="206"/>
      <c r="G218" s="206"/>
      <c r="H218" s="207"/>
      <c r="I218" s="205"/>
      <c r="J218" s="206"/>
      <c r="K218" s="206"/>
      <c r="L218" s="207"/>
      <c r="N218" s="125" t="n">
        <v>260</v>
      </c>
      <c r="O218" s="201"/>
    </row>
    <row r="219" customFormat="false" ht="15.75" hidden="false" customHeight="false" outlineLevel="0" collapsed="false">
      <c r="E219" s="205"/>
      <c r="F219" s="206"/>
      <c r="G219" s="206"/>
      <c r="H219" s="207"/>
      <c r="I219" s="205"/>
      <c r="J219" s="206"/>
      <c r="K219" s="206"/>
      <c r="L219" s="207"/>
      <c r="N219" s="125" t="n">
        <v>300</v>
      </c>
      <c r="O219" s="201"/>
    </row>
    <row r="220" customFormat="false" ht="16.5" hidden="false" customHeight="false" outlineLevel="0" collapsed="false">
      <c r="E220" s="208"/>
      <c r="F220" s="209"/>
      <c r="G220" s="209"/>
      <c r="H220" s="210"/>
      <c r="I220" s="208"/>
      <c r="J220" s="209"/>
      <c r="K220" s="209"/>
      <c r="L220" s="210"/>
      <c r="N220" s="125" t="n">
        <v>360</v>
      </c>
      <c r="O220" s="201"/>
    </row>
    <row r="221" customFormat="false" ht="19.5" hidden="false" customHeight="false" outlineLevel="0" collapsed="false">
      <c r="E221" s="203" t="s">
        <v>204</v>
      </c>
      <c r="F221" s="203"/>
      <c r="G221" s="203"/>
      <c r="H221" s="203"/>
      <c r="I221" s="203" t="s">
        <v>205</v>
      </c>
      <c r="J221" s="203"/>
      <c r="K221" s="203"/>
      <c r="L221" s="203"/>
      <c r="N221" s="127" t="n">
        <v>400</v>
      </c>
      <c r="O221" s="201"/>
    </row>
    <row r="222" customFormat="false" ht="15" hidden="false" customHeight="false" outlineLevel="0" collapsed="false">
      <c r="E222" s="211"/>
      <c r="F222" s="211"/>
      <c r="G222" s="211"/>
      <c r="H222" s="211"/>
      <c r="I222" s="211"/>
      <c r="J222" s="211"/>
      <c r="K222" s="211"/>
      <c r="L222" s="211"/>
    </row>
    <row r="223" customFormat="false" ht="15" hidden="false" customHeight="false" outlineLevel="0" collapsed="false">
      <c r="E223" s="211"/>
      <c r="F223" s="211"/>
      <c r="G223" s="211"/>
      <c r="H223" s="211"/>
      <c r="I223" s="211"/>
      <c r="J223" s="211"/>
      <c r="K223" s="211"/>
      <c r="L223" s="211"/>
    </row>
    <row r="224" customFormat="false" ht="15" hidden="false" customHeight="false" outlineLevel="0" collapsed="false">
      <c r="E224" s="211"/>
      <c r="F224" s="211"/>
      <c r="G224" s="211"/>
      <c r="H224" s="211"/>
      <c r="I224" s="211"/>
      <c r="J224" s="211"/>
      <c r="K224" s="211"/>
      <c r="L224" s="211"/>
    </row>
    <row r="225" customFormat="false" ht="15" hidden="false" customHeight="false" outlineLevel="0" collapsed="false">
      <c r="E225" s="211"/>
      <c r="F225" s="211"/>
      <c r="G225" s="211"/>
      <c r="H225" s="211"/>
      <c r="I225" s="211"/>
      <c r="J225" s="211"/>
      <c r="K225" s="211"/>
      <c r="L225" s="211"/>
    </row>
    <row r="226" customFormat="false" ht="15.75" hidden="false" customHeight="false" outlineLevel="0" collapsed="false">
      <c r="E226" s="211"/>
      <c r="F226" s="211"/>
      <c r="G226" s="211"/>
      <c r="H226" s="211"/>
      <c r="I226" s="211"/>
      <c r="J226" s="211"/>
      <c r="K226" s="211"/>
      <c r="L226" s="211"/>
    </row>
    <row r="227" customFormat="false" ht="19.5" hidden="false" customHeight="false" outlineLevel="0" collapsed="false">
      <c r="E227" s="203" t="s">
        <v>206</v>
      </c>
      <c r="F227" s="203"/>
      <c r="G227" s="203"/>
      <c r="H227" s="203"/>
      <c r="I227" s="203" t="s">
        <v>207</v>
      </c>
      <c r="J227" s="203"/>
      <c r="K227" s="203"/>
      <c r="L227" s="203"/>
    </row>
    <row r="228" customFormat="false" ht="15" hidden="false" customHeight="false" outlineLevel="0" collapsed="false">
      <c r="E228" s="212"/>
      <c r="F228" s="212"/>
      <c r="G228" s="212"/>
      <c r="H228" s="212"/>
      <c r="I228" s="212"/>
      <c r="J228" s="212"/>
      <c r="K228" s="212"/>
      <c r="L228" s="212"/>
    </row>
    <row r="229" customFormat="false" ht="15" hidden="false" customHeight="false" outlineLevel="0" collapsed="false">
      <c r="E229" s="212"/>
      <c r="F229" s="212"/>
      <c r="G229" s="212"/>
      <c r="H229" s="212"/>
      <c r="I229" s="212"/>
      <c r="J229" s="212"/>
      <c r="K229" s="212"/>
      <c r="L229" s="212"/>
    </row>
    <row r="230" customFormat="false" ht="15" hidden="false" customHeight="false" outlineLevel="0" collapsed="false">
      <c r="E230" s="212"/>
      <c r="F230" s="212"/>
      <c r="G230" s="212"/>
      <c r="H230" s="212"/>
      <c r="I230" s="212"/>
      <c r="J230" s="212"/>
      <c r="K230" s="212"/>
      <c r="L230" s="212"/>
    </row>
    <row r="231" customFormat="false" ht="15" hidden="false" customHeight="false" outlineLevel="0" collapsed="false">
      <c r="E231" s="212"/>
      <c r="F231" s="212"/>
      <c r="G231" s="212"/>
      <c r="H231" s="212"/>
      <c r="I231" s="212"/>
      <c r="J231" s="212"/>
      <c r="K231" s="212"/>
      <c r="L231" s="212"/>
    </row>
    <row r="232" customFormat="false" ht="15.75" hidden="false" customHeight="false" outlineLevel="0" collapsed="false">
      <c r="E232" s="212"/>
      <c r="F232" s="212"/>
      <c r="G232" s="212"/>
      <c r="H232" s="212"/>
      <c r="I232" s="212"/>
      <c r="J232" s="212"/>
      <c r="K232" s="212"/>
      <c r="L232" s="212"/>
    </row>
    <row r="233" customFormat="false" ht="19.5" hidden="false" customHeight="false" outlineLevel="0" collapsed="false">
      <c r="E233" s="203" t="s">
        <v>208</v>
      </c>
      <c r="F233" s="203"/>
      <c r="G233" s="203"/>
      <c r="H233" s="203"/>
      <c r="I233" s="203" t="s">
        <v>209</v>
      </c>
      <c r="J233" s="203"/>
      <c r="K233" s="203"/>
      <c r="L233" s="203"/>
    </row>
    <row r="234" customFormat="false" ht="15" hidden="false" customHeight="false" outlineLevel="0" collapsed="false">
      <c r="E234" s="213"/>
      <c r="F234" s="213"/>
      <c r="G234" s="213"/>
      <c r="H234" s="213"/>
      <c r="I234" s="213"/>
      <c r="J234" s="213"/>
      <c r="K234" s="213"/>
      <c r="L234" s="213"/>
    </row>
    <row r="235" customFormat="false" ht="15" hidden="false" customHeight="false" outlineLevel="0" collapsed="false">
      <c r="E235" s="213"/>
      <c r="F235" s="213"/>
      <c r="G235" s="213"/>
      <c r="H235" s="213"/>
      <c r="I235" s="213"/>
      <c r="J235" s="213"/>
      <c r="K235" s="213"/>
      <c r="L235" s="213"/>
    </row>
    <row r="236" customFormat="false" ht="15" hidden="false" customHeight="false" outlineLevel="0" collapsed="false">
      <c r="E236" s="213"/>
      <c r="F236" s="213"/>
      <c r="G236" s="213"/>
      <c r="H236" s="213"/>
      <c r="I236" s="213"/>
      <c r="J236" s="213"/>
      <c r="K236" s="213"/>
      <c r="L236" s="213"/>
    </row>
    <row r="237" customFormat="false" ht="15" hidden="false" customHeight="false" outlineLevel="0" collapsed="false">
      <c r="E237" s="213"/>
      <c r="F237" s="213"/>
      <c r="G237" s="213"/>
      <c r="H237" s="213"/>
      <c r="I237" s="213"/>
      <c r="J237" s="213"/>
      <c r="K237" s="213"/>
      <c r="L237" s="213"/>
    </row>
    <row r="238" customFormat="false" ht="15.75" hidden="false" customHeight="false" outlineLevel="0" collapsed="false">
      <c r="E238" s="213"/>
      <c r="F238" s="213"/>
      <c r="G238" s="213"/>
      <c r="H238" s="213"/>
      <c r="I238" s="213"/>
      <c r="J238" s="213"/>
      <c r="K238" s="213"/>
      <c r="L238" s="213"/>
    </row>
    <row r="239" customFormat="false" ht="19.5" hidden="false" customHeight="false" outlineLevel="0" collapsed="false">
      <c r="E239" s="203" t="s">
        <v>210</v>
      </c>
      <c r="F239" s="203"/>
      <c r="G239" s="203"/>
      <c r="H239" s="203"/>
      <c r="I239" s="203" t="s">
        <v>211</v>
      </c>
      <c r="J239" s="203"/>
      <c r="K239" s="203"/>
      <c r="L239" s="203"/>
    </row>
    <row r="240" customFormat="false" ht="15" hidden="false" customHeight="false" outlineLevel="0" collapsed="false">
      <c r="E240" s="213"/>
      <c r="F240" s="213"/>
      <c r="G240" s="213"/>
      <c r="H240" s="213"/>
      <c r="I240" s="213"/>
      <c r="J240" s="213"/>
      <c r="K240" s="213"/>
      <c r="L240" s="213"/>
    </row>
    <row r="241" customFormat="false" ht="15" hidden="false" customHeight="false" outlineLevel="0" collapsed="false">
      <c r="E241" s="213"/>
      <c r="F241" s="213"/>
      <c r="G241" s="213"/>
      <c r="H241" s="213"/>
      <c r="I241" s="213"/>
      <c r="J241" s="213"/>
      <c r="K241" s="213"/>
      <c r="L241" s="213"/>
    </row>
    <row r="242" customFormat="false" ht="15" hidden="false" customHeight="false" outlineLevel="0" collapsed="false">
      <c r="E242" s="213"/>
      <c r="F242" s="213"/>
      <c r="G242" s="213"/>
      <c r="H242" s="213"/>
      <c r="I242" s="213"/>
      <c r="J242" s="213"/>
      <c r="K242" s="213"/>
      <c r="L242" s="213"/>
    </row>
    <row r="243" customFormat="false" ht="15" hidden="false" customHeight="false" outlineLevel="0" collapsed="false">
      <c r="E243" s="213"/>
      <c r="F243" s="213"/>
      <c r="G243" s="213"/>
      <c r="H243" s="213"/>
      <c r="I243" s="213"/>
      <c r="J243" s="213"/>
      <c r="K243" s="213"/>
      <c r="L243" s="213"/>
    </row>
    <row r="244" customFormat="false" ht="15.75" hidden="false" customHeight="false" outlineLevel="0" collapsed="false">
      <c r="E244" s="213"/>
      <c r="F244" s="213"/>
      <c r="G244" s="213"/>
      <c r="H244" s="213"/>
      <c r="I244" s="213"/>
      <c r="J244" s="213"/>
      <c r="K244" s="213"/>
      <c r="L244" s="213"/>
    </row>
    <row r="245" customFormat="false" ht="19.5" hidden="false" customHeight="false" outlineLevel="0" collapsed="false">
      <c r="E245" s="203" t="s">
        <v>212</v>
      </c>
      <c r="F245" s="203"/>
      <c r="G245" s="203"/>
      <c r="H245" s="203"/>
      <c r="I245" s="203" t="s">
        <v>213</v>
      </c>
      <c r="J245" s="203"/>
      <c r="K245" s="203"/>
      <c r="L245" s="203"/>
    </row>
    <row r="246" customFormat="false" ht="15" hidden="false" customHeight="false" outlineLevel="0" collapsed="false">
      <c r="E246" s="213"/>
      <c r="F246" s="213"/>
      <c r="G246" s="213"/>
      <c r="H246" s="213"/>
      <c r="I246" s="213"/>
      <c r="J246" s="213"/>
      <c r="K246" s="213"/>
      <c r="L246" s="213"/>
    </row>
    <row r="247" customFormat="false" ht="15" hidden="false" customHeight="false" outlineLevel="0" collapsed="false">
      <c r="E247" s="213"/>
      <c r="F247" s="213"/>
      <c r="G247" s="213"/>
      <c r="H247" s="213"/>
      <c r="I247" s="213"/>
      <c r="J247" s="213"/>
      <c r="K247" s="213"/>
      <c r="L247" s="213"/>
    </row>
    <row r="248" customFormat="false" ht="15" hidden="false" customHeight="false" outlineLevel="0" collapsed="false">
      <c r="E248" s="213"/>
      <c r="F248" s="213"/>
      <c r="G248" s="213"/>
      <c r="H248" s="213"/>
      <c r="I248" s="213"/>
      <c r="J248" s="213"/>
      <c r="K248" s="213"/>
      <c r="L248" s="213"/>
    </row>
    <row r="249" customFormat="false" ht="15" hidden="false" customHeight="false" outlineLevel="0" collapsed="false">
      <c r="E249" s="213"/>
      <c r="F249" s="213"/>
      <c r="G249" s="213"/>
      <c r="H249" s="213"/>
      <c r="I249" s="213"/>
      <c r="J249" s="213"/>
      <c r="K249" s="213"/>
      <c r="L249" s="213"/>
    </row>
    <row r="250" customFormat="false" ht="15.75" hidden="false" customHeight="false" outlineLevel="0" collapsed="false">
      <c r="E250" s="213"/>
      <c r="F250" s="213"/>
      <c r="G250" s="213"/>
      <c r="H250" s="213"/>
      <c r="I250" s="213"/>
      <c r="J250" s="213"/>
      <c r="K250" s="213"/>
      <c r="L250" s="213"/>
    </row>
    <row r="251" customFormat="false" ht="19.5" hidden="false" customHeight="false" outlineLevel="0" collapsed="false">
      <c r="E251" s="203" t="s">
        <v>214</v>
      </c>
      <c r="F251" s="203"/>
      <c r="G251" s="203"/>
      <c r="H251" s="203"/>
      <c r="I251" s="203" t="s">
        <v>215</v>
      </c>
      <c r="J251" s="203"/>
      <c r="K251" s="203"/>
      <c r="L251" s="203"/>
    </row>
    <row r="252" customFormat="false" ht="15" hidden="false" customHeight="false" outlineLevel="0" collapsed="false">
      <c r="E252" s="213"/>
      <c r="F252" s="213"/>
      <c r="G252" s="213"/>
      <c r="H252" s="213"/>
      <c r="I252" s="213"/>
      <c r="J252" s="213"/>
      <c r="K252" s="213"/>
      <c r="L252" s="213"/>
    </row>
    <row r="253" customFormat="false" ht="15" hidden="false" customHeight="false" outlineLevel="0" collapsed="false">
      <c r="E253" s="213"/>
      <c r="F253" s="213"/>
      <c r="G253" s="213"/>
      <c r="H253" s="213"/>
      <c r="I253" s="213"/>
      <c r="J253" s="213"/>
      <c r="K253" s="213"/>
      <c r="L253" s="213"/>
    </row>
    <row r="254" customFormat="false" ht="15" hidden="false" customHeight="false" outlineLevel="0" collapsed="false">
      <c r="E254" s="213"/>
      <c r="F254" s="213"/>
      <c r="G254" s="213"/>
      <c r="H254" s="213"/>
      <c r="I254" s="213"/>
      <c r="J254" s="213"/>
      <c r="K254" s="213"/>
      <c r="L254" s="213"/>
    </row>
    <row r="255" customFormat="false" ht="15" hidden="false" customHeight="false" outlineLevel="0" collapsed="false">
      <c r="E255" s="213"/>
      <c r="F255" s="213"/>
      <c r="G255" s="213"/>
      <c r="H255" s="213"/>
      <c r="I255" s="213"/>
      <c r="J255" s="213"/>
      <c r="K255" s="213"/>
      <c r="L255" s="213"/>
    </row>
    <row r="256" customFormat="false" ht="15.75" hidden="false" customHeight="false" outlineLevel="0" collapsed="false">
      <c r="E256" s="213"/>
      <c r="F256" s="213"/>
      <c r="G256" s="213"/>
      <c r="H256" s="213"/>
      <c r="I256" s="213"/>
      <c r="J256" s="213"/>
      <c r="K256" s="213"/>
      <c r="L256" s="213"/>
    </row>
    <row r="257" customFormat="false" ht="19.5" hidden="false" customHeight="false" outlineLevel="0" collapsed="false">
      <c r="E257" s="203" t="s">
        <v>216</v>
      </c>
      <c r="F257" s="203"/>
      <c r="G257" s="203"/>
      <c r="H257" s="203"/>
      <c r="I257" s="203" t="s">
        <v>217</v>
      </c>
      <c r="J257" s="203"/>
      <c r="K257" s="203"/>
      <c r="L257" s="203"/>
    </row>
    <row r="258" customFormat="false" ht="15" hidden="false" customHeight="false" outlineLevel="0" collapsed="false">
      <c r="E258" s="213"/>
      <c r="F258" s="213"/>
      <c r="G258" s="213"/>
      <c r="H258" s="213"/>
      <c r="I258" s="213"/>
      <c r="J258" s="213"/>
      <c r="K258" s="213"/>
      <c r="L258" s="213"/>
    </row>
    <row r="259" customFormat="false" ht="15" hidden="false" customHeight="false" outlineLevel="0" collapsed="false">
      <c r="E259" s="213"/>
      <c r="F259" s="213"/>
      <c r="G259" s="213"/>
      <c r="H259" s="213"/>
      <c r="I259" s="213"/>
      <c r="J259" s="213"/>
      <c r="K259" s="213"/>
      <c r="L259" s="213"/>
    </row>
    <row r="260" customFormat="false" ht="15" hidden="false" customHeight="false" outlineLevel="0" collapsed="false">
      <c r="E260" s="213"/>
      <c r="F260" s="213"/>
      <c r="G260" s="213"/>
      <c r="H260" s="213"/>
      <c r="I260" s="213"/>
      <c r="J260" s="213"/>
      <c r="K260" s="213"/>
      <c r="L260" s="213"/>
    </row>
    <row r="261" customFormat="false" ht="15" hidden="false" customHeight="false" outlineLevel="0" collapsed="false">
      <c r="E261" s="213"/>
      <c r="F261" s="213"/>
      <c r="G261" s="213"/>
      <c r="H261" s="213"/>
      <c r="I261" s="213"/>
      <c r="J261" s="213"/>
      <c r="K261" s="213"/>
      <c r="L261" s="213"/>
    </row>
    <row r="262" customFormat="false" ht="15.75" hidden="false" customHeight="false" outlineLevel="0" collapsed="false">
      <c r="E262" s="213"/>
      <c r="F262" s="213"/>
      <c r="G262" s="213"/>
      <c r="H262" s="213"/>
      <c r="I262" s="213"/>
      <c r="J262" s="213"/>
      <c r="K262" s="213"/>
      <c r="L262" s="213"/>
    </row>
    <row r="263" customFormat="false" ht="22.5" hidden="false" customHeight="true" outlineLevel="0" collapsed="false">
      <c r="E263" s="214" t="s">
        <v>218</v>
      </c>
      <c r="F263" s="214"/>
      <c r="G263" s="214"/>
      <c r="H263" s="214"/>
      <c r="I263" s="214"/>
      <c r="J263" s="214"/>
      <c r="K263" s="214"/>
      <c r="L263" s="214"/>
    </row>
    <row r="264" customFormat="false" ht="22.5" hidden="false" customHeight="true" outlineLevel="0" collapsed="false">
      <c r="E264" s="215" t="s">
        <v>219</v>
      </c>
      <c r="F264" s="215"/>
      <c r="G264" s="215"/>
      <c r="H264" s="215"/>
      <c r="I264" s="215"/>
      <c r="J264" s="215"/>
      <c r="K264" s="215"/>
      <c r="L264" s="215"/>
    </row>
    <row r="265" customFormat="false" ht="16.5" hidden="false" customHeight="true" outlineLevel="0" collapsed="false">
      <c r="N265" s="180" t="s">
        <v>220</v>
      </c>
      <c r="O265" s="180"/>
    </row>
    <row r="268" customFormat="false" ht="15" hidden="false" customHeight="true" outlineLevel="0" collapsed="false">
      <c r="N268" s="178" t="s">
        <v>221</v>
      </c>
      <c r="O268" s="178"/>
    </row>
    <row r="269" customFormat="false" ht="15" hidden="false" customHeight="false" outlineLevel="0" collapsed="false">
      <c r="N269" s="178"/>
      <c r="O269" s="178"/>
    </row>
    <row r="270" customFormat="false" ht="15" hidden="false" customHeight="false" outlineLevel="0" collapsed="false">
      <c r="N270" s="178"/>
      <c r="O270" s="178"/>
    </row>
    <row r="271" customFormat="false" ht="15" hidden="false" customHeight="false" outlineLevel="0" collapsed="false">
      <c r="N271" s="120" t="s">
        <v>222</v>
      </c>
      <c r="O271" s="216"/>
    </row>
    <row r="272" customFormat="false" ht="15" hidden="false" customHeight="false" outlineLevel="0" collapsed="false">
      <c r="N272" s="120" t="s">
        <v>223</v>
      </c>
      <c r="O272" s="216"/>
    </row>
    <row r="273" customFormat="false" ht="15" hidden="false" customHeight="false" outlineLevel="0" collapsed="false">
      <c r="N273" s="216"/>
      <c r="O273" s="216"/>
    </row>
    <row r="274" customFormat="false" ht="15" hidden="false" customHeight="false" outlineLevel="0" collapsed="false">
      <c r="N274" s="216"/>
      <c r="O274" s="216"/>
    </row>
    <row r="275" customFormat="false" ht="15" hidden="false" customHeight="false" outlineLevel="0" collapsed="false">
      <c r="N275" s="216"/>
      <c r="O275" s="216"/>
    </row>
    <row r="276" customFormat="false" ht="15" hidden="false" customHeight="false" outlineLevel="0" collapsed="false">
      <c r="N276" s="216"/>
      <c r="O276" s="216"/>
    </row>
  </sheetData>
  <mergeCells count="78">
    <mergeCell ref="A1:I1"/>
    <mergeCell ref="N18:O20"/>
    <mergeCell ref="N24:O24"/>
    <mergeCell ref="N28:O28"/>
    <mergeCell ref="N36:O36"/>
    <mergeCell ref="N50:O50"/>
    <mergeCell ref="N51:O51"/>
    <mergeCell ref="N61:O61"/>
    <mergeCell ref="N62:O62"/>
    <mergeCell ref="N63:O63"/>
    <mergeCell ref="D75:L75"/>
    <mergeCell ref="N75:O75"/>
    <mergeCell ref="N92:O92"/>
    <mergeCell ref="N98:O98"/>
    <mergeCell ref="O100:P100"/>
    <mergeCell ref="O101:P101"/>
    <mergeCell ref="N102:P102"/>
    <mergeCell ref="N103:N104"/>
    <mergeCell ref="N116:O116"/>
    <mergeCell ref="N123:Q123"/>
    <mergeCell ref="N124:Q125"/>
    <mergeCell ref="N132:O132"/>
    <mergeCell ref="N138:O144"/>
    <mergeCell ref="N148:O148"/>
    <mergeCell ref="N154:O160"/>
    <mergeCell ref="N166:O167"/>
    <mergeCell ref="N168:N169"/>
    <mergeCell ref="O168:Q168"/>
    <mergeCell ref="N176:O177"/>
    <mergeCell ref="N178:N179"/>
    <mergeCell ref="O178:Q178"/>
    <mergeCell ref="O180:O185"/>
    <mergeCell ref="N187:O188"/>
    <mergeCell ref="N189:N190"/>
    <mergeCell ref="O189:P189"/>
    <mergeCell ref="N195:O196"/>
    <mergeCell ref="N197:N198"/>
    <mergeCell ref="O197:P197"/>
    <mergeCell ref="O199:O202"/>
    <mergeCell ref="N205:O205"/>
    <mergeCell ref="E211:L211"/>
    <mergeCell ref="N211:O211"/>
    <mergeCell ref="N214:O214"/>
    <mergeCell ref="E215:H215"/>
    <mergeCell ref="I215:L215"/>
    <mergeCell ref="O216:O221"/>
    <mergeCell ref="E221:H221"/>
    <mergeCell ref="I221:L221"/>
    <mergeCell ref="E222:H226"/>
    <mergeCell ref="I222:L226"/>
    <mergeCell ref="E227:H227"/>
    <mergeCell ref="I227:L227"/>
    <mergeCell ref="E228:H232"/>
    <mergeCell ref="I228:L232"/>
    <mergeCell ref="E233:H233"/>
    <mergeCell ref="I233:L233"/>
    <mergeCell ref="E234:H238"/>
    <mergeCell ref="I234:L238"/>
    <mergeCell ref="E239:H239"/>
    <mergeCell ref="I239:L239"/>
    <mergeCell ref="E240:H244"/>
    <mergeCell ref="I240:L244"/>
    <mergeCell ref="E245:H245"/>
    <mergeCell ref="I245:L245"/>
    <mergeCell ref="E246:H250"/>
    <mergeCell ref="I246:L250"/>
    <mergeCell ref="E251:H251"/>
    <mergeCell ref="I251:L251"/>
    <mergeCell ref="E252:H256"/>
    <mergeCell ref="I252:L256"/>
    <mergeCell ref="E257:H257"/>
    <mergeCell ref="I257:L257"/>
    <mergeCell ref="E258:H262"/>
    <mergeCell ref="I258:L262"/>
    <mergeCell ref="E263:L263"/>
    <mergeCell ref="E264:L264"/>
    <mergeCell ref="N265:O265"/>
    <mergeCell ref="N268:O270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20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179" width="27"/>
    <col collapsed="false" customWidth="true" hidden="false" outlineLevel="0" max="2" min="2" style="1663" width="86.42"/>
    <col collapsed="false" customWidth="true" hidden="false" outlineLevel="0" max="3" min="3" style="179" width="45.98"/>
    <col collapsed="false" customWidth="true" hidden="false" outlineLevel="0" max="4" min="4" style="1664" width="23.57"/>
    <col collapsed="false" customWidth="true" hidden="false" outlineLevel="0" max="5" min="5" style="1665" width="23.57"/>
    <col collapsed="false" customWidth="true" hidden="false" outlineLevel="0" max="6" min="6" style="179" width="26.13"/>
    <col collapsed="false" customWidth="true" hidden="false" outlineLevel="0" max="7" min="7" style="179" width="16.41"/>
    <col collapsed="false" customWidth="true" hidden="false" outlineLevel="0" max="26" min="8" style="96" width="9.13"/>
    <col collapsed="false" customWidth="true" hidden="false" outlineLevel="0" max="1025" min="27" style="179" width="9.13"/>
  </cols>
  <sheetData>
    <row r="1" customFormat="false" ht="19.5" hidden="false" customHeight="true" outlineLevel="0" collapsed="false">
      <c r="A1" s="78" t="s">
        <v>54</v>
      </c>
      <c r="B1" s="179"/>
      <c r="C1" s="1664"/>
      <c r="D1" s="179"/>
    </row>
    <row r="2" customFormat="false" ht="56.25" hidden="false" customHeight="true" outlineLevel="0" collapsed="false">
      <c r="A2" s="1666" t="s">
        <v>638</v>
      </c>
      <c r="B2" s="1666"/>
      <c r="C2" s="1666"/>
      <c r="D2" s="1667" t="s">
        <v>639</v>
      </c>
      <c r="E2" s="1668" t="s">
        <v>640</v>
      </c>
      <c r="F2" s="1669" t="s">
        <v>641</v>
      </c>
      <c r="G2" s="1670" t="n">
        <v>90</v>
      </c>
    </row>
    <row r="3" customFormat="false" ht="56.25" hidden="false" customHeight="true" outlineLevel="0" collapsed="false">
      <c r="A3" s="1666" t="s">
        <v>568</v>
      </c>
      <c r="B3" s="1666" t="s">
        <v>642</v>
      </c>
      <c r="C3" s="1666" t="s">
        <v>643</v>
      </c>
      <c r="D3" s="1667"/>
      <c r="E3" s="1668"/>
      <c r="F3" s="1669"/>
      <c r="G3" s="1670"/>
    </row>
    <row r="4" customFormat="false" ht="147.75" hidden="false" customHeight="true" outlineLevel="0" collapsed="false">
      <c r="A4" s="1671" t="s">
        <v>644</v>
      </c>
      <c r="B4" s="1672"/>
      <c r="C4" s="1673"/>
      <c r="D4" s="1674" t="n">
        <v>12.7</v>
      </c>
      <c r="E4" s="1675" t="n">
        <f aca="false">ROUNDUP(IF($G$2="","",D4*$G$2),-1)</f>
        <v>1150</v>
      </c>
      <c r="F4" s="96"/>
      <c r="G4" s="96"/>
    </row>
    <row r="5" customFormat="false" ht="147.75" hidden="false" customHeight="true" outlineLevel="0" collapsed="false">
      <c r="A5" s="1676" t="s">
        <v>645</v>
      </c>
      <c r="B5" s="1677"/>
      <c r="C5" s="1678"/>
      <c r="D5" s="1679" t="n">
        <v>30</v>
      </c>
      <c r="E5" s="1680" t="n">
        <f aca="false">ROUNDUP(IF($G$2="","",D5*$G$2),-1)</f>
        <v>2700</v>
      </c>
      <c r="F5" s="96"/>
      <c r="G5" s="96"/>
    </row>
    <row r="6" customFormat="false" ht="147.75" hidden="false" customHeight="true" outlineLevel="0" collapsed="false">
      <c r="A6" s="1676" t="s">
        <v>646</v>
      </c>
      <c r="B6" s="1677"/>
      <c r="C6" s="1678"/>
      <c r="D6" s="1679" t="n">
        <v>17.3</v>
      </c>
      <c r="E6" s="1680" t="n">
        <f aca="false">ROUNDUP(IF($G$2="","",D6*$G$2),-1)</f>
        <v>1560</v>
      </c>
      <c r="F6" s="96"/>
      <c r="G6" s="96"/>
    </row>
    <row r="7" customFormat="false" ht="147.75" hidden="false" customHeight="true" outlineLevel="0" collapsed="false">
      <c r="A7" s="1676" t="s">
        <v>647</v>
      </c>
      <c r="B7" s="1677"/>
      <c r="C7" s="1678"/>
      <c r="D7" s="1679" t="n">
        <v>67.8</v>
      </c>
      <c r="E7" s="1680" t="n">
        <f aca="false">ROUNDUP(IF($G$2="","",D7*$G$2),-1)</f>
        <v>6110</v>
      </c>
      <c r="F7" s="96"/>
      <c r="G7" s="96"/>
    </row>
    <row r="8" customFormat="false" ht="147.75" hidden="false" customHeight="true" outlineLevel="0" collapsed="false">
      <c r="A8" s="1676" t="s">
        <v>648</v>
      </c>
      <c r="B8" s="1677"/>
      <c r="C8" s="1678"/>
      <c r="D8" s="1679" t="n">
        <v>55.1</v>
      </c>
      <c r="E8" s="1680" t="n">
        <f aca="false">ROUNDUP(IF($G$2="","",D8*$G$2),-1)</f>
        <v>4960</v>
      </c>
      <c r="F8" s="96"/>
      <c r="G8" s="96"/>
    </row>
    <row r="9" customFormat="false" ht="200.25" hidden="false" customHeight="true" outlineLevel="0" collapsed="false">
      <c r="A9" s="1676" t="s">
        <v>649</v>
      </c>
      <c r="B9" s="1677"/>
      <c r="C9" s="1681"/>
      <c r="D9" s="1679" t="n">
        <v>134.7</v>
      </c>
      <c r="E9" s="1680" t="n">
        <f aca="false">ROUNDUP(IF($G$2="","",D9*$G$2),-1)</f>
        <v>12130</v>
      </c>
      <c r="F9" s="96"/>
      <c r="G9" s="96"/>
    </row>
    <row r="10" customFormat="false" ht="200.25" hidden="false" customHeight="true" outlineLevel="0" collapsed="false">
      <c r="A10" s="1676" t="s">
        <v>650</v>
      </c>
      <c r="B10" s="1677"/>
      <c r="C10" s="1681"/>
      <c r="D10" s="1679" t="n">
        <v>122</v>
      </c>
      <c r="E10" s="1680" t="n">
        <f aca="false">ROUNDUP(IF($G$2="","",D10*$G$2),-1)</f>
        <v>10980</v>
      </c>
      <c r="F10" s="96"/>
      <c r="G10" s="96"/>
    </row>
    <row r="11" customFormat="false" ht="216.75" hidden="false" customHeight="true" outlineLevel="0" collapsed="false">
      <c r="A11" s="1676" t="s">
        <v>651</v>
      </c>
      <c r="B11" s="1677"/>
      <c r="C11" s="1681"/>
      <c r="D11" s="1679" t="n">
        <v>40.9</v>
      </c>
      <c r="E11" s="1680" t="n">
        <f aca="false">ROUNDUP(IF($G$2="","",D11*$G$2),-1)</f>
        <v>3690</v>
      </c>
      <c r="F11" s="96"/>
      <c r="G11" s="96"/>
    </row>
    <row r="12" customFormat="false" ht="216.75" hidden="false" customHeight="true" outlineLevel="0" collapsed="false">
      <c r="A12" s="1676" t="s">
        <v>652</v>
      </c>
      <c r="B12" s="1677"/>
      <c r="C12" s="1681"/>
      <c r="D12" s="1679" t="n">
        <v>28.2</v>
      </c>
      <c r="E12" s="1680" t="n">
        <f aca="false">ROUNDUP(IF($G$2="","",D12*$G$2),-1)</f>
        <v>2540</v>
      </c>
      <c r="F12" s="96"/>
      <c r="G12" s="96"/>
    </row>
    <row r="13" customFormat="false" ht="147.75" hidden="false" customHeight="true" outlineLevel="0" collapsed="false">
      <c r="A13" s="1676" t="s">
        <v>653</v>
      </c>
      <c r="B13" s="1682"/>
      <c r="C13" s="1678"/>
      <c r="D13" s="1683" t="n">
        <v>67</v>
      </c>
      <c r="E13" s="1680" t="n">
        <f aca="false">ROUNDUP(IF($G$2="","",D13*$G$2),-1)</f>
        <v>6030</v>
      </c>
      <c r="F13" s="96"/>
      <c r="G13" s="96"/>
    </row>
    <row r="14" customFormat="false" ht="147.75" hidden="false" customHeight="true" outlineLevel="0" collapsed="false">
      <c r="A14" s="1676" t="s">
        <v>654</v>
      </c>
      <c r="B14" s="1682"/>
      <c r="C14" s="1678"/>
      <c r="D14" s="1683" t="n">
        <v>67</v>
      </c>
      <c r="E14" s="1680" t="n">
        <f aca="false">ROUNDUP(IF($G$2="","",D14*$G$2),-1)</f>
        <v>6030</v>
      </c>
      <c r="F14" s="96"/>
      <c r="G14" s="96"/>
    </row>
    <row r="15" customFormat="false" ht="93.75" hidden="false" customHeight="true" outlineLevel="0" collapsed="false">
      <c r="A15" s="1676" t="s">
        <v>655</v>
      </c>
      <c r="B15" s="1684" t="s">
        <v>656</v>
      </c>
      <c r="C15" s="1678"/>
      <c r="D15" s="1679" t="n">
        <v>9</v>
      </c>
      <c r="E15" s="1680" t="n">
        <f aca="false">ROUNDUP(IF($G$2="","",D15*$G$2),-1)</f>
        <v>810</v>
      </c>
      <c r="F15" s="96"/>
      <c r="G15" s="96"/>
    </row>
    <row r="16" customFormat="false" ht="85.5" hidden="false" customHeight="true" outlineLevel="0" collapsed="false">
      <c r="A16" s="1676" t="s">
        <v>657</v>
      </c>
      <c r="B16" s="1685" t="s">
        <v>658</v>
      </c>
      <c r="C16" s="1678"/>
      <c r="D16" s="1679" t="n">
        <v>19.1</v>
      </c>
      <c r="E16" s="1680" t="n">
        <f aca="false">ROUNDUP(IF($G$2="","",D16*$G$2),-1)</f>
        <v>1720</v>
      </c>
      <c r="F16" s="96"/>
      <c r="G16" s="96"/>
    </row>
    <row r="17" customFormat="false" ht="85.5" hidden="false" customHeight="true" outlineLevel="0" collapsed="false">
      <c r="A17" s="1676" t="s">
        <v>659</v>
      </c>
      <c r="B17" s="1686" t="s">
        <v>660</v>
      </c>
      <c r="C17" s="1678"/>
      <c r="D17" s="1679" t="n">
        <v>19.1</v>
      </c>
      <c r="E17" s="1680" t="n">
        <f aca="false">ROUNDUP(IF($G$2="","",D17*$G$2),-1)</f>
        <v>1720</v>
      </c>
      <c r="F17" s="96"/>
      <c r="G17" s="96"/>
    </row>
    <row r="18" customFormat="false" ht="150" hidden="false" customHeight="true" outlineLevel="0" collapsed="false">
      <c r="A18" s="1676" t="s">
        <v>661</v>
      </c>
      <c r="B18" s="1686" t="s">
        <v>662</v>
      </c>
      <c r="C18" s="1678"/>
      <c r="D18" s="1679" t="n">
        <v>36.4</v>
      </c>
      <c r="E18" s="1680" t="n">
        <f aca="false">ROUNDUP(IF($G$2="","",D18*$G$2),-1)</f>
        <v>3280</v>
      </c>
      <c r="F18" s="96"/>
      <c r="G18" s="96"/>
    </row>
    <row r="19" customFormat="false" ht="150" hidden="false" customHeight="true" outlineLevel="0" collapsed="false">
      <c r="A19" s="1676" t="s">
        <v>663</v>
      </c>
      <c r="B19" s="1682" t="s">
        <v>664</v>
      </c>
      <c r="C19" s="1678"/>
      <c r="D19" s="1679" t="n">
        <v>36.4</v>
      </c>
      <c r="E19" s="1680" t="n">
        <f aca="false">ROUNDUP(IF($G$2="","",D19*$G$2),-1)</f>
        <v>3280</v>
      </c>
      <c r="F19" s="96"/>
      <c r="G19" s="96"/>
    </row>
    <row r="20" customFormat="false" ht="162" hidden="false" customHeight="true" outlineLevel="0" collapsed="false">
      <c r="A20" s="1676" t="s">
        <v>665</v>
      </c>
      <c r="B20" s="1682" t="s">
        <v>666</v>
      </c>
      <c r="C20" s="1678"/>
      <c r="D20" s="1679" t="n">
        <v>36.4</v>
      </c>
      <c r="E20" s="1680" t="n">
        <f aca="false">ROUNDUP(IF($G$2="","",D20*$G$2),-1)</f>
        <v>3280</v>
      </c>
      <c r="F20" s="96"/>
      <c r="G20" s="96"/>
    </row>
    <row r="21" customFormat="false" ht="157.5" hidden="false" customHeight="true" outlineLevel="0" collapsed="false">
      <c r="A21" s="1687" t="s">
        <v>667</v>
      </c>
      <c r="B21" s="1685" t="s">
        <v>668</v>
      </c>
      <c r="C21" s="1678"/>
      <c r="D21" s="1679" t="n">
        <v>28.9</v>
      </c>
      <c r="E21" s="1680" t="n">
        <f aca="false">ROUNDUP(IF($G$2="","",D21*$G$2),-1)</f>
        <v>2610</v>
      </c>
      <c r="F21" s="96"/>
      <c r="G21" s="96"/>
      <c r="K21" s="1"/>
    </row>
    <row r="22" customFormat="false" ht="157.5" hidden="false" customHeight="true" outlineLevel="0" collapsed="false">
      <c r="A22" s="1687" t="s">
        <v>669</v>
      </c>
      <c r="B22" s="1688" t="s">
        <v>670</v>
      </c>
      <c r="C22" s="1678"/>
      <c r="D22" s="1679" t="n">
        <v>32.9</v>
      </c>
      <c r="E22" s="1680" t="n">
        <f aca="false">ROUNDUP(IF($G$2="","",D22*$G$2),-1)</f>
        <v>2970</v>
      </c>
      <c r="F22" s="96"/>
      <c r="G22" s="96"/>
    </row>
    <row r="23" customFormat="false" ht="157.5" hidden="false" customHeight="true" outlineLevel="0" collapsed="false">
      <c r="A23" s="1687" t="s">
        <v>671</v>
      </c>
      <c r="B23" s="1685" t="s">
        <v>672</v>
      </c>
      <c r="C23" s="1678"/>
      <c r="D23" s="1679" t="n">
        <v>65.7</v>
      </c>
      <c r="E23" s="1680" t="n">
        <f aca="false">ROUNDUP(IF($G$2="","",D23*$G$2),-1)</f>
        <v>5920</v>
      </c>
      <c r="F23" s="96"/>
      <c r="G23" s="96"/>
    </row>
    <row r="24" customFormat="false" ht="157.5" hidden="false" customHeight="true" outlineLevel="0" collapsed="false">
      <c r="A24" s="1689" t="s">
        <v>673</v>
      </c>
      <c r="B24" s="1682"/>
      <c r="C24" s="1678"/>
      <c r="D24" s="1679" t="n">
        <v>35.5</v>
      </c>
      <c r="E24" s="1680" t="n">
        <f aca="false">ROUNDUP(IF($G$2="","",D24*$G$2),-1)</f>
        <v>3200</v>
      </c>
      <c r="F24" s="96"/>
      <c r="G24" s="96"/>
    </row>
    <row r="25" customFormat="false" ht="158.25" hidden="false" customHeight="true" outlineLevel="0" collapsed="false">
      <c r="A25" s="1689" t="s">
        <v>674</v>
      </c>
      <c r="B25" s="1682"/>
      <c r="C25" s="1678"/>
      <c r="D25" s="1679" t="n">
        <v>35.5</v>
      </c>
      <c r="E25" s="1680" t="n">
        <f aca="false">ROUNDUP(IF($G$2="","",D25*$G$2),-1)</f>
        <v>3200</v>
      </c>
      <c r="F25" s="96"/>
      <c r="G25" s="96"/>
    </row>
    <row r="26" customFormat="false" ht="197.25" hidden="false" customHeight="true" outlineLevel="0" collapsed="false">
      <c r="A26" s="1690" t="s">
        <v>675</v>
      </c>
      <c r="B26" s="1691" t="s">
        <v>676</v>
      </c>
      <c r="C26" s="1678"/>
      <c r="D26" s="1679" t="n">
        <v>204.7</v>
      </c>
      <c r="E26" s="1680" t="n">
        <f aca="false">ROUNDUP(IF($G$2="","",D26*$G$2),-1)</f>
        <v>18430</v>
      </c>
      <c r="F26" s="96"/>
      <c r="G26" s="96"/>
    </row>
    <row r="27" customFormat="false" ht="197.25" hidden="false" customHeight="true" outlineLevel="0" collapsed="false">
      <c r="A27" s="1690" t="s">
        <v>677</v>
      </c>
      <c r="B27" s="1691" t="s">
        <v>678</v>
      </c>
      <c r="C27" s="1678"/>
      <c r="D27" s="1679" t="n">
        <v>204.7</v>
      </c>
      <c r="E27" s="1680" t="n">
        <f aca="false">ROUNDUP(IF($G$2="","",D27*$G$2),-1)</f>
        <v>18430</v>
      </c>
      <c r="F27" s="96"/>
      <c r="G27" s="96"/>
    </row>
    <row r="28" customFormat="false" ht="197.25" hidden="false" customHeight="true" outlineLevel="0" collapsed="false">
      <c r="A28" s="1690" t="s">
        <v>679</v>
      </c>
      <c r="B28" s="1691" t="s">
        <v>680</v>
      </c>
      <c r="C28" s="1678"/>
      <c r="D28" s="1679" t="n">
        <v>276.9</v>
      </c>
      <c r="E28" s="1680" t="n">
        <f aca="false">ROUNDUP(IF($G$2="","",D28*$G$2),-1)</f>
        <v>24930</v>
      </c>
      <c r="F28" s="96"/>
      <c r="G28" s="96"/>
    </row>
    <row r="29" customFormat="false" ht="197.25" hidden="false" customHeight="true" outlineLevel="0" collapsed="false">
      <c r="A29" s="1690" t="s">
        <v>681</v>
      </c>
      <c r="B29" s="1691" t="s">
        <v>682</v>
      </c>
      <c r="C29" s="1678"/>
      <c r="D29" s="1679" t="n">
        <v>276.9</v>
      </c>
      <c r="E29" s="1680" t="n">
        <f aca="false">ROUNDUP(IF($G$2="","",D29*$G$2),-1)</f>
        <v>24930</v>
      </c>
      <c r="F29" s="96"/>
      <c r="G29" s="96"/>
    </row>
    <row r="30" customFormat="false" ht="202.5" hidden="false" customHeight="true" outlineLevel="0" collapsed="false">
      <c r="A30" s="1692" t="s">
        <v>683</v>
      </c>
      <c r="B30" s="1693" t="s">
        <v>684</v>
      </c>
      <c r="C30" s="1694"/>
      <c r="D30" s="1695" t="n">
        <f aca="false">ROUNDUP(112*('[1]Изменение цен'!$D$80),1)</f>
        <v>147</v>
      </c>
      <c r="E30" s="1696" t="n">
        <f aca="false">ROUNDUP(IF($G$2="","",D30*$G$2),-1)</f>
        <v>13230</v>
      </c>
      <c r="F30" s="96"/>
      <c r="G30" s="96"/>
    </row>
    <row r="31" customFormat="false" ht="15" hidden="false" customHeight="false" outlineLevel="0" collapsed="false">
      <c r="A31" s="96"/>
      <c r="B31" s="1697"/>
      <c r="C31" s="96"/>
      <c r="D31" s="1698"/>
      <c r="E31" s="1699"/>
      <c r="F31" s="96"/>
      <c r="G31" s="96"/>
    </row>
    <row r="32" customFormat="false" ht="15" hidden="false" customHeight="false" outlineLevel="0" collapsed="false">
      <c r="A32" s="96"/>
      <c r="B32" s="1697"/>
      <c r="C32" s="96"/>
      <c r="D32" s="1698"/>
      <c r="E32" s="1699"/>
      <c r="F32" s="96"/>
      <c r="G32" s="96"/>
    </row>
    <row r="33" customFormat="false" ht="15" hidden="false" customHeight="false" outlineLevel="0" collapsed="false">
      <c r="A33" s="96"/>
      <c r="B33" s="1697"/>
      <c r="C33" s="96"/>
      <c r="D33" s="1698"/>
      <c r="E33" s="1699"/>
      <c r="F33" s="96"/>
      <c r="G33" s="96"/>
    </row>
    <row r="34" customFormat="false" ht="15" hidden="false" customHeight="false" outlineLevel="0" collapsed="false">
      <c r="A34" s="96"/>
      <c r="B34" s="1697"/>
      <c r="C34" s="96"/>
      <c r="D34" s="1698"/>
      <c r="E34" s="1699"/>
      <c r="F34" s="96"/>
      <c r="G34" s="96"/>
    </row>
    <row r="35" customFormat="false" ht="15" hidden="false" customHeight="false" outlineLevel="0" collapsed="false">
      <c r="A35" s="96"/>
      <c r="B35" s="1697"/>
      <c r="C35" s="96"/>
      <c r="D35" s="1698"/>
      <c r="E35" s="1699"/>
      <c r="F35" s="96"/>
      <c r="G35" s="96"/>
    </row>
    <row r="36" customFormat="false" ht="15" hidden="false" customHeight="false" outlineLevel="0" collapsed="false">
      <c r="A36" s="96"/>
      <c r="B36" s="1697"/>
      <c r="C36" s="96"/>
      <c r="D36" s="1698"/>
      <c r="E36" s="1699"/>
      <c r="F36" s="96"/>
      <c r="G36" s="96"/>
    </row>
    <row r="37" customFormat="false" ht="15" hidden="false" customHeight="false" outlineLevel="0" collapsed="false">
      <c r="A37" s="96"/>
      <c r="B37" s="1697"/>
      <c r="C37" s="96"/>
      <c r="D37" s="1698"/>
      <c r="E37" s="1699"/>
      <c r="F37" s="96"/>
      <c r="G37" s="96"/>
    </row>
    <row r="38" customFormat="false" ht="15" hidden="false" customHeight="false" outlineLevel="0" collapsed="false">
      <c r="A38" s="96"/>
      <c r="B38" s="1697"/>
      <c r="C38" s="96"/>
      <c r="D38" s="1698"/>
      <c r="E38" s="1699"/>
      <c r="F38" s="96"/>
      <c r="G38" s="96"/>
    </row>
    <row r="39" customFormat="false" ht="15" hidden="false" customHeight="false" outlineLevel="0" collapsed="false">
      <c r="A39" s="96"/>
      <c r="B39" s="1697"/>
      <c r="C39" s="96"/>
      <c r="D39" s="1698"/>
      <c r="E39" s="1699"/>
      <c r="F39" s="96"/>
      <c r="G39" s="96"/>
    </row>
    <row r="40" customFormat="false" ht="15" hidden="false" customHeight="false" outlineLevel="0" collapsed="false">
      <c r="A40" s="96"/>
      <c r="B40" s="1697"/>
      <c r="C40" s="96"/>
      <c r="D40" s="1698"/>
      <c r="E40" s="1699"/>
      <c r="F40" s="96"/>
      <c r="G40" s="96"/>
    </row>
    <row r="41" customFormat="false" ht="15" hidden="false" customHeight="false" outlineLevel="0" collapsed="false">
      <c r="A41" s="96"/>
      <c r="B41" s="1697"/>
      <c r="C41" s="96"/>
      <c r="D41" s="1698"/>
      <c r="E41" s="1699"/>
      <c r="F41" s="96"/>
      <c r="G41" s="96"/>
    </row>
    <row r="42" customFormat="false" ht="15" hidden="false" customHeight="false" outlineLevel="0" collapsed="false">
      <c r="A42" s="96"/>
      <c r="B42" s="1697"/>
      <c r="C42" s="96"/>
      <c r="D42" s="1698"/>
      <c r="E42" s="1699"/>
      <c r="F42" s="96"/>
      <c r="G42" s="96"/>
    </row>
    <row r="43" customFormat="false" ht="15" hidden="false" customHeight="false" outlineLevel="0" collapsed="false">
      <c r="A43" s="96"/>
      <c r="B43" s="1697"/>
      <c r="C43" s="96"/>
      <c r="D43" s="1698"/>
      <c r="E43" s="1699"/>
      <c r="F43" s="96"/>
      <c r="G43" s="96"/>
    </row>
    <row r="44" customFormat="false" ht="15" hidden="false" customHeight="false" outlineLevel="0" collapsed="false">
      <c r="A44" s="96"/>
      <c r="B44" s="1697"/>
      <c r="C44" s="96"/>
      <c r="D44" s="1698"/>
      <c r="E44" s="1699"/>
      <c r="F44" s="96"/>
      <c r="G44" s="96"/>
    </row>
    <row r="45" customFormat="false" ht="15" hidden="false" customHeight="false" outlineLevel="0" collapsed="false">
      <c r="A45" s="96"/>
      <c r="B45" s="1697"/>
      <c r="C45" s="96"/>
      <c r="D45" s="1698"/>
      <c r="E45" s="1699"/>
      <c r="F45" s="96"/>
      <c r="G45" s="96"/>
    </row>
    <row r="46" customFormat="false" ht="15" hidden="false" customHeight="false" outlineLevel="0" collapsed="false">
      <c r="A46" s="96"/>
      <c r="B46" s="1697"/>
      <c r="C46" s="96"/>
      <c r="D46" s="1698"/>
      <c r="E46" s="1699"/>
      <c r="F46" s="96"/>
      <c r="G46" s="96"/>
    </row>
    <row r="47" customFormat="false" ht="15" hidden="false" customHeight="false" outlineLevel="0" collapsed="false">
      <c r="A47" s="96"/>
      <c r="B47" s="1697"/>
      <c r="C47" s="96"/>
      <c r="D47" s="1698"/>
      <c r="E47" s="1699"/>
      <c r="F47" s="96"/>
      <c r="G47" s="96"/>
    </row>
    <row r="48" customFormat="false" ht="15" hidden="false" customHeight="false" outlineLevel="0" collapsed="false">
      <c r="A48" s="96"/>
      <c r="B48" s="1697"/>
      <c r="C48" s="96"/>
      <c r="D48" s="1698"/>
      <c r="E48" s="1699"/>
      <c r="F48" s="96"/>
      <c r="G48" s="96"/>
    </row>
    <row r="49" customFormat="false" ht="15" hidden="false" customHeight="false" outlineLevel="0" collapsed="false">
      <c r="A49" s="96"/>
      <c r="B49" s="1697"/>
      <c r="C49" s="96"/>
      <c r="D49" s="1698"/>
      <c r="E49" s="1699"/>
      <c r="F49" s="96"/>
      <c r="G49" s="96"/>
    </row>
    <row r="50" customFormat="false" ht="15" hidden="false" customHeight="false" outlineLevel="0" collapsed="false">
      <c r="A50" s="96"/>
      <c r="B50" s="1697"/>
      <c r="C50" s="96"/>
      <c r="D50" s="1698"/>
      <c r="E50" s="1699"/>
      <c r="F50" s="96"/>
      <c r="G50" s="96"/>
    </row>
    <row r="51" customFormat="false" ht="15" hidden="false" customHeight="false" outlineLevel="0" collapsed="false">
      <c r="A51" s="96"/>
      <c r="B51" s="1697"/>
      <c r="C51" s="96"/>
      <c r="D51" s="1698"/>
      <c r="E51" s="1699"/>
      <c r="F51" s="96"/>
      <c r="G51" s="96"/>
    </row>
    <row r="52" customFormat="false" ht="15" hidden="false" customHeight="false" outlineLevel="0" collapsed="false">
      <c r="A52" s="96"/>
      <c r="B52" s="1697"/>
      <c r="C52" s="96"/>
      <c r="D52" s="1698"/>
      <c r="E52" s="1699"/>
      <c r="F52" s="96"/>
      <c r="G52" s="96"/>
    </row>
    <row r="53" customFormat="false" ht="15" hidden="false" customHeight="false" outlineLevel="0" collapsed="false">
      <c r="A53" s="96"/>
      <c r="B53" s="1697"/>
      <c r="C53" s="96"/>
      <c r="D53" s="1698"/>
      <c r="E53" s="1699"/>
      <c r="F53" s="96"/>
      <c r="G53" s="96"/>
    </row>
    <row r="54" customFormat="false" ht="15" hidden="false" customHeight="false" outlineLevel="0" collapsed="false">
      <c r="A54" s="96"/>
      <c r="B54" s="1697"/>
      <c r="C54" s="96"/>
      <c r="D54" s="1698"/>
      <c r="E54" s="1699"/>
      <c r="F54" s="96"/>
      <c r="G54" s="96"/>
    </row>
    <row r="55" customFormat="false" ht="15" hidden="false" customHeight="false" outlineLevel="0" collapsed="false">
      <c r="A55" s="96"/>
      <c r="B55" s="1697"/>
      <c r="C55" s="96"/>
      <c r="D55" s="1698"/>
      <c r="E55" s="1699"/>
      <c r="F55" s="96"/>
      <c r="G55" s="96"/>
    </row>
    <row r="56" customFormat="false" ht="15" hidden="false" customHeight="false" outlineLevel="0" collapsed="false">
      <c r="A56" s="96"/>
      <c r="B56" s="1697"/>
      <c r="C56" s="96"/>
      <c r="D56" s="1698"/>
      <c r="E56" s="1699"/>
      <c r="F56" s="96"/>
      <c r="G56" s="96"/>
    </row>
    <row r="57" customFormat="false" ht="15" hidden="false" customHeight="false" outlineLevel="0" collapsed="false">
      <c r="A57" s="96"/>
      <c r="B57" s="1697"/>
      <c r="C57" s="96"/>
      <c r="D57" s="1698"/>
      <c r="E57" s="1699"/>
      <c r="F57" s="96"/>
      <c r="G57" s="96"/>
    </row>
    <row r="58" customFormat="false" ht="15" hidden="false" customHeight="false" outlineLevel="0" collapsed="false">
      <c r="A58" s="96"/>
      <c r="B58" s="1697"/>
      <c r="C58" s="96"/>
      <c r="D58" s="1698"/>
      <c r="E58" s="1699"/>
      <c r="F58" s="96"/>
      <c r="G58" s="96"/>
    </row>
    <row r="59" customFormat="false" ht="15" hidden="false" customHeight="false" outlineLevel="0" collapsed="false">
      <c r="A59" s="96"/>
      <c r="B59" s="1697"/>
      <c r="C59" s="96"/>
      <c r="D59" s="1698"/>
      <c r="E59" s="1699"/>
      <c r="F59" s="96"/>
      <c r="G59" s="96"/>
    </row>
    <row r="60" customFormat="false" ht="15" hidden="false" customHeight="false" outlineLevel="0" collapsed="false">
      <c r="A60" s="96"/>
      <c r="B60" s="1697"/>
      <c r="C60" s="96"/>
      <c r="D60" s="1698"/>
      <c r="E60" s="1699"/>
      <c r="F60" s="96"/>
      <c r="G60" s="96"/>
    </row>
    <row r="61" customFormat="false" ht="15" hidden="false" customHeight="false" outlineLevel="0" collapsed="false">
      <c r="A61" s="96"/>
      <c r="B61" s="1697"/>
      <c r="C61" s="96"/>
      <c r="D61" s="1698"/>
      <c r="E61" s="1699"/>
      <c r="F61" s="96"/>
      <c r="G61" s="96"/>
    </row>
    <row r="62" customFormat="false" ht="15" hidden="false" customHeight="false" outlineLevel="0" collapsed="false">
      <c r="A62" s="96"/>
      <c r="B62" s="1697"/>
      <c r="C62" s="96"/>
      <c r="D62" s="1698"/>
      <c r="E62" s="1699"/>
      <c r="F62" s="96"/>
      <c r="G62" s="96"/>
    </row>
    <row r="63" customFormat="false" ht="15" hidden="false" customHeight="false" outlineLevel="0" collapsed="false">
      <c r="A63" s="96"/>
      <c r="B63" s="1697"/>
      <c r="C63" s="96"/>
      <c r="D63" s="1698"/>
      <c r="E63" s="1699"/>
      <c r="F63" s="96"/>
      <c r="G63" s="96"/>
    </row>
    <row r="64" customFormat="false" ht="15" hidden="false" customHeight="false" outlineLevel="0" collapsed="false">
      <c r="A64" s="96"/>
      <c r="B64" s="1697"/>
      <c r="C64" s="96"/>
      <c r="D64" s="1698"/>
      <c r="E64" s="1699"/>
      <c r="F64" s="96"/>
      <c r="G64" s="96"/>
    </row>
    <row r="65" customFormat="false" ht="15" hidden="false" customHeight="false" outlineLevel="0" collapsed="false">
      <c r="A65" s="96"/>
      <c r="B65" s="1697"/>
      <c r="C65" s="96"/>
      <c r="D65" s="1698"/>
      <c r="E65" s="1699"/>
      <c r="F65" s="96"/>
      <c r="G65" s="96"/>
    </row>
    <row r="66" customFormat="false" ht="15" hidden="false" customHeight="false" outlineLevel="0" collapsed="false">
      <c r="A66" s="96"/>
      <c r="B66" s="1697"/>
      <c r="C66" s="96"/>
      <c r="D66" s="1698"/>
      <c r="E66" s="1699"/>
      <c r="F66" s="96"/>
      <c r="G66" s="96"/>
    </row>
    <row r="67" customFormat="false" ht="15" hidden="false" customHeight="false" outlineLevel="0" collapsed="false">
      <c r="A67" s="96"/>
      <c r="B67" s="1697"/>
      <c r="C67" s="96"/>
      <c r="D67" s="1698"/>
      <c r="E67" s="1699"/>
      <c r="F67" s="96"/>
      <c r="G67" s="96"/>
    </row>
    <row r="68" customFormat="false" ht="15" hidden="false" customHeight="false" outlineLevel="0" collapsed="false">
      <c r="A68" s="96"/>
      <c r="B68" s="1697"/>
      <c r="C68" s="96"/>
      <c r="D68" s="1698"/>
      <c r="E68" s="1699"/>
      <c r="F68" s="96"/>
      <c r="G68" s="96"/>
    </row>
    <row r="69" customFormat="false" ht="15" hidden="false" customHeight="false" outlineLevel="0" collapsed="false">
      <c r="A69" s="96"/>
      <c r="B69" s="1697"/>
      <c r="C69" s="96"/>
      <c r="D69" s="1698"/>
      <c r="E69" s="1699"/>
      <c r="F69" s="96"/>
      <c r="G69" s="96"/>
    </row>
    <row r="70" customFormat="false" ht="15" hidden="false" customHeight="false" outlineLevel="0" collapsed="false">
      <c r="A70" s="96"/>
      <c r="B70" s="1697"/>
      <c r="C70" s="96"/>
      <c r="D70" s="1698"/>
      <c r="E70" s="1699"/>
      <c r="F70" s="96"/>
      <c r="G70" s="96"/>
    </row>
    <row r="71" customFormat="false" ht="15" hidden="false" customHeight="false" outlineLevel="0" collapsed="false">
      <c r="A71" s="96"/>
      <c r="B71" s="1697"/>
      <c r="C71" s="96"/>
      <c r="D71" s="1698"/>
      <c r="E71" s="1699"/>
      <c r="F71" s="96"/>
      <c r="G71" s="96"/>
    </row>
    <row r="72" customFormat="false" ht="15" hidden="false" customHeight="false" outlineLevel="0" collapsed="false">
      <c r="A72" s="96"/>
      <c r="B72" s="1697"/>
      <c r="C72" s="96"/>
      <c r="D72" s="1698"/>
      <c r="E72" s="1699"/>
      <c r="F72" s="96"/>
      <c r="G72" s="96"/>
    </row>
    <row r="73" customFormat="false" ht="15" hidden="false" customHeight="false" outlineLevel="0" collapsed="false">
      <c r="A73" s="96"/>
      <c r="B73" s="1697"/>
      <c r="C73" s="96"/>
      <c r="D73" s="1698"/>
      <c r="E73" s="1699"/>
      <c r="F73" s="96"/>
      <c r="G73" s="96"/>
    </row>
    <row r="74" customFormat="false" ht="15" hidden="false" customHeight="false" outlineLevel="0" collapsed="false">
      <c r="A74" s="96"/>
      <c r="B74" s="1697"/>
      <c r="C74" s="96"/>
      <c r="D74" s="1698"/>
      <c r="E74" s="1699"/>
      <c r="F74" s="96"/>
      <c r="G74" s="96"/>
    </row>
    <row r="75" customFormat="false" ht="15" hidden="false" customHeight="false" outlineLevel="0" collapsed="false">
      <c r="A75" s="96"/>
      <c r="B75" s="1697"/>
      <c r="C75" s="96"/>
      <c r="D75" s="1698"/>
      <c r="E75" s="1699"/>
      <c r="F75" s="96"/>
      <c r="G75" s="96"/>
    </row>
    <row r="76" customFormat="false" ht="15" hidden="false" customHeight="false" outlineLevel="0" collapsed="false">
      <c r="A76" s="96"/>
      <c r="B76" s="1697"/>
      <c r="C76" s="96"/>
      <c r="D76" s="1698"/>
      <c r="E76" s="1699"/>
      <c r="F76" s="96"/>
      <c r="G76" s="96"/>
    </row>
    <row r="77" customFormat="false" ht="15" hidden="false" customHeight="false" outlineLevel="0" collapsed="false">
      <c r="A77" s="96"/>
      <c r="B77" s="1697"/>
      <c r="C77" s="96"/>
      <c r="D77" s="1698"/>
      <c r="E77" s="1699"/>
      <c r="F77" s="96"/>
      <c r="G77" s="96"/>
    </row>
    <row r="78" customFormat="false" ht="15" hidden="false" customHeight="false" outlineLevel="0" collapsed="false">
      <c r="A78" s="96"/>
      <c r="B78" s="1697"/>
      <c r="C78" s="96"/>
      <c r="D78" s="1698"/>
      <c r="E78" s="1699"/>
      <c r="F78" s="96"/>
      <c r="G78" s="96"/>
    </row>
    <row r="79" customFormat="false" ht="15" hidden="false" customHeight="false" outlineLevel="0" collapsed="false">
      <c r="A79" s="96"/>
      <c r="B79" s="1697"/>
      <c r="C79" s="96"/>
      <c r="D79" s="1698"/>
      <c r="E79" s="1699"/>
      <c r="F79" s="96"/>
      <c r="G79" s="96"/>
    </row>
    <row r="80" customFormat="false" ht="15" hidden="false" customHeight="false" outlineLevel="0" collapsed="false">
      <c r="A80" s="96"/>
      <c r="B80" s="1697"/>
      <c r="C80" s="96"/>
      <c r="D80" s="1698"/>
      <c r="E80" s="1699"/>
      <c r="F80" s="96"/>
      <c r="G80" s="96"/>
    </row>
    <row r="81" customFormat="false" ht="15" hidden="false" customHeight="false" outlineLevel="0" collapsed="false">
      <c r="A81" s="96"/>
      <c r="B81" s="1697"/>
      <c r="C81" s="96"/>
      <c r="D81" s="1698"/>
      <c r="E81" s="1699"/>
      <c r="F81" s="96"/>
      <c r="G81" s="96"/>
    </row>
    <row r="82" customFormat="false" ht="15" hidden="false" customHeight="false" outlineLevel="0" collapsed="false">
      <c r="A82" s="96"/>
      <c r="B82" s="1697"/>
      <c r="C82" s="96"/>
      <c r="D82" s="1698"/>
      <c r="E82" s="1699"/>
      <c r="F82" s="96"/>
      <c r="G82" s="96"/>
    </row>
    <row r="83" customFormat="false" ht="15" hidden="false" customHeight="false" outlineLevel="0" collapsed="false">
      <c r="A83" s="96"/>
      <c r="B83" s="1697"/>
      <c r="C83" s="96"/>
      <c r="D83" s="1698"/>
      <c r="E83" s="1699"/>
      <c r="F83" s="96"/>
      <c r="G83" s="96"/>
    </row>
    <row r="84" customFormat="false" ht="15" hidden="false" customHeight="false" outlineLevel="0" collapsed="false">
      <c r="A84" s="96"/>
      <c r="B84" s="1697"/>
      <c r="C84" s="96"/>
      <c r="D84" s="1698"/>
      <c r="E84" s="1699"/>
      <c r="F84" s="96"/>
      <c r="G84" s="96"/>
    </row>
    <row r="85" customFormat="false" ht="15" hidden="false" customHeight="false" outlineLevel="0" collapsed="false">
      <c r="A85" s="96"/>
      <c r="B85" s="1697"/>
      <c r="C85" s="96"/>
      <c r="D85" s="1698"/>
      <c r="E85" s="1699"/>
      <c r="F85" s="96"/>
      <c r="G85" s="96"/>
    </row>
    <row r="86" customFormat="false" ht="15" hidden="false" customHeight="false" outlineLevel="0" collapsed="false">
      <c r="A86" s="96"/>
      <c r="B86" s="1697"/>
      <c r="C86" s="96"/>
      <c r="D86" s="1698"/>
      <c r="E86" s="1699"/>
      <c r="F86" s="96"/>
      <c r="G86" s="96"/>
    </row>
    <row r="87" customFormat="false" ht="15" hidden="false" customHeight="false" outlineLevel="0" collapsed="false">
      <c r="A87" s="96"/>
      <c r="B87" s="1697"/>
      <c r="C87" s="96"/>
      <c r="D87" s="1698"/>
      <c r="E87" s="1699"/>
      <c r="F87" s="96"/>
      <c r="G87" s="96"/>
    </row>
    <row r="88" customFormat="false" ht="15" hidden="false" customHeight="false" outlineLevel="0" collapsed="false">
      <c r="A88" s="96"/>
      <c r="B88" s="1697"/>
      <c r="C88" s="96"/>
      <c r="D88" s="1698"/>
      <c r="E88" s="1699"/>
      <c r="F88" s="96"/>
      <c r="G88" s="96"/>
    </row>
    <row r="89" customFormat="false" ht="15" hidden="false" customHeight="false" outlineLevel="0" collapsed="false">
      <c r="A89" s="96"/>
      <c r="B89" s="1697"/>
      <c r="C89" s="96"/>
      <c r="D89" s="1698"/>
      <c r="E89" s="1699"/>
      <c r="F89" s="96"/>
      <c r="G89" s="96"/>
    </row>
    <row r="90" customFormat="false" ht="15" hidden="false" customHeight="false" outlineLevel="0" collapsed="false">
      <c r="A90" s="96"/>
      <c r="B90" s="1697"/>
      <c r="C90" s="96"/>
      <c r="D90" s="1698"/>
      <c r="E90" s="1699"/>
      <c r="F90" s="96"/>
      <c r="G90" s="96"/>
    </row>
    <row r="91" customFormat="false" ht="15" hidden="false" customHeight="false" outlineLevel="0" collapsed="false">
      <c r="A91" s="96"/>
      <c r="B91" s="1697"/>
      <c r="C91" s="96"/>
      <c r="D91" s="1698"/>
      <c r="E91" s="1699"/>
      <c r="F91" s="96"/>
      <c r="G91" s="96"/>
    </row>
    <row r="92" customFormat="false" ht="15" hidden="false" customHeight="false" outlineLevel="0" collapsed="false">
      <c r="A92" s="96"/>
      <c r="B92" s="1697"/>
      <c r="C92" s="96"/>
      <c r="D92" s="1698"/>
      <c r="E92" s="1699"/>
      <c r="F92" s="96"/>
      <c r="G92" s="96"/>
    </row>
    <row r="93" customFormat="false" ht="15" hidden="false" customHeight="false" outlineLevel="0" collapsed="false">
      <c r="A93" s="96"/>
      <c r="B93" s="1697"/>
      <c r="C93" s="96"/>
      <c r="D93" s="1698"/>
      <c r="E93" s="1699"/>
      <c r="F93" s="96"/>
      <c r="G93" s="96"/>
    </row>
    <row r="94" customFormat="false" ht="15" hidden="false" customHeight="false" outlineLevel="0" collapsed="false">
      <c r="A94" s="96"/>
      <c r="B94" s="1697"/>
      <c r="C94" s="96"/>
      <c r="D94" s="1698"/>
      <c r="E94" s="1699"/>
      <c r="F94" s="96"/>
      <c r="G94" s="96"/>
    </row>
    <row r="95" customFormat="false" ht="15" hidden="false" customHeight="false" outlineLevel="0" collapsed="false">
      <c r="A95" s="96"/>
      <c r="B95" s="1697"/>
      <c r="C95" s="96"/>
      <c r="D95" s="1698"/>
      <c r="E95" s="1699"/>
      <c r="F95" s="96"/>
      <c r="G95" s="96"/>
    </row>
    <row r="96" customFormat="false" ht="15" hidden="false" customHeight="false" outlineLevel="0" collapsed="false">
      <c r="A96" s="96"/>
      <c r="B96" s="1697"/>
      <c r="C96" s="96"/>
      <c r="D96" s="1698"/>
      <c r="E96" s="1699"/>
      <c r="F96" s="96"/>
      <c r="G96" s="96"/>
    </row>
    <row r="97" customFormat="false" ht="15" hidden="false" customHeight="false" outlineLevel="0" collapsed="false">
      <c r="A97" s="96"/>
      <c r="B97" s="1697"/>
      <c r="C97" s="96"/>
      <c r="D97" s="1698"/>
      <c r="E97" s="1699"/>
      <c r="F97" s="96"/>
      <c r="G97" s="96"/>
    </row>
    <row r="98" customFormat="false" ht="15" hidden="false" customHeight="false" outlineLevel="0" collapsed="false">
      <c r="A98" s="96"/>
      <c r="B98" s="1697"/>
      <c r="C98" s="96"/>
      <c r="D98" s="1698"/>
      <c r="E98" s="1699"/>
      <c r="F98" s="96"/>
      <c r="G98" s="96"/>
    </row>
    <row r="99" customFormat="false" ht="15" hidden="false" customHeight="false" outlineLevel="0" collapsed="false">
      <c r="A99" s="96"/>
      <c r="B99" s="1697"/>
      <c r="C99" s="96"/>
      <c r="D99" s="1698"/>
      <c r="E99" s="1699"/>
      <c r="F99" s="96"/>
      <c r="G99" s="96"/>
    </row>
    <row r="100" customFormat="false" ht="15" hidden="false" customHeight="false" outlineLevel="0" collapsed="false">
      <c r="A100" s="96"/>
      <c r="B100" s="1697"/>
      <c r="C100" s="96"/>
      <c r="D100" s="1698"/>
      <c r="E100" s="1699"/>
      <c r="F100" s="96"/>
      <c r="G100" s="96"/>
    </row>
    <row r="101" customFormat="false" ht="15" hidden="false" customHeight="false" outlineLevel="0" collapsed="false">
      <c r="A101" s="96"/>
      <c r="B101" s="1697"/>
      <c r="C101" s="96"/>
      <c r="D101" s="1698"/>
      <c r="E101" s="1699"/>
      <c r="F101" s="96"/>
      <c r="G101" s="96"/>
    </row>
    <row r="102" customFormat="false" ht="15" hidden="false" customHeight="false" outlineLevel="0" collapsed="false">
      <c r="A102" s="96"/>
      <c r="B102" s="1697"/>
      <c r="C102" s="96"/>
      <c r="D102" s="1698"/>
      <c r="E102" s="1699"/>
      <c r="F102" s="96"/>
      <c r="G102" s="96"/>
    </row>
    <row r="103" customFormat="false" ht="15" hidden="false" customHeight="false" outlineLevel="0" collapsed="false">
      <c r="A103" s="96"/>
      <c r="B103" s="1697"/>
      <c r="C103" s="96"/>
      <c r="D103" s="1698"/>
      <c r="E103" s="1699"/>
      <c r="F103" s="96"/>
      <c r="G103" s="96"/>
    </row>
    <row r="104" customFormat="false" ht="15" hidden="false" customHeight="false" outlineLevel="0" collapsed="false">
      <c r="A104" s="96"/>
      <c r="B104" s="1697"/>
      <c r="C104" s="96"/>
      <c r="D104" s="1698"/>
      <c r="E104" s="1699"/>
      <c r="F104" s="96"/>
      <c r="G104" s="96"/>
    </row>
    <row r="105" customFormat="false" ht="15" hidden="false" customHeight="false" outlineLevel="0" collapsed="false">
      <c r="A105" s="96"/>
      <c r="B105" s="1697"/>
      <c r="C105" s="96"/>
      <c r="D105" s="1698"/>
      <c r="E105" s="1699"/>
      <c r="F105" s="96"/>
      <c r="G105" s="96"/>
    </row>
    <row r="106" customFormat="false" ht="15" hidden="false" customHeight="false" outlineLevel="0" collapsed="false">
      <c r="A106" s="96"/>
      <c r="B106" s="1697"/>
      <c r="C106" s="96"/>
      <c r="D106" s="1698"/>
      <c r="E106" s="1699"/>
      <c r="F106" s="96"/>
      <c r="G106" s="96"/>
    </row>
    <row r="107" customFormat="false" ht="15" hidden="false" customHeight="false" outlineLevel="0" collapsed="false">
      <c r="A107" s="96"/>
      <c r="B107" s="1697"/>
      <c r="C107" s="96"/>
      <c r="D107" s="1698"/>
      <c r="E107" s="1699"/>
      <c r="F107" s="96"/>
      <c r="G107" s="96"/>
    </row>
    <row r="108" customFormat="false" ht="15" hidden="false" customHeight="false" outlineLevel="0" collapsed="false">
      <c r="A108" s="96"/>
      <c r="B108" s="1697"/>
      <c r="C108" s="96"/>
      <c r="D108" s="1698"/>
      <c r="E108" s="1699"/>
      <c r="F108" s="96"/>
      <c r="G108" s="96"/>
    </row>
    <row r="109" customFormat="false" ht="15" hidden="false" customHeight="false" outlineLevel="0" collapsed="false">
      <c r="A109" s="96"/>
      <c r="B109" s="1697"/>
      <c r="C109" s="96"/>
      <c r="D109" s="1698"/>
      <c r="E109" s="1699"/>
      <c r="F109" s="96"/>
      <c r="G109" s="96"/>
    </row>
    <row r="110" customFormat="false" ht="15" hidden="false" customHeight="false" outlineLevel="0" collapsed="false">
      <c r="A110" s="96"/>
      <c r="B110" s="1697"/>
      <c r="C110" s="96"/>
      <c r="D110" s="1698"/>
      <c r="E110" s="1699"/>
      <c r="F110" s="96"/>
      <c r="G110" s="96"/>
    </row>
    <row r="111" customFormat="false" ht="15" hidden="false" customHeight="false" outlineLevel="0" collapsed="false">
      <c r="D111" s="1698"/>
    </row>
    <row r="112" customFormat="false" ht="15" hidden="false" customHeight="false" outlineLevel="0" collapsed="false">
      <c r="D112" s="1698"/>
    </row>
    <row r="113" customFormat="false" ht="15" hidden="false" customHeight="false" outlineLevel="0" collapsed="false">
      <c r="D113" s="1698"/>
    </row>
    <row r="114" customFormat="false" ht="15" hidden="false" customHeight="false" outlineLevel="0" collapsed="false">
      <c r="D114" s="1698"/>
    </row>
    <row r="115" customFormat="false" ht="15" hidden="false" customHeight="false" outlineLevel="0" collapsed="false">
      <c r="D115" s="1698"/>
    </row>
    <row r="116" customFormat="false" ht="15" hidden="false" customHeight="false" outlineLevel="0" collapsed="false">
      <c r="D116" s="1698"/>
    </row>
    <row r="117" customFormat="false" ht="15" hidden="false" customHeight="false" outlineLevel="0" collapsed="false">
      <c r="D117" s="1698"/>
    </row>
    <row r="118" customFormat="false" ht="15" hidden="false" customHeight="false" outlineLevel="0" collapsed="false">
      <c r="D118" s="1698"/>
    </row>
    <row r="119" customFormat="false" ht="15" hidden="false" customHeight="false" outlineLevel="0" collapsed="false">
      <c r="D119" s="1698"/>
    </row>
    <row r="120" customFormat="false" ht="15" hidden="false" customHeight="false" outlineLevel="0" collapsed="false">
      <c r="D120" s="1698"/>
    </row>
    <row r="121" customFormat="false" ht="15" hidden="false" customHeight="false" outlineLevel="0" collapsed="false">
      <c r="D121" s="1698"/>
    </row>
    <row r="122" customFormat="false" ht="15" hidden="false" customHeight="false" outlineLevel="0" collapsed="false">
      <c r="D122" s="1698"/>
    </row>
    <row r="123" customFormat="false" ht="15" hidden="false" customHeight="false" outlineLevel="0" collapsed="false">
      <c r="D123" s="1698"/>
    </row>
    <row r="124" customFormat="false" ht="15" hidden="false" customHeight="false" outlineLevel="0" collapsed="false">
      <c r="D124" s="1698"/>
    </row>
    <row r="125" customFormat="false" ht="15" hidden="false" customHeight="false" outlineLevel="0" collapsed="false">
      <c r="D125" s="1698"/>
    </row>
    <row r="126" customFormat="false" ht="15" hidden="false" customHeight="false" outlineLevel="0" collapsed="false">
      <c r="D126" s="1698"/>
    </row>
    <row r="127" customFormat="false" ht="15" hidden="false" customHeight="false" outlineLevel="0" collapsed="false">
      <c r="D127" s="1698"/>
    </row>
    <row r="128" customFormat="false" ht="15" hidden="false" customHeight="false" outlineLevel="0" collapsed="false">
      <c r="D128" s="1698"/>
    </row>
    <row r="129" customFormat="false" ht="15" hidden="false" customHeight="false" outlineLevel="0" collapsed="false">
      <c r="D129" s="1698"/>
    </row>
    <row r="130" customFormat="false" ht="15" hidden="false" customHeight="false" outlineLevel="0" collapsed="false">
      <c r="D130" s="1698"/>
    </row>
    <row r="131" customFormat="false" ht="15" hidden="false" customHeight="false" outlineLevel="0" collapsed="false">
      <c r="D131" s="1698"/>
    </row>
    <row r="132" customFormat="false" ht="15" hidden="false" customHeight="false" outlineLevel="0" collapsed="false">
      <c r="D132" s="1698"/>
    </row>
    <row r="133" customFormat="false" ht="15" hidden="false" customHeight="false" outlineLevel="0" collapsed="false">
      <c r="D133" s="1698"/>
    </row>
    <row r="134" customFormat="false" ht="15" hidden="false" customHeight="false" outlineLevel="0" collapsed="false">
      <c r="D134" s="1698"/>
    </row>
    <row r="135" customFormat="false" ht="15" hidden="false" customHeight="false" outlineLevel="0" collapsed="false">
      <c r="D135" s="1698"/>
    </row>
    <row r="136" customFormat="false" ht="15" hidden="false" customHeight="false" outlineLevel="0" collapsed="false">
      <c r="D136" s="1698"/>
    </row>
    <row r="137" customFormat="false" ht="15" hidden="false" customHeight="false" outlineLevel="0" collapsed="false">
      <c r="D137" s="1698"/>
    </row>
    <row r="138" customFormat="false" ht="15" hidden="false" customHeight="false" outlineLevel="0" collapsed="false">
      <c r="D138" s="1698"/>
    </row>
    <row r="139" customFormat="false" ht="15" hidden="false" customHeight="false" outlineLevel="0" collapsed="false">
      <c r="D139" s="1698"/>
    </row>
    <row r="140" customFormat="false" ht="15" hidden="false" customHeight="false" outlineLevel="0" collapsed="false">
      <c r="D140" s="1698"/>
    </row>
    <row r="141" customFormat="false" ht="15" hidden="false" customHeight="false" outlineLevel="0" collapsed="false">
      <c r="D141" s="1698"/>
    </row>
    <row r="142" customFormat="false" ht="15" hidden="false" customHeight="false" outlineLevel="0" collapsed="false">
      <c r="D142" s="1698"/>
    </row>
    <row r="143" customFormat="false" ht="15" hidden="false" customHeight="false" outlineLevel="0" collapsed="false">
      <c r="D143" s="1698"/>
    </row>
    <row r="144" customFormat="false" ht="15" hidden="false" customHeight="false" outlineLevel="0" collapsed="false">
      <c r="D144" s="1698"/>
    </row>
    <row r="145" customFormat="false" ht="15" hidden="false" customHeight="false" outlineLevel="0" collapsed="false">
      <c r="D145" s="1698"/>
    </row>
    <row r="146" customFormat="false" ht="15" hidden="false" customHeight="false" outlineLevel="0" collapsed="false">
      <c r="D146" s="1698"/>
    </row>
    <row r="147" customFormat="false" ht="15" hidden="false" customHeight="false" outlineLevel="0" collapsed="false">
      <c r="D147" s="1698"/>
    </row>
    <row r="148" customFormat="false" ht="15" hidden="false" customHeight="false" outlineLevel="0" collapsed="false">
      <c r="D148" s="1698"/>
    </row>
    <row r="149" customFormat="false" ht="15" hidden="false" customHeight="false" outlineLevel="0" collapsed="false">
      <c r="D149" s="1698"/>
    </row>
    <row r="150" customFormat="false" ht="15" hidden="false" customHeight="false" outlineLevel="0" collapsed="false">
      <c r="D150" s="1698"/>
    </row>
    <row r="151" customFormat="false" ht="15" hidden="false" customHeight="false" outlineLevel="0" collapsed="false">
      <c r="D151" s="1698"/>
    </row>
    <row r="152" customFormat="false" ht="15" hidden="false" customHeight="false" outlineLevel="0" collapsed="false">
      <c r="D152" s="1698"/>
    </row>
    <row r="153" customFormat="false" ht="15" hidden="false" customHeight="false" outlineLevel="0" collapsed="false">
      <c r="D153" s="1698"/>
    </row>
    <row r="154" customFormat="false" ht="15" hidden="false" customHeight="false" outlineLevel="0" collapsed="false">
      <c r="D154" s="1698"/>
    </row>
    <row r="155" customFormat="false" ht="15" hidden="false" customHeight="false" outlineLevel="0" collapsed="false">
      <c r="D155" s="1698"/>
    </row>
    <row r="156" customFormat="false" ht="15" hidden="false" customHeight="false" outlineLevel="0" collapsed="false">
      <c r="D156" s="1698"/>
    </row>
    <row r="157" customFormat="false" ht="15" hidden="false" customHeight="false" outlineLevel="0" collapsed="false">
      <c r="D157" s="1698"/>
    </row>
    <row r="158" customFormat="false" ht="15" hidden="false" customHeight="false" outlineLevel="0" collapsed="false">
      <c r="D158" s="1698"/>
    </row>
    <row r="159" customFormat="false" ht="15" hidden="false" customHeight="false" outlineLevel="0" collapsed="false">
      <c r="D159" s="1698"/>
    </row>
    <row r="160" customFormat="false" ht="15" hidden="false" customHeight="false" outlineLevel="0" collapsed="false">
      <c r="D160" s="1698"/>
    </row>
    <row r="161" customFormat="false" ht="15" hidden="false" customHeight="false" outlineLevel="0" collapsed="false">
      <c r="D161" s="1698"/>
    </row>
    <row r="162" customFormat="false" ht="15" hidden="false" customHeight="false" outlineLevel="0" collapsed="false">
      <c r="D162" s="1698"/>
    </row>
    <row r="163" customFormat="false" ht="15" hidden="false" customHeight="false" outlineLevel="0" collapsed="false">
      <c r="D163" s="1698"/>
    </row>
    <row r="164" customFormat="false" ht="15" hidden="false" customHeight="false" outlineLevel="0" collapsed="false">
      <c r="D164" s="1698"/>
    </row>
    <row r="165" customFormat="false" ht="15" hidden="false" customHeight="false" outlineLevel="0" collapsed="false">
      <c r="D165" s="1698"/>
    </row>
    <row r="166" customFormat="false" ht="15" hidden="false" customHeight="false" outlineLevel="0" collapsed="false">
      <c r="D166" s="1698"/>
    </row>
    <row r="167" customFormat="false" ht="15" hidden="false" customHeight="false" outlineLevel="0" collapsed="false">
      <c r="D167" s="1698"/>
    </row>
    <row r="168" customFormat="false" ht="15" hidden="false" customHeight="false" outlineLevel="0" collapsed="false">
      <c r="D168" s="1698"/>
    </row>
    <row r="169" customFormat="false" ht="15" hidden="false" customHeight="false" outlineLevel="0" collapsed="false">
      <c r="D169" s="1698"/>
    </row>
    <row r="170" customFormat="false" ht="15" hidden="false" customHeight="false" outlineLevel="0" collapsed="false">
      <c r="D170" s="1698"/>
    </row>
    <row r="171" customFormat="false" ht="15" hidden="false" customHeight="false" outlineLevel="0" collapsed="false">
      <c r="D171" s="1698"/>
    </row>
    <row r="172" customFormat="false" ht="15" hidden="false" customHeight="false" outlineLevel="0" collapsed="false">
      <c r="D172" s="1698"/>
    </row>
    <row r="173" customFormat="false" ht="15" hidden="false" customHeight="false" outlineLevel="0" collapsed="false">
      <c r="D173" s="1698"/>
    </row>
    <row r="174" customFormat="false" ht="15" hidden="false" customHeight="false" outlineLevel="0" collapsed="false">
      <c r="D174" s="1698"/>
    </row>
    <row r="175" customFormat="false" ht="15" hidden="false" customHeight="false" outlineLevel="0" collapsed="false">
      <c r="D175" s="1698"/>
    </row>
    <row r="176" customFormat="false" ht="15" hidden="false" customHeight="false" outlineLevel="0" collapsed="false">
      <c r="D176" s="1698"/>
    </row>
    <row r="177" customFormat="false" ht="15" hidden="false" customHeight="false" outlineLevel="0" collapsed="false">
      <c r="D177" s="1698"/>
    </row>
    <row r="178" customFormat="false" ht="15" hidden="false" customHeight="false" outlineLevel="0" collapsed="false">
      <c r="D178" s="1698"/>
    </row>
    <row r="179" customFormat="false" ht="15" hidden="false" customHeight="false" outlineLevel="0" collapsed="false">
      <c r="D179" s="1698"/>
    </row>
    <row r="180" customFormat="false" ht="15" hidden="false" customHeight="false" outlineLevel="0" collapsed="false">
      <c r="D180" s="1698"/>
    </row>
    <row r="181" customFormat="false" ht="15" hidden="false" customHeight="false" outlineLevel="0" collapsed="false">
      <c r="D181" s="1698"/>
    </row>
    <row r="182" customFormat="false" ht="15" hidden="false" customHeight="false" outlineLevel="0" collapsed="false">
      <c r="D182" s="1698"/>
    </row>
    <row r="183" customFormat="false" ht="15" hidden="false" customHeight="false" outlineLevel="0" collapsed="false">
      <c r="D183" s="1698"/>
    </row>
    <row r="184" customFormat="false" ht="15" hidden="false" customHeight="false" outlineLevel="0" collapsed="false">
      <c r="D184" s="1698"/>
    </row>
    <row r="185" customFormat="false" ht="15" hidden="false" customHeight="false" outlineLevel="0" collapsed="false">
      <c r="D185" s="1698"/>
    </row>
    <row r="186" customFormat="false" ht="15" hidden="false" customHeight="false" outlineLevel="0" collapsed="false">
      <c r="D186" s="1698"/>
    </row>
    <row r="187" customFormat="false" ht="15" hidden="false" customHeight="false" outlineLevel="0" collapsed="false">
      <c r="D187" s="1698"/>
    </row>
    <row r="188" customFormat="false" ht="15" hidden="false" customHeight="false" outlineLevel="0" collapsed="false">
      <c r="D188" s="1698"/>
    </row>
    <row r="189" customFormat="false" ht="15" hidden="false" customHeight="false" outlineLevel="0" collapsed="false">
      <c r="D189" s="1698"/>
    </row>
    <row r="190" customFormat="false" ht="15" hidden="false" customHeight="false" outlineLevel="0" collapsed="false">
      <c r="D190" s="1698"/>
    </row>
    <row r="191" customFormat="false" ht="15" hidden="false" customHeight="false" outlineLevel="0" collapsed="false">
      <c r="D191" s="1698"/>
    </row>
    <row r="192" customFormat="false" ht="15" hidden="false" customHeight="false" outlineLevel="0" collapsed="false">
      <c r="D192" s="1698"/>
    </row>
    <row r="193" customFormat="false" ht="15" hidden="false" customHeight="false" outlineLevel="0" collapsed="false">
      <c r="D193" s="1698"/>
    </row>
    <row r="194" customFormat="false" ht="15" hidden="false" customHeight="false" outlineLevel="0" collapsed="false">
      <c r="D194" s="1698"/>
    </row>
    <row r="195" customFormat="false" ht="15" hidden="false" customHeight="false" outlineLevel="0" collapsed="false">
      <c r="D195" s="1698"/>
    </row>
    <row r="196" customFormat="false" ht="15" hidden="false" customHeight="false" outlineLevel="0" collapsed="false">
      <c r="D196" s="1698"/>
    </row>
    <row r="197" customFormat="false" ht="15" hidden="false" customHeight="false" outlineLevel="0" collapsed="false">
      <c r="D197" s="1698"/>
    </row>
    <row r="198" customFormat="false" ht="15" hidden="false" customHeight="false" outlineLevel="0" collapsed="false">
      <c r="D198" s="1698"/>
    </row>
    <row r="199" customFormat="false" ht="15" hidden="false" customHeight="false" outlineLevel="0" collapsed="false">
      <c r="D199" s="1698"/>
    </row>
    <row r="200" customFormat="false" ht="15" hidden="false" customHeight="false" outlineLevel="0" collapsed="false">
      <c r="D200" s="1698"/>
    </row>
    <row r="201" customFormat="false" ht="15" hidden="false" customHeight="false" outlineLevel="0" collapsed="false">
      <c r="D201" s="1698"/>
    </row>
    <row r="202" customFormat="false" ht="15" hidden="false" customHeight="false" outlineLevel="0" collapsed="false">
      <c r="D202" s="1698"/>
    </row>
    <row r="203" customFormat="false" ht="15" hidden="false" customHeight="false" outlineLevel="0" collapsed="false">
      <c r="D203" s="1698"/>
    </row>
  </sheetData>
  <mergeCells count="5">
    <mergeCell ref="A2:C2"/>
    <mergeCell ref="D2:D3"/>
    <mergeCell ref="E2:E3"/>
    <mergeCell ref="F2:F3"/>
    <mergeCell ref="G2:G3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W141"/>
  <sheetViews>
    <sheetView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A1" activeCellId="0" sqref="A1"/>
    </sheetView>
  </sheetViews>
  <sheetFormatPr defaultRowHeight="15.75" zeroHeight="false" outlineLevelRow="0" outlineLevelCol="0"/>
  <cols>
    <col collapsed="false" customWidth="true" hidden="false" outlineLevel="0" max="1" min="1" style="1700" width="36"/>
    <col collapsed="false" customWidth="true" hidden="false" outlineLevel="0" max="2" min="2" style="0" width="62.42"/>
    <col collapsed="false" customWidth="true" hidden="false" outlineLevel="0" max="3" min="3" style="0" width="33.14"/>
    <col collapsed="false" customWidth="true" hidden="false" outlineLevel="0" max="4" min="4" style="179" width="27"/>
    <col collapsed="false" customWidth="true" hidden="false" outlineLevel="0" max="5" min="5" style="0" width="9.13"/>
    <col collapsed="false" customWidth="true" hidden="false" outlineLevel="0" max="6" min="6" style="0" width="24.87"/>
    <col collapsed="false" customWidth="true" hidden="false" outlineLevel="0" max="1025" min="7" style="0" width="9.13"/>
  </cols>
  <sheetData>
    <row r="1" customFormat="false" ht="20.25" hidden="false" customHeight="true" outlineLevel="0" collapsed="false">
      <c r="A1" s="1701" t="s">
        <v>54</v>
      </c>
      <c r="D1" s="1665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customFormat="false" ht="40.5" hidden="false" customHeight="true" outlineLevel="0" collapsed="false">
      <c r="A2" s="1702" t="s">
        <v>685</v>
      </c>
      <c r="B2" s="1702"/>
      <c r="C2" s="1702"/>
      <c r="D2" s="1703" t="s">
        <v>640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customFormat="false" ht="40.5" hidden="false" customHeight="true" outlineLevel="0" collapsed="false">
      <c r="A3" s="1704" t="s">
        <v>568</v>
      </c>
      <c r="B3" s="1705" t="s">
        <v>642</v>
      </c>
      <c r="C3" s="1704" t="s">
        <v>643</v>
      </c>
      <c r="D3" s="170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customFormat="false" ht="37.5" hidden="false" customHeight="true" outlineLevel="0" collapsed="false">
      <c r="A4" s="1706" t="s">
        <v>686</v>
      </c>
      <c r="B4" s="1707"/>
      <c r="C4" s="1707"/>
      <c r="D4" s="1708" t="n">
        <v>6900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customFormat="false" ht="37.5" hidden="false" customHeight="true" outlineLevel="0" collapsed="false">
      <c r="A5" s="1706"/>
      <c r="B5" s="1707"/>
      <c r="C5" s="1707"/>
      <c r="D5" s="170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customFormat="false" ht="37.5" hidden="false" customHeight="true" outlineLevel="0" collapsed="false">
      <c r="A6" s="1706"/>
      <c r="B6" s="1707"/>
      <c r="C6" s="1707"/>
      <c r="D6" s="170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customFormat="false" ht="37.5" hidden="false" customHeight="true" outlineLevel="0" collapsed="false">
      <c r="A7" s="1706"/>
      <c r="B7" s="1707"/>
      <c r="C7" s="1707"/>
      <c r="D7" s="170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customFormat="false" ht="37.5" hidden="false" customHeight="true" outlineLevel="0" collapsed="false">
      <c r="A8" s="1706"/>
      <c r="B8" s="1707"/>
      <c r="C8" s="1707"/>
      <c r="D8" s="170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customFormat="false" ht="37.5" hidden="false" customHeight="true" outlineLevel="0" collapsed="false">
      <c r="A9" s="1709" t="s">
        <v>687</v>
      </c>
      <c r="B9" s="1615"/>
      <c r="C9" s="1615"/>
      <c r="D9" s="1710" t="n">
        <v>6900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customFormat="false" ht="37.5" hidden="false" customHeight="true" outlineLevel="0" collapsed="false">
      <c r="A10" s="1709"/>
      <c r="B10" s="1615"/>
      <c r="C10" s="1615"/>
      <c r="D10" s="171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customFormat="false" ht="37.5" hidden="false" customHeight="true" outlineLevel="0" collapsed="false">
      <c r="A11" s="1709"/>
      <c r="B11" s="1615"/>
      <c r="C11" s="1615"/>
      <c r="D11" s="1710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customFormat="false" ht="37.5" hidden="false" customHeight="true" outlineLevel="0" collapsed="false">
      <c r="A12" s="1709"/>
      <c r="B12" s="1615"/>
      <c r="C12" s="1615"/>
      <c r="D12" s="1710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customFormat="false" ht="37.5" hidden="false" customHeight="true" outlineLevel="0" collapsed="false">
      <c r="A13" s="1709"/>
      <c r="B13" s="1615"/>
      <c r="C13" s="1615"/>
      <c r="D13" s="171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customFormat="false" ht="37.5" hidden="false" customHeight="true" outlineLevel="0" collapsed="false">
      <c r="A14" s="1706" t="s">
        <v>688</v>
      </c>
      <c r="B14" s="1707"/>
      <c r="C14" s="1707"/>
      <c r="D14" s="1708" t="n">
        <v>8800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customFormat="false" ht="37.5" hidden="false" customHeight="true" outlineLevel="0" collapsed="false">
      <c r="A15" s="1706"/>
      <c r="B15" s="1707"/>
      <c r="C15" s="1707"/>
      <c r="D15" s="1708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customFormat="false" ht="37.5" hidden="false" customHeight="true" outlineLevel="0" collapsed="false">
      <c r="A16" s="1706"/>
      <c r="B16" s="1707"/>
      <c r="C16" s="1707"/>
      <c r="D16" s="1708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customFormat="false" ht="37.5" hidden="false" customHeight="true" outlineLevel="0" collapsed="false">
      <c r="A17" s="1706"/>
      <c r="B17" s="1707"/>
      <c r="C17" s="1707"/>
      <c r="D17" s="1708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customFormat="false" ht="41.25" hidden="false" customHeight="true" outlineLevel="0" collapsed="false">
      <c r="A18" s="1706"/>
      <c r="B18" s="1707"/>
      <c r="C18" s="1707"/>
      <c r="D18" s="1708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customFormat="false" ht="37.5" hidden="false" customHeight="true" outlineLevel="0" collapsed="false">
      <c r="A19" s="1709" t="s">
        <v>689</v>
      </c>
      <c r="B19" s="1615"/>
      <c r="C19" s="1615"/>
      <c r="D19" s="1710" t="n">
        <v>8800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customFormat="false" ht="37.5" hidden="false" customHeight="true" outlineLevel="0" collapsed="false">
      <c r="A20" s="1709"/>
      <c r="B20" s="1615"/>
      <c r="C20" s="1615"/>
      <c r="D20" s="171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customFormat="false" ht="37.5" hidden="false" customHeight="true" outlineLevel="0" collapsed="false">
      <c r="A21" s="1709"/>
      <c r="B21" s="1615"/>
      <c r="C21" s="1615"/>
      <c r="D21" s="171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customFormat="false" ht="37.5" hidden="false" customHeight="true" outlineLevel="0" collapsed="false">
      <c r="A22" s="1709"/>
      <c r="B22" s="1615"/>
      <c r="C22" s="1615"/>
      <c r="D22" s="1710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customFormat="false" ht="44.25" hidden="false" customHeight="true" outlineLevel="0" collapsed="false">
      <c r="A23" s="1709"/>
      <c r="B23" s="1615"/>
      <c r="C23" s="1615"/>
      <c r="D23" s="1710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customFormat="false" ht="42" hidden="false" customHeight="true" outlineLevel="0" collapsed="false">
      <c r="A24" s="1706" t="s">
        <v>690</v>
      </c>
      <c r="B24" s="1711"/>
      <c r="C24" s="1712"/>
      <c r="D24" s="1708" t="n">
        <v>10400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customFormat="false" ht="42" hidden="false" customHeight="true" outlineLevel="0" collapsed="false">
      <c r="A25" s="1706"/>
      <c r="B25" s="1711"/>
      <c r="C25" s="1712"/>
      <c r="D25" s="170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customFormat="false" ht="42" hidden="false" customHeight="true" outlineLevel="0" collapsed="false">
      <c r="A26" s="1706"/>
      <c r="B26" s="1711"/>
      <c r="C26" s="1712"/>
      <c r="D26" s="1708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customFormat="false" ht="42" hidden="false" customHeight="true" outlineLevel="0" collapsed="false">
      <c r="A27" s="1706"/>
      <c r="B27" s="1711"/>
      <c r="C27" s="1712"/>
      <c r="D27" s="1708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customFormat="false" ht="42" hidden="false" customHeight="true" outlineLevel="0" collapsed="false">
      <c r="A28" s="1706"/>
      <c r="B28" s="1711"/>
      <c r="C28" s="1712"/>
      <c r="D28" s="1708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customFormat="false" ht="42" hidden="false" customHeight="true" outlineLevel="0" collapsed="false">
      <c r="A29" s="1709" t="s">
        <v>691</v>
      </c>
      <c r="B29" s="1713"/>
      <c r="C29" s="1714"/>
      <c r="D29" s="1710" t="n">
        <v>10400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customFormat="false" ht="42" hidden="false" customHeight="true" outlineLevel="0" collapsed="false">
      <c r="A30" s="1709"/>
      <c r="B30" s="1713"/>
      <c r="C30" s="1714"/>
      <c r="D30" s="1710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customFormat="false" ht="42" hidden="false" customHeight="true" outlineLevel="0" collapsed="false">
      <c r="A31" s="1709"/>
      <c r="B31" s="1713"/>
      <c r="C31" s="1714"/>
      <c r="D31" s="171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customFormat="false" ht="42" hidden="false" customHeight="true" outlineLevel="0" collapsed="false">
      <c r="A32" s="1709"/>
      <c r="B32" s="1713"/>
      <c r="C32" s="1714"/>
      <c r="D32" s="1710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customFormat="false" ht="42" hidden="false" customHeight="true" outlineLevel="0" collapsed="false">
      <c r="A33" s="1709"/>
      <c r="B33" s="1713"/>
      <c r="C33" s="1714"/>
      <c r="D33" s="1710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customFormat="false" ht="77.25" hidden="false" customHeight="true" outlineLevel="0" collapsed="false">
      <c r="A34" s="1715" t="s">
        <v>692</v>
      </c>
      <c r="B34" s="1711"/>
      <c r="C34" s="1712"/>
      <c r="D34" s="1708" t="n">
        <v>17500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customFormat="false" ht="77.25" hidden="false" customHeight="true" outlineLevel="0" collapsed="false">
      <c r="A35" s="1715"/>
      <c r="B35" s="1711"/>
      <c r="C35" s="1712"/>
      <c r="D35" s="1708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customFormat="false" ht="77.25" hidden="false" customHeight="true" outlineLevel="0" collapsed="false">
      <c r="A36" s="1715"/>
      <c r="B36" s="1711"/>
      <c r="C36" s="1712"/>
      <c r="D36" s="170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customFormat="false" ht="77.25" hidden="false" customHeight="true" outlineLevel="0" collapsed="false">
      <c r="A37" s="1715"/>
      <c r="B37" s="1711"/>
      <c r="C37" s="1712"/>
      <c r="D37" s="170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customFormat="false" ht="77.25" hidden="false" customHeight="true" outlineLevel="0" collapsed="false">
      <c r="A38" s="1715"/>
      <c r="B38" s="1711"/>
      <c r="C38" s="1712"/>
      <c r="D38" s="170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customFormat="false" ht="82.5" hidden="false" customHeight="true" outlineLevel="0" collapsed="false">
      <c r="A39" s="1716" t="s">
        <v>693</v>
      </c>
      <c r="B39" s="1713"/>
      <c r="C39" s="1714"/>
      <c r="D39" s="1710" t="n">
        <v>17500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customFormat="false" ht="82.5" hidden="false" customHeight="true" outlineLevel="0" collapsed="false">
      <c r="A40" s="1716"/>
      <c r="B40" s="1713"/>
      <c r="C40" s="1714"/>
      <c r="D40" s="1710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customFormat="false" ht="82.5" hidden="false" customHeight="true" outlineLevel="0" collapsed="false">
      <c r="A41" s="1716"/>
      <c r="B41" s="1713"/>
      <c r="C41" s="1714"/>
      <c r="D41" s="1710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customFormat="false" ht="82.5" hidden="false" customHeight="true" outlineLevel="0" collapsed="false">
      <c r="A42" s="1716"/>
      <c r="B42" s="1713"/>
      <c r="C42" s="1714"/>
      <c r="D42" s="1710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customFormat="false" ht="82.5" hidden="false" customHeight="true" outlineLevel="0" collapsed="false">
      <c r="A43" s="1716"/>
      <c r="B43" s="1713"/>
      <c r="C43" s="1714"/>
      <c r="D43" s="1710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customFormat="false" ht="81.75" hidden="false" customHeight="true" outlineLevel="0" collapsed="false">
      <c r="A44" s="1717" t="s">
        <v>694</v>
      </c>
      <c r="B44" s="1718"/>
      <c r="C44" s="1719"/>
      <c r="D44" s="1720" t="n">
        <v>15900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customFormat="false" ht="81.75" hidden="false" customHeight="true" outlineLevel="0" collapsed="false">
      <c r="A45" s="1717"/>
      <c r="B45" s="1718"/>
      <c r="C45" s="1719"/>
      <c r="D45" s="1720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customFormat="false" ht="81.75" hidden="false" customHeight="true" outlineLevel="0" collapsed="false">
      <c r="A46" s="1717"/>
      <c r="B46" s="1718"/>
      <c r="C46" s="1719"/>
      <c r="D46" s="17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customFormat="false" ht="81.75" hidden="false" customHeight="true" outlineLevel="0" collapsed="false">
      <c r="A47" s="1717"/>
      <c r="B47" s="1718"/>
      <c r="C47" s="1719"/>
      <c r="D47" s="172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customFormat="false" ht="81.75" hidden="false" customHeight="true" outlineLevel="0" collapsed="false">
      <c r="A48" s="1717"/>
      <c r="B48" s="1718"/>
      <c r="C48" s="1719"/>
      <c r="D48" s="1720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customFormat="false" ht="69.75" hidden="false" customHeight="true" outlineLevel="0" collapsed="false">
      <c r="A49" s="1721" t="s">
        <v>695</v>
      </c>
      <c r="B49" s="1722"/>
      <c r="C49" s="1723"/>
      <c r="D49" s="1710" t="n">
        <v>15900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customFormat="false" ht="69.75" hidden="false" customHeight="true" outlineLevel="0" collapsed="false">
      <c r="A50" s="1721"/>
      <c r="B50" s="1722"/>
      <c r="C50" s="1723"/>
      <c r="D50" s="1710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customFormat="false" ht="69.75" hidden="false" customHeight="true" outlineLevel="0" collapsed="false">
      <c r="A51" s="1721"/>
      <c r="B51" s="1722"/>
      <c r="C51" s="1723"/>
      <c r="D51" s="1710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customFormat="false" ht="69.75" hidden="false" customHeight="true" outlineLevel="0" collapsed="false">
      <c r="A52" s="1721"/>
      <c r="B52" s="1722"/>
      <c r="C52" s="1723"/>
      <c r="D52" s="171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customFormat="false" ht="69.75" hidden="false" customHeight="true" outlineLevel="0" collapsed="false">
      <c r="A53" s="1721"/>
      <c r="B53" s="1722"/>
      <c r="C53" s="1723"/>
      <c r="D53" s="171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customFormat="false" ht="60" hidden="false" customHeight="true" outlineLevel="0" collapsed="false">
      <c r="A54" s="1715" t="s">
        <v>696</v>
      </c>
      <c r="B54" s="1711"/>
      <c r="C54" s="1712"/>
      <c r="D54" s="1724" t="n">
        <v>8600</v>
      </c>
      <c r="E54" s="1725" t="s">
        <v>697</v>
      </c>
      <c r="F54" s="1725"/>
      <c r="G54" s="1725"/>
      <c r="H54" s="17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customFormat="false" ht="60" hidden="false" customHeight="true" outlineLevel="0" collapsed="false">
      <c r="A55" s="1715"/>
      <c r="B55" s="1711"/>
      <c r="C55" s="1712"/>
      <c r="D55" s="1724"/>
      <c r="E55" s="1725"/>
      <c r="F55" s="1725"/>
      <c r="G55" s="1725"/>
      <c r="H55" s="17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customFormat="false" ht="60" hidden="false" customHeight="true" outlineLevel="0" collapsed="false">
      <c r="A56" s="1715"/>
      <c r="B56" s="1711"/>
      <c r="C56" s="1712"/>
      <c r="D56" s="1724"/>
      <c r="E56" s="1725"/>
      <c r="F56" s="1725"/>
      <c r="G56" s="1725"/>
      <c r="H56" s="17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customFormat="false" ht="60" hidden="false" customHeight="true" outlineLevel="0" collapsed="false">
      <c r="A57" s="1715"/>
      <c r="B57" s="1711"/>
      <c r="C57" s="1712"/>
      <c r="D57" s="1724"/>
      <c r="E57" s="1725"/>
      <c r="F57" s="1725"/>
      <c r="G57" s="1725"/>
      <c r="H57" s="17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customFormat="false" ht="60" hidden="false" customHeight="true" outlineLevel="0" collapsed="false">
      <c r="A58" s="1715"/>
      <c r="B58" s="1711"/>
      <c r="C58" s="1712"/>
      <c r="D58" s="1724"/>
      <c r="E58" s="1725"/>
      <c r="F58" s="1725"/>
      <c r="G58" s="1725"/>
      <c r="H58" s="17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customFormat="false" ht="55.5" hidden="false" customHeight="true" outlineLevel="0" collapsed="false">
      <c r="A59" s="1716" t="s">
        <v>698</v>
      </c>
      <c r="B59" s="1713"/>
      <c r="C59" s="1714"/>
      <c r="D59" s="1726" t="n">
        <v>8600</v>
      </c>
      <c r="E59" s="1725"/>
      <c r="F59" s="1725"/>
      <c r="G59" s="1725"/>
      <c r="H59" s="17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customFormat="false" ht="55.5" hidden="false" customHeight="true" outlineLevel="0" collapsed="false">
      <c r="A60" s="1716"/>
      <c r="B60" s="1713"/>
      <c r="C60" s="1714"/>
      <c r="D60" s="1726"/>
      <c r="E60" s="1725"/>
      <c r="F60" s="1725"/>
      <c r="G60" s="1725"/>
      <c r="H60" s="17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customFormat="false" ht="55.5" hidden="false" customHeight="true" outlineLevel="0" collapsed="false">
      <c r="A61" s="1716"/>
      <c r="B61" s="1713"/>
      <c r="C61" s="1714"/>
      <c r="D61" s="1726"/>
      <c r="E61" s="1725"/>
      <c r="F61" s="1725"/>
      <c r="G61" s="1725"/>
      <c r="H61" s="17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customFormat="false" ht="55.5" hidden="false" customHeight="true" outlineLevel="0" collapsed="false">
      <c r="A62" s="1716"/>
      <c r="B62" s="1713"/>
      <c r="C62" s="1714"/>
      <c r="D62" s="1726"/>
      <c r="E62" s="1725"/>
      <c r="F62" s="1725"/>
      <c r="G62" s="1725"/>
      <c r="H62" s="17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customFormat="false" ht="55.5" hidden="false" customHeight="true" outlineLevel="0" collapsed="false">
      <c r="A63" s="1716"/>
      <c r="B63" s="1713"/>
      <c r="C63" s="1714"/>
      <c r="D63" s="1726"/>
      <c r="E63" s="1725"/>
      <c r="F63" s="1725"/>
      <c r="G63" s="1725"/>
      <c r="H63" s="17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customFormat="false" ht="60" hidden="false" customHeight="true" outlineLevel="0" collapsed="false">
      <c r="A64" s="1715" t="s">
        <v>699</v>
      </c>
      <c r="B64" s="1711"/>
      <c r="C64" s="1712"/>
      <c r="D64" s="1724" t="n">
        <v>9500</v>
      </c>
      <c r="E64" s="1727" t="s">
        <v>700</v>
      </c>
      <c r="F64" s="1727"/>
      <c r="G64" s="1727"/>
      <c r="H64" s="1727"/>
      <c r="I64" s="1"/>
      <c r="J64" s="1"/>
      <c r="K64" s="1"/>
      <c r="L64" s="1"/>
      <c r="M64" s="1"/>
      <c r="N64" s="1"/>
      <c r="O64" s="1"/>
      <c r="P64" s="1"/>
    </row>
    <row r="65" customFormat="false" ht="60" hidden="false" customHeight="true" outlineLevel="0" collapsed="false">
      <c r="A65" s="1715"/>
      <c r="B65" s="1711"/>
      <c r="C65" s="1712"/>
      <c r="D65" s="1724"/>
      <c r="E65" s="1727"/>
      <c r="F65" s="1727"/>
      <c r="G65" s="1727"/>
      <c r="H65" s="1727"/>
      <c r="I65" s="1"/>
      <c r="J65" s="1"/>
      <c r="K65" s="1"/>
      <c r="L65" s="1"/>
      <c r="M65" s="1"/>
      <c r="N65" s="1"/>
      <c r="O65" s="1"/>
      <c r="P65" s="1"/>
    </row>
    <row r="66" customFormat="false" ht="60" hidden="false" customHeight="true" outlineLevel="0" collapsed="false">
      <c r="A66" s="1715"/>
      <c r="B66" s="1711"/>
      <c r="C66" s="1712"/>
      <c r="D66" s="1724"/>
      <c r="E66" s="1727"/>
      <c r="F66" s="1727"/>
      <c r="G66" s="1727"/>
      <c r="H66" s="1727"/>
      <c r="I66" s="1"/>
      <c r="J66" s="1"/>
      <c r="K66" s="1"/>
      <c r="L66" s="1"/>
      <c r="M66" s="1"/>
      <c r="N66" s="1"/>
      <c r="O66" s="1"/>
      <c r="P66" s="1"/>
    </row>
    <row r="67" customFormat="false" ht="60" hidden="false" customHeight="true" outlineLevel="0" collapsed="false">
      <c r="A67" s="1715"/>
      <c r="B67" s="1711"/>
      <c r="C67" s="1712"/>
      <c r="D67" s="1724"/>
      <c r="E67" s="1727"/>
      <c r="F67" s="1727"/>
      <c r="G67" s="1727"/>
      <c r="H67" s="1727"/>
      <c r="I67" s="1"/>
      <c r="J67" s="1"/>
      <c r="K67" s="1"/>
      <c r="L67" s="1"/>
      <c r="M67" s="1"/>
      <c r="N67" s="1"/>
      <c r="O67" s="1"/>
      <c r="P67" s="1"/>
    </row>
    <row r="68" customFormat="false" ht="60" hidden="false" customHeight="true" outlineLevel="0" collapsed="false">
      <c r="A68" s="1715"/>
      <c r="B68" s="1711"/>
      <c r="C68" s="1712"/>
      <c r="D68" s="1724"/>
      <c r="E68" s="1727"/>
      <c r="F68" s="1727"/>
      <c r="G68" s="1727"/>
      <c r="H68" s="1727"/>
      <c r="I68" s="1"/>
      <c r="J68" s="1"/>
      <c r="K68" s="1"/>
      <c r="L68" s="1"/>
      <c r="M68" s="1"/>
      <c r="N68" s="1"/>
      <c r="O68" s="1"/>
      <c r="P68" s="1"/>
    </row>
    <row r="69" customFormat="false" ht="60" hidden="false" customHeight="true" outlineLevel="0" collapsed="false">
      <c r="A69" s="1716" t="s">
        <v>701</v>
      </c>
      <c r="B69" s="1713"/>
      <c r="C69" s="1714"/>
      <c r="D69" s="1726" t="n">
        <v>9500</v>
      </c>
      <c r="E69" s="1727"/>
      <c r="F69" s="1727"/>
      <c r="G69" s="1727"/>
      <c r="H69" s="1727"/>
      <c r="I69" s="1"/>
      <c r="J69" s="1"/>
      <c r="K69" s="1"/>
      <c r="L69" s="1"/>
      <c r="M69" s="1"/>
      <c r="N69" s="1"/>
      <c r="O69" s="1"/>
      <c r="P69" s="1"/>
    </row>
    <row r="70" customFormat="false" ht="60" hidden="false" customHeight="true" outlineLevel="0" collapsed="false">
      <c r="A70" s="1716"/>
      <c r="B70" s="1713"/>
      <c r="C70" s="1714"/>
      <c r="D70" s="1726"/>
      <c r="E70" s="1727"/>
      <c r="F70" s="1727"/>
      <c r="G70" s="1727"/>
      <c r="H70" s="1727"/>
      <c r="I70" s="1"/>
      <c r="J70" s="1"/>
      <c r="K70" s="1"/>
      <c r="L70" s="1"/>
      <c r="M70" s="1"/>
      <c r="N70" s="1"/>
      <c r="O70" s="1"/>
      <c r="P70" s="1"/>
    </row>
    <row r="71" customFormat="false" ht="60" hidden="false" customHeight="true" outlineLevel="0" collapsed="false">
      <c r="A71" s="1716"/>
      <c r="B71" s="1713"/>
      <c r="C71" s="1714"/>
      <c r="D71" s="1726"/>
      <c r="E71" s="1727"/>
      <c r="F71" s="1727"/>
      <c r="G71" s="1727"/>
      <c r="H71" s="1727"/>
      <c r="I71" s="1"/>
      <c r="J71" s="1"/>
      <c r="K71" s="1"/>
      <c r="L71" s="1"/>
      <c r="M71" s="1"/>
      <c r="N71" s="1"/>
      <c r="O71" s="1"/>
      <c r="P71" s="1"/>
    </row>
    <row r="72" customFormat="false" ht="60" hidden="false" customHeight="true" outlineLevel="0" collapsed="false">
      <c r="A72" s="1716"/>
      <c r="B72" s="1713"/>
      <c r="C72" s="1714"/>
      <c r="D72" s="1726"/>
      <c r="E72" s="1727"/>
      <c r="F72" s="1727"/>
      <c r="G72" s="1727"/>
      <c r="H72" s="1727"/>
      <c r="I72" s="1"/>
      <c r="J72" s="1"/>
      <c r="K72" s="1"/>
      <c r="L72" s="1"/>
      <c r="M72" s="1"/>
      <c r="N72" s="1"/>
      <c r="O72" s="1"/>
      <c r="P72" s="1"/>
    </row>
    <row r="73" customFormat="false" ht="60" hidden="false" customHeight="true" outlineLevel="0" collapsed="false">
      <c r="A73" s="1716"/>
      <c r="B73" s="1713"/>
      <c r="C73" s="1714"/>
      <c r="D73" s="1726"/>
      <c r="E73" s="1727"/>
      <c r="F73" s="1727"/>
      <c r="G73" s="1727"/>
      <c r="H73" s="1727"/>
      <c r="I73" s="1"/>
      <c r="J73" s="1"/>
      <c r="K73" s="1"/>
      <c r="L73" s="1"/>
      <c r="M73" s="1"/>
      <c r="N73" s="1"/>
      <c r="O73" s="1"/>
      <c r="P73" s="1"/>
    </row>
    <row r="74" customFormat="false" ht="60" hidden="false" customHeight="true" outlineLevel="0" collapsed="false">
      <c r="A74" s="1728" t="s">
        <v>702</v>
      </c>
      <c r="B74" s="1707"/>
      <c r="C74" s="1707"/>
      <c r="D74" s="1729" t="n">
        <v>14200</v>
      </c>
      <c r="E74" s="1730" t="s">
        <v>703</v>
      </c>
      <c r="F74" s="1730"/>
      <c r="G74" s="1730"/>
      <c r="H74" s="1730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customFormat="false" ht="60" hidden="false" customHeight="true" outlineLevel="0" collapsed="false">
      <c r="A75" s="1728"/>
      <c r="B75" s="1707"/>
      <c r="C75" s="1707"/>
      <c r="D75" s="1729"/>
      <c r="E75" s="1730"/>
      <c r="F75" s="1730"/>
      <c r="G75" s="1730"/>
      <c r="H75" s="1730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customFormat="false" ht="60" hidden="false" customHeight="true" outlineLevel="0" collapsed="false">
      <c r="A76" s="1728"/>
      <c r="B76" s="1707"/>
      <c r="C76" s="1707"/>
      <c r="D76" s="1729"/>
      <c r="E76" s="1730"/>
      <c r="F76" s="1730"/>
      <c r="G76" s="1730"/>
      <c r="H76" s="1730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customFormat="false" ht="60" hidden="false" customHeight="true" outlineLevel="0" collapsed="false">
      <c r="A77" s="1728"/>
      <c r="B77" s="1707"/>
      <c r="C77" s="1707"/>
      <c r="D77" s="1729"/>
      <c r="E77" s="1730"/>
      <c r="F77" s="1730"/>
      <c r="G77" s="1730"/>
      <c r="H77" s="1730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customFormat="false" ht="60" hidden="false" customHeight="true" outlineLevel="0" collapsed="false">
      <c r="A78" s="1728"/>
      <c r="B78" s="1707"/>
      <c r="C78" s="1707"/>
      <c r="D78" s="1729"/>
      <c r="E78" s="1730"/>
      <c r="F78" s="1730"/>
      <c r="G78" s="1730"/>
      <c r="H78" s="173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customFormat="false" ht="60" hidden="false" customHeight="true" outlineLevel="0" collapsed="false">
      <c r="A79" s="1728" t="s">
        <v>704</v>
      </c>
      <c r="B79" s="1615"/>
      <c r="C79" s="1615"/>
      <c r="D79" s="1731" t="n">
        <v>14200</v>
      </c>
      <c r="E79" s="1730"/>
      <c r="F79" s="1730"/>
      <c r="G79" s="1730"/>
      <c r="H79" s="1730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customFormat="false" ht="60" hidden="false" customHeight="true" outlineLevel="0" collapsed="false">
      <c r="A80" s="1728"/>
      <c r="B80" s="1615"/>
      <c r="C80" s="1615"/>
      <c r="D80" s="1731"/>
      <c r="E80" s="1730"/>
      <c r="F80" s="1730"/>
      <c r="G80" s="1730"/>
      <c r="H80" s="173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customFormat="false" ht="60" hidden="false" customHeight="true" outlineLevel="0" collapsed="false">
      <c r="A81" s="1728"/>
      <c r="B81" s="1615"/>
      <c r="C81" s="1615"/>
      <c r="D81" s="1731"/>
      <c r="E81" s="1730"/>
      <c r="F81" s="1730"/>
      <c r="G81" s="1730"/>
      <c r="H81" s="173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customFormat="false" ht="60" hidden="false" customHeight="true" outlineLevel="0" collapsed="false">
      <c r="A82" s="1728"/>
      <c r="B82" s="1615"/>
      <c r="C82" s="1615"/>
      <c r="D82" s="1731"/>
      <c r="E82" s="1730"/>
      <c r="F82" s="1730"/>
      <c r="G82" s="1730"/>
      <c r="H82" s="173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customFormat="false" ht="60" hidden="false" customHeight="true" outlineLevel="0" collapsed="false">
      <c r="A83" s="1728"/>
      <c r="B83" s="1615"/>
      <c r="C83" s="1615"/>
      <c r="D83" s="1731"/>
      <c r="E83" s="1730"/>
      <c r="F83" s="1730"/>
      <c r="G83" s="1730"/>
      <c r="H83" s="173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customFormat="false" ht="42" hidden="false" customHeight="true" outlineLevel="0" collapsed="false">
      <c r="A84" s="1715" t="s">
        <v>705</v>
      </c>
      <c r="B84" s="1711"/>
      <c r="C84" s="1732"/>
      <c r="D84" s="1729" t="n">
        <v>15300</v>
      </c>
      <c r="E84" s="1730"/>
      <c r="F84" s="1730"/>
      <c r="G84" s="1730"/>
      <c r="H84" s="173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customFormat="false" ht="42" hidden="false" customHeight="true" outlineLevel="0" collapsed="false">
      <c r="A85" s="1715"/>
      <c r="B85" s="1711"/>
      <c r="C85" s="1732"/>
      <c r="D85" s="1729"/>
      <c r="E85" s="1730"/>
      <c r="F85" s="1730"/>
      <c r="G85" s="1730"/>
      <c r="H85" s="173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customFormat="false" ht="42" hidden="false" customHeight="true" outlineLevel="0" collapsed="false">
      <c r="A86" s="1715"/>
      <c r="B86" s="1711"/>
      <c r="C86" s="1732"/>
      <c r="D86" s="1729"/>
      <c r="E86" s="1730"/>
      <c r="F86" s="1730"/>
      <c r="G86" s="1730"/>
      <c r="H86" s="173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customFormat="false" ht="42" hidden="false" customHeight="true" outlineLevel="0" collapsed="false">
      <c r="A87" s="1715"/>
      <c r="B87" s="1711"/>
      <c r="C87" s="1732"/>
      <c r="D87" s="1729"/>
      <c r="E87" s="1730"/>
      <c r="F87" s="1730"/>
      <c r="G87" s="1730"/>
      <c r="H87" s="173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customFormat="false" ht="42" hidden="false" customHeight="true" outlineLevel="0" collapsed="false">
      <c r="A88" s="1715"/>
      <c r="B88" s="1711"/>
      <c r="C88" s="1732"/>
      <c r="D88" s="1729"/>
      <c r="E88" s="1730"/>
      <c r="F88" s="1730"/>
      <c r="G88" s="1730"/>
      <c r="H88" s="173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customFormat="false" ht="60.75" hidden="false" customHeight="true" outlineLevel="0" collapsed="false">
      <c r="A89" s="1715" t="s">
        <v>706</v>
      </c>
      <c r="B89" s="1713"/>
      <c r="C89" s="1733"/>
      <c r="D89" s="1731" t="n">
        <v>15300</v>
      </c>
      <c r="E89" s="1730"/>
      <c r="F89" s="1730"/>
      <c r="G89" s="1730"/>
      <c r="H89" s="173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customFormat="false" ht="37.5" hidden="false" customHeight="true" outlineLevel="0" collapsed="false">
      <c r="A90" s="1715"/>
      <c r="B90" s="1713"/>
      <c r="C90" s="1733"/>
      <c r="D90" s="1731"/>
      <c r="E90" s="1730"/>
      <c r="F90" s="1730"/>
      <c r="G90" s="1730"/>
      <c r="H90" s="173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customFormat="false" ht="37.5" hidden="false" customHeight="true" outlineLevel="0" collapsed="false">
      <c r="A91" s="1715"/>
      <c r="B91" s="1713"/>
      <c r="C91" s="1733"/>
      <c r="D91" s="1731"/>
      <c r="E91" s="1730"/>
      <c r="F91" s="1730"/>
      <c r="G91" s="1730"/>
      <c r="H91" s="173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customFormat="false" ht="37.5" hidden="false" customHeight="true" outlineLevel="0" collapsed="false">
      <c r="A92" s="1715"/>
      <c r="B92" s="1713"/>
      <c r="C92" s="1733"/>
      <c r="D92" s="1731"/>
      <c r="E92" s="1730"/>
      <c r="F92" s="1730"/>
      <c r="G92" s="1730"/>
      <c r="H92" s="173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customFormat="false" ht="37.5" hidden="false" customHeight="true" outlineLevel="0" collapsed="false">
      <c r="A93" s="1715"/>
      <c r="B93" s="1713"/>
      <c r="C93" s="1733"/>
      <c r="D93" s="1731"/>
      <c r="E93" s="1730"/>
      <c r="F93" s="1730"/>
      <c r="G93" s="1730"/>
      <c r="H93" s="173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customFormat="false" ht="39" hidden="false" customHeight="true" outlineLevel="0" collapsed="false">
      <c r="A94" s="1717" t="s">
        <v>707</v>
      </c>
      <c r="B94" s="1718"/>
      <c r="C94" s="1719"/>
      <c r="D94" s="1729" t="n">
        <v>5500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customFormat="false" ht="39" hidden="false" customHeight="true" outlineLevel="0" collapsed="false">
      <c r="A95" s="1717"/>
      <c r="B95" s="1718"/>
      <c r="C95" s="1719"/>
      <c r="D95" s="1729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customFormat="false" ht="39" hidden="false" customHeight="true" outlineLevel="0" collapsed="false">
      <c r="A96" s="1717"/>
      <c r="B96" s="1718"/>
      <c r="C96" s="1719"/>
      <c r="D96" s="1729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customFormat="false" ht="39" hidden="false" customHeight="true" outlineLevel="0" collapsed="false">
      <c r="A97" s="1717"/>
      <c r="B97" s="1718"/>
      <c r="C97" s="1719"/>
      <c r="D97" s="1729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customFormat="false" ht="39" hidden="false" customHeight="true" outlineLevel="0" collapsed="false">
      <c r="A98" s="1734" t="s">
        <v>708</v>
      </c>
      <c r="B98" s="1735"/>
      <c r="C98" s="1736"/>
      <c r="D98" s="1737" t="n">
        <v>1200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customFormat="false" ht="39" hidden="false" customHeight="true" outlineLevel="0" collapsed="false">
      <c r="A99" s="1734"/>
      <c r="B99" s="1735"/>
      <c r="C99" s="1736"/>
      <c r="D99" s="1737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customFormat="false" ht="39" hidden="false" customHeight="true" outlineLevel="0" collapsed="false">
      <c r="A100" s="1734"/>
      <c r="B100" s="1735"/>
      <c r="C100" s="1736"/>
      <c r="D100" s="1737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customFormat="false" ht="39" hidden="false" customHeight="true" outlineLevel="0" collapsed="false">
      <c r="A101" s="1734"/>
      <c r="B101" s="1735"/>
      <c r="C101" s="1736"/>
      <c r="D101" s="1737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customFormat="false" ht="39" hidden="false" customHeight="true" outlineLevel="0" collapsed="false">
      <c r="A102" s="1734" t="s">
        <v>709</v>
      </c>
      <c r="B102" s="1738"/>
      <c r="C102" s="1736"/>
      <c r="D102" s="1737" t="n">
        <v>1200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customFormat="false" ht="39" hidden="false" customHeight="true" outlineLevel="0" collapsed="false">
      <c r="A103" s="1734"/>
      <c r="B103" s="1738"/>
      <c r="C103" s="1736"/>
      <c r="D103" s="1737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customFormat="false" ht="39" hidden="false" customHeight="true" outlineLevel="0" collapsed="false">
      <c r="A104" s="1734"/>
      <c r="B104" s="1738"/>
      <c r="C104" s="1736"/>
      <c r="D104" s="1737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customFormat="false" ht="39" hidden="false" customHeight="true" outlineLevel="0" collapsed="false">
      <c r="A105" s="1734"/>
      <c r="B105" s="1738"/>
      <c r="C105" s="1736"/>
      <c r="D105" s="1737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customFormat="false" ht="62.25" hidden="false" customHeight="true" outlineLevel="0" collapsed="false">
      <c r="A106" s="1739" t="s">
        <v>710</v>
      </c>
      <c r="B106" s="1735"/>
      <c r="C106" s="1736"/>
      <c r="D106" s="1737" t="n">
        <v>4500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customFormat="false" ht="62.25" hidden="false" customHeight="true" outlineLevel="0" collapsed="false">
      <c r="A107" s="1739" t="s">
        <v>711</v>
      </c>
      <c r="B107" s="1735"/>
      <c r="C107" s="1736"/>
      <c r="D107" s="1737" t="n">
        <v>5500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customFormat="false" ht="62.25" hidden="false" customHeight="true" outlineLevel="0" collapsed="false">
      <c r="A108" s="1739" t="s">
        <v>712</v>
      </c>
      <c r="B108" s="1735"/>
      <c r="C108" s="1736"/>
      <c r="D108" s="1737" t="n">
        <v>6600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customFormat="false" ht="62.25" hidden="false" customHeight="true" outlineLevel="0" collapsed="false">
      <c r="A109" s="1739" t="s">
        <v>713</v>
      </c>
      <c r="B109" s="1735"/>
      <c r="C109" s="1736"/>
      <c r="D109" s="1737" t="n">
        <v>4500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customFormat="false" ht="62.25" hidden="false" customHeight="true" outlineLevel="0" collapsed="false">
      <c r="A110" s="1739" t="s">
        <v>714</v>
      </c>
      <c r="B110" s="1735"/>
      <c r="C110" s="1736"/>
      <c r="D110" s="1737" t="n">
        <v>6500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customFormat="false" ht="62.25" hidden="false" customHeight="true" outlineLevel="0" collapsed="false">
      <c r="A111" s="1739" t="s">
        <v>715</v>
      </c>
      <c r="B111" s="1735"/>
      <c r="C111" s="1736"/>
      <c r="D111" s="1737" t="n">
        <v>8700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customFormat="false" ht="62.25" hidden="false" customHeight="true" outlineLevel="0" collapsed="false">
      <c r="A112" s="1739" t="s">
        <v>716</v>
      </c>
      <c r="B112" s="1735"/>
      <c r="C112" s="1736"/>
      <c r="D112" s="1737" t="n">
        <v>11100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customFormat="false" ht="62.25" hidden="false" customHeight="true" outlineLevel="0" collapsed="false">
      <c r="A113" s="1740" t="s">
        <v>717</v>
      </c>
      <c r="B113" s="1735"/>
      <c r="C113" s="1736"/>
      <c r="D113" s="1737" t="n">
        <v>12000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customFormat="false" ht="62.25" hidden="false" customHeight="true" outlineLevel="0" collapsed="false">
      <c r="A114" s="1740" t="s">
        <v>718</v>
      </c>
      <c r="B114" s="1735"/>
      <c r="C114" s="1736"/>
      <c r="D114" s="1737" t="n">
        <v>14500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customFormat="false" ht="125.25" hidden="false" customHeight="true" outlineLevel="0" collapsed="false">
      <c r="A115" s="1739" t="s">
        <v>719</v>
      </c>
      <c r="B115" s="1735"/>
      <c r="C115" s="1608"/>
      <c r="D115" s="1741" t="n">
        <v>6400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customFormat="false" ht="19.5" hidden="false" customHeight="true" outlineLevel="0" collapsed="false">
      <c r="A116" s="1742" t="s">
        <v>720</v>
      </c>
      <c r="B116" s="1743"/>
      <c r="C116" s="1743"/>
      <c r="D116" s="1741" t="n">
        <v>5300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customFormat="false" ht="19.5" hidden="false" customHeight="true" outlineLevel="0" collapsed="false">
      <c r="A117" s="1742"/>
      <c r="B117" s="1743"/>
      <c r="C117" s="1743"/>
      <c r="D117" s="174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customFormat="false" ht="19.5" hidden="false" customHeight="true" outlineLevel="0" collapsed="false">
      <c r="A118" s="1742"/>
      <c r="B118" s="1743"/>
      <c r="C118" s="1743"/>
      <c r="D118" s="174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customFormat="false" ht="19.5" hidden="false" customHeight="true" outlineLevel="0" collapsed="false">
      <c r="A119" s="1742"/>
      <c r="B119" s="1743"/>
      <c r="C119" s="1743"/>
      <c r="D119" s="174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customFormat="false" ht="19.5" hidden="false" customHeight="true" outlineLevel="0" collapsed="false">
      <c r="A120" s="1742"/>
      <c r="B120" s="1743"/>
      <c r="C120" s="1743"/>
      <c r="D120" s="174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customFormat="false" ht="19.5" hidden="false" customHeight="true" outlineLevel="0" collapsed="false">
      <c r="A121" s="1742"/>
      <c r="B121" s="1743"/>
      <c r="C121" s="1743"/>
      <c r="D121" s="174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customFormat="false" ht="19.5" hidden="false" customHeight="true" outlineLevel="0" collapsed="false">
      <c r="A122" s="1742"/>
      <c r="B122" s="1743"/>
      <c r="C122" s="1743"/>
      <c r="D122" s="174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customFormat="false" ht="186.75" hidden="false" customHeight="true" outlineLevel="0" collapsed="false">
      <c r="A123" s="1734" t="s">
        <v>721</v>
      </c>
      <c r="B123" s="1735"/>
      <c r="C123" s="1736"/>
      <c r="D123" s="1737" t="n">
        <v>600</v>
      </c>
      <c r="E123" s="1"/>
      <c r="F123" s="1"/>
      <c r="G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customFormat="false" ht="166.5" hidden="false" customHeight="true" outlineLevel="0" collapsed="false">
      <c r="A124" s="1716" t="s">
        <v>722</v>
      </c>
      <c r="B124" s="1744"/>
      <c r="C124" s="1745"/>
      <c r="D124" s="1731" t="n">
        <v>500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customFormat="false" ht="15.75" hidden="false" customHeight="false" outlineLevel="0" collapsed="false">
      <c r="A125" s="1746"/>
      <c r="B125" s="1"/>
      <c r="C125" s="1"/>
      <c r="D125" s="9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customFormat="false" ht="15.75" hidden="false" customHeight="false" outlineLevel="0" collapsed="false">
      <c r="A126" s="1746"/>
      <c r="B126" s="1"/>
      <c r="C126" s="1"/>
      <c r="D126" s="9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customFormat="false" ht="15.75" hidden="false" customHeight="false" outlineLevel="0" collapsed="false">
      <c r="A127" s="1746"/>
      <c r="B127" s="1"/>
      <c r="C127" s="1"/>
      <c r="D127" s="9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customFormat="false" ht="15.75" hidden="false" customHeight="false" outlineLevel="0" collapsed="false">
      <c r="A128" s="1746"/>
      <c r="B128" s="1"/>
      <c r="C128" s="1"/>
      <c r="D128" s="9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customFormat="false" ht="15.75" hidden="false" customHeight="false" outlineLevel="0" collapsed="false">
      <c r="A129" s="1746"/>
      <c r="B129" s="1"/>
      <c r="C129" s="1"/>
      <c r="D129" s="9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customFormat="false" ht="15.75" hidden="false" customHeight="false" outlineLevel="0" collapsed="false">
      <c r="A130" s="1746"/>
      <c r="B130" s="1"/>
      <c r="C130" s="1"/>
      <c r="D130" s="9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customFormat="false" ht="15.75" hidden="false" customHeight="false" outlineLevel="0" collapsed="false">
      <c r="A131" s="1746"/>
      <c r="B131" s="1"/>
      <c r="C131" s="1"/>
      <c r="D131" s="9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customFormat="false" ht="15.75" hidden="false" customHeight="false" outlineLevel="0" collapsed="false">
      <c r="A132" s="1746"/>
      <c r="B132" s="1"/>
      <c r="C132" s="1"/>
      <c r="D132" s="9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customFormat="false" ht="15.75" hidden="false" customHeight="false" outlineLevel="0" collapsed="false">
      <c r="A133" s="1746"/>
      <c r="B133" s="1"/>
      <c r="C133" s="1"/>
      <c r="D133" s="9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customFormat="false" ht="15.75" hidden="false" customHeight="false" outlineLevel="0" collapsed="false">
      <c r="A134" s="1746"/>
      <c r="B134" s="1"/>
      <c r="C134" s="1"/>
      <c r="D134" s="9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customFormat="false" ht="15.75" hidden="false" customHeight="false" outlineLevel="0" collapsed="false">
      <c r="A135" s="1746"/>
      <c r="B135" s="1"/>
      <c r="C135" s="1"/>
      <c r="D135" s="9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customFormat="false" ht="15.75" hidden="false" customHeight="false" outlineLevel="0" collapsed="false">
      <c r="A136" s="1746"/>
      <c r="B136" s="1"/>
      <c r="C136" s="1"/>
      <c r="D136" s="9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customFormat="false" ht="15.75" hidden="false" customHeight="false" outlineLevel="0" collapsed="false">
      <c r="A137" s="1746"/>
      <c r="B137" s="1"/>
      <c r="C137" s="1"/>
      <c r="D137" s="9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customFormat="false" ht="15.75" hidden="false" customHeight="false" outlineLevel="0" collapsed="false">
      <c r="A138" s="1746"/>
      <c r="B138" s="1"/>
      <c r="C138" s="1"/>
      <c r="D138" s="9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customFormat="false" ht="15.75" hidden="false" customHeight="false" outlineLevel="0" collapsed="false">
      <c r="A139" s="1746"/>
      <c r="B139" s="1"/>
      <c r="C139" s="1"/>
      <c r="D139" s="9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customFormat="false" ht="15.75" hidden="false" customHeight="false" outlineLevel="0" collapsed="false">
      <c r="A140" s="1746"/>
      <c r="B140" s="1"/>
      <c r="C140" s="1"/>
      <c r="D140" s="9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customFormat="false" ht="15.75" hidden="false" customHeight="false" outlineLevel="0" collapsed="false">
      <c r="A141" s="1746"/>
      <c r="B141" s="1"/>
      <c r="C141" s="1"/>
      <c r="D141" s="96"/>
      <c r="O141" s="1"/>
      <c r="P141" s="1"/>
      <c r="Q141" s="1"/>
      <c r="R141" s="1"/>
      <c r="S141" s="1"/>
      <c r="T141" s="1"/>
    </row>
  </sheetData>
  <mergeCells count="95">
    <mergeCell ref="A2:C2"/>
    <mergeCell ref="D2:D3"/>
    <mergeCell ref="A4:A8"/>
    <mergeCell ref="B4:B8"/>
    <mergeCell ref="C4:C8"/>
    <mergeCell ref="D4:D8"/>
    <mergeCell ref="A9:A13"/>
    <mergeCell ref="B9:B13"/>
    <mergeCell ref="C9:C13"/>
    <mergeCell ref="D9:D13"/>
    <mergeCell ref="A14:A18"/>
    <mergeCell ref="B14:B18"/>
    <mergeCell ref="C14:C18"/>
    <mergeCell ref="D14:D18"/>
    <mergeCell ref="A19:A23"/>
    <mergeCell ref="B19:B23"/>
    <mergeCell ref="C19:C23"/>
    <mergeCell ref="D19:D23"/>
    <mergeCell ref="A24:A28"/>
    <mergeCell ref="B24:B28"/>
    <mergeCell ref="C24:C28"/>
    <mergeCell ref="D24:D28"/>
    <mergeCell ref="A29:A33"/>
    <mergeCell ref="B29:B33"/>
    <mergeCell ref="C29:C33"/>
    <mergeCell ref="D29:D33"/>
    <mergeCell ref="A34:A38"/>
    <mergeCell ref="B34:B38"/>
    <mergeCell ref="C34:C38"/>
    <mergeCell ref="D34:D38"/>
    <mergeCell ref="A39:A43"/>
    <mergeCell ref="B39:B43"/>
    <mergeCell ref="C39:C43"/>
    <mergeCell ref="D39:D43"/>
    <mergeCell ref="A44:A48"/>
    <mergeCell ref="B44:B48"/>
    <mergeCell ref="C44:C48"/>
    <mergeCell ref="D44:D48"/>
    <mergeCell ref="A49:A53"/>
    <mergeCell ref="B49:B53"/>
    <mergeCell ref="C49:C53"/>
    <mergeCell ref="D49:D53"/>
    <mergeCell ref="A54:A58"/>
    <mergeCell ref="B54:B58"/>
    <mergeCell ref="C54:C58"/>
    <mergeCell ref="D54:D58"/>
    <mergeCell ref="E54:H63"/>
    <mergeCell ref="A59:A63"/>
    <mergeCell ref="B59:B63"/>
    <mergeCell ref="C59:C63"/>
    <mergeCell ref="D59:D63"/>
    <mergeCell ref="A64:A68"/>
    <mergeCell ref="B64:B68"/>
    <mergeCell ref="C64:C68"/>
    <mergeCell ref="D64:D68"/>
    <mergeCell ref="E64:H73"/>
    <mergeCell ref="A69:A73"/>
    <mergeCell ref="B69:B73"/>
    <mergeCell ref="C69:C73"/>
    <mergeCell ref="D69:D73"/>
    <mergeCell ref="A74:A78"/>
    <mergeCell ref="B74:B78"/>
    <mergeCell ref="C74:C78"/>
    <mergeCell ref="D74:D78"/>
    <mergeCell ref="E74:H93"/>
    <mergeCell ref="A79:A83"/>
    <mergeCell ref="B79:B83"/>
    <mergeCell ref="C79:C83"/>
    <mergeCell ref="D79:D83"/>
    <mergeCell ref="A84:A88"/>
    <mergeCell ref="B84:B88"/>
    <mergeCell ref="C84:C88"/>
    <mergeCell ref="D84:D88"/>
    <mergeCell ref="A89:A93"/>
    <mergeCell ref="B89:B93"/>
    <mergeCell ref="C89:C93"/>
    <mergeCell ref="D89:D93"/>
    <mergeCell ref="A94:A97"/>
    <mergeCell ref="B94:B97"/>
    <mergeCell ref="C94:C97"/>
    <mergeCell ref="D94:D97"/>
    <mergeCell ref="A98:A101"/>
    <mergeCell ref="B98:B101"/>
    <mergeCell ref="C98:C101"/>
    <mergeCell ref="D98:D101"/>
    <mergeCell ref="A102:A105"/>
    <mergeCell ref="B102:B105"/>
    <mergeCell ref="C102:C105"/>
    <mergeCell ref="D102:D105"/>
    <mergeCell ref="C106:C108"/>
    <mergeCell ref="C109:C114"/>
    <mergeCell ref="A116:A122"/>
    <mergeCell ref="B116:B122"/>
    <mergeCell ref="C116:C122"/>
    <mergeCell ref="D116:D122"/>
  </mergeCells>
  <hyperlinks>
    <hyperlink ref="A1" location="Главная!A1" display="Вернуться на главную страницу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21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1" width="9.13"/>
    <col collapsed="false" customWidth="true" hidden="false" outlineLevel="0" max="2" min="2" style="1" width="29.86"/>
    <col collapsed="false" customWidth="true" hidden="false" outlineLevel="0" max="3" min="3" style="1" width="5.7"/>
    <col collapsed="false" customWidth="true" hidden="true" outlineLevel="0" max="4" min="4" style="1" width="7"/>
    <col collapsed="false" customWidth="true" hidden="true" outlineLevel="0" max="6" min="5" style="98" width="5.86"/>
    <col collapsed="false" customWidth="true" hidden="true" outlineLevel="0" max="7" min="7" style="1" width="5.7"/>
    <col collapsed="false" customWidth="true" hidden="true" outlineLevel="0" max="8" min="8" style="1" width="5.86"/>
    <col collapsed="false" customWidth="true" hidden="true" outlineLevel="0" max="9" min="9" style="1" width="5.43"/>
    <col collapsed="false" customWidth="true" hidden="false" outlineLevel="0" max="58" min="10" style="1" width="6.15"/>
    <col collapsed="false" customWidth="true" hidden="false" outlineLevel="0" max="1025" min="59" style="1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218" t="s">
        <v>224</v>
      </c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" hidden="false" customHeight="false" outlineLevel="0" collapsed="false"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</row>
    <row r="3" customFormat="false" ht="15.75" hidden="false" customHeight="false" outlineLevel="0" collapsed="false">
      <c r="B3" s="219" t="s">
        <v>225</v>
      </c>
      <c r="D3" s="64"/>
      <c r="E3" s="220"/>
      <c r="F3" s="220"/>
      <c r="G3" s="64"/>
      <c r="H3" s="221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</row>
    <row r="4" customFormat="false" ht="26.25" hidden="true" customHeight="true" outlineLevel="0" collapsed="false">
      <c r="C4" s="222" t="s">
        <v>226</v>
      </c>
      <c r="D4" s="223"/>
      <c r="E4" s="224"/>
      <c r="F4" s="224"/>
      <c r="G4" s="223"/>
      <c r="H4" s="225" t="n">
        <v>350</v>
      </c>
    </row>
    <row r="5" customFormat="false" ht="15" hidden="false" customHeight="false" outlineLevel="0" collapsed="false">
      <c r="B5" s="226" t="s">
        <v>227</v>
      </c>
      <c r="C5" s="227" t="n">
        <v>95</v>
      </c>
      <c r="D5" s="228"/>
      <c r="E5" s="229"/>
      <c r="F5" s="229"/>
      <c r="G5" s="229"/>
      <c r="H5" s="230"/>
      <c r="I5" s="230"/>
      <c r="K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</row>
    <row r="6" customFormat="false" ht="15" hidden="false" customHeight="false" outlineLevel="0" collapsed="false">
      <c r="B6" s="231" t="s">
        <v>228</v>
      </c>
      <c r="C6" s="232" t="n">
        <v>85</v>
      </c>
      <c r="D6" s="228"/>
      <c r="E6" s="229"/>
      <c r="F6" s="229"/>
      <c r="G6" s="229"/>
      <c r="H6" s="64"/>
      <c r="J6" s="230"/>
      <c r="K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</row>
    <row r="7" customFormat="false" ht="15" hidden="false" customHeight="false" outlineLevel="0" collapsed="false">
      <c r="B7" s="231" t="s">
        <v>229</v>
      </c>
      <c r="C7" s="232" t="n">
        <v>20</v>
      </c>
      <c r="D7" s="228"/>
      <c r="E7" s="229"/>
      <c r="F7" s="229"/>
      <c r="G7" s="229"/>
      <c r="H7" s="64"/>
      <c r="I7" s="230"/>
      <c r="J7" s="230"/>
      <c r="K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</row>
    <row r="8" customFormat="false" ht="15.75" hidden="false" customHeight="false" outlineLevel="0" collapsed="false">
      <c r="B8" s="233" t="s">
        <v>230</v>
      </c>
      <c r="C8" s="234" t="n">
        <f aca="false">(C5+C6)/2-C7</f>
        <v>70</v>
      </c>
      <c r="D8" s="235"/>
      <c r="E8" s="235"/>
      <c r="F8" s="235"/>
      <c r="G8" s="235"/>
      <c r="H8" s="64"/>
      <c r="I8" s="230"/>
      <c r="J8" s="230"/>
      <c r="K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</row>
    <row r="9" customFormat="false" ht="15.75" hidden="false" customHeight="false" outlineLevel="0" collapsed="false">
      <c r="B9" s="236"/>
      <c r="C9" s="237"/>
      <c r="D9" s="235"/>
      <c r="E9" s="235"/>
      <c r="F9" s="235"/>
      <c r="G9" s="235"/>
      <c r="H9" s="64"/>
      <c r="I9" s="230"/>
      <c r="J9" s="230"/>
      <c r="K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</row>
    <row r="10" customFormat="false" ht="15" hidden="false" customHeight="false" outlineLevel="0" collapsed="false">
      <c r="B10" s="238" t="s">
        <v>231</v>
      </c>
      <c r="C10" s="227" t="n">
        <v>1000</v>
      </c>
      <c r="D10" s="228" t="n">
        <f aca="false">C10*(1+C11%)</f>
        <v>1050</v>
      </c>
      <c r="E10" s="229"/>
      <c r="F10" s="229"/>
      <c r="G10" s="229"/>
      <c r="H10" s="64"/>
      <c r="K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</row>
    <row r="11" customFormat="false" ht="14.25" hidden="false" customHeight="true" outlineLevel="0" collapsed="false">
      <c r="B11" s="239" t="s">
        <v>232</v>
      </c>
      <c r="C11" s="232" t="n">
        <v>5</v>
      </c>
      <c r="D11" s="228" t="n">
        <f aca="false">C10*(1-C11%)</f>
        <v>950</v>
      </c>
      <c r="E11" s="229"/>
      <c r="F11" s="229"/>
      <c r="G11" s="229"/>
      <c r="H11" s="64"/>
      <c r="J11" s="240" t="n">
        <f aca="false">C10*(C11/100+1)</f>
        <v>1050</v>
      </c>
      <c r="K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</row>
    <row r="12" customFormat="false" ht="18" hidden="false" customHeight="true" outlineLevel="0" collapsed="false">
      <c r="B12" s="233" t="s">
        <v>233</v>
      </c>
      <c r="C12" s="241" t="n">
        <v>4</v>
      </c>
      <c r="D12" s="228"/>
      <c r="E12" s="229"/>
      <c r="F12" s="229"/>
      <c r="G12" s="229"/>
      <c r="H12" s="64"/>
      <c r="J12" s="240" t="n">
        <f aca="false">C10*ABS(C12/100-1)</f>
        <v>960</v>
      </c>
      <c r="K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</row>
    <row r="13" customFormat="false" ht="16.5" hidden="false" customHeight="true" outlineLevel="0" collapsed="false">
      <c r="C13" s="242"/>
      <c r="D13" s="242"/>
      <c r="E13" s="243"/>
      <c r="F13" s="243"/>
      <c r="G13" s="242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AD13" s="230"/>
      <c r="AE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</row>
    <row r="14" customFormat="false" ht="30.75" hidden="true" customHeight="true" outlineLevel="0" collapsed="false">
      <c r="C14" s="242"/>
      <c r="D14" s="242"/>
      <c r="E14" s="243"/>
      <c r="F14" s="243"/>
      <c r="G14" s="242"/>
      <c r="H14" s="230"/>
      <c r="I14" s="230"/>
      <c r="J14" s="244" t="s">
        <v>234</v>
      </c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30"/>
      <c r="BB14" s="230"/>
      <c r="BC14" s="230"/>
      <c r="BD14" s="230"/>
      <c r="BE14" s="230"/>
      <c r="BF14" s="230"/>
    </row>
    <row r="15" customFormat="false" ht="14.25" hidden="true" customHeight="true" outlineLevel="0" collapsed="false">
      <c r="J15" s="245" t="s">
        <v>235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30"/>
      <c r="V15" s="245" t="s">
        <v>236</v>
      </c>
      <c r="W15" s="245"/>
      <c r="X15" s="245"/>
      <c r="Y15" s="245"/>
      <c r="Z15" s="245"/>
      <c r="AA15" s="245"/>
      <c r="AB15" s="245"/>
      <c r="AC15" s="245"/>
      <c r="AD15" s="245"/>
      <c r="AE15" s="245"/>
      <c r="AH15" s="246" t="s">
        <v>235</v>
      </c>
      <c r="AI15" s="246"/>
      <c r="AJ15" s="246"/>
      <c r="AK15" s="246"/>
      <c r="AL15" s="246"/>
      <c r="AM15" s="246"/>
      <c r="AN15" s="246"/>
      <c r="AO15" s="246"/>
      <c r="AP15" s="246"/>
      <c r="AR15" s="247" t="s">
        <v>236</v>
      </c>
      <c r="AS15" s="247"/>
      <c r="AT15" s="247"/>
      <c r="AU15" s="247"/>
      <c r="AV15" s="247"/>
      <c r="AW15" s="247"/>
      <c r="AX15" s="247"/>
      <c r="AY15" s="247"/>
      <c r="AZ15" s="247"/>
      <c r="BA15" s="230"/>
      <c r="BB15" s="230"/>
      <c r="BC15" s="230"/>
      <c r="BD15" s="230"/>
      <c r="BE15" s="230"/>
      <c r="BF15" s="230"/>
    </row>
    <row r="16" customFormat="false" ht="14.25" hidden="true" customHeight="true" outlineLevel="0" collapsed="false">
      <c r="J16" s="248" t="s">
        <v>124</v>
      </c>
      <c r="K16" s="249" t="n">
        <v>160</v>
      </c>
      <c r="L16" s="250" t="n">
        <v>200</v>
      </c>
      <c r="M16" s="250" t="n">
        <v>260</v>
      </c>
      <c r="N16" s="251" t="n">
        <v>300</v>
      </c>
      <c r="O16" s="251"/>
      <c r="P16" s="251" t="n">
        <v>360</v>
      </c>
      <c r="Q16" s="251"/>
      <c r="R16" s="252" t="n">
        <v>400</v>
      </c>
      <c r="S16" s="252"/>
      <c r="T16" s="242"/>
      <c r="U16" s="230"/>
      <c r="V16" s="253" t="s">
        <v>124</v>
      </c>
      <c r="W16" s="254" t="n">
        <v>160</v>
      </c>
      <c r="X16" s="251" t="n">
        <v>200</v>
      </c>
      <c r="Y16" s="251" t="n">
        <v>260</v>
      </c>
      <c r="Z16" s="251" t="n">
        <v>300</v>
      </c>
      <c r="AA16" s="251"/>
      <c r="AB16" s="251" t="n">
        <v>360</v>
      </c>
      <c r="AC16" s="251"/>
      <c r="AD16" s="252" t="n">
        <v>400</v>
      </c>
      <c r="AE16" s="252"/>
      <c r="AF16" s="230"/>
      <c r="AG16" s="230"/>
      <c r="AH16" s="255" t="s">
        <v>124</v>
      </c>
      <c r="AI16" s="256" t="n">
        <v>160</v>
      </c>
      <c r="AJ16" s="257" t="n">
        <v>200</v>
      </c>
      <c r="AK16" s="258" t="n">
        <v>260</v>
      </c>
      <c r="AL16" s="258" t="n">
        <v>300</v>
      </c>
      <c r="AM16" s="258"/>
      <c r="AN16" s="258" t="n">
        <v>360</v>
      </c>
      <c r="AO16" s="258" t="n">
        <v>400</v>
      </c>
      <c r="AP16" s="258"/>
      <c r="AQ16" s="230"/>
      <c r="AR16" s="259" t="s">
        <v>124</v>
      </c>
      <c r="AS16" s="256" t="n">
        <v>160</v>
      </c>
      <c r="AT16" s="257" t="n">
        <v>200</v>
      </c>
      <c r="AU16" s="258" t="n">
        <v>260</v>
      </c>
      <c r="AV16" s="258" t="n">
        <v>300</v>
      </c>
      <c r="AW16" s="258"/>
      <c r="AX16" s="258" t="n">
        <v>360</v>
      </c>
      <c r="AY16" s="258" t="n">
        <v>400</v>
      </c>
      <c r="AZ16" s="258"/>
      <c r="BA16" s="230"/>
      <c r="BB16" s="230"/>
      <c r="BC16" s="230"/>
      <c r="BD16" s="230"/>
      <c r="BE16" s="230"/>
      <c r="BF16" s="230"/>
    </row>
    <row r="17" customFormat="false" ht="18" hidden="true" customHeight="true" outlineLevel="0" collapsed="false">
      <c r="J17" s="260" t="s">
        <v>237</v>
      </c>
      <c r="K17" s="249"/>
      <c r="L17" s="250"/>
      <c r="M17" s="250"/>
      <c r="N17" s="261" t="n">
        <v>1</v>
      </c>
      <c r="O17" s="261" t="n">
        <v>2</v>
      </c>
      <c r="P17" s="262" t="n">
        <v>1</v>
      </c>
      <c r="Q17" s="261" t="n">
        <v>2</v>
      </c>
      <c r="R17" s="261" t="n">
        <v>1</v>
      </c>
      <c r="S17" s="263" t="n">
        <v>2</v>
      </c>
      <c r="T17" s="242"/>
      <c r="U17" s="230"/>
      <c r="V17" s="264" t="s">
        <v>237</v>
      </c>
      <c r="W17" s="254"/>
      <c r="X17" s="251"/>
      <c r="Y17" s="251"/>
      <c r="Z17" s="265" t="n">
        <v>1</v>
      </c>
      <c r="AA17" s="265" t="n">
        <v>2</v>
      </c>
      <c r="AB17" s="265" t="n">
        <v>1</v>
      </c>
      <c r="AC17" s="265" t="n">
        <v>2</v>
      </c>
      <c r="AD17" s="265" t="n">
        <v>1</v>
      </c>
      <c r="AE17" s="266" t="n">
        <v>2</v>
      </c>
      <c r="AF17" s="230"/>
      <c r="AG17" s="230"/>
      <c r="AH17" s="267" t="s">
        <v>237</v>
      </c>
      <c r="AI17" s="256"/>
      <c r="AJ17" s="268"/>
      <c r="AK17" s="258"/>
      <c r="AL17" s="259" t="n">
        <v>1</v>
      </c>
      <c r="AM17" s="259" t="n">
        <v>2</v>
      </c>
      <c r="AN17" s="258"/>
      <c r="AO17" s="259" t="n">
        <v>1</v>
      </c>
      <c r="AP17" s="259" t="n">
        <v>2</v>
      </c>
      <c r="AQ17" s="230"/>
      <c r="AR17" s="259" t="s">
        <v>237</v>
      </c>
      <c r="AS17" s="256"/>
      <c r="AT17" s="268"/>
      <c r="AU17" s="258"/>
      <c r="AV17" s="259" t="n">
        <v>1</v>
      </c>
      <c r="AW17" s="259" t="n">
        <v>2</v>
      </c>
      <c r="AX17" s="258"/>
      <c r="AY17" s="259" t="n">
        <v>1</v>
      </c>
      <c r="AZ17" s="259" t="n">
        <v>2</v>
      </c>
      <c r="BA17" s="230"/>
      <c r="BB17" s="230"/>
      <c r="BC17" s="230"/>
      <c r="BD17" s="230"/>
      <c r="BE17" s="230"/>
      <c r="BF17" s="230"/>
    </row>
    <row r="18" customFormat="false" ht="18" hidden="true" customHeight="true" outlineLevel="0" collapsed="false">
      <c r="J18" s="269" t="n">
        <v>65</v>
      </c>
      <c r="K18" s="270" t="n">
        <f aca="false">K20*0.71</f>
        <v>182.38338</v>
      </c>
      <c r="L18" s="270" t="n">
        <f aca="false">L20*0.71</f>
        <v>202.6482</v>
      </c>
      <c r="M18" s="270" t="n">
        <f aca="false">M20*0.71</f>
        <v>261.01872</v>
      </c>
      <c r="N18" s="270" t="n">
        <f aca="false">N20*0.71</f>
        <v>280.433825552707</v>
      </c>
      <c r="O18" s="270" t="n">
        <f aca="false">O20*0.71</f>
        <v>375.5616</v>
      </c>
      <c r="P18" s="270"/>
      <c r="Q18" s="270" t="n">
        <f aca="false">Q20*0.71</f>
        <v>403.412628</v>
      </c>
      <c r="R18" s="270" t="n">
        <f aca="false">R20*0.71</f>
        <v>415.604852032608</v>
      </c>
      <c r="S18" s="271" t="n">
        <f aca="false">S20*0.71</f>
        <v>541.32672</v>
      </c>
      <c r="T18" s="272"/>
      <c r="U18" s="230"/>
      <c r="V18" s="273" t="n">
        <v>65</v>
      </c>
      <c r="W18" s="274" t="n">
        <v>1.8</v>
      </c>
      <c r="X18" s="275" t="n">
        <v>1.75</v>
      </c>
      <c r="Y18" s="275" t="n">
        <v>1.7</v>
      </c>
      <c r="Z18" s="275" t="n">
        <v>1.65</v>
      </c>
      <c r="AA18" s="275" t="n">
        <v>1.65</v>
      </c>
      <c r="AB18" s="275"/>
      <c r="AC18" s="275" t="n">
        <v>1.6</v>
      </c>
      <c r="AD18" s="275" t="n">
        <v>1.55</v>
      </c>
      <c r="AE18" s="276" t="n">
        <v>1.55</v>
      </c>
      <c r="AF18" s="230"/>
      <c r="AG18" s="230"/>
      <c r="AH18" s="277" t="n">
        <v>55</v>
      </c>
      <c r="AI18" s="278" t="n">
        <f aca="false">AI19*0.55</f>
        <v>115.851978</v>
      </c>
      <c r="AJ18" s="278" t="n">
        <f aca="false">AJ19*0.55</f>
        <v>128.72442</v>
      </c>
      <c r="AK18" s="278" t="n">
        <f aca="false">AK19*0.55</f>
        <v>165.802032</v>
      </c>
      <c r="AL18" s="278" t="n">
        <f aca="false">AL19*0.55</f>
        <v>178.134725808832</v>
      </c>
      <c r="AM18" s="278" t="n">
        <f aca="false">AM19*0.55</f>
        <v>238.56096</v>
      </c>
      <c r="AN18" s="278" t="n">
        <f aca="false">AN19*0.55</f>
        <v>256.2522468</v>
      </c>
      <c r="AO18" s="278" t="n">
        <f aca="false">AO19*0.55</f>
        <v>263.996884882685</v>
      </c>
      <c r="AP18" s="278" t="n">
        <f aca="false">AP19*0.55</f>
        <v>343.856832</v>
      </c>
      <c r="AQ18" s="230"/>
      <c r="AR18" s="259" t="n">
        <v>55</v>
      </c>
      <c r="AS18" s="279" t="n">
        <v>1.85</v>
      </c>
      <c r="AT18" s="279" t="n">
        <v>1.8</v>
      </c>
      <c r="AU18" s="279" t="n">
        <v>1.75</v>
      </c>
      <c r="AV18" s="279" t="n">
        <v>1.7</v>
      </c>
      <c r="AW18" s="279" t="n">
        <v>1.7</v>
      </c>
      <c r="AX18" s="279" t="n">
        <v>1.65</v>
      </c>
      <c r="AY18" s="279" t="n">
        <v>1.6</v>
      </c>
      <c r="AZ18" s="279" t="n">
        <v>1.6</v>
      </c>
      <c r="BA18" s="230"/>
      <c r="BB18" s="230"/>
      <c r="BC18" s="230"/>
      <c r="BD18" s="230"/>
      <c r="BE18" s="230"/>
      <c r="BF18" s="230"/>
    </row>
    <row r="19" customFormat="false" ht="14.25" hidden="true" customHeight="true" outlineLevel="0" collapsed="false">
      <c r="J19" s="280" t="n">
        <v>70</v>
      </c>
      <c r="K19" s="281" t="n">
        <f aca="false">K21*0.71</f>
        <v>223.642027607391</v>
      </c>
      <c r="L19" s="281" t="n">
        <f aca="false">L21*0.71</f>
        <v>254.138667735672</v>
      </c>
      <c r="M19" s="281" t="n">
        <f aca="false">M21*0.71</f>
        <v>321.110849868796</v>
      </c>
      <c r="N19" s="281" t="n">
        <f aca="false">N21*0.71</f>
        <v>343.953522940511</v>
      </c>
      <c r="O19" s="281" t="n">
        <f aca="false">O21*0.71</f>
        <v>437.497647346704</v>
      </c>
      <c r="P19" s="281"/>
      <c r="Q19" s="281" t="n">
        <f aca="false">Q21*0.71</f>
        <v>475.239308665707</v>
      </c>
      <c r="R19" s="281" t="n">
        <f aca="false">R21*0.71</f>
        <v>496.948751104278</v>
      </c>
      <c r="S19" s="282" t="n">
        <f aca="false">S21*0.71</f>
        <v>568.602147149414</v>
      </c>
      <c r="T19" s="272"/>
      <c r="U19" s="230"/>
      <c r="V19" s="280" t="n">
        <v>70</v>
      </c>
      <c r="W19" s="283" t="n">
        <v>1.75</v>
      </c>
      <c r="X19" s="284" t="n">
        <v>1.7</v>
      </c>
      <c r="Y19" s="284" t="n">
        <v>1.65</v>
      </c>
      <c r="Z19" s="284" t="n">
        <v>1.6</v>
      </c>
      <c r="AA19" s="284" t="n">
        <v>1.6</v>
      </c>
      <c r="AB19" s="284"/>
      <c r="AC19" s="284" t="n">
        <v>1.55</v>
      </c>
      <c r="AD19" s="284" t="n">
        <v>1.5</v>
      </c>
      <c r="AE19" s="285" t="n">
        <v>1.5</v>
      </c>
      <c r="AF19" s="230"/>
      <c r="AG19" s="230"/>
      <c r="AH19" s="277" t="n">
        <v>75</v>
      </c>
      <c r="AI19" s="278" t="n">
        <v>210.63996</v>
      </c>
      <c r="AJ19" s="286" t="n">
        <v>234.0444</v>
      </c>
      <c r="AK19" s="286" t="n">
        <v>301.45824</v>
      </c>
      <c r="AL19" s="286" t="n">
        <v>323.881319652422</v>
      </c>
      <c r="AM19" s="286" t="n">
        <v>433.7472</v>
      </c>
      <c r="AN19" s="286" t="n">
        <v>465.913176</v>
      </c>
      <c r="AO19" s="286" t="n">
        <v>479.994336150336</v>
      </c>
      <c r="AP19" s="286" t="n">
        <v>625.19424</v>
      </c>
      <c r="AR19" s="259" t="n">
        <v>75</v>
      </c>
      <c r="AS19" s="287" t="n">
        <v>1.7</v>
      </c>
      <c r="AT19" s="287" t="n">
        <v>1.65</v>
      </c>
      <c r="AU19" s="287" t="n">
        <v>1.6</v>
      </c>
      <c r="AV19" s="287" t="n">
        <v>1.55</v>
      </c>
      <c r="AW19" s="287" t="n">
        <v>1.55</v>
      </c>
      <c r="AX19" s="287" t="n">
        <v>1.5</v>
      </c>
      <c r="AY19" s="287" t="n">
        <v>1.45</v>
      </c>
      <c r="AZ19" s="287" t="n">
        <v>1.45</v>
      </c>
      <c r="BA19" s="230"/>
      <c r="BB19" s="230"/>
      <c r="BC19" s="230"/>
      <c r="BD19" s="230"/>
      <c r="BE19" s="230"/>
      <c r="BF19" s="230"/>
    </row>
    <row r="20" customFormat="false" ht="14.25" hidden="true" customHeight="true" outlineLevel="0" collapsed="false">
      <c r="J20" s="280" t="n">
        <v>75</v>
      </c>
      <c r="K20" s="288" t="n">
        <f aca="false">L20*0.9</f>
        <v>256.878</v>
      </c>
      <c r="L20" s="289" t="n">
        <f aca="false">L22*0.71</f>
        <v>285.42</v>
      </c>
      <c r="M20" s="289" t="n">
        <f aca="false">M22*0.69</f>
        <v>367.632</v>
      </c>
      <c r="N20" s="289" t="n">
        <f aca="false">N22*0.66</f>
        <v>394.97721908832</v>
      </c>
      <c r="O20" s="289" t="n">
        <f aca="false">O22*0.76</f>
        <v>528.96</v>
      </c>
      <c r="P20" s="289"/>
      <c r="Q20" s="289" t="n">
        <f aca="false">Q22*0.74</f>
        <v>568.1868</v>
      </c>
      <c r="R20" s="289" t="n">
        <f aca="false">R22*0.72</f>
        <v>585.3589465248</v>
      </c>
      <c r="S20" s="290" t="n">
        <f aca="false">S22*0.76</f>
        <v>762.432</v>
      </c>
      <c r="T20" s="291"/>
      <c r="U20" s="230"/>
      <c r="V20" s="280" t="n">
        <v>75</v>
      </c>
      <c r="W20" s="292" t="n">
        <v>1.7</v>
      </c>
      <c r="X20" s="293" t="n">
        <v>1.65</v>
      </c>
      <c r="Y20" s="293" t="n">
        <v>1.6</v>
      </c>
      <c r="Z20" s="293" t="n">
        <v>1.55</v>
      </c>
      <c r="AA20" s="293" t="n">
        <v>1.55</v>
      </c>
      <c r="AB20" s="293"/>
      <c r="AC20" s="293" t="n">
        <v>1.5</v>
      </c>
      <c r="AD20" s="293" t="n">
        <v>1.45</v>
      </c>
      <c r="AE20" s="294" t="n">
        <v>1.45</v>
      </c>
      <c r="AF20" s="230"/>
      <c r="AG20" s="230"/>
      <c r="AQ20" s="230"/>
      <c r="BA20" s="230"/>
      <c r="BB20" s="230"/>
      <c r="BC20" s="230"/>
      <c r="BD20" s="230"/>
      <c r="BE20" s="230"/>
      <c r="BF20" s="230"/>
    </row>
    <row r="21" customFormat="false" ht="14.25" hidden="true" customHeight="true" outlineLevel="0" collapsed="false">
      <c r="J21" s="280" t="n">
        <v>80</v>
      </c>
      <c r="K21" s="295" t="n">
        <f aca="false">K23*0.71</f>
        <v>314.988771278016</v>
      </c>
      <c r="L21" s="295" t="n">
        <f aca="false">L23*0.71</f>
        <v>357.9417855432</v>
      </c>
      <c r="M21" s="295" t="n">
        <f aca="false">M23*0.71</f>
        <v>452.268802632107</v>
      </c>
      <c r="N21" s="295" t="n">
        <f aca="false">N23*0.71</f>
        <v>484.441581606354</v>
      </c>
      <c r="O21" s="295" t="n">
        <f aca="false">O23*0.71</f>
        <v>616.1938695024</v>
      </c>
      <c r="P21" s="295"/>
      <c r="Q21" s="295" t="n">
        <f aca="false">Q23*0.71</f>
        <v>669.351138965784</v>
      </c>
      <c r="R21" s="295" t="n">
        <f aca="false">R23*0.71</f>
        <v>699.92781845673</v>
      </c>
      <c r="S21" s="296" t="n">
        <f aca="false">S23*0.71</f>
        <v>800.84809457664</v>
      </c>
      <c r="T21" s="297"/>
      <c r="U21" s="230"/>
      <c r="V21" s="280" t="n">
        <v>80</v>
      </c>
      <c r="W21" s="298" t="n">
        <v>1.65</v>
      </c>
      <c r="X21" s="299" t="n">
        <v>1.6</v>
      </c>
      <c r="Y21" s="299" t="n">
        <v>1.55</v>
      </c>
      <c r="Z21" s="299" t="n">
        <v>1.5</v>
      </c>
      <c r="AA21" s="299" t="n">
        <v>1.5</v>
      </c>
      <c r="AB21" s="299"/>
      <c r="AC21" s="299" t="n">
        <v>1.45</v>
      </c>
      <c r="AD21" s="299" t="n">
        <v>1.4</v>
      </c>
      <c r="AE21" s="300" t="n">
        <v>1.4</v>
      </c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</row>
    <row r="22" customFormat="false" ht="14.25" hidden="true" customHeight="true" outlineLevel="0" collapsed="false">
      <c r="J22" s="280" t="n">
        <v>90</v>
      </c>
      <c r="K22" s="301" t="n">
        <f aca="false">L22*0.89</f>
        <v>357.78</v>
      </c>
      <c r="L22" s="302" t="n">
        <f aca="false">335*1.2</f>
        <v>402</v>
      </c>
      <c r="M22" s="303" t="n">
        <f aca="false">444*1.2</f>
        <v>532.8</v>
      </c>
      <c r="N22" s="303" t="n">
        <f aca="false">M22*1.12321759</f>
        <v>598.450331952</v>
      </c>
      <c r="O22" s="302" t="n">
        <f aca="false">580*1.2</f>
        <v>696</v>
      </c>
      <c r="P22" s="302"/>
      <c r="Q22" s="303" t="n">
        <f aca="false">L22*1.91</f>
        <v>767.82</v>
      </c>
      <c r="R22" s="303" t="n">
        <f aca="false">L22*2.02238442</f>
        <v>812.99853684</v>
      </c>
      <c r="S22" s="304" t="n">
        <f aca="false">836*1.2</f>
        <v>1003.2</v>
      </c>
      <c r="T22" s="305"/>
      <c r="U22" s="230"/>
      <c r="V22" s="280" t="n">
        <v>90</v>
      </c>
      <c r="W22" s="306" t="n">
        <v>1.6</v>
      </c>
      <c r="X22" s="307" t="n">
        <v>1.55</v>
      </c>
      <c r="Y22" s="307" t="n">
        <v>1.5</v>
      </c>
      <c r="Z22" s="307" t="n">
        <v>1.45</v>
      </c>
      <c r="AA22" s="307" t="n">
        <v>1.45</v>
      </c>
      <c r="AB22" s="307"/>
      <c r="AC22" s="307" t="n">
        <v>1.4</v>
      </c>
      <c r="AD22" s="307" t="n">
        <v>1.3</v>
      </c>
      <c r="AE22" s="308" t="n">
        <v>1.3</v>
      </c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</row>
    <row r="23" customFormat="false" ht="15" hidden="true" customHeight="true" outlineLevel="0" collapsed="false">
      <c r="J23" s="280" t="n">
        <v>110</v>
      </c>
      <c r="K23" s="309" t="n">
        <f aca="false">L23*0.88</f>
        <v>443.6461567296</v>
      </c>
      <c r="L23" s="310" t="n">
        <f aca="false">L22*1.25408796</f>
        <v>504.14335992</v>
      </c>
      <c r="M23" s="310" t="n">
        <f aca="false">L23*1.26352614</f>
        <v>636.998313566348</v>
      </c>
      <c r="N23" s="310" t="n">
        <f aca="false">M23*1.07113641</f>
        <v>682.312086769513</v>
      </c>
      <c r="O23" s="310" t="n">
        <f aca="false">O22*1.24695214</f>
        <v>867.87868944</v>
      </c>
      <c r="P23" s="310"/>
      <c r="Q23" s="310" t="n">
        <f aca="false">L23*1.87</f>
        <v>942.7480830504</v>
      </c>
      <c r="R23" s="310" t="n">
        <f aca="false">L23*1.95542361</f>
        <v>985.813828812296</v>
      </c>
      <c r="S23" s="311" t="n">
        <f aca="false">S22*1.12435712</f>
        <v>1127.955062784</v>
      </c>
      <c r="T23" s="291"/>
      <c r="U23" s="230"/>
      <c r="V23" s="280" t="n">
        <v>110</v>
      </c>
      <c r="W23" s="312" t="n">
        <v>1.5</v>
      </c>
      <c r="X23" s="313" t="n">
        <v>1.3</v>
      </c>
      <c r="Y23" s="313" t="n">
        <v>1.3</v>
      </c>
      <c r="Z23" s="313" t="n">
        <v>1.3</v>
      </c>
      <c r="AA23" s="313" t="n">
        <v>1.3</v>
      </c>
      <c r="AB23" s="313"/>
      <c r="AC23" s="313" t="n">
        <v>1.3</v>
      </c>
      <c r="AD23" s="313" t="n">
        <v>1.3</v>
      </c>
      <c r="AE23" s="314" t="n">
        <v>1.3</v>
      </c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</row>
    <row r="24" customFormat="false" ht="15" hidden="true" customHeight="true" outlineLevel="0" collapsed="false">
      <c r="J24" s="280" t="n">
        <v>140</v>
      </c>
      <c r="K24" s="315" t="n">
        <f aca="false">K25*0.965</f>
        <v>651.82662</v>
      </c>
      <c r="L24" s="315" t="n">
        <f aca="false">L25*0.965</f>
        <v>749.226</v>
      </c>
      <c r="M24" s="315" t="n">
        <f aca="false">M25*0.965</f>
        <v>971.4030514146</v>
      </c>
      <c r="N24" s="315" t="n">
        <f aca="false">N25*0.965</f>
        <v>1068.55608</v>
      </c>
      <c r="O24" s="315" t="n">
        <f aca="false">O25*0.965</f>
        <v>1161.474</v>
      </c>
      <c r="P24" s="315" t="n">
        <f aca="false">P25*0.965</f>
        <v>1113.68280249195</v>
      </c>
      <c r="Q24" s="315" t="n">
        <f aca="false">Q25*0.965</f>
        <v>1223.82725548566</v>
      </c>
      <c r="R24" s="315" t="n">
        <f aca="false">R25*0.965</f>
        <v>1186.0236</v>
      </c>
      <c r="S24" s="315" t="n">
        <f aca="false">S25*0.965</f>
        <v>1317.804</v>
      </c>
      <c r="T24" s="291"/>
      <c r="U24" s="230"/>
      <c r="V24" s="280" t="n">
        <v>140</v>
      </c>
      <c r="W24" s="316" t="n">
        <v>1.41</v>
      </c>
      <c r="X24" s="317" t="n">
        <v>1.34</v>
      </c>
      <c r="Y24" s="317" t="n">
        <v>1.318</v>
      </c>
      <c r="Z24" s="317" t="n">
        <v>1.3</v>
      </c>
      <c r="AA24" s="317" t="n">
        <v>1.3</v>
      </c>
      <c r="AB24" s="317" t="n">
        <v>1.28</v>
      </c>
      <c r="AC24" s="317" t="n">
        <v>1.28</v>
      </c>
      <c r="AD24" s="317" t="n">
        <v>1.25</v>
      </c>
      <c r="AE24" s="318" t="n">
        <v>1.25</v>
      </c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</row>
    <row r="25" customFormat="false" ht="15" hidden="true" customHeight="true" outlineLevel="0" collapsed="false">
      <c r="J25" s="280" t="n">
        <v>150</v>
      </c>
      <c r="K25" s="319" t="n">
        <f aca="false">L25*0.87</f>
        <v>675.468</v>
      </c>
      <c r="L25" s="320" t="n">
        <f aca="false">1.2*647</f>
        <v>776.4</v>
      </c>
      <c r="M25" s="321" t="n">
        <f aca="false">L25*1.2965421</f>
        <v>1006.63528644</v>
      </c>
      <c r="N25" s="322" t="n">
        <f aca="false">O25*0.92</f>
        <v>1107.312</v>
      </c>
      <c r="O25" s="320" t="n">
        <f aca="false">1003*1.2</f>
        <v>1203.6</v>
      </c>
      <c r="P25" s="322" t="n">
        <f aca="false">Q25*0.91</f>
        <v>1154.07544299684</v>
      </c>
      <c r="Q25" s="322" t="n">
        <f aca="false">O25*1.05368459</f>
        <v>1268.214772524</v>
      </c>
      <c r="R25" s="322" t="n">
        <f aca="false">S25*0.9</f>
        <v>1229.04</v>
      </c>
      <c r="S25" s="323" t="n">
        <f aca="false">1138*1.2</f>
        <v>1365.6</v>
      </c>
      <c r="T25" s="324"/>
      <c r="U25" s="230"/>
      <c r="V25" s="280" t="n">
        <v>150</v>
      </c>
      <c r="W25" s="325" t="n">
        <v>1.4</v>
      </c>
      <c r="X25" s="326" t="n">
        <v>1.35</v>
      </c>
      <c r="Y25" s="326" t="n">
        <v>1.32</v>
      </c>
      <c r="Z25" s="326" t="n">
        <v>1.3</v>
      </c>
      <c r="AA25" s="326" t="n">
        <v>1.3</v>
      </c>
      <c r="AB25" s="326" t="n">
        <v>1.28</v>
      </c>
      <c r="AC25" s="326" t="n">
        <v>1.28</v>
      </c>
      <c r="AD25" s="326" t="n">
        <v>1.25</v>
      </c>
      <c r="AE25" s="327" t="n">
        <v>1.25</v>
      </c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</row>
    <row r="26" customFormat="false" ht="15" hidden="true" customHeight="true" outlineLevel="0" collapsed="false">
      <c r="J26" s="280" t="n">
        <v>200</v>
      </c>
      <c r="K26" s="328"/>
      <c r="L26" s="329"/>
      <c r="M26" s="329" t="n">
        <f aca="false">M25*1.032</f>
        <v>1038.84761560608</v>
      </c>
      <c r="N26" s="329" t="n">
        <f aca="false">M26*1.07113641</f>
        <v>1112.74750551736</v>
      </c>
      <c r="O26" s="329"/>
      <c r="P26" s="329"/>
      <c r="Q26" s="329" t="n">
        <f aca="false">1874/1268*Q25</f>
        <v>1874.31741617506</v>
      </c>
      <c r="R26" s="329"/>
      <c r="S26" s="330"/>
      <c r="T26" s="291"/>
      <c r="U26" s="230"/>
      <c r="V26" s="280" t="n">
        <v>200</v>
      </c>
      <c r="W26" s="331" t="n">
        <v>1.3</v>
      </c>
      <c r="X26" s="332" t="n">
        <v>1.25</v>
      </c>
      <c r="Y26" s="332" t="n">
        <v>1.3</v>
      </c>
      <c r="Z26" s="332" t="n">
        <v>1.28</v>
      </c>
      <c r="AA26" s="332"/>
      <c r="AB26" s="332"/>
      <c r="AC26" s="332" t="n">
        <v>1.26</v>
      </c>
      <c r="AD26" s="332"/>
      <c r="AE26" s="333"/>
      <c r="AF26" s="230"/>
      <c r="AG26" s="230"/>
      <c r="AH26" s="230"/>
      <c r="AI26" s="230" t="n">
        <v>856.83302508672</v>
      </c>
      <c r="AJ26" s="230" t="n">
        <v>973.673892144</v>
      </c>
      <c r="AK26" s="230" t="n">
        <v>1230.26241455948</v>
      </c>
      <c r="AL26" s="230" t="n">
        <v>1317.77886608918</v>
      </c>
      <c r="AM26" s="230" t="n">
        <v>1500.831595704</v>
      </c>
      <c r="AN26" s="230" t="n">
        <v>1820.77017830928</v>
      </c>
      <c r="AO26" s="230" t="n">
        <v>1903.94491713897</v>
      </c>
      <c r="AP26" s="230" t="n">
        <v>1535.422083072</v>
      </c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</row>
    <row r="27" customFormat="false" ht="15" hidden="true" customHeight="true" outlineLevel="0" collapsed="false">
      <c r="J27" s="280" t="n">
        <v>300</v>
      </c>
      <c r="K27" s="334"/>
      <c r="L27" s="335"/>
      <c r="M27" s="335" t="n">
        <f aca="false">1194/1039*M26</f>
        <v>1193.8248826118</v>
      </c>
      <c r="N27" s="335" t="n">
        <f aca="false">M27*1.07113641</f>
        <v>1278.74929892947</v>
      </c>
      <c r="O27" s="335"/>
      <c r="P27" s="335"/>
      <c r="Q27" s="335" t="n">
        <f aca="false">2148/1874*Q26</f>
        <v>2148.36382601069</v>
      </c>
      <c r="R27" s="335"/>
      <c r="S27" s="336"/>
      <c r="T27" s="291"/>
      <c r="U27" s="230"/>
      <c r="V27" s="280" t="n">
        <v>300</v>
      </c>
      <c r="W27" s="337" t="n">
        <v>1.2</v>
      </c>
      <c r="X27" s="338"/>
      <c r="Y27" s="338" t="n">
        <v>1.28</v>
      </c>
      <c r="Z27" s="338" t="n">
        <v>1.26</v>
      </c>
      <c r="AA27" s="338"/>
      <c r="AB27" s="338"/>
      <c r="AC27" s="338" t="n">
        <v>1.24</v>
      </c>
      <c r="AD27" s="338"/>
      <c r="AE27" s="339"/>
      <c r="AF27" s="230"/>
      <c r="AG27" s="230"/>
      <c r="AH27" s="230"/>
      <c r="AI27" s="230" t="n">
        <v>1074.54398049163</v>
      </c>
      <c r="AJ27" s="230" t="n">
        <v>1221.07270510413</v>
      </c>
      <c r="AK27" s="230" t="n">
        <v>1542.85728173958</v>
      </c>
      <c r="AL27" s="230" t="n">
        <v>1652.61060990489</v>
      </c>
      <c r="AM27" s="230" t="n">
        <v>1871.46517004272</v>
      </c>
      <c r="AN27" s="230" t="n">
        <v>2283.40595854472</v>
      </c>
      <c r="AO27" s="230" t="n">
        <v>2387.71439708718</v>
      </c>
      <c r="AP27" s="230" t="n">
        <v>1726.36275130723</v>
      </c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</row>
    <row r="28" customFormat="false" ht="15" hidden="true" customHeight="true" outlineLevel="0" collapsed="false">
      <c r="J28" s="280" t="n">
        <v>400</v>
      </c>
      <c r="K28" s="340"/>
      <c r="L28" s="341"/>
      <c r="M28" s="342" t="n">
        <f aca="false">1396/1194*M27</f>
        <v>1395.79525638699</v>
      </c>
      <c r="N28" s="343" t="n">
        <f aca="false">M28*1.07113641</f>
        <v>1495.0871200214</v>
      </c>
      <c r="O28" s="342"/>
      <c r="P28" s="342"/>
      <c r="Q28" s="342" t="n">
        <f aca="false">2516/2148*Q27</f>
        <v>2516.42615746876</v>
      </c>
      <c r="R28" s="341"/>
      <c r="S28" s="344"/>
      <c r="T28" s="345"/>
      <c r="U28" s="230"/>
      <c r="V28" s="280" t="n">
        <v>400</v>
      </c>
      <c r="W28" s="346" t="n">
        <v>1.1</v>
      </c>
      <c r="X28" s="347"/>
      <c r="Y28" s="347" t="n">
        <v>1.27</v>
      </c>
      <c r="Z28" s="347" t="n">
        <v>1.25</v>
      </c>
      <c r="AA28" s="347"/>
      <c r="AB28" s="347"/>
      <c r="AC28" s="347" t="n">
        <v>1.22</v>
      </c>
      <c r="AD28" s="347"/>
      <c r="AE28" s="348"/>
      <c r="AF28" s="230"/>
      <c r="AG28" s="230"/>
      <c r="AH28" s="230"/>
      <c r="AI28" s="230" t="n">
        <v>1347.57266842503</v>
      </c>
      <c r="AJ28" s="230" t="n">
        <v>1531.33257775572</v>
      </c>
      <c r="AK28" s="230" t="n">
        <v>1934.87874102793</v>
      </c>
      <c r="AL28" s="230" t="n">
        <v>2072.51906844998</v>
      </c>
      <c r="AM28" s="230" t="n">
        <v>2333.62749872023</v>
      </c>
      <c r="AN28" s="230" t="n">
        <v>2863.59192040319</v>
      </c>
      <c r="AO28" s="230" t="n">
        <v>2994.40387730569</v>
      </c>
      <c r="AP28" s="230" t="n">
        <v>1941.04825113508</v>
      </c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</row>
    <row r="29" customFormat="false" ht="15" hidden="true" customHeight="true" outlineLevel="0" collapsed="false">
      <c r="J29" s="280" t="n">
        <v>500</v>
      </c>
      <c r="K29" s="349"/>
      <c r="L29" s="350"/>
      <c r="M29" s="350" t="n">
        <f aca="false">1606/1396*M28</f>
        <v>1605.76445684636</v>
      </c>
      <c r="N29" s="350" t="n">
        <f aca="false">M29*1.07113641</f>
        <v>1719.99277561201</v>
      </c>
      <c r="O29" s="350"/>
      <c r="P29" s="350"/>
      <c r="Q29" s="350" t="n">
        <f aca="false">2891/2516*Q28</f>
        <v>2891.48967457956</v>
      </c>
      <c r="R29" s="350"/>
      <c r="S29" s="351"/>
      <c r="T29" s="291"/>
      <c r="U29" s="230"/>
      <c r="V29" s="280" t="n">
        <v>500</v>
      </c>
      <c r="W29" s="352" t="n">
        <v>1</v>
      </c>
      <c r="X29" s="353"/>
      <c r="Y29" s="353" t="n">
        <v>1.26</v>
      </c>
      <c r="Z29" s="353" t="n">
        <v>1.24</v>
      </c>
      <c r="AA29" s="353"/>
      <c r="AB29" s="353"/>
      <c r="AC29" s="353" t="n">
        <v>1.2</v>
      </c>
      <c r="AD29" s="353"/>
      <c r="AE29" s="354"/>
      <c r="AF29" s="230"/>
      <c r="AG29" s="230"/>
      <c r="AH29" s="230"/>
      <c r="AI29" s="230" t="n">
        <v>1689.9746586969</v>
      </c>
      <c r="AJ29" s="230" t="n">
        <v>1920.42574851921</v>
      </c>
      <c r="AK29" s="230" t="n">
        <v>2426.50813318309</v>
      </c>
      <c r="AL29" s="230" t="n">
        <v>2599.12121061354</v>
      </c>
      <c r="AM29" s="230" t="n">
        <v>2909.92180349204</v>
      </c>
      <c r="AN29" s="230" t="n">
        <v>3591.19614973092</v>
      </c>
      <c r="AO29" s="230" t="n">
        <v>3755.24584990639</v>
      </c>
      <c r="AP29" s="230" t="n">
        <v>2182.43142142727</v>
      </c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</row>
    <row r="30" customFormat="false" ht="15" hidden="true" customHeight="true" outlineLevel="0" collapsed="false">
      <c r="J30" s="355" t="n">
        <v>600</v>
      </c>
      <c r="K30" s="356"/>
      <c r="L30" s="357"/>
      <c r="M30" s="357" t="n">
        <f aca="false">1814/1606*M29</f>
        <v>1813.73395063468</v>
      </c>
      <c r="N30" s="357" t="n">
        <f aca="false">M30*1.07113641</f>
        <v>1942.75647257795</v>
      </c>
      <c r="O30" s="357"/>
      <c r="P30" s="357"/>
      <c r="Q30" s="357" t="n">
        <f aca="false">3296</f>
        <v>3296</v>
      </c>
      <c r="R30" s="357"/>
      <c r="S30" s="358"/>
      <c r="T30" s="291"/>
      <c r="U30" s="230"/>
      <c r="V30" s="355" t="n">
        <v>600</v>
      </c>
      <c r="W30" s="359" t="n">
        <v>0.9</v>
      </c>
      <c r="X30" s="360"/>
      <c r="Y30" s="360" t="n">
        <v>1.25</v>
      </c>
      <c r="Z30" s="360" t="n">
        <v>1.23</v>
      </c>
      <c r="AA30" s="360"/>
      <c r="AB30" s="360"/>
      <c r="AC30" s="360" t="n">
        <v>1.18</v>
      </c>
      <c r="AD30" s="360"/>
      <c r="AE30" s="361"/>
      <c r="AF30" s="230"/>
      <c r="AG30" s="230"/>
      <c r="AH30" s="230"/>
      <c r="AI30" s="230" t="n">
        <v>2119.3768721769</v>
      </c>
      <c r="AJ30" s="230" t="n">
        <v>2408.38280929193</v>
      </c>
      <c r="AK30" s="230" t="n">
        <v>3043.05463466699</v>
      </c>
      <c r="AL30" s="230" t="n">
        <v>3259.52661681106</v>
      </c>
      <c r="AM30" s="230" t="n">
        <v>3628.53322009706</v>
      </c>
      <c r="AN30" s="230" t="n">
        <v>4503.67585337591</v>
      </c>
      <c r="AO30" s="230" t="n">
        <v>4709.40860720757</v>
      </c>
      <c r="AP30" s="230" t="n">
        <v>2453.83230759348</v>
      </c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</row>
    <row r="31" customFormat="false" ht="15" hidden="true" customHeight="true" outlineLevel="0" collapsed="false">
      <c r="J31" s="242"/>
      <c r="K31" s="362"/>
      <c r="L31" s="291"/>
      <c r="M31" s="291"/>
      <c r="N31" s="291"/>
      <c r="O31" s="291"/>
      <c r="P31" s="291"/>
      <c r="Q31" s="291"/>
      <c r="R31" s="291"/>
      <c r="S31" s="291"/>
      <c r="T31" s="291"/>
      <c r="U31" s="230"/>
      <c r="V31" s="242"/>
      <c r="W31" s="141"/>
      <c r="X31" s="141"/>
      <c r="Y31" s="141"/>
      <c r="Z31" s="141"/>
      <c r="AA31" s="141"/>
      <c r="AB31" s="141"/>
      <c r="AC31" s="141"/>
      <c r="AD31" s="141"/>
      <c r="AE31" s="141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</row>
    <row r="32" customFormat="false" ht="32.25" hidden="true" customHeight="true" outlineLevel="0" collapsed="false">
      <c r="J32" s="244" t="s">
        <v>238</v>
      </c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30"/>
      <c r="BB32" s="230"/>
      <c r="BC32" s="230"/>
      <c r="BD32" s="230"/>
      <c r="BE32" s="230"/>
      <c r="BF32" s="230"/>
    </row>
    <row r="33" customFormat="false" ht="15" hidden="true" customHeight="true" outlineLevel="0" collapsed="false">
      <c r="J33" s="363" t="s">
        <v>235</v>
      </c>
      <c r="K33" s="363"/>
      <c r="L33" s="363"/>
      <c r="M33" s="363"/>
      <c r="N33" s="363"/>
      <c r="O33" s="363"/>
      <c r="P33" s="363"/>
      <c r="Q33" s="363"/>
      <c r="R33" s="363"/>
      <c r="S33" s="363"/>
      <c r="T33" s="230"/>
      <c r="V33" s="363" t="s">
        <v>236</v>
      </c>
      <c r="W33" s="363"/>
      <c r="X33" s="363"/>
      <c r="Y33" s="363"/>
      <c r="Z33" s="363"/>
      <c r="AA33" s="363"/>
      <c r="AB33" s="363"/>
      <c r="AC33" s="363"/>
      <c r="AD33" s="363"/>
      <c r="AE33" s="363"/>
      <c r="AH33" s="364" t="s">
        <v>235</v>
      </c>
      <c r="AI33" s="364"/>
      <c r="AJ33" s="364"/>
      <c r="AK33" s="364"/>
      <c r="AL33" s="364"/>
      <c r="AM33" s="364"/>
      <c r="AN33" s="364"/>
      <c r="AO33" s="364"/>
      <c r="AP33" s="364"/>
      <c r="AR33" s="259" t="s">
        <v>236</v>
      </c>
      <c r="AS33" s="259"/>
      <c r="AT33" s="259"/>
      <c r="AU33" s="259"/>
      <c r="AV33" s="259"/>
      <c r="AW33" s="259"/>
      <c r="AX33" s="259"/>
      <c r="AY33" s="259"/>
      <c r="AZ33" s="259"/>
      <c r="BA33" s="230"/>
      <c r="BB33" s="230"/>
      <c r="BC33" s="230"/>
      <c r="BD33" s="230"/>
      <c r="BE33" s="230"/>
      <c r="BF33" s="230"/>
    </row>
    <row r="34" customFormat="false" ht="15" hidden="true" customHeight="true" outlineLevel="0" collapsed="false">
      <c r="J34" s="365" t="s">
        <v>124</v>
      </c>
      <c r="K34" s="249" t="n">
        <v>160</v>
      </c>
      <c r="L34" s="250" t="n">
        <v>200</v>
      </c>
      <c r="M34" s="250" t="n">
        <v>260</v>
      </c>
      <c r="N34" s="251" t="n">
        <v>300</v>
      </c>
      <c r="O34" s="251"/>
      <c r="P34" s="251" t="n">
        <v>360</v>
      </c>
      <c r="Q34" s="251"/>
      <c r="R34" s="252" t="n">
        <v>400</v>
      </c>
      <c r="S34" s="252"/>
      <c r="T34" s="366"/>
      <c r="U34" s="367"/>
      <c r="V34" s="368" t="s">
        <v>124</v>
      </c>
      <c r="W34" s="254" t="n">
        <v>160</v>
      </c>
      <c r="X34" s="251" t="n">
        <v>200</v>
      </c>
      <c r="Y34" s="251" t="n">
        <v>260</v>
      </c>
      <c r="Z34" s="251" t="n">
        <v>300</v>
      </c>
      <c r="AA34" s="251"/>
      <c r="AB34" s="251" t="n">
        <v>360</v>
      </c>
      <c r="AC34" s="251"/>
      <c r="AD34" s="252" t="n">
        <v>400</v>
      </c>
      <c r="AE34" s="252"/>
      <c r="AF34" s="230"/>
      <c r="AG34" s="230"/>
      <c r="AH34" s="255" t="s">
        <v>124</v>
      </c>
      <c r="AI34" s="256" t="n">
        <v>160</v>
      </c>
      <c r="AJ34" s="257" t="n">
        <v>200</v>
      </c>
      <c r="AK34" s="258" t="n">
        <v>260</v>
      </c>
      <c r="AL34" s="258" t="n">
        <v>300</v>
      </c>
      <c r="AM34" s="258"/>
      <c r="AN34" s="258" t="n">
        <v>360</v>
      </c>
      <c r="AO34" s="258" t="n">
        <v>400</v>
      </c>
      <c r="AP34" s="258"/>
      <c r="AQ34" s="230"/>
      <c r="AR34" s="259" t="s">
        <v>124</v>
      </c>
      <c r="AS34" s="256" t="n">
        <v>160</v>
      </c>
      <c r="AT34" s="257" t="n">
        <v>200</v>
      </c>
      <c r="AU34" s="258" t="n">
        <v>260</v>
      </c>
      <c r="AV34" s="258" t="n">
        <v>300</v>
      </c>
      <c r="AW34" s="258"/>
      <c r="AX34" s="258" t="n">
        <v>360</v>
      </c>
      <c r="AY34" s="258" t="n">
        <v>400</v>
      </c>
      <c r="AZ34" s="258"/>
      <c r="BA34" s="230"/>
      <c r="BB34" s="230"/>
      <c r="BC34" s="230"/>
      <c r="BD34" s="230"/>
      <c r="BE34" s="230"/>
      <c r="BF34" s="230"/>
    </row>
    <row r="35" customFormat="false" ht="15" hidden="true" customHeight="true" outlineLevel="0" collapsed="false">
      <c r="J35" s="369" t="s">
        <v>237</v>
      </c>
      <c r="K35" s="249"/>
      <c r="L35" s="250"/>
      <c r="M35" s="250"/>
      <c r="N35" s="261" t="n">
        <v>1</v>
      </c>
      <c r="O35" s="261" t="n">
        <v>2</v>
      </c>
      <c r="P35" s="262" t="n">
        <v>1</v>
      </c>
      <c r="Q35" s="261" t="n">
        <v>2</v>
      </c>
      <c r="R35" s="261" t="n">
        <v>1</v>
      </c>
      <c r="S35" s="263" t="n">
        <v>2</v>
      </c>
      <c r="T35" s="366"/>
      <c r="U35" s="367"/>
      <c r="V35" s="370" t="s">
        <v>237</v>
      </c>
      <c r="W35" s="254"/>
      <c r="X35" s="251"/>
      <c r="Y35" s="251"/>
      <c r="Z35" s="265" t="n">
        <v>1</v>
      </c>
      <c r="AA35" s="265" t="n">
        <v>2</v>
      </c>
      <c r="AB35" s="265" t="n">
        <v>1</v>
      </c>
      <c r="AC35" s="265" t="n">
        <v>2</v>
      </c>
      <c r="AD35" s="265" t="n">
        <v>1</v>
      </c>
      <c r="AE35" s="266" t="n">
        <v>2</v>
      </c>
      <c r="AF35" s="230"/>
      <c r="AG35" s="230"/>
      <c r="AH35" s="267" t="s">
        <v>237</v>
      </c>
      <c r="AI35" s="256"/>
      <c r="AJ35" s="268"/>
      <c r="AK35" s="258"/>
      <c r="AL35" s="259" t="n">
        <v>1</v>
      </c>
      <c r="AM35" s="259" t="n">
        <v>2</v>
      </c>
      <c r="AN35" s="258"/>
      <c r="AO35" s="259" t="n">
        <v>1</v>
      </c>
      <c r="AP35" s="259" t="n">
        <v>2</v>
      </c>
      <c r="AQ35" s="230"/>
      <c r="AR35" s="259" t="s">
        <v>237</v>
      </c>
      <c r="AS35" s="256"/>
      <c r="AT35" s="268"/>
      <c r="AU35" s="258"/>
      <c r="AV35" s="259" t="n">
        <v>1</v>
      </c>
      <c r="AW35" s="259" t="n">
        <v>2</v>
      </c>
      <c r="AX35" s="258"/>
      <c r="AY35" s="259" t="n">
        <v>1</v>
      </c>
      <c r="AZ35" s="259" t="n">
        <v>2</v>
      </c>
      <c r="BA35" s="230"/>
      <c r="BB35" s="230"/>
      <c r="BC35" s="230"/>
      <c r="BD35" s="230"/>
      <c r="BE35" s="230"/>
      <c r="BF35" s="230"/>
    </row>
    <row r="36" customFormat="false" ht="15" hidden="true" customHeight="true" outlineLevel="0" collapsed="false">
      <c r="J36" s="371" t="n">
        <v>65</v>
      </c>
      <c r="K36" s="372"/>
      <c r="L36" s="372"/>
      <c r="M36" s="372"/>
      <c r="N36" s="372"/>
      <c r="O36" s="372"/>
      <c r="P36" s="372"/>
      <c r="Q36" s="372"/>
      <c r="R36" s="372"/>
      <c r="S36" s="373"/>
      <c r="T36" s="374"/>
      <c r="U36" s="367"/>
      <c r="V36" s="273" t="n">
        <v>65</v>
      </c>
      <c r="W36" s="375"/>
      <c r="X36" s="376"/>
      <c r="Y36" s="376"/>
      <c r="Z36" s="376"/>
      <c r="AA36" s="376"/>
      <c r="AB36" s="376"/>
      <c r="AC36" s="376"/>
      <c r="AD36" s="376"/>
      <c r="AE36" s="377"/>
      <c r="AF36" s="230"/>
      <c r="AG36" s="230"/>
      <c r="AH36" s="277" t="n">
        <v>55</v>
      </c>
      <c r="AI36" s="278" t="n">
        <f aca="false">AI37*0.55</f>
        <v>115.851978</v>
      </c>
      <c r="AJ36" s="278" t="n">
        <f aca="false">AJ37*0.55</f>
        <v>128.72442</v>
      </c>
      <c r="AK36" s="278" t="n">
        <f aca="false">AK37*0.55</f>
        <v>165.802032</v>
      </c>
      <c r="AL36" s="278" t="n">
        <f aca="false">AL37*0.55</f>
        <v>178.134725808832</v>
      </c>
      <c r="AM36" s="278" t="n">
        <f aca="false">AM37*0.55</f>
        <v>238.56096</v>
      </c>
      <c r="AN36" s="278" t="n">
        <f aca="false">AN37*0.55</f>
        <v>256.2522468</v>
      </c>
      <c r="AO36" s="278" t="n">
        <f aca="false">AO37*0.55</f>
        <v>263.996884882685</v>
      </c>
      <c r="AP36" s="278" t="n">
        <f aca="false">AP37*0.55</f>
        <v>343.856832</v>
      </c>
      <c r="AQ36" s="230"/>
      <c r="AR36" s="259" t="n">
        <v>55</v>
      </c>
      <c r="AS36" s="279" t="n">
        <v>1.85</v>
      </c>
      <c r="AT36" s="279" t="n">
        <v>1.8</v>
      </c>
      <c r="AU36" s="279" t="n">
        <v>1.75</v>
      </c>
      <c r="AV36" s="279" t="n">
        <v>1.7</v>
      </c>
      <c r="AW36" s="279" t="n">
        <v>1.7</v>
      </c>
      <c r="AX36" s="279" t="n">
        <v>1.65</v>
      </c>
      <c r="AY36" s="279" t="n">
        <v>1.6</v>
      </c>
      <c r="AZ36" s="279" t="n">
        <v>1.6</v>
      </c>
      <c r="BA36" s="230"/>
      <c r="BB36" s="230"/>
      <c r="BC36" s="230"/>
      <c r="BD36" s="230"/>
      <c r="BE36" s="230"/>
      <c r="BF36" s="230"/>
    </row>
    <row r="37" customFormat="false" ht="15" hidden="true" customHeight="true" outlineLevel="0" collapsed="false">
      <c r="J37" s="269" t="n">
        <v>70</v>
      </c>
      <c r="K37" s="378"/>
      <c r="L37" s="378"/>
      <c r="M37" s="378"/>
      <c r="N37" s="378"/>
      <c r="O37" s="378"/>
      <c r="P37" s="378"/>
      <c r="Q37" s="378"/>
      <c r="R37" s="378"/>
      <c r="S37" s="379"/>
      <c r="T37" s="374"/>
      <c r="U37" s="367"/>
      <c r="V37" s="280" t="n">
        <v>70</v>
      </c>
      <c r="W37" s="380"/>
      <c r="X37" s="381"/>
      <c r="Y37" s="381"/>
      <c r="Z37" s="381"/>
      <c r="AA37" s="381"/>
      <c r="AB37" s="381"/>
      <c r="AC37" s="381"/>
      <c r="AD37" s="381"/>
      <c r="AE37" s="382"/>
      <c r="AF37" s="230"/>
      <c r="AG37" s="230"/>
      <c r="AH37" s="277" t="n">
        <v>75</v>
      </c>
      <c r="AI37" s="278" t="n">
        <v>210.63996</v>
      </c>
      <c r="AJ37" s="286" t="n">
        <v>234.0444</v>
      </c>
      <c r="AK37" s="286" t="n">
        <v>301.45824</v>
      </c>
      <c r="AL37" s="286" t="n">
        <v>323.881319652422</v>
      </c>
      <c r="AM37" s="286" t="n">
        <v>433.7472</v>
      </c>
      <c r="AN37" s="286" t="n">
        <v>465.913176</v>
      </c>
      <c r="AO37" s="286" t="n">
        <v>479.994336150336</v>
      </c>
      <c r="AP37" s="286" t="n">
        <v>625.19424</v>
      </c>
      <c r="AR37" s="259" t="n">
        <v>75</v>
      </c>
      <c r="AS37" s="287" t="n">
        <v>1.7</v>
      </c>
      <c r="AT37" s="287" t="n">
        <v>1.65</v>
      </c>
      <c r="AU37" s="287" t="n">
        <v>1.6</v>
      </c>
      <c r="AV37" s="287" t="n">
        <v>1.55</v>
      </c>
      <c r="AW37" s="287" t="n">
        <v>1.55</v>
      </c>
      <c r="AX37" s="287" t="n">
        <v>1.5</v>
      </c>
      <c r="AY37" s="287" t="n">
        <v>1.45</v>
      </c>
      <c r="AZ37" s="287" t="n">
        <v>1.45</v>
      </c>
      <c r="BA37" s="230"/>
      <c r="BB37" s="230"/>
      <c r="BC37" s="230"/>
      <c r="BD37" s="230"/>
      <c r="BE37" s="230"/>
      <c r="BF37" s="230"/>
    </row>
    <row r="38" customFormat="false" ht="15" hidden="true" customHeight="true" outlineLevel="0" collapsed="false">
      <c r="J38" s="280" t="n">
        <v>75</v>
      </c>
      <c r="K38" s="378"/>
      <c r="L38" s="383"/>
      <c r="M38" s="383"/>
      <c r="N38" s="383"/>
      <c r="O38" s="383"/>
      <c r="P38" s="383"/>
      <c r="Q38" s="383"/>
      <c r="R38" s="383"/>
      <c r="S38" s="384"/>
      <c r="T38" s="385"/>
      <c r="U38" s="367"/>
      <c r="V38" s="280" t="n">
        <v>75</v>
      </c>
      <c r="W38" s="386"/>
      <c r="X38" s="387"/>
      <c r="Y38" s="387"/>
      <c r="Z38" s="387"/>
      <c r="AA38" s="387"/>
      <c r="AB38" s="387"/>
      <c r="AC38" s="387"/>
      <c r="AD38" s="387"/>
      <c r="AE38" s="388"/>
      <c r="AF38" s="230"/>
      <c r="AG38" s="230"/>
      <c r="AQ38" s="230"/>
      <c r="BA38" s="230"/>
      <c r="BB38" s="230"/>
      <c r="BC38" s="230"/>
      <c r="BD38" s="230"/>
      <c r="BE38" s="230"/>
      <c r="BF38" s="230"/>
    </row>
    <row r="39" customFormat="false" ht="15" hidden="true" customHeight="true" outlineLevel="0" collapsed="false">
      <c r="J39" s="280" t="n">
        <v>80</v>
      </c>
      <c r="K39" s="378"/>
      <c r="L39" s="378"/>
      <c r="M39" s="378"/>
      <c r="N39" s="378"/>
      <c r="O39" s="378"/>
      <c r="P39" s="378"/>
      <c r="Q39" s="378"/>
      <c r="R39" s="378"/>
      <c r="S39" s="379"/>
      <c r="T39" s="374"/>
      <c r="U39" s="367"/>
      <c r="V39" s="280" t="n">
        <v>80</v>
      </c>
      <c r="W39" s="389"/>
      <c r="X39" s="387"/>
      <c r="Y39" s="387"/>
      <c r="Z39" s="387"/>
      <c r="AA39" s="387"/>
      <c r="AB39" s="387"/>
      <c r="AC39" s="387"/>
      <c r="AD39" s="387"/>
      <c r="AE39" s="388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</row>
    <row r="40" customFormat="false" ht="14.25" hidden="true" customHeight="true" outlineLevel="0" collapsed="false">
      <c r="J40" s="280" t="n">
        <v>90</v>
      </c>
      <c r="K40" s="315"/>
      <c r="L40" s="390" t="n">
        <f aca="false">335*1.2*1.2</f>
        <v>482.4</v>
      </c>
      <c r="M40" s="391" t="n">
        <f aca="false">444*1.2*1.2</f>
        <v>639.36</v>
      </c>
      <c r="N40" s="391" t="n">
        <f aca="false">M40*1.12321759</f>
        <v>718.1403983424</v>
      </c>
      <c r="O40" s="390" t="n">
        <f aca="false">580*1.2*1.2</f>
        <v>835.2</v>
      </c>
      <c r="P40" s="391" t="n">
        <f aca="false">Q40*0.91</f>
        <v>838.45944</v>
      </c>
      <c r="Q40" s="391" t="n">
        <f aca="false">L40*1.91</f>
        <v>921.384</v>
      </c>
      <c r="R40" s="391" t="n">
        <f aca="false">L40*2.02238442</f>
        <v>975.598244208</v>
      </c>
      <c r="S40" s="392" t="n">
        <f aca="false">836*1.2*1.2</f>
        <v>1203.84</v>
      </c>
      <c r="T40" s="393"/>
      <c r="U40" s="367"/>
      <c r="V40" s="280" t="n">
        <v>90</v>
      </c>
      <c r="W40" s="316"/>
      <c r="X40" s="317" t="n">
        <v>1.55</v>
      </c>
      <c r="Y40" s="317" t="n">
        <v>1.5</v>
      </c>
      <c r="Z40" s="317" t="n">
        <v>1.45</v>
      </c>
      <c r="AA40" s="317" t="n">
        <v>1.45</v>
      </c>
      <c r="AB40" s="317" t="n">
        <v>1.4</v>
      </c>
      <c r="AC40" s="317" t="n">
        <v>1.4</v>
      </c>
      <c r="AD40" s="317" t="n">
        <v>1.3</v>
      </c>
      <c r="AE40" s="318" t="n">
        <v>1.3</v>
      </c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</row>
    <row r="41" customFormat="false" ht="14.25" hidden="true" customHeight="true" outlineLevel="0" collapsed="false">
      <c r="J41" s="280" t="n">
        <v>110</v>
      </c>
      <c r="K41" s="394"/>
      <c r="L41" s="395" t="n">
        <f aca="false">L40*1.25408796</f>
        <v>604.972031904</v>
      </c>
      <c r="M41" s="395" t="n">
        <f aca="false">L41*1.26352614</f>
        <v>764.397976279618</v>
      </c>
      <c r="N41" s="395" t="n">
        <f aca="false">M41*1.07113641</f>
        <v>818.774504123415</v>
      </c>
      <c r="O41" s="395" t="n">
        <f aca="false">O40*1.24695214</f>
        <v>1041.454427328</v>
      </c>
      <c r="P41" s="395" t="n">
        <f aca="false">Q41*0.91</f>
        <v>1029.48090669104</v>
      </c>
      <c r="Q41" s="395" t="n">
        <f aca="false">L41*1.87</f>
        <v>1131.29769966048</v>
      </c>
      <c r="R41" s="395" t="n">
        <f aca="false">L41*1.95542361</f>
        <v>1182.97659457475</v>
      </c>
      <c r="S41" s="396" t="n">
        <f aca="false">S40*1.12435712</f>
        <v>1353.5460753408</v>
      </c>
      <c r="T41" s="385"/>
      <c r="U41" s="367"/>
      <c r="V41" s="280" t="n">
        <v>110</v>
      </c>
      <c r="W41" s="397"/>
      <c r="X41" s="398" t="n">
        <v>1.3</v>
      </c>
      <c r="Y41" s="398" t="n">
        <v>1.3</v>
      </c>
      <c r="Z41" s="398" t="n">
        <v>1.3</v>
      </c>
      <c r="AA41" s="398" t="n">
        <v>1.3</v>
      </c>
      <c r="AB41" s="398" t="n">
        <v>1.3</v>
      </c>
      <c r="AC41" s="398" t="n">
        <v>1.3</v>
      </c>
      <c r="AD41" s="398" t="n">
        <v>1.3</v>
      </c>
      <c r="AE41" s="399" t="n">
        <v>1.3</v>
      </c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</row>
    <row r="42" customFormat="false" ht="14.25" hidden="true" customHeight="true" outlineLevel="0" collapsed="false">
      <c r="J42" s="280" t="n">
        <v>150</v>
      </c>
      <c r="K42" s="400" t="n">
        <f aca="false">L42*0.87</f>
        <v>675.468</v>
      </c>
      <c r="L42" s="401" t="n">
        <f aca="false">1.2*647</f>
        <v>776.4</v>
      </c>
      <c r="M42" s="402" t="n">
        <f aca="false">L42*1.2965421</f>
        <v>1006.63528644</v>
      </c>
      <c r="N42" s="403" t="n">
        <f aca="false">O42*0.92</f>
        <v>1107.312</v>
      </c>
      <c r="O42" s="401" t="n">
        <f aca="false">1003*1.2</f>
        <v>1203.6</v>
      </c>
      <c r="P42" s="403" t="n">
        <f aca="false">Q42*0.91</f>
        <v>1154.07544299684</v>
      </c>
      <c r="Q42" s="403" t="n">
        <f aca="false">O42*1.05368459</f>
        <v>1268.214772524</v>
      </c>
      <c r="R42" s="403" t="n">
        <f aca="false">S42*0.9</f>
        <v>1229.04</v>
      </c>
      <c r="S42" s="404" t="n">
        <f aca="false">1138*1.2</f>
        <v>1365.6</v>
      </c>
      <c r="T42" s="393"/>
      <c r="U42" s="367"/>
      <c r="V42" s="280" t="n">
        <v>150</v>
      </c>
      <c r="W42" s="405"/>
      <c r="X42" s="406" t="n">
        <v>1.35</v>
      </c>
      <c r="Y42" s="406" t="n">
        <v>1.32</v>
      </c>
      <c r="Z42" s="406" t="n">
        <v>1.3</v>
      </c>
      <c r="AA42" s="406" t="n">
        <v>1.3</v>
      </c>
      <c r="AB42" s="406" t="n">
        <v>1.28</v>
      </c>
      <c r="AC42" s="406" t="n">
        <v>1.28</v>
      </c>
      <c r="AD42" s="406" t="n">
        <v>1.25</v>
      </c>
      <c r="AE42" s="407" t="n">
        <v>1.25</v>
      </c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</row>
    <row r="43" customFormat="false" ht="14.25" hidden="true" customHeight="true" outlineLevel="0" collapsed="false">
      <c r="J43" s="280" t="n">
        <v>200</v>
      </c>
      <c r="K43" s="408" t="n">
        <f aca="false">K42*1.032</f>
        <v>697.082976</v>
      </c>
      <c r="L43" s="408" t="n">
        <f aca="false">M43*0.93</f>
        <v>1383.58368289697</v>
      </c>
      <c r="M43" s="408" t="n">
        <f aca="false">1874/1268*M42</f>
        <v>1487.7243902118</v>
      </c>
      <c r="N43" s="408" t="n">
        <f aca="false">M43*1.07113641</f>
        <v>1593.5557624009</v>
      </c>
      <c r="O43" s="408" t="n">
        <f aca="false">1874/1268*O42</f>
        <v>1778.82208201893</v>
      </c>
      <c r="P43" s="408" t="n">
        <f aca="false">N43*1.07</f>
        <v>1705.10466576897</v>
      </c>
      <c r="Q43" s="408" t="n">
        <f aca="false">1874/1268*Q42</f>
        <v>1874.31741617506</v>
      </c>
      <c r="R43" s="408" t="n">
        <f aca="false">1874/1268*R42</f>
        <v>1816.42031545741</v>
      </c>
      <c r="S43" s="408"/>
      <c r="T43" s="385"/>
      <c r="U43" s="367"/>
      <c r="V43" s="280" t="n">
        <v>200</v>
      </c>
      <c r="W43" s="409"/>
      <c r="X43" s="410" t="n">
        <v>1.25</v>
      </c>
      <c r="Y43" s="410" t="n">
        <v>1.3</v>
      </c>
      <c r="Z43" s="410" t="n">
        <v>1.28</v>
      </c>
      <c r="AA43" s="410" t="n">
        <v>1.27</v>
      </c>
      <c r="AB43" s="410" t="n">
        <v>1.26</v>
      </c>
      <c r="AC43" s="410" t="n">
        <v>1.26</v>
      </c>
      <c r="AD43" s="410" t="n">
        <v>1.25</v>
      </c>
      <c r="AE43" s="411" t="n">
        <v>1.25</v>
      </c>
      <c r="AF43" s="230"/>
      <c r="AG43" s="230"/>
      <c r="AH43" s="230"/>
      <c r="AI43" s="230" t="n">
        <v>856.83302508672</v>
      </c>
      <c r="AJ43" s="230" t="n">
        <v>973.673892144</v>
      </c>
      <c r="AK43" s="230" t="n">
        <v>1230.26241455948</v>
      </c>
      <c r="AL43" s="230" t="n">
        <v>1317.77886608918</v>
      </c>
      <c r="AM43" s="230" t="n">
        <v>1500.831595704</v>
      </c>
      <c r="AN43" s="230" t="n">
        <v>1820.77017830928</v>
      </c>
      <c r="AO43" s="230" t="n">
        <v>1903.94491713897</v>
      </c>
      <c r="AP43" s="230" t="n">
        <v>1535.422083072</v>
      </c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</row>
    <row r="44" customFormat="false" ht="14.25" hidden="true" customHeight="true" outlineLevel="0" collapsed="false">
      <c r="J44" s="280" t="n">
        <v>300</v>
      </c>
      <c r="K44" s="378"/>
      <c r="L44" s="383"/>
      <c r="M44" s="383"/>
      <c r="N44" s="383"/>
      <c r="O44" s="383"/>
      <c r="P44" s="383"/>
      <c r="Q44" s="383"/>
      <c r="R44" s="383"/>
      <c r="S44" s="384"/>
      <c r="T44" s="385"/>
      <c r="U44" s="367"/>
      <c r="V44" s="280" t="n">
        <v>300</v>
      </c>
      <c r="W44" s="386"/>
      <c r="X44" s="387"/>
      <c r="Y44" s="387"/>
      <c r="Z44" s="387"/>
      <c r="AA44" s="387"/>
      <c r="AB44" s="387"/>
      <c r="AC44" s="387"/>
      <c r="AD44" s="387"/>
      <c r="AE44" s="388"/>
      <c r="AF44" s="230"/>
      <c r="AG44" s="230"/>
      <c r="AH44" s="230"/>
      <c r="AI44" s="230" t="n">
        <v>1074.54398049163</v>
      </c>
      <c r="AJ44" s="230" t="n">
        <v>1221.07270510413</v>
      </c>
      <c r="AK44" s="230" t="n">
        <v>1542.85728173958</v>
      </c>
      <c r="AL44" s="230" t="n">
        <v>1652.61060990489</v>
      </c>
      <c r="AM44" s="230" t="n">
        <v>1871.46517004272</v>
      </c>
      <c r="AN44" s="230" t="n">
        <v>2283.40595854472</v>
      </c>
      <c r="AO44" s="230" t="n">
        <v>2387.71439708718</v>
      </c>
      <c r="AP44" s="230" t="n">
        <v>1726.36275130723</v>
      </c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</row>
    <row r="45" customFormat="false" ht="14.25" hidden="true" customHeight="true" outlineLevel="0" collapsed="false">
      <c r="J45" s="280" t="n">
        <v>400</v>
      </c>
      <c r="K45" s="412"/>
      <c r="L45" s="413"/>
      <c r="M45" s="414"/>
      <c r="N45" s="383"/>
      <c r="O45" s="414"/>
      <c r="P45" s="414"/>
      <c r="Q45" s="414"/>
      <c r="R45" s="413"/>
      <c r="S45" s="415"/>
      <c r="T45" s="416"/>
      <c r="U45" s="367"/>
      <c r="V45" s="280" t="n">
        <v>400</v>
      </c>
      <c r="W45" s="386"/>
      <c r="X45" s="387"/>
      <c r="Y45" s="387"/>
      <c r="Z45" s="387"/>
      <c r="AA45" s="387"/>
      <c r="AB45" s="387"/>
      <c r="AC45" s="387"/>
      <c r="AD45" s="387"/>
      <c r="AE45" s="388"/>
      <c r="AF45" s="230"/>
      <c r="AG45" s="230"/>
      <c r="AH45" s="230"/>
      <c r="AI45" s="230" t="n">
        <v>1347.57266842503</v>
      </c>
      <c r="AJ45" s="230" t="n">
        <v>1531.33257775572</v>
      </c>
      <c r="AK45" s="230" t="n">
        <v>1934.87874102793</v>
      </c>
      <c r="AL45" s="230" t="n">
        <v>2072.51906844998</v>
      </c>
      <c r="AM45" s="230" t="n">
        <v>2333.62749872023</v>
      </c>
      <c r="AN45" s="230" t="n">
        <v>2863.59192040319</v>
      </c>
      <c r="AO45" s="230" t="n">
        <v>2994.40387730569</v>
      </c>
      <c r="AP45" s="230" t="n">
        <v>1941.04825113508</v>
      </c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</row>
    <row r="46" customFormat="false" ht="14.25" hidden="true" customHeight="true" outlineLevel="0" collapsed="false">
      <c r="J46" s="280" t="n">
        <v>500</v>
      </c>
      <c r="K46" s="378"/>
      <c r="L46" s="383"/>
      <c r="M46" s="383"/>
      <c r="N46" s="383"/>
      <c r="O46" s="383"/>
      <c r="P46" s="383"/>
      <c r="Q46" s="383"/>
      <c r="R46" s="383"/>
      <c r="S46" s="384"/>
      <c r="T46" s="385"/>
      <c r="U46" s="367"/>
      <c r="V46" s="280" t="n">
        <v>500</v>
      </c>
      <c r="W46" s="386"/>
      <c r="X46" s="387"/>
      <c r="Y46" s="387"/>
      <c r="Z46" s="387"/>
      <c r="AA46" s="387"/>
      <c r="AB46" s="387"/>
      <c r="AC46" s="387"/>
      <c r="AD46" s="387"/>
      <c r="AE46" s="388"/>
      <c r="AF46" s="230"/>
      <c r="AG46" s="230"/>
      <c r="AH46" s="230"/>
      <c r="AI46" s="230" t="n">
        <v>1689.9746586969</v>
      </c>
      <c r="AJ46" s="230" t="n">
        <v>1920.42574851921</v>
      </c>
      <c r="AK46" s="230" t="n">
        <v>2426.50813318309</v>
      </c>
      <c r="AL46" s="230" t="n">
        <v>2599.12121061354</v>
      </c>
      <c r="AM46" s="230" t="n">
        <v>2909.92180349204</v>
      </c>
      <c r="AN46" s="230" t="n">
        <v>3591.19614973092</v>
      </c>
      <c r="AO46" s="230" t="n">
        <v>3755.24584990639</v>
      </c>
      <c r="AP46" s="230" t="n">
        <v>2182.43142142727</v>
      </c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</row>
    <row r="47" customFormat="false" ht="14.25" hidden="true" customHeight="true" outlineLevel="0" collapsed="false">
      <c r="J47" s="355" t="n">
        <v>600</v>
      </c>
      <c r="K47" s="417"/>
      <c r="L47" s="418"/>
      <c r="M47" s="418"/>
      <c r="N47" s="418"/>
      <c r="O47" s="418"/>
      <c r="P47" s="418"/>
      <c r="Q47" s="418"/>
      <c r="R47" s="418"/>
      <c r="S47" s="419"/>
      <c r="T47" s="385"/>
      <c r="U47" s="367"/>
      <c r="V47" s="355" t="n">
        <v>600</v>
      </c>
      <c r="W47" s="420"/>
      <c r="X47" s="421"/>
      <c r="Y47" s="421"/>
      <c r="Z47" s="421"/>
      <c r="AA47" s="421"/>
      <c r="AB47" s="421"/>
      <c r="AC47" s="421"/>
      <c r="AD47" s="421"/>
      <c r="AE47" s="422"/>
      <c r="AF47" s="230"/>
      <c r="AG47" s="230"/>
      <c r="AH47" s="230"/>
      <c r="AI47" s="230" t="n">
        <v>2119.3768721769</v>
      </c>
      <c r="AJ47" s="230" t="n">
        <v>2408.38280929193</v>
      </c>
      <c r="AK47" s="230" t="n">
        <v>3043.05463466699</v>
      </c>
      <c r="AL47" s="230" t="n">
        <v>3259.52661681106</v>
      </c>
      <c r="AM47" s="230" t="n">
        <v>3628.53322009706</v>
      </c>
      <c r="AN47" s="230" t="n">
        <v>4503.67585337591</v>
      </c>
      <c r="AO47" s="230" t="n">
        <v>4709.40860720757</v>
      </c>
      <c r="AP47" s="230" t="n">
        <v>2453.83230759348</v>
      </c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</row>
    <row r="48" customFormat="false" ht="14.25" hidden="true" customHeight="true" outlineLevel="0" collapsed="false">
      <c r="J48" s="243"/>
      <c r="K48" s="374"/>
      <c r="L48" s="385"/>
      <c r="M48" s="385"/>
      <c r="N48" s="385"/>
      <c r="O48" s="385"/>
      <c r="P48" s="385"/>
      <c r="Q48" s="385"/>
      <c r="R48" s="385"/>
      <c r="S48" s="385"/>
      <c r="T48" s="385"/>
      <c r="U48" s="367"/>
      <c r="V48" s="243"/>
      <c r="W48" s="423"/>
      <c r="X48" s="423"/>
      <c r="Y48" s="423"/>
      <c r="Z48" s="423"/>
      <c r="AA48" s="423"/>
      <c r="AB48" s="423"/>
      <c r="AC48" s="423"/>
      <c r="AD48" s="423"/>
      <c r="AE48" s="423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</row>
    <row r="49" s="1" customFormat="true" ht="32.25" hidden="true" customHeight="true" outlineLevel="0" collapsed="false">
      <c r="J49" s="244" t="s">
        <v>239</v>
      </c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30"/>
      <c r="BB49" s="230"/>
      <c r="BC49" s="230"/>
      <c r="BD49" s="230"/>
      <c r="BE49" s="230"/>
      <c r="BF49" s="230"/>
    </row>
    <row r="50" s="1" customFormat="true" ht="14.25" hidden="true" customHeight="true" outlineLevel="0" collapsed="false">
      <c r="J50" s="363" t="s">
        <v>235</v>
      </c>
      <c r="K50" s="363"/>
      <c r="L50" s="363"/>
      <c r="M50" s="363"/>
      <c r="N50" s="363"/>
      <c r="O50" s="363"/>
      <c r="P50" s="363"/>
      <c r="Q50" s="363"/>
      <c r="R50" s="363"/>
      <c r="S50" s="230"/>
      <c r="V50" s="363" t="s">
        <v>240</v>
      </c>
      <c r="W50" s="363"/>
      <c r="X50" s="363"/>
      <c r="Y50" s="363"/>
      <c r="Z50" s="363"/>
      <c r="AA50" s="363"/>
      <c r="AB50" s="363"/>
      <c r="AC50" s="363"/>
      <c r="AD50" s="363"/>
      <c r="AE50" s="423"/>
      <c r="AF50" s="230"/>
      <c r="AG50" s="230"/>
      <c r="BA50" s="230"/>
      <c r="BB50" s="230"/>
      <c r="BC50" s="230"/>
      <c r="BD50" s="230"/>
      <c r="BE50" s="230"/>
      <c r="BF50" s="230"/>
    </row>
    <row r="51" s="1" customFormat="true" ht="14.25" hidden="true" customHeight="true" outlineLevel="0" collapsed="false">
      <c r="J51" s="424" t="s">
        <v>124</v>
      </c>
      <c r="K51" s="425" t="n">
        <v>160</v>
      </c>
      <c r="L51" s="426" t="n">
        <v>200</v>
      </c>
      <c r="M51" s="426" t="n">
        <v>260</v>
      </c>
      <c r="N51" s="251" t="n">
        <v>300</v>
      </c>
      <c r="O51" s="251"/>
      <c r="P51" s="426" t="n">
        <v>360</v>
      </c>
      <c r="Q51" s="252" t="n">
        <v>400</v>
      </c>
      <c r="R51" s="252"/>
      <c r="S51" s="230"/>
      <c r="V51" s="424" t="s">
        <v>124</v>
      </c>
      <c r="W51" s="427" t="n">
        <v>160</v>
      </c>
      <c r="X51" s="250" t="n">
        <v>200</v>
      </c>
      <c r="Y51" s="250" t="n">
        <v>260</v>
      </c>
      <c r="Z51" s="251" t="n">
        <v>300</v>
      </c>
      <c r="AA51" s="251"/>
      <c r="AB51" s="250" t="n">
        <v>360</v>
      </c>
      <c r="AC51" s="252" t="n">
        <v>400</v>
      </c>
      <c r="AD51" s="252"/>
      <c r="AE51" s="423"/>
      <c r="AF51" s="230"/>
      <c r="AG51" s="230"/>
      <c r="BA51" s="230"/>
      <c r="BB51" s="230"/>
      <c r="BC51" s="230"/>
      <c r="BD51" s="230"/>
      <c r="BE51" s="230"/>
      <c r="BF51" s="230"/>
    </row>
    <row r="52" s="1" customFormat="true" ht="14.25" hidden="true" customHeight="true" outlineLevel="0" collapsed="false">
      <c r="J52" s="248" t="s">
        <v>237</v>
      </c>
      <c r="K52" s="425"/>
      <c r="L52" s="426"/>
      <c r="M52" s="426"/>
      <c r="N52" s="428" t="n">
        <v>1</v>
      </c>
      <c r="O52" s="428" t="n">
        <v>2</v>
      </c>
      <c r="P52" s="426"/>
      <c r="Q52" s="428" t="n">
        <v>1</v>
      </c>
      <c r="R52" s="429" t="n">
        <v>2</v>
      </c>
      <c r="S52" s="230"/>
      <c r="V52" s="248" t="s">
        <v>237</v>
      </c>
      <c r="W52" s="427"/>
      <c r="X52" s="250"/>
      <c r="Y52" s="250"/>
      <c r="Z52" s="261" t="n">
        <v>1</v>
      </c>
      <c r="AA52" s="261" t="n">
        <v>2</v>
      </c>
      <c r="AB52" s="250"/>
      <c r="AC52" s="261" t="n">
        <v>1</v>
      </c>
      <c r="AD52" s="263" t="n">
        <v>2</v>
      </c>
      <c r="AE52" s="423"/>
      <c r="AF52" s="230"/>
      <c r="AG52" s="230"/>
      <c r="BA52" s="230"/>
      <c r="BB52" s="230"/>
      <c r="BC52" s="230"/>
      <c r="BD52" s="230"/>
      <c r="BE52" s="230"/>
      <c r="BF52" s="230"/>
    </row>
    <row r="53" s="1" customFormat="true" ht="14.25" hidden="true" customHeight="true" outlineLevel="0" collapsed="false">
      <c r="J53" s="430" t="n">
        <v>75</v>
      </c>
      <c r="K53" s="255" t="n">
        <f aca="false">L53*0.9</f>
        <v>210.63996</v>
      </c>
      <c r="L53" s="431" t="n">
        <f aca="false">L54*0.71</f>
        <v>234.0444</v>
      </c>
      <c r="M53" s="251" t="n">
        <f aca="false">M54*0.69</f>
        <v>301.45824</v>
      </c>
      <c r="N53" s="251" t="n">
        <f aca="false">N54*0.66</f>
        <v>323.881319652422</v>
      </c>
      <c r="O53" s="251" t="n">
        <f aca="false">O54*0.76</f>
        <v>433.7472</v>
      </c>
      <c r="P53" s="251" t="n">
        <f aca="false">P54*0.74</f>
        <v>465.913176</v>
      </c>
      <c r="Q53" s="251" t="n">
        <f aca="false">Q54*0.72</f>
        <v>479.994336150336</v>
      </c>
      <c r="R53" s="252" t="n">
        <f aca="false">R54*0.76</f>
        <v>625.19424</v>
      </c>
      <c r="S53" s="230"/>
      <c r="V53" s="430" t="n">
        <v>75</v>
      </c>
      <c r="W53" s="432" t="n">
        <v>1.7</v>
      </c>
      <c r="X53" s="433" t="n">
        <v>1.65</v>
      </c>
      <c r="Y53" s="433" t="n">
        <v>1.6</v>
      </c>
      <c r="Z53" s="433" t="n">
        <v>1.55</v>
      </c>
      <c r="AA53" s="433" t="n">
        <v>1.55</v>
      </c>
      <c r="AB53" s="433" t="n">
        <v>1.5</v>
      </c>
      <c r="AC53" s="433" t="n">
        <v>1.45</v>
      </c>
      <c r="AD53" s="434" t="n">
        <v>1.45</v>
      </c>
      <c r="AE53" s="423"/>
      <c r="AF53" s="230"/>
      <c r="AG53" s="230"/>
      <c r="BA53" s="230"/>
      <c r="BB53" s="230"/>
      <c r="BC53" s="230"/>
      <c r="BD53" s="230"/>
      <c r="BE53" s="230"/>
      <c r="BF53" s="230"/>
    </row>
    <row r="54" s="1" customFormat="true" ht="14.25" hidden="true" customHeight="true" outlineLevel="0" collapsed="false">
      <c r="J54" s="435" t="n">
        <v>90</v>
      </c>
      <c r="K54" s="267" t="n">
        <f aca="false">L54*0.89</f>
        <v>293.3796</v>
      </c>
      <c r="L54" s="436" t="n">
        <f aca="false">335*0.82*1.2</f>
        <v>329.64</v>
      </c>
      <c r="M54" s="437" t="n">
        <f aca="false">444*0.82*1.2</f>
        <v>436.896</v>
      </c>
      <c r="N54" s="265" t="n">
        <f aca="false">M54*1.12321759</f>
        <v>490.72927220064</v>
      </c>
      <c r="O54" s="437" t="n">
        <f aca="false">580*0.82*1.2</f>
        <v>570.72</v>
      </c>
      <c r="P54" s="265" t="n">
        <f aca="false">L54*1.91</f>
        <v>629.6124</v>
      </c>
      <c r="Q54" s="265" t="n">
        <f aca="false">L54*2.02238442</f>
        <v>666.6588002088</v>
      </c>
      <c r="R54" s="438" t="n">
        <f aca="false">836*0.82*1.2</f>
        <v>822.624</v>
      </c>
      <c r="S54" s="230"/>
      <c r="V54" s="435" t="n">
        <v>90</v>
      </c>
      <c r="W54" s="439" t="n">
        <v>1.6</v>
      </c>
      <c r="X54" s="440" t="n">
        <v>1.55</v>
      </c>
      <c r="Y54" s="440" t="n">
        <v>1.5</v>
      </c>
      <c r="Z54" s="440" t="n">
        <v>1.45</v>
      </c>
      <c r="AA54" s="440" t="n">
        <v>1.45</v>
      </c>
      <c r="AB54" s="440" t="n">
        <v>1.4</v>
      </c>
      <c r="AC54" s="440" t="n">
        <v>1.3</v>
      </c>
      <c r="AD54" s="441" t="n">
        <v>1.3</v>
      </c>
      <c r="AE54" s="423"/>
      <c r="AF54" s="230"/>
      <c r="AG54" s="230"/>
      <c r="BA54" s="230"/>
      <c r="BB54" s="230"/>
      <c r="BC54" s="230"/>
      <c r="BD54" s="230"/>
      <c r="BE54" s="230"/>
      <c r="BF54" s="230"/>
    </row>
    <row r="55" s="1" customFormat="true" ht="14.25" hidden="true" customHeight="true" outlineLevel="0" collapsed="false">
      <c r="J55" s="435" t="n">
        <v>110</v>
      </c>
      <c r="K55" s="267" t="n">
        <f aca="false">L55*0.88</f>
        <v>363.789848518272</v>
      </c>
      <c r="L55" s="442" t="n">
        <f aca="false">L54*1.25408796</f>
        <v>413.3975551344</v>
      </c>
      <c r="M55" s="265" t="n">
        <f aca="false">L55*1.26352614</f>
        <v>522.338617124406</v>
      </c>
      <c r="N55" s="265" t="n">
        <f aca="false">M55*1.07113641</f>
        <v>559.495911151</v>
      </c>
      <c r="O55" s="265" t="n">
        <f aca="false">O54*1.24695214</f>
        <v>711.6605253408</v>
      </c>
      <c r="P55" s="265" t="n">
        <f aca="false">L55*1.87</f>
        <v>773.053428101328</v>
      </c>
      <c r="Q55" s="265" t="n">
        <f aca="false">L55*1.95542361</f>
        <v>808.367339626082</v>
      </c>
      <c r="R55" s="266" t="n">
        <f aca="false">R54*1.12435712</f>
        <v>924.92315148288</v>
      </c>
      <c r="S55" s="230"/>
      <c r="V55" s="435" t="n">
        <v>110</v>
      </c>
      <c r="W55" s="439" t="n">
        <v>1.5</v>
      </c>
      <c r="X55" s="440" t="n">
        <v>1.3</v>
      </c>
      <c r="Y55" s="440" t="n">
        <v>1.3</v>
      </c>
      <c r="Z55" s="440" t="n">
        <v>1.3</v>
      </c>
      <c r="AA55" s="440" t="n">
        <v>1.3</v>
      </c>
      <c r="AB55" s="440" t="n">
        <v>1.3</v>
      </c>
      <c r="AC55" s="440" t="n">
        <v>1.3</v>
      </c>
      <c r="AD55" s="441" t="n">
        <v>1.3</v>
      </c>
      <c r="AE55" s="423"/>
      <c r="AF55" s="230"/>
      <c r="AG55" s="230"/>
      <c r="BA55" s="230"/>
      <c r="BB55" s="230"/>
      <c r="BC55" s="230"/>
      <c r="BD55" s="230"/>
      <c r="BE55" s="230"/>
      <c r="BF55" s="230"/>
    </row>
    <row r="56" s="1" customFormat="true" ht="14.25" hidden="true" customHeight="true" outlineLevel="0" collapsed="false">
      <c r="J56" s="443" t="n">
        <v>150</v>
      </c>
      <c r="K56" s="444" t="n">
        <f aca="false">L56*0.87</f>
        <v>553.88376</v>
      </c>
      <c r="L56" s="445" t="n">
        <f aca="false">647*0.82*1.2</f>
        <v>636.648</v>
      </c>
      <c r="M56" s="446" t="n">
        <f aca="false">L56*1.2965421</f>
        <v>825.4409348808</v>
      </c>
      <c r="N56" s="428" t="s">
        <v>241</v>
      </c>
      <c r="O56" s="447" t="n">
        <f aca="false">1003*0.82*1.2</f>
        <v>986.952</v>
      </c>
      <c r="P56" s="428" t="n">
        <f aca="false">O56*1.05368459</f>
        <v>1039.93611346968</v>
      </c>
      <c r="Q56" s="428" t="s">
        <v>241</v>
      </c>
      <c r="R56" s="448" t="n">
        <f aca="false">1138*0.82*1.2</f>
        <v>1119.792</v>
      </c>
      <c r="S56" s="230"/>
      <c r="V56" s="443" t="n">
        <v>150</v>
      </c>
      <c r="W56" s="439" t="n">
        <v>1.4</v>
      </c>
      <c r="X56" s="440" t="n">
        <v>1.35</v>
      </c>
      <c r="Y56" s="440" t="n">
        <v>1.32</v>
      </c>
      <c r="Z56" s="440"/>
      <c r="AA56" s="440" t="n">
        <v>1.3</v>
      </c>
      <c r="AB56" s="440" t="n">
        <v>1.28</v>
      </c>
      <c r="AC56" s="440"/>
      <c r="AD56" s="441" t="n">
        <v>1.25</v>
      </c>
      <c r="AE56" s="423"/>
      <c r="AF56" s="230"/>
      <c r="AG56" s="230"/>
      <c r="BA56" s="230"/>
      <c r="BB56" s="230"/>
      <c r="BC56" s="230"/>
      <c r="BD56" s="230"/>
      <c r="BE56" s="230"/>
      <c r="BF56" s="230"/>
    </row>
    <row r="57" s="1" customFormat="true" ht="14.25" hidden="true" customHeight="true" outlineLevel="0" collapsed="false">
      <c r="J57" s="442" t="n">
        <v>200</v>
      </c>
      <c r="K57" s="267" t="n">
        <f aca="false">L57*0.88</f>
        <v>702.60308057111</v>
      </c>
      <c r="L57" s="442" t="n">
        <f aca="false">L56*1.25408796</f>
        <v>798.41259155808</v>
      </c>
      <c r="M57" s="265" t="n">
        <f aca="false">L57*1.26352614</f>
        <v>1008.81517993878</v>
      </c>
      <c r="N57" s="265" t="n">
        <f aca="false">M57*1.07113641</f>
        <v>1080.57867019313</v>
      </c>
      <c r="O57" s="265" t="n">
        <f aca="false">O56*1.24695214</f>
        <v>1230.68190847728</v>
      </c>
      <c r="P57" s="265" t="n">
        <f aca="false">L57*1.87</f>
        <v>1493.03154621361</v>
      </c>
      <c r="Q57" s="265" t="n">
        <f aca="false">L57*1.95542361</f>
        <v>1561.23483205396</v>
      </c>
      <c r="R57" s="266" t="n">
        <f aca="false">R56*1.12435712</f>
        <v>1259.04610811904</v>
      </c>
      <c r="S57" s="230"/>
      <c r="V57" s="435" t="n">
        <v>200</v>
      </c>
      <c r="W57" s="439"/>
      <c r="X57" s="440"/>
      <c r="Y57" s="440"/>
      <c r="Z57" s="440"/>
      <c r="AA57" s="440"/>
      <c r="AB57" s="440"/>
      <c r="AC57" s="440"/>
      <c r="AD57" s="441"/>
      <c r="AE57" s="423"/>
      <c r="AF57" s="230"/>
      <c r="AG57" s="230"/>
      <c r="BA57" s="230"/>
      <c r="BB57" s="230"/>
      <c r="BC57" s="230"/>
      <c r="BD57" s="230"/>
      <c r="BE57" s="230"/>
      <c r="BF57" s="230"/>
    </row>
    <row r="58" s="1" customFormat="true" ht="14.25" hidden="true" customHeight="true" outlineLevel="0" collapsed="false">
      <c r="J58" s="442" t="n">
        <v>300</v>
      </c>
      <c r="K58" s="267" t="n">
        <f aca="false">L58*0.88</f>
        <v>881.126064003139</v>
      </c>
      <c r="L58" s="442" t="n">
        <f aca="false">L57*1.25408796</f>
        <v>1001.27961818539</v>
      </c>
      <c r="M58" s="265" t="n">
        <f aca="false">L58*1.26352614</f>
        <v>1265.14297102645</v>
      </c>
      <c r="N58" s="265" t="n">
        <f aca="false">M58*1.07113641</f>
        <v>1355.14070012201</v>
      </c>
      <c r="O58" s="265" t="n">
        <f aca="false">O57*1.24695214</f>
        <v>1534.60143943503</v>
      </c>
      <c r="P58" s="265" t="n">
        <f aca="false">L58*1.87</f>
        <v>1872.39288600667</v>
      </c>
      <c r="Q58" s="265" t="n">
        <f aca="false">L58*1.95542361</f>
        <v>1957.92580561149</v>
      </c>
      <c r="R58" s="266" t="n">
        <f aca="false">R57*1.12435712</f>
        <v>1415.61745607193</v>
      </c>
      <c r="S58" s="230"/>
      <c r="V58" s="435" t="n">
        <v>300</v>
      </c>
      <c r="W58" s="439"/>
      <c r="X58" s="440"/>
      <c r="Y58" s="440"/>
      <c r="Z58" s="440"/>
      <c r="AA58" s="440"/>
      <c r="AB58" s="440"/>
      <c r="AC58" s="440"/>
      <c r="AD58" s="441"/>
      <c r="AE58" s="423"/>
      <c r="AF58" s="230"/>
      <c r="AG58" s="230"/>
      <c r="BA58" s="230"/>
      <c r="BB58" s="230"/>
      <c r="BC58" s="230"/>
      <c r="BD58" s="230"/>
      <c r="BE58" s="230"/>
      <c r="BF58" s="230"/>
    </row>
    <row r="59" s="1" customFormat="true" ht="14.25" hidden="true" customHeight="true" outlineLevel="0" collapsed="false">
      <c r="J59" s="442" t="n">
        <v>400</v>
      </c>
      <c r="K59" s="267" t="n">
        <f aca="false">L59*0.88</f>
        <v>1105.00958810853</v>
      </c>
      <c r="L59" s="442" t="n">
        <f aca="false">L58*1.25408796</f>
        <v>1255.69271375969</v>
      </c>
      <c r="M59" s="265" t="n">
        <f aca="false">L59*1.26352614</f>
        <v>1586.6005676429</v>
      </c>
      <c r="N59" s="265" t="n">
        <f aca="false">M59*1.07113641</f>
        <v>1699.46563612898</v>
      </c>
      <c r="O59" s="265" t="n">
        <f aca="false">O58*1.24695214</f>
        <v>1913.57454895059</v>
      </c>
      <c r="P59" s="265" t="n">
        <f aca="false">L59*1.87</f>
        <v>2348.14537473062</v>
      </c>
      <c r="Q59" s="265" t="n">
        <f aca="false">L59*1.95542361</f>
        <v>2455.41117939067</v>
      </c>
      <c r="R59" s="266" t="n">
        <f aca="false">R58*1.12435712</f>
        <v>1591.65956593076</v>
      </c>
      <c r="S59" s="230"/>
      <c r="V59" s="435" t="n">
        <v>400</v>
      </c>
      <c r="W59" s="439"/>
      <c r="X59" s="440"/>
      <c r="Y59" s="440"/>
      <c r="Z59" s="440"/>
      <c r="AA59" s="440"/>
      <c r="AB59" s="440"/>
      <c r="AC59" s="440"/>
      <c r="AD59" s="441"/>
      <c r="AE59" s="423"/>
      <c r="AF59" s="230"/>
      <c r="AG59" s="230"/>
      <c r="BA59" s="230"/>
      <c r="BB59" s="230"/>
      <c r="BC59" s="230"/>
      <c r="BD59" s="230"/>
      <c r="BE59" s="230"/>
      <c r="BF59" s="230"/>
    </row>
    <row r="60" s="1" customFormat="true" ht="14.25" hidden="true" customHeight="true" outlineLevel="0" collapsed="false">
      <c r="J60" s="442" t="n">
        <v>500</v>
      </c>
      <c r="K60" s="267" t="n">
        <f aca="false">L60*0.88</f>
        <v>1385.77922013146</v>
      </c>
      <c r="L60" s="442" t="n">
        <f aca="false">L59*1.25408796</f>
        <v>1574.74911378575</v>
      </c>
      <c r="M60" s="265" t="n">
        <f aca="false">L60*1.26352614</f>
        <v>1989.73666921013</v>
      </c>
      <c r="N60" s="265" t="n">
        <f aca="false">M60*1.07113641</f>
        <v>2131.2793927031</v>
      </c>
      <c r="O60" s="265" t="n">
        <f aca="false">O59*1.24695214</f>
        <v>2386.13587886347</v>
      </c>
      <c r="P60" s="265" t="n">
        <f aca="false">L60*1.87</f>
        <v>2944.78084277936</v>
      </c>
      <c r="Q60" s="265" t="n">
        <f aca="false">L60*1.95542361</f>
        <v>3079.30159692324</v>
      </c>
      <c r="R60" s="266" t="n">
        <f aca="false">R59*1.12435712</f>
        <v>1789.59376557036</v>
      </c>
      <c r="S60" s="230"/>
      <c r="V60" s="435" t="n">
        <v>500</v>
      </c>
      <c r="W60" s="439"/>
      <c r="X60" s="440"/>
      <c r="Y60" s="440"/>
      <c r="Z60" s="440"/>
      <c r="AA60" s="440"/>
      <c r="AB60" s="440"/>
      <c r="AC60" s="440"/>
      <c r="AD60" s="441"/>
      <c r="AE60" s="423"/>
      <c r="AF60" s="230"/>
      <c r="AG60" s="230"/>
      <c r="BA60" s="230"/>
      <c r="BB60" s="230"/>
      <c r="BC60" s="230"/>
      <c r="BD60" s="230"/>
      <c r="BE60" s="230"/>
      <c r="BF60" s="230"/>
    </row>
    <row r="61" customFormat="false" ht="14.25" hidden="true" customHeight="true" outlineLevel="0" collapsed="false">
      <c r="J61" s="449" t="n">
        <v>600</v>
      </c>
      <c r="K61" s="277" t="n">
        <f aca="false">L61*0.88</f>
        <v>1737.88903518506</v>
      </c>
      <c r="L61" s="449" t="n">
        <f aca="false">L60*1.25408796</f>
        <v>1974.87390361938</v>
      </c>
      <c r="M61" s="261" t="n">
        <f aca="false">L61*1.26352614</f>
        <v>2495.30480042693</v>
      </c>
      <c r="N61" s="261" t="n">
        <f aca="false">M61*1.07113641</f>
        <v>2672.81182578507</v>
      </c>
      <c r="O61" s="261" t="n">
        <f aca="false">O60*1.24695214</f>
        <v>2975.39724047959</v>
      </c>
      <c r="P61" s="261" t="n">
        <f aca="false">L61*1.87</f>
        <v>3693.01419976824</v>
      </c>
      <c r="Q61" s="261" t="n">
        <f aca="false">L61*1.95542361</f>
        <v>3861.7150579102</v>
      </c>
      <c r="R61" s="263" t="n">
        <f aca="false">R60*1.12435712</f>
        <v>2012.14249222665</v>
      </c>
      <c r="S61" s="230"/>
      <c r="V61" s="450" t="n">
        <v>600</v>
      </c>
      <c r="W61" s="451"/>
      <c r="X61" s="452"/>
      <c r="Y61" s="452"/>
      <c r="Z61" s="452"/>
      <c r="AA61" s="452"/>
      <c r="AB61" s="452"/>
      <c r="AC61" s="452"/>
      <c r="AD61" s="453"/>
      <c r="AE61" s="423"/>
      <c r="AF61" s="230"/>
      <c r="AG61" s="230"/>
      <c r="BA61" s="230"/>
      <c r="BB61" s="230"/>
      <c r="BC61" s="230"/>
      <c r="BD61" s="230"/>
      <c r="BE61" s="230"/>
      <c r="BF61" s="230"/>
    </row>
    <row r="62" customFormat="false" ht="31.5" hidden="false" customHeight="true" outlineLevel="0" collapsed="false">
      <c r="B62" s="454" t="s">
        <v>242</v>
      </c>
      <c r="C62" s="242"/>
      <c r="D62" s="242"/>
      <c r="E62" s="243"/>
      <c r="F62" s="243"/>
      <c r="G62" s="242"/>
      <c r="H62" s="367"/>
      <c r="I62" s="243"/>
      <c r="J62" s="243"/>
      <c r="K62" s="243"/>
      <c r="L62" s="243"/>
      <c r="M62" s="243"/>
      <c r="N62" s="243"/>
      <c r="O62" s="243"/>
      <c r="P62" s="230"/>
      <c r="Q62" s="242"/>
      <c r="R62" s="141"/>
      <c r="S62" s="141"/>
      <c r="T62" s="141"/>
      <c r="U62" s="141"/>
      <c r="V62" s="141"/>
      <c r="W62" s="141"/>
      <c r="X62" s="141"/>
      <c r="Y62" s="141"/>
      <c r="Z62" s="230"/>
      <c r="AA62" s="230"/>
      <c r="AB62" s="230"/>
      <c r="AC62" s="230"/>
      <c r="AD62" s="230"/>
      <c r="AE62" s="230"/>
      <c r="AF62" s="230"/>
      <c r="AG62" s="230"/>
      <c r="AH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</row>
    <row r="63" customFormat="false" ht="14.25" hidden="false" customHeight="true" outlineLevel="0" collapsed="false">
      <c r="B63" s="454"/>
      <c r="H63" s="455"/>
      <c r="I63" s="456"/>
      <c r="J63" s="456"/>
      <c r="K63" s="456"/>
      <c r="L63" s="456"/>
      <c r="M63" s="456"/>
      <c r="N63" s="456"/>
      <c r="O63" s="456"/>
      <c r="P63" s="457"/>
      <c r="Q63" s="458"/>
      <c r="R63" s="459"/>
      <c r="S63" s="459"/>
      <c r="T63" s="459"/>
      <c r="U63" s="459"/>
      <c r="V63" s="459"/>
      <c r="W63" s="459"/>
      <c r="X63" s="459"/>
      <c r="Y63" s="459"/>
      <c r="Z63" s="457"/>
      <c r="AA63" s="457"/>
      <c r="AB63" s="457"/>
      <c r="AC63" s="457"/>
      <c r="AD63" s="457"/>
      <c r="AE63" s="457"/>
      <c r="AF63" s="457"/>
      <c r="AG63" s="457"/>
      <c r="AH63" s="457"/>
      <c r="AI63" s="457"/>
      <c r="AJ63" s="457"/>
      <c r="AK63" s="457"/>
      <c r="AL63" s="457"/>
      <c r="AM63" s="457"/>
      <c r="AN63" s="457"/>
      <c r="AO63" s="457"/>
      <c r="AP63" s="457"/>
      <c r="AQ63" s="457"/>
      <c r="AR63" s="457"/>
      <c r="AS63" s="457"/>
      <c r="AT63" s="457"/>
      <c r="AU63" s="457"/>
      <c r="AV63" s="457"/>
      <c r="AW63" s="457"/>
      <c r="AX63" s="457"/>
      <c r="AY63" s="457"/>
      <c r="AZ63" s="457"/>
      <c r="BA63" s="457"/>
      <c r="BB63" s="457"/>
      <c r="BC63" s="457"/>
      <c r="BD63" s="457"/>
      <c r="BE63" s="457"/>
      <c r="BF63" s="457"/>
    </row>
    <row r="64" customFormat="false" ht="14.25" hidden="false" customHeight="true" outlineLevel="0" collapsed="false">
      <c r="B64" s="141"/>
      <c r="C64" s="141"/>
      <c r="H64" s="460"/>
      <c r="I64" s="460"/>
      <c r="J64" s="460"/>
      <c r="K64" s="460"/>
      <c r="L64" s="460"/>
      <c r="M64" s="460"/>
      <c r="N64" s="460"/>
      <c r="O64" s="460"/>
      <c r="P64" s="460"/>
      <c r="Q64" s="460"/>
      <c r="R64" s="460"/>
      <c r="S64" s="460"/>
      <c r="T64" s="460"/>
      <c r="U64" s="460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  <c r="AT64" s="460"/>
      <c r="AU64" s="460"/>
      <c r="AV64" s="460"/>
      <c r="AW64" s="460"/>
      <c r="AX64" s="460"/>
      <c r="AY64" s="460"/>
      <c r="AZ64" s="460"/>
      <c r="BA64" s="460"/>
      <c r="BB64" s="460"/>
      <c r="BC64" s="460"/>
      <c r="BD64" s="460"/>
      <c r="BE64" s="460"/>
      <c r="BF64" s="460"/>
    </row>
    <row r="65" customFormat="false" ht="14.25" hidden="false" customHeight="true" outlineLevel="0" collapsed="false">
      <c r="B65" s="141"/>
      <c r="C65" s="141"/>
      <c r="D65" s="454"/>
      <c r="E65" s="461"/>
      <c r="F65" s="461"/>
      <c r="G65" s="454"/>
      <c r="H65" s="460"/>
      <c r="I65" s="460"/>
      <c r="J65" s="460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0"/>
      <c r="V65" s="460"/>
      <c r="W65" s="460"/>
      <c r="X65" s="460"/>
      <c r="Y65" s="460"/>
      <c r="Z65" s="460"/>
      <c r="AA65" s="460"/>
      <c r="AB65" s="460"/>
      <c r="AC65" s="460"/>
      <c r="AD65" s="460"/>
      <c r="AE65" s="460"/>
      <c r="AF65" s="460"/>
      <c r="AG65" s="460"/>
      <c r="AH65" s="460"/>
      <c r="AI65" s="460"/>
      <c r="AJ65" s="460"/>
      <c r="AK65" s="460"/>
      <c r="AL65" s="460"/>
      <c r="AM65" s="460"/>
      <c r="AN65" s="460"/>
      <c r="AO65" s="460"/>
      <c r="AP65" s="460"/>
      <c r="AQ65" s="460"/>
      <c r="AR65" s="460"/>
      <c r="AS65" s="460"/>
      <c r="AT65" s="460"/>
      <c r="AU65" s="460"/>
      <c r="AV65" s="460"/>
      <c r="AW65" s="460"/>
      <c r="AX65" s="460"/>
      <c r="AY65" s="460"/>
      <c r="AZ65" s="460"/>
      <c r="BA65" s="460"/>
      <c r="BB65" s="460"/>
      <c r="BC65" s="460"/>
      <c r="BD65" s="460"/>
      <c r="BE65" s="460"/>
      <c r="BF65" s="460"/>
    </row>
    <row r="66" customFormat="false" ht="23.25" hidden="false" customHeight="true" outlineLevel="0" collapsed="false">
      <c r="B66" s="462" t="s">
        <v>243</v>
      </c>
      <c r="C66" s="462"/>
      <c r="D66" s="463" t="s">
        <v>244</v>
      </c>
      <c r="E66" s="464" t="s">
        <v>237</v>
      </c>
      <c r="F66" s="464" t="s">
        <v>124</v>
      </c>
      <c r="G66" s="465" t="s">
        <v>245</v>
      </c>
      <c r="H66" s="466" t="s">
        <v>115</v>
      </c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  <c r="AB66" s="466"/>
      <c r="AC66" s="466"/>
      <c r="AD66" s="466"/>
      <c r="AE66" s="466"/>
      <c r="AF66" s="466"/>
      <c r="AG66" s="466"/>
      <c r="AH66" s="466"/>
      <c r="AI66" s="466"/>
      <c r="AJ66" s="466"/>
      <c r="AK66" s="466"/>
      <c r="AL66" s="466"/>
      <c r="AM66" s="466"/>
      <c r="AN66" s="466"/>
      <c r="AO66" s="466"/>
      <c r="AP66" s="466"/>
      <c r="AQ66" s="466"/>
      <c r="AR66" s="466"/>
      <c r="AS66" s="466"/>
      <c r="AT66" s="466"/>
      <c r="AU66" s="466"/>
      <c r="AV66" s="466"/>
      <c r="AW66" s="466"/>
      <c r="AX66" s="466"/>
      <c r="AY66" s="466"/>
      <c r="AZ66" s="466"/>
      <c r="BA66" s="466"/>
      <c r="BB66" s="466"/>
      <c r="BC66" s="466"/>
      <c r="BD66" s="466"/>
      <c r="BE66" s="466"/>
      <c r="BF66" s="466"/>
    </row>
    <row r="67" customFormat="false" ht="23.25" hidden="false" customHeight="true" outlineLevel="0" collapsed="false">
      <c r="B67" s="462"/>
      <c r="C67" s="462"/>
      <c r="D67" s="463"/>
      <c r="E67" s="464"/>
      <c r="F67" s="464"/>
      <c r="G67" s="465"/>
      <c r="H67" s="467" t="n">
        <v>500</v>
      </c>
      <c r="I67" s="468" t="n">
        <v>550</v>
      </c>
      <c r="J67" s="469" t="n">
        <v>600</v>
      </c>
      <c r="K67" s="470" t="n">
        <v>650</v>
      </c>
      <c r="L67" s="470" t="n">
        <v>700</v>
      </c>
      <c r="M67" s="470" t="n">
        <v>750</v>
      </c>
      <c r="N67" s="470" t="n">
        <v>800</v>
      </c>
      <c r="O67" s="470" t="n">
        <v>850</v>
      </c>
      <c r="P67" s="470" t="n">
        <v>900</v>
      </c>
      <c r="Q67" s="470" t="n">
        <v>950</v>
      </c>
      <c r="R67" s="470" t="n">
        <v>1000</v>
      </c>
      <c r="S67" s="470" t="n">
        <v>1050</v>
      </c>
      <c r="T67" s="470" t="n">
        <v>1100</v>
      </c>
      <c r="U67" s="470" t="n">
        <v>1150</v>
      </c>
      <c r="V67" s="470" t="n">
        <v>1200</v>
      </c>
      <c r="W67" s="470" t="n">
        <v>1250</v>
      </c>
      <c r="X67" s="470" t="n">
        <v>1300</v>
      </c>
      <c r="Y67" s="470" t="n">
        <v>1350</v>
      </c>
      <c r="Z67" s="470" t="n">
        <v>1400</v>
      </c>
      <c r="AA67" s="470" t="n">
        <v>1450</v>
      </c>
      <c r="AB67" s="470" t="n">
        <v>1500</v>
      </c>
      <c r="AC67" s="470" t="n">
        <v>1550</v>
      </c>
      <c r="AD67" s="470" t="n">
        <v>1600</v>
      </c>
      <c r="AE67" s="470" t="n">
        <v>1650</v>
      </c>
      <c r="AF67" s="470" t="n">
        <v>1700</v>
      </c>
      <c r="AG67" s="470" t="n">
        <v>1750</v>
      </c>
      <c r="AH67" s="470" t="n">
        <v>1800</v>
      </c>
      <c r="AI67" s="470" t="n">
        <v>1850</v>
      </c>
      <c r="AJ67" s="470" t="n">
        <v>1900</v>
      </c>
      <c r="AK67" s="470" t="n">
        <v>1950</v>
      </c>
      <c r="AL67" s="470" t="n">
        <v>2000</v>
      </c>
      <c r="AM67" s="470" t="n">
        <v>2050</v>
      </c>
      <c r="AN67" s="470" t="n">
        <v>2100</v>
      </c>
      <c r="AO67" s="470" t="n">
        <v>2150</v>
      </c>
      <c r="AP67" s="470" t="n">
        <v>2200</v>
      </c>
      <c r="AQ67" s="470" t="n">
        <v>2250</v>
      </c>
      <c r="AR67" s="470" t="n">
        <v>2300</v>
      </c>
      <c r="AS67" s="470" t="n">
        <v>2350</v>
      </c>
      <c r="AT67" s="470" t="n">
        <v>2400</v>
      </c>
      <c r="AU67" s="470" t="n">
        <v>2450</v>
      </c>
      <c r="AV67" s="470" t="n">
        <v>2500</v>
      </c>
      <c r="AW67" s="470" t="n">
        <v>2550</v>
      </c>
      <c r="AX67" s="470" t="n">
        <v>2600</v>
      </c>
      <c r="AY67" s="470" t="n">
        <v>2650</v>
      </c>
      <c r="AZ67" s="470" t="n">
        <v>2700</v>
      </c>
      <c r="BA67" s="470" t="n">
        <v>2750</v>
      </c>
      <c r="BB67" s="470" t="n">
        <v>2800</v>
      </c>
      <c r="BC67" s="470" t="n">
        <v>2850</v>
      </c>
      <c r="BD67" s="470" t="n">
        <v>2900</v>
      </c>
      <c r="BE67" s="470" t="n">
        <v>2950</v>
      </c>
      <c r="BF67" s="471" t="n">
        <v>3000</v>
      </c>
    </row>
    <row r="68" customFormat="false" ht="15" hidden="false" customHeight="false" outlineLevel="0" collapsed="false">
      <c r="A68" s="472" t="s">
        <v>246</v>
      </c>
      <c r="B68" s="473" t="s">
        <v>247</v>
      </c>
      <c r="C68" s="473"/>
      <c r="D68" s="474" t="s">
        <v>246</v>
      </c>
      <c r="E68" s="475" t="n">
        <v>55</v>
      </c>
      <c r="F68" s="475" t="n">
        <v>160</v>
      </c>
      <c r="G68" s="476" t="s">
        <v>248</v>
      </c>
      <c r="H68" s="477" t="n">
        <f aca="false">((H$67-$H$4)/1000)*$AI$18*(($C$8/70)^$AS$18)</f>
        <v>17.3777967</v>
      </c>
      <c r="I68" s="477" t="n">
        <f aca="false">((I$67-$H$4)/1000)*$AI$18*(($C$8/70)^$AS$18)</f>
        <v>23.1703956</v>
      </c>
      <c r="J68" s="477" t="n">
        <f aca="false">((J$67-$H$4)/1000)*$AI$18*(($C$8/70)^$AS$18)</f>
        <v>28.9629945</v>
      </c>
      <c r="K68" s="477" t="n">
        <f aca="false">((K$67-$H$4)/1000)*$AI$18*(($C$8/70)^$AS$18)</f>
        <v>34.7555934</v>
      </c>
      <c r="L68" s="477" t="n">
        <f aca="false">((L$67-$H$4)/1000)*$AI$18*(($C$8/70)^$AS$18)</f>
        <v>40.5481923</v>
      </c>
      <c r="M68" s="477" t="n">
        <f aca="false">((M$67-$H$4)/1000)*$AI$18*(($C$8/70)^$AS$18)</f>
        <v>46.3407912</v>
      </c>
      <c r="N68" s="477" t="n">
        <f aca="false">((N$67-$H$4)/1000)*$AI$18*(($C$8/70)^$AS$18)</f>
        <v>52.1333901</v>
      </c>
      <c r="O68" s="477" t="n">
        <f aca="false">((O$67-$H$4)/1000)*$AI$18*(($C$8/70)^$AS$18)</f>
        <v>57.925989</v>
      </c>
      <c r="P68" s="477" t="n">
        <f aca="false">((P$67-$H$4)/1000)*$AI$18*(($C$8/70)^$AS$18)</f>
        <v>63.7185879</v>
      </c>
      <c r="Q68" s="477" t="n">
        <f aca="false">((Q$67-$H$4)/1000)*$AI$18*(($C$8/70)^$AS$18)</f>
        <v>69.5111868</v>
      </c>
      <c r="R68" s="477" t="n">
        <f aca="false">((R$67-$H$4)/1000)*$AI$18*(($C$8/70)^$AS$18)</f>
        <v>75.3037857</v>
      </c>
      <c r="S68" s="477" t="n">
        <f aca="false">((S$67-$H$4)/1000)*$AI$18*(($C$8/70)^$AS$18)</f>
        <v>81.0963846</v>
      </c>
      <c r="T68" s="477" t="n">
        <f aca="false">((T$67-$H$4)/1000)*$AI$18*(($C$8/70)^$AS$18)</f>
        <v>86.8889835</v>
      </c>
      <c r="U68" s="477" t="n">
        <f aca="false">((U$67-$H$4)/1000)*$AI$18*(($C$8/70)^$AS$18)</f>
        <v>92.6815824</v>
      </c>
      <c r="V68" s="477" t="n">
        <f aca="false">((V$67-$H$4)/1000)*$AI$18*(($C$8/70)^$AS$18)</f>
        <v>98.4741813</v>
      </c>
      <c r="W68" s="477" t="n">
        <f aca="false">((W$67-$H$4)/1000)*$AI$18*(($C$8/70)^$AS$18)</f>
        <v>104.2667802</v>
      </c>
      <c r="X68" s="477" t="n">
        <f aca="false">((X$67-$H$4)/1000)*$AI$18*(($C$8/70)^$AS$18)</f>
        <v>110.0593791</v>
      </c>
      <c r="Y68" s="477" t="n">
        <f aca="false">((Y$67-$H$4)/1000)*$AI$18*(($C$8/70)^$AS$18)</f>
        <v>115.851978</v>
      </c>
      <c r="Z68" s="477" t="n">
        <f aca="false">((Z$67-$H$4)/1000)*$AI$18*(($C$8/70)^$AS$18)</f>
        <v>121.6445769</v>
      </c>
      <c r="AA68" s="477" t="n">
        <f aca="false">((AA$67-$H$4)/1000)*$AI$18*(($C$8/70)^$AS$18)</f>
        <v>127.4371758</v>
      </c>
      <c r="AB68" s="477" t="n">
        <f aca="false">((AB$67-$H$4)/1000)*$AI$18*(($C$8/70)^$AS$18)</f>
        <v>133.2297747</v>
      </c>
      <c r="AC68" s="477" t="n">
        <f aca="false">((AC$67-$H$4)/1000)*$AI$18*(($C$8/70)^$AS$18)</f>
        <v>139.0223736</v>
      </c>
      <c r="AD68" s="477" t="n">
        <f aca="false">((AD$67-$H$4)/1000)*$AI$18*(($C$8/70)^$AS$18)</f>
        <v>144.8149725</v>
      </c>
      <c r="AE68" s="477" t="n">
        <f aca="false">((AE$67-$H$4)/1000)*$AI$18*(($C$8/70)^$AS$18)</f>
        <v>150.6075714</v>
      </c>
      <c r="AF68" s="477" t="n">
        <f aca="false">((AF$67-$H$4)/1000)*$AI$18*(($C$8/70)^$AS$18)</f>
        <v>156.4001703</v>
      </c>
      <c r="AG68" s="477" t="n">
        <f aca="false">((AG$67-$H$4)/1000)*$AI$18*(($C$8/70)^$AS$18)</f>
        <v>162.1927692</v>
      </c>
      <c r="AH68" s="477" t="n">
        <f aca="false">((AH$67-$H$4)/1000)*$AI$18*(($C$8/70)^$AS$18)</f>
        <v>167.9853681</v>
      </c>
      <c r="AI68" s="477" t="n">
        <f aca="false">((AI$67-$H$4)/1000)*$AI$18*(($C$8/70)^$AS$18)</f>
        <v>173.777967</v>
      </c>
      <c r="AJ68" s="477" t="n">
        <f aca="false">((AJ$67-$H$4)/1000)*$AI$18*(($C$8/70)^$AS$18)</f>
        <v>179.5705659</v>
      </c>
      <c r="AK68" s="477" t="n">
        <f aca="false">((AK$67-$H$4)/1000)*$AI$18*(($C$8/70)^$AS$18)</f>
        <v>185.3631648</v>
      </c>
      <c r="AL68" s="477" t="n">
        <f aca="false">((AL$67-$H$4)/1000)*$AI$18*(($C$8/70)^$AS$18)</f>
        <v>191.1557637</v>
      </c>
      <c r="AM68" s="477" t="n">
        <f aca="false">((AM$67-$H$4)/1000)*$AI$18*(($C$8/70)^$AS$18)</f>
        <v>196.9483626</v>
      </c>
      <c r="AN68" s="477" t="n">
        <f aca="false">((AN$67-$H$4)/1000)*$AI$18*(($C$8/70)^$AS$18)</f>
        <v>202.7409615</v>
      </c>
      <c r="AO68" s="477" t="n">
        <f aca="false">((AO$67-$H$4)/1000)*$AI$18*(($C$8/70)^$AS$18)</f>
        <v>208.5335604</v>
      </c>
      <c r="AP68" s="477" t="n">
        <f aca="false">((AP$67-$H$4)/1000)*$AI$18*(($C$8/70)^$AS$18)</f>
        <v>214.3261593</v>
      </c>
      <c r="AQ68" s="477" t="n">
        <f aca="false">((AQ$67-$H$4)/1000)*$AI$18*(($C$8/70)^$AS$18)</f>
        <v>220.1187582</v>
      </c>
      <c r="AR68" s="477" t="n">
        <f aca="false">((AR$67-$H$4)/1000)*$AI$18*(($C$8/70)^$AS$18)</f>
        <v>225.9113571</v>
      </c>
      <c r="AS68" s="477" t="n">
        <f aca="false">((AS$67-$H$4)/1000)*$AI$18*(($C$8/70)^$AS$18)</f>
        <v>231.703956</v>
      </c>
      <c r="AT68" s="477" t="n">
        <f aca="false">((AT$67-$H$4)/1000)*$AI$18*(($C$8/70)^$AS$18)</f>
        <v>237.4965549</v>
      </c>
      <c r="AU68" s="477" t="n">
        <f aca="false">((AU$67-$H$4)/1000)*$AI$18*(($C$8/70)^$AS$18)</f>
        <v>243.2891538</v>
      </c>
      <c r="AV68" s="477" t="n">
        <f aca="false">((AV$67-$H$4)/1000)*$AI$18*(($C$8/70)^$AS$18)</f>
        <v>249.0817527</v>
      </c>
      <c r="AW68" s="477" t="n">
        <f aca="false">((AW$67-$H$4)/1000)*$AI$18*(($C$8/70)^$AS$18)</f>
        <v>254.8743516</v>
      </c>
      <c r="AX68" s="477" t="n">
        <f aca="false">((AX$67-$H$4)/1000)*$AI$18*(($C$8/70)^$AS$18)</f>
        <v>260.6669505</v>
      </c>
      <c r="AY68" s="477" t="n">
        <f aca="false">((AY$67-$H$4)/1000)*$AI$18*(($C$8/70)^$AS$18)</f>
        <v>266.4595494</v>
      </c>
      <c r="AZ68" s="477" t="n">
        <f aca="false">((AZ$67-$H$4)/1000)*$AI$18*(($C$8/70)^$AS$18)</f>
        <v>272.2521483</v>
      </c>
      <c r="BA68" s="477" t="n">
        <f aca="false">((BA$67-$H$4)/1000)*$AI$18*(($C$8/70)^$AS$18)</f>
        <v>278.0447472</v>
      </c>
      <c r="BB68" s="477" t="n">
        <f aca="false">((BB$67-$H$4)/1000)*$AI$18*(($C$8/70)^$AS$18)</f>
        <v>283.8373461</v>
      </c>
      <c r="BC68" s="477" t="n">
        <f aca="false">((BC$67-$H$4)/1000)*$AI$18*(($C$8/70)^$AS$18)</f>
        <v>289.629945</v>
      </c>
      <c r="BD68" s="477" t="n">
        <f aca="false">((BD$67-$H$4)/1000)*$AI$18*(($C$8/70)^$AS$18)</f>
        <v>295.4225439</v>
      </c>
      <c r="BE68" s="477" t="n">
        <f aca="false">((BE$67-$H$4)/1000)*$AI$18*(($C$8/70)^$AS$18)</f>
        <v>301.2151428</v>
      </c>
      <c r="BF68" s="477" t="n">
        <f aca="false">((BF$67-$H$4)/1000)*$AI$18*(($C$8/70)^$AS$18)</f>
        <v>307.0077417</v>
      </c>
    </row>
    <row r="69" customFormat="false" ht="15" hidden="false" customHeight="false" outlineLevel="0" collapsed="false">
      <c r="A69" s="472"/>
      <c r="B69" s="478" t="s">
        <v>249</v>
      </c>
      <c r="C69" s="478"/>
      <c r="D69" s="479" t="s">
        <v>246</v>
      </c>
      <c r="E69" s="480" t="n">
        <v>55</v>
      </c>
      <c r="F69" s="480" t="n">
        <v>200</v>
      </c>
      <c r="G69" s="481" t="s">
        <v>248</v>
      </c>
      <c r="H69" s="482" t="n">
        <f aca="false">((H$67-$H$4)/1000)*$AJ$18*(($C$8/70)^$AT$18)</f>
        <v>19.308663</v>
      </c>
      <c r="I69" s="482" t="n">
        <f aca="false">((I$67-$H$4)/1000)*$AJ$18*(($C$8/70)^$AT$18)</f>
        <v>25.744884</v>
      </c>
      <c r="J69" s="482" t="n">
        <f aca="false">((J$67-$H$4)/1000)*$AJ$18*(($C$8/70)^$AT$18)</f>
        <v>32.181105</v>
      </c>
      <c r="K69" s="482" t="n">
        <f aca="false">((K$67-$H$4)/1000)*$AJ$18*(($C$8/70)^$AT$18)</f>
        <v>38.617326</v>
      </c>
      <c r="L69" s="482" t="n">
        <f aca="false">((L$67-$H$4)/1000)*$AJ$18*(($C$8/70)^$AT$18)</f>
        <v>45.053547</v>
      </c>
      <c r="M69" s="482" t="n">
        <f aca="false">((M$67-$H$4)/1000)*$AJ$18*(($C$8/70)^$AT$18)</f>
        <v>51.489768</v>
      </c>
      <c r="N69" s="482" t="n">
        <f aca="false">((N$67-$H$4)/1000)*$AJ$18*(($C$8/70)^$AT$18)</f>
        <v>57.925989</v>
      </c>
      <c r="O69" s="482" t="n">
        <f aca="false">((O$67-$H$4)/1000)*$AJ$18*(($C$8/70)^$AT$18)</f>
        <v>64.36221</v>
      </c>
      <c r="P69" s="482" t="n">
        <f aca="false">((P$67-$H$4)/1000)*$AJ$18*(($C$8/70)^$AT$18)</f>
        <v>70.798431</v>
      </c>
      <c r="Q69" s="482" t="n">
        <f aca="false">((Q$67-$H$4)/1000)*$AJ$18*(($C$8/70)^$AT$18)</f>
        <v>77.234652</v>
      </c>
      <c r="R69" s="482" t="n">
        <f aca="false">((R$67-$H$4)/1000)*$AJ$18*(($C$8/70)^$AT$18)</f>
        <v>83.670873</v>
      </c>
      <c r="S69" s="482" t="n">
        <f aca="false">((S$67-$H$4)/1000)*$AJ$18*(($C$8/70)^$AT$18)</f>
        <v>90.107094</v>
      </c>
      <c r="T69" s="482" t="n">
        <f aca="false">((T$67-$H$4)/1000)*$AJ$18*(($C$8/70)^$AT$18)</f>
        <v>96.543315</v>
      </c>
      <c r="U69" s="482" t="n">
        <f aca="false">((U$67-$H$4)/1000)*$AJ$18*(($C$8/70)^$AT$18)</f>
        <v>102.979536</v>
      </c>
      <c r="V69" s="482" t="n">
        <f aca="false">((V$67-$H$4)/1000)*$AJ$18*(($C$8/70)^$AT$18)</f>
        <v>109.415757</v>
      </c>
      <c r="W69" s="482" t="n">
        <f aca="false">((W$67-$H$4)/1000)*$AJ$18*(($C$8/70)^$AT$18)</f>
        <v>115.851978</v>
      </c>
      <c r="X69" s="482" t="n">
        <f aca="false">((X$67-$H$4)/1000)*$AJ$18*(($C$8/70)^$AT$18)</f>
        <v>122.288199</v>
      </c>
      <c r="Y69" s="482" t="n">
        <f aca="false">((Y$67-$H$4)/1000)*$AJ$18*(($C$8/70)^$AT$18)</f>
        <v>128.72442</v>
      </c>
      <c r="Z69" s="482" t="n">
        <f aca="false">((Z$67-$H$4)/1000)*$AJ$18*(($C$8/70)^$AT$18)</f>
        <v>135.160641</v>
      </c>
      <c r="AA69" s="482" t="n">
        <f aca="false">((AA$67-$H$4)/1000)*$AJ$18*(($C$8/70)^$AT$18)</f>
        <v>141.596862</v>
      </c>
      <c r="AB69" s="482" t="n">
        <f aca="false">((AB$67-$H$4)/1000)*$AJ$18*(($C$8/70)^$AT$18)</f>
        <v>148.033083</v>
      </c>
      <c r="AC69" s="482" t="n">
        <f aca="false">((AC$67-$H$4)/1000)*$AJ$18*(($C$8/70)^$AT$18)</f>
        <v>154.469304</v>
      </c>
      <c r="AD69" s="482" t="n">
        <f aca="false">((AD$67-$H$4)/1000)*$AJ$18*(($C$8/70)^$AT$18)</f>
        <v>160.905525</v>
      </c>
      <c r="AE69" s="482" t="n">
        <f aca="false">((AE$67-$H$4)/1000)*$AJ$18*(($C$8/70)^$AT$18)</f>
        <v>167.341746</v>
      </c>
      <c r="AF69" s="482" t="n">
        <f aca="false">((AF$67-$H$4)/1000)*$AJ$18*(($C$8/70)^$AT$18)</f>
        <v>173.777967</v>
      </c>
      <c r="AG69" s="482" t="n">
        <f aca="false">((AG$67-$H$4)/1000)*$AJ$18*(($C$8/70)^$AT$18)</f>
        <v>180.214188</v>
      </c>
      <c r="AH69" s="482" t="n">
        <f aca="false">((AH$67-$H$4)/1000)*$AJ$18*(($C$8/70)^$AT$18)</f>
        <v>186.650409</v>
      </c>
      <c r="AI69" s="482" t="n">
        <f aca="false">((AI$67-$H$4)/1000)*$AJ$18*(($C$8/70)^$AT$18)</f>
        <v>193.08663</v>
      </c>
      <c r="AJ69" s="482" t="n">
        <f aca="false">((AJ$67-$H$4)/1000)*$AJ$18*(($C$8/70)^$AT$18)</f>
        <v>199.522851</v>
      </c>
      <c r="AK69" s="482" t="n">
        <f aca="false">((AK$67-$H$4)/1000)*$AJ$18*(($C$8/70)^$AT$18)</f>
        <v>205.959072</v>
      </c>
      <c r="AL69" s="482" t="n">
        <f aca="false">((AL$67-$H$4)/1000)*$AJ$18*(($C$8/70)^$AT$18)</f>
        <v>212.395293</v>
      </c>
      <c r="AM69" s="482" t="n">
        <f aca="false">((AM$67-$H$4)/1000)*$AJ$18*(($C$8/70)^$AT$18)</f>
        <v>218.831514</v>
      </c>
      <c r="AN69" s="482" t="n">
        <f aca="false">((AN$67-$H$4)/1000)*$AJ$18*(($C$8/70)^$AT$18)</f>
        <v>225.267735</v>
      </c>
      <c r="AO69" s="482" t="n">
        <f aca="false">((AO$67-$H$4)/1000)*$AJ$18*(($C$8/70)^$AT$18)</f>
        <v>231.703956</v>
      </c>
      <c r="AP69" s="482" t="n">
        <f aca="false">((AP$67-$H$4)/1000)*$AJ$18*(($C$8/70)^$AT$18)</f>
        <v>238.140177</v>
      </c>
      <c r="AQ69" s="482" t="n">
        <f aca="false">((AQ$67-$H$4)/1000)*$AJ$18*(($C$8/70)^$AT$18)</f>
        <v>244.576398</v>
      </c>
      <c r="AR69" s="482" t="n">
        <f aca="false">((AR$67-$H$4)/1000)*$AJ$18*(($C$8/70)^$AT$18)</f>
        <v>251.012619</v>
      </c>
      <c r="AS69" s="482" t="n">
        <f aca="false">((AS$67-$H$4)/1000)*$AJ$18*(($C$8/70)^$AT$18)</f>
        <v>257.44884</v>
      </c>
      <c r="AT69" s="482" t="n">
        <f aca="false">((AT$67-$H$4)/1000)*$AJ$18*(($C$8/70)^$AT$18)</f>
        <v>263.885061</v>
      </c>
      <c r="AU69" s="482" t="n">
        <f aca="false">((AU$67-$H$4)/1000)*$AJ$18*(($C$8/70)^$AT$18)</f>
        <v>270.321282</v>
      </c>
      <c r="AV69" s="482" t="n">
        <f aca="false">((AV$67-$H$4)/1000)*$AJ$18*(($C$8/70)^$AT$18)</f>
        <v>276.757503</v>
      </c>
      <c r="AW69" s="482" t="n">
        <f aca="false">((AW$67-$H$4)/1000)*$AJ$18*(($C$8/70)^$AT$18)</f>
        <v>283.193724</v>
      </c>
      <c r="AX69" s="482" t="n">
        <f aca="false">((AX$67-$H$4)/1000)*$AJ$18*(($C$8/70)^$AT$18)</f>
        <v>289.629945</v>
      </c>
      <c r="AY69" s="482" t="n">
        <f aca="false">((AY$67-$H$4)/1000)*$AJ$18*(($C$8/70)^$AT$18)</f>
        <v>296.066166</v>
      </c>
      <c r="AZ69" s="482" t="n">
        <f aca="false">((AZ$67-$H$4)/1000)*$AJ$18*(($C$8/70)^$AT$18)</f>
        <v>302.502387</v>
      </c>
      <c r="BA69" s="482" t="n">
        <f aca="false">((BA$67-$H$4)/1000)*$AJ$18*(($C$8/70)^$AT$18)</f>
        <v>308.938608</v>
      </c>
      <c r="BB69" s="482" t="n">
        <f aca="false">((BB$67-$H$4)/1000)*$AJ$18*(($C$8/70)^$AT$18)</f>
        <v>315.374829</v>
      </c>
      <c r="BC69" s="482" t="n">
        <f aca="false">((BC$67-$H$4)/1000)*$AJ$18*(($C$8/70)^$AT$18)</f>
        <v>321.81105</v>
      </c>
      <c r="BD69" s="482" t="n">
        <f aca="false">((BD$67-$H$4)/1000)*$AJ$18*(($C$8/70)^$AT$18)</f>
        <v>328.247271</v>
      </c>
      <c r="BE69" s="482" t="n">
        <f aca="false">((BE$67-$H$4)/1000)*$AJ$18*(($C$8/70)^$AT$18)</f>
        <v>334.683492</v>
      </c>
      <c r="BF69" s="482" t="n">
        <f aca="false">((BF$67-$H$4)/1000)*$AJ$18*(($C$8/70)^$AT$18)</f>
        <v>341.119713</v>
      </c>
    </row>
    <row r="70" customFormat="false" ht="15" hidden="false" customHeight="false" outlineLevel="0" collapsed="false">
      <c r="A70" s="472"/>
      <c r="B70" s="478" t="s">
        <v>250</v>
      </c>
      <c r="C70" s="478"/>
      <c r="D70" s="479" t="s">
        <v>246</v>
      </c>
      <c r="E70" s="480" t="n">
        <v>55</v>
      </c>
      <c r="F70" s="480" t="n">
        <v>260</v>
      </c>
      <c r="G70" s="481" t="s">
        <v>248</v>
      </c>
      <c r="H70" s="482" t="n">
        <f aca="false">((H$67-$H$4)/1000)*$AK$18*(($C$8/70)^$AU$18)</f>
        <v>24.8703048</v>
      </c>
      <c r="I70" s="482" t="n">
        <f aca="false">((I$67-$H$4)/1000)*$AK$18*(($C$8/70)^$AU$18)</f>
        <v>33.1604064</v>
      </c>
      <c r="J70" s="482" t="n">
        <f aca="false">((J$67-$H$4)/1000)*$AK$18*(($C$8/70)^$AU$18)</f>
        <v>41.450508</v>
      </c>
      <c r="K70" s="482" t="n">
        <f aca="false">((K$67-$H$4)/1000)*$AK$18*(($C$8/70)^$AU$18)</f>
        <v>49.7406096</v>
      </c>
      <c r="L70" s="482" t="n">
        <f aca="false">((L$67-$H$4)/1000)*$AK$18*(($C$8/70)^$AU$18)</f>
        <v>58.0307112</v>
      </c>
      <c r="M70" s="482" t="n">
        <f aca="false">((M$67-$H$4)/1000)*$AK$18*(($C$8/70)^$AU$18)</f>
        <v>66.3208128</v>
      </c>
      <c r="N70" s="482" t="n">
        <f aca="false">((N$67-$H$4)/1000)*$AK$18*(($C$8/70)^$AU$18)</f>
        <v>74.6109144</v>
      </c>
      <c r="O70" s="482" t="n">
        <f aca="false">((O$67-$H$4)/1000)*$AK$18*(($C$8/70)^$AU$18)</f>
        <v>82.901016</v>
      </c>
      <c r="P70" s="482" t="n">
        <f aca="false">((P$67-$H$4)/1000)*$AK$18*(($C$8/70)^$AU$18)</f>
        <v>91.1911176</v>
      </c>
      <c r="Q70" s="482" t="n">
        <f aca="false">((Q$67-$H$4)/1000)*$AK$18*(($C$8/70)^$AU$18)</f>
        <v>99.4812192</v>
      </c>
      <c r="R70" s="482" t="n">
        <f aca="false">((R$67-$H$4)/1000)*$AK$18*(($C$8/70)^$AU$18)</f>
        <v>107.7713208</v>
      </c>
      <c r="S70" s="482" t="n">
        <f aca="false">((S$67-$H$4)/1000)*$AK$18*(($C$8/70)^$AU$18)</f>
        <v>116.0614224</v>
      </c>
      <c r="T70" s="482" t="n">
        <f aca="false">((T$67-$H$4)/1000)*$AK$18*(($C$8/70)^$AU$18)</f>
        <v>124.351524</v>
      </c>
      <c r="U70" s="482" t="n">
        <f aca="false">((U$67-$H$4)/1000)*$AK$18*(($C$8/70)^$AU$18)</f>
        <v>132.6416256</v>
      </c>
      <c r="V70" s="482" t="n">
        <f aca="false">((V$67-$H$4)/1000)*$AK$18*(($C$8/70)^$AU$18)</f>
        <v>140.9317272</v>
      </c>
      <c r="W70" s="482" t="n">
        <f aca="false">((W$67-$H$4)/1000)*$AK$18*(($C$8/70)^$AU$18)</f>
        <v>149.2218288</v>
      </c>
      <c r="X70" s="482" t="n">
        <f aca="false">((X$67-$H$4)/1000)*$AK$18*(($C$8/70)^$AU$18)</f>
        <v>157.5119304</v>
      </c>
      <c r="Y70" s="482" t="n">
        <f aca="false">((Y$67-$H$4)/1000)*$AK$18*(($C$8/70)^$AU$18)</f>
        <v>165.802032</v>
      </c>
      <c r="Z70" s="482" t="n">
        <f aca="false">((Z$67-$H$4)/1000)*$AK$18*(($C$8/70)^$AU$18)</f>
        <v>174.0921336</v>
      </c>
      <c r="AA70" s="482" t="n">
        <f aca="false">((AA$67-$H$4)/1000)*$AK$18*(($C$8/70)^$AU$18)</f>
        <v>182.3822352</v>
      </c>
      <c r="AB70" s="482" t="n">
        <f aca="false">((AB$67-$H$4)/1000)*$AK$18*(($C$8/70)^$AU$18)</f>
        <v>190.6723368</v>
      </c>
      <c r="AC70" s="482" t="n">
        <f aca="false">((AC$67-$H$4)/1000)*$AK$18*(($C$8/70)^$AU$18)</f>
        <v>198.9624384</v>
      </c>
      <c r="AD70" s="482" t="n">
        <f aca="false">((AD$67-$H$4)/1000)*$AK$18*(($C$8/70)^$AU$18)</f>
        <v>207.25254</v>
      </c>
      <c r="AE70" s="482" t="n">
        <f aca="false">((AE$67-$H$4)/1000)*$AK$18*(($C$8/70)^$AU$18)</f>
        <v>215.5426416</v>
      </c>
      <c r="AF70" s="482" t="n">
        <f aca="false">((AF$67-$H$4)/1000)*$AK$18*(($C$8/70)^$AU$18)</f>
        <v>223.8327432</v>
      </c>
      <c r="AG70" s="482" t="n">
        <f aca="false">((AG$67-$H$4)/1000)*$AK$18*(($C$8/70)^$AU$18)</f>
        <v>232.1228448</v>
      </c>
      <c r="AH70" s="482" t="n">
        <f aca="false">((AH$67-$H$4)/1000)*$AK$18*(($C$8/70)^$AU$18)</f>
        <v>240.4129464</v>
      </c>
      <c r="AI70" s="482" t="n">
        <f aca="false">((AI$67-$H$4)/1000)*$AK$18*(($C$8/70)^$AU$18)</f>
        <v>248.703048</v>
      </c>
      <c r="AJ70" s="482" t="n">
        <f aca="false">((AJ$67-$H$4)/1000)*$AK$18*(($C$8/70)^$AU$18)</f>
        <v>256.9931496</v>
      </c>
      <c r="AK70" s="482" t="n">
        <f aca="false">((AK$67-$H$4)/1000)*$AK$18*(($C$8/70)^$AU$18)</f>
        <v>265.2832512</v>
      </c>
      <c r="AL70" s="482" t="n">
        <f aca="false">((AL$67-$H$4)/1000)*$AK$18*(($C$8/70)^$AU$18)</f>
        <v>273.5733528</v>
      </c>
      <c r="AM70" s="482" t="n">
        <f aca="false">((AM$67-$H$4)/1000)*$AK$18*(($C$8/70)^$AU$18)</f>
        <v>281.8634544</v>
      </c>
      <c r="AN70" s="482" t="n">
        <f aca="false">((AN$67-$H$4)/1000)*$AK$18*(($C$8/70)^$AU$18)</f>
        <v>290.153556</v>
      </c>
      <c r="AO70" s="482" t="n">
        <f aca="false">((AO$67-$H$4)/1000)*$AK$18*(($C$8/70)^$AU$18)</f>
        <v>298.4436576</v>
      </c>
      <c r="AP70" s="482" t="n">
        <f aca="false">((AP$67-$H$4)/1000)*$AK$18*(($C$8/70)^$AU$18)</f>
        <v>306.7337592</v>
      </c>
      <c r="AQ70" s="482" t="n">
        <f aca="false">((AQ$67-$H$4)/1000)*$AK$18*(($C$8/70)^$AU$18)</f>
        <v>315.0238608</v>
      </c>
      <c r="AR70" s="482" t="n">
        <f aca="false">((AR$67-$H$4)/1000)*$AK$18*(($C$8/70)^$AU$18)</f>
        <v>323.3139624</v>
      </c>
      <c r="AS70" s="482" t="n">
        <f aca="false">((AS$67-$H$4)/1000)*$AK$18*(($C$8/70)^$AU$18)</f>
        <v>331.604064</v>
      </c>
      <c r="AT70" s="482" t="n">
        <f aca="false">((AT$67-$H$4)/1000)*$AK$18*(($C$8/70)^$AU$18)</f>
        <v>339.8941656</v>
      </c>
      <c r="AU70" s="482" t="n">
        <f aca="false">((AU$67-$H$4)/1000)*$AK$18*(($C$8/70)^$AU$18)</f>
        <v>348.1842672</v>
      </c>
      <c r="AV70" s="482" t="n">
        <f aca="false">((AV$67-$H$4)/1000)*$AK$18*(($C$8/70)^$AU$18)</f>
        <v>356.4743688</v>
      </c>
      <c r="AW70" s="482" t="n">
        <f aca="false">((AW$67-$H$4)/1000)*$AK$18*(($C$8/70)^$AU$18)</f>
        <v>364.7644704</v>
      </c>
      <c r="AX70" s="482" t="n">
        <f aca="false">((AX$67-$H$4)/1000)*$AK$18*(($C$8/70)^$AU$18)</f>
        <v>373.054572</v>
      </c>
      <c r="AY70" s="482" t="n">
        <f aca="false">((AY$67-$H$4)/1000)*$AK$18*(($C$8/70)^$AU$18)</f>
        <v>381.3446736</v>
      </c>
      <c r="AZ70" s="482" t="n">
        <f aca="false">((AZ$67-$H$4)/1000)*$AK$18*(($C$8/70)^$AU$18)</f>
        <v>389.6347752</v>
      </c>
      <c r="BA70" s="482" t="n">
        <f aca="false">((BA$67-$H$4)/1000)*$AK$18*(($C$8/70)^$AU$18)</f>
        <v>397.9248768</v>
      </c>
      <c r="BB70" s="482" t="n">
        <f aca="false">((BB$67-$H$4)/1000)*$AK$18*(($C$8/70)^$AU$18)</f>
        <v>406.2149784</v>
      </c>
      <c r="BC70" s="482" t="n">
        <f aca="false">((BC$67-$H$4)/1000)*$AK$18*(($C$8/70)^$AU$18)</f>
        <v>414.50508</v>
      </c>
      <c r="BD70" s="482" t="n">
        <f aca="false">((BD$67-$H$4)/1000)*$AK$18*(($C$8/70)^$AU$18)</f>
        <v>422.7951816</v>
      </c>
      <c r="BE70" s="482" t="n">
        <f aca="false">((BE$67-$H$4)/1000)*$AK$18*(($C$8/70)^$AU$18)</f>
        <v>431.0852832</v>
      </c>
      <c r="BF70" s="482" t="n">
        <f aca="false">((BF$67-$H$4)/1000)*$AK$18*(($C$8/70)^$AU$18)</f>
        <v>439.3753848</v>
      </c>
    </row>
    <row r="71" customFormat="false" ht="15" hidden="false" customHeight="false" outlineLevel="0" collapsed="false">
      <c r="A71" s="472"/>
      <c r="B71" s="478" t="s">
        <v>251</v>
      </c>
      <c r="C71" s="478"/>
      <c r="D71" s="479" t="s">
        <v>246</v>
      </c>
      <c r="E71" s="480" t="n">
        <v>55</v>
      </c>
      <c r="F71" s="480" t="n">
        <v>300</v>
      </c>
      <c r="G71" s="481" t="s">
        <v>248</v>
      </c>
      <c r="H71" s="482" t="n">
        <f aca="false">((H$67-$H$4)/1000)*$AL$18*(($C$8/70)^$AV$18)</f>
        <v>26.7202088713248</v>
      </c>
      <c r="I71" s="482" t="n">
        <f aca="false">((I$67-$H$4)/1000)*$AL$18*(($C$8/70)^$AV$18)</f>
        <v>35.6269451617665</v>
      </c>
      <c r="J71" s="482" t="n">
        <f aca="false">((J$67-$H$4)/1000)*$AL$18*(($C$8/70)^$AV$18)</f>
        <v>44.5336814522081</v>
      </c>
      <c r="K71" s="482" t="n">
        <f aca="false">((K$67-$H$4)/1000)*$AL$18*(($C$8/70)^$AV$18)</f>
        <v>53.4404177426497</v>
      </c>
      <c r="L71" s="482" t="n">
        <f aca="false">((L$67-$H$4)/1000)*$AL$18*(($C$8/70)^$AV$18)</f>
        <v>62.3471540330913</v>
      </c>
      <c r="M71" s="482" t="n">
        <f aca="false">((M$67-$H$4)/1000)*$AL$18*(($C$8/70)^$AV$18)</f>
        <v>71.2538903235329</v>
      </c>
      <c r="N71" s="482" t="n">
        <f aca="false">((N$67-$H$4)/1000)*$AL$18*(($C$8/70)^$AV$18)</f>
        <v>80.1606266139746</v>
      </c>
      <c r="O71" s="482" t="n">
        <f aca="false">((O$67-$H$4)/1000)*$AL$18*(($C$8/70)^$AV$18)</f>
        <v>89.0673629044162</v>
      </c>
      <c r="P71" s="482" t="n">
        <f aca="false">((P$67-$H$4)/1000)*$AL$18*(($C$8/70)^$AV$18)</f>
        <v>97.9740991948578</v>
      </c>
      <c r="Q71" s="482" t="n">
        <f aca="false">((Q$67-$H$4)/1000)*$AL$18*(($C$8/70)^$AV$18)</f>
        <v>106.880835485299</v>
      </c>
      <c r="R71" s="482" t="n">
        <f aca="false">((R$67-$H$4)/1000)*$AL$18*(($C$8/70)^$AV$18)</f>
        <v>115.787571775741</v>
      </c>
      <c r="S71" s="482" t="n">
        <f aca="false">((S$67-$H$4)/1000)*$AL$18*(($C$8/70)^$AV$18)</f>
        <v>124.694308066183</v>
      </c>
      <c r="T71" s="482" t="n">
        <f aca="false">((T$67-$H$4)/1000)*$AL$18*(($C$8/70)^$AV$18)</f>
        <v>133.601044356624</v>
      </c>
      <c r="U71" s="482" t="n">
        <f aca="false">((U$67-$H$4)/1000)*$AL$18*(($C$8/70)^$AV$18)</f>
        <v>142.507780647066</v>
      </c>
      <c r="V71" s="482" t="n">
        <f aca="false">((V$67-$H$4)/1000)*$AL$18*(($C$8/70)^$AV$18)</f>
        <v>151.414516937508</v>
      </c>
      <c r="W71" s="482" t="n">
        <f aca="false">((W$67-$H$4)/1000)*$AL$18*(($C$8/70)^$AV$18)</f>
        <v>160.321253227949</v>
      </c>
      <c r="X71" s="482" t="n">
        <f aca="false">((X$67-$H$4)/1000)*$AL$18*(($C$8/70)^$AV$18)</f>
        <v>169.227989518391</v>
      </c>
      <c r="Y71" s="482" t="n">
        <f aca="false">((Y$67-$H$4)/1000)*$AL$18*(($C$8/70)^$AV$18)</f>
        <v>178.134725808832</v>
      </c>
      <c r="Z71" s="482" t="n">
        <f aca="false">((Z$67-$H$4)/1000)*$AL$18*(($C$8/70)^$AV$18)</f>
        <v>187.041462099274</v>
      </c>
      <c r="AA71" s="482" t="n">
        <f aca="false">((AA$67-$H$4)/1000)*$AL$18*(($C$8/70)^$AV$18)</f>
        <v>195.948198389716</v>
      </c>
      <c r="AB71" s="482" t="n">
        <f aca="false">((AB$67-$H$4)/1000)*$AL$18*(($C$8/70)^$AV$18)</f>
        <v>204.854934680157</v>
      </c>
      <c r="AC71" s="482" t="n">
        <f aca="false">((AC$67-$H$4)/1000)*$AL$18*(($C$8/70)^$AV$18)</f>
        <v>213.761670970599</v>
      </c>
      <c r="AD71" s="482" t="n">
        <f aca="false">((AD$67-$H$4)/1000)*$AL$18*(($C$8/70)^$AV$18)</f>
        <v>222.66840726104</v>
      </c>
      <c r="AE71" s="482" t="n">
        <f aca="false">((AE$67-$H$4)/1000)*$AL$18*(($C$8/70)^$AV$18)</f>
        <v>231.575143551482</v>
      </c>
      <c r="AF71" s="482" t="n">
        <f aca="false">((AF$67-$H$4)/1000)*$AL$18*(($C$8/70)^$AV$18)</f>
        <v>240.481879841924</v>
      </c>
      <c r="AG71" s="482" t="n">
        <f aca="false">((AG$67-$H$4)/1000)*$AL$18*(($C$8/70)^$AV$18)</f>
        <v>249.388616132365</v>
      </c>
      <c r="AH71" s="482" t="n">
        <f aca="false">((AH$67-$H$4)/1000)*$AL$18*(($C$8/70)^$AV$18)</f>
        <v>258.295352422807</v>
      </c>
      <c r="AI71" s="482" t="n">
        <f aca="false">((AI$67-$H$4)/1000)*$AL$18*(($C$8/70)^$AV$18)</f>
        <v>267.202088713248</v>
      </c>
      <c r="AJ71" s="482" t="n">
        <f aca="false">((AJ$67-$H$4)/1000)*$AL$18*(($C$8/70)^$AV$18)</f>
        <v>276.10882500369</v>
      </c>
      <c r="AK71" s="482" t="n">
        <f aca="false">((AK$67-$H$4)/1000)*$AL$18*(($C$8/70)^$AV$18)</f>
        <v>285.015561294132</v>
      </c>
      <c r="AL71" s="482" t="n">
        <f aca="false">((AL$67-$H$4)/1000)*$AL$18*(($C$8/70)^$AV$18)</f>
        <v>293.922297584573</v>
      </c>
      <c r="AM71" s="482" t="n">
        <f aca="false">((AM$67-$H$4)/1000)*$AL$18*(($C$8/70)^$AV$18)</f>
        <v>302.829033875015</v>
      </c>
      <c r="AN71" s="482" t="n">
        <f aca="false">((AN$67-$H$4)/1000)*$AL$18*(($C$8/70)^$AV$18)</f>
        <v>311.735770165457</v>
      </c>
      <c r="AO71" s="482" t="n">
        <f aca="false">((AO$67-$H$4)/1000)*$AL$18*(($C$8/70)^$AV$18)</f>
        <v>320.642506455898</v>
      </c>
      <c r="AP71" s="482" t="n">
        <f aca="false">((AP$67-$H$4)/1000)*$AL$18*(($C$8/70)^$AV$18)</f>
        <v>329.54924274634</v>
      </c>
      <c r="AQ71" s="482" t="n">
        <f aca="false">((AQ$67-$H$4)/1000)*$AL$18*(($C$8/70)^$AV$18)</f>
        <v>338.455979036781</v>
      </c>
      <c r="AR71" s="482" t="n">
        <f aca="false">((AR$67-$H$4)/1000)*$AL$18*(($C$8/70)^$AV$18)</f>
        <v>347.362715327223</v>
      </c>
      <c r="AS71" s="482" t="n">
        <f aca="false">((AS$67-$H$4)/1000)*$AL$18*(($C$8/70)^$AV$18)</f>
        <v>356.269451617665</v>
      </c>
      <c r="AT71" s="482" t="n">
        <f aca="false">((AT$67-$H$4)/1000)*$AL$18*(($C$8/70)^$AV$18)</f>
        <v>365.176187908106</v>
      </c>
      <c r="AU71" s="482" t="n">
        <f aca="false">((AU$67-$H$4)/1000)*$AL$18*(($C$8/70)^$AV$18)</f>
        <v>374.082924198548</v>
      </c>
      <c r="AV71" s="482" t="n">
        <f aca="false">((AV$67-$H$4)/1000)*$AL$18*(($C$8/70)^$AV$18)</f>
        <v>382.989660488989</v>
      </c>
      <c r="AW71" s="482" t="n">
        <f aca="false">((AW$67-$H$4)/1000)*$AL$18*(($C$8/70)^$AV$18)</f>
        <v>391.896396779431</v>
      </c>
      <c r="AX71" s="482" t="n">
        <f aca="false">((AX$67-$H$4)/1000)*$AL$18*(($C$8/70)^$AV$18)</f>
        <v>400.803133069873</v>
      </c>
      <c r="AY71" s="482" t="n">
        <f aca="false">((AY$67-$H$4)/1000)*$AL$18*(($C$8/70)^$AV$18)</f>
        <v>409.709869360314</v>
      </c>
      <c r="AZ71" s="482" t="n">
        <f aca="false">((AZ$67-$H$4)/1000)*$AL$18*(($C$8/70)^$AV$18)</f>
        <v>418.616605650756</v>
      </c>
      <c r="BA71" s="482" t="n">
        <f aca="false">((BA$67-$H$4)/1000)*$AL$18*(($C$8/70)^$AV$18)</f>
        <v>427.523341941198</v>
      </c>
      <c r="BB71" s="482" t="n">
        <f aca="false">((BB$67-$H$4)/1000)*$AL$18*(($C$8/70)^$AV$18)</f>
        <v>436.430078231639</v>
      </c>
      <c r="BC71" s="482" t="n">
        <f aca="false">((BC$67-$H$4)/1000)*$AL$18*(($C$8/70)^$AV$18)</f>
        <v>445.336814522081</v>
      </c>
      <c r="BD71" s="482" t="n">
        <f aca="false">((BD$67-$H$4)/1000)*$AL$18*(($C$8/70)^$AV$18)</f>
        <v>454.243550812522</v>
      </c>
      <c r="BE71" s="482" t="n">
        <f aca="false">((BE$67-$H$4)/1000)*$AL$18*(($C$8/70)^$AV$18)</f>
        <v>463.150287102964</v>
      </c>
      <c r="BF71" s="482" t="n">
        <f aca="false">((BF$67-$H$4)/1000)*$AL$18*(($C$8/70)^$AV$18)</f>
        <v>472.057023393406</v>
      </c>
    </row>
    <row r="72" customFormat="false" ht="15.75" hidden="false" customHeight="false" outlineLevel="0" collapsed="false">
      <c r="A72" s="472"/>
      <c r="B72" s="483" t="s">
        <v>252</v>
      </c>
      <c r="C72" s="483"/>
      <c r="D72" s="484" t="s">
        <v>246</v>
      </c>
      <c r="E72" s="485" t="n">
        <v>55</v>
      </c>
      <c r="F72" s="485" t="n">
        <v>300</v>
      </c>
      <c r="G72" s="486" t="s">
        <v>253</v>
      </c>
      <c r="H72" s="487" t="n">
        <f aca="false">((H$67-$H$4)/1000)*$AM$18*(($C$8/70)^$AW$18)</f>
        <v>35.784144</v>
      </c>
      <c r="I72" s="487" t="n">
        <f aca="false">((I$67-$H$4)/1000)*$AM$18*(($C$8/70)^$AW$18)</f>
        <v>47.712192</v>
      </c>
      <c r="J72" s="487" t="n">
        <f aca="false">((J$67-$H$4)/1000)*$AM$18*(($C$8/70)^$AW$18)</f>
        <v>59.64024</v>
      </c>
      <c r="K72" s="487" t="n">
        <f aca="false">((K$67-$H$4)/1000)*$AM$18*(($C$8/70)^$AW$18)</f>
        <v>71.568288</v>
      </c>
      <c r="L72" s="487" t="n">
        <f aca="false">((L$67-$H$4)/1000)*$AM$18*(($C$8/70)^$AW$18)</f>
        <v>83.496336</v>
      </c>
      <c r="M72" s="487" t="n">
        <f aca="false">((M$67-$H$4)/1000)*$AM$18*(($C$8/70)^$AW$18)</f>
        <v>95.424384</v>
      </c>
      <c r="N72" s="487" t="n">
        <f aca="false">((N$67-$H$4)/1000)*$AM$18*(($C$8/70)^$AW$18)</f>
        <v>107.352432</v>
      </c>
      <c r="O72" s="487" t="n">
        <f aca="false">((O$67-$H$4)/1000)*$AM$18*(($C$8/70)^$AW$18)</f>
        <v>119.28048</v>
      </c>
      <c r="P72" s="487" t="n">
        <f aca="false">((P$67-$H$4)/1000)*$AM$18*(($C$8/70)^$AW$18)</f>
        <v>131.208528</v>
      </c>
      <c r="Q72" s="487" t="n">
        <f aca="false">((Q$67-$H$4)/1000)*$AM$18*(($C$8/70)^$AW$18)</f>
        <v>143.136576</v>
      </c>
      <c r="R72" s="487" t="n">
        <f aca="false">((R$67-$H$4)/1000)*$AM$18*(($C$8/70)^$AW$18)</f>
        <v>155.064624</v>
      </c>
      <c r="S72" s="487" t="n">
        <f aca="false">((S$67-$H$4)/1000)*$AM$18*(($C$8/70)^$AW$18)</f>
        <v>166.992672</v>
      </c>
      <c r="T72" s="487" t="n">
        <f aca="false">((T$67-$H$4)/1000)*$AM$18*(($C$8/70)^$AW$18)</f>
        <v>178.92072</v>
      </c>
      <c r="U72" s="487" t="n">
        <f aca="false">((U$67-$H$4)/1000)*$AM$18*(($C$8/70)^$AW$18)</f>
        <v>190.848768</v>
      </c>
      <c r="V72" s="487" t="n">
        <f aca="false">((V$67-$H$4)/1000)*$AM$18*(($C$8/70)^$AW$18)</f>
        <v>202.776816</v>
      </c>
      <c r="W72" s="487" t="n">
        <f aca="false">((W$67-$H$4)/1000)*$AM$18*(($C$8/70)^$AW$18)</f>
        <v>214.704864</v>
      </c>
      <c r="X72" s="487" t="n">
        <f aca="false">((X$67-$H$4)/1000)*$AM$18*(($C$8/70)^$AW$18)</f>
        <v>226.632912</v>
      </c>
      <c r="Y72" s="487" t="n">
        <f aca="false">((Y$67-$H$4)/1000)*$AM$18*(($C$8/70)^$AW$18)</f>
        <v>238.56096</v>
      </c>
      <c r="Z72" s="487" t="n">
        <f aca="false">((Z$67-$H$4)/1000)*$AM$18*(($C$8/70)^$AW$18)</f>
        <v>250.489008</v>
      </c>
      <c r="AA72" s="487" t="n">
        <f aca="false">((AA$67-$H$4)/1000)*$AM$18*(($C$8/70)^$AW$18)</f>
        <v>262.417056</v>
      </c>
      <c r="AB72" s="487" t="n">
        <f aca="false">((AB$67-$H$4)/1000)*$AM$18*(($C$8/70)^$AW$18)</f>
        <v>274.345104</v>
      </c>
      <c r="AC72" s="487" t="n">
        <f aca="false">((AC$67-$H$4)/1000)*$AM$18*(($C$8/70)^$AW$18)</f>
        <v>286.273152</v>
      </c>
      <c r="AD72" s="487" t="n">
        <f aca="false">((AD$67-$H$4)/1000)*$AM$18*(($C$8/70)^$AW$18)</f>
        <v>298.2012</v>
      </c>
      <c r="AE72" s="487" t="n">
        <f aca="false">((AE$67-$H$4)/1000)*$AM$18*(($C$8/70)^$AW$18)</f>
        <v>310.129248</v>
      </c>
      <c r="AF72" s="487" t="n">
        <f aca="false">((AF$67-$H$4)/1000)*$AM$18*(($C$8/70)^$AW$18)</f>
        <v>322.057296</v>
      </c>
      <c r="AG72" s="487" t="n">
        <f aca="false">((AG$67-$H$4)/1000)*$AM$18*(($C$8/70)^$AW$18)</f>
        <v>333.985344</v>
      </c>
      <c r="AH72" s="487" t="n">
        <f aca="false">((AH$67-$H$4)/1000)*$AM$18*(($C$8/70)^$AW$18)</f>
        <v>345.913392</v>
      </c>
      <c r="AI72" s="487" t="n">
        <f aca="false">((AI$67-$H$4)/1000)*$AM$18*(($C$8/70)^$AW$18)</f>
        <v>357.84144</v>
      </c>
      <c r="AJ72" s="487" t="n">
        <f aca="false">((AJ$67-$H$4)/1000)*$AM$18*(($C$8/70)^$AW$18)</f>
        <v>369.769488</v>
      </c>
      <c r="AK72" s="487" t="n">
        <f aca="false">((AK$67-$H$4)/1000)*$AM$18*(($C$8/70)^$AW$18)</f>
        <v>381.697536</v>
      </c>
      <c r="AL72" s="487" t="n">
        <f aca="false">((AL$67-$H$4)/1000)*$AM$18*(($C$8/70)^$AW$18)</f>
        <v>393.625584</v>
      </c>
      <c r="AM72" s="487" t="n">
        <f aca="false">((AM$67-$H$4)/1000)*$AM$18*(($C$8/70)^$AW$18)</f>
        <v>405.553632</v>
      </c>
      <c r="AN72" s="487" t="n">
        <f aca="false">((AN$67-$H$4)/1000)*$AM$18*(($C$8/70)^$AW$18)</f>
        <v>417.48168</v>
      </c>
      <c r="AO72" s="487" t="n">
        <f aca="false">((AO$67-$H$4)/1000)*$AM$18*(($C$8/70)^$AW$18)</f>
        <v>429.409728</v>
      </c>
      <c r="AP72" s="487" t="n">
        <f aca="false">((AP$67-$H$4)/1000)*$AM$18*(($C$8/70)^$AW$18)</f>
        <v>441.337776</v>
      </c>
      <c r="AQ72" s="487" t="n">
        <f aca="false">((AQ$67-$H$4)/1000)*$AM$18*(($C$8/70)^$AW$18)</f>
        <v>453.265824</v>
      </c>
      <c r="AR72" s="487" t="n">
        <f aca="false">((AR$67-$H$4)/1000)*$AM$18*(($C$8/70)^$AW$18)</f>
        <v>465.193872</v>
      </c>
      <c r="AS72" s="487" t="n">
        <f aca="false">((AS$67-$H$4)/1000)*$AM$18*(($C$8/70)^$AW$18)</f>
        <v>477.12192</v>
      </c>
      <c r="AT72" s="487" t="n">
        <f aca="false">((AT$67-$H$4)/1000)*$AM$18*(($C$8/70)^$AW$18)</f>
        <v>489.049968</v>
      </c>
      <c r="AU72" s="487" t="n">
        <f aca="false">((AU$67-$H$4)/1000)*$AM$18*(($C$8/70)^$AW$18)</f>
        <v>500.978016</v>
      </c>
      <c r="AV72" s="487" t="n">
        <f aca="false">((AV$67-$H$4)/1000)*$AM$18*(($C$8/70)^$AW$18)</f>
        <v>512.906064</v>
      </c>
      <c r="AW72" s="487" t="n">
        <f aca="false">((AW$67-$H$4)/1000)*$AM$18*(($C$8/70)^$AW$18)</f>
        <v>524.834112</v>
      </c>
      <c r="AX72" s="487" t="n">
        <f aca="false">((AX$67-$H$4)/1000)*$AM$18*(($C$8/70)^$AW$18)</f>
        <v>536.76216</v>
      </c>
      <c r="AY72" s="487" t="n">
        <f aca="false">((AY$67-$H$4)/1000)*$AM$18*(($C$8/70)^$AW$18)</f>
        <v>548.690208</v>
      </c>
      <c r="AZ72" s="487" t="n">
        <f aca="false">((AZ$67-$H$4)/1000)*$AM$18*(($C$8/70)^$AW$18)</f>
        <v>560.618256</v>
      </c>
      <c r="BA72" s="487" t="n">
        <f aca="false">((BA$67-$H$4)/1000)*$AM$18*(($C$8/70)^$AW$18)</f>
        <v>572.546304</v>
      </c>
      <c r="BB72" s="487" t="n">
        <f aca="false">((BB$67-$H$4)/1000)*$AM$18*(($C$8/70)^$AW$18)</f>
        <v>584.474352</v>
      </c>
      <c r="BC72" s="487" t="n">
        <f aca="false">((BC$67-$H$4)/1000)*$AM$18*(($C$8/70)^$AW$18)</f>
        <v>596.4024</v>
      </c>
      <c r="BD72" s="487" t="n">
        <f aca="false">((BD$67-$H$4)/1000)*$AM$18*(($C$8/70)^$AW$18)</f>
        <v>608.330448</v>
      </c>
      <c r="BE72" s="487" t="n">
        <f aca="false">((BE$67-$H$4)/1000)*$AM$18*(($C$8/70)^$AW$18)</f>
        <v>620.258496</v>
      </c>
      <c r="BF72" s="487" t="n">
        <f aca="false">((BF$67-$H$4)/1000)*$AM$18*(($C$8/70)^$AW$18)</f>
        <v>632.186544</v>
      </c>
    </row>
    <row r="73" customFormat="false" ht="15.75" hidden="true" customHeight="true" outlineLevel="0" collapsed="false">
      <c r="A73" s="472"/>
      <c r="B73" s="488" t="s">
        <v>254</v>
      </c>
      <c r="C73" s="488"/>
      <c r="D73" s="476"/>
      <c r="E73" s="475"/>
      <c r="F73" s="475"/>
      <c r="G73" s="476"/>
      <c r="H73" s="489" t="n">
        <f aca="false">((H$67-$H$4)/1000)*$AN$18*(($C$8/70)^$AX$18)</f>
        <v>38.43783702</v>
      </c>
      <c r="I73" s="489" t="n">
        <f aca="false">((I$67-$H$4)/1000)*$AN$18*(($C$8/70)^$AX$18)</f>
        <v>51.25044936</v>
      </c>
      <c r="J73" s="489" t="n">
        <f aca="false">((J$67-$H$4)/1000)*$AN$18*(($C$8/70)^$AX$18)</f>
        <v>64.0630617</v>
      </c>
      <c r="K73" s="489" t="n">
        <f aca="false">((K$67-$H$4)/1000)*$AN$18*(($C$8/70)^$AX$18)</f>
        <v>76.87567404</v>
      </c>
      <c r="L73" s="489" t="n">
        <f aca="false">((L$67-$H$4)/1000)*$AN$18*(($C$8/70)^$AX$18)</f>
        <v>89.68828638</v>
      </c>
      <c r="M73" s="489" t="n">
        <f aca="false">((M$67-$H$4)/1000)*$AN$18*(($C$8/70)^$AX$18)</f>
        <v>102.50089872</v>
      </c>
      <c r="N73" s="489" t="n">
        <f aca="false">((N$67-$H$4)/1000)*$AN$18*(($C$8/70)^$AX$18)</f>
        <v>115.31351106</v>
      </c>
      <c r="O73" s="489" t="n">
        <f aca="false">((O$67-$H$4)/1000)*$AN$18*(($C$8/70)^$AX$18)</f>
        <v>128.1261234</v>
      </c>
      <c r="P73" s="489" t="n">
        <f aca="false">((P$67-$H$4)/1000)*$AN$18*(($C$8/70)^$AX$18)</f>
        <v>140.93873574</v>
      </c>
      <c r="Q73" s="489" t="n">
        <f aca="false">((Q$67-$H$4)/1000)*$AN$18*(($C$8/70)^$AX$18)</f>
        <v>153.75134808</v>
      </c>
      <c r="R73" s="489" t="n">
        <f aca="false">((R$67-$H$4)/1000)*$AN$18*(($C$8/70)^$AX$18)</f>
        <v>166.56396042</v>
      </c>
      <c r="S73" s="489" t="n">
        <f aca="false">((S$67-$H$4)/1000)*$AN$18*(($C$8/70)^$AX$18)</f>
        <v>179.37657276</v>
      </c>
      <c r="T73" s="489" t="n">
        <f aca="false">((T$67-$H$4)/1000)*$AN$18*(($C$8/70)^$AX$18)</f>
        <v>192.1891851</v>
      </c>
      <c r="U73" s="489" t="n">
        <f aca="false">((U$67-$H$4)/1000)*$AN$18*(($C$8/70)^$AX$18)</f>
        <v>205.00179744</v>
      </c>
      <c r="V73" s="489" t="n">
        <f aca="false">((V$67-$H$4)/1000)*$AN$18*(($C$8/70)^$AX$18)</f>
        <v>217.81440978</v>
      </c>
      <c r="W73" s="489" t="n">
        <f aca="false">((W$67-$H$4)/1000)*$AN$18*(($C$8/70)^$AX$18)</f>
        <v>230.62702212</v>
      </c>
      <c r="X73" s="489" t="n">
        <f aca="false">((X$67-$H$4)/1000)*$AN$18*(($C$8/70)^$AX$18)</f>
        <v>243.43963446</v>
      </c>
      <c r="Y73" s="489" t="n">
        <f aca="false">((Y$67-$H$4)/1000)*$AN$18*(($C$8/70)^$AX$18)</f>
        <v>256.2522468</v>
      </c>
      <c r="Z73" s="489" t="n">
        <f aca="false">((Z$67-$H$4)/1000)*$AN$18*(($C$8/70)^$AX$18)</f>
        <v>269.06485914</v>
      </c>
      <c r="AA73" s="489" t="n">
        <f aca="false">((AA$67-$H$4)/1000)*$AN$18*(($C$8/70)^$AX$18)</f>
        <v>281.87747148</v>
      </c>
      <c r="AB73" s="489" t="n">
        <f aca="false">((AB$67-$H$4)/1000)*$AN$18*(($C$8/70)^$AX$18)</f>
        <v>294.69008382</v>
      </c>
      <c r="AC73" s="489" t="n">
        <f aca="false">((AC$67-$H$4)/1000)*$AN$18*(($C$8/70)^$AX$18)</f>
        <v>307.50269616</v>
      </c>
      <c r="AD73" s="489" t="n">
        <f aca="false">((AD$67-$H$4)/1000)*$AN$18*(($C$8/70)^$AX$18)</f>
        <v>320.3153085</v>
      </c>
      <c r="AE73" s="489" t="n">
        <f aca="false">((AE$67-$H$4)/1000)*$AN$18*(($C$8/70)^$AX$18)</f>
        <v>333.12792084</v>
      </c>
      <c r="AF73" s="489" t="n">
        <f aca="false">((AF$67-$H$4)/1000)*$AN$18*(($C$8/70)^$AX$18)</f>
        <v>345.94053318</v>
      </c>
      <c r="AG73" s="489" t="n">
        <f aca="false">((AG$67-$H$4)/1000)*$AN$18*(($C$8/70)^$AX$18)</f>
        <v>358.75314552</v>
      </c>
      <c r="AH73" s="489" t="n">
        <f aca="false">((AH$67-$H$4)/1000)*$AN$18*(($C$8/70)^$AX$18)</f>
        <v>371.56575786</v>
      </c>
      <c r="AI73" s="489" t="n">
        <f aca="false">((AI$67-$H$4)/1000)*$AN$18*(($C$8/70)^$AX$18)</f>
        <v>384.3783702</v>
      </c>
      <c r="AJ73" s="489" t="n">
        <f aca="false">((AJ$67-$H$4)/1000)*$AN$18*(($C$8/70)^$AX$18)</f>
        <v>397.19098254</v>
      </c>
      <c r="AK73" s="489" t="n">
        <f aca="false">((AK$67-$H$4)/1000)*$AN$18*(($C$8/70)^$AX$18)</f>
        <v>410.00359488</v>
      </c>
      <c r="AL73" s="489" t="n">
        <f aca="false">((AL$67-$H$4)/1000)*$AN$18*(($C$8/70)^$AX$18)</f>
        <v>422.81620722</v>
      </c>
      <c r="AM73" s="489" t="n">
        <f aca="false">((AM$67-$H$4)/1000)*$AN$18*(($C$8/70)^$AX$18)</f>
        <v>435.62881956</v>
      </c>
      <c r="AN73" s="489" t="n">
        <f aca="false">((AN$67-$H$4)/1000)*$AN$18*(($C$8/70)^$AX$18)</f>
        <v>448.4414319</v>
      </c>
      <c r="AO73" s="489" t="n">
        <f aca="false">((AO$67-$H$4)/1000)*$AN$18*(($C$8/70)^$AX$18)</f>
        <v>461.25404424</v>
      </c>
      <c r="AP73" s="489" t="n">
        <f aca="false">((AP$67-$H$4)/1000)*$AN$18*(($C$8/70)^$AX$18)</f>
        <v>474.06665658</v>
      </c>
      <c r="AQ73" s="489" t="n">
        <f aca="false">((AQ$67-$H$4)/1000)*$AN$18*(($C$8/70)^$AX$18)</f>
        <v>486.87926892</v>
      </c>
      <c r="AR73" s="489" t="n">
        <f aca="false">((AR$67-$H$4)/1000)*$AN$18*(($C$8/70)^$AX$18)</f>
        <v>499.69188126</v>
      </c>
      <c r="AS73" s="489" t="n">
        <f aca="false">((AS$67-$H$4)/1000)*$AN$18*(($C$8/70)^$AX$18)</f>
        <v>512.5044936</v>
      </c>
      <c r="AT73" s="489" t="n">
        <f aca="false">((AT$67-$H$4)/1000)*$AN$18*(($C$8/70)^$AX$18)</f>
        <v>525.31710594</v>
      </c>
      <c r="AU73" s="489" t="n">
        <f aca="false">((AU$67-$H$4)/1000)*$AN$18*(($C$8/70)^$AX$18)</f>
        <v>538.12971828</v>
      </c>
      <c r="AV73" s="489" t="n">
        <f aca="false">((AV$67-$H$4)/1000)*$AN$18*(($C$8/70)^$AX$18)</f>
        <v>550.94233062</v>
      </c>
      <c r="AW73" s="489" t="n">
        <f aca="false">((AW$67-$H$4)/1000)*$AN$18*(($C$8/70)^$AX$18)</f>
        <v>563.75494296</v>
      </c>
      <c r="AX73" s="489" t="n">
        <f aca="false">((AX$67-$H$4)/1000)*$AN$18*(($C$8/70)^$AX$18)</f>
        <v>576.5675553</v>
      </c>
      <c r="AY73" s="489" t="n">
        <f aca="false">((AY$67-$H$4)/1000)*$AN$18*(($C$8/70)^$AX$18)</f>
        <v>589.38016764</v>
      </c>
      <c r="AZ73" s="489" t="n">
        <f aca="false">((AZ$67-$H$4)/1000)*$AN$18*(($C$8/70)^$AX$18)</f>
        <v>602.19277998</v>
      </c>
      <c r="BA73" s="489" t="n">
        <f aca="false">((BA$67-$H$4)/1000)*$AN$18*(($C$8/70)^$AX$18)</f>
        <v>615.00539232</v>
      </c>
      <c r="BB73" s="489" t="n">
        <f aca="false">((BB$67-$H$4)/1000)*$AN$18*(($C$8/70)^$AX$18)</f>
        <v>627.81800466</v>
      </c>
      <c r="BC73" s="489" t="n">
        <f aca="false">((BC$67-$H$4)/1000)*$AN$18*(($C$8/70)^$AX$18)</f>
        <v>640.630617</v>
      </c>
      <c r="BD73" s="489" t="n">
        <f aca="false">((BD$67-$H$4)/1000)*$AN$18*(($C$8/70)^$AX$18)</f>
        <v>653.44322934</v>
      </c>
      <c r="BE73" s="489" t="n">
        <f aca="false">((BE$67-$H$4)/1000)*$AN$18*(($C$8/70)^$AX$18)</f>
        <v>666.25584168</v>
      </c>
      <c r="BF73" s="489" t="n">
        <f aca="false">((BF$67-$H$4)/1000)*$AN$18*(($C$8/70)^$AX$18)</f>
        <v>679.06845402</v>
      </c>
    </row>
    <row r="74" customFormat="false" ht="15.75" hidden="true" customHeight="true" outlineLevel="0" collapsed="false">
      <c r="A74" s="472"/>
      <c r="B74" s="490" t="s">
        <v>255</v>
      </c>
      <c r="C74" s="490"/>
      <c r="D74" s="481"/>
      <c r="E74" s="480"/>
      <c r="F74" s="480"/>
      <c r="G74" s="481"/>
      <c r="H74" s="482" t="n">
        <f aca="false">((H$67-$H$4)/1000)*$AO$18*(($C$8/70)^$AY$18)</f>
        <v>39.5995327324027</v>
      </c>
      <c r="I74" s="482" t="n">
        <f aca="false">((I$67-$H$4)/1000)*$AO$18*(($C$8/70)^$AY$18)</f>
        <v>52.799376976537</v>
      </c>
      <c r="J74" s="482" t="n">
        <f aca="false">((J$67-$H$4)/1000)*$AO$18*(($C$8/70)^$AY$18)</f>
        <v>65.9992212206712</v>
      </c>
      <c r="K74" s="482" t="n">
        <f aca="false">((K$67-$H$4)/1000)*$AO$18*(($C$8/70)^$AY$18)</f>
        <v>79.1990654648054</v>
      </c>
      <c r="L74" s="482" t="n">
        <f aca="false">((L$67-$H$4)/1000)*$AO$18*(($C$8/70)^$AY$18)</f>
        <v>92.3989097089397</v>
      </c>
      <c r="M74" s="482" t="n">
        <f aca="false">((M$67-$H$4)/1000)*$AO$18*(($C$8/70)^$AY$18)</f>
        <v>105.598753953074</v>
      </c>
      <c r="N74" s="482" t="n">
        <f aca="false">((N$67-$H$4)/1000)*$AO$18*(($C$8/70)^$AY$18)</f>
        <v>118.798598197208</v>
      </c>
      <c r="O74" s="482" t="n">
        <f aca="false">((O$67-$H$4)/1000)*$AO$18*(($C$8/70)^$AY$18)</f>
        <v>131.998442441342</v>
      </c>
      <c r="P74" s="482" t="n">
        <f aca="false">((P$67-$H$4)/1000)*$AO$18*(($C$8/70)^$AY$18)</f>
        <v>145.198286685477</v>
      </c>
      <c r="Q74" s="482" t="n">
        <f aca="false">((Q$67-$H$4)/1000)*$AO$18*(($C$8/70)^$AY$18)</f>
        <v>158.398130929611</v>
      </c>
      <c r="R74" s="482" t="n">
        <f aca="false">((R$67-$H$4)/1000)*$AO$18*(($C$8/70)^$AY$18)</f>
        <v>171.597975173745</v>
      </c>
      <c r="S74" s="482" t="n">
        <f aca="false">((S$67-$H$4)/1000)*$AO$18*(($C$8/70)^$AY$18)</f>
        <v>184.797819417879</v>
      </c>
      <c r="T74" s="482" t="n">
        <f aca="false">((T$67-$H$4)/1000)*$AO$18*(($C$8/70)^$AY$18)</f>
        <v>197.997663662014</v>
      </c>
      <c r="U74" s="482" t="n">
        <f aca="false">((U$67-$H$4)/1000)*$AO$18*(($C$8/70)^$AY$18)</f>
        <v>211.197507906148</v>
      </c>
      <c r="V74" s="482" t="n">
        <f aca="false">((V$67-$H$4)/1000)*$AO$18*(($C$8/70)^$AY$18)</f>
        <v>224.397352150282</v>
      </c>
      <c r="W74" s="482" t="n">
        <f aca="false">((W$67-$H$4)/1000)*$AO$18*(($C$8/70)^$AY$18)</f>
        <v>237.597196394416</v>
      </c>
      <c r="X74" s="482" t="n">
        <f aca="false">((X$67-$H$4)/1000)*$AO$18*(($C$8/70)^$AY$18)</f>
        <v>250.79704063855</v>
      </c>
      <c r="Y74" s="482" t="n">
        <f aca="false">((Y$67-$H$4)/1000)*$AO$18*(($C$8/70)^$AY$18)</f>
        <v>263.996884882685</v>
      </c>
      <c r="Z74" s="482" t="n">
        <f aca="false">((Z$67-$H$4)/1000)*$AO$18*(($C$8/70)^$AY$18)</f>
        <v>277.196729126819</v>
      </c>
      <c r="AA74" s="482" t="n">
        <f aca="false">((AA$67-$H$4)/1000)*$AO$18*(($C$8/70)^$AY$18)</f>
        <v>290.396573370953</v>
      </c>
      <c r="AB74" s="482" t="n">
        <f aca="false">((AB$67-$H$4)/1000)*$AO$18*(($C$8/70)^$AY$18)</f>
        <v>303.596417615087</v>
      </c>
      <c r="AC74" s="482" t="n">
        <f aca="false">((AC$67-$H$4)/1000)*$AO$18*(($C$8/70)^$AY$18)</f>
        <v>316.796261859222</v>
      </c>
      <c r="AD74" s="482" t="n">
        <f aca="false">((AD$67-$H$4)/1000)*$AO$18*(($C$8/70)^$AY$18)</f>
        <v>329.996106103356</v>
      </c>
      <c r="AE74" s="482" t="n">
        <f aca="false">((AE$67-$H$4)/1000)*$AO$18*(($C$8/70)^$AY$18)</f>
        <v>343.19595034749</v>
      </c>
      <c r="AF74" s="482" t="n">
        <f aca="false">((AF$67-$H$4)/1000)*$AO$18*(($C$8/70)^$AY$18)</f>
        <v>356.395794591624</v>
      </c>
      <c r="AG74" s="482" t="n">
        <f aca="false">((AG$67-$H$4)/1000)*$AO$18*(($C$8/70)^$AY$18)</f>
        <v>369.595638835759</v>
      </c>
      <c r="AH74" s="482" t="n">
        <f aca="false">((AH$67-$H$4)/1000)*$AO$18*(($C$8/70)^$AY$18)</f>
        <v>382.795483079893</v>
      </c>
      <c r="AI74" s="482" t="n">
        <f aca="false">((AI$67-$H$4)/1000)*$AO$18*(($C$8/70)^$AY$18)</f>
        <v>395.995327324027</v>
      </c>
      <c r="AJ74" s="482" t="n">
        <f aca="false">((AJ$67-$H$4)/1000)*$AO$18*(($C$8/70)^$AY$18)</f>
        <v>409.195171568161</v>
      </c>
      <c r="AK74" s="482" t="n">
        <f aca="false">((AK$67-$H$4)/1000)*$AO$18*(($C$8/70)^$AY$18)</f>
        <v>422.395015812296</v>
      </c>
      <c r="AL74" s="482" t="n">
        <f aca="false">((AL$67-$H$4)/1000)*$AO$18*(($C$8/70)^$AY$18)</f>
        <v>435.59486005643</v>
      </c>
      <c r="AM74" s="482" t="n">
        <f aca="false">((AM$67-$H$4)/1000)*$AO$18*(($C$8/70)^$AY$18)</f>
        <v>448.794704300564</v>
      </c>
      <c r="AN74" s="482" t="n">
        <f aca="false">((AN$67-$H$4)/1000)*$AO$18*(($C$8/70)^$AY$18)</f>
        <v>461.994548544698</v>
      </c>
      <c r="AO74" s="482" t="n">
        <f aca="false">((AO$67-$H$4)/1000)*$AO$18*(($C$8/70)^$AY$18)</f>
        <v>475.194392788833</v>
      </c>
      <c r="AP74" s="482" t="n">
        <f aca="false">((AP$67-$H$4)/1000)*$AO$18*(($C$8/70)^$AY$18)</f>
        <v>488.394237032967</v>
      </c>
      <c r="AQ74" s="482" t="n">
        <f aca="false">((AQ$67-$H$4)/1000)*$AO$18*(($C$8/70)^$AY$18)</f>
        <v>501.594081277101</v>
      </c>
      <c r="AR74" s="482" t="n">
        <f aca="false">((AR$67-$H$4)/1000)*$AO$18*(($C$8/70)^$AY$18)</f>
        <v>514.793925521235</v>
      </c>
      <c r="AS74" s="482" t="n">
        <f aca="false">((AS$67-$H$4)/1000)*$AO$18*(($C$8/70)^$AY$18)</f>
        <v>527.99376976537</v>
      </c>
      <c r="AT74" s="482" t="n">
        <f aca="false">((AT$67-$H$4)/1000)*$AO$18*(($C$8/70)^$AY$18)</f>
        <v>541.193614009504</v>
      </c>
      <c r="AU74" s="482" t="n">
        <f aca="false">((AU$67-$H$4)/1000)*$AO$18*(($C$8/70)^$AY$18)</f>
        <v>554.393458253638</v>
      </c>
      <c r="AV74" s="482" t="n">
        <f aca="false">((AV$67-$H$4)/1000)*$AO$18*(($C$8/70)^$AY$18)</f>
        <v>567.593302497772</v>
      </c>
      <c r="AW74" s="482" t="n">
        <f aca="false">((AW$67-$H$4)/1000)*$AO$18*(($C$8/70)^$AY$18)</f>
        <v>580.793146741907</v>
      </c>
      <c r="AX74" s="482" t="n">
        <f aca="false">((AX$67-$H$4)/1000)*$AO$18*(($C$8/70)^$AY$18)</f>
        <v>593.992990986041</v>
      </c>
      <c r="AY74" s="482" t="n">
        <f aca="false">((AY$67-$H$4)/1000)*$AO$18*(($C$8/70)^$AY$18)</f>
        <v>607.192835230175</v>
      </c>
      <c r="AZ74" s="482" t="n">
        <f aca="false">((AZ$67-$H$4)/1000)*$AO$18*(($C$8/70)^$AY$18)</f>
        <v>620.392679474309</v>
      </c>
      <c r="BA74" s="482" t="n">
        <f aca="false">((BA$67-$H$4)/1000)*$AO$18*(($C$8/70)^$AY$18)</f>
        <v>633.592523718443</v>
      </c>
      <c r="BB74" s="482" t="n">
        <f aca="false">((BB$67-$H$4)/1000)*$AO$18*(($C$8/70)^$AY$18)</f>
        <v>646.792367962578</v>
      </c>
      <c r="BC74" s="482" t="n">
        <f aca="false">((BC$67-$H$4)/1000)*$AO$18*(($C$8/70)^$AY$18)</f>
        <v>659.992212206712</v>
      </c>
      <c r="BD74" s="482" t="n">
        <f aca="false">((BD$67-$H$4)/1000)*$AO$18*(($C$8/70)^$AY$18)</f>
        <v>673.192056450846</v>
      </c>
      <c r="BE74" s="482" t="n">
        <f aca="false">((BE$67-$H$4)/1000)*$AO$18*(($C$8/70)^$AY$18)</f>
        <v>686.39190069498</v>
      </c>
      <c r="BF74" s="482" t="n">
        <f aca="false">((BF$67-$H$4)/1000)*$AO$18*(($C$8/70)^$AY$18)</f>
        <v>699.591744939115</v>
      </c>
    </row>
    <row r="75" customFormat="false" ht="15.75" hidden="true" customHeight="true" outlineLevel="0" collapsed="false">
      <c r="A75" s="472"/>
      <c r="B75" s="491" t="s">
        <v>256</v>
      </c>
      <c r="C75" s="491"/>
      <c r="D75" s="486"/>
      <c r="E75" s="485"/>
      <c r="F75" s="485"/>
      <c r="G75" s="486"/>
      <c r="H75" s="487" t="n">
        <f aca="false">((H$67-$H$4)/1000)*$AP$18*(($C$8/70)^$AZ$18)</f>
        <v>51.5785248</v>
      </c>
      <c r="I75" s="487" t="n">
        <f aca="false">((I$67-$H$4)/1000)*$AP$18*(($C$8/70)^$AZ$18)</f>
        <v>68.7713664</v>
      </c>
      <c r="J75" s="487" t="n">
        <f aca="false">((J$67-$H$4)/1000)*$AP$18*(($C$8/70)^$AZ$18)</f>
        <v>85.964208</v>
      </c>
      <c r="K75" s="487" t="n">
        <f aca="false">((K$67-$H$4)/1000)*$AP$18*(($C$8/70)^$AZ$18)</f>
        <v>103.1570496</v>
      </c>
      <c r="L75" s="487" t="n">
        <f aca="false">((L$67-$H$4)/1000)*$AP$18*(($C$8/70)^$AZ$18)</f>
        <v>120.3498912</v>
      </c>
      <c r="M75" s="487" t="n">
        <f aca="false">((M$67-$H$4)/1000)*$AP$18*(($C$8/70)^$AZ$18)</f>
        <v>137.5427328</v>
      </c>
      <c r="N75" s="487" t="n">
        <f aca="false">((N$67-$H$4)/1000)*$AP$18*(($C$8/70)^$AZ$18)</f>
        <v>154.7355744</v>
      </c>
      <c r="O75" s="487" t="n">
        <f aca="false">((O$67-$H$4)/1000)*$AP$18*(($C$8/70)^$AZ$18)</f>
        <v>171.928416</v>
      </c>
      <c r="P75" s="487" t="n">
        <f aca="false">((P$67-$H$4)/1000)*$AP$18*(($C$8/70)^$AZ$18)</f>
        <v>189.1212576</v>
      </c>
      <c r="Q75" s="487" t="n">
        <f aca="false">((Q$67-$H$4)/1000)*$AP$18*(($C$8/70)^$AZ$18)</f>
        <v>206.3140992</v>
      </c>
      <c r="R75" s="487" t="n">
        <f aca="false">((R$67-$H$4)/1000)*$AP$18*(($C$8/70)^$AZ$18)</f>
        <v>223.5069408</v>
      </c>
      <c r="S75" s="487" t="n">
        <f aca="false">((S$67-$H$4)/1000)*$AP$18*(($C$8/70)^$AZ$18)</f>
        <v>240.6997824</v>
      </c>
      <c r="T75" s="487" t="n">
        <f aca="false">((T$67-$H$4)/1000)*$AP$18*(($C$8/70)^$AZ$18)</f>
        <v>257.892624</v>
      </c>
      <c r="U75" s="487" t="n">
        <f aca="false">((U$67-$H$4)/1000)*$AP$18*(($C$8/70)^$AZ$18)</f>
        <v>275.0854656</v>
      </c>
      <c r="V75" s="487" t="n">
        <f aca="false">((V$67-$H$4)/1000)*$AP$18*(($C$8/70)^$AZ$18)</f>
        <v>292.2783072</v>
      </c>
      <c r="W75" s="487" t="n">
        <f aca="false">((W$67-$H$4)/1000)*$AP$18*(($C$8/70)^$AZ$18)</f>
        <v>309.4711488</v>
      </c>
      <c r="X75" s="487" t="n">
        <f aca="false">((X$67-$H$4)/1000)*$AP$18*(($C$8/70)^$AZ$18)</f>
        <v>326.6639904</v>
      </c>
      <c r="Y75" s="487" t="n">
        <f aca="false">((Y$67-$H$4)/1000)*$AP$18*(($C$8/70)^$AZ$18)</f>
        <v>343.856832</v>
      </c>
      <c r="Z75" s="487" t="n">
        <f aca="false">((Z$67-$H$4)/1000)*$AP$18*(($C$8/70)^$AZ$18)</f>
        <v>361.0496736</v>
      </c>
      <c r="AA75" s="487" t="n">
        <f aca="false">((AA$67-$H$4)/1000)*$AP$18*(($C$8/70)^$AZ$18)</f>
        <v>378.2425152</v>
      </c>
      <c r="AB75" s="487" t="n">
        <f aca="false">((AB$67-$H$4)/1000)*$AP$18*(($C$8/70)^$AZ$18)</f>
        <v>395.4353568</v>
      </c>
      <c r="AC75" s="487" t="n">
        <f aca="false">((AC$67-$H$4)/1000)*$AP$18*(($C$8/70)^$AZ$18)</f>
        <v>412.6281984</v>
      </c>
      <c r="AD75" s="487" t="n">
        <f aca="false">((AD$67-$H$4)/1000)*$AP$18*(($C$8/70)^$AZ$18)</f>
        <v>429.82104</v>
      </c>
      <c r="AE75" s="487" t="n">
        <f aca="false">((AE$67-$H$4)/1000)*$AP$18*(($C$8/70)^$AZ$18)</f>
        <v>447.0138816</v>
      </c>
      <c r="AF75" s="487" t="n">
        <f aca="false">((AF$67-$H$4)/1000)*$AP$18*(($C$8/70)^$AZ$18)</f>
        <v>464.2067232</v>
      </c>
      <c r="AG75" s="487" t="n">
        <f aca="false">((AG$67-$H$4)/1000)*$AP$18*(($C$8/70)^$AZ$18)</f>
        <v>481.3995648</v>
      </c>
      <c r="AH75" s="487" t="n">
        <f aca="false">((AH$67-$H$4)/1000)*$AP$18*(($C$8/70)^$AZ$18)</f>
        <v>498.5924064</v>
      </c>
      <c r="AI75" s="487" t="n">
        <f aca="false">((AI$67-$H$4)/1000)*$AP$18*(($C$8/70)^$AZ$18)</f>
        <v>515.785248</v>
      </c>
      <c r="AJ75" s="487" t="n">
        <f aca="false">((AJ$67-$H$4)/1000)*$AP$18*(($C$8/70)^$AZ$18)</f>
        <v>532.9780896</v>
      </c>
      <c r="AK75" s="487" t="n">
        <f aca="false">((AK$67-$H$4)/1000)*$AP$18*(($C$8/70)^$AZ$18)</f>
        <v>550.1709312</v>
      </c>
      <c r="AL75" s="487" t="n">
        <f aca="false">((AL$67-$H$4)/1000)*$AP$18*(($C$8/70)^$AZ$18)</f>
        <v>567.3637728</v>
      </c>
      <c r="AM75" s="487" t="n">
        <f aca="false">((AM$67-$H$4)/1000)*$AP$18*(($C$8/70)^$AZ$18)</f>
        <v>584.5566144</v>
      </c>
      <c r="AN75" s="487" t="n">
        <f aca="false">((AN$67-$H$4)/1000)*$AP$18*(($C$8/70)^$AZ$18)</f>
        <v>601.749456</v>
      </c>
      <c r="AO75" s="487" t="n">
        <f aca="false">((AO$67-$H$4)/1000)*$AP$18*(($C$8/70)^$AZ$18)</f>
        <v>618.9422976</v>
      </c>
      <c r="AP75" s="487" t="n">
        <f aca="false">((AP$67-$H$4)/1000)*$AP$18*(($C$8/70)^$AZ$18)</f>
        <v>636.1351392</v>
      </c>
      <c r="AQ75" s="487" t="n">
        <f aca="false">((AQ$67-$H$4)/1000)*$AP$18*(($C$8/70)^$AZ$18)</f>
        <v>653.3279808</v>
      </c>
      <c r="AR75" s="487" t="n">
        <f aca="false">((AR$67-$H$4)/1000)*$AP$18*(($C$8/70)^$AZ$18)</f>
        <v>670.5208224</v>
      </c>
      <c r="AS75" s="487" t="n">
        <f aca="false">((AS$67-$H$4)/1000)*$AP$18*(($C$8/70)^$AZ$18)</f>
        <v>687.713664</v>
      </c>
      <c r="AT75" s="487" t="n">
        <f aca="false">((AT$67-$H$4)/1000)*$AP$18*(($C$8/70)^$AZ$18)</f>
        <v>704.9065056</v>
      </c>
      <c r="AU75" s="487" t="n">
        <f aca="false">((AU$67-$H$4)/1000)*$AP$18*(($C$8/70)^$AZ$18)</f>
        <v>722.0993472</v>
      </c>
      <c r="AV75" s="487" t="n">
        <f aca="false">((AV$67-$H$4)/1000)*$AP$18*(($C$8/70)^$AZ$18)</f>
        <v>739.2921888</v>
      </c>
      <c r="AW75" s="487" t="n">
        <f aca="false">((AW$67-$H$4)/1000)*$AP$18*(($C$8/70)^$AZ$18)</f>
        <v>756.4850304</v>
      </c>
      <c r="AX75" s="487" t="n">
        <f aca="false">((AX$67-$H$4)/1000)*$AP$18*(($C$8/70)^$AZ$18)</f>
        <v>773.677872</v>
      </c>
      <c r="AY75" s="487" t="n">
        <f aca="false">((AY$67-$H$4)/1000)*$AP$18*(($C$8/70)^$AZ$18)</f>
        <v>790.8707136</v>
      </c>
      <c r="AZ75" s="487" t="n">
        <f aca="false">((AZ$67-$H$4)/1000)*$AP$18*(($C$8/70)^$AZ$18)</f>
        <v>808.0635552</v>
      </c>
      <c r="BA75" s="487" t="n">
        <f aca="false">((BA$67-$H$4)/1000)*$AP$18*(($C$8/70)^$AZ$18)</f>
        <v>825.2563968</v>
      </c>
      <c r="BB75" s="487" t="n">
        <f aca="false">((BB$67-$H$4)/1000)*$AP$18*(($C$8/70)^$AZ$18)</f>
        <v>842.4492384</v>
      </c>
      <c r="BC75" s="487" t="n">
        <f aca="false">((BC$67-$H$4)/1000)*$AP$18*(($C$8/70)^$AZ$18)</f>
        <v>859.64208</v>
      </c>
      <c r="BD75" s="487" t="n">
        <f aca="false">((BD$67-$H$4)/1000)*$AP$18*(($C$8/70)^$AZ$18)</f>
        <v>876.8349216</v>
      </c>
      <c r="BE75" s="487" t="n">
        <f aca="false">((BE$67-$H$4)/1000)*$AP$18*(($C$8/70)^$AZ$18)</f>
        <v>894.0277632</v>
      </c>
      <c r="BF75" s="487" t="n">
        <f aca="false">((BF$67-$H$4)/1000)*$AP$18*(($C$8/70)^$AZ$18)</f>
        <v>911.2206048</v>
      </c>
    </row>
    <row r="76" customFormat="false" ht="15" hidden="false" customHeight="false" outlineLevel="0" collapsed="false">
      <c r="A76" s="472"/>
      <c r="B76" s="492" t="s">
        <v>257</v>
      </c>
      <c r="C76" s="492"/>
      <c r="D76" s="493" t="s">
        <v>246</v>
      </c>
      <c r="E76" s="494" t="n">
        <v>65</v>
      </c>
      <c r="F76" s="494" t="n">
        <v>160</v>
      </c>
      <c r="G76" s="493" t="s">
        <v>248</v>
      </c>
      <c r="H76" s="495" t="n">
        <f aca="false">((H$67-$H$4)/1000)*$K$18*(($C$8/70)^$W$18)</f>
        <v>27.357507</v>
      </c>
      <c r="I76" s="495" t="n">
        <f aca="false">((I$67-$H$4)/1000)*$K$18*(($C$8/70)^$W$18)</f>
        <v>36.476676</v>
      </c>
      <c r="J76" s="495" t="n">
        <f aca="false">((J$67-$H$4)/1000)*$K$18*(($C$8/70)^$W$18)</f>
        <v>45.595845</v>
      </c>
      <c r="K76" s="495" t="n">
        <f aca="false">((K$67-$H$4)/1000)*$K$18*(($C$8/70)^$W$18)</f>
        <v>54.715014</v>
      </c>
      <c r="L76" s="495" t="n">
        <f aca="false">((L$67-$H$4)/1000)*$K$18*(($C$8/70)^$W$18)</f>
        <v>63.834183</v>
      </c>
      <c r="M76" s="495" t="n">
        <f aca="false">((M$67-$H$4)/1000)*$K$18*(($C$8/70)^$W$18)</f>
        <v>72.953352</v>
      </c>
      <c r="N76" s="495" t="n">
        <f aca="false">((N$67-$H$4)/1000)*$K$18*(($C$8/70)^$W$18)</f>
        <v>82.072521</v>
      </c>
      <c r="O76" s="495" t="n">
        <f aca="false">((O$67-$H$4)/1000)*$K$18*(($C$8/70)^$W$18)</f>
        <v>91.19169</v>
      </c>
      <c r="P76" s="495" t="n">
        <f aca="false">((P$67-$H$4)/1000)*$K$18*(($C$8/70)^$W$18)</f>
        <v>100.310859</v>
      </c>
      <c r="Q76" s="495" t="n">
        <f aca="false">((Q$67-$H$4)/1000)*$K$18*(($C$8/70)^$W$18)</f>
        <v>109.430028</v>
      </c>
      <c r="R76" s="495" t="n">
        <f aca="false">((R$67-$H$4)/1000)*$K$18*(($C$8/70)^$W$18)</f>
        <v>118.549197</v>
      </c>
      <c r="S76" s="495" t="n">
        <f aca="false">((S$67-$H$4)/1000)*$K$18*(($C$8/70)^$W$18)</f>
        <v>127.668366</v>
      </c>
      <c r="T76" s="495" t="n">
        <f aca="false">((T$67-$H$4)/1000)*$K$18*(($C$8/70)^$W$18)</f>
        <v>136.787535</v>
      </c>
      <c r="U76" s="495" t="n">
        <f aca="false">((U$67-$H$4)/1000)*$K$18*(($C$8/70)^$W$18)</f>
        <v>145.906704</v>
      </c>
      <c r="V76" s="495" t="n">
        <f aca="false">((V$67-$H$4)/1000)*$K$18*(($C$8/70)^$W$18)</f>
        <v>155.025873</v>
      </c>
      <c r="W76" s="495" t="n">
        <f aca="false">((W$67-$H$4)/1000)*$K$18*(($C$8/70)^$W$18)</f>
        <v>164.145042</v>
      </c>
      <c r="X76" s="495" t="n">
        <f aca="false">((X$67-$H$4)/1000)*$K$18*(($C$8/70)^$W$18)</f>
        <v>173.264211</v>
      </c>
      <c r="Y76" s="495" t="n">
        <f aca="false">((Y$67-$H$4)/1000)*$K$18*(($C$8/70)^$W$18)</f>
        <v>182.38338</v>
      </c>
      <c r="Z76" s="495" t="n">
        <f aca="false">((Z$67-$H$4)/1000)*$K$18*(($C$8/70)^$W$18)</f>
        <v>191.502549</v>
      </c>
      <c r="AA76" s="495" t="n">
        <f aca="false">((AA$67-$H$4)/1000)*$K$18*(($C$8/70)^$W$18)</f>
        <v>200.621718</v>
      </c>
      <c r="AB76" s="495" t="n">
        <f aca="false">((AB$67-$H$4)/1000)*$K$18*(($C$8/70)^$W$18)</f>
        <v>209.740887</v>
      </c>
      <c r="AC76" s="495" t="n">
        <f aca="false">((AC$67-$H$4)/1000)*$K$18*(($C$8/70)^$W$18)</f>
        <v>218.860056</v>
      </c>
      <c r="AD76" s="495" t="n">
        <f aca="false">((AD$67-$H$4)/1000)*$K$18*(($C$8/70)^$W$18)</f>
        <v>227.979225</v>
      </c>
      <c r="AE76" s="495" t="n">
        <f aca="false">((AE$67-$H$4)/1000)*$K$18*(($C$8/70)^$W$18)</f>
        <v>237.098394</v>
      </c>
      <c r="AF76" s="495" t="n">
        <f aca="false">((AF$67-$H$4)/1000)*$K$18*(($C$8/70)^$W$18)</f>
        <v>246.217563</v>
      </c>
      <c r="AG76" s="495" t="n">
        <f aca="false">((AG$67-$H$4)/1000)*$K$18*(($C$8/70)^$W$18)</f>
        <v>255.336732</v>
      </c>
      <c r="AH76" s="495" t="n">
        <f aca="false">((AH$67-$H$4)/1000)*$K$18*(($C$8/70)^$W$18)</f>
        <v>264.455901</v>
      </c>
      <c r="AI76" s="495" t="n">
        <f aca="false">((AI$67-$H$4)/1000)*$K$18*(($C$8/70)^$W$18)</f>
        <v>273.57507</v>
      </c>
      <c r="AJ76" s="495" t="n">
        <f aca="false">((AJ$67-$H$4)/1000)*$K$18*(($C$8/70)^$W$18)</f>
        <v>282.694239</v>
      </c>
      <c r="AK76" s="495" t="n">
        <f aca="false">((AK$67-$H$4)/1000)*$K$18*(($C$8/70)^$W$18)</f>
        <v>291.813408</v>
      </c>
      <c r="AL76" s="495" t="n">
        <f aca="false">((AL$67-$H$4)/1000)*$K$18*(($C$8/70)^$W$18)</f>
        <v>300.932577</v>
      </c>
      <c r="AM76" s="495" t="n">
        <f aca="false">((AM$67-$H$4)/1000)*$K$18*(($C$8/70)^$W$18)</f>
        <v>310.051746</v>
      </c>
      <c r="AN76" s="495" t="n">
        <f aca="false">((AN$67-$H$4)/1000)*$K$18*(($C$8/70)^$W$18)</f>
        <v>319.170915</v>
      </c>
      <c r="AO76" s="495" t="n">
        <f aca="false">((AO$67-$H$4)/1000)*$K$18*(($C$8/70)^$W$18)</f>
        <v>328.290084</v>
      </c>
      <c r="AP76" s="495" t="n">
        <f aca="false">((AP$67-$H$4)/1000)*$K$18*(($C$8/70)^$W$18)</f>
        <v>337.409253</v>
      </c>
      <c r="AQ76" s="495" t="n">
        <f aca="false">((AQ$67-$H$4)/1000)*$K$18*(($C$8/70)^$W$18)</f>
        <v>346.528422</v>
      </c>
      <c r="AR76" s="495" t="n">
        <f aca="false">((AR$67-$H$4)/1000)*$K$18*(($C$8/70)^$W$18)</f>
        <v>355.647591</v>
      </c>
      <c r="AS76" s="495" t="n">
        <f aca="false">((AS$67-$H$4)/1000)*$K$18*(($C$8/70)^$W$18)</f>
        <v>364.76676</v>
      </c>
      <c r="AT76" s="495" t="n">
        <f aca="false">((AT$67-$H$4)/1000)*$K$18*(($C$8/70)^$W$18)</f>
        <v>373.885929</v>
      </c>
      <c r="AU76" s="495" t="n">
        <f aca="false">((AU$67-$H$4)/1000)*$K$18*(($C$8/70)^$W$18)</f>
        <v>383.005098</v>
      </c>
      <c r="AV76" s="495" t="n">
        <f aca="false">((AV$67-$H$4)/1000)*$K$18*(($C$8/70)^$W$18)</f>
        <v>392.124267</v>
      </c>
      <c r="AW76" s="495" t="n">
        <f aca="false">((AW$67-$H$4)/1000)*$K$18*(($C$8/70)^$W$18)</f>
        <v>401.243436</v>
      </c>
      <c r="AX76" s="495" t="n">
        <f aca="false">((AX$67-$H$4)/1000)*$K$18*(($C$8/70)^$W$18)</f>
        <v>410.362605</v>
      </c>
      <c r="AY76" s="495" t="n">
        <f aca="false">((AY$67-$H$4)/1000)*$K$18*(($C$8/70)^$W$18)</f>
        <v>419.481774</v>
      </c>
      <c r="AZ76" s="495" t="n">
        <f aca="false">((AZ$67-$H$4)/1000)*$K$18*(($C$8/70)^$W$18)</f>
        <v>428.600943</v>
      </c>
      <c r="BA76" s="495" t="n">
        <f aca="false">((BA$67-$H$4)/1000)*$K$18*(($C$8/70)^$W$18)</f>
        <v>437.720112</v>
      </c>
      <c r="BB76" s="495" t="n">
        <f aca="false">((BB$67-$H$4)/1000)*$K$18*(($C$8/70)^$W$18)</f>
        <v>446.839281</v>
      </c>
      <c r="BC76" s="495" t="n">
        <f aca="false">((BC$67-$H$4)/1000)*$K$18*(($C$8/70)^$W$18)</f>
        <v>455.95845</v>
      </c>
      <c r="BD76" s="495" t="n">
        <f aca="false">((BD$67-$H$4)/1000)*$K$18*(($C$8/70)^$W$18)</f>
        <v>465.077619</v>
      </c>
      <c r="BE76" s="495" t="n">
        <f aca="false">((BE$67-$H$4)/1000)*$K$18*(($C$8/70)^$W$18)</f>
        <v>474.196788</v>
      </c>
      <c r="BF76" s="495" t="n">
        <f aca="false">((BF$67-$H$4)/1000)*$K$18*(($C$8/70)^$W$18)</f>
        <v>483.315957</v>
      </c>
    </row>
    <row r="77" customFormat="false" ht="15" hidden="false" customHeight="false" outlineLevel="0" collapsed="false">
      <c r="A77" s="472"/>
      <c r="B77" s="496" t="s">
        <v>258</v>
      </c>
      <c r="C77" s="496"/>
      <c r="D77" s="497" t="s">
        <v>246</v>
      </c>
      <c r="E77" s="498" t="n">
        <v>65</v>
      </c>
      <c r="F77" s="498" t="n">
        <v>200</v>
      </c>
      <c r="G77" s="497" t="s">
        <v>248</v>
      </c>
      <c r="H77" s="499" t="n">
        <f aca="false">((H$67-$H$4)/1000)*$L$18*(($C$8/70)^$X$18)</f>
        <v>30.39723</v>
      </c>
      <c r="I77" s="499" t="n">
        <f aca="false">((I$67-$H$4)/1000)*$L$18*(($C$8/70)^$X$18)</f>
        <v>40.52964</v>
      </c>
      <c r="J77" s="499" t="n">
        <f aca="false">((J$67-$H$4)/1000)*$L$18*(($C$8/70)^$X$18)</f>
        <v>50.66205</v>
      </c>
      <c r="K77" s="499" t="n">
        <f aca="false">((K$67-$H$4)/1000)*$L$18*(($C$8/70)^$X$18)</f>
        <v>60.79446</v>
      </c>
      <c r="L77" s="499" t="n">
        <f aca="false">((L$67-$H$4)/1000)*$L$18*(($C$8/70)^$X$18)</f>
        <v>70.92687</v>
      </c>
      <c r="M77" s="499" t="n">
        <f aca="false">((M$67-$H$4)/1000)*$L$18*(($C$8/70)^$X$18)</f>
        <v>81.05928</v>
      </c>
      <c r="N77" s="499" t="n">
        <f aca="false">((N$67-$H$4)/1000)*$L$18*(($C$8/70)^$X$18)</f>
        <v>91.19169</v>
      </c>
      <c r="O77" s="499" t="n">
        <f aca="false">((O$67-$H$4)/1000)*$L$18*(($C$8/70)^$X$18)</f>
        <v>101.3241</v>
      </c>
      <c r="P77" s="499" t="n">
        <f aca="false">((P$67-$H$4)/1000)*$L$18*(($C$8/70)^$X$18)</f>
        <v>111.45651</v>
      </c>
      <c r="Q77" s="499" t="n">
        <f aca="false">((Q$67-$H$4)/1000)*$L$18*(($C$8/70)^$X$18)</f>
        <v>121.58892</v>
      </c>
      <c r="R77" s="499" t="n">
        <f aca="false">((R$67-$H$4)/1000)*$L$18*(($C$8/70)^$X$18)</f>
        <v>131.72133</v>
      </c>
      <c r="S77" s="499" t="n">
        <f aca="false">((S$67-$H$4)/1000)*$L$18*(($C$8/70)^$X$18)</f>
        <v>141.85374</v>
      </c>
      <c r="T77" s="499" t="n">
        <f aca="false">((T$67-$H$4)/1000)*$L$18*(($C$8/70)^$X$18)</f>
        <v>151.98615</v>
      </c>
      <c r="U77" s="499" t="n">
        <f aca="false">((U$67-$H$4)/1000)*$L$18*(($C$8/70)^$X$18)</f>
        <v>162.11856</v>
      </c>
      <c r="V77" s="499" t="n">
        <f aca="false">((V$67-$H$4)/1000)*$L$18*(($C$8/70)^$X$18)</f>
        <v>172.25097</v>
      </c>
      <c r="W77" s="499" t="n">
        <f aca="false">((W$67-$H$4)/1000)*$L$18*(($C$8/70)^$X$18)</f>
        <v>182.38338</v>
      </c>
      <c r="X77" s="499" t="n">
        <f aca="false">((X$67-$H$4)/1000)*$L$18*(($C$8/70)^$X$18)</f>
        <v>192.51579</v>
      </c>
      <c r="Y77" s="499" t="n">
        <f aca="false">((Y$67-$H$4)/1000)*$L$18*(($C$8/70)^$X$18)</f>
        <v>202.6482</v>
      </c>
      <c r="Z77" s="499" t="n">
        <f aca="false">((Z$67-$H$4)/1000)*$L$18*(($C$8/70)^$X$18)</f>
        <v>212.78061</v>
      </c>
      <c r="AA77" s="499" t="n">
        <f aca="false">((AA$67-$H$4)/1000)*$L$18*(($C$8/70)^$X$18)</f>
        <v>222.91302</v>
      </c>
      <c r="AB77" s="499" t="n">
        <f aca="false">((AB$67-$H$4)/1000)*$L$18*(($C$8/70)^$X$18)</f>
        <v>233.04543</v>
      </c>
      <c r="AC77" s="499" t="n">
        <f aca="false">((AC$67-$H$4)/1000)*$L$18*(($C$8/70)^$X$18)</f>
        <v>243.17784</v>
      </c>
      <c r="AD77" s="499" t="n">
        <f aca="false">((AD$67-$H$4)/1000)*$L$18*(($C$8/70)^$X$18)</f>
        <v>253.31025</v>
      </c>
      <c r="AE77" s="499" t="n">
        <f aca="false">((AE$67-$H$4)/1000)*$L$18*(($C$8/70)^$X$18)</f>
        <v>263.44266</v>
      </c>
      <c r="AF77" s="499" t="n">
        <f aca="false">((AF$67-$H$4)/1000)*$L$18*(($C$8/70)^$X$18)</f>
        <v>273.57507</v>
      </c>
      <c r="AG77" s="499" t="n">
        <f aca="false">((AG$67-$H$4)/1000)*$L$18*(($C$8/70)^$X$18)</f>
        <v>283.70748</v>
      </c>
      <c r="AH77" s="499" t="n">
        <f aca="false">((AH$67-$H$4)/1000)*$L$18*(($C$8/70)^$X$18)</f>
        <v>293.83989</v>
      </c>
      <c r="AI77" s="499" t="n">
        <f aca="false">((AI$67-$H$4)/1000)*$L$18*(($C$8/70)^$X$18)</f>
        <v>303.9723</v>
      </c>
      <c r="AJ77" s="499" t="n">
        <f aca="false">((AJ$67-$H$4)/1000)*$L$18*(($C$8/70)^$X$18)</f>
        <v>314.10471</v>
      </c>
      <c r="AK77" s="499" t="n">
        <f aca="false">((AK$67-$H$4)/1000)*$L$18*(($C$8/70)^$X$18)</f>
        <v>324.23712</v>
      </c>
      <c r="AL77" s="499" t="n">
        <f aca="false">((AL$67-$H$4)/1000)*$L$18*(($C$8/70)^$X$18)</f>
        <v>334.36953</v>
      </c>
      <c r="AM77" s="499" t="n">
        <f aca="false">((AM$67-$H$4)/1000)*$L$18*(($C$8/70)^$X$18)</f>
        <v>344.50194</v>
      </c>
      <c r="AN77" s="499" t="n">
        <f aca="false">((AN$67-$H$4)/1000)*$L$18*(($C$8/70)^$X$18)</f>
        <v>354.63435</v>
      </c>
      <c r="AO77" s="499" t="n">
        <f aca="false">((AO$67-$H$4)/1000)*$L$18*(($C$8/70)^$X$18)</f>
        <v>364.76676</v>
      </c>
      <c r="AP77" s="499" t="n">
        <f aca="false">((AP$67-$H$4)/1000)*$L$18*(($C$8/70)^$X$18)</f>
        <v>374.89917</v>
      </c>
      <c r="AQ77" s="499" t="n">
        <f aca="false">((AQ$67-$H$4)/1000)*$L$18*(($C$8/70)^$X$18)</f>
        <v>385.03158</v>
      </c>
      <c r="AR77" s="499" t="n">
        <f aca="false">((AR$67-$H$4)/1000)*$L$18*(($C$8/70)^$X$18)</f>
        <v>395.16399</v>
      </c>
      <c r="AS77" s="499" t="n">
        <f aca="false">((AS$67-$H$4)/1000)*$L$18*(($C$8/70)^$X$18)</f>
        <v>405.2964</v>
      </c>
      <c r="AT77" s="499" t="n">
        <f aca="false">((AT$67-$H$4)/1000)*$L$18*(($C$8/70)^$X$18)</f>
        <v>415.42881</v>
      </c>
      <c r="AU77" s="499" t="n">
        <f aca="false">((AU$67-$H$4)/1000)*$L$18*(($C$8/70)^$X$18)</f>
        <v>425.56122</v>
      </c>
      <c r="AV77" s="499" t="n">
        <f aca="false">((AV$67-$H$4)/1000)*$L$18*(($C$8/70)^$X$18)</f>
        <v>435.69363</v>
      </c>
      <c r="AW77" s="499" t="n">
        <f aca="false">((AW$67-$H$4)/1000)*$L$18*(($C$8/70)^$X$18)</f>
        <v>445.82604</v>
      </c>
      <c r="AX77" s="499" t="n">
        <f aca="false">((AX$67-$H$4)/1000)*$L$18*(($C$8/70)^$X$18)</f>
        <v>455.95845</v>
      </c>
      <c r="AY77" s="499" t="n">
        <f aca="false">((AY$67-$H$4)/1000)*$L$18*(($C$8/70)^$X$18)</f>
        <v>466.09086</v>
      </c>
      <c r="AZ77" s="499" t="n">
        <f aca="false">((AZ$67-$H$4)/1000)*$L$18*(($C$8/70)^$X$18)</f>
        <v>476.22327</v>
      </c>
      <c r="BA77" s="499" t="n">
        <f aca="false">((BA$67-$H$4)/1000)*$L$18*(($C$8/70)^$X$18)</f>
        <v>486.35568</v>
      </c>
      <c r="BB77" s="499" t="n">
        <f aca="false">((BB$67-$H$4)/1000)*$L$18*(($C$8/70)^$X$18)</f>
        <v>496.48809</v>
      </c>
      <c r="BC77" s="499" t="n">
        <f aca="false">((BC$67-$H$4)/1000)*$L$18*(($C$8/70)^$X$18)</f>
        <v>506.6205</v>
      </c>
      <c r="BD77" s="499" t="n">
        <f aca="false">((BD$67-$H$4)/1000)*$L$18*(($C$8/70)^$X$18)</f>
        <v>516.75291</v>
      </c>
      <c r="BE77" s="499" t="n">
        <f aca="false">((BE$67-$H$4)/1000)*$L$18*(($C$8/70)^$X$18)</f>
        <v>526.88532</v>
      </c>
      <c r="BF77" s="499" t="n">
        <f aca="false">((BF$67-$H$4)/1000)*$L$18*(($C$8/70)^$X$18)</f>
        <v>537.01773</v>
      </c>
    </row>
    <row r="78" customFormat="false" ht="15" hidden="false" customHeight="false" outlineLevel="0" collapsed="false">
      <c r="A78" s="472"/>
      <c r="B78" s="496" t="s">
        <v>259</v>
      </c>
      <c r="C78" s="496"/>
      <c r="D78" s="497" t="s">
        <v>246</v>
      </c>
      <c r="E78" s="498" t="n">
        <v>65</v>
      </c>
      <c r="F78" s="498" t="n">
        <v>260</v>
      </c>
      <c r="G78" s="497" t="s">
        <v>248</v>
      </c>
      <c r="H78" s="499" t="n">
        <f aca="false">((H$67-$H$4)/1000)*$M$18*(($C$8/70)^$Y$18)</f>
        <v>39.152808</v>
      </c>
      <c r="I78" s="499" t="n">
        <f aca="false">((I$67-$H$4)/1000)*$M$18*(($C$8/70)^$Y$18)</f>
        <v>52.203744</v>
      </c>
      <c r="J78" s="499" t="n">
        <f aca="false">((J$67-$H$4)/1000)*$M$18*(($C$8/70)^$Y$18)</f>
        <v>65.25468</v>
      </c>
      <c r="K78" s="499" t="n">
        <f aca="false">((K$67-$H$4)/1000)*$M$18*(($C$8/70)^$Y$18)</f>
        <v>78.305616</v>
      </c>
      <c r="L78" s="499" t="n">
        <f aca="false">((L$67-$H$4)/1000)*$M$18*(($C$8/70)^$Y$18)</f>
        <v>91.356552</v>
      </c>
      <c r="M78" s="499" t="n">
        <f aca="false">((M$67-$H$4)/1000)*$M$18*(($C$8/70)^$Y$18)</f>
        <v>104.407488</v>
      </c>
      <c r="N78" s="499" t="n">
        <f aca="false">((N$67-$H$4)/1000)*$M$18*(($C$8/70)^$Y$18)</f>
        <v>117.458424</v>
      </c>
      <c r="O78" s="499" t="n">
        <f aca="false">((O$67-$H$4)/1000)*$M$18*(($C$8/70)^$Y$18)</f>
        <v>130.50936</v>
      </c>
      <c r="P78" s="499" t="n">
        <f aca="false">((P$67-$H$4)/1000)*$M$18*(($C$8/70)^$Y$18)</f>
        <v>143.560296</v>
      </c>
      <c r="Q78" s="499" t="n">
        <f aca="false">((Q$67-$H$4)/1000)*$M$18*(($C$8/70)^$Y$18)</f>
        <v>156.611232</v>
      </c>
      <c r="R78" s="499" t="n">
        <f aca="false">((R$67-$H$4)/1000)*$M$18*(($C$8/70)^$Y$18)</f>
        <v>169.662168</v>
      </c>
      <c r="S78" s="499" t="n">
        <f aca="false">((S$67-$H$4)/1000)*$M$18*(($C$8/70)^$Y$18)</f>
        <v>182.713104</v>
      </c>
      <c r="T78" s="499" t="n">
        <f aca="false">((T$67-$H$4)/1000)*$M$18*(($C$8/70)^$Y$18)</f>
        <v>195.76404</v>
      </c>
      <c r="U78" s="499" t="n">
        <f aca="false">((U$67-$H$4)/1000)*$M$18*(($C$8/70)^$Y$18)</f>
        <v>208.814976</v>
      </c>
      <c r="V78" s="499" t="n">
        <f aca="false">((V$67-$H$4)/1000)*$M$18*(($C$8/70)^$Y$18)</f>
        <v>221.865912</v>
      </c>
      <c r="W78" s="499" t="n">
        <f aca="false">((W$67-$H$4)/1000)*$M$18*(($C$8/70)^$Y$18)</f>
        <v>234.916848</v>
      </c>
      <c r="X78" s="499" t="n">
        <f aca="false">((X$67-$H$4)/1000)*$M$18*(($C$8/70)^$Y$18)</f>
        <v>247.967784</v>
      </c>
      <c r="Y78" s="499" t="n">
        <f aca="false">((Y$67-$H$4)/1000)*$M$18*(($C$8/70)^$Y$18)</f>
        <v>261.01872</v>
      </c>
      <c r="Z78" s="499" t="n">
        <f aca="false">((Z$67-$H$4)/1000)*$M$18*(($C$8/70)^$Y$18)</f>
        <v>274.069656</v>
      </c>
      <c r="AA78" s="499" t="n">
        <f aca="false">((AA$67-$H$4)/1000)*$M$18*(($C$8/70)^$Y$18)</f>
        <v>287.120592</v>
      </c>
      <c r="AB78" s="499" t="n">
        <f aca="false">((AB$67-$H$4)/1000)*$M$18*(($C$8/70)^$Y$18)</f>
        <v>300.171528</v>
      </c>
      <c r="AC78" s="499" t="n">
        <f aca="false">((AC$67-$H$4)/1000)*$M$18*(($C$8/70)^$Y$18)</f>
        <v>313.222464</v>
      </c>
      <c r="AD78" s="499" t="n">
        <f aca="false">((AD$67-$H$4)/1000)*$M$18*(($C$8/70)^$Y$18)</f>
        <v>326.2734</v>
      </c>
      <c r="AE78" s="499" t="n">
        <f aca="false">((AE$67-$H$4)/1000)*$M$18*(($C$8/70)^$Y$18)</f>
        <v>339.324336</v>
      </c>
      <c r="AF78" s="499" t="n">
        <f aca="false">((AF$67-$H$4)/1000)*$M$18*(($C$8/70)^$Y$18)</f>
        <v>352.375272</v>
      </c>
      <c r="AG78" s="499" t="n">
        <f aca="false">((AG$67-$H$4)/1000)*$M$18*(($C$8/70)^$Y$18)</f>
        <v>365.426208</v>
      </c>
      <c r="AH78" s="499" t="n">
        <f aca="false">((AH$67-$H$4)/1000)*$M$18*(($C$8/70)^$Y$18)</f>
        <v>378.477144</v>
      </c>
      <c r="AI78" s="499" t="n">
        <f aca="false">((AI$67-$H$4)/1000)*$M$18*(($C$8/70)^$Y$18)</f>
        <v>391.52808</v>
      </c>
      <c r="AJ78" s="499" t="n">
        <f aca="false">((AJ$67-$H$4)/1000)*$M$18*(($C$8/70)^$Y$18)</f>
        <v>404.579016</v>
      </c>
      <c r="AK78" s="499" t="n">
        <f aca="false">((AK$67-$H$4)/1000)*$M$18*(($C$8/70)^$Y$18)</f>
        <v>417.629952</v>
      </c>
      <c r="AL78" s="499" t="n">
        <f aca="false">((AL$67-$H$4)/1000)*$M$18*(($C$8/70)^$Y$18)</f>
        <v>430.680888</v>
      </c>
      <c r="AM78" s="499" t="n">
        <f aca="false">((AM$67-$H$4)/1000)*$M$18*(($C$8/70)^$Y$18)</f>
        <v>443.731824</v>
      </c>
      <c r="AN78" s="499" t="n">
        <f aca="false">((AN$67-$H$4)/1000)*$M$18*(($C$8/70)^$Y$18)</f>
        <v>456.78276</v>
      </c>
      <c r="AO78" s="499" t="n">
        <f aca="false">((AO$67-$H$4)/1000)*$M$18*(($C$8/70)^$Y$18)</f>
        <v>469.833696</v>
      </c>
      <c r="AP78" s="499" t="n">
        <f aca="false">((AP$67-$H$4)/1000)*$M$18*(($C$8/70)^$Y$18)</f>
        <v>482.884632</v>
      </c>
      <c r="AQ78" s="499" t="n">
        <f aca="false">((AQ$67-$H$4)/1000)*$M$18*(($C$8/70)^$Y$18)</f>
        <v>495.935568</v>
      </c>
      <c r="AR78" s="499" t="n">
        <f aca="false">((AR$67-$H$4)/1000)*$M$18*(($C$8/70)^$Y$18)</f>
        <v>508.986504</v>
      </c>
      <c r="AS78" s="499" t="n">
        <f aca="false">((AS$67-$H$4)/1000)*$M$18*(($C$8/70)^$Y$18)</f>
        <v>522.03744</v>
      </c>
      <c r="AT78" s="499" t="n">
        <f aca="false">((AT$67-$H$4)/1000)*$M$18*(($C$8/70)^$Y$18)</f>
        <v>535.088376</v>
      </c>
      <c r="AU78" s="499" t="n">
        <f aca="false">((AU$67-$H$4)/1000)*$M$18*(($C$8/70)^$Y$18)</f>
        <v>548.139312</v>
      </c>
      <c r="AV78" s="499" t="n">
        <f aca="false">((AV$67-$H$4)/1000)*$M$18*(($C$8/70)^$Y$18)</f>
        <v>561.190248</v>
      </c>
      <c r="AW78" s="499" t="n">
        <f aca="false">((AW$67-$H$4)/1000)*$M$18*(($C$8/70)^$Y$18)</f>
        <v>574.241184</v>
      </c>
      <c r="AX78" s="499" t="n">
        <f aca="false">((AX$67-$H$4)/1000)*$M$18*(($C$8/70)^$Y$18)</f>
        <v>587.29212</v>
      </c>
      <c r="AY78" s="499" t="n">
        <f aca="false">((AY$67-$H$4)/1000)*$M$18*(($C$8/70)^$Y$18)</f>
        <v>600.343056</v>
      </c>
      <c r="AZ78" s="499" t="n">
        <f aca="false">((AZ$67-$H$4)/1000)*$M$18*(($C$8/70)^$Y$18)</f>
        <v>613.393992</v>
      </c>
      <c r="BA78" s="499" t="n">
        <f aca="false">((BA$67-$H$4)/1000)*$M$18*(($C$8/70)^$Y$18)</f>
        <v>626.444928</v>
      </c>
      <c r="BB78" s="499" t="n">
        <f aca="false">((BB$67-$H$4)/1000)*$M$18*(($C$8/70)^$Y$18)</f>
        <v>639.495864</v>
      </c>
      <c r="BC78" s="499" t="n">
        <f aca="false">((BC$67-$H$4)/1000)*$M$18*(($C$8/70)^$Y$18)</f>
        <v>652.5468</v>
      </c>
      <c r="BD78" s="499" t="n">
        <f aca="false">((BD$67-$H$4)/1000)*$M$18*(($C$8/70)^$Y$18)</f>
        <v>665.597736</v>
      </c>
      <c r="BE78" s="499" t="n">
        <f aca="false">((BE$67-$H$4)/1000)*$M$18*(($C$8/70)^$Y$18)</f>
        <v>678.648672</v>
      </c>
      <c r="BF78" s="499" t="n">
        <f aca="false">((BF$67-$H$4)/1000)*$M$18*(($C$8/70)^$Y$18)</f>
        <v>691.699608</v>
      </c>
    </row>
    <row r="79" customFormat="false" ht="15" hidden="false" customHeight="false" outlineLevel="0" collapsed="false">
      <c r="A79" s="472"/>
      <c r="B79" s="496" t="s">
        <v>260</v>
      </c>
      <c r="C79" s="496"/>
      <c r="D79" s="497" t="s">
        <v>246</v>
      </c>
      <c r="E79" s="498" t="n">
        <v>65</v>
      </c>
      <c r="F79" s="498" t="n">
        <v>300</v>
      </c>
      <c r="G79" s="497" t="s">
        <v>248</v>
      </c>
      <c r="H79" s="499" t="n">
        <f aca="false">((H$67-$H$4)/1000)*$N$18*(($C$8/70)^$Z$18)</f>
        <v>42.0650738329061</v>
      </c>
      <c r="I79" s="499" t="n">
        <f aca="false">((I$67-$H$4)/1000)*$N$18*(($C$8/70)^$Z$18)</f>
        <v>56.0867651105415</v>
      </c>
      <c r="J79" s="499" t="n">
        <f aca="false">((J$67-$H$4)/1000)*$N$18*(($C$8/70)^$Z$18)</f>
        <v>70.1084563881768</v>
      </c>
      <c r="K79" s="499" t="n">
        <f aca="false">((K$67-$H$4)/1000)*$N$18*(($C$8/70)^$Z$18)</f>
        <v>84.1301476658122</v>
      </c>
      <c r="L79" s="499" t="n">
        <f aca="false">((L$67-$H$4)/1000)*$N$18*(($C$8/70)^$Z$18)</f>
        <v>98.1518389434475</v>
      </c>
      <c r="M79" s="499" t="n">
        <f aca="false">((M$67-$H$4)/1000)*$N$18*(($C$8/70)^$Z$18)</f>
        <v>112.173530221083</v>
      </c>
      <c r="N79" s="499" t="n">
        <f aca="false">((N$67-$H$4)/1000)*$N$18*(($C$8/70)^$Z$18)</f>
        <v>126.195221498718</v>
      </c>
      <c r="O79" s="499" t="n">
        <f aca="false">((O$67-$H$4)/1000)*$N$18*(($C$8/70)^$Z$18)</f>
        <v>140.216912776354</v>
      </c>
      <c r="P79" s="499" t="n">
        <f aca="false">((P$67-$H$4)/1000)*$N$18*(($C$8/70)^$Z$18)</f>
        <v>154.238604053989</v>
      </c>
      <c r="Q79" s="499" t="n">
        <f aca="false">((Q$67-$H$4)/1000)*$N$18*(($C$8/70)^$Z$18)</f>
        <v>168.260295331624</v>
      </c>
      <c r="R79" s="499" t="n">
        <f aca="false">((R$67-$H$4)/1000)*$N$18*(($C$8/70)^$Z$18)</f>
        <v>182.28198660926</v>
      </c>
      <c r="S79" s="499" t="n">
        <f aca="false">((S$67-$H$4)/1000)*$N$18*(($C$8/70)^$Z$18)</f>
        <v>196.303677886895</v>
      </c>
      <c r="T79" s="499" t="n">
        <f aca="false">((T$67-$H$4)/1000)*$N$18*(($C$8/70)^$Z$18)</f>
        <v>210.32536916453</v>
      </c>
      <c r="U79" s="499" t="n">
        <f aca="false">((U$67-$H$4)/1000)*$N$18*(($C$8/70)^$Z$18)</f>
        <v>224.347060442166</v>
      </c>
      <c r="V79" s="499" t="n">
        <f aca="false">((V$67-$H$4)/1000)*$N$18*(($C$8/70)^$Z$18)</f>
        <v>238.368751719801</v>
      </c>
      <c r="W79" s="499" t="n">
        <f aca="false">((W$67-$H$4)/1000)*$N$18*(($C$8/70)^$Z$18)</f>
        <v>252.390442997436</v>
      </c>
      <c r="X79" s="499" t="n">
        <f aca="false">((X$67-$H$4)/1000)*$N$18*(($C$8/70)^$Z$18)</f>
        <v>266.412134275072</v>
      </c>
      <c r="Y79" s="499" t="n">
        <f aca="false">((Y$67-$H$4)/1000)*$N$18*(($C$8/70)^$Z$18)</f>
        <v>280.433825552707</v>
      </c>
      <c r="Z79" s="499" t="n">
        <f aca="false">((Z$67-$H$4)/1000)*$N$18*(($C$8/70)^$Z$18)</f>
        <v>294.455516830343</v>
      </c>
      <c r="AA79" s="499" t="n">
        <f aca="false">((AA$67-$H$4)/1000)*$N$18*(($C$8/70)^$Z$18)</f>
        <v>308.477208107978</v>
      </c>
      <c r="AB79" s="499" t="n">
        <f aca="false">((AB$67-$H$4)/1000)*$N$18*(($C$8/70)^$Z$18)</f>
        <v>322.498899385613</v>
      </c>
      <c r="AC79" s="499" t="n">
        <f aca="false">((AC$67-$H$4)/1000)*$N$18*(($C$8/70)^$Z$18)</f>
        <v>336.520590663249</v>
      </c>
      <c r="AD79" s="499" t="n">
        <f aca="false">((AD$67-$H$4)/1000)*$N$18*(($C$8/70)^$Z$18)</f>
        <v>350.542281940884</v>
      </c>
      <c r="AE79" s="499" t="n">
        <f aca="false">((AE$67-$H$4)/1000)*$N$18*(($C$8/70)^$Z$18)</f>
        <v>364.563973218519</v>
      </c>
      <c r="AF79" s="499" t="n">
        <f aca="false">((AF$67-$H$4)/1000)*$N$18*(($C$8/70)^$Z$18)</f>
        <v>378.585664496155</v>
      </c>
      <c r="AG79" s="499" t="n">
        <f aca="false">((AG$67-$H$4)/1000)*$N$18*(($C$8/70)^$Z$18)</f>
        <v>392.60735577379</v>
      </c>
      <c r="AH79" s="499" t="n">
        <f aca="false">((AH$67-$H$4)/1000)*$N$18*(($C$8/70)^$Z$18)</f>
        <v>406.629047051425</v>
      </c>
      <c r="AI79" s="499" t="n">
        <f aca="false">((AI$67-$H$4)/1000)*$N$18*(($C$8/70)^$Z$18)</f>
        <v>420.650738329061</v>
      </c>
      <c r="AJ79" s="499" t="n">
        <f aca="false">((AJ$67-$H$4)/1000)*$N$18*(($C$8/70)^$Z$18)</f>
        <v>434.672429606696</v>
      </c>
      <c r="AK79" s="499" t="n">
        <f aca="false">((AK$67-$H$4)/1000)*$N$18*(($C$8/70)^$Z$18)</f>
        <v>448.694120884332</v>
      </c>
      <c r="AL79" s="499" t="n">
        <f aca="false">((AL$67-$H$4)/1000)*$N$18*(($C$8/70)^$Z$18)</f>
        <v>462.715812161967</v>
      </c>
      <c r="AM79" s="499" t="n">
        <f aca="false">((AM$67-$H$4)/1000)*$N$18*(($C$8/70)^$Z$18)</f>
        <v>476.737503439602</v>
      </c>
      <c r="AN79" s="499" t="n">
        <f aca="false">((AN$67-$H$4)/1000)*$N$18*(($C$8/70)^$Z$18)</f>
        <v>490.759194717238</v>
      </c>
      <c r="AO79" s="499" t="n">
        <f aca="false">((AO$67-$H$4)/1000)*$N$18*(($C$8/70)^$Z$18)</f>
        <v>504.780885994873</v>
      </c>
      <c r="AP79" s="499" t="n">
        <f aca="false">((AP$67-$H$4)/1000)*$N$18*(($C$8/70)^$Z$18)</f>
        <v>518.802577272508</v>
      </c>
      <c r="AQ79" s="499" t="n">
        <f aca="false">((AQ$67-$H$4)/1000)*$N$18*(($C$8/70)^$Z$18)</f>
        <v>532.824268550144</v>
      </c>
      <c r="AR79" s="499" t="n">
        <f aca="false">((AR$67-$H$4)/1000)*$N$18*(($C$8/70)^$Z$18)</f>
        <v>546.845959827779</v>
      </c>
      <c r="AS79" s="499" t="n">
        <f aca="false">((AS$67-$H$4)/1000)*$N$18*(($C$8/70)^$Z$18)</f>
        <v>560.867651105415</v>
      </c>
      <c r="AT79" s="499" t="n">
        <f aca="false">((AT$67-$H$4)/1000)*$N$18*(($C$8/70)^$Z$18)</f>
        <v>574.88934238305</v>
      </c>
      <c r="AU79" s="499" t="n">
        <f aca="false">((AU$67-$H$4)/1000)*$N$18*(($C$8/70)^$Z$18)</f>
        <v>588.911033660685</v>
      </c>
      <c r="AV79" s="499" t="n">
        <f aca="false">((AV$67-$H$4)/1000)*$N$18*(($C$8/70)^$Z$18)</f>
        <v>602.93272493832</v>
      </c>
      <c r="AW79" s="499" t="n">
        <f aca="false">((AW$67-$H$4)/1000)*$N$18*(($C$8/70)^$Z$18)</f>
        <v>616.954416215956</v>
      </c>
      <c r="AX79" s="499" t="n">
        <f aca="false">((AX$67-$H$4)/1000)*$N$18*(($C$8/70)^$Z$18)</f>
        <v>630.976107493591</v>
      </c>
      <c r="AY79" s="499" t="n">
        <f aca="false">((AY$67-$H$4)/1000)*$N$18*(($C$8/70)^$Z$18)</f>
        <v>644.997798771227</v>
      </c>
      <c r="AZ79" s="499" t="n">
        <f aca="false">((AZ$67-$H$4)/1000)*$N$18*(($C$8/70)^$Z$18)</f>
        <v>659.019490048862</v>
      </c>
      <c r="BA79" s="499" t="n">
        <f aca="false">((BA$67-$H$4)/1000)*$N$18*(($C$8/70)^$Z$18)</f>
        <v>673.041181326497</v>
      </c>
      <c r="BB79" s="499" t="n">
        <f aca="false">((BB$67-$H$4)/1000)*$N$18*(($C$8/70)^$Z$18)</f>
        <v>687.062872604133</v>
      </c>
      <c r="BC79" s="499" t="n">
        <f aca="false">((BC$67-$H$4)/1000)*$N$18*(($C$8/70)^$Z$18)</f>
        <v>701.084563881768</v>
      </c>
      <c r="BD79" s="499" t="n">
        <f aca="false">((BD$67-$H$4)/1000)*$N$18*(($C$8/70)^$Z$18)</f>
        <v>715.106255159403</v>
      </c>
      <c r="BE79" s="499" t="n">
        <f aca="false">((BE$67-$H$4)/1000)*$N$18*(($C$8/70)^$Z$18)</f>
        <v>729.127946437039</v>
      </c>
      <c r="BF79" s="499" t="n">
        <f aca="false">((BF$67-$H$4)/1000)*$N$18*(($C$8/70)^$Z$18)</f>
        <v>743.149637714674</v>
      </c>
    </row>
    <row r="80" customFormat="false" ht="15" hidden="false" customHeight="true" outlineLevel="0" collapsed="false">
      <c r="A80" s="472"/>
      <c r="B80" s="500" t="s">
        <v>261</v>
      </c>
      <c r="C80" s="500"/>
      <c r="D80" s="501" t="s">
        <v>246</v>
      </c>
      <c r="E80" s="502" t="n">
        <v>65</v>
      </c>
      <c r="F80" s="502" t="n">
        <v>300</v>
      </c>
      <c r="G80" s="501" t="s">
        <v>253</v>
      </c>
      <c r="H80" s="503" t="n">
        <f aca="false">((H$67-$H$4)/1000)*$O$18*(($C$8/70)^$AA$18)</f>
        <v>56.33424</v>
      </c>
      <c r="I80" s="503" t="n">
        <f aca="false">((I$67-$H$4)/1000)*$O$18*(($C$8/70)^$AA$18)</f>
        <v>75.11232</v>
      </c>
      <c r="J80" s="503" t="n">
        <f aca="false">((J$67-$H$4)/1000)*$O$18*(($C$8/70)^$AA$18)</f>
        <v>93.8904</v>
      </c>
      <c r="K80" s="503" t="n">
        <f aca="false">((K$67-$H$4)/1000)*$O$18*(($C$8/70)^$AA$18)</f>
        <v>112.66848</v>
      </c>
      <c r="L80" s="503" t="n">
        <f aca="false">((L$67-$H$4)/1000)*$O$18*(($C$8/70)^$AA$18)</f>
        <v>131.44656</v>
      </c>
      <c r="M80" s="503" t="n">
        <f aca="false">((M$67-$H$4)/1000)*$O$18*(($C$8/70)^$AA$18)</f>
        <v>150.22464</v>
      </c>
      <c r="N80" s="503" t="n">
        <f aca="false">((N$67-$H$4)/1000)*$O$18*(($C$8/70)^$AA$18)</f>
        <v>169.00272</v>
      </c>
      <c r="O80" s="503" t="n">
        <f aca="false">((O$67-$H$4)/1000)*$O$18*(($C$8/70)^$AA$18)</f>
        <v>187.7808</v>
      </c>
      <c r="P80" s="503" t="n">
        <f aca="false">((P$67-$H$4)/1000)*$O$18*(($C$8/70)^$AA$18)</f>
        <v>206.55888</v>
      </c>
      <c r="Q80" s="503" t="n">
        <f aca="false">((Q$67-$H$4)/1000)*$O$18*(($C$8/70)^$AA$18)</f>
        <v>225.33696</v>
      </c>
      <c r="R80" s="503" t="n">
        <f aca="false">((R$67-$H$4)/1000)*$O$18*(($C$8/70)^$AA$18)</f>
        <v>244.11504</v>
      </c>
      <c r="S80" s="503" t="n">
        <f aca="false">((S$67-$H$4)/1000)*$O$18*(($C$8/70)^$AA$18)</f>
        <v>262.89312</v>
      </c>
      <c r="T80" s="503" t="n">
        <f aca="false">((T$67-$H$4)/1000)*$O$18*(($C$8/70)^$AA$18)</f>
        <v>281.6712</v>
      </c>
      <c r="U80" s="503" t="n">
        <f aca="false">((U$67-$H$4)/1000)*$O$18*(($C$8/70)^$AA$18)</f>
        <v>300.44928</v>
      </c>
      <c r="V80" s="503" t="n">
        <f aca="false">((V$67-$H$4)/1000)*$O$18*(($C$8/70)^$AA$18)</f>
        <v>319.22736</v>
      </c>
      <c r="W80" s="503" t="n">
        <f aca="false">((W$67-$H$4)/1000)*$O$18*(($C$8/70)^$AA$18)</f>
        <v>338.00544</v>
      </c>
      <c r="X80" s="503" t="n">
        <f aca="false">((X$67-$H$4)/1000)*$O$18*(($C$8/70)^$AA$18)</f>
        <v>356.78352</v>
      </c>
      <c r="Y80" s="503" t="n">
        <f aca="false">((Y$67-$H$4)/1000)*$O$18*(($C$8/70)^$AA$18)</f>
        <v>375.5616</v>
      </c>
      <c r="Z80" s="503" t="n">
        <f aca="false">((Z$67-$H$4)/1000)*$O$18*(($C$8/70)^$AA$18)</f>
        <v>394.33968</v>
      </c>
      <c r="AA80" s="503" t="n">
        <f aca="false">((AA$67-$H$4)/1000)*$O$18*(($C$8/70)^$AA$18)</f>
        <v>413.11776</v>
      </c>
      <c r="AB80" s="503" t="n">
        <f aca="false">((AB$67-$H$4)/1000)*$O$18*(($C$8/70)^$AA$18)</f>
        <v>431.89584</v>
      </c>
      <c r="AC80" s="503" t="n">
        <f aca="false">((AC$67-$H$4)/1000)*$O$18*(($C$8/70)^$AA$18)</f>
        <v>450.67392</v>
      </c>
      <c r="AD80" s="503" t="n">
        <f aca="false">((AD$67-$H$4)/1000)*$O$18*(($C$8/70)^$AA$18)</f>
        <v>469.452</v>
      </c>
      <c r="AE80" s="503" t="n">
        <f aca="false">((AE$67-$H$4)/1000)*$O$18*(($C$8/70)^$AA$18)</f>
        <v>488.23008</v>
      </c>
      <c r="AF80" s="503" t="n">
        <f aca="false">((AF$67-$H$4)/1000)*$O$18*(($C$8/70)^$AA$18)</f>
        <v>507.00816</v>
      </c>
      <c r="AG80" s="503" t="n">
        <f aca="false">((AG$67-$H$4)/1000)*$O$18*(($C$8/70)^$AA$18)</f>
        <v>525.78624</v>
      </c>
      <c r="AH80" s="503" t="n">
        <f aca="false">((AH$67-$H$4)/1000)*$O$18*(($C$8/70)^$AA$18)</f>
        <v>544.56432</v>
      </c>
      <c r="AI80" s="503" t="n">
        <f aca="false">((AI$67-$H$4)/1000)*$O$18*(($C$8/70)^$AA$18)</f>
        <v>563.3424</v>
      </c>
      <c r="AJ80" s="503" t="n">
        <f aca="false">((AJ$67-$H$4)/1000)*$O$18*(($C$8/70)^$AA$18)</f>
        <v>582.12048</v>
      </c>
      <c r="AK80" s="503" t="n">
        <f aca="false">((AK$67-$H$4)/1000)*$O$18*(($C$8/70)^$AA$18)</f>
        <v>600.89856</v>
      </c>
      <c r="AL80" s="503" t="n">
        <f aca="false">((AL$67-$H$4)/1000)*$O$18*(($C$8/70)^$AA$18)</f>
        <v>619.67664</v>
      </c>
      <c r="AM80" s="503" t="n">
        <f aca="false">((AM$67-$H$4)/1000)*$O$18*(($C$8/70)^$AA$18)</f>
        <v>638.45472</v>
      </c>
      <c r="AN80" s="503" t="n">
        <f aca="false">((AN$67-$H$4)/1000)*$O$18*(($C$8/70)^$AA$18)</f>
        <v>657.2328</v>
      </c>
      <c r="AO80" s="503" t="n">
        <f aca="false">((AO$67-$H$4)/1000)*$O$18*(($C$8/70)^$AA$18)</f>
        <v>676.01088</v>
      </c>
      <c r="AP80" s="503" t="n">
        <f aca="false">((AP$67-$H$4)/1000)*$O$18*(($C$8/70)^$AA$18)</f>
        <v>694.78896</v>
      </c>
      <c r="AQ80" s="503" t="n">
        <f aca="false">((AQ$67-$H$4)/1000)*$O$18*(($C$8/70)^$AA$18)</f>
        <v>713.56704</v>
      </c>
      <c r="AR80" s="503" t="n">
        <f aca="false">((AR$67-$H$4)/1000)*$O$18*(($C$8/70)^$AA$18)</f>
        <v>732.34512</v>
      </c>
      <c r="AS80" s="503" t="n">
        <f aca="false">((AS$67-$H$4)/1000)*$O$18*(($C$8/70)^$AA$18)</f>
        <v>751.1232</v>
      </c>
      <c r="AT80" s="503" t="n">
        <f aca="false">((AT$67-$H$4)/1000)*$O$18*(($C$8/70)^$AA$18)</f>
        <v>769.90128</v>
      </c>
      <c r="AU80" s="503" t="n">
        <f aca="false">((AU$67-$H$4)/1000)*$O$18*(($C$8/70)^$AA$18)</f>
        <v>788.67936</v>
      </c>
      <c r="AV80" s="503" t="n">
        <f aca="false">((AV$67-$H$4)/1000)*$O$18*(($C$8/70)^$AA$18)</f>
        <v>807.45744</v>
      </c>
      <c r="AW80" s="503" t="n">
        <f aca="false">((AW$67-$H$4)/1000)*$O$18*(($C$8/70)^$AA$18)</f>
        <v>826.23552</v>
      </c>
      <c r="AX80" s="503" t="n">
        <f aca="false">((AX$67-$H$4)/1000)*$O$18*(($C$8/70)^$AA$18)</f>
        <v>845.0136</v>
      </c>
      <c r="AY80" s="503" t="n">
        <f aca="false">((AY$67-$H$4)/1000)*$O$18*(($C$8/70)^$AA$18)</f>
        <v>863.79168</v>
      </c>
      <c r="AZ80" s="503" t="n">
        <f aca="false">((AZ$67-$H$4)/1000)*$O$18*(($C$8/70)^$AA$18)</f>
        <v>882.56976</v>
      </c>
      <c r="BA80" s="503" t="n">
        <f aca="false">((BA$67-$H$4)/1000)*$O$18*(($C$8/70)^$AA$18)</f>
        <v>901.34784</v>
      </c>
      <c r="BB80" s="503" t="n">
        <f aca="false">((BB$67-$H$4)/1000)*$O$18*(($C$8/70)^$AA$18)</f>
        <v>920.12592</v>
      </c>
      <c r="BC80" s="503" t="n">
        <f aca="false">((BC$67-$H$4)/1000)*$O$18*(($C$8/70)^$AA$18)</f>
        <v>938.904</v>
      </c>
      <c r="BD80" s="503" t="n">
        <f aca="false">((BD$67-$H$4)/1000)*$O$18*(($C$8/70)^$AA$18)</f>
        <v>957.68208</v>
      </c>
      <c r="BE80" s="503" t="n">
        <f aca="false">((BE$67-$H$4)/1000)*$O$18*(($C$8/70)^$AA$18)</f>
        <v>976.46016</v>
      </c>
      <c r="BF80" s="503" t="n">
        <f aca="false">((BF$67-$H$4)/1000)*$O$18*(($C$8/70)^$AA$18)</f>
        <v>995.23824</v>
      </c>
    </row>
    <row r="81" customFormat="false" ht="15" hidden="true" customHeight="true" outlineLevel="0" collapsed="false">
      <c r="A81" s="472"/>
      <c r="B81" s="504" t="s">
        <v>262</v>
      </c>
      <c r="C81" s="504"/>
      <c r="D81" s="505"/>
      <c r="E81" s="506"/>
      <c r="F81" s="506"/>
      <c r="G81" s="505"/>
      <c r="H81" s="507" t="n">
        <f aca="false">((H$67-$H$4)/1000)*$Q$18*(($C$8/70)^$AC$18)</f>
        <v>60.5118942</v>
      </c>
      <c r="I81" s="507" t="n">
        <f aca="false">((I$67-$H$4)/1000)*$Q$18*(($C$8/70)^$AC$18)</f>
        <v>80.6825256</v>
      </c>
      <c r="J81" s="507" t="n">
        <f aca="false">((J$67-$H$4)/1000)*$Q$18*(($C$8/70)^$AC$18)</f>
        <v>100.853157</v>
      </c>
      <c r="K81" s="507" t="n">
        <f aca="false">((K$67-$H$4)/1000)*$Q$18*(($C$8/70)^$AC$18)</f>
        <v>121.0237884</v>
      </c>
      <c r="L81" s="507" t="n">
        <f aca="false">((L$67-$H$4)/1000)*$Q$18*(($C$8/70)^$AC$18)</f>
        <v>141.1944198</v>
      </c>
      <c r="M81" s="507" t="n">
        <f aca="false">((M$67-$H$4)/1000)*$Q$18*(($C$8/70)^$AC$18)</f>
        <v>161.3650512</v>
      </c>
      <c r="N81" s="507" t="n">
        <f aca="false">((N$67-$H$4)/1000)*$Q$18*(($C$8/70)^$AC$18)</f>
        <v>181.5356826</v>
      </c>
      <c r="O81" s="507" t="n">
        <f aca="false">((O$67-$H$4)/1000)*$Q$18*(($C$8/70)^$AC$18)</f>
        <v>201.706314</v>
      </c>
      <c r="P81" s="507" t="n">
        <f aca="false">((P$67-$H$4)/1000)*$Q$18*(($C$8/70)^$AC$18)</f>
        <v>221.8769454</v>
      </c>
      <c r="Q81" s="507" t="n">
        <f aca="false">((Q$67-$H$4)/1000)*$Q$18*(($C$8/70)^$AC$18)</f>
        <v>242.0475768</v>
      </c>
      <c r="R81" s="507" t="n">
        <f aca="false">((R$67-$H$4)/1000)*$Q$18*(($C$8/70)^$AC$18)</f>
        <v>262.2182082</v>
      </c>
      <c r="S81" s="507" t="n">
        <f aca="false">((S$67-$H$4)/1000)*$Q$18*(($C$8/70)^$AC$18)</f>
        <v>282.3888396</v>
      </c>
      <c r="T81" s="507" t="n">
        <f aca="false">((T$67-$H$4)/1000)*$Q$18*(($C$8/70)^$AC$18)</f>
        <v>302.559471</v>
      </c>
      <c r="U81" s="507" t="n">
        <f aca="false">((U$67-$H$4)/1000)*$Q$18*(($C$8/70)^$AC$18)</f>
        <v>322.7301024</v>
      </c>
      <c r="V81" s="507" t="n">
        <f aca="false">((V$67-$H$4)/1000)*$Q$18*(($C$8/70)^$AC$18)</f>
        <v>342.9007338</v>
      </c>
      <c r="W81" s="507" t="n">
        <f aca="false">((W$67-$H$4)/1000)*$Q$18*(($C$8/70)^$AC$18)</f>
        <v>363.0713652</v>
      </c>
      <c r="X81" s="507" t="n">
        <f aca="false">((X$67-$H$4)/1000)*$Q$18*(($C$8/70)^$AC$18)</f>
        <v>383.2419966</v>
      </c>
      <c r="Y81" s="507" t="n">
        <f aca="false">((Y$67-$H$4)/1000)*$Q$18*(($C$8/70)^$AC$18)</f>
        <v>403.412628</v>
      </c>
      <c r="Z81" s="507" t="n">
        <f aca="false">((Z$67-$H$4)/1000)*$Q$18*(($C$8/70)^$AC$18)</f>
        <v>423.5832594</v>
      </c>
      <c r="AA81" s="507" t="n">
        <f aca="false">((AA$67-$H$4)/1000)*$Q$18*(($C$8/70)^$AC$18)</f>
        <v>443.7538908</v>
      </c>
      <c r="AB81" s="507" t="n">
        <f aca="false">((AB$67-$H$4)/1000)*$Q$18*(($C$8/70)^$AC$18)</f>
        <v>463.9245222</v>
      </c>
      <c r="AC81" s="507" t="n">
        <f aca="false">((AC$67-$H$4)/1000)*$Q$18*(($C$8/70)^$AC$18)</f>
        <v>484.0951536</v>
      </c>
      <c r="AD81" s="507" t="n">
        <f aca="false">((AD$67-$H$4)/1000)*$Q$18*(($C$8/70)^$AC$18)</f>
        <v>504.265785</v>
      </c>
      <c r="AE81" s="507" t="n">
        <f aca="false">((AE$67-$H$4)/1000)*$Q$18*(($C$8/70)^$AC$18)</f>
        <v>524.4364164</v>
      </c>
      <c r="AF81" s="507" t="n">
        <f aca="false">((AF$67-$H$4)/1000)*$Q$18*(($C$8/70)^$AC$18)</f>
        <v>544.6070478</v>
      </c>
      <c r="AG81" s="507" t="n">
        <f aca="false">((AG$67-$H$4)/1000)*$Q$18*(($C$8/70)^$AC$18)</f>
        <v>564.7776792</v>
      </c>
      <c r="AH81" s="507" t="n">
        <f aca="false">((AH$67-$H$4)/1000)*$Q$18*(($C$8/70)^$AC$18)</f>
        <v>584.9483106</v>
      </c>
      <c r="AI81" s="507" t="n">
        <f aca="false">((AI$67-$H$4)/1000)*$Q$18*(($C$8/70)^$AC$18)</f>
        <v>605.118942</v>
      </c>
      <c r="AJ81" s="507" t="n">
        <f aca="false">((AJ$67-$H$4)/1000)*$Q$18*(($C$8/70)^$AC$18)</f>
        <v>625.2895734</v>
      </c>
      <c r="AK81" s="507" t="n">
        <f aca="false">((AK$67-$H$4)/1000)*$Q$18*(($C$8/70)^$AC$18)</f>
        <v>645.4602048</v>
      </c>
      <c r="AL81" s="507" t="n">
        <f aca="false">((AL$67-$H$4)/1000)*$Q$18*(($C$8/70)^$AC$18)</f>
        <v>665.6308362</v>
      </c>
      <c r="AM81" s="507" t="n">
        <f aca="false">((AM$67-$H$4)/1000)*$Q$18*(($C$8/70)^$AC$18)</f>
        <v>685.8014676</v>
      </c>
      <c r="AN81" s="507" t="n">
        <f aca="false">((AN$67-$H$4)/1000)*$Q$18*(($C$8/70)^$AC$18)</f>
        <v>705.972099</v>
      </c>
      <c r="AO81" s="507" t="n">
        <f aca="false">((AO$67-$H$4)/1000)*$Q$18*(($C$8/70)^$AC$18)</f>
        <v>726.1427304</v>
      </c>
      <c r="AP81" s="507" t="n">
        <f aca="false">((AP$67-$H$4)/1000)*$Q$18*(($C$8/70)^$AC$18)</f>
        <v>746.3133618</v>
      </c>
      <c r="AQ81" s="507" t="n">
        <f aca="false">((AQ$67-$H$4)/1000)*$Q$18*(($C$8/70)^$AC$18)</f>
        <v>766.4839932</v>
      </c>
      <c r="AR81" s="507" t="n">
        <f aca="false">((AR$67-$H$4)/1000)*$Q$18*(($C$8/70)^$AC$18)</f>
        <v>786.6546246</v>
      </c>
      <c r="AS81" s="507" t="n">
        <f aca="false">((AS$67-$H$4)/1000)*$Q$18*(($C$8/70)^$AC$18)</f>
        <v>806.825256</v>
      </c>
      <c r="AT81" s="507" t="n">
        <f aca="false">((AT$67-$H$4)/1000)*$Q$18*(($C$8/70)^$AC$18)</f>
        <v>826.9958874</v>
      </c>
      <c r="AU81" s="507" t="n">
        <f aca="false">((AU$67-$H$4)/1000)*$Q$18*(($C$8/70)^$AC$18)</f>
        <v>847.1665188</v>
      </c>
      <c r="AV81" s="507" t="n">
        <f aca="false">((AV$67-$H$4)/1000)*$Q$18*(($C$8/70)^$AC$18)</f>
        <v>867.3371502</v>
      </c>
      <c r="AW81" s="507" t="n">
        <f aca="false">((AW$67-$H$4)/1000)*$Q$18*(($C$8/70)^$AC$18)</f>
        <v>887.5077816</v>
      </c>
      <c r="AX81" s="507" t="n">
        <f aca="false">((AX$67-$H$4)/1000)*$Q$18*(($C$8/70)^$AC$18)</f>
        <v>907.678413</v>
      </c>
      <c r="AY81" s="507" t="n">
        <f aca="false">((AY$67-$H$4)/1000)*$Q$18*(($C$8/70)^$AC$18)</f>
        <v>927.8490444</v>
      </c>
      <c r="AZ81" s="507" t="n">
        <f aca="false">((AZ$67-$H$4)/1000)*$Q$18*(($C$8/70)^$AC$18)</f>
        <v>948.0196758</v>
      </c>
      <c r="BA81" s="507" t="n">
        <f aca="false">((BA$67-$H$4)/1000)*$Q$18*(($C$8/70)^$AC$18)</f>
        <v>968.1903072</v>
      </c>
      <c r="BB81" s="507" t="n">
        <f aca="false">((BB$67-$H$4)/1000)*$Q$18*(($C$8/70)^$AC$18)</f>
        <v>988.3609386</v>
      </c>
      <c r="BC81" s="507" t="n">
        <f aca="false">((BC$67-$H$4)/1000)*$Q$18*(($C$8/70)^$AC$18)</f>
        <v>1008.53157</v>
      </c>
      <c r="BD81" s="507" t="n">
        <f aca="false">((BD$67-$H$4)/1000)*$Q$18*(($C$8/70)^$AC$18)</f>
        <v>1028.7022014</v>
      </c>
      <c r="BE81" s="507" t="n">
        <f aca="false">((BE$67-$H$4)/1000)*$Q$18*(($C$8/70)^$AC$18)</f>
        <v>1048.8728328</v>
      </c>
      <c r="BF81" s="507" t="n">
        <f aca="false">((BF$67-$H$4)/1000)*$Q$18*(($C$8/70)^$AC$18)</f>
        <v>1069.0434642</v>
      </c>
    </row>
    <row r="82" customFormat="false" ht="15" hidden="true" customHeight="true" outlineLevel="0" collapsed="false">
      <c r="A82" s="472"/>
      <c r="B82" s="508" t="s">
        <v>263</v>
      </c>
      <c r="C82" s="508"/>
      <c r="D82" s="497"/>
      <c r="E82" s="498"/>
      <c r="F82" s="498"/>
      <c r="G82" s="497"/>
      <c r="H82" s="499" t="n">
        <f aca="false">((H$67-$H$4)/1000)*$R$18*(($C$8/70)^$AD$18)</f>
        <v>62.3407278048912</v>
      </c>
      <c r="I82" s="499" t="n">
        <f aca="false">((I$67-$H$4)/1000)*$R$18*(($C$8/70)^$AD$18)</f>
        <v>83.1209704065216</v>
      </c>
      <c r="J82" s="499" t="n">
        <f aca="false">((J$67-$H$4)/1000)*$R$18*(($C$8/70)^$AD$18)</f>
        <v>103.901213008152</v>
      </c>
      <c r="K82" s="499" t="n">
        <f aca="false">((K$67-$H$4)/1000)*$R$18*(($C$8/70)^$AD$18)</f>
        <v>124.681455609782</v>
      </c>
      <c r="L82" s="499" t="n">
        <f aca="false">((L$67-$H$4)/1000)*$R$18*(($C$8/70)^$AD$18)</f>
        <v>145.461698211413</v>
      </c>
      <c r="M82" s="499" t="n">
        <f aca="false">((M$67-$H$4)/1000)*$R$18*(($C$8/70)^$AD$18)</f>
        <v>166.241940813043</v>
      </c>
      <c r="N82" s="499" t="n">
        <f aca="false">((N$67-$H$4)/1000)*$R$18*(($C$8/70)^$AD$18)</f>
        <v>187.022183414674</v>
      </c>
      <c r="O82" s="499" t="n">
        <f aca="false">((O$67-$H$4)/1000)*$R$18*(($C$8/70)^$AD$18)</f>
        <v>207.802426016304</v>
      </c>
      <c r="P82" s="499" t="n">
        <f aca="false">((P$67-$H$4)/1000)*$R$18*(($C$8/70)^$AD$18)</f>
        <v>228.582668617934</v>
      </c>
      <c r="Q82" s="499" t="n">
        <f aca="false">((Q$67-$H$4)/1000)*$R$18*(($C$8/70)^$AD$18)</f>
        <v>249.362911219565</v>
      </c>
      <c r="R82" s="499" t="n">
        <f aca="false">((R$67-$H$4)/1000)*$R$18*(($C$8/70)^$AD$18)</f>
        <v>270.143153821195</v>
      </c>
      <c r="S82" s="499" t="n">
        <f aca="false">((S$67-$H$4)/1000)*$R$18*(($C$8/70)^$AD$18)</f>
        <v>290.923396422825</v>
      </c>
      <c r="T82" s="499" t="n">
        <f aca="false">((T$67-$H$4)/1000)*$R$18*(($C$8/70)^$AD$18)</f>
        <v>311.703639024456</v>
      </c>
      <c r="U82" s="499" t="n">
        <f aca="false">((U$67-$H$4)/1000)*$R$18*(($C$8/70)^$AD$18)</f>
        <v>332.483881626086</v>
      </c>
      <c r="V82" s="499" t="n">
        <f aca="false">((V$67-$H$4)/1000)*$R$18*(($C$8/70)^$AD$18)</f>
        <v>353.264124227717</v>
      </c>
      <c r="W82" s="499" t="n">
        <f aca="false">((W$67-$H$4)/1000)*$R$18*(($C$8/70)^$AD$18)</f>
        <v>374.044366829347</v>
      </c>
      <c r="X82" s="499" t="n">
        <f aca="false">((X$67-$H$4)/1000)*$R$18*(($C$8/70)^$AD$18)</f>
        <v>394.824609430977</v>
      </c>
      <c r="Y82" s="499" t="n">
        <f aca="false">((Y$67-$H$4)/1000)*$R$18*(($C$8/70)^$AD$18)</f>
        <v>415.604852032608</v>
      </c>
      <c r="Z82" s="499" t="n">
        <f aca="false">((Z$67-$H$4)/1000)*$R$18*(($C$8/70)^$AD$18)</f>
        <v>436.385094634238</v>
      </c>
      <c r="AA82" s="499" t="n">
        <f aca="false">((AA$67-$H$4)/1000)*$R$18*(($C$8/70)^$AD$18)</f>
        <v>457.165337235869</v>
      </c>
      <c r="AB82" s="499" t="n">
        <f aca="false">((AB$67-$H$4)/1000)*$R$18*(($C$8/70)^$AD$18)</f>
        <v>477.945579837499</v>
      </c>
      <c r="AC82" s="499" t="n">
        <f aca="false">((AC$67-$H$4)/1000)*$R$18*(($C$8/70)^$AD$18)</f>
        <v>498.725822439129</v>
      </c>
      <c r="AD82" s="499" t="n">
        <f aca="false">((AD$67-$H$4)/1000)*$R$18*(($C$8/70)^$AD$18)</f>
        <v>519.50606504076</v>
      </c>
      <c r="AE82" s="499" t="n">
        <f aca="false">((AE$67-$H$4)/1000)*$R$18*(($C$8/70)^$AD$18)</f>
        <v>540.28630764239</v>
      </c>
      <c r="AF82" s="499" t="n">
        <f aca="false">((AF$67-$H$4)/1000)*$R$18*(($C$8/70)^$AD$18)</f>
        <v>561.066550244021</v>
      </c>
      <c r="AG82" s="499" t="n">
        <f aca="false">((AG$67-$H$4)/1000)*$R$18*(($C$8/70)^$AD$18)</f>
        <v>581.846792845651</v>
      </c>
      <c r="AH82" s="499" t="n">
        <f aca="false">((AH$67-$H$4)/1000)*$R$18*(($C$8/70)^$AD$18)</f>
        <v>602.627035447281</v>
      </c>
      <c r="AI82" s="499" t="n">
        <f aca="false">((AI$67-$H$4)/1000)*$R$18*(($C$8/70)^$AD$18)</f>
        <v>623.407278048912</v>
      </c>
      <c r="AJ82" s="499" t="n">
        <f aca="false">((AJ$67-$H$4)/1000)*$R$18*(($C$8/70)^$AD$18)</f>
        <v>644.187520650542</v>
      </c>
      <c r="AK82" s="499" t="n">
        <f aca="false">((AK$67-$H$4)/1000)*$R$18*(($C$8/70)^$AD$18)</f>
        <v>664.967763252173</v>
      </c>
      <c r="AL82" s="499" t="n">
        <f aca="false">((AL$67-$H$4)/1000)*$R$18*(($C$8/70)^$AD$18)</f>
        <v>685.748005853803</v>
      </c>
      <c r="AM82" s="499" t="n">
        <f aca="false">((AM$67-$H$4)/1000)*$R$18*(($C$8/70)^$AD$18)</f>
        <v>706.528248455433</v>
      </c>
      <c r="AN82" s="499" t="n">
        <f aca="false">((AN$67-$H$4)/1000)*$R$18*(($C$8/70)^$AD$18)</f>
        <v>727.308491057064</v>
      </c>
      <c r="AO82" s="499" t="n">
        <f aca="false">((AO$67-$H$4)/1000)*$R$18*(($C$8/70)^$AD$18)</f>
        <v>748.088733658694</v>
      </c>
      <c r="AP82" s="499" t="n">
        <f aca="false">((AP$67-$H$4)/1000)*$R$18*(($C$8/70)^$AD$18)</f>
        <v>768.868976260325</v>
      </c>
      <c r="AQ82" s="499" t="n">
        <f aca="false">((AQ$67-$H$4)/1000)*$R$18*(($C$8/70)^$AD$18)</f>
        <v>789.649218861955</v>
      </c>
      <c r="AR82" s="499" t="n">
        <f aca="false">((AR$67-$H$4)/1000)*$R$18*(($C$8/70)^$AD$18)</f>
        <v>810.429461463585</v>
      </c>
      <c r="AS82" s="499" t="n">
        <f aca="false">((AS$67-$H$4)/1000)*$R$18*(($C$8/70)^$AD$18)</f>
        <v>831.209704065216</v>
      </c>
      <c r="AT82" s="499" t="n">
        <f aca="false">((AT$67-$H$4)/1000)*$R$18*(($C$8/70)^$AD$18)</f>
        <v>851.989946666846</v>
      </c>
      <c r="AU82" s="499" t="n">
        <f aca="false">((AU$67-$H$4)/1000)*$R$18*(($C$8/70)^$AD$18)</f>
        <v>872.770189268477</v>
      </c>
      <c r="AV82" s="499" t="n">
        <f aca="false">((AV$67-$H$4)/1000)*$R$18*(($C$8/70)^$AD$18)</f>
        <v>893.550431870107</v>
      </c>
      <c r="AW82" s="499" t="n">
        <f aca="false">((AW$67-$H$4)/1000)*$R$18*(($C$8/70)^$AD$18)</f>
        <v>914.330674471738</v>
      </c>
      <c r="AX82" s="499" t="n">
        <f aca="false">((AX$67-$H$4)/1000)*$R$18*(($C$8/70)^$AD$18)</f>
        <v>935.110917073368</v>
      </c>
      <c r="AY82" s="499" t="n">
        <f aca="false">((AY$67-$H$4)/1000)*$R$18*(($C$8/70)^$AD$18)</f>
        <v>955.891159674998</v>
      </c>
      <c r="AZ82" s="499" t="n">
        <f aca="false">((AZ$67-$H$4)/1000)*$R$18*(($C$8/70)^$AD$18)</f>
        <v>976.671402276629</v>
      </c>
      <c r="BA82" s="499" t="n">
        <f aca="false">((BA$67-$H$4)/1000)*$R$18*(($C$8/70)^$AD$18)</f>
        <v>997.451644878259</v>
      </c>
      <c r="BB82" s="499" t="n">
        <f aca="false">((BB$67-$H$4)/1000)*$R$18*(($C$8/70)^$AD$18)</f>
        <v>1018.23188747989</v>
      </c>
      <c r="BC82" s="499" t="n">
        <f aca="false">((BC$67-$H$4)/1000)*$R$18*(($C$8/70)^$AD$18)</f>
        <v>1039.01213008152</v>
      </c>
      <c r="BD82" s="499" t="n">
        <f aca="false">((BD$67-$H$4)/1000)*$R$18*(($C$8/70)^$AD$18)</f>
        <v>1059.79237268315</v>
      </c>
      <c r="BE82" s="499" t="n">
        <f aca="false">((BE$67-$H$4)/1000)*$R$18*(($C$8/70)^$AD$18)</f>
        <v>1080.57261528478</v>
      </c>
      <c r="BF82" s="499" t="n">
        <f aca="false">((BF$67-$H$4)/1000)*$R$18*(($C$8/70)^$AD$18)</f>
        <v>1101.35285788641</v>
      </c>
    </row>
    <row r="83" customFormat="false" ht="15.75" hidden="true" customHeight="true" outlineLevel="0" collapsed="false">
      <c r="A83" s="472"/>
      <c r="B83" s="509" t="s">
        <v>264</v>
      </c>
      <c r="C83" s="509"/>
      <c r="D83" s="501"/>
      <c r="E83" s="502"/>
      <c r="F83" s="502"/>
      <c r="G83" s="501"/>
      <c r="H83" s="503" t="n">
        <f aca="false">((H$67-$H$4)/1000)*$S$18*(($C$8/70)^$AE$18)</f>
        <v>81.199008</v>
      </c>
      <c r="I83" s="503" t="n">
        <f aca="false">((I$67-$H$4)/1000)*$S$18*(($C$8/70)^$AE$18)</f>
        <v>108.265344</v>
      </c>
      <c r="J83" s="503" t="n">
        <f aca="false">((J$67-$H$4)/1000)*$S$18*(($C$8/70)^$AE$18)</f>
        <v>135.33168</v>
      </c>
      <c r="K83" s="503" t="n">
        <f aca="false">((K$67-$H$4)/1000)*$S$18*(($C$8/70)^$AE$18)</f>
        <v>162.398016</v>
      </c>
      <c r="L83" s="503" t="n">
        <f aca="false">((L$67-$H$4)/1000)*$S$18*(($C$8/70)^$AE$18)</f>
        <v>189.464352</v>
      </c>
      <c r="M83" s="503" t="n">
        <f aca="false">((M$67-$H$4)/1000)*$S$18*(($C$8/70)^$AE$18)</f>
        <v>216.530688</v>
      </c>
      <c r="N83" s="503" t="n">
        <f aca="false">((N$67-$H$4)/1000)*$S$18*(($C$8/70)^$AE$18)</f>
        <v>243.597024</v>
      </c>
      <c r="O83" s="503" t="n">
        <f aca="false">((O$67-$H$4)/1000)*$S$18*(($C$8/70)^$AE$18)</f>
        <v>270.66336</v>
      </c>
      <c r="P83" s="503" t="n">
        <f aca="false">((P$67-$H$4)/1000)*$S$18*(($C$8/70)^$AE$18)</f>
        <v>297.729696</v>
      </c>
      <c r="Q83" s="503" t="n">
        <f aca="false">((Q$67-$H$4)/1000)*$S$18*(($C$8/70)^$AE$18)</f>
        <v>324.796032</v>
      </c>
      <c r="R83" s="503" t="n">
        <f aca="false">((R$67-$H$4)/1000)*$S$18*(($C$8/70)^$AE$18)</f>
        <v>351.862368</v>
      </c>
      <c r="S83" s="503" t="n">
        <f aca="false">((S$67-$H$4)/1000)*$S$18*(($C$8/70)^$AE$18)</f>
        <v>378.928704</v>
      </c>
      <c r="T83" s="503" t="n">
        <f aca="false">((T$67-$H$4)/1000)*$S$18*(($C$8/70)^$AE$18)</f>
        <v>405.99504</v>
      </c>
      <c r="U83" s="503" t="n">
        <f aca="false">((U$67-$H$4)/1000)*$S$18*(($C$8/70)^$AE$18)</f>
        <v>433.061376</v>
      </c>
      <c r="V83" s="503" t="n">
        <f aca="false">((V$67-$H$4)/1000)*$S$18*(($C$8/70)^$AE$18)</f>
        <v>460.127712</v>
      </c>
      <c r="W83" s="503" t="n">
        <f aca="false">((W$67-$H$4)/1000)*$S$18*(($C$8/70)^$AE$18)</f>
        <v>487.194048</v>
      </c>
      <c r="X83" s="503" t="n">
        <f aca="false">((X$67-$H$4)/1000)*$S$18*(($C$8/70)^$AE$18)</f>
        <v>514.260384</v>
      </c>
      <c r="Y83" s="503" t="n">
        <f aca="false">((Y$67-$H$4)/1000)*$S$18*(($C$8/70)^$AE$18)</f>
        <v>541.32672</v>
      </c>
      <c r="Z83" s="503" t="n">
        <f aca="false">((Z$67-$H$4)/1000)*$S$18*(($C$8/70)^$AE$18)</f>
        <v>568.393056</v>
      </c>
      <c r="AA83" s="503" t="n">
        <f aca="false">((AA$67-$H$4)/1000)*$S$18*(($C$8/70)^$AE$18)</f>
        <v>595.459392</v>
      </c>
      <c r="AB83" s="503" t="n">
        <f aca="false">((AB$67-$H$4)/1000)*$S$18*(($C$8/70)^$AE$18)</f>
        <v>622.525728</v>
      </c>
      <c r="AC83" s="503" t="n">
        <f aca="false">((AC$67-$H$4)/1000)*$S$18*(($C$8/70)^$AE$18)</f>
        <v>649.592064</v>
      </c>
      <c r="AD83" s="503" t="n">
        <f aca="false">((AD$67-$H$4)/1000)*$S$18*(($C$8/70)^$AE$18)</f>
        <v>676.6584</v>
      </c>
      <c r="AE83" s="503" t="n">
        <f aca="false">((AE$67-$H$4)/1000)*$S$18*(($C$8/70)^$AE$18)</f>
        <v>703.724736</v>
      </c>
      <c r="AF83" s="503" t="n">
        <f aca="false">((AF$67-$H$4)/1000)*$S$18*(($C$8/70)^$AE$18)</f>
        <v>730.791072</v>
      </c>
      <c r="AG83" s="503" t="n">
        <f aca="false">((AG$67-$H$4)/1000)*$S$18*(($C$8/70)^$AE$18)</f>
        <v>757.857408</v>
      </c>
      <c r="AH83" s="503" t="n">
        <f aca="false">((AH$67-$H$4)/1000)*$S$18*(($C$8/70)^$AE$18)</f>
        <v>784.923744</v>
      </c>
      <c r="AI83" s="503" t="n">
        <f aca="false">((AI$67-$H$4)/1000)*$S$18*(($C$8/70)^$AE$18)</f>
        <v>811.99008</v>
      </c>
      <c r="AJ83" s="503" t="n">
        <f aca="false">((AJ$67-$H$4)/1000)*$S$18*(($C$8/70)^$AE$18)</f>
        <v>839.056416</v>
      </c>
      <c r="AK83" s="503" t="n">
        <f aca="false">((AK$67-$H$4)/1000)*$S$18*(($C$8/70)^$AE$18)</f>
        <v>866.122752</v>
      </c>
      <c r="AL83" s="503" t="n">
        <f aca="false">((AL$67-$H$4)/1000)*$S$18*(($C$8/70)^$AE$18)</f>
        <v>893.189088</v>
      </c>
      <c r="AM83" s="503" t="n">
        <f aca="false">((AM$67-$H$4)/1000)*$S$18*(($C$8/70)^$AE$18)</f>
        <v>920.255424</v>
      </c>
      <c r="AN83" s="503" t="n">
        <f aca="false">((AN$67-$H$4)/1000)*$S$18*(($C$8/70)^$AE$18)</f>
        <v>947.32176</v>
      </c>
      <c r="AO83" s="503" t="n">
        <f aca="false">((AO$67-$H$4)/1000)*$S$18*(($C$8/70)^$AE$18)</f>
        <v>974.388096</v>
      </c>
      <c r="AP83" s="503" t="n">
        <f aca="false">((AP$67-$H$4)/1000)*$S$18*(($C$8/70)^$AE$18)</f>
        <v>1001.454432</v>
      </c>
      <c r="AQ83" s="503" t="n">
        <f aca="false">((AQ$67-$H$4)/1000)*$S$18*(($C$8/70)^$AE$18)</f>
        <v>1028.520768</v>
      </c>
      <c r="AR83" s="503" t="n">
        <f aca="false">((AR$67-$H$4)/1000)*$S$18*(($C$8/70)^$AE$18)</f>
        <v>1055.587104</v>
      </c>
      <c r="AS83" s="503" t="n">
        <f aca="false">((AS$67-$H$4)/1000)*$S$18*(($C$8/70)^$AE$18)</f>
        <v>1082.65344</v>
      </c>
      <c r="AT83" s="503" t="n">
        <f aca="false">((AT$67-$H$4)/1000)*$S$18*(($C$8/70)^$AE$18)</f>
        <v>1109.719776</v>
      </c>
      <c r="AU83" s="503" t="n">
        <f aca="false">((AU$67-$H$4)/1000)*$S$18*(($C$8/70)^$AE$18)</f>
        <v>1136.786112</v>
      </c>
      <c r="AV83" s="503" t="n">
        <f aca="false">((AV$67-$H$4)/1000)*$S$18*(($C$8/70)^$AE$18)</f>
        <v>1163.852448</v>
      </c>
      <c r="AW83" s="503" t="n">
        <f aca="false">((AW$67-$H$4)/1000)*$S$18*(($C$8/70)^$AE$18)</f>
        <v>1190.918784</v>
      </c>
      <c r="AX83" s="503" t="n">
        <f aca="false">((AX$67-$H$4)/1000)*$S$18*(($C$8/70)^$AE$18)</f>
        <v>1217.98512</v>
      </c>
      <c r="AY83" s="503" t="n">
        <f aca="false">((AY$67-$H$4)/1000)*$S$18*(($C$8/70)^$AE$18)</f>
        <v>1245.051456</v>
      </c>
      <c r="AZ83" s="503" t="n">
        <f aca="false">((AZ$67-$H$4)/1000)*$S$18*(($C$8/70)^$AE$18)</f>
        <v>1272.117792</v>
      </c>
      <c r="BA83" s="503" t="n">
        <f aca="false">((BA$67-$H$4)/1000)*$S$18*(($C$8/70)^$AE$18)</f>
        <v>1299.184128</v>
      </c>
      <c r="BB83" s="503" t="n">
        <f aca="false">((BB$67-$H$4)/1000)*$S$18*(($C$8/70)^$AE$18)</f>
        <v>1326.250464</v>
      </c>
      <c r="BC83" s="503" t="n">
        <f aca="false">((BC$67-$H$4)/1000)*$S$18*(($C$8/70)^$AE$18)</f>
        <v>1353.3168</v>
      </c>
      <c r="BD83" s="503" t="n">
        <f aca="false">((BD$67-$H$4)/1000)*$S$18*(($C$8/70)^$AE$18)</f>
        <v>1380.383136</v>
      </c>
      <c r="BE83" s="503" t="n">
        <f aca="false">((BE$67-$H$4)/1000)*$S$18*(($C$8/70)^$AE$18)</f>
        <v>1407.449472</v>
      </c>
      <c r="BF83" s="503" t="n">
        <f aca="false">((BF$67-$H$4)/1000)*$S$18*(($C$8/70)^$AE$18)</f>
        <v>1434.515808</v>
      </c>
    </row>
    <row r="84" customFormat="false" ht="15" hidden="false" customHeight="true" outlineLevel="0" collapsed="false">
      <c r="A84" s="472"/>
      <c r="B84" s="510" t="s">
        <v>265</v>
      </c>
      <c r="C84" s="510"/>
      <c r="D84" s="511" t="s">
        <v>246</v>
      </c>
      <c r="E84" s="512" t="n">
        <v>70</v>
      </c>
      <c r="F84" s="512" t="n">
        <v>160</v>
      </c>
      <c r="G84" s="511" t="s">
        <v>248</v>
      </c>
      <c r="H84" s="513" t="n">
        <f aca="false">((H$67-$H$4)/1000)*$K19*(($C$8/70)^$W$19)</f>
        <v>33.5463041411087</v>
      </c>
      <c r="I84" s="513" t="n">
        <f aca="false">((I$67-$H$4)/1000)*$K19*(($C$8/70)^$W$19)</f>
        <v>44.7284055214783</v>
      </c>
      <c r="J84" s="513" t="n">
        <f aca="false">((J$67-$H$4)/1000)*$K19*(($C$8/70)^$W$19)</f>
        <v>55.9105069018478</v>
      </c>
      <c r="K84" s="513" t="n">
        <f aca="false">((K$67-$H$4)/1000)*$K19*(($C$8/70)^$W$19)</f>
        <v>67.0926082822174</v>
      </c>
      <c r="L84" s="513" t="n">
        <f aca="false">((L$67-$H$4)/1000)*$K19*(($C$8/70)^$W$19)</f>
        <v>78.274709662587</v>
      </c>
      <c r="M84" s="513" t="n">
        <f aca="false">((M$67-$H$4)/1000)*$K19*(($C$8/70)^$W$19)</f>
        <v>89.4568110429565</v>
      </c>
      <c r="N84" s="513" t="n">
        <f aca="false">((N$67-$H$4)/1000)*$K19*(($C$8/70)^$W$19)</f>
        <v>100.638912423326</v>
      </c>
      <c r="O84" s="513" t="n">
        <f aca="false">((O$67-$H$4)/1000)*$K19*(($C$8/70)^$W$19)</f>
        <v>111.821013803696</v>
      </c>
      <c r="P84" s="513" t="n">
        <f aca="false">((P$67-$H$4)/1000)*$K19*(($C$8/70)^$W$19)</f>
        <v>123.003115184065</v>
      </c>
      <c r="Q84" s="513" t="n">
        <f aca="false">((Q$67-$H$4)/1000)*$K19*(($C$8/70)^$W$19)</f>
        <v>134.185216564435</v>
      </c>
      <c r="R84" s="513" t="n">
        <f aca="false">((R$67-$H$4)/1000)*$K19*(($C$8/70)^$W$19)</f>
        <v>145.367317944804</v>
      </c>
      <c r="S84" s="513" t="n">
        <f aca="false">((S$67-$H$4)/1000)*$K19*(($C$8/70)^$W$19)</f>
        <v>156.549419325174</v>
      </c>
      <c r="T84" s="513" t="n">
        <f aca="false">((T$67-$H$4)/1000)*$K19*(($C$8/70)^$W$19)</f>
        <v>167.731520705544</v>
      </c>
      <c r="U84" s="513" t="n">
        <f aca="false">((U$67-$H$4)/1000)*$K19*(($C$8/70)^$W$19)</f>
        <v>178.913622085913</v>
      </c>
      <c r="V84" s="513" t="n">
        <f aca="false">((V$67-$H$4)/1000)*$K19*(($C$8/70)^$W$19)</f>
        <v>190.095723466283</v>
      </c>
      <c r="W84" s="513" t="n">
        <f aca="false">((W$67-$H$4)/1000)*$K19*(($C$8/70)^$W$19)</f>
        <v>201.277824846652</v>
      </c>
      <c r="X84" s="513" t="n">
        <f aca="false">((X$67-$H$4)/1000)*$K19*(($C$8/70)^$W$19)</f>
        <v>212.459926227022</v>
      </c>
      <c r="Y84" s="513" t="n">
        <f aca="false">((Y$67-$H$4)/1000)*$K19*(($C$8/70)^$W$19)</f>
        <v>223.642027607391</v>
      </c>
      <c r="Z84" s="513" t="n">
        <f aca="false">((Z$67-$H$4)/1000)*$K19*(($C$8/70)^$W$19)</f>
        <v>234.824128987761</v>
      </c>
      <c r="AA84" s="513" t="n">
        <f aca="false">((AA$67-$H$4)/1000)*$K19*(($C$8/70)^$W$19)</f>
        <v>246.00623036813</v>
      </c>
      <c r="AB84" s="513" t="n">
        <f aca="false">((AB$67-$H$4)/1000)*$K19*(($C$8/70)^$W$19)</f>
        <v>257.1883317485</v>
      </c>
      <c r="AC84" s="513" t="n">
        <f aca="false">((AC$67-$H$4)/1000)*$K19*(($C$8/70)^$W$19)</f>
        <v>268.37043312887</v>
      </c>
      <c r="AD84" s="513" t="n">
        <f aca="false">((AD$67-$H$4)/1000)*$K19*(($C$8/70)^$W$19)</f>
        <v>279.552534509239</v>
      </c>
      <c r="AE84" s="513" t="n">
        <f aca="false">((AE$67-$H$4)/1000)*$K19*(($C$8/70)^$W$19)</f>
        <v>290.734635889609</v>
      </c>
      <c r="AF84" s="513" t="n">
        <f aca="false">((AF$67-$H$4)/1000)*$K19*(($C$8/70)^$W$19)</f>
        <v>301.916737269978</v>
      </c>
      <c r="AG84" s="513" t="n">
        <f aca="false">((AG$67-$H$4)/1000)*$K19*(($C$8/70)^$W$19)</f>
        <v>313.098838650348</v>
      </c>
      <c r="AH84" s="513" t="n">
        <f aca="false">((AH$67-$H$4)/1000)*$K19*(($C$8/70)^$W$19)</f>
        <v>324.280940030717</v>
      </c>
      <c r="AI84" s="513" t="n">
        <f aca="false">((AI$67-$H$4)/1000)*$K19*(($C$8/70)^$W$19)</f>
        <v>335.463041411087</v>
      </c>
      <c r="AJ84" s="513" t="n">
        <f aca="false">((AJ$67-$H$4)/1000)*$K19*(($C$8/70)^$W$19)</f>
        <v>346.645142791457</v>
      </c>
      <c r="AK84" s="513" t="n">
        <f aca="false">((AK$67-$H$4)/1000)*$K19*(($C$8/70)^$W$19)</f>
        <v>357.827244171826</v>
      </c>
      <c r="AL84" s="513" t="n">
        <f aca="false">((AL$67-$H$4)/1000)*$K19*(($C$8/70)^$W$19)</f>
        <v>369.009345552196</v>
      </c>
      <c r="AM84" s="513" t="n">
        <f aca="false">((AM$67-$H$4)/1000)*$K19*(($C$8/70)^$W$19)</f>
        <v>380.191446932565</v>
      </c>
      <c r="AN84" s="513" t="n">
        <f aca="false">((AN$67-$H$4)/1000)*$K19*(($C$8/70)^$W$19)</f>
        <v>391.373548312935</v>
      </c>
      <c r="AO84" s="513" t="n">
        <f aca="false">((AO$67-$H$4)/1000)*$K19*(($C$8/70)^$W$19)</f>
        <v>402.555649693304</v>
      </c>
      <c r="AP84" s="513" t="n">
        <f aca="false">((AP$67-$H$4)/1000)*$K19*(($C$8/70)^$W$19)</f>
        <v>413.737751073674</v>
      </c>
      <c r="AQ84" s="513" t="n">
        <f aca="false">((AQ$67-$H$4)/1000)*$K19*(($C$8/70)^$W$19)</f>
        <v>424.919852454044</v>
      </c>
      <c r="AR84" s="513" t="n">
        <f aca="false">((AR$67-$H$4)/1000)*$K19*(($C$8/70)^$W$19)</f>
        <v>436.101953834413</v>
      </c>
      <c r="AS84" s="513" t="n">
        <f aca="false">((AS$67-$H$4)/1000)*$K19*(($C$8/70)^$W$19)</f>
        <v>447.284055214783</v>
      </c>
      <c r="AT84" s="513" t="n">
        <f aca="false">((AT$67-$H$4)/1000)*$K19*(($C$8/70)^$W$19)</f>
        <v>458.466156595152</v>
      </c>
      <c r="AU84" s="513" t="n">
        <f aca="false">((AU$67-$H$4)/1000)*$K19*(($C$8/70)^$W$19)</f>
        <v>469.648257975522</v>
      </c>
      <c r="AV84" s="513" t="n">
        <f aca="false">((AV$67-$H$4)/1000)*$K19*(($C$8/70)^$W$19)</f>
        <v>480.830359355891</v>
      </c>
      <c r="AW84" s="513" t="n">
        <f aca="false">((AW$67-$H$4)/1000)*$K19*(($C$8/70)^$W$19)</f>
        <v>492.012460736261</v>
      </c>
      <c r="AX84" s="513" t="n">
        <f aca="false">((AX$67-$H$4)/1000)*$K19*(($C$8/70)^$W$19)</f>
        <v>503.19456211663</v>
      </c>
      <c r="AY84" s="513" t="n">
        <f aca="false">((AY$67-$H$4)/1000)*$K19*(($C$8/70)^$W$19)</f>
        <v>514.376663497</v>
      </c>
      <c r="AZ84" s="513" t="n">
        <f aca="false">((AZ$67-$H$4)/1000)*$K19*(($C$8/70)^$W$19)</f>
        <v>525.55876487737</v>
      </c>
      <c r="BA84" s="513" t="n">
        <f aca="false">((BA$67-$H$4)/1000)*$K19*(($C$8/70)^$W$19)</f>
        <v>536.740866257739</v>
      </c>
      <c r="BB84" s="513" t="n">
        <f aca="false">((BB$67-$H$4)/1000)*$K19*(($C$8/70)^$W$19)</f>
        <v>547.922967638109</v>
      </c>
      <c r="BC84" s="513" t="n">
        <f aca="false">((BC$67-$H$4)/1000)*$K19*(($C$8/70)^$W$19)</f>
        <v>559.105069018478</v>
      </c>
      <c r="BD84" s="513" t="n">
        <f aca="false">((BD$67-$H$4)/1000)*$K19*(($C$8/70)^$W$19)</f>
        <v>570.287170398848</v>
      </c>
      <c r="BE84" s="513" t="n">
        <f aca="false">((BE$67-$H$4)/1000)*$K19*(($C$8/70)^$W$19)</f>
        <v>581.469271779218</v>
      </c>
      <c r="BF84" s="513" t="n">
        <f aca="false">((BF$67-$H$4)/1000)*$K19*(($C$8/70)^$W$19)</f>
        <v>592.651373159587</v>
      </c>
    </row>
    <row r="85" customFormat="false" ht="15" hidden="false" customHeight="false" outlineLevel="0" collapsed="false">
      <c r="A85" s="472"/>
      <c r="B85" s="514" t="s">
        <v>266</v>
      </c>
      <c r="C85" s="514"/>
      <c r="D85" s="515" t="s">
        <v>246</v>
      </c>
      <c r="E85" s="516" t="n">
        <v>70</v>
      </c>
      <c r="F85" s="516" t="n">
        <v>200</v>
      </c>
      <c r="G85" s="515" t="s">
        <v>248</v>
      </c>
      <c r="H85" s="517" t="n">
        <f aca="false">((H$67-$H$4)/1000)*$L$19*(($C$8/70)^$X$19)</f>
        <v>38.1208001603508</v>
      </c>
      <c r="I85" s="517" t="n">
        <f aca="false">((I$67-$H$4)/1000)*$L$19*(($C$8/70)^$X$19)</f>
        <v>50.8277335471344</v>
      </c>
      <c r="J85" s="517" t="n">
        <f aca="false">((J$67-$H$4)/1000)*$L$19*(($C$8/70)^$X$19)</f>
        <v>63.534666933918</v>
      </c>
      <c r="K85" s="517" t="n">
        <f aca="false">((K$67-$H$4)/1000)*$L$19*(($C$8/70)^$X$19)</f>
        <v>76.2416003207016</v>
      </c>
      <c r="L85" s="517" t="n">
        <f aca="false">((L$67-$H$4)/1000)*$L$19*(($C$8/70)^$X$19)</f>
        <v>88.9485337074852</v>
      </c>
      <c r="M85" s="517" t="n">
        <f aca="false">((M$67-$H$4)/1000)*$L$19*(($C$8/70)^$X$19)</f>
        <v>101.655467094269</v>
      </c>
      <c r="N85" s="517" t="n">
        <f aca="false">((N$67-$H$4)/1000)*$L$19*(($C$8/70)^$X$19)</f>
        <v>114.362400481052</v>
      </c>
      <c r="O85" s="517" t="n">
        <f aca="false">((O$67-$H$4)/1000)*$L$19*(($C$8/70)^$X$19)</f>
        <v>127.069333867836</v>
      </c>
      <c r="P85" s="517" t="n">
        <f aca="false">((P$67-$H$4)/1000)*$L$19*(($C$8/70)^$X$19)</f>
        <v>139.77626725462</v>
      </c>
      <c r="Q85" s="517" t="n">
        <f aca="false">((Q$67-$H$4)/1000)*$L$19*(($C$8/70)^$X$19)</f>
        <v>152.483200641403</v>
      </c>
      <c r="R85" s="517" t="n">
        <f aca="false">((R$67-$H$4)/1000)*$L$19*(($C$8/70)^$X$19)</f>
        <v>165.190134028187</v>
      </c>
      <c r="S85" s="517" t="n">
        <f aca="false">((S$67-$H$4)/1000)*$L$19*(($C$8/70)^$X$19)</f>
        <v>177.89706741497</v>
      </c>
      <c r="T85" s="517" t="n">
        <f aca="false">((T$67-$H$4)/1000)*$L$19*(($C$8/70)^$X$19)</f>
        <v>190.604000801754</v>
      </c>
      <c r="U85" s="517" t="n">
        <f aca="false">((U$67-$H$4)/1000)*$L$19*(($C$8/70)^$X$19)</f>
        <v>203.310934188538</v>
      </c>
      <c r="V85" s="517" t="n">
        <f aca="false">((V$67-$H$4)/1000)*$L$19*(($C$8/70)^$X$19)</f>
        <v>216.017867575321</v>
      </c>
      <c r="W85" s="517" t="n">
        <f aca="false">((W$67-$H$4)/1000)*$L$19*(($C$8/70)^$X$19)</f>
        <v>228.724800962105</v>
      </c>
      <c r="X85" s="517" t="n">
        <f aca="false">((X$67-$H$4)/1000)*$L$19*(($C$8/70)^$X$19)</f>
        <v>241.431734348888</v>
      </c>
      <c r="Y85" s="517" t="n">
        <f aca="false">((Y$67-$H$4)/1000)*$L$19*(($C$8/70)^$X$19)</f>
        <v>254.138667735672</v>
      </c>
      <c r="Z85" s="517" t="n">
        <f aca="false">((Z$67-$H$4)/1000)*$L$19*(($C$8/70)^$X$19)</f>
        <v>266.845601122456</v>
      </c>
      <c r="AA85" s="517" t="n">
        <f aca="false">((AA$67-$H$4)/1000)*$L$19*(($C$8/70)^$X$19)</f>
        <v>279.552534509239</v>
      </c>
      <c r="AB85" s="517" t="n">
        <f aca="false">((AB$67-$H$4)/1000)*$L$19*(($C$8/70)^$X$19)</f>
        <v>292.259467896023</v>
      </c>
      <c r="AC85" s="517" t="n">
        <f aca="false">((AC$67-$H$4)/1000)*$L$19*(($C$8/70)^$X$19)</f>
        <v>304.966401282806</v>
      </c>
      <c r="AD85" s="517" t="n">
        <f aca="false">((AD$67-$H$4)/1000)*$L$19*(($C$8/70)^$X$19)</f>
        <v>317.67333466959</v>
      </c>
      <c r="AE85" s="517" t="n">
        <f aca="false">((AE$67-$H$4)/1000)*$L$19*(($C$8/70)^$X$19)</f>
        <v>330.380268056374</v>
      </c>
      <c r="AF85" s="517" t="n">
        <f aca="false">((AF$67-$H$4)/1000)*$L$19*(($C$8/70)^$X$19)</f>
        <v>343.087201443157</v>
      </c>
      <c r="AG85" s="517" t="n">
        <f aca="false">((AG$67-$H$4)/1000)*$L$19*(($C$8/70)^$X$19)</f>
        <v>355.794134829941</v>
      </c>
      <c r="AH85" s="517" t="n">
        <f aca="false">((AH$67-$H$4)/1000)*$L$19*(($C$8/70)^$X$19)</f>
        <v>368.501068216724</v>
      </c>
      <c r="AI85" s="517" t="n">
        <f aca="false">((AI$67-$H$4)/1000)*$L$19*(($C$8/70)^$X$19)</f>
        <v>381.208001603508</v>
      </c>
      <c r="AJ85" s="517" t="n">
        <f aca="false">((AJ$67-$H$4)/1000)*$L$19*(($C$8/70)^$X$19)</f>
        <v>393.914934990292</v>
      </c>
      <c r="AK85" s="517" t="n">
        <f aca="false">((AK$67-$H$4)/1000)*$L$19*(($C$8/70)^$X$19)</f>
        <v>406.621868377075</v>
      </c>
      <c r="AL85" s="517" t="n">
        <f aca="false">((AL$67-$H$4)/1000)*$L$19*(($C$8/70)^$X$19)</f>
        <v>419.328801763859</v>
      </c>
      <c r="AM85" s="517" t="n">
        <f aca="false">((AM$67-$H$4)/1000)*$L$19*(($C$8/70)^$X$19)</f>
        <v>432.035735150642</v>
      </c>
      <c r="AN85" s="517" t="n">
        <f aca="false">((AN$67-$H$4)/1000)*$L$19*(($C$8/70)^$X$19)</f>
        <v>444.742668537426</v>
      </c>
      <c r="AO85" s="517" t="n">
        <f aca="false">((AO$67-$H$4)/1000)*$L$19*(($C$8/70)^$X$19)</f>
        <v>457.44960192421</v>
      </c>
      <c r="AP85" s="517" t="n">
        <f aca="false">((AP$67-$H$4)/1000)*$L$19*(($C$8/70)^$X$19)</f>
        <v>470.156535310993</v>
      </c>
      <c r="AQ85" s="517" t="n">
        <f aca="false">((AQ$67-$H$4)/1000)*$L$19*(($C$8/70)^$X$19)</f>
        <v>482.863468697777</v>
      </c>
      <c r="AR85" s="517" t="n">
        <f aca="false">((AR$67-$H$4)/1000)*$L$19*(($C$8/70)^$X$19)</f>
        <v>495.57040208456</v>
      </c>
      <c r="AS85" s="517" t="n">
        <f aca="false">((AS$67-$H$4)/1000)*$L$19*(($C$8/70)^$X$19)</f>
        <v>508.277335471344</v>
      </c>
      <c r="AT85" s="517" t="n">
        <f aca="false">((AT$67-$H$4)/1000)*$L$19*(($C$8/70)^$X$19)</f>
        <v>520.984268858128</v>
      </c>
      <c r="AU85" s="517" t="n">
        <f aca="false">((AU$67-$H$4)/1000)*$L$19*(($C$8/70)^$X$19)</f>
        <v>533.691202244911</v>
      </c>
      <c r="AV85" s="517" t="n">
        <f aca="false">((AV$67-$H$4)/1000)*$L$19*(($C$8/70)^$X$19)</f>
        <v>546.398135631695</v>
      </c>
      <c r="AW85" s="517" t="n">
        <f aca="false">((AW$67-$H$4)/1000)*$L$19*(($C$8/70)^$X$19)</f>
        <v>559.105069018478</v>
      </c>
      <c r="AX85" s="517" t="n">
        <f aca="false">((AX$67-$H$4)/1000)*$L$19*(($C$8/70)^$X$19)</f>
        <v>571.812002405262</v>
      </c>
      <c r="AY85" s="517" t="n">
        <f aca="false">((AY$67-$H$4)/1000)*$L$19*(($C$8/70)^$X$19)</f>
        <v>584.518935792045</v>
      </c>
      <c r="AZ85" s="517" t="n">
        <f aca="false">((AZ$67-$H$4)/1000)*$L$19*(($C$8/70)^$X$19)</f>
        <v>597.225869178829</v>
      </c>
      <c r="BA85" s="517" t="n">
        <f aca="false">((BA$67-$H$4)/1000)*$L$19*(($C$8/70)^$X$19)</f>
        <v>609.932802565613</v>
      </c>
      <c r="BB85" s="517" t="n">
        <f aca="false">((BB$67-$H$4)/1000)*$L$19*(($C$8/70)^$X$19)</f>
        <v>622.639735952396</v>
      </c>
      <c r="BC85" s="517" t="n">
        <f aca="false">((BC$67-$H$4)/1000)*$L$19*(($C$8/70)^$X$19)</f>
        <v>635.34666933918</v>
      </c>
      <c r="BD85" s="517" t="n">
        <f aca="false">((BD$67-$H$4)/1000)*$L$19*(($C$8/70)^$X$19)</f>
        <v>648.053602725963</v>
      </c>
      <c r="BE85" s="517" t="n">
        <f aca="false">((BE$67-$H$4)/1000)*$L$19*(($C$8/70)^$X$19)</f>
        <v>660.760536112747</v>
      </c>
      <c r="BF85" s="517" t="n">
        <f aca="false">((BF$67-$H$4)/1000)*$L$19*(($C$8/70)^$X$19)</f>
        <v>673.467469499531</v>
      </c>
    </row>
    <row r="86" customFormat="false" ht="15" hidden="false" customHeight="false" outlineLevel="0" collapsed="false">
      <c r="A86" s="472"/>
      <c r="B86" s="514" t="s">
        <v>267</v>
      </c>
      <c r="C86" s="514"/>
      <c r="D86" s="515" t="s">
        <v>246</v>
      </c>
      <c r="E86" s="516" t="n">
        <v>70</v>
      </c>
      <c r="F86" s="516" t="n">
        <v>260</v>
      </c>
      <c r="G86" s="515" t="s">
        <v>248</v>
      </c>
      <c r="H86" s="517" t="n">
        <f aca="false">((H$67-$H$4)/1000)*$M$19*(($C$8/70)^$Y$19)</f>
        <v>48.1666274803194</v>
      </c>
      <c r="I86" s="517" t="n">
        <f aca="false">((I$67-$H$4)/1000)*$M$19*(($C$8/70)^$Y$19)</f>
        <v>64.2221699737592</v>
      </c>
      <c r="J86" s="517" t="n">
        <f aca="false">((J$67-$H$4)/1000)*$M$19*(($C$8/70)^$Y$19)</f>
        <v>80.277712467199</v>
      </c>
      <c r="K86" s="517" t="n">
        <f aca="false">((K$67-$H$4)/1000)*$M$19*(($C$8/70)^$Y$19)</f>
        <v>96.3332549606388</v>
      </c>
      <c r="L86" s="517" t="n">
        <f aca="false">((L$67-$H$4)/1000)*$M$19*(($C$8/70)^$Y$19)</f>
        <v>112.388797454079</v>
      </c>
      <c r="M86" s="517" t="n">
        <f aca="false">((M$67-$H$4)/1000)*$M$19*(($C$8/70)^$Y$19)</f>
        <v>128.444339947518</v>
      </c>
      <c r="N86" s="517" t="n">
        <f aca="false">((N$67-$H$4)/1000)*$M$19*(($C$8/70)^$Y$19)</f>
        <v>144.499882440958</v>
      </c>
      <c r="O86" s="517" t="n">
        <f aca="false">((O$67-$H$4)/1000)*$M$19*(($C$8/70)^$Y$19)</f>
        <v>160.555424934398</v>
      </c>
      <c r="P86" s="517" t="n">
        <f aca="false">((P$67-$H$4)/1000)*$M$19*(($C$8/70)^$Y$19)</f>
        <v>176.610967427838</v>
      </c>
      <c r="Q86" s="517" t="n">
        <f aca="false">((Q$67-$H$4)/1000)*$M$19*(($C$8/70)^$Y$19)</f>
        <v>192.666509921278</v>
      </c>
      <c r="R86" s="517" t="n">
        <f aca="false">((R$67-$H$4)/1000)*$M$19*(($C$8/70)^$Y$19)</f>
        <v>208.722052414717</v>
      </c>
      <c r="S86" s="517" t="n">
        <f aca="false">((S$67-$H$4)/1000)*$M$19*(($C$8/70)^$Y$19)</f>
        <v>224.777594908157</v>
      </c>
      <c r="T86" s="517" t="n">
        <f aca="false">((T$67-$H$4)/1000)*$M$19*(($C$8/70)^$Y$19)</f>
        <v>240.833137401597</v>
      </c>
      <c r="U86" s="517" t="n">
        <f aca="false">((U$67-$H$4)/1000)*$M$19*(($C$8/70)^$Y$19)</f>
        <v>256.888679895037</v>
      </c>
      <c r="V86" s="517" t="n">
        <f aca="false">((V$67-$H$4)/1000)*$M$19*(($C$8/70)^$Y$19)</f>
        <v>272.944222388477</v>
      </c>
      <c r="W86" s="517" t="n">
        <f aca="false">((W$67-$H$4)/1000)*$M$19*(($C$8/70)^$Y$19)</f>
        <v>288.999764881917</v>
      </c>
      <c r="X86" s="517" t="n">
        <f aca="false">((X$67-$H$4)/1000)*$M$19*(($C$8/70)^$Y$19)</f>
        <v>305.055307375356</v>
      </c>
      <c r="Y86" s="517" t="n">
        <f aca="false">((Y$67-$H$4)/1000)*$M$19*(($C$8/70)^$Y$19)</f>
        <v>321.110849868796</v>
      </c>
      <c r="Z86" s="517" t="n">
        <f aca="false">((Z$67-$H$4)/1000)*$M$19*(($C$8/70)^$Y$19)</f>
        <v>337.166392362236</v>
      </c>
      <c r="AA86" s="517" t="n">
        <f aca="false">((AA$67-$H$4)/1000)*$M$19*(($C$8/70)^$Y$19)</f>
        <v>353.221934855676</v>
      </c>
      <c r="AB86" s="517" t="n">
        <f aca="false">((AB$67-$H$4)/1000)*$M$19*(($C$8/70)^$Y$19)</f>
        <v>369.277477349115</v>
      </c>
      <c r="AC86" s="517" t="n">
        <f aca="false">((AC$67-$H$4)/1000)*$M$19*(($C$8/70)^$Y$19)</f>
        <v>385.333019842555</v>
      </c>
      <c r="AD86" s="517" t="n">
        <f aca="false">((AD$67-$H$4)/1000)*$M$19*(($C$8/70)^$Y$19)</f>
        <v>401.388562335995</v>
      </c>
      <c r="AE86" s="517" t="n">
        <f aca="false">((AE$67-$H$4)/1000)*$M$19*(($C$8/70)^$Y$19)</f>
        <v>417.444104829435</v>
      </c>
      <c r="AF86" s="517" t="n">
        <f aca="false">((AF$67-$H$4)/1000)*$M$19*(($C$8/70)^$Y$19)</f>
        <v>433.499647322875</v>
      </c>
      <c r="AG86" s="517" t="n">
        <f aca="false">((AG$67-$H$4)/1000)*$M$19*(($C$8/70)^$Y$19)</f>
        <v>449.555189816315</v>
      </c>
      <c r="AH86" s="517" t="n">
        <f aca="false">((AH$67-$H$4)/1000)*$M$19*(($C$8/70)^$Y$19)</f>
        <v>465.610732309754</v>
      </c>
      <c r="AI86" s="517" t="n">
        <f aca="false">((AI$67-$H$4)/1000)*$M$19*(($C$8/70)^$Y$19)</f>
        <v>481.666274803194</v>
      </c>
      <c r="AJ86" s="517" t="n">
        <f aca="false">((AJ$67-$H$4)/1000)*$M$19*(($C$8/70)^$Y$19)</f>
        <v>497.721817296634</v>
      </c>
      <c r="AK86" s="517" t="n">
        <f aca="false">((AK$67-$H$4)/1000)*$M$19*(($C$8/70)^$Y$19)</f>
        <v>513.777359790074</v>
      </c>
      <c r="AL86" s="517" t="n">
        <f aca="false">((AL$67-$H$4)/1000)*$M$19*(($C$8/70)^$Y$19)</f>
        <v>529.832902283513</v>
      </c>
      <c r="AM86" s="517" t="n">
        <f aca="false">((AM$67-$H$4)/1000)*$M$19*(($C$8/70)^$Y$19)</f>
        <v>545.888444776953</v>
      </c>
      <c r="AN86" s="517" t="n">
        <f aca="false">((AN$67-$H$4)/1000)*$M$19*(($C$8/70)^$Y$19)</f>
        <v>561.943987270393</v>
      </c>
      <c r="AO86" s="517" t="n">
        <f aca="false">((AO$67-$H$4)/1000)*$M$19*(($C$8/70)^$Y$19)</f>
        <v>577.999529763833</v>
      </c>
      <c r="AP86" s="517" t="n">
        <f aca="false">((AP$67-$H$4)/1000)*$M$19*(($C$8/70)^$Y$19)</f>
        <v>594.055072257273</v>
      </c>
      <c r="AQ86" s="517" t="n">
        <f aca="false">((AQ$67-$H$4)/1000)*$M$19*(($C$8/70)^$Y$19)</f>
        <v>610.110614750713</v>
      </c>
      <c r="AR86" s="517" t="n">
        <f aca="false">((AR$67-$H$4)/1000)*$M$19*(($C$8/70)^$Y$19)</f>
        <v>626.166157244152</v>
      </c>
      <c r="AS86" s="517" t="n">
        <f aca="false">((AS$67-$H$4)/1000)*$M$19*(($C$8/70)^$Y$19)</f>
        <v>642.221699737592</v>
      </c>
      <c r="AT86" s="517" t="n">
        <f aca="false">((AT$67-$H$4)/1000)*$M$19*(($C$8/70)^$Y$19)</f>
        <v>658.277242231032</v>
      </c>
      <c r="AU86" s="517" t="n">
        <f aca="false">((AU$67-$H$4)/1000)*$M$19*(($C$8/70)^$Y$19)</f>
        <v>674.332784724472</v>
      </c>
      <c r="AV86" s="517" t="n">
        <f aca="false">((AV$67-$H$4)/1000)*$M$19*(($C$8/70)^$Y$19)</f>
        <v>690.388327217912</v>
      </c>
      <c r="AW86" s="517" t="n">
        <f aca="false">((AW$67-$H$4)/1000)*$M$19*(($C$8/70)^$Y$19)</f>
        <v>706.443869711351</v>
      </c>
      <c r="AX86" s="517" t="n">
        <f aca="false">((AX$67-$H$4)/1000)*$M$19*(($C$8/70)^$Y$19)</f>
        <v>722.499412204791</v>
      </c>
      <c r="AY86" s="517" t="n">
        <f aca="false">((AY$67-$H$4)/1000)*$M$19*(($C$8/70)^$Y$19)</f>
        <v>738.554954698231</v>
      </c>
      <c r="AZ86" s="517" t="n">
        <f aca="false">((AZ$67-$H$4)/1000)*$M$19*(($C$8/70)^$Y$19)</f>
        <v>754.610497191671</v>
      </c>
      <c r="BA86" s="517" t="n">
        <f aca="false">((BA$67-$H$4)/1000)*$M$19*(($C$8/70)^$Y$19)</f>
        <v>770.666039685111</v>
      </c>
      <c r="BB86" s="517" t="n">
        <f aca="false">((BB$67-$H$4)/1000)*$M$19*(($C$8/70)^$Y$19)</f>
        <v>786.721582178551</v>
      </c>
      <c r="BC86" s="517" t="n">
        <f aca="false">((BC$67-$H$4)/1000)*$M$19*(($C$8/70)^$Y$19)</f>
        <v>802.77712467199</v>
      </c>
      <c r="BD86" s="517" t="n">
        <f aca="false">((BD$67-$H$4)/1000)*$M$19*(($C$8/70)^$Y$19)</f>
        <v>818.83266716543</v>
      </c>
      <c r="BE86" s="517" t="n">
        <f aca="false">((BE$67-$H$4)/1000)*$M$19*(($C$8/70)^$Y$19)</f>
        <v>834.88820965887</v>
      </c>
      <c r="BF86" s="517" t="n">
        <f aca="false">((BF$67-$H$4)/1000)*$M$19*(($C$8/70)^$Y$19)</f>
        <v>850.94375215231</v>
      </c>
    </row>
    <row r="87" customFormat="false" ht="15" hidden="false" customHeight="false" outlineLevel="0" collapsed="false">
      <c r="A87" s="472"/>
      <c r="B87" s="514" t="s">
        <v>268</v>
      </c>
      <c r="C87" s="514"/>
      <c r="D87" s="515" t="s">
        <v>246</v>
      </c>
      <c r="E87" s="516" t="n">
        <v>70</v>
      </c>
      <c r="F87" s="516" t="n">
        <v>300</v>
      </c>
      <c r="G87" s="515" t="s">
        <v>248</v>
      </c>
      <c r="H87" s="517" t="n">
        <f aca="false">((H$67-$H$4)/1000)*$N$19*(($C$8/70)^$Z$19)</f>
        <v>51.5930284410767</v>
      </c>
      <c r="I87" s="517" t="n">
        <f aca="false">((I$67-$H$4)/1000)*$N$19*(($C$8/70)^$Z$19)</f>
        <v>68.7907045881023</v>
      </c>
      <c r="J87" s="517" t="n">
        <f aca="false">((J$67-$H$4)/1000)*$N$19*(($C$8/70)^$Z$19)</f>
        <v>85.9883807351278</v>
      </c>
      <c r="K87" s="517" t="n">
        <f aca="false">((K$67-$H$4)/1000)*$N$19*(($C$8/70)^$Z$19)</f>
        <v>103.186056882153</v>
      </c>
      <c r="L87" s="517" t="n">
        <f aca="false">((L$67-$H$4)/1000)*$N$19*(($C$8/70)^$Z$19)</f>
        <v>120.383733029179</v>
      </c>
      <c r="M87" s="517" t="n">
        <f aca="false">((M$67-$H$4)/1000)*$N$19*(($C$8/70)^$Z$19)</f>
        <v>137.581409176205</v>
      </c>
      <c r="N87" s="517" t="n">
        <f aca="false">((N$67-$H$4)/1000)*$N$19*(($C$8/70)^$Z$19)</f>
        <v>154.77908532323</v>
      </c>
      <c r="O87" s="517" t="n">
        <f aca="false">((O$67-$H$4)/1000)*$N$19*(($C$8/70)^$Z$19)</f>
        <v>171.976761470256</v>
      </c>
      <c r="P87" s="517" t="n">
        <f aca="false">((P$67-$H$4)/1000)*$N$19*(($C$8/70)^$Z$19)</f>
        <v>189.174437617281</v>
      </c>
      <c r="Q87" s="517" t="n">
        <f aca="false">((Q$67-$H$4)/1000)*$N$19*(($C$8/70)^$Z$19)</f>
        <v>206.372113764307</v>
      </c>
      <c r="R87" s="517" t="n">
        <f aca="false">((R$67-$H$4)/1000)*$N$19*(($C$8/70)^$Z$19)</f>
        <v>223.569789911332</v>
      </c>
      <c r="S87" s="517" t="n">
        <f aca="false">((S$67-$H$4)/1000)*$N$19*(($C$8/70)^$Z$19)</f>
        <v>240.767466058358</v>
      </c>
      <c r="T87" s="517" t="n">
        <f aca="false">((T$67-$H$4)/1000)*$N$19*(($C$8/70)^$Z$19)</f>
        <v>257.965142205383</v>
      </c>
      <c r="U87" s="517" t="n">
        <f aca="false">((U$67-$H$4)/1000)*$N$19*(($C$8/70)^$Z$19)</f>
        <v>275.162818352409</v>
      </c>
      <c r="V87" s="517" t="n">
        <f aca="false">((V$67-$H$4)/1000)*$N$19*(($C$8/70)^$Z$19)</f>
        <v>292.360494499435</v>
      </c>
      <c r="W87" s="517" t="n">
        <f aca="false">((W$67-$H$4)/1000)*$N$19*(($C$8/70)^$Z$19)</f>
        <v>309.55817064646</v>
      </c>
      <c r="X87" s="517" t="n">
        <f aca="false">((X$67-$H$4)/1000)*$N$19*(($C$8/70)^$Z$19)</f>
        <v>326.755846793486</v>
      </c>
      <c r="Y87" s="517" t="n">
        <f aca="false">((Y$67-$H$4)/1000)*$N$19*(($C$8/70)^$Z$19)</f>
        <v>343.953522940511</v>
      </c>
      <c r="Z87" s="517" t="n">
        <f aca="false">((Z$67-$H$4)/1000)*$N$19*(($C$8/70)^$Z$19)</f>
        <v>361.151199087537</v>
      </c>
      <c r="AA87" s="517" t="n">
        <f aca="false">((AA$67-$H$4)/1000)*$N$19*(($C$8/70)^$Z$19)</f>
        <v>378.348875234562</v>
      </c>
      <c r="AB87" s="517" t="n">
        <f aca="false">((AB$67-$H$4)/1000)*$N$19*(($C$8/70)^$Z$19)</f>
        <v>395.546551381588</v>
      </c>
      <c r="AC87" s="517" t="n">
        <f aca="false">((AC$67-$H$4)/1000)*$N$19*(($C$8/70)^$Z$19)</f>
        <v>412.744227528614</v>
      </c>
      <c r="AD87" s="517" t="n">
        <f aca="false">((AD$67-$H$4)/1000)*$N$19*(($C$8/70)^$Z$19)</f>
        <v>429.941903675639</v>
      </c>
      <c r="AE87" s="517" t="n">
        <f aca="false">((AE$67-$H$4)/1000)*$N$19*(($C$8/70)^$Z$19)</f>
        <v>447.139579822665</v>
      </c>
      <c r="AF87" s="517" t="n">
        <f aca="false">((AF$67-$H$4)/1000)*$N$19*(($C$8/70)^$Z$19)</f>
        <v>464.33725596969</v>
      </c>
      <c r="AG87" s="517" t="n">
        <f aca="false">((AG$67-$H$4)/1000)*$N$19*(($C$8/70)^$Z$19)</f>
        <v>481.534932116716</v>
      </c>
      <c r="AH87" s="517" t="n">
        <f aca="false">((AH$67-$H$4)/1000)*$N$19*(($C$8/70)^$Z$19)</f>
        <v>498.732608263741</v>
      </c>
      <c r="AI87" s="517" t="n">
        <f aca="false">((AI$67-$H$4)/1000)*$N$19*(($C$8/70)^$Z$19)</f>
        <v>515.930284410767</v>
      </c>
      <c r="AJ87" s="517" t="n">
        <f aca="false">((AJ$67-$H$4)/1000)*$N$19*(($C$8/70)^$Z$19)</f>
        <v>533.127960557792</v>
      </c>
      <c r="AK87" s="517" t="n">
        <f aca="false">((AK$67-$H$4)/1000)*$N$19*(($C$8/70)^$Z$19)</f>
        <v>550.325636704818</v>
      </c>
      <c r="AL87" s="517" t="n">
        <f aca="false">((AL$67-$H$4)/1000)*$N$19*(($C$8/70)^$Z$19)</f>
        <v>567.523312851844</v>
      </c>
      <c r="AM87" s="517" t="n">
        <f aca="false">((AM$67-$H$4)/1000)*$N$19*(($C$8/70)^$Z$19)</f>
        <v>584.720988998869</v>
      </c>
      <c r="AN87" s="517" t="n">
        <f aca="false">((AN$67-$H$4)/1000)*$N$19*(($C$8/70)^$Z$19)</f>
        <v>601.918665145895</v>
      </c>
      <c r="AO87" s="517" t="n">
        <f aca="false">((AO$67-$H$4)/1000)*$N$19*(($C$8/70)^$Z$19)</f>
        <v>619.11634129292</v>
      </c>
      <c r="AP87" s="517" t="n">
        <f aca="false">((AP$67-$H$4)/1000)*$N$19*(($C$8/70)^$Z$19)</f>
        <v>636.314017439946</v>
      </c>
      <c r="AQ87" s="517" t="n">
        <f aca="false">((AQ$67-$H$4)/1000)*$N$19*(($C$8/70)^$Z$19)</f>
        <v>653.511693586971</v>
      </c>
      <c r="AR87" s="517" t="n">
        <f aca="false">((AR$67-$H$4)/1000)*$N$19*(($C$8/70)^$Z$19)</f>
        <v>670.709369733997</v>
      </c>
      <c r="AS87" s="517" t="n">
        <f aca="false">((AS$67-$H$4)/1000)*$N$19*(($C$8/70)^$Z$19)</f>
        <v>687.907045881023</v>
      </c>
      <c r="AT87" s="517" t="n">
        <f aca="false">((AT$67-$H$4)/1000)*$N$19*(($C$8/70)^$Z$19)</f>
        <v>705.104722028048</v>
      </c>
      <c r="AU87" s="517" t="n">
        <f aca="false">((AU$67-$H$4)/1000)*$N$19*(($C$8/70)^$Z$19)</f>
        <v>722.302398175074</v>
      </c>
      <c r="AV87" s="517" t="n">
        <f aca="false">((AV$67-$H$4)/1000)*$N$19*(($C$8/70)^$Z$19)</f>
        <v>739.500074322099</v>
      </c>
      <c r="AW87" s="517" t="n">
        <f aca="false">((AW$67-$H$4)/1000)*$N$19*(($C$8/70)^$Z$19)</f>
        <v>756.697750469125</v>
      </c>
      <c r="AX87" s="517" t="n">
        <f aca="false">((AX$67-$H$4)/1000)*$N$19*(($C$8/70)^$Z$19)</f>
        <v>773.89542661615</v>
      </c>
      <c r="AY87" s="517" t="n">
        <f aca="false">((AY$67-$H$4)/1000)*$N$19*(($C$8/70)^$Z$19)</f>
        <v>791.093102763176</v>
      </c>
      <c r="AZ87" s="517" t="n">
        <f aca="false">((AZ$67-$H$4)/1000)*$N$19*(($C$8/70)^$Z$19)</f>
        <v>808.290778910202</v>
      </c>
      <c r="BA87" s="517" t="n">
        <f aca="false">((BA$67-$H$4)/1000)*$N$19*(($C$8/70)^$Z$19)</f>
        <v>825.488455057227</v>
      </c>
      <c r="BB87" s="517" t="n">
        <f aca="false">((BB$67-$H$4)/1000)*$N$19*(($C$8/70)^$Z$19)</f>
        <v>842.686131204253</v>
      </c>
      <c r="BC87" s="517" t="n">
        <f aca="false">((BC$67-$H$4)/1000)*$N$19*(($C$8/70)^$Z$19)</f>
        <v>859.883807351278</v>
      </c>
      <c r="BD87" s="517" t="n">
        <f aca="false">((BD$67-$H$4)/1000)*$N$19*(($C$8/70)^$Z$19)</f>
        <v>877.081483498304</v>
      </c>
      <c r="BE87" s="517" t="n">
        <f aca="false">((BE$67-$H$4)/1000)*$N$19*(($C$8/70)^$Z$19)</f>
        <v>894.279159645329</v>
      </c>
      <c r="BF87" s="517" t="n">
        <f aca="false">((BF$67-$H$4)/1000)*$N$19*(($C$8/70)^$Z$19)</f>
        <v>911.476835792355</v>
      </c>
    </row>
    <row r="88" customFormat="false" ht="15.75" hidden="false" customHeight="false" outlineLevel="0" collapsed="false">
      <c r="A88" s="472"/>
      <c r="B88" s="518" t="s">
        <v>269</v>
      </c>
      <c r="C88" s="518"/>
      <c r="D88" s="519" t="s">
        <v>246</v>
      </c>
      <c r="E88" s="520" t="n">
        <v>70</v>
      </c>
      <c r="F88" s="520" t="n">
        <v>300</v>
      </c>
      <c r="G88" s="519" t="s">
        <v>253</v>
      </c>
      <c r="H88" s="521" t="n">
        <f aca="false">((H$67-$H$4)/1000)*$O$19*(($C$8/70)^$AA$19)</f>
        <v>65.6246471020056</v>
      </c>
      <c r="I88" s="521" t="n">
        <f aca="false">((I$67-$H$4)/1000)*$O$19*(($C$8/70)^$AA$19)</f>
        <v>87.4995294693408</v>
      </c>
      <c r="J88" s="521" t="n">
        <f aca="false">((J$67-$H$4)/1000)*$O$19*(($C$8/70)^$AA$19)</f>
        <v>109.374411836676</v>
      </c>
      <c r="K88" s="521" t="n">
        <f aca="false">((K$67-$H$4)/1000)*$O$19*(($C$8/70)^$AA$19)</f>
        <v>131.249294204011</v>
      </c>
      <c r="L88" s="521" t="n">
        <f aca="false">((L$67-$H$4)/1000)*$O$19*(($C$8/70)^$AA$19)</f>
        <v>153.124176571346</v>
      </c>
      <c r="M88" s="521" t="n">
        <f aca="false">((M$67-$H$4)/1000)*$O$19*(($C$8/70)^$AA$19)</f>
        <v>174.999058938682</v>
      </c>
      <c r="N88" s="521" t="n">
        <f aca="false">((N$67-$H$4)/1000)*$O$19*(($C$8/70)^$AA$19)</f>
        <v>196.873941306017</v>
      </c>
      <c r="O88" s="521" t="n">
        <f aca="false">((O$67-$H$4)/1000)*$O$19*(($C$8/70)^$AA$19)</f>
        <v>218.748823673352</v>
      </c>
      <c r="P88" s="521" t="n">
        <f aca="false">((P$67-$H$4)/1000)*$O$19*(($C$8/70)^$AA$19)</f>
        <v>240.623706040687</v>
      </c>
      <c r="Q88" s="521" t="n">
        <f aca="false">((Q$67-$H$4)/1000)*$O$19*(($C$8/70)^$AA$19)</f>
        <v>262.498588408022</v>
      </c>
      <c r="R88" s="521" t="n">
        <f aca="false">((R$67-$H$4)/1000)*$O$19*(($C$8/70)^$AA$19)</f>
        <v>284.373470775358</v>
      </c>
      <c r="S88" s="521" t="n">
        <f aca="false">((S$67-$H$4)/1000)*$O$19*(($C$8/70)^$AA$19)</f>
        <v>306.248353142693</v>
      </c>
      <c r="T88" s="521" t="n">
        <f aca="false">((T$67-$H$4)/1000)*$O$19*(($C$8/70)^$AA$19)</f>
        <v>328.123235510028</v>
      </c>
      <c r="U88" s="521" t="n">
        <f aca="false">((U$67-$H$4)/1000)*$O$19*(($C$8/70)^$AA$19)</f>
        <v>349.998117877363</v>
      </c>
      <c r="V88" s="521" t="n">
        <f aca="false">((V$67-$H$4)/1000)*$O$19*(($C$8/70)^$AA$19)</f>
        <v>371.873000244698</v>
      </c>
      <c r="W88" s="521" t="n">
        <f aca="false">((W$67-$H$4)/1000)*$O$19*(($C$8/70)^$AA$19)</f>
        <v>393.747882612034</v>
      </c>
      <c r="X88" s="521" t="n">
        <f aca="false">((X$67-$H$4)/1000)*$O$19*(($C$8/70)^$AA$19)</f>
        <v>415.622764979369</v>
      </c>
      <c r="Y88" s="521" t="n">
        <f aca="false">((Y$67-$H$4)/1000)*$O$19*(($C$8/70)^$AA$19)</f>
        <v>437.497647346704</v>
      </c>
      <c r="Z88" s="521" t="n">
        <f aca="false">((Z$67-$H$4)/1000)*$O$19*(($C$8/70)^$AA$19)</f>
        <v>459.372529714039</v>
      </c>
      <c r="AA88" s="521" t="n">
        <f aca="false">((AA$67-$H$4)/1000)*$O$19*(($C$8/70)^$AA$19)</f>
        <v>481.247412081374</v>
      </c>
      <c r="AB88" s="521" t="n">
        <f aca="false">((AB$67-$H$4)/1000)*$O$19*(($C$8/70)^$AA$19)</f>
        <v>503.12229444871</v>
      </c>
      <c r="AC88" s="521" t="n">
        <f aca="false">((AC$67-$H$4)/1000)*$O$19*(($C$8/70)^$AA$19)</f>
        <v>524.997176816045</v>
      </c>
      <c r="AD88" s="521" t="n">
        <f aca="false">((AD$67-$H$4)/1000)*$O$19*(($C$8/70)^$AA$19)</f>
        <v>546.87205918338</v>
      </c>
      <c r="AE88" s="521" t="n">
        <f aca="false">((AE$67-$H$4)/1000)*$O$19*(($C$8/70)^$AA$19)</f>
        <v>568.746941550715</v>
      </c>
      <c r="AF88" s="521" t="n">
        <f aca="false">((AF$67-$H$4)/1000)*$O$19*(($C$8/70)^$AA$19)</f>
        <v>590.62182391805</v>
      </c>
      <c r="AG88" s="521" t="n">
        <f aca="false">((AG$67-$H$4)/1000)*$O$19*(($C$8/70)^$AA$19)</f>
        <v>612.496706285385</v>
      </c>
      <c r="AH88" s="521" t="n">
        <f aca="false">((AH$67-$H$4)/1000)*$O$19*(($C$8/70)^$AA$19)</f>
        <v>634.371588652721</v>
      </c>
      <c r="AI88" s="521" t="n">
        <f aca="false">((AI$67-$H$4)/1000)*$O$19*(($C$8/70)^$AA$19)</f>
        <v>656.246471020056</v>
      </c>
      <c r="AJ88" s="521" t="n">
        <f aca="false">((AJ$67-$H$4)/1000)*$O$19*(($C$8/70)^$AA$19)</f>
        <v>678.121353387391</v>
      </c>
      <c r="AK88" s="521" t="n">
        <f aca="false">((AK$67-$H$4)/1000)*$O$19*(($C$8/70)^$AA$19)</f>
        <v>699.996235754726</v>
      </c>
      <c r="AL88" s="521" t="n">
        <f aca="false">((AL$67-$H$4)/1000)*$O$19*(($C$8/70)^$AA$19)</f>
        <v>721.871118122062</v>
      </c>
      <c r="AM88" s="521" t="n">
        <f aca="false">((AM$67-$H$4)/1000)*$O$19*(($C$8/70)^$AA$19)</f>
        <v>743.746000489397</v>
      </c>
      <c r="AN88" s="521" t="n">
        <f aca="false">((AN$67-$H$4)/1000)*$O$19*(($C$8/70)^$AA$19)</f>
        <v>765.620882856732</v>
      </c>
      <c r="AO88" s="521" t="n">
        <f aca="false">((AO$67-$H$4)/1000)*$O$19*(($C$8/70)^$AA$19)</f>
        <v>787.495765224067</v>
      </c>
      <c r="AP88" s="521" t="n">
        <f aca="false">((AP$67-$H$4)/1000)*$O$19*(($C$8/70)^$AA$19)</f>
        <v>809.370647591402</v>
      </c>
      <c r="AQ88" s="521" t="n">
        <f aca="false">((AQ$67-$H$4)/1000)*$O$19*(($C$8/70)^$AA$19)</f>
        <v>831.245529958738</v>
      </c>
      <c r="AR88" s="521" t="n">
        <f aca="false">((AR$67-$H$4)/1000)*$O$19*(($C$8/70)^$AA$19)</f>
        <v>853.120412326073</v>
      </c>
      <c r="AS88" s="521" t="n">
        <f aca="false">((AS$67-$H$4)/1000)*$O$19*(($C$8/70)^$AA$19)</f>
        <v>874.995294693408</v>
      </c>
      <c r="AT88" s="521" t="n">
        <f aca="false">((AT$67-$H$4)/1000)*$O$19*(($C$8/70)^$AA$19)</f>
        <v>896.870177060743</v>
      </c>
      <c r="AU88" s="521" t="n">
        <f aca="false">((AU$67-$H$4)/1000)*$O$19*(($C$8/70)^$AA$19)</f>
        <v>918.745059428078</v>
      </c>
      <c r="AV88" s="521" t="n">
        <f aca="false">((AV$67-$H$4)/1000)*$O$19*(($C$8/70)^$AA$19)</f>
        <v>940.619941795413</v>
      </c>
      <c r="AW88" s="521" t="n">
        <f aca="false">((AW$67-$H$4)/1000)*$O$19*(($C$8/70)^$AA$19)</f>
        <v>962.494824162749</v>
      </c>
      <c r="AX88" s="521" t="n">
        <f aca="false">((AX$67-$H$4)/1000)*$O$19*(($C$8/70)^$AA$19)</f>
        <v>984.369706530084</v>
      </c>
      <c r="AY88" s="521" t="n">
        <f aca="false">((AY$67-$H$4)/1000)*$O$19*(($C$8/70)^$AA$19)</f>
        <v>1006.24458889742</v>
      </c>
      <c r="AZ88" s="521" t="n">
        <f aca="false">((AZ$67-$H$4)/1000)*$O$19*(($C$8/70)^$AA$19)</f>
        <v>1028.11947126475</v>
      </c>
      <c r="BA88" s="521" t="n">
        <f aca="false">((BA$67-$H$4)/1000)*$O$19*(($C$8/70)^$AA$19)</f>
        <v>1049.99435363209</v>
      </c>
      <c r="BB88" s="521" t="n">
        <f aca="false">((BB$67-$H$4)/1000)*$O$19*(($C$8/70)^$AA$19)</f>
        <v>1071.86923599942</v>
      </c>
      <c r="BC88" s="521" t="n">
        <f aca="false">((BC$67-$H$4)/1000)*$O$19*(($C$8/70)^$AA$19)</f>
        <v>1093.74411836676</v>
      </c>
      <c r="BD88" s="521" t="n">
        <f aca="false">((BD$67-$H$4)/1000)*$O$19*(($C$8/70)^$AA$19)</f>
        <v>1115.6190007341</v>
      </c>
      <c r="BE88" s="521" t="n">
        <f aca="false">((BE$67-$H$4)/1000)*$O$19*(($C$8/70)^$AA$19)</f>
        <v>1137.49388310143</v>
      </c>
      <c r="BF88" s="521" t="n">
        <f aca="false">((BF$67-$H$4)/1000)*$O$19*(($C$8/70)^$AA$19)</f>
        <v>1159.36876546877</v>
      </c>
    </row>
    <row r="89" customFormat="false" ht="15.75" hidden="true" customHeight="false" outlineLevel="0" collapsed="false">
      <c r="A89" s="472"/>
      <c r="B89" s="522" t="s">
        <v>270</v>
      </c>
      <c r="C89" s="522"/>
      <c r="D89" s="523" t="s">
        <v>246</v>
      </c>
      <c r="E89" s="524" t="n">
        <v>70</v>
      </c>
      <c r="F89" s="524" t="n">
        <v>360</v>
      </c>
      <c r="G89" s="523" t="s">
        <v>253</v>
      </c>
      <c r="H89" s="525" t="n">
        <f aca="false">((H$67-$H$4)/1000)*$Q$19*(($C$8/70)^$AC$19)</f>
        <v>71.285896299856</v>
      </c>
      <c r="I89" s="525" t="n">
        <f aca="false">((I$67-$H$4)/1000)*$Q$19*(($C$8/70)^$AC$19)</f>
        <v>95.0478617331413</v>
      </c>
      <c r="J89" s="525" t="n">
        <f aca="false">((J$67-$H$4)/1000)*$Q$19*(($C$8/70)^$AC$19)</f>
        <v>118.809827166427</v>
      </c>
      <c r="K89" s="525" t="n">
        <f aca="false">((K$67-$H$4)/1000)*$Q$19*(($C$8/70)^$AC$19)</f>
        <v>142.571792599712</v>
      </c>
      <c r="L89" s="525" t="n">
        <f aca="false">((L$67-$H$4)/1000)*$Q$19*(($C$8/70)^$AC$19)</f>
        <v>166.333758032997</v>
      </c>
      <c r="M89" s="525" t="n">
        <f aca="false">((M$67-$H$4)/1000)*$Q$19*(($C$8/70)^$AC$19)</f>
        <v>190.095723466283</v>
      </c>
      <c r="N89" s="525" t="n">
        <f aca="false">((N$67-$H$4)/1000)*$Q$19*(($C$8/70)^$AC$19)</f>
        <v>213.857688899568</v>
      </c>
      <c r="O89" s="525" t="n">
        <f aca="false">((O$67-$H$4)/1000)*$Q$19*(($C$8/70)^$AC$19)</f>
        <v>237.619654332853</v>
      </c>
      <c r="P89" s="525" t="n">
        <f aca="false">((P$67-$H$4)/1000)*$Q$19*(($C$8/70)^$AC$19)</f>
        <v>261.381619766139</v>
      </c>
      <c r="Q89" s="525" t="n">
        <f aca="false">((Q$67-$H$4)/1000)*$Q$19*(($C$8/70)^$AC$19)</f>
        <v>285.143585199424</v>
      </c>
      <c r="R89" s="525" t="n">
        <f aca="false">((R$67-$H$4)/1000)*$Q$19*(($C$8/70)^$AC$19)</f>
        <v>308.905550632709</v>
      </c>
      <c r="S89" s="525" t="n">
        <f aca="false">((S$67-$H$4)/1000)*$Q$19*(($C$8/70)^$AC$19)</f>
        <v>332.667516065995</v>
      </c>
      <c r="T89" s="525" t="n">
        <f aca="false">((T$67-$H$4)/1000)*$Q$19*(($C$8/70)^$AC$19)</f>
        <v>356.42948149928</v>
      </c>
      <c r="U89" s="525" t="n">
        <f aca="false">((U$67-$H$4)/1000)*$Q$19*(($C$8/70)^$AC$19)</f>
        <v>380.191446932565</v>
      </c>
      <c r="V89" s="525" t="n">
        <f aca="false">((V$67-$H$4)/1000)*$Q$19*(($C$8/70)^$AC$19)</f>
        <v>403.953412365851</v>
      </c>
      <c r="W89" s="525" t="n">
        <f aca="false">((W$67-$H$4)/1000)*$Q$19*(($C$8/70)^$AC$19)</f>
        <v>427.715377799136</v>
      </c>
      <c r="X89" s="525" t="n">
        <f aca="false">((X$67-$H$4)/1000)*$Q$19*(($C$8/70)^$AC$19)</f>
        <v>451.477343232421</v>
      </c>
      <c r="Y89" s="525" t="n">
        <f aca="false">((Y$67-$H$4)/1000)*$Q$19*(($C$8/70)^$AC$19)</f>
        <v>475.239308665707</v>
      </c>
      <c r="Z89" s="525" t="n">
        <f aca="false">((Z$67-$H$4)/1000)*$Q$19*(($C$8/70)^$AC$19)</f>
        <v>499.001274098992</v>
      </c>
      <c r="AA89" s="525" t="n">
        <f aca="false">((AA$67-$H$4)/1000)*$Q$19*(($C$8/70)^$AC$19)</f>
        <v>522.763239532277</v>
      </c>
      <c r="AB89" s="525" t="n">
        <f aca="false">((AB$67-$H$4)/1000)*$Q$19*(($C$8/70)^$AC$19)</f>
        <v>546.525204965563</v>
      </c>
      <c r="AC89" s="525" t="n">
        <f aca="false">((AC$67-$H$4)/1000)*$Q$19*(($C$8/70)^$AC$19)</f>
        <v>570.287170398848</v>
      </c>
      <c r="AD89" s="525" t="n">
        <f aca="false">((AD$67-$H$4)/1000)*$Q$19*(($C$8/70)^$AC$19)</f>
        <v>594.049135832133</v>
      </c>
      <c r="AE89" s="525" t="n">
        <f aca="false">((AE$67-$H$4)/1000)*$Q$19*(($C$8/70)^$AC$19)</f>
        <v>617.811101265419</v>
      </c>
      <c r="AF89" s="525" t="n">
        <f aca="false">((AF$67-$H$4)/1000)*$Q$19*(($C$8/70)^$AC$19)</f>
        <v>641.573066698704</v>
      </c>
      <c r="AG89" s="525" t="n">
        <f aca="false">((AG$67-$H$4)/1000)*$Q$19*(($C$8/70)^$AC$19)</f>
        <v>665.335032131989</v>
      </c>
      <c r="AH89" s="525" t="n">
        <f aca="false">((AH$67-$H$4)/1000)*$Q$19*(($C$8/70)^$AC$19)</f>
        <v>689.096997565274</v>
      </c>
      <c r="AI89" s="525" t="n">
        <f aca="false">((AI$67-$H$4)/1000)*$Q$19*(($C$8/70)^$AC$19)</f>
        <v>712.85896299856</v>
      </c>
      <c r="AJ89" s="525" t="n">
        <f aca="false">((AJ$67-$H$4)/1000)*$Q$19*(($C$8/70)^$AC$19)</f>
        <v>736.620928431845</v>
      </c>
      <c r="AK89" s="525" t="n">
        <f aca="false">((AK$67-$H$4)/1000)*$Q$19*(($C$8/70)^$AC$19)</f>
        <v>760.38289386513</v>
      </c>
      <c r="AL89" s="525" t="n">
        <f aca="false">((AL$67-$H$4)/1000)*$Q$19*(($C$8/70)^$AC$19)</f>
        <v>784.144859298416</v>
      </c>
      <c r="AM89" s="525" t="n">
        <f aca="false">((AM$67-$H$4)/1000)*$Q$19*(($C$8/70)^$AC$19)</f>
        <v>807.906824731701</v>
      </c>
      <c r="AN89" s="525" t="n">
        <f aca="false">((AN$67-$H$4)/1000)*$Q$19*(($C$8/70)^$AC$19)</f>
        <v>831.668790164986</v>
      </c>
      <c r="AO89" s="525" t="n">
        <f aca="false">((AO$67-$H$4)/1000)*$Q$19*(($C$8/70)^$AC$19)</f>
        <v>855.430755598272</v>
      </c>
      <c r="AP89" s="525" t="n">
        <f aca="false">((AP$67-$H$4)/1000)*$Q$19*(($C$8/70)^$AC$19)</f>
        <v>879.192721031557</v>
      </c>
      <c r="AQ89" s="525" t="n">
        <f aca="false">((AQ$67-$H$4)/1000)*$Q$19*(($C$8/70)^$AC$19)</f>
        <v>902.954686464842</v>
      </c>
      <c r="AR89" s="525" t="n">
        <f aca="false">((AR$67-$H$4)/1000)*$Q$19*(($C$8/70)^$AC$19)</f>
        <v>926.716651898128</v>
      </c>
      <c r="AS89" s="525" t="n">
        <f aca="false">((AS$67-$H$4)/1000)*$Q$19*(($C$8/70)^$AC$19)</f>
        <v>950.478617331413</v>
      </c>
      <c r="AT89" s="525" t="n">
        <f aca="false">((AT$67-$H$4)/1000)*$Q$19*(($C$8/70)^$AC$19)</f>
        <v>974.240582764698</v>
      </c>
      <c r="AU89" s="525" t="n">
        <f aca="false">((AU$67-$H$4)/1000)*$Q$19*(($C$8/70)^$AC$19)</f>
        <v>998.002548197984</v>
      </c>
      <c r="AV89" s="525" t="n">
        <f aca="false">((AV$67-$H$4)/1000)*$Q$19*(($C$8/70)^$AC$19)</f>
        <v>1021.76451363127</v>
      </c>
      <c r="AW89" s="525" t="n">
        <f aca="false">((AW$67-$H$4)/1000)*$Q$19*(($C$8/70)^$AC$19)</f>
        <v>1045.52647906455</v>
      </c>
      <c r="AX89" s="525" t="n">
        <f aca="false">((AX$67-$H$4)/1000)*$Q$19*(($C$8/70)^$AC$19)</f>
        <v>1069.28844449784</v>
      </c>
      <c r="AY89" s="525" t="n">
        <f aca="false">((AY$67-$H$4)/1000)*$Q$19*(($C$8/70)^$AC$19)</f>
        <v>1093.05040993112</v>
      </c>
      <c r="AZ89" s="525" t="n">
        <f aca="false">((AZ$67-$H$4)/1000)*$Q$19*(($C$8/70)^$AC$19)</f>
        <v>1116.81237536441</v>
      </c>
      <c r="BA89" s="525" t="n">
        <f aca="false">((BA$67-$H$4)/1000)*$Q$19*(($C$8/70)^$AC$19)</f>
        <v>1140.5743407977</v>
      </c>
      <c r="BB89" s="525" t="n">
        <f aca="false">((BB$67-$H$4)/1000)*$Q$19*(($C$8/70)^$AC$19)</f>
        <v>1164.33630623098</v>
      </c>
      <c r="BC89" s="525" t="n">
        <f aca="false">((BC$67-$H$4)/1000)*$Q$19*(($C$8/70)^$AC$19)</f>
        <v>1188.09827166427</v>
      </c>
      <c r="BD89" s="525" t="n">
        <f aca="false">((BD$67-$H$4)/1000)*$Q$19*(($C$8/70)^$AC$19)</f>
        <v>1211.86023709755</v>
      </c>
      <c r="BE89" s="525" t="n">
        <f aca="false">((BE$67-$H$4)/1000)*$Q$19*(($C$8/70)^$AC$19)</f>
        <v>1235.62220253084</v>
      </c>
      <c r="BF89" s="525" t="n">
        <f aca="false">((BF$67-$H$4)/1000)*$Q$19*(($C$8/70)^$AC$19)</f>
        <v>1259.38416796412</v>
      </c>
    </row>
    <row r="90" customFormat="false" ht="15.75" hidden="true" customHeight="false" outlineLevel="0" collapsed="false">
      <c r="A90" s="472"/>
      <c r="B90" s="514" t="s">
        <v>271</v>
      </c>
      <c r="C90" s="514"/>
      <c r="D90" s="515" t="s">
        <v>246</v>
      </c>
      <c r="E90" s="516" t="n">
        <v>70</v>
      </c>
      <c r="F90" s="516" t="n">
        <v>400</v>
      </c>
      <c r="G90" s="515" t="s">
        <v>253</v>
      </c>
      <c r="H90" s="517" t="n">
        <f aca="false">((H$67-$H$4)/1000)*$R$19*(($C$8/70)^$AD$19)</f>
        <v>74.5423126656417</v>
      </c>
      <c r="I90" s="517" t="n">
        <f aca="false">((I$67-$H$4)/1000)*$R$19*(($C$8/70)^$AD$19)</f>
        <v>99.3897502208556</v>
      </c>
      <c r="J90" s="517" t="n">
        <f aca="false">((J$67-$H$4)/1000)*$R$19*(($C$8/70)^$AD$19)</f>
        <v>124.23718777607</v>
      </c>
      <c r="K90" s="517" t="n">
        <f aca="false">((K$67-$H$4)/1000)*$R$19*(($C$8/70)^$AD$19)</f>
        <v>149.084625331283</v>
      </c>
      <c r="L90" s="517" t="n">
        <f aca="false">((L$67-$H$4)/1000)*$R$19*(($C$8/70)^$AD$19)</f>
        <v>173.932062886497</v>
      </c>
      <c r="M90" s="517" t="n">
        <f aca="false">((M$67-$H$4)/1000)*$R$19*(($C$8/70)^$AD$19)</f>
        <v>198.779500441711</v>
      </c>
      <c r="N90" s="517" t="n">
        <f aca="false">((N$67-$H$4)/1000)*$R$19*(($C$8/70)^$AD$19)</f>
        <v>223.626937996925</v>
      </c>
      <c r="O90" s="517" t="n">
        <f aca="false">((O$67-$H$4)/1000)*$R$19*(($C$8/70)^$AD$19)</f>
        <v>248.474375552139</v>
      </c>
      <c r="P90" s="517" t="n">
        <f aca="false">((P$67-$H$4)/1000)*$R$19*(($C$8/70)^$AD$19)</f>
        <v>273.321813107353</v>
      </c>
      <c r="Q90" s="517" t="n">
        <f aca="false">((Q$67-$H$4)/1000)*$R$19*(($C$8/70)^$AD$19)</f>
        <v>298.169250662567</v>
      </c>
      <c r="R90" s="517" t="n">
        <f aca="false">((R$67-$H$4)/1000)*$R$19*(($C$8/70)^$AD$19)</f>
        <v>323.016688217781</v>
      </c>
      <c r="S90" s="517" t="n">
        <f aca="false">((S$67-$H$4)/1000)*$R$19*(($C$8/70)^$AD$19)</f>
        <v>347.864125772995</v>
      </c>
      <c r="T90" s="517" t="n">
        <f aca="false">((T$67-$H$4)/1000)*$R$19*(($C$8/70)^$AD$19)</f>
        <v>372.711563328209</v>
      </c>
      <c r="U90" s="517" t="n">
        <f aca="false">((U$67-$H$4)/1000)*$R$19*(($C$8/70)^$AD$19)</f>
        <v>397.559000883423</v>
      </c>
      <c r="V90" s="517" t="n">
        <f aca="false">((V$67-$H$4)/1000)*$R$19*(($C$8/70)^$AD$19)</f>
        <v>422.406438438636</v>
      </c>
      <c r="W90" s="517" t="n">
        <f aca="false">((W$67-$H$4)/1000)*$R$19*(($C$8/70)^$AD$19)</f>
        <v>447.25387599385</v>
      </c>
      <c r="X90" s="517" t="n">
        <f aca="false">((X$67-$H$4)/1000)*$R$19*(($C$8/70)^$AD$19)</f>
        <v>472.101313549064</v>
      </c>
      <c r="Y90" s="517" t="n">
        <f aca="false">((Y$67-$H$4)/1000)*$R$19*(($C$8/70)^$AD$19)</f>
        <v>496.948751104278</v>
      </c>
      <c r="Z90" s="517" t="n">
        <f aca="false">((Z$67-$H$4)/1000)*$R$19*(($C$8/70)^$AD$19)</f>
        <v>521.796188659492</v>
      </c>
      <c r="AA90" s="517" t="n">
        <f aca="false">((AA$67-$H$4)/1000)*$R$19*(($C$8/70)^$AD$19)</f>
        <v>546.643626214706</v>
      </c>
      <c r="AB90" s="517" t="n">
        <f aca="false">((AB$67-$H$4)/1000)*$R$19*(($C$8/70)^$AD$19)</f>
        <v>571.49106376992</v>
      </c>
      <c r="AC90" s="517" t="n">
        <f aca="false">((AC$67-$H$4)/1000)*$R$19*(($C$8/70)^$AD$19)</f>
        <v>596.338501325134</v>
      </c>
      <c r="AD90" s="517" t="n">
        <f aca="false">((AD$67-$H$4)/1000)*$R$19*(($C$8/70)^$AD$19)</f>
        <v>621.185938880348</v>
      </c>
      <c r="AE90" s="517" t="n">
        <f aca="false">((AE$67-$H$4)/1000)*$R$19*(($C$8/70)^$AD$19)</f>
        <v>646.033376435562</v>
      </c>
      <c r="AF90" s="517" t="n">
        <f aca="false">((AF$67-$H$4)/1000)*$R$19*(($C$8/70)^$AD$19)</f>
        <v>670.880813990776</v>
      </c>
      <c r="AG90" s="517" t="n">
        <f aca="false">((AG$67-$H$4)/1000)*$R$19*(($C$8/70)^$AD$19)</f>
        <v>695.728251545989</v>
      </c>
      <c r="AH90" s="517" t="n">
        <f aca="false">((AH$67-$H$4)/1000)*$R$19*(($C$8/70)^$AD$19)</f>
        <v>720.575689101203</v>
      </c>
      <c r="AI90" s="517" t="n">
        <f aca="false">((AI$67-$H$4)/1000)*$R$19*(($C$8/70)^$AD$19)</f>
        <v>745.423126656417</v>
      </c>
      <c r="AJ90" s="517" t="n">
        <f aca="false">((AJ$67-$H$4)/1000)*$R$19*(($C$8/70)^$AD$19)</f>
        <v>770.270564211631</v>
      </c>
      <c r="AK90" s="517" t="n">
        <f aca="false">((AK$67-$H$4)/1000)*$R$19*(($C$8/70)^$AD$19)</f>
        <v>795.118001766845</v>
      </c>
      <c r="AL90" s="517" t="n">
        <f aca="false">((AL$67-$H$4)/1000)*$R$19*(($C$8/70)^$AD$19)</f>
        <v>819.965439322059</v>
      </c>
      <c r="AM90" s="517" t="n">
        <f aca="false">((AM$67-$H$4)/1000)*$R$19*(($C$8/70)^$AD$19)</f>
        <v>844.812876877273</v>
      </c>
      <c r="AN90" s="517" t="n">
        <f aca="false">((AN$67-$H$4)/1000)*$R$19*(($C$8/70)^$AD$19)</f>
        <v>869.660314432487</v>
      </c>
      <c r="AO90" s="517" t="n">
        <f aca="false">((AO$67-$H$4)/1000)*$R$19*(($C$8/70)^$AD$19)</f>
        <v>894.507751987701</v>
      </c>
      <c r="AP90" s="517" t="n">
        <f aca="false">((AP$67-$H$4)/1000)*$R$19*(($C$8/70)^$AD$19)</f>
        <v>919.355189542915</v>
      </c>
      <c r="AQ90" s="517" t="n">
        <f aca="false">((AQ$67-$H$4)/1000)*$R$19*(($C$8/70)^$AD$19)</f>
        <v>944.202627098128</v>
      </c>
      <c r="AR90" s="517" t="n">
        <f aca="false">((AR$67-$H$4)/1000)*$R$19*(($C$8/70)^$AD$19)</f>
        <v>969.050064653342</v>
      </c>
      <c r="AS90" s="517" t="n">
        <f aca="false">((AS$67-$H$4)/1000)*$R$19*(($C$8/70)^$AD$19)</f>
        <v>993.897502208556</v>
      </c>
      <c r="AT90" s="517" t="n">
        <f aca="false">((AT$67-$H$4)/1000)*$R$19*(($C$8/70)^$AD$19)</f>
        <v>1018.74493976377</v>
      </c>
      <c r="AU90" s="517" t="n">
        <f aca="false">((AU$67-$H$4)/1000)*$R$19*(($C$8/70)^$AD$19)</f>
        <v>1043.59237731898</v>
      </c>
      <c r="AV90" s="517" t="n">
        <f aca="false">((AV$67-$H$4)/1000)*$R$19*(($C$8/70)^$AD$19)</f>
        <v>1068.4398148742</v>
      </c>
      <c r="AW90" s="517" t="n">
        <f aca="false">((AW$67-$H$4)/1000)*$R$19*(($C$8/70)^$AD$19)</f>
        <v>1093.28725242941</v>
      </c>
      <c r="AX90" s="517" t="n">
        <f aca="false">((AX$67-$H$4)/1000)*$R$19*(($C$8/70)^$AD$19)</f>
        <v>1118.13468998463</v>
      </c>
      <c r="AY90" s="517" t="n">
        <f aca="false">((AY$67-$H$4)/1000)*$R$19*(($C$8/70)^$AD$19)</f>
        <v>1142.98212753984</v>
      </c>
      <c r="AZ90" s="517" t="n">
        <f aca="false">((AZ$67-$H$4)/1000)*$R$19*(($C$8/70)^$AD$19)</f>
        <v>1167.82956509505</v>
      </c>
      <c r="BA90" s="517" t="n">
        <f aca="false">((BA$67-$H$4)/1000)*$R$19*(($C$8/70)^$AD$19)</f>
        <v>1192.67700265027</v>
      </c>
      <c r="BB90" s="517" t="n">
        <f aca="false">((BB$67-$H$4)/1000)*$R$19*(($C$8/70)^$AD$19)</f>
        <v>1217.52444020548</v>
      </c>
      <c r="BC90" s="517" t="n">
        <f aca="false">((BC$67-$H$4)/1000)*$R$19*(($C$8/70)^$AD$19)</f>
        <v>1242.3718777607</v>
      </c>
      <c r="BD90" s="517" t="n">
        <f aca="false">((BD$67-$H$4)/1000)*$R$19*(($C$8/70)^$AD$19)</f>
        <v>1267.21931531591</v>
      </c>
      <c r="BE90" s="517" t="n">
        <f aca="false">((BE$67-$H$4)/1000)*$R$19*(($C$8/70)^$AD$19)</f>
        <v>1292.06675287112</v>
      </c>
      <c r="BF90" s="517" t="n">
        <f aca="false">((BF$67-$H$4)/1000)*$R$19*(($C$8/70)^$AD$19)</f>
        <v>1316.91419042634</v>
      </c>
    </row>
    <row r="91" customFormat="false" ht="15.75" hidden="true" customHeight="false" outlineLevel="0" collapsed="false">
      <c r="A91" s="472"/>
      <c r="B91" s="518" t="s">
        <v>272</v>
      </c>
      <c r="C91" s="518"/>
      <c r="D91" s="519" t="s">
        <v>246</v>
      </c>
      <c r="E91" s="520" t="n">
        <v>70</v>
      </c>
      <c r="F91" s="520" t="n">
        <v>400</v>
      </c>
      <c r="G91" s="515" t="s">
        <v>273</v>
      </c>
      <c r="H91" s="521" t="n">
        <f aca="false">((H$67-$H$4)/1000)*$S$19*(($C$8/70)^$AE$19)</f>
        <v>85.2903220724122</v>
      </c>
      <c r="I91" s="521" t="n">
        <f aca="false">((I$67-$H$4)/1000)*$S$19*(($C$8/70)^$AE$19)</f>
        <v>113.720429429883</v>
      </c>
      <c r="J91" s="521" t="n">
        <f aca="false">((J$67-$H$4)/1000)*$S$19*(($C$8/70)^$AE$19)</f>
        <v>142.150536787354</v>
      </c>
      <c r="K91" s="521" t="n">
        <f aca="false">((K$67-$H$4)/1000)*$S$19*(($C$8/70)^$AE$19)</f>
        <v>170.580644144824</v>
      </c>
      <c r="L91" s="521" t="n">
        <f aca="false">((L$67-$H$4)/1000)*$S$19*(($C$8/70)^$AE$19)</f>
        <v>199.010751502295</v>
      </c>
      <c r="M91" s="521" t="n">
        <f aca="false">((M$67-$H$4)/1000)*$S$19*(($C$8/70)^$AE$19)</f>
        <v>227.440858859766</v>
      </c>
      <c r="N91" s="521" t="n">
        <f aca="false">((N$67-$H$4)/1000)*$S$19*(($C$8/70)^$AE$19)</f>
        <v>255.870966217236</v>
      </c>
      <c r="O91" s="521" t="n">
        <f aca="false">((O$67-$H$4)/1000)*$S$19*(($C$8/70)^$AE$19)</f>
        <v>284.301073574707</v>
      </c>
      <c r="P91" s="521" t="n">
        <f aca="false">((P$67-$H$4)/1000)*$S$19*(($C$8/70)^$AE$19)</f>
        <v>312.731180932178</v>
      </c>
      <c r="Q91" s="521" t="n">
        <f aca="false">((Q$67-$H$4)/1000)*$S$19*(($C$8/70)^$AE$19)</f>
        <v>341.161288289649</v>
      </c>
      <c r="R91" s="521" t="n">
        <f aca="false">((R$67-$H$4)/1000)*$S$19*(($C$8/70)^$AE$19)</f>
        <v>369.591395647119</v>
      </c>
      <c r="S91" s="521" t="n">
        <f aca="false">((S$67-$H$4)/1000)*$S$19*(($C$8/70)^$AE$19)</f>
        <v>398.02150300459</v>
      </c>
      <c r="T91" s="521" t="n">
        <f aca="false">((T$67-$H$4)/1000)*$S$19*(($C$8/70)^$AE$19)</f>
        <v>426.451610362061</v>
      </c>
      <c r="U91" s="521" t="n">
        <f aca="false">((U$67-$H$4)/1000)*$S$19*(($C$8/70)^$AE$19)</f>
        <v>454.881717719532</v>
      </c>
      <c r="V91" s="521" t="n">
        <f aca="false">((V$67-$H$4)/1000)*$S$19*(($C$8/70)^$AE$19)</f>
        <v>483.311825077002</v>
      </c>
      <c r="W91" s="521" t="n">
        <f aca="false">((W$67-$H$4)/1000)*$S$19*(($C$8/70)^$AE$19)</f>
        <v>511.741932434473</v>
      </c>
      <c r="X91" s="521" t="n">
        <f aca="false">((X$67-$H$4)/1000)*$S$19*(($C$8/70)^$AE$19)</f>
        <v>540.172039791944</v>
      </c>
      <c r="Y91" s="521" t="n">
        <f aca="false">((Y$67-$H$4)/1000)*$S$19*(($C$8/70)^$AE$19)</f>
        <v>568.602147149414</v>
      </c>
      <c r="Z91" s="521" t="n">
        <f aca="false">((Z$67-$H$4)/1000)*$S$19*(($C$8/70)^$AE$19)</f>
        <v>597.032254506885</v>
      </c>
      <c r="AA91" s="521" t="n">
        <f aca="false">((AA$67-$H$4)/1000)*$S$19*(($C$8/70)^$AE$19)</f>
        <v>625.462361864356</v>
      </c>
      <c r="AB91" s="521" t="n">
        <f aca="false">((AB$67-$H$4)/1000)*$S$19*(($C$8/70)^$AE$19)</f>
        <v>653.892469221826</v>
      </c>
      <c r="AC91" s="521" t="n">
        <f aca="false">((AC$67-$H$4)/1000)*$S$19*(($C$8/70)^$AE$19)</f>
        <v>682.322576579297</v>
      </c>
      <c r="AD91" s="521" t="n">
        <f aca="false">((AD$67-$H$4)/1000)*$S$19*(($C$8/70)^$AE$19)</f>
        <v>710.752683936768</v>
      </c>
      <c r="AE91" s="521" t="n">
        <f aca="false">((AE$67-$H$4)/1000)*$S$19*(($C$8/70)^$AE$19)</f>
        <v>739.182791294239</v>
      </c>
      <c r="AF91" s="521" t="n">
        <f aca="false">((AF$67-$H$4)/1000)*$S$19*(($C$8/70)^$AE$19)</f>
        <v>767.612898651709</v>
      </c>
      <c r="AG91" s="521" t="n">
        <f aca="false">((AG$67-$H$4)/1000)*$S$19*(($C$8/70)^$AE$19)</f>
        <v>796.04300600918</v>
      </c>
      <c r="AH91" s="521" t="n">
        <f aca="false">((AH$67-$H$4)/1000)*$S$19*(($C$8/70)^$AE$19)</f>
        <v>824.473113366651</v>
      </c>
      <c r="AI91" s="521" t="n">
        <f aca="false">((AI$67-$H$4)/1000)*$S$19*(($C$8/70)^$AE$19)</f>
        <v>852.903220724122</v>
      </c>
      <c r="AJ91" s="521" t="n">
        <f aca="false">((AJ$67-$H$4)/1000)*$S$19*(($C$8/70)^$AE$19)</f>
        <v>881.333328081592</v>
      </c>
      <c r="AK91" s="521" t="n">
        <f aca="false">((AK$67-$H$4)/1000)*$S$19*(($C$8/70)^$AE$19)</f>
        <v>909.763435439063</v>
      </c>
      <c r="AL91" s="521" t="n">
        <f aca="false">((AL$67-$H$4)/1000)*$S$19*(($C$8/70)^$AE$19)</f>
        <v>938.193542796534</v>
      </c>
      <c r="AM91" s="521" t="n">
        <f aca="false">((AM$67-$H$4)/1000)*$S$19*(($C$8/70)^$AE$19)</f>
        <v>966.623650154004</v>
      </c>
      <c r="AN91" s="521" t="n">
        <f aca="false">((AN$67-$H$4)/1000)*$S$19*(($C$8/70)^$AE$19)</f>
        <v>995.053757511475</v>
      </c>
      <c r="AO91" s="521" t="n">
        <f aca="false">((AO$67-$H$4)/1000)*$S$19*(($C$8/70)^$AE$19)</f>
        <v>1023.48386486895</v>
      </c>
      <c r="AP91" s="521" t="n">
        <f aca="false">((AP$67-$H$4)/1000)*$S$19*(($C$8/70)^$AE$19)</f>
        <v>1051.91397222642</v>
      </c>
      <c r="AQ91" s="521" t="n">
        <f aca="false">((AQ$67-$H$4)/1000)*$S$19*(($C$8/70)^$AE$19)</f>
        <v>1080.34407958389</v>
      </c>
      <c r="AR91" s="521" t="n">
        <f aca="false">((AR$67-$H$4)/1000)*$S$19*(($C$8/70)^$AE$19)</f>
        <v>1108.77418694136</v>
      </c>
      <c r="AS91" s="521" t="n">
        <f aca="false">((AS$67-$H$4)/1000)*$S$19*(($C$8/70)^$AE$19)</f>
        <v>1137.20429429883</v>
      </c>
      <c r="AT91" s="521" t="n">
        <f aca="false">((AT$67-$H$4)/1000)*$S$19*(($C$8/70)^$AE$19)</f>
        <v>1165.6344016563</v>
      </c>
      <c r="AU91" s="521" t="n">
        <f aca="false">((AU$67-$H$4)/1000)*$S$19*(($C$8/70)^$AE$19)</f>
        <v>1194.06450901377</v>
      </c>
      <c r="AV91" s="521" t="n">
        <f aca="false">((AV$67-$H$4)/1000)*$S$19*(($C$8/70)^$AE$19)</f>
        <v>1222.49461637124</v>
      </c>
      <c r="AW91" s="521" t="n">
        <f aca="false">((AW$67-$H$4)/1000)*$S$19*(($C$8/70)^$AE$19)</f>
        <v>1250.92472372871</v>
      </c>
      <c r="AX91" s="521" t="n">
        <f aca="false">((AX$67-$H$4)/1000)*$S$19*(($C$8/70)^$AE$19)</f>
        <v>1279.35483108618</v>
      </c>
      <c r="AY91" s="521" t="n">
        <f aca="false">((AY$67-$H$4)/1000)*$S$19*(($C$8/70)^$AE$19)</f>
        <v>1307.78493844365</v>
      </c>
      <c r="AZ91" s="521" t="n">
        <f aca="false">((AZ$67-$H$4)/1000)*$S$19*(($C$8/70)^$AE$19)</f>
        <v>1336.21504580112</v>
      </c>
      <c r="BA91" s="521" t="n">
        <f aca="false">((BA$67-$H$4)/1000)*$S$19*(($C$8/70)^$AE$19)</f>
        <v>1364.64515315859</v>
      </c>
      <c r="BB91" s="521" t="n">
        <f aca="false">((BB$67-$H$4)/1000)*$S$19*(($C$8/70)^$AE$19)</f>
        <v>1393.07526051607</v>
      </c>
      <c r="BC91" s="521" t="n">
        <f aca="false">((BC$67-$H$4)/1000)*$S$19*(($C$8/70)^$AE$19)</f>
        <v>1421.50536787354</v>
      </c>
      <c r="BD91" s="521" t="n">
        <f aca="false">((BD$67-$H$4)/1000)*$S$19*(($C$8/70)^$AE$19)</f>
        <v>1449.93547523101</v>
      </c>
      <c r="BE91" s="521" t="n">
        <f aca="false">((BE$67-$H$4)/1000)*$S$19*(($C$8/70)^$AE$19)</f>
        <v>1478.36558258848</v>
      </c>
      <c r="BF91" s="521" t="n">
        <f aca="false">((BF$67-$H$4)/1000)*$S$19*(($C$8/70)^$AE$19)</f>
        <v>1506.79568994595</v>
      </c>
    </row>
    <row r="92" customFormat="false" ht="15" hidden="false" customHeight="false" outlineLevel="0" collapsed="false">
      <c r="A92" s="472"/>
      <c r="B92" s="526" t="s">
        <v>274</v>
      </c>
      <c r="C92" s="526"/>
      <c r="D92" s="527" t="s">
        <v>246</v>
      </c>
      <c r="E92" s="528" t="n">
        <v>75</v>
      </c>
      <c r="F92" s="529" t="n">
        <v>160</v>
      </c>
      <c r="G92" s="527" t="s">
        <v>248</v>
      </c>
      <c r="H92" s="530" t="n">
        <f aca="false">((H$67-$H$4)/1000)*$K20*(($C$8/70)^$W$20)</f>
        <v>38.5317</v>
      </c>
      <c r="I92" s="530" t="n">
        <f aca="false">((I$67-$H$4)/1000)*$K20*(($C$8/70)^$W$20)</f>
        <v>51.3756</v>
      </c>
      <c r="J92" s="530" t="n">
        <f aca="false">((J$67-$H$4)/1000)*$K20*(($C$8/70)^$W$20)</f>
        <v>64.2195</v>
      </c>
      <c r="K92" s="530" t="n">
        <f aca="false">((K$67-$H$4)/1000)*$K20*(($C$8/70)^$W$20)</f>
        <v>77.0634</v>
      </c>
      <c r="L92" s="530" t="n">
        <f aca="false">((L$67-$H$4)/1000)*$K20*(($C$8/70)^$W$20)</f>
        <v>89.9073</v>
      </c>
      <c r="M92" s="530" t="n">
        <f aca="false">((M$67-$H$4)/1000)*$K20*(($C$8/70)^$W$20)</f>
        <v>102.7512</v>
      </c>
      <c r="N92" s="530" t="n">
        <f aca="false">((N$67-$H$4)/1000)*$K20*(($C$8/70)^$W$20)</f>
        <v>115.5951</v>
      </c>
      <c r="O92" s="530" t="n">
        <f aca="false">((O$67-$H$4)/1000)*$K20*(($C$8/70)^$W$20)</f>
        <v>128.439</v>
      </c>
      <c r="P92" s="530" t="n">
        <f aca="false">((P$67-$H$4)/1000)*$K20*(($C$8/70)^$W$20)</f>
        <v>141.2829</v>
      </c>
      <c r="Q92" s="530" t="n">
        <f aca="false">((Q$67-$H$4)/1000)*$K20*(($C$8/70)^$W$20)</f>
        <v>154.1268</v>
      </c>
      <c r="R92" s="530" t="n">
        <f aca="false">((R$67-$H$4)/1000)*$K20*(($C$8/70)^$W$20)</f>
        <v>166.9707</v>
      </c>
      <c r="S92" s="530" t="n">
        <f aca="false">((S$67-$H$4)/1000)*$K20*(($C$8/70)^$W$20)</f>
        <v>179.8146</v>
      </c>
      <c r="T92" s="530" t="n">
        <f aca="false">((T$67-$H$4)/1000)*$K20*(($C$8/70)^$W$20)</f>
        <v>192.6585</v>
      </c>
      <c r="U92" s="530" t="n">
        <f aca="false">((U$67-$H$4)/1000)*$K20*(($C$8/70)^$W$20)</f>
        <v>205.5024</v>
      </c>
      <c r="V92" s="530" t="n">
        <f aca="false">((V$67-$H$4)/1000)*$K20*(($C$8/70)^$W$20)</f>
        <v>218.3463</v>
      </c>
      <c r="W92" s="530" t="n">
        <f aca="false">((W$67-$H$4)/1000)*$K20*(($C$8/70)^$W$20)</f>
        <v>231.1902</v>
      </c>
      <c r="X92" s="530" t="n">
        <f aca="false">((X$67-$H$4)/1000)*$K20*(($C$8/70)^$W$20)</f>
        <v>244.0341</v>
      </c>
      <c r="Y92" s="530" t="n">
        <f aca="false">((Y$67-$H$4)/1000)*$K20*(($C$8/70)^$W$20)</f>
        <v>256.878</v>
      </c>
      <c r="Z92" s="530" t="n">
        <f aca="false">((Z$67-$H$4)/1000)*$K20*(($C$8/70)^$W$20)</f>
        <v>269.7219</v>
      </c>
      <c r="AA92" s="530" t="n">
        <f aca="false">((AA$67-$H$4)/1000)*$K20*(($C$8/70)^$W$20)</f>
        <v>282.5658</v>
      </c>
      <c r="AB92" s="530" t="n">
        <f aca="false">((AB$67-$H$4)/1000)*$K20*(($C$8/70)^$W$20)</f>
        <v>295.4097</v>
      </c>
      <c r="AC92" s="530" t="n">
        <f aca="false">((AC$67-$H$4)/1000)*$K20*(($C$8/70)^$W$20)</f>
        <v>308.2536</v>
      </c>
      <c r="AD92" s="530" t="n">
        <f aca="false">((AD$67-$H$4)/1000)*$K20*(($C$8/70)^$W$20)</f>
        <v>321.0975</v>
      </c>
      <c r="AE92" s="530" t="n">
        <f aca="false">((AE$67-$H$4)/1000)*$K20*(($C$8/70)^$W$20)</f>
        <v>333.9414</v>
      </c>
      <c r="AF92" s="530" t="n">
        <f aca="false">((AF$67-$H$4)/1000)*$K20*(($C$8/70)^$W$20)</f>
        <v>346.7853</v>
      </c>
      <c r="AG92" s="530" t="n">
        <f aca="false">((AG$67-$H$4)/1000)*$K20*(($C$8/70)^$W$20)</f>
        <v>359.6292</v>
      </c>
      <c r="AH92" s="530" t="n">
        <f aca="false">((AH$67-$H$4)/1000)*$K20*(($C$8/70)^$W$20)</f>
        <v>372.4731</v>
      </c>
      <c r="AI92" s="530" t="n">
        <f aca="false">((AI$67-$H$4)/1000)*$K20*(($C$8/70)^$W$20)</f>
        <v>385.317</v>
      </c>
      <c r="AJ92" s="530" t="n">
        <f aca="false">((AJ$67-$H$4)/1000)*$K20*(($C$8/70)^$W$20)</f>
        <v>398.1609</v>
      </c>
      <c r="AK92" s="530" t="n">
        <f aca="false">((AK$67-$H$4)/1000)*$K20*(($C$8/70)^$W$20)</f>
        <v>411.0048</v>
      </c>
      <c r="AL92" s="530" t="n">
        <f aca="false">((AL$67-$H$4)/1000)*$K20*(($C$8/70)^$W$20)</f>
        <v>423.8487</v>
      </c>
      <c r="AM92" s="530" t="n">
        <f aca="false">((AM$67-$H$4)/1000)*$K20*(($C$8/70)^$W$20)</f>
        <v>436.6926</v>
      </c>
      <c r="AN92" s="530" t="n">
        <f aca="false">((AN$67-$H$4)/1000)*$K20*(($C$8/70)^$W$20)</f>
        <v>449.5365</v>
      </c>
      <c r="AO92" s="530" t="n">
        <f aca="false">((AO$67-$H$4)/1000)*$K20*(($C$8/70)^$W$20)</f>
        <v>462.3804</v>
      </c>
      <c r="AP92" s="530" t="n">
        <f aca="false">((AP$67-$H$4)/1000)*$K20*(($C$8/70)^$W$20)</f>
        <v>475.2243</v>
      </c>
      <c r="AQ92" s="530" t="n">
        <f aca="false">((AQ$67-$H$4)/1000)*$K20*(($C$8/70)^$W$20)</f>
        <v>488.0682</v>
      </c>
      <c r="AR92" s="530" t="n">
        <f aca="false">((AR$67-$H$4)/1000)*$K20*(($C$8/70)^$W$20)</f>
        <v>500.9121</v>
      </c>
      <c r="AS92" s="530" t="n">
        <f aca="false">((AS$67-$H$4)/1000)*$K20*(($C$8/70)^$W$20)</f>
        <v>513.756</v>
      </c>
      <c r="AT92" s="530" t="n">
        <f aca="false">((AT$67-$H$4)/1000)*$K20*(($C$8/70)^$W$20)</f>
        <v>526.5999</v>
      </c>
      <c r="AU92" s="530" t="n">
        <f aca="false">((AU$67-$H$4)/1000)*$K20*(($C$8/70)^$W$20)</f>
        <v>539.4438</v>
      </c>
      <c r="AV92" s="530" t="n">
        <f aca="false">((AV$67-$H$4)/1000)*$K20*(($C$8/70)^$W$20)</f>
        <v>552.2877</v>
      </c>
      <c r="AW92" s="530" t="n">
        <f aca="false">((AW$67-$H$4)/1000)*$K20*(($C$8/70)^$W$20)</f>
        <v>565.1316</v>
      </c>
      <c r="AX92" s="530" t="n">
        <f aca="false">((AX$67-$H$4)/1000)*$K20*(($C$8/70)^$W$20)</f>
        <v>577.9755</v>
      </c>
      <c r="AY92" s="530" t="n">
        <f aca="false">((AY$67-$H$4)/1000)*$K20*(($C$8/70)^$W$20)</f>
        <v>590.8194</v>
      </c>
      <c r="AZ92" s="530" t="n">
        <f aca="false">((AZ$67-$H$4)/1000)*$K20*(($C$8/70)^$W$20)</f>
        <v>603.6633</v>
      </c>
      <c r="BA92" s="530" t="n">
        <f aca="false">((BA$67-$H$4)/1000)*$K20*(($C$8/70)^$W$20)</f>
        <v>616.5072</v>
      </c>
      <c r="BB92" s="530" t="n">
        <f aca="false">((BB$67-$H$4)/1000)*$K20*(($C$8/70)^$W$20)</f>
        <v>629.3511</v>
      </c>
      <c r="BC92" s="530" t="n">
        <f aca="false">((BC$67-$H$4)/1000)*$K20*(($C$8/70)^$W$20)</f>
        <v>642.195</v>
      </c>
      <c r="BD92" s="530" t="n">
        <f aca="false">((BD$67-$H$4)/1000)*$K20*(($C$8/70)^$W$20)</f>
        <v>655.0389</v>
      </c>
      <c r="BE92" s="530" t="n">
        <f aca="false">((BE$67-$H$4)/1000)*$K20*(($C$8/70)^$W$20)</f>
        <v>667.8828</v>
      </c>
      <c r="BF92" s="530" t="n">
        <f aca="false">((BF$67-$H$4)/1000)*$K20*(($C$8/70)^$W$20)</f>
        <v>680.7267</v>
      </c>
    </row>
    <row r="93" customFormat="false" ht="15" hidden="false" customHeight="false" outlineLevel="0" collapsed="false">
      <c r="A93" s="472"/>
      <c r="B93" s="531" t="s">
        <v>275</v>
      </c>
      <c r="C93" s="531"/>
      <c r="D93" s="532" t="s">
        <v>246</v>
      </c>
      <c r="E93" s="528" t="n">
        <v>75</v>
      </c>
      <c r="F93" s="528" t="n">
        <v>200</v>
      </c>
      <c r="G93" s="532" t="s">
        <v>248</v>
      </c>
      <c r="H93" s="533" t="n">
        <f aca="false">((H$67-$H$4)/1000)*$L$20*(($C$8/70)^$X$20)</f>
        <v>42.813</v>
      </c>
      <c r="I93" s="533" t="n">
        <f aca="false">((I$67-$H$4)/1000)*$L$20*(($C$8/70)^$X$20)</f>
        <v>57.084</v>
      </c>
      <c r="J93" s="533" t="n">
        <f aca="false">((J$67-$H$4)/1000)*$L$20*(($C$8/70)^$X$20)</f>
        <v>71.355</v>
      </c>
      <c r="K93" s="533" t="n">
        <f aca="false">((K$67-$H$4)/1000)*$L$20*(($C$8/70)^$X$20)</f>
        <v>85.626</v>
      </c>
      <c r="L93" s="533" t="n">
        <f aca="false">((L$67-$H$4)/1000)*$L$20*(($C$8/70)^$X$20)</f>
        <v>99.897</v>
      </c>
      <c r="M93" s="533" t="n">
        <f aca="false">((M$67-$H$4)/1000)*$L$20*(($C$8/70)^$X$20)</f>
        <v>114.168</v>
      </c>
      <c r="N93" s="533" t="n">
        <f aca="false">((N$67-$H$4)/1000)*$L$20*(($C$8/70)^$X$20)</f>
        <v>128.439</v>
      </c>
      <c r="O93" s="533" t="n">
        <f aca="false">((O$67-$H$4)/1000)*$L$20*(($C$8/70)^$X$20)</f>
        <v>142.71</v>
      </c>
      <c r="P93" s="533" t="n">
        <f aca="false">((P$67-$H$4)/1000)*$L$20*(($C$8/70)^$X$20)</f>
        <v>156.981</v>
      </c>
      <c r="Q93" s="533" t="n">
        <f aca="false">((Q$67-$H$4)/1000)*$L$20*(($C$8/70)^$X$20)</f>
        <v>171.252</v>
      </c>
      <c r="R93" s="533" t="n">
        <f aca="false">((R$67-$H$4)/1000)*$L$20*(($C$8/70)^$X$20)</f>
        <v>185.523</v>
      </c>
      <c r="S93" s="533" t="n">
        <f aca="false">((S$67-$H$4)/1000)*$L$20*(($C$8/70)^$X$20)</f>
        <v>199.794</v>
      </c>
      <c r="T93" s="533" t="n">
        <f aca="false">((T$67-$H$4)/1000)*$L$20*(($C$8/70)^$X$20)</f>
        <v>214.065</v>
      </c>
      <c r="U93" s="533" t="n">
        <f aca="false">((U$67-$H$4)/1000)*$L$20*(($C$8/70)^$X$20)</f>
        <v>228.336</v>
      </c>
      <c r="V93" s="533" t="n">
        <f aca="false">((V$67-$H$4)/1000)*$L$20*(($C$8/70)^$X$20)</f>
        <v>242.607</v>
      </c>
      <c r="W93" s="533" t="n">
        <f aca="false">((W$67-$H$4)/1000)*$L$20*(($C$8/70)^$X$20)</f>
        <v>256.878</v>
      </c>
      <c r="X93" s="533" t="n">
        <f aca="false">((X$67-$H$4)/1000)*$L$20*(($C$8/70)^$X$20)</f>
        <v>271.149</v>
      </c>
      <c r="Y93" s="533" t="n">
        <f aca="false">((Y$67-$H$4)/1000)*$L$20*(($C$8/70)^$X$20)</f>
        <v>285.42</v>
      </c>
      <c r="Z93" s="533" t="n">
        <f aca="false">((Z$67-$H$4)/1000)*$L$20*(($C$8/70)^$X$20)</f>
        <v>299.691</v>
      </c>
      <c r="AA93" s="533" t="n">
        <f aca="false">((AA$67-$H$4)/1000)*$L$20*(($C$8/70)^$X$20)</f>
        <v>313.962</v>
      </c>
      <c r="AB93" s="533" t="n">
        <f aca="false">((AB$67-$H$4)/1000)*$L$20*(($C$8/70)^$X$20)</f>
        <v>328.233</v>
      </c>
      <c r="AC93" s="533" t="n">
        <f aca="false">((AC$67-$H$4)/1000)*$L$20*(($C$8/70)^$X$20)</f>
        <v>342.504</v>
      </c>
      <c r="AD93" s="533" t="n">
        <f aca="false">((AD$67-$H$4)/1000)*$L$20*(($C$8/70)^$X$20)</f>
        <v>356.775</v>
      </c>
      <c r="AE93" s="533" t="n">
        <f aca="false">((AE$67-$H$4)/1000)*$L$20*(($C$8/70)^$X$20)</f>
        <v>371.046</v>
      </c>
      <c r="AF93" s="533" t="n">
        <f aca="false">((AF$67-$H$4)/1000)*$L$20*(($C$8/70)^$X$20)</f>
        <v>385.317</v>
      </c>
      <c r="AG93" s="533" t="n">
        <f aca="false">((AG$67-$H$4)/1000)*$L$20*(($C$8/70)^$X$20)</f>
        <v>399.588</v>
      </c>
      <c r="AH93" s="533" t="n">
        <f aca="false">((AH$67-$H$4)/1000)*$L$20*(($C$8/70)^$X$20)</f>
        <v>413.859</v>
      </c>
      <c r="AI93" s="533" t="n">
        <f aca="false">((AI$67-$H$4)/1000)*$L$20*(($C$8/70)^$X$20)</f>
        <v>428.13</v>
      </c>
      <c r="AJ93" s="533" t="n">
        <f aca="false">((AJ$67-$H$4)/1000)*$L$20*(($C$8/70)^$X$20)</f>
        <v>442.401</v>
      </c>
      <c r="AK93" s="533" t="n">
        <f aca="false">((AK$67-$H$4)/1000)*$L$20*(($C$8/70)^$X$20)</f>
        <v>456.672</v>
      </c>
      <c r="AL93" s="533" t="n">
        <f aca="false">((AL$67-$H$4)/1000)*$L$20*(($C$8/70)^$X$20)</f>
        <v>470.943</v>
      </c>
      <c r="AM93" s="533" t="n">
        <f aca="false">((AM$67-$H$4)/1000)*$L$20*(($C$8/70)^$X$20)</f>
        <v>485.214</v>
      </c>
      <c r="AN93" s="533" t="n">
        <f aca="false">((AN$67-$H$4)/1000)*$L$20*(($C$8/70)^$X$20)</f>
        <v>499.485</v>
      </c>
      <c r="AO93" s="533" t="n">
        <f aca="false">((AO$67-$H$4)/1000)*$L$20*(($C$8/70)^$X$20)</f>
        <v>513.756</v>
      </c>
      <c r="AP93" s="533" t="n">
        <f aca="false">((AP$67-$H$4)/1000)*$L$20*(($C$8/70)^$X$20)</f>
        <v>528.027</v>
      </c>
      <c r="AQ93" s="533" t="n">
        <f aca="false">((AQ$67-$H$4)/1000)*$L$20*(($C$8/70)^$X$20)</f>
        <v>542.298</v>
      </c>
      <c r="AR93" s="533" t="n">
        <f aca="false">((AR$67-$H$4)/1000)*$L$20*(($C$8/70)^$X$20)</f>
        <v>556.569</v>
      </c>
      <c r="AS93" s="533" t="n">
        <f aca="false">((AS$67-$H$4)/1000)*$L$20*(($C$8/70)^$X$20)</f>
        <v>570.84</v>
      </c>
      <c r="AT93" s="533" t="n">
        <f aca="false">((AT$67-$H$4)/1000)*$L$20*(($C$8/70)^$X$20)</f>
        <v>585.111</v>
      </c>
      <c r="AU93" s="533" t="n">
        <f aca="false">((AU$67-$H$4)/1000)*$L$20*(($C$8/70)^$X$20)</f>
        <v>599.382</v>
      </c>
      <c r="AV93" s="533" t="n">
        <f aca="false">((AV$67-$H$4)/1000)*$L$20*(($C$8/70)^$X$20)</f>
        <v>613.653</v>
      </c>
      <c r="AW93" s="533" t="n">
        <f aca="false">((AW$67-$H$4)/1000)*$L$20*(($C$8/70)^$X$20)</f>
        <v>627.924</v>
      </c>
      <c r="AX93" s="533" t="n">
        <f aca="false">((AX$67-$H$4)/1000)*$L$20*(($C$8/70)^$X$20)</f>
        <v>642.195</v>
      </c>
      <c r="AY93" s="533" t="n">
        <f aca="false">((AY$67-$H$4)/1000)*$L$20*(($C$8/70)^$X$20)</f>
        <v>656.466</v>
      </c>
      <c r="AZ93" s="533" t="n">
        <f aca="false">((AZ$67-$H$4)/1000)*$L$20*(($C$8/70)^$X$20)</f>
        <v>670.737</v>
      </c>
      <c r="BA93" s="533" t="n">
        <f aca="false">((BA$67-$H$4)/1000)*$L$20*(($C$8/70)^$X$20)</f>
        <v>685.008</v>
      </c>
      <c r="BB93" s="533" t="n">
        <f aca="false">((BB$67-$H$4)/1000)*$L$20*(($C$8/70)^$X$20)</f>
        <v>699.279</v>
      </c>
      <c r="BC93" s="533" t="n">
        <f aca="false">((BC$67-$H$4)/1000)*$L$20*(($C$8/70)^$X$20)</f>
        <v>713.55</v>
      </c>
      <c r="BD93" s="533" t="n">
        <f aca="false">((BD$67-$H$4)/1000)*$L$20*(($C$8/70)^$X$20)</f>
        <v>727.821</v>
      </c>
      <c r="BE93" s="533" t="n">
        <f aca="false">((BE$67-$H$4)/1000)*$L$20*(($C$8/70)^$X$20)</f>
        <v>742.092</v>
      </c>
      <c r="BF93" s="533" t="n">
        <f aca="false">((BF$67-$H$4)/1000)*$L$20*(($C$8/70)^$X$20)</f>
        <v>756.363</v>
      </c>
    </row>
    <row r="94" customFormat="false" ht="15" hidden="false" customHeight="false" outlineLevel="0" collapsed="false">
      <c r="A94" s="472"/>
      <c r="B94" s="531" t="s">
        <v>276</v>
      </c>
      <c r="C94" s="531"/>
      <c r="D94" s="532" t="s">
        <v>246</v>
      </c>
      <c r="E94" s="528" t="n">
        <v>75</v>
      </c>
      <c r="F94" s="528" t="n">
        <v>260</v>
      </c>
      <c r="G94" s="532" t="s">
        <v>248</v>
      </c>
      <c r="H94" s="533" t="n">
        <f aca="false">((H$67-$H$4)/1000)*$M$20*(($C$8/70)^$Y$20)</f>
        <v>55.1448</v>
      </c>
      <c r="I94" s="533" t="n">
        <f aca="false">((I$67-$H$4)/1000)*$M$20*(($C$8/70)^$Y$20)</f>
        <v>73.5264</v>
      </c>
      <c r="J94" s="533" t="n">
        <f aca="false">((J$67-$H$4)/1000)*$M$20*(($C$8/70)^$Y$20)</f>
        <v>91.908</v>
      </c>
      <c r="K94" s="533" t="n">
        <f aca="false">((K$67-$H$4)/1000)*$M$20*(($C$8/70)^$Y$20)</f>
        <v>110.2896</v>
      </c>
      <c r="L94" s="533" t="n">
        <f aca="false">((L$67-$H$4)/1000)*$M$20*(($C$8/70)^$Y$20)</f>
        <v>128.6712</v>
      </c>
      <c r="M94" s="533" t="n">
        <f aca="false">((M$67-$H$4)/1000)*$M$20*(($C$8/70)^$Y$20)</f>
        <v>147.0528</v>
      </c>
      <c r="N94" s="533" t="n">
        <f aca="false">((N$67-$H$4)/1000)*$M$20*(($C$8/70)^$Y$20)</f>
        <v>165.4344</v>
      </c>
      <c r="O94" s="533" t="n">
        <f aca="false">((O$67-$H$4)/1000)*$M$20*(($C$8/70)^$Y$20)</f>
        <v>183.816</v>
      </c>
      <c r="P94" s="533" t="n">
        <f aca="false">((P$67-$H$4)/1000)*$M$20*(($C$8/70)^$Y$20)</f>
        <v>202.1976</v>
      </c>
      <c r="Q94" s="533" t="n">
        <f aca="false">((Q$67-$H$4)/1000)*$M$20*(($C$8/70)^$Y$20)</f>
        <v>220.5792</v>
      </c>
      <c r="R94" s="533" t="n">
        <f aca="false">((R$67-$H$4)/1000)*$M$20*(($C$8/70)^$Y$20)</f>
        <v>238.9608</v>
      </c>
      <c r="S94" s="533" t="n">
        <f aca="false">((S$67-$H$4)/1000)*$M$20*(($C$8/70)^$Y$20)</f>
        <v>257.3424</v>
      </c>
      <c r="T94" s="533" t="n">
        <f aca="false">((T$67-$H$4)/1000)*$M$20*(($C$8/70)^$Y$20)</f>
        <v>275.724</v>
      </c>
      <c r="U94" s="533" t="n">
        <f aca="false">((U$67-$H$4)/1000)*$M$20*(($C$8/70)^$Y$20)</f>
        <v>294.1056</v>
      </c>
      <c r="V94" s="533" t="n">
        <f aca="false">((V$67-$H$4)/1000)*$M$20*(($C$8/70)^$Y$20)</f>
        <v>312.4872</v>
      </c>
      <c r="W94" s="533" t="n">
        <f aca="false">((W$67-$H$4)/1000)*$M$20*(($C$8/70)^$Y$20)</f>
        <v>330.8688</v>
      </c>
      <c r="X94" s="533" t="n">
        <f aca="false">((X$67-$H$4)/1000)*$M$20*(($C$8/70)^$Y$20)</f>
        <v>349.2504</v>
      </c>
      <c r="Y94" s="533" t="n">
        <f aca="false">((Y$67-$H$4)/1000)*$M$20*(($C$8/70)^$Y$20)</f>
        <v>367.632</v>
      </c>
      <c r="Z94" s="533" t="n">
        <f aca="false">((Z$67-$H$4)/1000)*$M$20*(($C$8/70)^$Y$20)</f>
        <v>386.0136</v>
      </c>
      <c r="AA94" s="533" t="n">
        <f aca="false">((AA$67-$H$4)/1000)*$M$20*(($C$8/70)^$Y$20)</f>
        <v>404.3952</v>
      </c>
      <c r="AB94" s="533" t="n">
        <f aca="false">((AB$67-$H$4)/1000)*$M$20*(($C$8/70)^$Y$20)</f>
        <v>422.7768</v>
      </c>
      <c r="AC94" s="533" t="n">
        <f aca="false">((AC$67-$H$4)/1000)*$M$20*(($C$8/70)^$Y$20)</f>
        <v>441.1584</v>
      </c>
      <c r="AD94" s="533" t="n">
        <f aca="false">((AD$67-$H$4)/1000)*$M$20*(($C$8/70)^$Y$20)</f>
        <v>459.54</v>
      </c>
      <c r="AE94" s="533" t="n">
        <f aca="false">((AE$67-$H$4)/1000)*$M$20*(($C$8/70)^$Y$20)</f>
        <v>477.9216</v>
      </c>
      <c r="AF94" s="533" t="n">
        <f aca="false">((AF$67-$H$4)/1000)*$M$20*(($C$8/70)^$Y$20)</f>
        <v>496.3032</v>
      </c>
      <c r="AG94" s="533" t="n">
        <f aca="false">((AG$67-$H$4)/1000)*$M$20*(($C$8/70)^$Y$20)</f>
        <v>514.6848</v>
      </c>
      <c r="AH94" s="533" t="n">
        <f aca="false">((AH$67-$H$4)/1000)*$M$20*(($C$8/70)^$Y$20)</f>
        <v>533.0664</v>
      </c>
      <c r="AI94" s="533" t="n">
        <f aca="false">((AI$67-$H$4)/1000)*$M$20*(($C$8/70)^$Y$20)</f>
        <v>551.448</v>
      </c>
      <c r="AJ94" s="533" t="n">
        <f aca="false">((AJ$67-$H$4)/1000)*$M$20*(($C$8/70)^$Y$20)</f>
        <v>569.8296</v>
      </c>
      <c r="AK94" s="533" t="n">
        <f aca="false">((AK$67-$H$4)/1000)*$M$20*(($C$8/70)^$Y$20)</f>
        <v>588.2112</v>
      </c>
      <c r="AL94" s="533" t="n">
        <f aca="false">((AL$67-$H$4)/1000)*$M$20*(($C$8/70)^$Y$20)</f>
        <v>606.5928</v>
      </c>
      <c r="AM94" s="533" t="n">
        <f aca="false">((AM$67-$H$4)/1000)*$M$20*(($C$8/70)^$Y$20)</f>
        <v>624.9744</v>
      </c>
      <c r="AN94" s="533" t="n">
        <f aca="false">((AN$67-$H$4)/1000)*$M$20*(($C$8/70)^$Y$20)</f>
        <v>643.356</v>
      </c>
      <c r="AO94" s="533" t="n">
        <f aca="false">((AO$67-$H$4)/1000)*$M$20*(($C$8/70)^$Y$20)</f>
        <v>661.7376</v>
      </c>
      <c r="AP94" s="533" t="n">
        <f aca="false">((AP$67-$H$4)/1000)*$M$20*(($C$8/70)^$Y$20)</f>
        <v>680.1192</v>
      </c>
      <c r="AQ94" s="533" t="n">
        <f aca="false">((AQ$67-$H$4)/1000)*$M$20*(($C$8/70)^$Y$20)</f>
        <v>698.5008</v>
      </c>
      <c r="AR94" s="533" t="n">
        <f aca="false">((AR$67-$H$4)/1000)*$M$20*(($C$8/70)^$Y$20)</f>
        <v>716.8824</v>
      </c>
      <c r="AS94" s="533" t="n">
        <f aca="false">((AS$67-$H$4)/1000)*$M$20*(($C$8/70)^$Y$20)</f>
        <v>735.264</v>
      </c>
      <c r="AT94" s="533" t="n">
        <f aca="false">((AT$67-$H$4)/1000)*$M$20*(($C$8/70)^$Y$20)</f>
        <v>753.6456</v>
      </c>
      <c r="AU94" s="533" t="n">
        <f aca="false">((AU$67-$H$4)/1000)*$M$20*(($C$8/70)^$Y$20)</f>
        <v>772.0272</v>
      </c>
      <c r="AV94" s="533" t="n">
        <f aca="false">((AV$67-$H$4)/1000)*$M$20*(($C$8/70)^$Y$20)</f>
        <v>790.4088</v>
      </c>
      <c r="AW94" s="533" t="n">
        <f aca="false">((AW$67-$H$4)/1000)*$M$20*(($C$8/70)^$Y$20)</f>
        <v>808.7904</v>
      </c>
      <c r="AX94" s="533" t="n">
        <f aca="false">((AX$67-$H$4)/1000)*$M$20*(($C$8/70)^$Y$20)</f>
        <v>827.172</v>
      </c>
      <c r="AY94" s="533" t="n">
        <f aca="false">((AY$67-$H$4)/1000)*$M$20*(($C$8/70)^$Y$20)</f>
        <v>845.5536</v>
      </c>
      <c r="AZ94" s="533" t="n">
        <f aca="false">((AZ$67-$H$4)/1000)*$M$20*(($C$8/70)^$Y$20)</f>
        <v>863.9352</v>
      </c>
      <c r="BA94" s="533" t="n">
        <f aca="false">((BA$67-$H$4)/1000)*$M$20*(($C$8/70)^$Y$20)</f>
        <v>882.3168</v>
      </c>
      <c r="BB94" s="533" t="n">
        <f aca="false">((BB$67-$H$4)/1000)*$M$20*(($C$8/70)^$Y$20)</f>
        <v>900.6984</v>
      </c>
      <c r="BC94" s="533" t="n">
        <f aca="false">((BC$67-$H$4)/1000)*$M$20*(($C$8/70)^$Y$20)</f>
        <v>919.08</v>
      </c>
      <c r="BD94" s="533" t="n">
        <f aca="false">((BD$67-$H$4)/1000)*$M$20*(($C$8/70)^$Y$20)</f>
        <v>937.4616</v>
      </c>
      <c r="BE94" s="533" t="n">
        <f aca="false">((BE$67-$H$4)/1000)*$M$20*(($C$8/70)^$Y$20)</f>
        <v>955.8432</v>
      </c>
      <c r="BF94" s="533" t="n">
        <f aca="false">((BF$67-$H$4)/1000)*$M$20*(($C$8/70)^$Y$20)</f>
        <v>974.2248</v>
      </c>
    </row>
    <row r="95" customFormat="false" ht="15" hidden="false" customHeight="false" outlineLevel="0" collapsed="false">
      <c r="A95" s="472"/>
      <c r="B95" s="531" t="s">
        <v>277</v>
      </c>
      <c r="C95" s="531"/>
      <c r="D95" s="532" t="s">
        <v>246</v>
      </c>
      <c r="E95" s="528" t="n">
        <v>75</v>
      </c>
      <c r="F95" s="528" t="n">
        <v>300</v>
      </c>
      <c r="G95" s="532" t="s">
        <v>248</v>
      </c>
      <c r="H95" s="533" t="n">
        <f aca="false">((H$67-$H$4)/1000)*$N$20*(($C$8/70)^$Z$20)</f>
        <v>59.246582863248</v>
      </c>
      <c r="I95" s="533" t="n">
        <f aca="false">((I$67-$H$4)/1000)*$N$20*(($C$8/70)^$Z$20)</f>
        <v>78.995443817664</v>
      </c>
      <c r="J95" s="533" t="n">
        <f aca="false">((J$67-$H$4)/1000)*$N$20*(($C$8/70)^$Z$20)</f>
        <v>98.74430477208</v>
      </c>
      <c r="K95" s="533" t="n">
        <f aca="false">((K$67-$H$4)/1000)*$N$20*(($C$8/70)^$Z$20)</f>
        <v>118.493165726496</v>
      </c>
      <c r="L95" s="533" t="n">
        <f aca="false">((L$67-$H$4)/1000)*$N$20*(($C$8/70)^$Z$20)</f>
        <v>138.242026680912</v>
      </c>
      <c r="M95" s="533" t="n">
        <f aca="false">((M$67-$H$4)/1000)*$N$20*(($C$8/70)^$Z$20)</f>
        <v>157.990887635328</v>
      </c>
      <c r="N95" s="533" t="n">
        <f aca="false">((N$67-$H$4)/1000)*$N$20*(($C$8/70)^$Z$20)</f>
        <v>177.739748589744</v>
      </c>
      <c r="O95" s="533" t="n">
        <f aca="false">((O$67-$H$4)/1000)*$N$20*(($C$8/70)^$Z$20)</f>
        <v>197.48860954416</v>
      </c>
      <c r="P95" s="533" t="n">
        <f aca="false">((P$67-$H$4)/1000)*$N$20*(($C$8/70)^$Z$20)</f>
        <v>217.237470498576</v>
      </c>
      <c r="Q95" s="533" t="n">
        <f aca="false">((Q$67-$H$4)/1000)*$N$20*(($C$8/70)^$Z$20)</f>
        <v>236.986331452992</v>
      </c>
      <c r="R95" s="533" t="n">
        <f aca="false">((R$67-$H$4)/1000)*$N$20*(($C$8/70)^$Z$20)</f>
        <v>256.735192407408</v>
      </c>
      <c r="S95" s="533" t="n">
        <f aca="false">((S$67-$H$4)/1000)*$N$20*(($C$8/70)^$Z$20)</f>
        <v>276.484053361824</v>
      </c>
      <c r="T95" s="533" t="n">
        <f aca="false">((T$67-$H$4)/1000)*$N$20*(($C$8/70)^$Z$20)</f>
        <v>296.23291431624</v>
      </c>
      <c r="U95" s="533" t="n">
        <f aca="false">((U$67-$H$4)/1000)*$N$20*(($C$8/70)^$Z$20)</f>
        <v>315.981775270656</v>
      </c>
      <c r="V95" s="533" t="n">
        <f aca="false">((V$67-$H$4)/1000)*$N$20*(($C$8/70)^$Z$20)</f>
        <v>335.730636225072</v>
      </c>
      <c r="W95" s="533" t="n">
        <f aca="false">((W$67-$H$4)/1000)*$N$20*(($C$8/70)^$Z$20)</f>
        <v>355.479497179488</v>
      </c>
      <c r="X95" s="533" t="n">
        <f aca="false">((X$67-$H$4)/1000)*$N$20*(($C$8/70)^$Z$20)</f>
        <v>375.228358133904</v>
      </c>
      <c r="Y95" s="533" t="n">
        <f aca="false">((Y$67-$H$4)/1000)*$N$20*(($C$8/70)^$Z$20)</f>
        <v>394.97721908832</v>
      </c>
      <c r="Z95" s="533" t="n">
        <f aca="false">((Z$67-$H$4)/1000)*$N$20*(($C$8/70)^$Z$20)</f>
        <v>414.726080042736</v>
      </c>
      <c r="AA95" s="533" t="n">
        <f aca="false">((AA$67-$H$4)/1000)*$N$20*(($C$8/70)^$Z$20)</f>
        <v>434.474940997152</v>
      </c>
      <c r="AB95" s="533" t="n">
        <f aca="false">((AB$67-$H$4)/1000)*$N$20*(($C$8/70)^$Z$20)</f>
        <v>454.223801951568</v>
      </c>
      <c r="AC95" s="533" t="n">
        <f aca="false">((AC$67-$H$4)/1000)*$N$20*(($C$8/70)^$Z$20)</f>
        <v>473.972662905984</v>
      </c>
      <c r="AD95" s="533" t="n">
        <f aca="false">((AD$67-$H$4)/1000)*$N$20*(($C$8/70)^$Z$20)</f>
        <v>493.7215238604</v>
      </c>
      <c r="AE95" s="533" t="n">
        <f aca="false">((AE$67-$H$4)/1000)*$N$20*(($C$8/70)^$Z$20)</f>
        <v>513.470384814816</v>
      </c>
      <c r="AF95" s="533" t="n">
        <f aca="false">((AF$67-$H$4)/1000)*$N$20*(($C$8/70)^$Z$20)</f>
        <v>533.219245769232</v>
      </c>
      <c r="AG95" s="533" t="n">
        <f aca="false">((AG$67-$H$4)/1000)*$N$20*(($C$8/70)^$Z$20)</f>
        <v>552.968106723648</v>
      </c>
      <c r="AH95" s="533" t="n">
        <f aca="false">((AH$67-$H$4)/1000)*$N$20*(($C$8/70)^$Z$20)</f>
        <v>572.716967678064</v>
      </c>
      <c r="AI95" s="533" t="n">
        <f aca="false">((AI$67-$H$4)/1000)*$N$20*(($C$8/70)^$Z$20)</f>
        <v>592.46582863248</v>
      </c>
      <c r="AJ95" s="533" t="n">
        <f aca="false">((AJ$67-$H$4)/1000)*$N$20*(($C$8/70)^$Z$20)</f>
        <v>612.214689586896</v>
      </c>
      <c r="AK95" s="533" t="n">
        <f aca="false">((AK$67-$H$4)/1000)*$N$20*(($C$8/70)^$Z$20)</f>
        <v>631.963550541312</v>
      </c>
      <c r="AL95" s="533" t="n">
        <f aca="false">((AL$67-$H$4)/1000)*$N$20*(($C$8/70)^$Z$20)</f>
        <v>651.712411495728</v>
      </c>
      <c r="AM95" s="533" t="n">
        <f aca="false">((AM$67-$H$4)/1000)*$N$20*(($C$8/70)^$Z$20)</f>
        <v>671.461272450144</v>
      </c>
      <c r="AN95" s="533" t="n">
        <f aca="false">((AN$67-$H$4)/1000)*$N$20*(($C$8/70)^$Z$20)</f>
        <v>691.21013340456</v>
      </c>
      <c r="AO95" s="533" t="n">
        <f aca="false">((AO$67-$H$4)/1000)*$N$20*(($C$8/70)^$Z$20)</f>
        <v>710.958994358976</v>
      </c>
      <c r="AP95" s="533" t="n">
        <f aca="false">((AP$67-$H$4)/1000)*$N$20*(($C$8/70)^$Z$20)</f>
        <v>730.707855313392</v>
      </c>
      <c r="AQ95" s="533" t="n">
        <f aca="false">((AQ$67-$H$4)/1000)*$N$20*(($C$8/70)^$Z$20)</f>
        <v>750.456716267808</v>
      </c>
      <c r="AR95" s="533" t="n">
        <f aca="false">((AR$67-$H$4)/1000)*$N$20*(($C$8/70)^$Z$20)</f>
        <v>770.205577222224</v>
      </c>
      <c r="AS95" s="533" t="n">
        <f aca="false">((AS$67-$H$4)/1000)*$N$20*(($C$8/70)^$Z$20)</f>
        <v>789.95443817664</v>
      </c>
      <c r="AT95" s="533" t="n">
        <f aca="false">((AT$67-$H$4)/1000)*$N$20*(($C$8/70)^$Z$20)</f>
        <v>809.703299131056</v>
      </c>
      <c r="AU95" s="533" t="n">
        <f aca="false">((AU$67-$H$4)/1000)*$N$20*(($C$8/70)^$Z$20)</f>
        <v>829.452160085472</v>
      </c>
      <c r="AV95" s="533" t="n">
        <f aca="false">((AV$67-$H$4)/1000)*$N$20*(($C$8/70)^$Z$20)</f>
        <v>849.201021039888</v>
      </c>
      <c r="AW95" s="533" t="n">
        <f aca="false">((AW$67-$H$4)/1000)*$N$20*(($C$8/70)^$Z$20)</f>
        <v>868.949881994304</v>
      </c>
      <c r="AX95" s="533" t="n">
        <f aca="false">((AX$67-$H$4)/1000)*$N$20*(($C$8/70)^$Z$20)</f>
        <v>888.69874294872</v>
      </c>
      <c r="AY95" s="533" t="n">
        <f aca="false">((AY$67-$H$4)/1000)*$N$20*(($C$8/70)^$Z$20)</f>
        <v>908.447603903136</v>
      </c>
      <c r="AZ95" s="533" t="n">
        <f aca="false">((AZ$67-$H$4)/1000)*$N$20*(($C$8/70)^$Z$20)</f>
        <v>928.196464857552</v>
      </c>
      <c r="BA95" s="533" t="n">
        <f aca="false">((BA$67-$H$4)/1000)*$N$20*(($C$8/70)^$Z$20)</f>
        <v>947.945325811968</v>
      </c>
      <c r="BB95" s="533" t="n">
        <f aca="false">((BB$67-$H$4)/1000)*$N$20*(($C$8/70)^$Z$20)</f>
        <v>967.694186766384</v>
      </c>
      <c r="BC95" s="533" t="n">
        <f aca="false">((BC$67-$H$4)/1000)*$N$20*(($C$8/70)^$Z$20)</f>
        <v>987.4430477208</v>
      </c>
      <c r="BD95" s="533" t="n">
        <f aca="false">((BD$67-$H$4)/1000)*$N$20*(($C$8/70)^$Z$20)</f>
        <v>1007.19190867522</v>
      </c>
      <c r="BE95" s="533" t="n">
        <f aca="false">((BE$67-$H$4)/1000)*$N$20*(($C$8/70)^$Z$20)</f>
        <v>1026.94076962963</v>
      </c>
      <c r="BF95" s="533" t="n">
        <f aca="false">((BF$67-$H$4)/1000)*$N$20*(($C$8/70)^$Z$20)</f>
        <v>1046.68963058405</v>
      </c>
    </row>
    <row r="96" customFormat="false" ht="15" hidden="false" customHeight="false" outlineLevel="0" collapsed="false">
      <c r="A96" s="472"/>
      <c r="B96" s="531" t="s">
        <v>278</v>
      </c>
      <c r="C96" s="531"/>
      <c r="D96" s="532" t="s">
        <v>246</v>
      </c>
      <c r="E96" s="528" t="n">
        <v>75</v>
      </c>
      <c r="F96" s="528" t="n">
        <v>300</v>
      </c>
      <c r="G96" s="532" t="s">
        <v>253</v>
      </c>
      <c r="H96" s="533" t="n">
        <f aca="false">((H$67-$H$4)/1000)*$O$20*(($C$8/70)^$AA20)</f>
        <v>79.344</v>
      </c>
      <c r="I96" s="533" t="n">
        <f aca="false">((I$67-$H$4)/1000)*$O$20*(($C$8/70)^$AA20)</f>
        <v>105.792</v>
      </c>
      <c r="J96" s="533" t="n">
        <f aca="false">((J$67-$H$4)/1000)*$O$20*(($C$8/70)^$AA20)</f>
        <v>132.24</v>
      </c>
      <c r="K96" s="533" t="n">
        <f aca="false">((K$67-$H$4)/1000)*$O$20*(($C$8/70)^$AA20)</f>
        <v>158.688</v>
      </c>
      <c r="L96" s="533" t="n">
        <f aca="false">((L$67-$H$4)/1000)*$O$20*(($C$8/70)^$AA20)</f>
        <v>185.136</v>
      </c>
      <c r="M96" s="533" t="n">
        <f aca="false">((M$67-$H$4)/1000)*$O$20*(($C$8/70)^$AA20)</f>
        <v>211.584</v>
      </c>
      <c r="N96" s="533" t="n">
        <f aca="false">((N$67-$H$4)/1000)*$O$20*(($C$8/70)^$AA20)</f>
        <v>238.032</v>
      </c>
      <c r="O96" s="533" t="n">
        <f aca="false">((O$67-$H$4)/1000)*$O$20*(($C$8/70)^$AA20)</f>
        <v>264.48</v>
      </c>
      <c r="P96" s="533" t="n">
        <f aca="false">((P$67-$H$4)/1000)*$O$20*(($C$8/70)^$AA20)</f>
        <v>290.928</v>
      </c>
      <c r="Q96" s="533" t="n">
        <f aca="false">((Q$67-$H$4)/1000)*$O$20*(($C$8/70)^$AA20)</f>
        <v>317.376</v>
      </c>
      <c r="R96" s="533" t="n">
        <f aca="false">((R$67-$H$4)/1000)*$O$20*(($C$8/70)^$AA20)</f>
        <v>343.824</v>
      </c>
      <c r="S96" s="533" t="n">
        <f aca="false">((S$67-$H$4)/1000)*$O$20*(($C$8/70)^$AA20)</f>
        <v>370.272</v>
      </c>
      <c r="T96" s="533" t="n">
        <f aca="false">((T$67-$H$4)/1000)*$O$20*(($C$8/70)^$AA20)</f>
        <v>396.72</v>
      </c>
      <c r="U96" s="533" t="n">
        <f aca="false">((U$67-$H$4)/1000)*$O$20*(($C$8/70)^$AA20)</f>
        <v>423.168</v>
      </c>
      <c r="V96" s="533" t="n">
        <f aca="false">((V$67-$H$4)/1000)*$O$20*(($C$8/70)^$AA20)</f>
        <v>449.616</v>
      </c>
      <c r="W96" s="533" t="n">
        <f aca="false">((W$67-$H$4)/1000)*$O$20*(($C$8/70)^$AA20)</f>
        <v>476.064</v>
      </c>
      <c r="X96" s="533" t="n">
        <f aca="false">((X$67-$H$4)/1000)*$O$20*(($C$8/70)^$AA20)</f>
        <v>502.512</v>
      </c>
      <c r="Y96" s="533" t="n">
        <f aca="false">((Y$67-$H$4)/1000)*$O$20*(($C$8/70)^$AA20)</f>
        <v>528.96</v>
      </c>
      <c r="Z96" s="533" t="n">
        <f aca="false">((Z$67-$H$4)/1000)*$O$20*(($C$8/70)^$AA20)</f>
        <v>555.408</v>
      </c>
      <c r="AA96" s="533" t="n">
        <f aca="false">((AA$67-$H$4)/1000)*$O$20*(($C$8/70)^$AA20)</f>
        <v>581.856</v>
      </c>
      <c r="AB96" s="533" t="n">
        <f aca="false">((AB$67-$H$4)/1000)*$O$20*(($C$8/70)^$AA20)</f>
        <v>608.304</v>
      </c>
      <c r="AC96" s="533" t="n">
        <f aca="false">((AC$67-$H$4)/1000)*$O$20*(($C$8/70)^$AA20)</f>
        <v>634.752</v>
      </c>
      <c r="AD96" s="533" t="n">
        <f aca="false">((AD$67-$H$4)/1000)*$O$20*(($C$8/70)^$AA20)</f>
        <v>661.2</v>
      </c>
      <c r="AE96" s="533" t="n">
        <f aca="false">((AE$67-$H$4)/1000)*$O$20*(($C$8/70)^$AA20)</f>
        <v>687.648</v>
      </c>
      <c r="AF96" s="533" t="n">
        <f aca="false">((AF$67-$H$4)/1000)*$O$20*(($C$8/70)^$AA20)</f>
        <v>714.096</v>
      </c>
      <c r="AG96" s="533" t="n">
        <f aca="false">((AG$67-$H$4)/1000)*$O$20*(($C$8/70)^$AA20)</f>
        <v>740.544</v>
      </c>
      <c r="AH96" s="533" t="n">
        <f aca="false">((AH$67-$H$4)/1000)*$O$20*(($C$8/70)^$AA20)</f>
        <v>766.992</v>
      </c>
      <c r="AI96" s="533" t="n">
        <f aca="false">((AI$67-$H$4)/1000)*$O$20*(($C$8/70)^$AA20)</f>
        <v>793.44</v>
      </c>
      <c r="AJ96" s="533" t="n">
        <f aca="false">((AJ$67-$H$4)/1000)*$O$20*(($C$8/70)^$AA20)</f>
        <v>819.888</v>
      </c>
      <c r="AK96" s="533" t="n">
        <f aca="false">((AK$67-$H$4)/1000)*$O$20*(($C$8/70)^$AA20)</f>
        <v>846.336</v>
      </c>
      <c r="AL96" s="533" t="n">
        <f aca="false">((AL$67-$H$4)/1000)*$O$20*(($C$8/70)^$AA20)</f>
        <v>872.784</v>
      </c>
      <c r="AM96" s="533" t="n">
        <f aca="false">((AM$67-$H$4)/1000)*$O$20*(($C$8/70)^$AA20)</f>
        <v>899.232</v>
      </c>
      <c r="AN96" s="533" t="n">
        <f aca="false">((AN$67-$H$4)/1000)*$O$20*(($C$8/70)^$AA20)</f>
        <v>925.68</v>
      </c>
      <c r="AO96" s="533" t="n">
        <f aca="false">((AO$67-$H$4)/1000)*$O$20*(($C$8/70)^$AA20)</f>
        <v>952.128</v>
      </c>
      <c r="AP96" s="533" t="n">
        <f aca="false">((AP$67-$H$4)/1000)*$O$20*(($C$8/70)^$AA20)</f>
        <v>978.576</v>
      </c>
      <c r="AQ96" s="533" t="n">
        <f aca="false">((AQ$67-$H$4)/1000)*$O$20*(($C$8/70)^$AA20)</f>
        <v>1005.024</v>
      </c>
      <c r="AR96" s="533" t="n">
        <f aca="false">((AR$67-$H$4)/1000)*$O$20*(($C$8/70)^$AA20)</f>
        <v>1031.472</v>
      </c>
      <c r="AS96" s="533" t="n">
        <f aca="false">((AS$67-$H$4)/1000)*$O$20*(($C$8/70)^$AA20)</f>
        <v>1057.92</v>
      </c>
      <c r="AT96" s="533" t="n">
        <f aca="false">((AT$67-$H$4)/1000)*$O$20*(($C$8/70)^$AA20)</f>
        <v>1084.368</v>
      </c>
      <c r="AU96" s="533" t="n">
        <f aca="false">((AU$67-$H$4)/1000)*$O$20*(($C$8/70)^$AA20)</f>
        <v>1110.816</v>
      </c>
      <c r="AV96" s="533" t="n">
        <f aca="false">((AV$67-$H$4)/1000)*$O$20*(($C$8/70)^$AA20)</f>
        <v>1137.264</v>
      </c>
      <c r="AW96" s="533" t="n">
        <f aca="false">((AW$67-$H$4)/1000)*$O$20*(($C$8/70)^$AA20)</f>
        <v>1163.712</v>
      </c>
      <c r="AX96" s="533" t="n">
        <f aca="false">((AX$67-$H$4)/1000)*$O$20*(($C$8/70)^$AA20)</f>
        <v>1190.16</v>
      </c>
      <c r="AY96" s="533" t="n">
        <f aca="false">((AY$67-$H$4)/1000)*$O$20*(($C$8/70)^$AA20)</f>
        <v>1216.608</v>
      </c>
      <c r="AZ96" s="533" t="n">
        <f aca="false">((AZ$67-$H$4)/1000)*$O$20*(($C$8/70)^$AA20)</f>
        <v>1243.056</v>
      </c>
      <c r="BA96" s="533" t="n">
        <f aca="false">((BA$67-$H$4)/1000)*$O$20*(($C$8/70)^$AA20)</f>
        <v>1269.504</v>
      </c>
      <c r="BB96" s="533" t="n">
        <f aca="false">((BB$67-$H$4)/1000)*$O$20*(($C$8/70)^$AA20)</f>
        <v>1295.952</v>
      </c>
      <c r="BC96" s="533" t="n">
        <f aca="false">((BC$67-$H$4)/1000)*$O$20*(($C$8/70)^$AA20)</f>
        <v>1322.4</v>
      </c>
      <c r="BD96" s="533" t="n">
        <f aca="false">((BD$67-$H$4)/1000)*$O$20*(($C$8/70)^$AA20)</f>
        <v>1348.848</v>
      </c>
      <c r="BE96" s="533" t="n">
        <f aca="false">((BE$67-$H$4)/1000)*$O$20*(($C$8/70)^$AA20)</f>
        <v>1375.296</v>
      </c>
      <c r="BF96" s="533" t="n">
        <f aca="false">((BF$67-$H$4)/1000)*$O$20*(($C$8/70)^$AA20)</f>
        <v>1401.744</v>
      </c>
    </row>
    <row r="97" customFormat="false" ht="15" hidden="false" customHeight="false" outlineLevel="0" collapsed="false">
      <c r="A97" s="472"/>
      <c r="B97" s="531" t="s">
        <v>279</v>
      </c>
      <c r="C97" s="531"/>
      <c r="D97" s="532" t="s">
        <v>246</v>
      </c>
      <c r="E97" s="528" t="n">
        <v>75</v>
      </c>
      <c r="F97" s="528" t="n">
        <v>360</v>
      </c>
      <c r="G97" s="532" t="s">
        <v>253</v>
      </c>
      <c r="H97" s="533" t="n">
        <f aca="false">((H$67-$H$4)/1000)*$Q$20*(($C$8/70)^$AC$20)</f>
        <v>85.22802</v>
      </c>
      <c r="I97" s="533" t="n">
        <f aca="false">((I$67-$H$4)/1000)*$Q$20*(($C$8/70)^$AC$20)</f>
        <v>113.63736</v>
      </c>
      <c r="J97" s="533" t="n">
        <f aca="false">((J$67-$H$4)/1000)*$Q$20*(($C$8/70)^$AC$20)</f>
        <v>142.0467</v>
      </c>
      <c r="K97" s="533" t="n">
        <f aca="false">((K$67-$H$4)/1000)*$Q$20*(($C$8/70)^$AC$20)</f>
        <v>170.45604</v>
      </c>
      <c r="L97" s="533" t="n">
        <f aca="false">((L$67-$H$4)/1000)*$Q$20*(($C$8/70)^$AC$20)</f>
        <v>198.86538</v>
      </c>
      <c r="M97" s="533" t="n">
        <f aca="false">((M$67-$H$4)/1000)*$Q$20*(($C$8/70)^$AC$20)</f>
        <v>227.27472</v>
      </c>
      <c r="N97" s="533" t="n">
        <f aca="false">((N$67-$H$4)/1000)*$Q$20*(($C$8/70)^$AC$20)</f>
        <v>255.68406</v>
      </c>
      <c r="O97" s="533" t="n">
        <f aca="false">((O$67-$H$4)/1000)*$Q$20*(($C$8/70)^$AC$20)</f>
        <v>284.0934</v>
      </c>
      <c r="P97" s="533" t="n">
        <f aca="false">((P$67-$H$4)/1000)*$Q$20*(($C$8/70)^$AC$20)</f>
        <v>312.50274</v>
      </c>
      <c r="Q97" s="533" t="n">
        <f aca="false">((Q$67-$H$4)/1000)*$Q$20*(($C$8/70)^$AC$20)</f>
        <v>340.91208</v>
      </c>
      <c r="R97" s="533" t="n">
        <f aca="false">((R$67-$H$4)/1000)*$Q$20*(($C$8/70)^$AC$20)</f>
        <v>369.32142</v>
      </c>
      <c r="S97" s="533" t="n">
        <f aca="false">((S$67-$H$4)/1000)*$Q$20*(($C$8/70)^$AC$20)</f>
        <v>397.73076</v>
      </c>
      <c r="T97" s="533" t="n">
        <f aca="false">((T$67-$H$4)/1000)*$Q$20*(($C$8/70)^$AC$20)</f>
        <v>426.1401</v>
      </c>
      <c r="U97" s="533" t="n">
        <f aca="false">((U$67-$H$4)/1000)*$Q$20*(($C$8/70)^$AC$20)</f>
        <v>454.54944</v>
      </c>
      <c r="V97" s="533" t="n">
        <f aca="false">((V$67-$H$4)/1000)*$Q$20*(($C$8/70)^$AC$20)</f>
        <v>482.95878</v>
      </c>
      <c r="W97" s="533" t="n">
        <f aca="false">((W$67-$H$4)/1000)*$Q$20*(($C$8/70)^$AC$20)</f>
        <v>511.36812</v>
      </c>
      <c r="X97" s="533" t="n">
        <f aca="false">((X$67-$H$4)/1000)*$Q$20*(($C$8/70)^$AC$20)</f>
        <v>539.77746</v>
      </c>
      <c r="Y97" s="533" t="n">
        <f aca="false">((Y$67-$H$4)/1000)*$Q$20*(($C$8/70)^$AC$20)</f>
        <v>568.1868</v>
      </c>
      <c r="Z97" s="533" t="n">
        <f aca="false">((Z$67-$H$4)/1000)*$Q$20*(($C$8/70)^$AC$20)</f>
        <v>596.59614</v>
      </c>
      <c r="AA97" s="533" t="n">
        <f aca="false">((AA$67-$H$4)/1000)*$Q$20*(($C$8/70)^$AC$20)</f>
        <v>625.00548</v>
      </c>
      <c r="AB97" s="533" t="n">
        <f aca="false">((AB$67-$H$4)/1000)*$Q$20*(($C$8/70)^$AC$20)</f>
        <v>653.41482</v>
      </c>
      <c r="AC97" s="533" t="n">
        <f aca="false">((AC$67-$H$4)/1000)*$Q$20*(($C$8/70)^$AC$20)</f>
        <v>681.82416</v>
      </c>
      <c r="AD97" s="533" t="n">
        <f aca="false">((AD$67-$H$4)/1000)*$Q$20*(($C$8/70)^$AC$20)</f>
        <v>710.2335</v>
      </c>
      <c r="AE97" s="533" t="n">
        <f aca="false">((AE$67-$H$4)/1000)*$Q$20*(($C$8/70)^$AC$20)</f>
        <v>738.64284</v>
      </c>
      <c r="AF97" s="533" t="n">
        <f aca="false">((AF$67-$H$4)/1000)*$Q$20*(($C$8/70)^$AC$20)</f>
        <v>767.05218</v>
      </c>
      <c r="AG97" s="533" t="n">
        <f aca="false">((AG$67-$H$4)/1000)*$Q$20*(($C$8/70)^$AC$20)</f>
        <v>795.46152</v>
      </c>
      <c r="AH97" s="533" t="n">
        <f aca="false">((AH$67-$H$4)/1000)*$Q$20*(($C$8/70)^$AC$20)</f>
        <v>823.87086</v>
      </c>
      <c r="AI97" s="533" t="n">
        <f aca="false">((AI$67-$H$4)/1000)*$Q$20*(($C$8/70)^$AC$20)</f>
        <v>852.2802</v>
      </c>
      <c r="AJ97" s="533" t="n">
        <f aca="false">((AJ$67-$H$4)/1000)*$Q$20*(($C$8/70)^$AC$20)</f>
        <v>880.68954</v>
      </c>
      <c r="AK97" s="533" t="n">
        <f aca="false">((AK$67-$H$4)/1000)*$Q$20*(($C$8/70)^$AC$20)</f>
        <v>909.09888</v>
      </c>
      <c r="AL97" s="533" t="n">
        <f aca="false">((AL$67-$H$4)/1000)*$Q$20*(($C$8/70)^$AC$20)</f>
        <v>937.50822</v>
      </c>
      <c r="AM97" s="533" t="n">
        <f aca="false">((AM$67-$H$4)/1000)*$Q$20*(($C$8/70)^$AC$20)</f>
        <v>965.91756</v>
      </c>
      <c r="AN97" s="533" t="n">
        <f aca="false">((AN$67-$H$4)/1000)*$Q$20*(($C$8/70)^$AC$20)</f>
        <v>994.3269</v>
      </c>
      <c r="AO97" s="533" t="n">
        <f aca="false">((AO$67-$H$4)/1000)*$Q$20*(($C$8/70)^$AC$20)</f>
        <v>1022.73624</v>
      </c>
      <c r="AP97" s="533" t="n">
        <f aca="false">((AP$67-$H$4)/1000)*$Q$20*(($C$8/70)^$AC$20)</f>
        <v>1051.14558</v>
      </c>
      <c r="AQ97" s="533" t="n">
        <f aca="false">((AQ$67-$H$4)/1000)*$Q$20*(($C$8/70)^$AC$20)</f>
        <v>1079.55492</v>
      </c>
      <c r="AR97" s="533" t="n">
        <f aca="false">((AR$67-$H$4)/1000)*$Q$20*(($C$8/70)^$AC$20)</f>
        <v>1107.96426</v>
      </c>
      <c r="AS97" s="533" t="n">
        <f aca="false">((AS$67-$H$4)/1000)*$Q$20*(($C$8/70)^$AC$20)</f>
        <v>1136.3736</v>
      </c>
      <c r="AT97" s="533" t="n">
        <f aca="false">((AT$67-$H$4)/1000)*$Q$20*(($C$8/70)^$AC$20)</f>
        <v>1164.78294</v>
      </c>
      <c r="AU97" s="533" t="n">
        <f aca="false">((AU$67-$H$4)/1000)*$Q$20*(($C$8/70)^$AC$20)</f>
        <v>1193.19228</v>
      </c>
      <c r="AV97" s="533" t="n">
        <f aca="false">((AV$67-$H$4)/1000)*$Q$20*(($C$8/70)^$AC$20)</f>
        <v>1221.60162</v>
      </c>
      <c r="AW97" s="533" t="n">
        <f aca="false">((AW$67-$H$4)/1000)*$Q$20*(($C$8/70)^$AC$20)</f>
        <v>1250.01096</v>
      </c>
      <c r="AX97" s="533" t="n">
        <f aca="false">((AX$67-$H$4)/1000)*$Q$20*(($C$8/70)^$AC$20)</f>
        <v>1278.4203</v>
      </c>
      <c r="AY97" s="533" t="n">
        <f aca="false">((AY$67-$H$4)/1000)*$Q$20*(($C$8/70)^$AC$20)</f>
        <v>1306.82964</v>
      </c>
      <c r="AZ97" s="533" t="n">
        <f aca="false">((AZ$67-$H$4)/1000)*$Q$20*(($C$8/70)^$AC$20)</f>
        <v>1335.23898</v>
      </c>
      <c r="BA97" s="533" t="n">
        <f aca="false">((BA$67-$H$4)/1000)*$Q$20*(($C$8/70)^$AC$20)</f>
        <v>1363.64832</v>
      </c>
      <c r="BB97" s="533" t="n">
        <f aca="false">((BB$67-$H$4)/1000)*$Q$20*(($C$8/70)^$AC$20)</f>
        <v>1392.05766</v>
      </c>
      <c r="BC97" s="533" t="n">
        <f aca="false">((BC$67-$H$4)/1000)*$Q$20*(($C$8/70)^$AC$20)</f>
        <v>1420.467</v>
      </c>
      <c r="BD97" s="533" t="n">
        <f aca="false">((BD$67-$H$4)/1000)*$Q$20*(($C$8/70)^$AC$20)</f>
        <v>1448.87634</v>
      </c>
      <c r="BE97" s="533" t="n">
        <f aca="false">((BE$67-$H$4)/1000)*$Q$20*(($C$8/70)^$AC$20)</f>
        <v>1477.28568</v>
      </c>
      <c r="BF97" s="533" t="n">
        <f aca="false">((BF$67-$H$4)/1000)*$Q$20*(($C$8/70)^$AC$20)</f>
        <v>1505.69502</v>
      </c>
    </row>
    <row r="98" customFormat="false" ht="15" hidden="false" customHeight="false" outlineLevel="0" collapsed="false">
      <c r="A98" s="472"/>
      <c r="B98" s="531" t="s">
        <v>280</v>
      </c>
      <c r="C98" s="531"/>
      <c r="D98" s="532" t="s">
        <v>246</v>
      </c>
      <c r="E98" s="528" t="n">
        <v>75</v>
      </c>
      <c r="F98" s="528" t="n">
        <v>400</v>
      </c>
      <c r="G98" s="532" t="s">
        <v>253</v>
      </c>
      <c r="H98" s="533" t="n">
        <f aca="false">((H$67-$H$4)/1000)*$R$20*(($C$8/70)^$AD$20)</f>
        <v>87.80384197872</v>
      </c>
      <c r="I98" s="533" t="n">
        <f aca="false">((I$67-$H$4)/1000)*$R$20*(($C$8/70)^$AD$20)</f>
        <v>117.07178930496</v>
      </c>
      <c r="J98" s="533" t="n">
        <f aca="false">((J$67-$H$4)/1000)*$R$20*(($C$8/70)^$AD$20)</f>
        <v>146.3397366312</v>
      </c>
      <c r="K98" s="533" t="n">
        <f aca="false">((K$67-$H$4)/1000)*$R$20*(($C$8/70)^$AD$20)</f>
        <v>175.60768395744</v>
      </c>
      <c r="L98" s="533" t="n">
        <f aca="false">((L$67-$H$4)/1000)*$R$20*(($C$8/70)^$AD$20)</f>
        <v>204.87563128368</v>
      </c>
      <c r="M98" s="533" t="n">
        <f aca="false">((M$67-$H$4)/1000)*$R$20*(($C$8/70)^$AD$20)</f>
        <v>234.14357860992</v>
      </c>
      <c r="N98" s="533" t="n">
        <f aca="false">((N$67-$H$4)/1000)*$R$20*(($C$8/70)^$AD$20)</f>
        <v>263.41152593616</v>
      </c>
      <c r="O98" s="533" t="n">
        <f aca="false">((O$67-$H$4)/1000)*$R$20*(($C$8/70)^$AD$20)</f>
        <v>292.6794732624</v>
      </c>
      <c r="P98" s="533" t="n">
        <f aca="false">((P$67-$H$4)/1000)*$R$20*(($C$8/70)^$AD$20)</f>
        <v>321.94742058864</v>
      </c>
      <c r="Q98" s="533" t="n">
        <f aca="false">((Q$67-$H$4)/1000)*$R$20*(($C$8/70)^$AD$20)</f>
        <v>351.21536791488</v>
      </c>
      <c r="R98" s="533" t="n">
        <f aca="false">((R$67-$H$4)/1000)*$R$20*(($C$8/70)^$AD$20)</f>
        <v>380.48331524112</v>
      </c>
      <c r="S98" s="533" t="n">
        <f aca="false">((S$67-$H$4)/1000)*$R$20*(($C$8/70)^$AD$20)</f>
        <v>409.75126256736</v>
      </c>
      <c r="T98" s="533" t="n">
        <f aca="false">((T$67-$H$4)/1000)*$R$20*(($C$8/70)^$AD$20)</f>
        <v>439.0192098936</v>
      </c>
      <c r="U98" s="533" t="n">
        <f aca="false">((U$67-$H$4)/1000)*$R$20*(($C$8/70)^$AD$20)</f>
        <v>468.28715721984</v>
      </c>
      <c r="V98" s="533" t="n">
        <f aca="false">((V$67-$H$4)/1000)*$R$20*(($C$8/70)^$AD$20)</f>
        <v>497.55510454608</v>
      </c>
      <c r="W98" s="533" t="n">
        <f aca="false">((W$67-$H$4)/1000)*$R$20*(($C$8/70)^$AD$20)</f>
        <v>526.82305187232</v>
      </c>
      <c r="X98" s="533" t="n">
        <f aca="false">((X$67-$H$4)/1000)*$R$20*(($C$8/70)^$AD$20)</f>
        <v>556.09099919856</v>
      </c>
      <c r="Y98" s="533" t="n">
        <f aca="false">((Y$67-$H$4)/1000)*$R$20*(($C$8/70)^$AD$20)</f>
        <v>585.3589465248</v>
      </c>
      <c r="Z98" s="533" t="n">
        <f aca="false">((Z$67-$H$4)/1000)*$R$20*(($C$8/70)^$AD$20)</f>
        <v>614.62689385104</v>
      </c>
      <c r="AA98" s="533" t="n">
        <f aca="false">((AA$67-$H$4)/1000)*$R$20*(($C$8/70)^$AD$20)</f>
        <v>643.89484117728</v>
      </c>
      <c r="AB98" s="533" t="n">
        <f aca="false">((AB$67-$H$4)/1000)*$R$20*(($C$8/70)^$AD$20)</f>
        <v>673.16278850352</v>
      </c>
      <c r="AC98" s="533" t="n">
        <f aca="false">((AC$67-$H$4)/1000)*$R$20*(($C$8/70)^$AD$20)</f>
        <v>702.43073582976</v>
      </c>
      <c r="AD98" s="533" t="n">
        <f aca="false">((AD$67-$H$4)/1000)*$R$20*(($C$8/70)^$AD$20)</f>
        <v>731.698683156</v>
      </c>
      <c r="AE98" s="533" t="n">
        <f aca="false">((AE$67-$H$4)/1000)*$R$20*(($C$8/70)^$AD$20)</f>
        <v>760.96663048224</v>
      </c>
      <c r="AF98" s="533" t="n">
        <f aca="false">((AF$67-$H$4)/1000)*$R$20*(($C$8/70)^$AD$20)</f>
        <v>790.23457780848</v>
      </c>
      <c r="AG98" s="533" t="n">
        <f aca="false">((AG$67-$H$4)/1000)*$R$20*(($C$8/70)^$AD$20)</f>
        <v>819.50252513472</v>
      </c>
      <c r="AH98" s="533" t="n">
        <f aca="false">((AH$67-$H$4)/1000)*$R$20*(($C$8/70)^$AD$20)</f>
        <v>848.77047246096</v>
      </c>
      <c r="AI98" s="533" t="n">
        <f aca="false">((AI$67-$H$4)/1000)*$R$20*(($C$8/70)^$AD$20)</f>
        <v>878.0384197872</v>
      </c>
      <c r="AJ98" s="533" t="n">
        <f aca="false">((AJ$67-$H$4)/1000)*$R$20*(($C$8/70)^$AD$20)</f>
        <v>907.30636711344</v>
      </c>
      <c r="AK98" s="533" t="n">
        <f aca="false">((AK$67-$H$4)/1000)*$R$20*(($C$8/70)^$AD$20)</f>
        <v>936.57431443968</v>
      </c>
      <c r="AL98" s="533" t="n">
        <f aca="false">((AL$67-$H$4)/1000)*$R$20*(($C$8/70)^$AD$20)</f>
        <v>965.84226176592</v>
      </c>
      <c r="AM98" s="533" t="n">
        <f aca="false">((AM$67-$H$4)/1000)*$R$20*(($C$8/70)^$AD$20)</f>
        <v>995.11020909216</v>
      </c>
      <c r="AN98" s="533" t="n">
        <f aca="false">((AN$67-$H$4)/1000)*$R$20*(($C$8/70)^$AD$20)</f>
        <v>1024.3781564184</v>
      </c>
      <c r="AO98" s="533" t="n">
        <f aca="false">((AO$67-$H$4)/1000)*$R$20*(($C$8/70)^$AD$20)</f>
        <v>1053.64610374464</v>
      </c>
      <c r="AP98" s="533" t="n">
        <f aca="false">((AP$67-$H$4)/1000)*$R$20*(($C$8/70)^$AD$20)</f>
        <v>1082.91405107088</v>
      </c>
      <c r="AQ98" s="533" t="n">
        <f aca="false">((AQ$67-$H$4)/1000)*$R$20*(($C$8/70)^$AD$20)</f>
        <v>1112.18199839712</v>
      </c>
      <c r="AR98" s="533" t="n">
        <f aca="false">((AR$67-$H$4)/1000)*$R$20*(($C$8/70)^$AD$20)</f>
        <v>1141.44994572336</v>
      </c>
      <c r="AS98" s="533" t="n">
        <f aca="false">((AS$67-$H$4)/1000)*$R$20*(($C$8/70)^$AD$20)</f>
        <v>1170.7178930496</v>
      </c>
      <c r="AT98" s="533" t="n">
        <f aca="false">((AT$67-$H$4)/1000)*$R$20*(($C$8/70)^$AD$20)</f>
        <v>1199.98584037584</v>
      </c>
      <c r="AU98" s="533" t="n">
        <f aca="false">((AU$67-$H$4)/1000)*$R$20*(($C$8/70)^$AD$20)</f>
        <v>1229.25378770208</v>
      </c>
      <c r="AV98" s="533" t="n">
        <f aca="false">((AV$67-$H$4)/1000)*$R$20*(($C$8/70)^$AD$20)</f>
        <v>1258.52173502832</v>
      </c>
      <c r="AW98" s="533" t="n">
        <f aca="false">((AW$67-$H$4)/1000)*$R$20*(($C$8/70)^$AD$20)</f>
        <v>1287.78968235456</v>
      </c>
      <c r="AX98" s="533" t="n">
        <f aca="false">((AX$67-$H$4)/1000)*$R$20*(($C$8/70)^$AD$20)</f>
        <v>1317.0576296808</v>
      </c>
      <c r="AY98" s="533" t="n">
        <f aca="false">((AY$67-$H$4)/1000)*$R$20*(($C$8/70)^$AD$20)</f>
        <v>1346.32557700704</v>
      </c>
      <c r="AZ98" s="533" t="n">
        <f aca="false">((AZ$67-$H$4)/1000)*$R$20*(($C$8/70)^$AD$20)</f>
        <v>1375.59352433328</v>
      </c>
      <c r="BA98" s="533" t="n">
        <f aca="false">((BA$67-$H$4)/1000)*$R$20*(($C$8/70)^$AD$20)</f>
        <v>1404.86147165952</v>
      </c>
      <c r="BB98" s="533" t="n">
        <f aca="false">((BB$67-$H$4)/1000)*$R$20*(($C$8/70)^$AD$20)</f>
        <v>1434.12941898576</v>
      </c>
      <c r="BC98" s="533" t="n">
        <f aca="false">((BC$67-$H$4)/1000)*$R$20*(($C$8/70)^$AD$20)</f>
        <v>1463.397366312</v>
      </c>
      <c r="BD98" s="533" t="n">
        <f aca="false">((BD$67-$H$4)/1000)*$R$20*(($C$8/70)^$AD$20)</f>
        <v>1492.66531363824</v>
      </c>
      <c r="BE98" s="533" t="n">
        <f aca="false">((BE$67-$H$4)/1000)*$R$20*(($C$8/70)^$AD$20)</f>
        <v>1521.93326096448</v>
      </c>
      <c r="BF98" s="533" t="n">
        <f aca="false">((BF$67-$H$4)/1000)*$R$20*(($C$8/70)^$AD$20)</f>
        <v>1551.20120829072</v>
      </c>
    </row>
    <row r="99" customFormat="false" ht="15.75" hidden="false" customHeight="false" outlineLevel="0" collapsed="false">
      <c r="A99" s="472"/>
      <c r="B99" s="534" t="s">
        <v>281</v>
      </c>
      <c r="C99" s="534"/>
      <c r="D99" s="535" t="s">
        <v>246</v>
      </c>
      <c r="E99" s="536" t="n">
        <v>75</v>
      </c>
      <c r="F99" s="536" t="n">
        <v>400</v>
      </c>
      <c r="G99" s="535" t="s">
        <v>273</v>
      </c>
      <c r="H99" s="537" t="n">
        <f aca="false">((H$67-$H$4)/1000)*$S$20*(($C$8/70)^$AE$20)</f>
        <v>114.3648</v>
      </c>
      <c r="I99" s="537" t="n">
        <f aca="false">((I$67-$H$4)/1000)*$S$20*(($C$8/70)^$AE$20)</f>
        <v>152.4864</v>
      </c>
      <c r="J99" s="537" t="n">
        <f aca="false">((J$67-$H$4)/1000)*$S$20*(($C$8/70)^$AE$20)</f>
        <v>190.608</v>
      </c>
      <c r="K99" s="537" t="n">
        <f aca="false">((K$67-$H$4)/1000)*$S$20*(($C$8/70)^$AE$20)</f>
        <v>228.7296</v>
      </c>
      <c r="L99" s="537" t="n">
        <f aca="false">((L$67-$H$4)/1000)*$S$20*(($C$8/70)^$AE$20)</f>
        <v>266.8512</v>
      </c>
      <c r="M99" s="537" t="n">
        <f aca="false">((M$67-$H$4)/1000)*$S$20*(($C$8/70)^$AE$20)</f>
        <v>304.9728</v>
      </c>
      <c r="N99" s="537" t="n">
        <f aca="false">((N$67-$H$4)/1000)*$S$20*(($C$8/70)^$AE$20)</f>
        <v>343.0944</v>
      </c>
      <c r="O99" s="537" t="n">
        <f aca="false">((O$67-$H$4)/1000)*$S$20*(($C$8/70)^$AE$20)</f>
        <v>381.216</v>
      </c>
      <c r="P99" s="537" t="n">
        <f aca="false">((P$67-$H$4)/1000)*$S$20*(($C$8/70)^$AE$20)</f>
        <v>419.3376</v>
      </c>
      <c r="Q99" s="537" t="n">
        <f aca="false">((Q$67-$H$4)/1000)*$S$20*(($C$8/70)^$AE$20)</f>
        <v>457.4592</v>
      </c>
      <c r="R99" s="537" t="n">
        <f aca="false">((R$67-$H$4)/1000)*$S$20*(($C$8/70)^$AE$20)</f>
        <v>495.5808</v>
      </c>
      <c r="S99" s="537" t="n">
        <f aca="false">((S$67-$H$4)/1000)*$S$20*(($C$8/70)^$AE$20)</f>
        <v>533.7024</v>
      </c>
      <c r="T99" s="537" t="n">
        <f aca="false">((T$67-$H$4)/1000)*$S$20*(($C$8/70)^$AE$20)</f>
        <v>571.824</v>
      </c>
      <c r="U99" s="537" t="n">
        <f aca="false">((U$67-$H$4)/1000)*$S$20*(($C$8/70)^$AE$20)</f>
        <v>609.9456</v>
      </c>
      <c r="V99" s="537" t="n">
        <f aca="false">((V$67-$H$4)/1000)*$S$20*(($C$8/70)^$AE$20)</f>
        <v>648.0672</v>
      </c>
      <c r="W99" s="537" t="n">
        <f aca="false">((W$67-$H$4)/1000)*$S$20*(($C$8/70)^$AE$20)</f>
        <v>686.1888</v>
      </c>
      <c r="X99" s="537" t="n">
        <f aca="false">((X$67-$H$4)/1000)*$S$20*(($C$8/70)^$AE$20)</f>
        <v>724.3104</v>
      </c>
      <c r="Y99" s="537" t="n">
        <f aca="false">((Y$67-$H$4)/1000)*$S$20*(($C$8/70)^$AE$20)</f>
        <v>762.432</v>
      </c>
      <c r="Z99" s="537" t="n">
        <f aca="false">((Z$67-$H$4)/1000)*$S$20*(($C$8/70)^$AE$20)</f>
        <v>800.5536</v>
      </c>
      <c r="AA99" s="537" t="n">
        <f aca="false">((AA$67-$H$4)/1000)*$S$20*(($C$8/70)^$AE$20)</f>
        <v>838.6752</v>
      </c>
      <c r="AB99" s="537" t="n">
        <f aca="false">((AB$67-$H$4)/1000)*$S$20*(($C$8/70)^$AE$20)</f>
        <v>876.7968</v>
      </c>
      <c r="AC99" s="537" t="n">
        <f aca="false">((AC$67-$H$4)/1000)*$S$20*(($C$8/70)^$AE$20)</f>
        <v>914.9184</v>
      </c>
      <c r="AD99" s="537" t="n">
        <f aca="false">((AD$67-$H$4)/1000)*$S$20*(($C$8/70)^$AE$20)</f>
        <v>953.04</v>
      </c>
      <c r="AE99" s="537" t="n">
        <f aca="false">((AE$67-$H$4)/1000)*$S$20*(($C$8/70)^$AE$20)</f>
        <v>991.1616</v>
      </c>
      <c r="AF99" s="537" t="n">
        <f aca="false">((AF$67-$H$4)/1000)*$S$20*(($C$8/70)^$AE$20)</f>
        <v>1029.2832</v>
      </c>
      <c r="AG99" s="537" t="n">
        <f aca="false">((AG$67-$H$4)/1000)*$S$20*(($C$8/70)^$AE$20)</f>
        <v>1067.4048</v>
      </c>
      <c r="AH99" s="537" t="n">
        <f aca="false">((AH$67-$H$4)/1000)*$S$20*(($C$8/70)^$AE$20)</f>
        <v>1105.5264</v>
      </c>
      <c r="AI99" s="537" t="n">
        <f aca="false">((AI$67-$H$4)/1000)*$S$20*(($C$8/70)^$AE$20)</f>
        <v>1143.648</v>
      </c>
      <c r="AJ99" s="537" t="n">
        <f aca="false">((AJ$67-$H$4)/1000)*$S$20*(($C$8/70)^$AE$20)</f>
        <v>1181.7696</v>
      </c>
      <c r="AK99" s="537" t="n">
        <f aca="false">((AK$67-$H$4)/1000)*$S$20*(($C$8/70)^$AE$20)</f>
        <v>1219.8912</v>
      </c>
      <c r="AL99" s="537" t="n">
        <f aca="false">((AL$67-$H$4)/1000)*$S$20*(($C$8/70)^$AE$20)</f>
        <v>1258.0128</v>
      </c>
      <c r="AM99" s="537" t="n">
        <f aca="false">((AM$67-$H$4)/1000)*$S$20*(($C$8/70)^$AE$20)</f>
        <v>1296.1344</v>
      </c>
      <c r="AN99" s="537" t="n">
        <f aca="false">((AN$67-$H$4)/1000)*$S$20*(($C$8/70)^$AE$20)</f>
        <v>1334.256</v>
      </c>
      <c r="AO99" s="537" t="n">
        <f aca="false">((AO$67-$H$4)/1000)*$S$20*(($C$8/70)^$AE$20)</f>
        <v>1372.3776</v>
      </c>
      <c r="AP99" s="537" t="n">
        <f aca="false">((AP$67-$H$4)/1000)*$S$20*(($C$8/70)^$AE$20)</f>
        <v>1410.4992</v>
      </c>
      <c r="AQ99" s="537" t="n">
        <f aca="false">((AQ$67-$H$4)/1000)*$S$20*(($C$8/70)^$AE$20)</f>
        <v>1448.6208</v>
      </c>
      <c r="AR99" s="537" t="n">
        <f aca="false">((AR$67-$H$4)/1000)*$S$20*(($C$8/70)^$AE$20)</f>
        <v>1486.7424</v>
      </c>
      <c r="AS99" s="537" t="n">
        <f aca="false">((AS$67-$H$4)/1000)*$S$20*(($C$8/70)^$AE$20)</f>
        <v>1524.864</v>
      </c>
      <c r="AT99" s="537" t="n">
        <f aca="false">((AT$67-$H$4)/1000)*$S$20*(($C$8/70)^$AE$20)</f>
        <v>1562.9856</v>
      </c>
      <c r="AU99" s="537" t="n">
        <f aca="false">((AU$67-$H$4)/1000)*$S$20*(($C$8/70)^$AE$20)</f>
        <v>1601.1072</v>
      </c>
      <c r="AV99" s="537" t="n">
        <f aca="false">((AV$67-$H$4)/1000)*$S$20*(($C$8/70)^$AE$20)</f>
        <v>1639.2288</v>
      </c>
      <c r="AW99" s="537" t="n">
        <f aca="false">((AW$67-$H$4)/1000)*$S$20*(($C$8/70)^$AE$20)</f>
        <v>1677.3504</v>
      </c>
      <c r="AX99" s="537" t="n">
        <f aca="false">((AX$67-$H$4)/1000)*$S$20*(($C$8/70)^$AE$20)</f>
        <v>1715.472</v>
      </c>
      <c r="AY99" s="537" t="n">
        <f aca="false">((AY$67-$H$4)/1000)*$S$20*(($C$8/70)^$AE$20)</f>
        <v>1753.5936</v>
      </c>
      <c r="AZ99" s="537" t="n">
        <f aca="false">((AZ$67-$H$4)/1000)*$S$20*(($C$8/70)^$AE$20)</f>
        <v>1791.7152</v>
      </c>
      <c r="BA99" s="537" t="n">
        <f aca="false">((BA$67-$H$4)/1000)*$S$20*(($C$8/70)^$AE$20)</f>
        <v>1829.8368</v>
      </c>
      <c r="BB99" s="537" t="n">
        <f aca="false">((BB$67-$H$4)/1000)*$S$20*(($C$8/70)^$AE$20)</f>
        <v>1867.9584</v>
      </c>
      <c r="BC99" s="537" t="n">
        <f aca="false">((BC$67-$H$4)/1000)*$S$20*(($C$8/70)^$AE$20)</f>
        <v>1906.08</v>
      </c>
      <c r="BD99" s="537" t="n">
        <f aca="false">((BD$67-$H$4)/1000)*$S$20*(($C$8/70)^$AE$20)</f>
        <v>1944.2016</v>
      </c>
      <c r="BE99" s="537" t="n">
        <f aca="false">((BE$67-$H$4)/1000)*$S$20*(($C$8/70)^$AE$20)</f>
        <v>1982.3232</v>
      </c>
      <c r="BF99" s="537" t="n">
        <f aca="false">((BF$67-$H$4)/1000)*$S$20*(($C$8/70)^$AE$20)</f>
        <v>2020.4448</v>
      </c>
    </row>
    <row r="100" customFormat="false" ht="15" hidden="false" customHeight="false" outlineLevel="0" collapsed="false">
      <c r="A100" s="472"/>
      <c r="B100" s="538" t="s">
        <v>282</v>
      </c>
      <c r="C100" s="538"/>
      <c r="D100" s="539" t="s">
        <v>246</v>
      </c>
      <c r="E100" s="540" t="n">
        <v>80</v>
      </c>
      <c r="F100" s="540" t="n">
        <v>160</v>
      </c>
      <c r="G100" s="541" t="s">
        <v>248</v>
      </c>
      <c r="H100" s="542" t="n">
        <f aca="false">((H$67-$H$4)/1000)*$K21*(($C$8/70)^$W$21)</f>
        <v>47.2483156917024</v>
      </c>
      <c r="I100" s="542" t="n">
        <f aca="false">((I$67-$H$4)/1000)*$K21*(($C$8/70)^$W$21)</f>
        <v>62.9977542556032</v>
      </c>
      <c r="J100" s="542" t="n">
        <f aca="false">((J$67-$H$4)/1000)*$K21*(($C$8/70)^$W$21)</f>
        <v>78.747192819504</v>
      </c>
      <c r="K100" s="542" t="n">
        <f aca="false">((K$67-$H$4)/1000)*$K21*(($C$8/70)^$W$21)</f>
        <v>94.4966313834048</v>
      </c>
      <c r="L100" s="542" t="n">
        <f aca="false">((L$67-$H$4)/1000)*$K21*(($C$8/70)^$W$21)</f>
        <v>110.246069947306</v>
      </c>
      <c r="M100" s="542" t="n">
        <f aca="false">((M$67-$H$4)/1000)*$K21*(($C$8/70)^$W$21)</f>
        <v>125.995508511206</v>
      </c>
      <c r="N100" s="542" t="n">
        <f aca="false">((N$67-$H$4)/1000)*$K21*(($C$8/70)^$W$21)</f>
        <v>141.744947075107</v>
      </c>
      <c r="O100" s="542" t="n">
        <f aca="false">((O$67-$H$4)/1000)*$K21*(($C$8/70)^$W$21)</f>
        <v>157.494385639008</v>
      </c>
      <c r="P100" s="542" t="n">
        <f aca="false">((P$67-$H$4)/1000)*$K21*(($C$8/70)^$W$21)</f>
        <v>173.243824202909</v>
      </c>
      <c r="Q100" s="542" t="n">
        <f aca="false">((Q$67-$H$4)/1000)*$K21*(($C$8/70)^$W$21)</f>
        <v>188.99326276681</v>
      </c>
      <c r="R100" s="542" t="n">
        <f aca="false">((R$67-$H$4)/1000)*$K21*(($C$8/70)^$W$21)</f>
        <v>204.74270133071</v>
      </c>
      <c r="S100" s="542" t="n">
        <f aca="false">((S$67-$H$4)/1000)*$K21*(($C$8/70)^$W$21)</f>
        <v>220.492139894611</v>
      </c>
      <c r="T100" s="542" t="n">
        <f aca="false">((T$67-$H$4)/1000)*$K21*(($C$8/70)^$W$21)</f>
        <v>236.241578458512</v>
      </c>
      <c r="U100" s="542" t="n">
        <f aca="false">((U$67-$H$4)/1000)*$K21*(($C$8/70)^$W$21)</f>
        <v>251.991017022413</v>
      </c>
      <c r="V100" s="542" t="n">
        <f aca="false">((V$67-$H$4)/1000)*$K21*(($C$8/70)^$W$21)</f>
        <v>267.740455586314</v>
      </c>
      <c r="W100" s="542" t="n">
        <f aca="false">((W$67-$H$4)/1000)*$K21*(($C$8/70)^$W$21)</f>
        <v>283.489894150214</v>
      </c>
      <c r="X100" s="542" t="n">
        <f aca="false">((X$67-$H$4)/1000)*$K21*(($C$8/70)^$W$21)</f>
        <v>299.239332714115</v>
      </c>
      <c r="Y100" s="542" t="n">
        <f aca="false">((Y$67-$H$4)/1000)*$K21*(($C$8/70)^$W$21)</f>
        <v>314.988771278016</v>
      </c>
      <c r="Z100" s="542" t="n">
        <f aca="false">((Z$67-$H$4)/1000)*$K21*(($C$8/70)^$W$21)</f>
        <v>330.738209841917</v>
      </c>
      <c r="AA100" s="542" t="n">
        <f aca="false">((AA$67-$H$4)/1000)*$K21*(($C$8/70)^$W$21)</f>
        <v>346.487648405818</v>
      </c>
      <c r="AB100" s="542" t="n">
        <f aca="false">((AB$67-$H$4)/1000)*$K21*(($C$8/70)^$W$21)</f>
        <v>362.237086969718</v>
      </c>
      <c r="AC100" s="542" t="n">
        <f aca="false">((AC$67-$H$4)/1000)*$K21*(($C$8/70)^$W$21)</f>
        <v>377.986525533619</v>
      </c>
      <c r="AD100" s="542" t="n">
        <f aca="false">((AD$67-$H$4)/1000)*$K21*(($C$8/70)^$W$21)</f>
        <v>393.73596409752</v>
      </c>
      <c r="AE100" s="542" t="n">
        <f aca="false">((AE$67-$H$4)/1000)*$K21*(($C$8/70)^$W$21)</f>
        <v>409.485402661421</v>
      </c>
      <c r="AF100" s="542" t="n">
        <f aca="false">((AF$67-$H$4)/1000)*$K21*(($C$8/70)^$W$21)</f>
        <v>425.234841225322</v>
      </c>
      <c r="AG100" s="542" t="n">
        <f aca="false">((AG$67-$H$4)/1000)*$K21*(($C$8/70)^$W$21)</f>
        <v>440.984279789222</v>
      </c>
      <c r="AH100" s="542" t="n">
        <f aca="false">((AH$67-$H$4)/1000)*$K21*(($C$8/70)^$W$21)</f>
        <v>456.733718353123</v>
      </c>
      <c r="AI100" s="542" t="n">
        <f aca="false">((AI$67-$H$4)/1000)*$K21*(($C$8/70)^$W$21)</f>
        <v>472.483156917024</v>
      </c>
      <c r="AJ100" s="542" t="n">
        <f aca="false">((AJ$67-$H$4)/1000)*$K21*(($C$8/70)^$W$21)</f>
        <v>488.232595480925</v>
      </c>
      <c r="AK100" s="542" t="n">
        <f aca="false">((AK$67-$H$4)/1000)*$K21*(($C$8/70)^$W$21)</f>
        <v>503.982034044826</v>
      </c>
      <c r="AL100" s="542" t="n">
        <f aca="false">((AL$67-$H$4)/1000)*$K21*(($C$8/70)^$W$21)</f>
        <v>519.731472608726</v>
      </c>
      <c r="AM100" s="542" t="n">
        <f aca="false">((AM$67-$H$4)/1000)*$K21*(($C$8/70)^$W$21)</f>
        <v>535.480911172627</v>
      </c>
      <c r="AN100" s="542" t="n">
        <f aca="false">((AN$67-$H$4)/1000)*$K21*(($C$8/70)^$W$21)</f>
        <v>551.230349736528</v>
      </c>
      <c r="AO100" s="542" t="n">
        <f aca="false">((AO$67-$H$4)/1000)*$K21*(($C$8/70)^$W$21)</f>
        <v>566.979788300429</v>
      </c>
      <c r="AP100" s="542" t="n">
        <f aca="false">((AP$67-$H$4)/1000)*$K21*(($C$8/70)^$W$21)</f>
        <v>582.72922686433</v>
      </c>
      <c r="AQ100" s="542" t="n">
        <f aca="false">((AQ$67-$H$4)/1000)*$K21*(($C$8/70)^$W$21)</f>
        <v>598.47866542823</v>
      </c>
      <c r="AR100" s="542" t="n">
        <f aca="false">((AR$67-$H$4)/1000)*$K21*(($C$8/70)^$W$21)</f>
        <v>614.228103992131</v>
      </c>
      <c r="AS100" s="542" t="n">
        <f aca="false">((AS$67-$H$4)/1000)*$K21*(($C$8/70)^$W$21)</f>
        <v>629.977542556032</v>
      </c>
      <c r="AT100" s="542" t="n">
        <f aca="false">((AT$67-$H$4)/1000)*$K21*(($C$8/70)^$W$21)</f>
        <v>645.726981119933</v>
      </c>
      <c r="AU100" s="542" t="n">
        <f aca="false">((AU$67-$H$4)/1000)*$K21*(($C$8/70)^$W$21)</f>
        <v>661.476419683834</v>
      </c>
      <c r="AV100" s="542" t="n">
        <f aca="false">((AV$67-$H$4)/1000)*$K21*(($C$8/70)^$W$21)</f>
        <v>677.225858247734</v>
      </c>
      <c r="AW100" s="542" t="n">
        <f aca="false">((AW$67-$H$4)/1000)*$K21*(($C$8/70)^$W$21)</f>
        <v>692.975296811635</v>
      </c>
      <c r="AX100" s="542" t="n">
        <f aca="false">((AX$67-$H$4)/1000)*$K21*(($C$8/70)^$W$21)</f>
        <v>708.724735375536</v>
      </c>
      <c r="AY100" s="542" t="n">
        <f aca="false">((AY$67-$H$4)/1000)*$K21*(($C$8/70)^$W$21)</f>
        <v>724.474173939437</v>
      </c>
      <c r="AZ100" s="542" t="n">
        <f aca="false">((AZ$67-$H$4)/1000)*$K21*(($C$8/70)^$W$21)</f>
        <v>740.223612503338</v>
      </c>
      <c r="BA100" s="542" t="n">
        <f aca="false">((BA$67-$H$4)/1000)*$K21*(($C$8/70)^$W$21)</f>
        <v>755.973051067238</v>
      </c>
      <c r="BB100" s="542" t="n">
        <f aca="false">((BB$67-$H$4)/1000)*$K21*(($C$8/70)^$W$21)</f>
        <v>771.722489631139</v>
      </c>
      <c r="BC100" s="542" t="n">
        <f aca="false">((BC$67-$H$4)/1000)*$K21*(($C$8/70)^$W$21)</f>
        <v>787.47192819504</v>
      </c>
      <c r="BD100" s="542" t="n">
        <f aca="false">((BD$67-$H$4)/1000)*$K21*(($C$8/70)^$W$21)</f>
        <v>803.221366758941</v>
      </c>
      <c r="BE100" s="542" t="n">
        <f aca="false">((BE$67-$H$4)/1000)*$K21*(($C$8/70)^$W$21)</f>
        <v>818.970805322842</v>
      </c>
      <c r="BF100" s="542" t="n">
        <f aca="false">((BF$67-$H$4)/1000)*$K21*(($C$8/70)^$W$21)</f>
        <v>834.720243886742</v>
      </c>
    </row>
    <row r="101" customFormat="false" ht="15" hidden="false" customHeight="false" outlineLevel="0" collapsed="false">
      <c r="A101" s="472"/>
      <c r="B101" s="543" t="s">
        <v>283</v>
      </c>
      <c r="C101" s="543"/>
      <c r="D101" s="544" t="s">
        <v>246</v>
      </c>
      <c r="E101" s="545" t="n">
        <v>80</v>
      </c>
      <c r="F101" s="545" t="n">
        <v>200</v>
      </c>
      <c r="G101" s="546" t="s">
        <v>248</v>
      </c>
      <c r="H101" s="547" t="n">
        <f aca="false">((H$67-$H$4)/1000)*$L$21*(($C$8/70)^$X$21)</f>
        <v>53.69126783148</v>
      </c>
      <c r="I101" s="547" t="n">
        <f aca="false">((I$67-$H$4)/1000)*$L$21*(($C$8/70)^$X$21)</f>
        <v>71.58835710864</v>
      </c>
      <c r="J101" s="547" t="n">
        <f aca="false">((J$67-$H$4)/1000)*$L$21*(($C$8/70)^$X$21)</f>
        <v>89.4854463858</v>
      </c>
      <c r="K101" s="547" t="n">
        <f aca="false">((K$67-$H$4)/1000)*$L$21*(($C$8/70)^$X$21)</f>
        <v>107.38253566296</v>
      </c>
      <c r="L101" s="547" t="n">
        <f aca="false">((L$67-$H$4)/1000)*$L$21*(($C$8/70)^$X$21)</f>
        <v>125.27962494012</v>
      </c>
      <c r="M101" s="547" t="n">
        <f aca="false">((M$67-$H$4)/1000)*$L$21*(($C$8/70)^$X$21)</f>
        <v>143.17671421728</v>
      </c>
      <c r="N101" s="547" t="n">
        <f aca="false">((N$67-$H$4)/1000)*$L$21*(($C$8/70)^$X$21)</f>
        <v>161.07380349444</v>
      </c>
      <c r="O101" s="547" t="n">
        <f aca="false">((O$67-$H$4)/1000)*$L$21*(($C$8/70)^$X$21)</f>
        <v>178.9708927716</v>
      </c>
      <c r="P101" s="547" t="n">
        <f aca="false">((P$67-$H$4)/1000)*$L$21*(($C$8/70)^$X$21)</f>
        <v>196.86798204876</v>
      </c>
      <c r="Q101" s="547" t="n">
        <f aca="false">((Q$67-$H$4)/1000)*$L$21*(($C$8/70)^$X$21)</f>
        <v>214.76507132592</v>
      </c>
      <c r="R101" s="547" t="n">
        <f aca="false">((R$67-$H$4)/1000)*$L$21*(($C$8/70)^$X$21)</f>
        <v>232.66216060308</v>
      </c>
      <c r="S101" s="547" t="n">
        <f aca="false">((S$67-$H$4)/1000)*$L$21*(($C$8/70)^$X$21)</f>
        <v>250.55924988024</v>
      </c>
      <c r="T101" s="547" t="n">
        <f aca="false">((T$67-$H$4)/1000)*$L$21*(($C$8/70)^$X$21)</f>
        <v>268.4563391574</v>
      </c>
      <c r="U101" s="547" t="n">
        <f aca="false">((U$67-$H$4)/1000)*$L$21*(($C$8/70)^$X$21)</f>
        <v>286.35342843456</v>
      </c>
      <c r="V101" s="547" t="n">
        <f aca="false">((V$67-$H$4)/1000)*$L$21*(($C$8/70)^$X$21)</f>
        <v>304.25051771172</v>
      </c>
      <c r="W101" s="547" t="n">
        <f aca="false">((W$67-$H$4)/1000)*$L$21*(($C$8/70)^$X$21)</f>
        <v>322.14760698888</v>
      </c>
      <c r="X101" s="547" t="n">
        <f aca="false">((X$67-$H$4)/1000)*$L$21*(($C$8/70)^$X$21)</f>
        <v>340.04469626604</v>
      </c>
      <c r="Y101" s="547" t="n">
        <f aca="false">((Y$67-$H$4)/1000)*$L$21*(($C$8/70)^$X$21)</f>
        <v>357.9417855432</v>
      </c>
      <c r="Z101" s="547" t="n">
        <f aca="false">((Z$67-$H$4)/1000)*$L$21*(($C$8/70)^$X$21)</f>
        <v>375.83887482036</v>
      </c>
      <c r="AA101" s="547" t="n">
        <f aca="false">((AA$67-$H$4)/1000)*$L$21*(($C$8/70)^$X$21)</f>
        <v>393.73596409752</v>
      </c>
      <c r="AB101" s="547" t="n">
        <f aca="false">((AB$67-$H$4)/1000)*$L$21*(($C$8/70)^$X$21)</f>
        <v>411.63305337468</v>
      </c>
      <c r="AC101" s="547" t="n">
        <f aca="false">((AC$67-$H$4)/1000)*$L$21*(($C$8/70)^$X$21)</f>
        <v>429.53014265184</v>
      </c>
      <c r="AD101" s="547" t="n">
        <f aca="false">((AD$67-$H$4)/1000)*$L$21*(($C$8/70)^$X$21)</f>
        <v>447.427231929</v>
      </c>
      <c r="AE101" s="547" t="n">
        <f aca="false">((AE$67-$H$4)/1000)*$L$21*(($C$8/70)^$X$21)</f>
        <v>465.32432120616</v>
      </c>
      <c r="AF101" s="547" t="n">
        <f aca="false">((AF$67-$H$4)/1000)*$L$21*(($C$8/70)^$X$21)</f>
        <v>483.22141048332</v>
      </c>
      <c r="AG101" s="547" t="n">
        <f aca="false">((AG$67-$H$4)/1000)*$L$21*(($C$8/70)^$X$21)</f>
        <v>501.11849976048</v>
      </c>
      <c r="AH101" s="547" t="n">
        <f aca="false">((AH$67-$H$4)/1000)*$L$21*(($C$8/70)^$X$21)</f>
        <v>519.01558903764</v>
      </c>
      <c r="AI101" s="547" t="n">
        <f aca="false">((AI$67-$H$4)/1000)*$L$21*(($C$8/70)^$X$21)</f>
        <v>536.9126783148</v>
      </c>
      <c r="AJ101" s="547" t="n">
        <f aca="false">((AJ$67-$H$4)/1000)*$L$21*(($C$8/70)^$X$21)</f>
        <v>554.80976759196</v>
      </c>
      <c r="AK101" s="547" t="n">
        <f aca="false">((AK$67-$H$4)/1000)*$L$21*(($C$8/70)^$X$21)</f>
        <v>572.70685686912</v>
      </c>
      <c r="AL101" s="547" t="n">
        <f aca="false">((AL$67-$H$4)/1000)*$L$21*(($C$8/70)^$X$21)</f>
        <v>590.60394614628</v>
      </c>
      <c r="AM101" s="547" t="n">
        <f aca="false">((AM$67-$H$4)/1000)*$L$21*(($C$8/70)^$X$21)</f>
        <v>608.50103542344</v>
      </c>
      <c r="AN101" s="547" t="n">
        <f aca="false">((AN$67-$H$4)/1000)*$L$21*(($C$8/70)^$X$21)</f>
        <v>626.3981247006</v>
      </c>
      <c r="AO101" s="547" t="n">
        <f aca="false">((AO$67-$H$4)/1000)*$L$21*(($C$8/70)^$X$21)</f>
        <v>644.29521397776</v>
      </c>
      <c r="AP101" s="547" t="n">
        <f aca="false">((AP$67-$H$4)/1000)*$L$21*(($C$8/70)^$X$21)</f>
        <v>662.19230325492</v>
      </c>
      <c r="AQ101" s="547" t="n">
        <f aca="false">((AQ$67-$H$4)/1000)*$L$21*(($C$8/70)^$X$21)</f>
        <v>680.08939253208</v>
      </c>
      <c r="AR101" s="547" t="n">
        <f aca="false">((AR$67-$H$4)/1000)*$L$21*(($C$8/70)^$X$21)</f>
        <v>697.98648180924</v>
      </c>
      <c r="AS101" s="547" t="n">
        <f aca="false">((AS$67-$H$4)/1000)*$L$21*(($C$8/70)^$X$21)</f>
        <v>715.8835710864</v>
      </c>
      <c r="AT101" s="547" t="n">
        <f aca="false">((AT$67-$H$4)/1000)*$L$21*(($C$8/70)^$X$21)</f>
        <v>733.78066036356</v>
      </c>
      <c r="AU101" s="547" t="n">
        <f aca="false">((AU$67-$H$4)/1000)*$L$21*(($C$8/70)^$X$21)</f>
        <v>751.67774964072</v>
      </c>
      <c r="AV101" s="547" t="n">
        <f aca="false">((AV$67-$H$4)/1000)*$L$21*(($C$8/70)^$X$21)</f>
        <v>769.57483891788</v>
      </c>
      <c r="AW101" s="547" t="n">
        <f aca="false">((AW$67-$H$4)/1000)*$L$21*(($C$8/70)^$X$21)</f>
        <v>787.47192819504</v>
      </c>
      <c r="AX101" s="547" t="n">
        <f aca="false">((AX$67-$H$4)/1000)*$L$21*(($C$8/70)^$X$21)</f>
        <v>805.3690174722</v>
      </c>
      <c r="AY101" s="547" t="n">
        <f aca="false">((AY$67-$H$4)/1000)*$L$21*(($C$8/70)^$X$21)</f>
        <v>823.26610674936</v>
      </c>
      <c r="AZ101" s="547" t="n">
        <f aca="false">((AZ$67-$H$4)/1000)*$L$21*(($C$8/70)^$X$21)</f>
        <v>841.16319602652</v>
      </c>
      <c r="BA101" s="547" t="n">
        <f aca="false">((BA$67-$H$4)/1000)*$L$21*(($C$8/70)^$X$21)</f>
        <v>859.06028530368</v>
      </c>
      <c r="BB101" s="547" t="n">
        <f aca="false">((BB$67-$H$4)/1000)*$L$21*(($C$8/70)^$X$21)</f>
        <v>876.95737458084</v>
      </c>
      <c r="BC101" s="547" t="n">
        <f aca="false">((BC$67-$H$4)/1000)*$L$21*(($C$8/70)^$X$21)</f>
        <v>894.854463858</v>
      </c>
      <c r="BD101" s="547" t="n">
        <f aca="false">((BD$67-$H$4)/1000)*$L$21*(($C$8/70)^$X$21)</f>
        <v>912.75155313516</v>
      </c>
      <c r="BE101" s="547" t="n">
        <f aca="false">((BE$67-$H$4)/1000)*$L$21*(($C$8/70)^$X$21)</f>
        <v>930.64864241232</v>
      </c>
      <c r="BF101" s="547" t="n">
        <f aca="false">((BF$67-$H$4)/1000)*$L$21*(($C$8/70)^$X$21)</f>
        <v>948.54573168948</v>
      </c>
    </row>
    <row r="102" customFormat="false" ht="15" hidden="false" customHeight="false" outlineLevel="0" collapsed="false">
      <c r="A102" s="472"/>
      <c r="B102" s="543" t="s">
        <v>284</v>
      </c>
      <c r="C102" s="543"/>
      <c r="D102" s="544" t="s">
        <v>246</v>
      </c>
      <c r="E102" s="545" t="n">
        <v>80</v>
      </c>
      <c r="F102" s="545" t="n">
        <v>260</v>
      </c>
      <c r="G102" s="546" t="s">
        <v>248</v>
      </c>
      <c r="H102" s="547" t="n">
        <f aca="false">((H$67-$H$4)/1000)*$M$21*(($C$8/70)^$Y$21)</f>
        <v>67.8403203948161</v>
      </c>
      <c r="I102" s="547" t="n">
        <f aca="false">((I$67-$H$4)/1000)*$M$21*(($C$8/70)^$Y$21)</f>
        <v>90.4537605264214</v>
      </c>
      <c r="J102" s="547" t="n">
        <f aca="false">((J$67-$H$4)/1000)*$M$21*(($C$8/70)^$Y$21)</f>
        <v>113.067200658027</v>
      </c>
      <c r="K102" s="547" t="n">
        <f aca="false">((K$67-$H$4)/1000)*$M$21*(($C$8/70)^$Y$21)</f>
        <v>135.680640789632</v>
      </c>
      <c r="L102" s="547" t="n">
        <f aca="false">((L$67-$H$4)/1000)*$M$21*(($C$8/70)^$Y$21)</f>
        <v>158.294080921238</v>
      </c>
      <c r="M102" s="547" t="n">
        <f aca="false">((M$67-$H$4)/1000)*$M$21*(($C$8/70)^$Y$21)</f>
        <v>180.907521052843</v>
      </c>
      <c r="N102" s="547" t="n">
        <f aca="false">((N$67-$H$4)/1000)*$M$21*(($C$8/70)^$Y$21)</f>
        <v>203.520961184448</v>
      </c>
      <c r="O102" s="547" t="n">
        <f aca="false">((O$67-$H$4)/1000)*$M$21*(($C$8/70)^$Y$21)</f>
        <v>226.134401316054</v>
      </c>
      <c r="P102" s="547" t="n">
        <f aca="false">((P$67-$H$4)/1000)*$M$21*(($C$8/70)^$Y$21)</f>
        <v>248.747841447659</v>
      </c>
      <c r="Q102" s="547" t="n">
        <f aca="false">((Q$67-$H$4)/1000)*$M$21*(($C$8/70)^$Y$21)</f>
        <v>271.361281579264</v>
      </c>
      <c r="R102" s="547" t="n">
        <f aca="false">((R$67-$H$4)/1000)*$M$21*(($C$8/70)^$Y$21)</f>
        <v>293.97472171087</v>
      </c>
      <c r="S102" s="547" t="n">
        <f aca="false">((S$67-$H$4)/1000)*$M$21*(($C$8/70)^$Y$21)</f>
        <v>316.588161842475</v>
      </c>
      <c r="T102" s="547" t="n">
        <f aca="false">((T$67-$H$4)/1000)*$M$21*(($C$8/70)^$Y$21)</f>
        <v>339.20160197408</v>
      </c>
      <c r="U102" s="547" t="n">
        <f aca="false">((U$67-$H$4)/1000)*$M$21*(($C$8/70)^$Y$21)</f>
        <v>361.815042105686</v>
      </c>
      <c r="V102" s="547" t="n">
        <f aca="false">((V$67-$H$4)/1000)*$M$21*(($C$8/70)^$Y$21)</f>
        <v>384.428482237291</v>
      </c>
      <c r="W102" s="547" t="n">
        <f aca="false">((W$67-$H$4)/1000)*$M$21*(($C$8/70)^$Y$21)</f>
        <v>407.041922368897</v>
      </c>
      <c r="X102" s="547" t="n">
        <f aca="false">((X$67-$H$4)/1000)*$M$21*(($C$8/70)^$Y$21)</f>
        <v>429.655362500502</v>
      </c>
      <c r="Y102" s="547" t="n">
        <f aca="false">((Y$67-$H$4)/1000)*$M$21*(($C$8/70)^$Y$21)</f>
        <v>452.268802632107</v>
      </c>
      <c r="Z102" s="547" t="n">
        <f aca="false">((Z$67-$H$4)/1000)*$M$21*(($C$8/70)^$Y$21)</f>
        <v>474.882242763713</v>
      </c>
      <c r="AA102" s="547" t="n">
        <f aca="false">((AA$67-$H$4)/1000)*$M$21*(($C$8/70)^$Y$21)</f>
        <v>497.495682895318</v>
      </c>
      <c r="AB102" s="547" t="n">
        <f aca="false">((AB$67-$H$4)/1000)*$M$21*(($C$8/70)^$Y$21)</f>
        <v>520.109123026923</v>
      </c>
      <c r="AC102" s="547" t="n">
        <f aca="false">((AC$67-$H$4)/1000)*$M$21*(($C$8/70)^$Y$21)</f>
        <v>542.722563158529</v>
      </c>
      <c r="AD102" s="547" t="n">
        <f aca="false">((AD$67-$H$4)/1000)*$M$21*(($C$8/70)^$Y$21)</f>
        <v>565.336003290134</v>
      </c>
      <c r="AE102" s="547" t="n">
        <f aca="false">((AE$67-$H$4)/1000)*$M$21*(($C$8/70)^$Y$21)</f>
        <v>587.949443421739</v>
      </c>
      <c r="AF102" s="547" t="n">
        <f aca="false">((AF$67-$H$4)/1000)*$M$21*(($C$8/70)^$Y$21)</f>
        <v>610.562883553345</v>
      </c>
      <c r="AG102" s="547" t="n">
        <f aca="false">((AG$67-$H$4)/1000)*$M$21*(($C$8/70)^$Y$21)</f>
        <v>633.17632368495</v>
      </c>
      <c r="AH102" s="547" t="n">
        <f aca="false">((AH$67-$H$4)/1000)*$M$21*(($C$8/70)^$Y$21)</f>
        <v>655.789763816556</v>
      </c>
      <c r="AI102" s="547" t="n">
        <f aca="false">((AI$67-$H$4)/1000)*$M$21*(($C$8/70)^$Y$21)</f>
        <v>678.403203948161</v>
      </c>
      <c r="AJ102" s="547" t="n">
        <f aca="false">((AJ$67-$H$4)/1000)*$M$21*(($C$8/70)^$Y$21)</f>
        <v>701.016644079766</v>
      </c>
      <c r="AK102" s="547" t="n">
        <f aca="false">((AK$67-$H$4)/1000)*$M$21*(($C$8/70)^$Y$21)</f>
        <v>723.630084211372</v>
      </c>
      <c r="AL102" s="547" t="n">
        <f aca="false">((AL$67-$H$4)/1000)*$M$21*(($C$8/70)^$Y$21)</f>
        <v>746.243524342977</v>
      </c>
      <c r="AM102" s="547" t="n">
        <f aca="false">((AM$67-$H$4)/1000)*$M$21*(($C$8/70)^$Y$21)</f>
        <v>768.856964474582</v>
      </c>
      <c r="AN102" s="547" t="n">
        <f aca="false">((AN$67-$H$4)/1000)*$M$21*(($C$8/70)^$Y$21)</f>
        <v>791.470404606188</v>
      </c>
      <c r="AO102" s="547" t="n">
        <f aca="false">((AO$67-$H$4)/1000)*$M$21*(($C$8/70)^$Y$21)</f>
        <v>814.083844737793</v>
      </c>
      <c r="AP102" s="547" t="n">
        <f aca="false">((AP$67-$H$4)/1000)*$M$21*(($C$8/70)^$Y$21)</f>
        <v>836.697284869399</v>
      </c>
      <c r="AQ102" s="547" t="n">
        <f aca="false">((AQ$67-$H$4)/1000)*$M$21*(($C$8/70)^$Y$21)</f>
        <v>859.310725001004</v>
      </c>
      <c r="AR102" s="547" t="n">
        <f aca="false">((AR$67-$H$4)/1000)*$M$21*(($C$8/70)^$Y$21)</f>
        <v>881.924165132609</v>
      </c>
      <c r="AS102" s="547" t="n">
        <f aca="false">((AS$67-$H$4)/1000)*$M$21*(($C$8/70)^$Y$21)</f>
        <v>904.537605264214</v>
      </c>
      <c r="AT102" s="547" t="n">
        <f aca="false">((AT$67-$H$4)/1000)*$M$21*(($C$8/70)^$Y$21)</f>
        <v>927.15104539582</v>
      </c>
      <c r="AU102" s="547" t="n">
        <f aca="false">((AU$67-$H$4)/1000)*$M$21*(($C$8/70)^$Y$21)</f>
        <v>949.764485527425</v>
      </c>
      <c r="AV102" s="547" t="n">
        <f aca="false">((AV$67-$H$4)/1000)*$M$21*(($C$8/70)^$Y$21)</f>
        <v>972.377925659031</v>
      </c>
      <c r="AW102" s="547" t="n">
        <f aca="false">((AW$67-$H$4)/1000)*$M$21*(($C$8/70)^$Y$21)</f>
        <v>994.991365790636</v>
      </c>
      <c r="AX102" s="547" t="n">
        <f aca="false">((AX$67-$H$4)/1000)*$M$21*(($C$8/70)^$Y$21)</f>
        <v>1017.60480592224</v>
      </c>
      <c r="AY102" s="547" t="n">
        <f aca="false">((AY$67-$H$4)/1000)*$M$21*(($C$8/70)^$Y$21)</f>
        <v>1040.21824605385</v>
      </c>
      <c r="AZ102" s="547" t="n">
        <f aca="false">((AZ$67-$H$4)/1000)*$M$21*(($C$8/70)^$Y$21)</f>
        <v>1062.83168618545</v>
      </c>
      <c r="BA102" s="547" t="n">
        <f aca="false">((BA$67-$H$4)/1000)*$M$21*(($C$8/70)^$Y$21)</f>
        <v>1085.44512631706</v>
      </c>
      <c r="BB102" s="547" t="n">
        <f aca="false">((BB$67-$H$4)/1000)*$M$21*(($C$8/70)^$Y$21)</f>
        <v>1108.05856644866</v>
      </c>
      <c r="BC102" s="547" t="n">
        <f aca="false">((BC$67-$H$4)/1000)*$M$21*(($C$8/70)^$Y$21)</f>
        <v>1130.67200658027</v>
      </c>
      <c r="BD102" s="547" t="n">
        <f aca="false">((BD$67-$H$4)/1000)*$M$21*(($C$8/70)^$Y$21)</f>
        <v>1153.28544671187</v>
      </c>
      <c r="BE102" s="547" t="n">
        <f aca="false">((BE$67-$H$4)/1000)*$M$21*(($C$8/70)^$Y$21)</f>
        <v>1175.89888684348</v>
      </c>
      <c r="BF102" s="547" t="n">
        <f aca="false">((BF$67-$H$4)/1000)*$M$21*(($C$8/70)^$Y$21)</f>
        <v>1198.51232697508</v>
      </c>
    </row>
    <row r="103" customFormat="false" ht="15" hidden="false" customHeight="false" outlineLevel="0" collapsed="false">
      <c r="A103" s="472"/>
      <c r="B103" s="543" t="s">
        <v>285</v>
      </c>
      <c r="C103" s="543"/>
      <c r="D103" s="544" t="s">
        <v>246</v>
      </c>
      <c r="E103" s="545" t="n">
        <v>80</v>
      </c>
      <c r="F103" s="545" t="n">
        <v>300</v>
      </c>
      <c r="G103" s="546" t="s">
        <v>248</v>
      </c>
      <c r="H103" s="547" t="n">
        <f aca="false">((H$67-$H$4)/1000)*$N$21*(($C$8/70)^$Z$21)</f>
        <v>72.6662372409531</v>
      </c>
      <c r="I103" s="547" t="n">
        <f aca="false">((I$67-$H$4)/1000)*$N$21*(($C$8/70)^$Z$21)</f>
        <v>96.8883163212708</v>
      </c>
      <c r="J103" s="547" t="n">
        <f aca="false">((J$67-$H$4)/1000)*$N$21*(($C$8/70)^$Z$21)</f>
        <v>121.110395401588</v>
      </c>
      <c r="K103" s="547" t="n">
        <f aca="false">((K$67-$H$4)/1000)*$N$21*(($C$8/70)^$Z$21)</f>
        <v>145.332474481906</v>
      </c>
      <c r="L103" s="547" t="n">
        <f aca="false">((L$67-$H$4)/1000)*$N$21*(($C$8/70)^$Z$21)</f>
        <v>169.554553562224</v>
      </c>
      <c r="M103" s="547" t="n">
        <f aca="false">((M$67-$H$4)/1000)*$N$21*(($C$8/70)^$Z$21)</f>
        <v>193.776632642542</v>
      </c>
      <c r="N103" s="547" t="n">
        <f aca="false">((N$67-$H$4)/1000)*$N$21*(($C$8/70)^$Z$21)</f>
        <v>217.998711722859</v>
      </c>
      <c r="O103" s="547" t="n">
        <f aca="false">((O$67-$H$4)/1000)*$N$21*(($C$8/70)^$Z$21)</f>
        <v>242.220790803177</v>
      </c>
      <c r="P103" s="547" t="n">
        <f aca="false">((P$67-$H$4)/1000)*$N$21*(($C$8/70)^$Z$21)</f>
        <v>266.442869883495</v>
      </c>
      <c r="Q103" s="547" t="n">
        <f aca="false">((Q$67-$H$4)/1000)*$N$21*(($C$8/70)^$Z$21)</f>
        <v>290.664948963812</v>
      </c>
      <c r="R103" s="547" t="n">
        <f aca="false">((R$67-$H$4)/1000)*$N$21*(($C$8/70)^$Z$21)</f>
        <v>314.88702804413</v>
      </c>
      <c r="S103" s="547" t="n">
        <f aca="false">((S$67-$H$4)/1000)*$N$21*(($C$8/70)^$Z$21)</f>
        <v>339.109107124448</v>
      </c>
      <c r="T103" s="547" t="n">
        <f aca="false">((T$67-$H$4)/1000)*$N$21*(($C$8/70)^$Z$21)</f>
        <v>363.331186204765</v>
      </c>
      <c r="U103" s="547" t="n">
        <f aca="false">((U$67-$H$4)/1000)*$N$21*(($C$8/70)^$Z$21)</f>
        <v>387.553265285083</v>
      </c>
      <c r="V103" s="547" t="n">
        <f aca="false">((V$67-$H$4)/1000)*$N$21*(($C$8/70)^$Z$21)</f>
        <v>411.775344365401</v>
      </c>
      <c r="W103" s="547" t="n">
        <f aca="false">((W$67-$H$4)/1000)*$N$21*(($C$8/70)^$Z$21)</f>
        <v>435.997423445719</v>
      </c>
      <c r="X103" s="547" t="n">
        <f aca="false">((X$67-$H$4)/1000)*$N$21*(($C$8/70)^$Z$21)</f>
        <v>460.219502526036</v>
      </c>
      <c r="Y103" s="547" t="n">
        <f aca="false">((Y$67-$H$4)/1000)*$N$21*(($C$8/70)^$Z$21)</f>
        <v>484.441581606354</v>
      </c>
      <c r="Z103" s="547" t="n">
        <f aca="false">((Z$67-$H$4)/1000)*$N$21*(($C$8/70)^$Z$21)</f>
        <v>508.663660686672</v>
      </c>
      <c r="AA103" s="547" t="n">
        <f aca="false">((AA$67-$H$4)/1000)*$N$21*(($C$8/70)^$Z$21)</f>
        <v>532.885739766989</v>
      </c>
      <c r="AB103" s="547" t="n">
        <f aca="false">((AB$67-$H$4)/1000)*$N$21*(($C$8/70)^$Z$21)</f>
        <v>557.107818847307</v>
      </c>
      <c r="AC103" s="547" t="n">
        <f aca="false">((AC$67-$H$4)/1000)*$N$21*(($C$8/70)^$Z$21)</f>
        <v>581.329897927625</v>
      </c>
      <c r="AD103" s="547" t="n">
        <f aca="false">((AD$67-$H$4)/1000)*$N$21*(($C$8/70)^$Z$21)</f>
        <v>605.551977007942</v>
      </c>
      <c r="AE103" s="547" t="n">
        <f aca="false">((AE$67-$H$4)/1000)*$N$21*(($C$8/70)^$Z$21)</f>
        <v>629.77405608826</v>
      </c>
      <c r="AF103" s="547" t="n">
        <f aca="false">((AF$67-$H$4)/1000)*$N$21*(($C$8/70)^$Z$21)</f>
        <v>653.996135168578</v>
      </c>
      <c r="AG103" s="547" t="n">
        <f aca="false">((AG$67-$H$4)/1000)*$N$21*(($C$8/70)^$Z$21)</f>
        <v>678.218214248895</v>
      </c>
      <c r="AH103" s="547" t="n">
        <f aca="false">((AH$67-$H$4)/1000)*$N$21*(($C$8/70)^$Z$21)</f>
        <v>702.440293329213</v>
      </c>
      <c r="AI103" s="547" t="n">
        <f aca="false">((AI$67-$H$4)/1000)*$N$21*(($C$8/70)^$Z$21)</f>
        <v>726.662372409531</v>
      </c>
      <c r="AJ103" s="547" t="n">
        <f aca="false">((AJ$67-$H$4)/1000)*$N$21*(($C$8/70)^$Z$21)</f>
        <v>750.884451489849</v>
      </c>
      <c r="AK103" s="547" t="n">
        <f aca="false">((AK$67-$H$4)/1000)*$N$21*(($C$8/70)^$Z$21)</f>
        <v>775.106530570166</v>
      </c>
      <c r="AL103" s="547" t="n">
        <f aca="false">((AL$67-$H$4)/1000)*$N$21*(($C$8/70)^$Z$21)</f>
        <v>799.328609650484</v>
      </c>
      <c r="AM103" s="547" t="n">
        <f aca="false">((AM$67-$H$4)/1000)*$N$21*(($C$8/70)^$Z$21)</f>
        <v>823.550688730802</v>
      </c>
      <c r="AN103" s="547" t="n">
        <f aca="false">((AN$67-$H$4)/1000)*$N$21*(($C$8/70)^$Z$21)</f>
        <v>847.772767811119</v>
      </c>
      <c r="AO103" s="547" t="n">
        <f aca="false">((AO$67-$H$4)/1000)*$N$21*(($C$8/70)^$Z$21)</f>
        <v>871.994846891437</v>
      </c>
      <c r="AP103" s="547" t="n">
        <f aca="false">((AP$67-$H$4)/1000)*$N$21*(($C$8/70)^$Z$21)</f>
        <v>896.216925971755</v>
      </c>
      <c r="AQ103" s="547" t="n">
        <f aca="false">((AQ$67-$H$4)/1000)*$N$21*(($C$8/70)^$Z$21)</f>
        <v>920.439005052072</v>
      </c>
      <c r="AR103" s="547" t="n">
        <f aca="false">((AR$67-$H$4)/1000)*$N$21*(($C$8/70)^$Z$21)</f>
        <v>944.66108413239</v>
      </c>
      <c r="AS103" s="547" t="n">
        <f aca="false">((AS$67-$H$4)/1000)*$N$21*(($C$8/70)^$Z$21)</f>
        <v>968.883163212708</v>
      </c>
      <c r="AT103" s="547" t="n">
        <f aca="false">((AT$67-$H$4)/1000)*$N$21*(($C$8/70)^$Z$21)</f>
        <v>993.105242293025</v>
      </c>
      <c r="AU103" s="547" t="n">
        <f aca="false">((AU$67-$H$4)/1000)*$N$21*(($C$8/70)^$Z$21)</f>
        <v>1017.32732137334</v>
      </c>
      <c r="AV103" s="547" t="n">
        <f aca="false">((AV$67-$H$4)/1000)*$N$21*(($C$8/70)^$Z$21)</f>
        <v>1041.54940045366</v>
      </c>
      <c r="AW103" s="547" t="n">
        <f aca="false">((AW$67-$H$4)/1000)*$N$21*(($C$8/70)^$Z$21)</f>
        <v>1065.77147953398</v>
      </c>
      <c r="AX103" s="547" t="n">
        <f aca="false">((AX$67-$H$4)/1000)*$N$21*(($C$8/70)^$Z$21)</f>
        <v>1089.9935586143</v>
      </c>
      <c r="AY103" s="547" t="n">
        <f aca="false">((AY$67-$H$4)/1000)*$N$21*(($C$8/70)^$Z$21)</f>
        <v>1114.21563769461</v>
      </c>
      <c r="AZ103" s="547" t="n">
        <f aca="false">((AZ$67-$H$4)/1000)*$N$21*(($C$8/70)^$Z$21)</f>
        <v>1138.43771677493</v>
      </c>
      <c r="BA103" s="547" t="n">
        <f aca="false">((BA$67-$H$4)/1000)*$N$21*(($C$8/70)^$Z$21)</f>
        <v>1162.65979585525</v>
      </c>
      <c r="BB103" s="547" t="n">
        <f aca="false">((BB$67-$H$4)/1000)*$N$21*(($C$8/70)^$Z$21)</f>
        <v>1186.88187493557</v>
      </c>
      <c r="BC103" s="547" t="n">
        <f aca="false">((BC$67-$H$4)/1000)*$N$21*(($C$8/70)^$Z$21)</f>
        <v>1211.10395401588</v>
      </c>
      <c r="BD103" s="547" t="n">
        <f aca="false">((BD$67-$H$4)/1000)*$N$21*(($C$8/70)^$Z$21)</f>
        <v>1235.3260330962</v>
      </c>
      <c r="BE103" s="547" t="n">
        <f aca="false">((BE$67-$H$4)/1000)*$N$21*(($C$8/70)^$Z$21)</f>
        <v>1259.54811217652</v>
      </c>
      <c r="BF103" s="547" t="n">
        <f aca="false">((BF$67-$H$4)/1000)*$N$21*(($C$8/70)^$Z$21)</f>
        <v>1283.77019125684</v>
      </c>
    </row>
    <row r="104" customFormat="false" ht="15" hidden="false" customHeight="false" outlineLevel="0" collapsed="false">
      <c r="A104" s="472"/>
      <c r="B104" s="543" t="s">
        <v>286</v>
      </c>
      <c r="C104" s="543"/>
      <c r="D104" s="544" t="s">
        <v>246</v>
      </c>
      <c r="E104" s="545" t="n">
        <v>80</v>
      </c>
      <c r="F104" s="545" t="n">
        <v>300</v>
      </c>
      <c r="G104" s="546" t="s">
        <v>253</v>
      </c>
      <c r="H104" s="547" t="n">
        <f aca="false">((H$67-$H$4)/1000)*$O$21*(($C$8/70)^$AA$21)</f>
        <v>92.42908042536</v>
      </c>
      <c r="I104" s="547" t="n">
        <f aca="false">((I$67-$H$4)/1000)*$O$21*(($C$8/70)^$AA$21)</f>
        <v>123.23877390048</v>
      </c>
      <c r="J104" s="547" t="n">
        <f aca="false">((J$67-$H$4)/1000)*$O$21*(($C$8/70)^$AA$21)</f>
        <v>154.0484673756</v>
      </c>
      <c r="K104" s="547" t="n">
        <f aca="false">((K$67-$H$4)/1000)*$O$21*(($C$8/70)^$AA$21)</f>
        <v>184.85816085072</v>
      </c>
      <c r="L104" s="547" t="n">
        <f aca="false">((L$67-$H$4)/1000)*$O$21*(($C$8/70)^$AA$21)</f>
        <v>215.66785432584</v>
      </c>
      <c r="M104" s="547" t="n">
        <f aca="false">((M$67-$H$4)/1000)*$O$21*(($C$8/70)^$AA$21)</f>
        <v>246.47754780096</v>
      </c>
      <c r="N104" s="547" t="n">
        <f aca="false">((N$67-$H$4)/1000)*$O$21*(($C$8/70)^$AA$21)</f>
        <v>277.28724127608</v>
      </c>
      <c r="O104" s="547" t="n">
        <f aca="false">((O$67-$H$4)/1000)*$O$21*(($C$8/70)^$AA$21)</f>
        <v>308.0969347512</v>
      </c>
      <c r="P104" s="547" t="n">
        <f aca="false">((P$67-$H$4)/1000)*$O$21*(($C$8/70)^$AA$21)</f>
        <v>338.90662822632</v>
      </c>
      <c r="Q104" s="547" t="n">
        <f aca="false">((Q$67-$H$4)/1000)*$O$21*(($C$8/70)^$AA$21)</f>
        <v>369.71632170144</v>
      </c>
      <c r="R104" s="547" t="n">
        <f aca="false">((R$67-$H$4)/1000)*$O$21*(($C$8/70)^$AA$21)</f>
        <v>400.52601517656</v>
      </c>
      <c r="S104" s="547" t="n">
        <f aca="false">((S$67-$H$4)/1000)*$O$21*(($C$8/70)^$AA$21)</f>
        <v>431.33570865168</v>
      </c>
      <c r="T104" s="547" t="n">
        <f aca="false">((T$67-$H$4)/1000)*$O$21*(($C$8/70)^$AA$21)</f>
        <v>462.1454021268</v>
      </c>
      <c r="U104" s="547" t="n">
        <f aca="false">((U$67-$H$4)/1000)*$O$21*(($C$8/70)^$AA$21)</f>
        <v>492.95509560192</v>
      </c>
      <c r="V104" s="547" t="n">
        <f aca="false">((V$67-$H$4)/1000)*$O$21*(($C$8/70)^$AA$21)</f>
        <v>523.76478907704</v>
      </c>
      <c r="W104" s="547" t="n">
        <f aca="false">((W$67-$H$4)/1000)*$O$21*(($C$8/70)^$AA$21)</f>
        <v>554.57448255216</v>
      </c>
      <c r="X104" s="547" t="n">
        <f aca="false">((X$67-$H$4)/1000)*$O$21*(($C$8/70)^$AA$21)</f>
        <v>585.38417602728</v>
      </c>
      <c r="Y104" s="547" t="n">
        <f aca="false">((Y$67-$H$4)/1000)*$O$21*(($C$8/70)^$AA$21)</f>
        <v>616.1938695024</v>
      </c>
      <c r="Z104" s="547" t="n">
        <f aca="false">((Z$67-$H$4)/1000)*$O$21*(($C$8/70)^$AA$21)</f>
        <v>647.00356297752</v>
      </c>
      <c r="AA104" s="547" t="n">
        <f aca="false">((AA$67-$H$4)/1000)*$O$21*(($C$8/70)^$AA$21)</f>
        <v>677.81325645264</v>
      </c>
      <c r="AB104" s="547" t="n">
        <f aca="false">((AB$67-$H$4)/1000)*$O$21*(($C$8/70)^$AA$21)</f>
        <v>708.62294992776</v>
      </c>
      <c r="AC104" s="547" t="n">
        <f aca="false">((AC$67-$H$4)/1000)*$O$21*(($C$8/70)^$AA$21)</f>
        <v>739.43264340288</v>
      </c>
      <c r="AD104" s="547" t="n">
        <f aca="false">((AD$67-$H$4)/1000)*$O$21*(($C$8/70)^$AA$21)</f>
        <v>770.242336878</v>
      </c>
      <c r="AE104" s="547" t="n">
        <f aca="false">((AE$67-$H$4)/1000)*$O$21*(($C$8/70)^$AA$21)</f>
        <v>801.05203035312</v>
      </c>
      <c r="AF104" s="547" t="n">
        <f aca="false">((AF$67-$H$4)/1000)*$O$21*(($C$8/70)^$AA$21)</f>
        <v>831.86172382824</v>
      </c>
      <c r="AG104" s="547" t="n">
        <f aca="false">((AG$67-$H$4)/1000)*$O$21*(($C$8/70)^$AA$21)</f>
        <v>862.67141730336</v>
      </c>
      <c r="AH104" s="547" t="n">
        <f aca="false">((AH$67-$H$4)/1000)*$O$21*(($C$8/70)^$AA$21)</f>
        <v>893.48111077848</v>
      </c>
      <c r="AI104" s="547" t="n">
        <f aca="false">((AI$67-$H$4)/1000)*$O$21*(($C$8/70)^$AA$21)</f>
        <v>924.2908042536</v>
      </c>
      <c r="AJ104" s="547" t="n">
        <f aca="false">((AJ$67-$H$4)/1000)*$O$21*(($C$8/70)^$AA$21)</f>
        <v>955.10049772872</v>
      </c>
      <c r="AK104" s="547" t="n">
        <f aca="false">((AK$67-$H$4)/1000)*$O$21*(($C$8/70)^$AA$21)</f>
        <v>985.91019120384</v>
      </c>
      <c r="AL104" s="547" t="n">
        <f aca="false">((AL$67-$H$4)/1000)*$O$21*(($C$8/70)^$AA$21)</f>
        <v>1016.71988467896</v>
      </c>
      <c r="AM104" s="547" t="n">
        <f aca="false">((AM$67-$H$4)/1000)*$O$21*(($C$8/70)^$AA$21)</f>
        <v>1047.52957815408</v>
      </c>
      <c r="AN104" s="547" t="n">
        <f aca="false">((AN$67-$H$4)/1000)*$O$21*(($C$8/70)^$AA$21)</f>
        <v>1078.3392716292</v>
      </c>
      <c r="AO104" s="547" t="n">
        <f aca="false">((AO$67-$H$4)/1000)*$O$21*(($C$8/70)^$AA$21)</f>
        <v>1109.14896510432</v>
      </c>
      <c r="AP104" s="547" t="n">
        <f aca="false">((AP$67-$H$4)/1000)*$O$21*(($C$8/70)^$AA$21)</f>
        <v>1139.95865857944</v>
      </c>
      <c r="AQ104" s="547" t="n">
        <f aca="false">((AQ$67-$H$4)/1000)*$O$21*(($C$8/70)^$AA$21)</f>
        <v>1170.76835205456</v>
      </c>
      <c r="AR104" s="547" t="n">
        <f aca="false">((AR$67-$H$4)/1000)*$O$21*(($C$8/70)^$AA$21)</f>
        <v>1201.57804552968</v>
      </c>
      <c r="AS104" s="547" t="n">
        <f aca="false">((AS$67-$H$4)/1000)*$O$21*(($C$8/70)^$AA$21)</f>
        <v>1232.3877390048</v>
      </c>
      <c r="AT104" s="547" t="n">
        <f aca="false">((AT$67-$H$4)/1000)*$O$21*(($C$8/70)^$AA$21)</f>
        <v>1263.19743247992</v>
      </c>
      <c r="AU104" s="547" t="n">
        <f aca="false">((AU$67-$H$4)/1000)*$O$21*(($C$8/70)^$AA$21)</f>
        <v>1294.00712595504</v>
      </c>
      <c r="AV104" s="547" t="n">
        <f aca="false">((AV$67-$H$4)/1000)*$O$21*(($C$8/70)^$AA$21)</f>
        <v>1324.81681943016</v>
      </c>
      <c r="AW104" s="547" t="n">
        <f aca="false">((AW$67-$H$4)/1000)*$O$21*(($C$8/70)^$AA$21)</f>
        <v>1355.62651290528</v>
      </c>
      <c r="AX104" s="547" t="n">
        <f aca="false">((AX$67-$H$4)/1000)*$O$21*(($C$8/70)^$AA$21)</f>
        <v>1386.4362063804</v>
      </c>
      <c r="AY104" s="547" t="n">
        <f aca="false">((AY$67-$H$4)/1000)*$O$21*(($C$8/70)^$AA$21)</f>
        <v>1417.24589985552</v>
      </c>
      <c r="AZ104" s="547" t="n">
        <f aca="false">((AZ$67-$H$4)/1000)*$O$21*(($C$8/70)^$AA$21)</f>
        <v>1448.05559333064</v>
      </c>
      <c r="BA104" s="547" t="n">
        <f aca="false">((BA$67-$H$4)/1000)*$O$21*(($C$8/70)^$AA$21)</f>
        <v>1478.86528680576</v>
      </c>
      <c r="BB104" s="547" t="n">
        <f aca="false">((BB$67-$H$4)/1000)*$O$21*(($C$8/70)^$AA$21)</f>
        <v>1509.67498028088</v>
      </c>
      <c r="BC104" s="547" t="n">
        <f aca="false">((BC$67-$H$4)/1000)*$O$21*(($C$8/70)^$AA$21)</f>
        <v>1540.484673756</v>
      </c>
      <c r="BD104" s="547" t="n">
        <f aca="false">((BD$67-$H$4)/1000)*$O$21*(($C$8/70)^$AA$21)</f>
        <v>1571.29436723112</v>
      </c>
      <c r="BE104" s="547" t="n">
        <f aca="false">((BE$67-$H$4)/1000)*$O$21*(($C$8/70)^$AA$21)</f>
        <v>1602.10406070624</v>
      </c>
      <c r="BF104" s="547" t="n">
        <f aca="false">((BF$67-$H$4)/1000)*$O$21*(($C$8/70)^$AA$21)</f>
        <v>1632.91375418136</v>
      </c>
    </row>
    <row r="105" customFormat="false" ht="15" hidden="false" customHeight="false" outlineLevel="0" collapsed="false">
      <c r="A105" s="472"/>
      <c r="B105" s="543" t="s">
        <v>287</v>
      </c>
      <c r="C105" s="543"/>
      <c r="D105" s="544" t="s">
        <v>246</v>
      </c>
      <c r="E105" s="545" t="n">
        <v>80</v>
      </c>
      <c r="F105" s="545" t="n">
        <v>360</v>
      </c>
      <c r="G105" s="546" t="s">
        <v>253</v>
      </c>
      <c r="H105" s="547" t="n">
        <f aca="false">((H$67-$H$4)/1000)*$Q$21*(($C$8/70)^$AC$21)</f>
        <v>100.402670844868</v>
      </c>
      <c r="I105" s="547" t="n">
        <f aca="false">((I$67-$H$4)/1000)*$Q$21*(($C$8/70)^$AC$21)</f>
        <v>133.870227793157</v>
      </c>
      <c r="J105" s="547" t="n">
        <f aca="false">((J$67-$H$4)/1000)*$Q$21*(($C$8/70)^$AC$21)</f>
        <v>167.337784741446</v>
      </c>
      <c r="K105" s="547" t="n">
        <f aca="false">((K$67-$H$4)/1000)*$Q$21*(($C$8/70)^$AC$21)</f>
        <v>200.805341689735</v>
      </c>
      <c r="L105" s="547" t="n">
        <f aca="false">((L$67-$H$4)/1000)*$Q$21*(($C$8/70)^$AC$21)</f>
        <v>234.272898638024</v>
      </c>
      <c r="M105" s="547" t="n">
        <f aca="false">((M$67-$H$4)/1000)*$Q$21*(($C$8/70)^$AC$21)</f>
        <v>267.740455586314</v>
      </c>
      <c r="N105" s="547" t="n">
        <f aca="false">((N$67-$H$4)/1000)*$Q$21*(($C$8/70)^$AC$21)</f>
        <v>301.208012534603</v>
      </c>
      <c r="O105" s="547" t="n">
        <f aca="false">((O$67-$H$4)/1000)*$Q$21*(($C$8/70)^$AC$21)</f>
        <v>334.675569482892</v>
      </c>
      <c r="P105" s="547" t="n">
        <f aca="false">((P$67-$H$4)/1000)*$Q$21*(($C$8/70)^$AC$21)</f>
        <v>368.143126431181</v>
      </c>
      <c r="Q105" s="547" t="n">
        <f aca="false">((Q$67-$H$4)/1000)*$Q$21*(($C$8/70)^$AC$21)</f>
        <v>401.61068337947</v>
      </c>
      <c r="R105" s="547" t="n">
        <f aca="false">((R$67-$H$4)/1000)*$Q$21*(($C$8/70)^$AC$21)</f>
        <v>435.07824032776</v>
      </c>
      <c r="S105" s="547" t="n">
        <f aca="false">((S$67-$H$4)/1000)*$Q$21*(($C$8/70)^$AC$21)</f>
        <v>468.545797276049</v>
      </c>
      <c r="T105" s="547" t="n">
        <f aca="false">((T$67-$H$4)/1000)*$Q$21*(($C$8/70)^$AC$21)</f>
        <v>502.013354224338</v>
      </c>
      <c r="U105" s="547" t="n">
        <f aca="false">((U$67-$H$4)/1000)*$Q$21*(($C$8/70)^$AC$21)</f>
        <v>535.480911172627</v>
      </c>
      <c r="V105" s="547" t="n">
        <f aca="false">((V$67-$H$4)/1000)*$Q$21*(($C$8/70)^$AC$21)</f>
        <v>568.948468120916</v>
      </c>
      <c r="W105" s="547" t="n">
        <f aca="false">((W$67-$H$4)/1000)*$Q$21*(($C$8/70)^$AC$21)</f>
        <v>602.416025069206</v>
      </c>
      <c r="X105" s="547" t="n">
        <f aca="false">((X$67-$H$4)/1000)*$Q$21*(($C$8/70)^$AC$21)</f>
        <v>635.883582017495</v>
      </c>
      <c r="Y105" s="547" t="n">
        <f aca="false">((Y$67-$H$4)/1000)*$Q$21*(($C$8/70)^$AC$21)</f>
        <v>669.351138965784</v>
      </c>
      <c r="Z105" s="547" t="n">
        <f aca="false">((Z$67-$H$4)/1000)*$Q$21*(($C$8/70)^$AC$21)</f>
        <v>702.818695914073</v>
      </c>
      <c r="AA105" s="547" t="n">
        <f aca="false">((AA$67-$H$4)/1000)*$Q$21*(($C$8/70)^$AC$21)</f>
        <v>736.286252862362</v>
      </c>
      <c r="AB105" s="547" t="n">
        <f aca="false">((AB$67-$H$4)/1000)*$Q$21*(($C$8/70)^$AC$21)</f>
        <v>769.753809810652</v>
      </c>
      <c r="AC105" s="547" t="n">
        <f aca="false">((AC$67-$H$4)/1000)*$Q$21*(($C$8/70)^$AC$21)</f>
        <v>803.221366758941</v>
      </c>
      <c r="AD105" s="547" t="n">
        <f aca="false">((AD$67-$H$4)/1000)*$Q$21*(($C$8/70)^$AC$21)</f>
        <v>836.68892370723</v>
      </c>
      <c r="AE105" s="547" t="n">
        <f aca="false">((AE$67-$H$4)/1000)*$Q$21*(($C$8/70)^$AC$21)</f>
        <v>870.156480655519</v>
      </c>
      <c r="AF105" s="547" t="n">
        <f aca="false">((AF$67-$H$4)/1000)*$Q$21*(($C$8/70)^$AC$21)</f>
        <v>903.624037603808</v>
      </c>
      <c r="AG105" s="547" t="n">
        <f aca="false">((AG$67-$H$4)/1000)*$Q$21*(($C$8/70)^$AC$21)</f>
        <v>937.091594552097</v>
      </c>
      <c r="AH105" s="547" t="n">
        <f aca="false">((AH$67-$H$4)/1000)*$Q$21*(($C$8/70)^$AC$21)</f>
        <v>970.559151500387</v>
      </c>
      <c r="AI105" s="547" t="n">
        <f aca="false">((AI$67-$H$4)/1000)*$Q$21*(($C$8/70)^$AC$21)</f>
        <v>1004.02670844868</v>
      </c>
      <c r="AJ105" s="547" t="n">
        <f aca="false">((AJ$67-$H$4)/1000)*$Q$21*(($C$8/70)^$AC$21)</f>
        <v>1037.49426539697</v>
      </c>
      <c r="AK105" s="547" t="n">
        <f aca="false">((AK$67-$H$4)/1000)*$Q$21*(($C$8/70)^$AC$21)</f>
        <v>1070.96182234525</v>
      </c>
      <c r="AL105" s="547" t="n">
        <f aca="false">((AL$67-$H$4)/1000)*$Q$21*(($C$8/70)^$AC$21)</f>
        <v>1104.42937929354</v>
      </c>
      <c r="AM105" s="547" t="n">
        <f aca="false">((AM$67-$H$4)/1000)*$Q$21*(($C$8/70)^$AC$21)</f>
        <v>1137.89693624183</v>
      </c>
      <c r="AN105" s="547" t="n">
        <f aca="false">((AN$67-$H$4)/1000)*$Q$21*(($C$8/70)^$AC$21)</f>
        <v>1171.36449319012</v>
      </c>
      <c r="AO105" s="547" t="n">
        <f aca="false">((AO$67-$H$4)/1000)*$Q$21*(($C$8/70)^$AC$21)</f>
        <v>1204.83205013841</v>
      </c>
      <c r="AP105" s="547" t="n">
        <f aca="false">((AP$67-$H$4)/1000)*$Q$21*(($C$8/70)^$AC$21)</f>
        <v>1238.2996070867</v>
      </c>
      <c r="AQ105" s="547" t="n">
        <f aca="false">((AQ$67-$H$4)/1000)*$Q$21*(($C$8/70)^$AC$21)</f>
        <v>1271.76716403499</v>
      </c>
      <c r="AR105" s="547" t="n">
        <f aca="false">((AR$67-$H$4)/1000)*$Q$21*(($C$8/70)^$AC$21)</f>
        <v>1305.23472098328</v>
      </c>
      <c r="AS105" s="547" t="n">
        <f aca="false">((AS$67-$H$4)/1000)*$Q$21*(($C$8/70)^$AC$21)</f>
        <v>1338.70227793157</v>
      </c>
      <c r="AT105" s="547" t="n">
        <f aca="false">((AT$67-$H$4)/1000)*$Q$21*(($C$8/70)^$AC$21)</f>
        <v>1372.16983487986</v>
      </c>
      <c r="AU105" s="547" t="n">
        <f aca="false">((AU$67-$H$4)/1000)*$Q$21*(($C$8/70)^$AC$21)</f>
        <v>1405.63739182815</v>
      </c>
      <c r="AV105" s="547" t="n">
        <f aca="false">((AV$67-$H$4)/1000)*$Q$21*(($C$8/70)^$AC$21)</f>
        <v>1439.10494877644</v>
      </c>
      <c r="AW105" s="547" t="n">
        <f aca="false">((AW$67-$H$4)/1000)*$Q$21*(($C$8/70)^$AC$21)</f>
        <v>1472.57250572472</v>
      </c>
      <c r="AX105" s="547" t="n">
        <f aca="false">((AX$67-$H$4)/1000)*$Q$21*(($C$8/70)^$AC$21)</f>
        <v>1506.04006267301</v>
      </c>
      <c r="AY105" s="547" t="n">
        <f aca="false">((AY$67-$H$4)/1000)*$Q$21*(($C$8/70)^$AC$21)</f>
        <v>1539.5076196213</v>
      </c>
      <c r="AZ105" s="547" t="n">
        <f aca="false">((AZ$67-$H$4)/1000)*$Q$21*(($C$8/70)^$AC$21)</f>
        <v>1572.97517656959</v>
      </c>
      <c r="BA105" s="547" t="n">
        <f aca="false">((BA$67-$H$4)/1000)*$Q$21*(($C$8/70)^$AC$21)</f>
        <v>1606.44273351788</v>
      </c>
      <c r="BB105" s="547" t="n">
        <f aca="false">((BB$67-$H$4)/1000)*$Q$21*(($C$8/70)^$AC$21)</f>
        <v>1639.91029046617</v>
      </c>
      <c r="BC105" s="547" t="n">
        <f aca="false">((BC$67-$H$4)/1000)*$Q$21*(($C$8/70)^$AC$21)</f>
        <v>1673.37784741446</v>
      </c>
      <c r="BD105" s="547" t="n">
        <f aca="false">((BD$67-$H$4)/1000)*$Q$21*(($C$8/70)^$AC$21)</f>
        <v>1706.84540436275</v>
      </c>
      <c r="BE105" s="547" t="n">
        <f aca="false">((BE$67-$H$4)/1000)*$Q$21*(($C$8/70)^$AC$21)</f>
        <v>1740.31296131104</v>
      </c>
      <c r="BF105" s="547" t="n">
        <f aca="false">((BF$67-$H$4)/1000)*$Q$21*(($C$8/70)^$AC$21)</f>
        <v>1773.78051825933</v>
      </c>
    </row>
    <row r="106" customFormat="false" ht="15" hidden="false" customHeight="false" outlineLevel="0" collapsed="false">
      <c r="A106" s="472"/>
      <c r="B106" s="543" t="s">
        <v>288</v>
      </c>
      <c r="C106" s="543"/>
      <c r="D106" s="544" t="s">
        <v>246</v>
      </c>
      <c r="E106" s="545" t="n">
        <v>80</v>
      </c>
      <c r="F106" s="545" t="n">
        <v>400</v>
      </c>
      <c r="G106" s="546" t="s">
        <v>253</v>
      </c>
      <c r="H106" s="547" t="n">
        <f aca="false">((H$67-$H$4)/1000)*$R$21*(($C$8/70)^$AD$21)</f>
        <v>104.989172768509</v>
      </c>
      <c r="I106" s="547" t="n">
        <f aca="false">((I$67-$H$4)/1000)*$R$21*(($C$8/70)^$AD$21)</f>
        <v>139.985563691346</v>
      </c>
      <c r="J106" s="547" t="n">
        <f aca="false">((J$67-$H$4)/1000)*$R$21*(($C$8/70)^$AD$21)</f>
        <v>174.981954614182</v>
      </c>
      <c r="K106" s="547" t="n">
        <f aca="false">((K$67-$H$4)/1000)*$R$21*(($C$8/70)^$AD$21)</f>
        <v>209.978345537019</v>
      </c>
      <c r="L106" s="547" t="n">
        <f aca="false">((L$67-$H$4)/1000)*$R$21*(($C$8/70)^$AD$21)</f>
        <v>244.974736459855</v>
      </c>
      <c r="M106" s="547" t="n">
        <f aca="false">((M$67-$H$4)/1000)*$R$21*(($C$8/70)^$AD$21)</f>
        <v>279.971127382692</v>
      </c>
      <c r="N106" s="547" t="n">
        <f aca="false">((N$67-$H$4)/1000)*$R$21*(($C$8/70)^$AD$21)</f>
        <v>314.967518305528</v>
      </c>
      <c r="O106" s="547" t="n">
        <f aca="false">((O$67-$H$4)/1000)*$R$21*(($C$8/70)^$AD$21)</f>
        <v>349.963909228365</v>
      </c>
      <c r="P106" s="547" t="n">
        <f aca="false">((P$67-$H$4)/1000)*$R$21*(($C$8/70)^$AD$21)</f>
        <v>384.960300151201</v>
      </c>
      <c r="Q106" s="547" t="n">
        <f aca="false">((Q$67-$H$4)/1000)*$R$21*(($C$8/70)^$AD$21)</f>
        <v>419.956691074038</v>
      </c>
      <c r="R106" s="547" t="n">
        <f aca="false">((R$67-$H$4)/1000)*$R$21*(($C$8/70)^$AD$21)</f>
        <v>454.953081996874</v>
      </c>
      <c r="S106" s="547" t="n">
        <f aca="false">((S$67-$H$4)/1000)*$R$21*(($C$8/70)^$AD$21)</f>
        <v>489.949472919711</v>
      </c>
      <c r="T106" s="547" t="n">
        <f aca="false">((T$67-$H$4)/1000)*$R$21*(($C$8/70)^$AD$21)</f>
        <v>524.945863842547</v>
      </c>
      <c r="U106" s="547" t="n">
        <f aca="false">((U$67-$H$4)/1000)*$R$21*(($C$8/70)^$AD$21)</f>
        <v>559.942254765384</v>
      </c>
      <c r="V106" s="547" t="n">
        <f aca="false">((V$67-$H$4)/1000)*$R$21*(($C$8/70)^$AD$21)</f>
        <v>594.93864568822</v>
      </c>
      <c r="W106" s="547" t="n">
        <f aca="false">((W$67-$H$4)/1000)*$R$21*(($C$8/70)^$AD$21)</f>
        <v>629.935036611057</v>
      </c>
      <c r="X106" s="547" t="n">
        <f aca="false">((X$67-$H$4)/1000)*$R$21*(($C$8/70)^$AD$21)</f>
        <v>664.931427533893</v>
      </c>
      <c r="Y106" s="547" t="n">
        <f aca="false">((Y$67-$H$4)/1000)*$R$21*(($C$8/70)^$AD$21)</f>
        <v>699.92781845673</v>
      </c>
      <c r="Z106" s="547" t="n">
        <f aca="false">((Z$67-$H$4)/1000)*$R$21*(($C$8/70)^$AD$21)</f>
        <v>734.924209379566</v>
      </c>
      <c r="AA106" s="547" t="n">
        <f aca="false">((AA$67-$H$4)/1000)*$R$21*(($C$8/70)^$AD$21)</f>
        <v>769.920600302403</v>
      </c>
      <c r="AB106" s="547" t="n">
        <f aca="false">((AB$67-$H$4)/1000)*$R$21*(($C$8/70)^$AD$21)</f>
        <v>804.916991225239</v>
      </c>
      <c r="AC106" s="547" t="n">
        <f aca="false">((AC$67-$H$4)/1000)*$R$21*(($C$8/70)^$AD$21)</f>
        <v>839.913382148076</v>
      </c>
      <c r="AD106" s="547" t="n">
        <f aca="false">((AD$67-$H$4)/1000)*$R$21*(($C$8/70)^$AD$21)</f>
        <v>874.909773070912</v>
      </c>
      <c r="AE106" s="547" t="n">
        <f aca="false">((AE$67-$H$4)/1000)*$R$21*(($C$8/70)^$AD$21)</f>
        <v>909.906163993749</v>
      </c>
      <c r="AF106" s="547" t="n">
        <f aca="false">((AF$67-$H$4)/1000)*$R$21*(($C$8/70)^$AD$21)</f>
        <v>944.902554916585</v>
      </c>
      <c r="AG106" s="547" t="n">
        <f aca="false">((AG$67-$H$4)/1000)*$R$21*(($C$8/70)^$AD$21)</f>
        <v>979.898945839422</v>
      </c>
      <c r="AH106" s="547" t="n">
        <f aca="false">((AH$67-$H$4)/1000)*$R$21*(($C$8/70)^$AD$21)</f>
        <v>1014.89533676226</v>
      </c>
      <c r="AI106" s="547" t="n">
        <f aca="false">((AI$67-$H$4)/1000)*$R$21*(($C$8/70)^$AD$21)</f>
        <v>1049.89172768509</v>
      </c>
      <c r="AJ106" s="547" t="n">
        <f aca="false">((AJ$67-$H$4)/1000)*$R$21*(($C$8/70)^$AD$21)</f>
        <v>1084.88811860793</v>
      </c>
      <c r="AK106" s="547" t="n">
        <f aca="false">((AK$67-$H$4)/1000)*$R$21*(($C$8/70)^$AD$21)</f>
        <v>1119.88450953077</v>
      </c>
      <c r="AL106" s="547" t="n">
        <f aca="false">((AL$67-$H$4)/1000)*$R$21*(($C$8/70)^$AD$21)</f>
        <v>1154.8809004536</v>
      </c>
      <c r="AM106" s="547" t="n">
        <f aca="false">((AM$67-$H$4)/1000)*$R$21*(($C$8/70)^$AD$21)</f>
        <v>1189.87729137644</v>
      </c>
      <c r="AN106" s="547" t="n">
        <f aca="false">((AN$67-$H$4)/1000)*$R$21*(($C$8/70)^$AD$21)</f>
        <v>1224.87368229928</v>
      </c>
      <c r="AO106" s="547" t="n">
        <f aca="false">((AO$67-$H$4)/1000)*$R$21*(($C$8/70)^$AD$21)</f>
        <v>1259.87007322211</v>
      </c>
      <c r="AP106" s="547" t="n">
        <f aca="false">((AP$67-$H$4)/1000)*$R$21*(($C$8/70)^$AD$21)</f>
        <v>1294.86646414495</v>
      </c>
      <c r="AQ106" s="547" t="n">
        <f aca="false">((AQ$67-$H$4)/1000)*$R$21*(($C$8/70)^$AD$21)</f>
        <v>1329.86285506779</v>
      </c>
      <c r="AR106" s="547" t="n">
        <f aca="false">((AR$67-$H$4)/1000)*$R$21*(($C$8/70)^$AD$21)</f>
        <v>1364.85924599062</v>
      </c>
      <c r="AS106" s="547" t="n">
        <f aca="false">((AS$67-$H$4)/1000)*$R$21*(($C$8/70)^$AD$21)</f>
        <v>1399.85563691346</v>
      </c>
      <c r="AT106" s="547" t="n">
        <f aca="false">((AT$67-$H$4)/1000)*$R$21*(($C$8/70)^$AD$21)</f>
        <v>1434.8520278363</v>
      </c>
      <c r="AU106" s="547" t="n">
        <f aca="false">((AU$67-$H$4)/1000)*$R$21*(($C$8/70)^$AD$21)</f>
        <v>1469.84841875913</v>
      </c>
      <c r="AV106" s="547" t="n">
        <f aca="false">((AV$67-$H$4)/1000)*$R$21*(($C$8/70)^$AD$21)</f>
        <v>1504.84480968197</v>
      </c>
      <c r="AW106" s="547" t="n">
        <f aca="false">((AW$67-$H$4)/1000)*$R$21*(($C$8/70)^$AD$21)</f>
        <v>1539.84120060481</v>
      </c>
      <c r="AX106" s="547" t="n">
        <f aca="false">((AX$67-$H$4)/1000)*$R$21*(($C$8/70)^$AD$21)</f>
        <v>1574.83759152764</v>
      </c>
      <c r="AY106" s="547" t="n">
        <f aca="false">((AY$67-$H$4)/1000)*$R$21*(($C$8/70)^$AD$21)</f>
        <v>1609.83398245048</v>
      </c>
      <c r="AZ106" s="547" t="n">
        <f aca="false">((AZ$67-$H$4)/1000)*$R$21*(($C$8/70)^$AD$21)</f>
        <v>1644.83037337332</v>
      </c>
      <c r="BA106" s="547" t="n">
        <f aca="false">((BA$67-$H$4)/1000)*$R$21*(($C$8/70)^$AD$21)</f>
        <v>1679.82676429615</v>
      </c>
      <c r="BB106" s="547" t="n">
        <f aca="false">((BB$67-$H$4)/1000)*$R$21*(($C$8/70)^$AD$21)</f>
        <v>1714.82315521899</v>
      </c>
      <c r="BC106" s="547" t="n">
        <f aca="false">((BC$67-$H$4)/1000)*$R$21*(($C$8/70)^$AD$21)</f>
        <v>1749.81954614182</v>
      </c>
      <c r="BD106" s="547" t="n">
        <f aca="false">((BD$67-$H$4)/1000)*$R$21*(($C$8/70)^$AD$21)</f>
        <v>1784.81593706466</v>
      </c>
      <c r="BE106" s="547" t="n">
        <f aca="false">((BE$67-$H$4)/1000)*$R$21*(($C$8/70)^$AD$21)</f>
        <v>1819.8123279875</v>
      </c>
      <c r="BF106" s="547" t="n">
        <f aca="false">((BF$67-$H$4)/1000)*$R$21*(($C$8/70)^$AD$21)</f>
        <v>1854.80871891033</v>
      </c>
    </row>
    <row r="107" customFormat="false" ht="15.75" hidden="false" customHeight="false" outlineLevel="0" collapsed="false">
      <c r="A107" s="472"/>
      <c r="B107" s="548" t="s">
        <v>289</v>
      </c>
      <c r="C107" s="548"/>
      <c r="D107" s="549" t="s">
        <v>246</v>
      </c>
      <c r="E107" s="550" t="n">
        <v>80</v>
      </c>
      <c r="F107" s="550" t="n">
        <v>400</v>
      </c>
      <c r="G107" s="551" t="s">
        <v>273</v>
      </c>
      <c r="H107" s="552" t="n">
        <f aca="false">((H$67-$H$4)/1000)*$S$21*(($C$8/70)^$AE$21)</f>
        <v>120.127214186496</v>
      </c>
      <c r="I107" s="552" t="n">
        <f aca="false">((I$67-$H$4)/1000)*$S$21*(($C$8/70)^$AE$21)</f>
        <v>160.169618915328</v>
      </c>
      <c r="J107" s="552" t="n">
        <f aca="false">((J$67-$H$4)/1000)*$S$21*(($C$8/70)^$AE$21)</f>
        <v>200.21202364416</v>
      </c>
      <c r="K107" s="552" t="n">
        <f aca="false">((K$67-$H$4)/1000)*$S$21*(($C$8/70)^$AE$21)</f>
        <v>240.254428372992</v>
      </c>
      <c r="L107" s="552" t="n">
        <f aca="false">((L$67-$H$4)/1000)*$S$21*(($C$8/70)^$AE$21)</f>
        <v>280.296833101824</v>
      </c>
      <c r="M107" s="552" t="n">
        <f aca="false">((M$67-$H$4)/1000)*$S$21*(($C$8/70)^$AE$21)</f>
        <v>320.339237830656</v>
      </c>
      <c r="N107" s="552" t="n">
        <f aca="false">((N$67-$H$4)/1000)*$S$21*(($C$8/70)^$AE$21)</f>
        <v>360.381642559488</v>
      </c>
      <c r="O107" s="552" t="n">
        <f aca="false">((O$67-$H$4)/1000)*$S$21*(($C$8/70)^$AE$21)</f>
        <v>400.42404728832</v>
      </c>
      <c r="P107" s="552" t="n">
        <f aca="false">((P$67-$H$4)/1000)*$S$21*(($C$8/70)^$AE$21)</f>
        <v>440.466452017152</v>
      </c>
      <c r="Q107" s="552" t="n">
        <f aca="false">((Q$67-$H$4)/1000)*$S$21*(($C$8/70)^$AE$21)</f>
        <v>480.508856745984</v>
      </c>
      <c r="R107" s="552" t="n">
        <f aca="false">((R$67-$H$4)/1000)*$S$21*(($C$8/70)^$AE$21)</f>
        <v>520.551261474816</v>
      </c>
      <c r="S107" s="552" t="n">
        <f aca="false">((S$67-$H$4)/1000)*$S$21*(($C$8/70)^$AE$21)</f>
        <v>560.593666203648</v>
      </c>
      <c r="T107" s="552" t="n">
        <f aca="false">((T$67-$H$4)/1000)*$S$21*(($C$8/70)^$AE$21)</f>
        <v>600.63607093248</v>
      </c>
      <c r="U107" s="552" t="n">
        <f aca="false">((U$67-$H$4)/1000)*$S$21*(($C$8/70)^$AE$21)</f>
        <v>640.678475661312</v>
      </c>
      <c r="V107" s="552" t="n">
        <f aca="false">((V$67-$H$4)/1000)*$S$21*(($C$8/70)^$AE$21)</f>
        <v>680.720880390144</v>
      </c>
      <c r="W107" s="552" t="n">
        <f aca="false">((W$67-$H$4)/1000)*$S$21*(($C$8/70)^$AE$21)</f>
        <v>720.763285118976</v>
      </c>
      <c r="X107" s="552" t="n">
        <f aca="false">((X$67-$H$4)/1000)*$S$21*(($C$8/70)^$AE$21)</f>
        <v>760.805689847808</v>
      </c>
      <c r="Y107" s="552" t="n">
        <f aca="false">((Y$67-$H$4)/1000)*$S$21*(($C$8/70)^$AE$21)</f>
        <v>800.84809457664</v>
      </c>
      <c r="Z107" s="552" t="n">
        <f aca="false">((Z$67-$H$4)/1000)*$S$21*(($C$8/70)^$AE$21)</f>
        <v>840.890499305472</v>
      </c>
      <c r="AA107" s="552" t="n">
        <f aca="false">((AA$67-$H$4)/1000)*$S$21*(($C$8/70)^$AE$21)</f>
        <v>880.932904034304</v>
      </c>
      <c r="AB107" s="552" t="n">
        <f aca="false">((AB$67-$H$4)/1000)*$S$21*(($C$8/70)^$AE$21)</f>
        <v>920.975308763136</v>
      </c>
      <c r="AC107" s="552" t="n">
        <f aca="false">((AC$67-$H$4)/1000)*$S$21*(($C$8/70)^$AE$21)</f>
        <v>961.017713491968</v>
      </c>
      <c r="AD107" s="552" t="n">
        <f aca="false">((AD$67-$H$4)/1000)*$S$21*(($C$8/70)^$AE$21)</f>
        <v>1001.0601182208</v>
      </c>
      <c r="AE107" s="552" t="n">
        <f aca="false">((AE$67-$H$4)/1000)*$S$21*(($C$8/70)^$AE$21)</f>
        <v>1041.10252294963</v>
      </c>
      <c r="AF107" s="552" t="n">
        <f aca="false">((AF$67-$H$4)/1000)*$S$21*(($C$8/70)^$AE$21)</f>
        <v>1081.14492767846</v>
      </c>
      <c r="AG107" s="552" t="n">
        <f aca="false">((AG$67-$H$4)/1000)*$S$21*(($C$8/70)^$AE$21)</f>
        <v>1121.1873324073</v>
      </c>
      <c r="AH107" s="552" t="n">
        <f aca="false">((AH$67-$H$4)/1000)*$S$21*(($C$8/70)^$AE$21)</f>
        <v>1161.22973713613</v>
      </c>
      <c r="AI107" s="552" t="n">
        <f aca="false">((AI$67-$H$4)/1000)*$S$21*(($C$8/70)^$AE$21)</f>
        <v>1201.27214186496</v>
      </c>
      <c r="AJ107" s="552" t="n">
        <f aca="false">((AJ$67-$H$4)/1000)*$S$21*(($C$8/70)^$AE$21)</f>
        <v>1241.31454659379</v>
      </c>
      <c r="AK107" s="552" t="n">
        <f aca="false">((AK$67-$H$4)/1000)*$S$21*(($C$8/70)^$AE$21)</f>
        <v>1281.35695132262</v>
      </c>
      <c r="AL107" s="552" t="n">
        <f aca="false">((AL$67-$H$4)/1000)*$S$21*(($C$8/70)^$AE$21)</f>
        <v>1321.39935605146</v>
      </c>
      <c r="AM107" s="552" t="n">
        <f aca="false">((AM$67-$H$4)/1000)*$S$21*(($C$8/70)^$AE$21)</f>
        <v>1361.44176078029</v>
      </c>
      <c r="AN107" s="552" t="n">
        <f aca="false">((AN$67-$H$4)/1000)*$S$21*(($C$8/70)^$AE$21)</f>
        <v>1401.48416550912</v>
      </c>
      <c r="AO107" s="552" t="n">
        <f aca="false">((AO$67-$H$4)/1000)*$S$21*(($C$8/70)^$AE$21)</f>
        <v>1441.52657023795</v>
      </c>
      <c r="AP107" s="552" t="n">
        <f aca="false">((AP$67-$H$4)/1000)*$S$21*(($C$8/70)^$AE$21)</f>
        <v>1481.56897496678</v>
      </c>
      <c r="AQ107" s="552" t="n">
        <f aca="false">((AQ$67-$H$4)/1000)*$S$21*(($C$8/70)^$AE$21)</f>
        <v>1521.61137969562</v>
      </c>
      <c r="AR107" s="552" t="n">
        <f aca="false">((AR$67-$H$4)/1000)*$S$21*(($C$8/70)^$AE$21)</f>
        <v>1561.65378442445</v>
      </c>
      <c r="AS107" s="552" t="n">
        <f aca="false">((AS$67-$H$4)/1000)*$S$21*(($C$8/70)^$AE$21)</f>
        <v>1601.69618915328</v>
      </c>
      <c r="AT107" s="552" t="n">
        <f aca="false">((AT$67-$H$4)/1000)*$S$21*(($C$8/70)^$AE$21)</f>
        <v>1641.73859388211</v>
      </c>
      <c r="AU107" s="552" t="n">
        <f aca="false">((AU$67-$H$4)/1000)*$S$21*(($C$8/70)^$AE$21)</f>
        <v>1681.78099861094</v>
      </c>
      <c r="AV107" s="552" t="n">
        <f aca="false">((AV$67-$H$4)/1000)*$S$21*(($C$8/70)^$AE$21)</f>
        <v>1721.82340333978</v>
      </c>
      <c r="AW107" s="552" t="n">
        <f aca="false">((AW$67-$H$4)/1000)*$S$21*(($C$8/70)^$AE$21)</f>
        <v>1761.86580806861</v>
      </c>
      <c r="AX107" s="552" t="n">
        <f aca="false">((AX$67-$H$4)/1000)*$S$21*(($C$8/70)^$AE$21)</f>
        <v>1801.90821279744</v>
      </c>
      <c r="AY107" s="552" t="n">
        <f aca="false">((AY$67-$H$4)/1000)*$S$21*(($C$8/70)^$AE$21)</f>
        <v>1841.95061752627</v>
      </c>
      <c r="AZ107" s="552" t="n">
        <f aca="false">((AZ$67-$H$4)/1000)*$S$21*(($C$8/70)^$AE$21)</f>
        <v>1881.9930222551</v>
      </c>
      <c r="BA107" s="552" t="n">
        <f aca="false">((BA$67-$H$4)/1000)*$S$21*(($C$8/70)^$AE$21)</f>
        <v>1922.03542698394</v>
      </c>
      <c r="BB107" s="552" t="n">
        <f aca="false">((BB$67-$H$4)/1000)*$S$21*(($C$8/70)^$AE$21)</f>
        <v>1962.07783171277</v>
      </c>
      <c r="BC107" s="552" t="n">
        <f aca="false">((BC$67-$H$4)/1000)*$S$21*(($C$8/70)^$AE$21)</f>
        <v>2002.1202364416</v>
      </c>
      <c r="BD107" s="552" t="n">
        <f aca="false">((BD$67-$H$4)/1000)*$S$21*(($C$8/70)^$AE$21)</f>
        <v>2042.16264117043</v>
      </c>
      <c r="BE107" s="552" t="n">
        <f aca="false">((BE$67-$H$4)/1000)*$S$21*(($C$8/70)^$AE$21)</f>
        <v>2082.20504589926</v>
      </c>
      <c r="BF107" s="552" t="n">
        <f aca="false">((BF$67-$H$4)/1000)*$S$21*(($C$8/70)^$AE$21)</f>
        <v>2122.2474506281</v>
      </c>
    </row>
    <row r="108" customFormat="false" ht="15" hidden="false" customHeight="false" outlineLevel="0" collapsed="false">
      <c r="A108" s="472"/>
      <c r="B108" s="553" t="s">
        <v>290</v>
      </c>
      <c r="C108" s="553"/>
      <c r="D108" s="554" t="s">
        <v>246</v>
      </c>
      <c r="E108" s="555" t="n">
        <v>90</v>
      </c>
      <c r="F108" s="555" t="n">
        <v>160</v>
      </c>
      <c r="G108" s="554" t="s">
        <v>248</v>
      </c>
      <c r="H108" s="556" t="n">
        <f aca="false">((H$67-$H$4)/1000)*$K$22*(($C$8/70)^$W$22)</f>
        <v>53.667</v>
      </c>
      <c r="I108" s="557" t="n">
        <f aca="false">((I$67-$H$4)/1000)*$K$22*(($C$8/70)^$W$22)</f>
        <v>71.556</v>
      </c>
      <c r="J108" s="557" t="n">
        <f aca="false">((J$67-$H$4)/1000)*$K$22*(($C$8/70)^$W$22)</f>
        <v>89.445</v>
      </c>
      <c r="K108" s="557" t="n">
        <f aca="false">((K$67-$H$4)/1000)*$K$22*(($C$8/70)^$W$22)</f>
        <v>107.334</v>
      </c>
      <c r="L108" s="557" t="n">
        <f aca="false">((L$67-$H$4)/1000)*$K$22*(($C$8/70)^$W$22)</f>
        <v>125.223</v>
      </c>
      <c r="M108" s="557" t="n">
        <f aca="false">((M$67-$H$4)/1000)*$K$22*(($C$8/70)^$W$22)</f>
        <v>143.112</v>
      </c>
      <c r="N108" s="557" t="n">
        <f aca="false">((N$67-$H$4)/1000)*$K$22*(($C$8/70)^$W$22)</f>
        <v>161.001</v>
      </c>
      <c r="O108" s="557" t="n">
        <f aca="false">((O$67-$H$4)/1000)*$K$22*(($C$8/70)^$W$22)</f>
        <v>178.89</v>
      </c>
      <c r="P108" s="557" t="n">
        <f aca="false">((P$67-$H$4)/1000)*$K$22*(($C$8/70)^$W$22)</f>
        <v>196.779</v>
      </c>
      <c r="Q108" s="557" t="n">
        <f aca="false">((Q$67-$H$4)/1000)*$K$22*(($C$8/70)^$W$22)</f>
        <v>214.668</v>
      </c>
      <c r="R108" s="557" t="n">
        <f aca="false">((R$67-$H$4)/1000)*$K$22*(($C$8/70)^$W$22)</f>
        <v>232.557</v>
      </c>
      <c r="S108" s="557" t="n">
        <f aca="false">((S$67-$H$4)/1000)*$K$22*(($C$8/70)^$W$22)</f>
        <v>250.446</v>
      </c>
      <c r="T108" s="557" t="n">
        <f aca="false">((T$67-$H$4)/1000)*$K$22*(($C$8/70)^$W$22)</f>
        <v>268.335</v>
      </c>
      <c r="U108" s="557" t="n">
        <f aca="false">((U$67-$H$4)/1000)*$K$22*(($C$8/70)^$W$22)</f>
        <v>286.224</v>
      </c>
      <c r="V108" s="557" t="n">
        <f aca="false">((V$67-$H$4)/1000)*$K$22*(($C$8/70)^$W$22)</f>
        <v>304.113</v>
      </c>
      <c r="W108" s="557" t="n">
        <f aca="false">((W$67-$H$4)/1000)*$K$22*(($C$8/70)^$W$22)</f>
        <v>322.002</v>
      </c>
      <c r="X108" s="557" t="n">
        <f aca="false">((X$67-$H$4)/1000)*$K$22*(($C$8/70)^$W$22)</f>
        <v>339.891</v>
      </c>
      <c r="Y108" s="557" t="n">
        <f aca="false">((Y$67-$H$4)/1000)*$K$22*(($C$8/70)^$W$22)</f>
        <v>357.78</v>
      </c>
      <c r="Z108" s="557" t="n">
        <f aca="false">((Z$67-$H$4)/1000)*$K$22*(($C$8/70)^$W$22)</f>
        <v>375.669</v>
      </c>
      <c r="AA108" s="557" t="n">
        <f aca="false">((AA$67-$H$4)/1000)*$K$22*(($C$8/70)^$W$22)</f>
        <v>393.558</v>
      </c>
      <c r="AB108" s="557" t="n">
        <f aca="false">((AB$67-$H$4)/1000)*$K$22*(($C$8/70)^$W$22)</f>
        <v>411.447</v>
      </c>
      <c r="AC108" s="557" t="n">
        <f aca="false">((AC$67-$H$4)/1000)*$K$22*(($C$8/70)^$W$22)</f>
        <v>429.336</v>
      </c>
      <c r="AD108" s="557" t="n">
        <f aca="false">((AD$67-$H$4)/1000)*$K$22*(($C$8/70)^$W$22)</f>
        <v>447.225</v>
      </c>
      <c r="AE108" s="557" t="n">
        <f aca="false">((AE$67-$H$4)/1000)*$K$22*(($C$8/70)^$W$22)</f>
        <v>465.114</v>
      </c>
      <c r="AF108" s="557" t="n">
        <f aca="false">((AF$67-$H$4)/1000)*$K$22*(($C$8/70)^$W$22)</f>
        <v>483.003</v>
      </c>
      <c r="AG108" s="557" t="n">
        <f aca="false">((AG$67-$H$4)/1000)*$K$22*(($C$8/70)^$W$22)</f>
        <v>500.892</v>
      </c>
      <c r="AH108" s="557" t="n">
        <f aca="false">((AH$67-$H$4)/1000)*$K$22*(($C$8/70)^$W$22)</f>
        <v>518.781</v>
      </c>
      <c r="AI108" s="557" t="n">
        <f aca="false">((AI$67-$H$4)/1000)*$K$22*(($C$8/70)^$W$22)</f>
        <v>536.67</v>
      </c>
      <c r="AJ108" s="557" t="n">
        <f aca="false">((AJ$67-$H$4)/1000)*$K$22*(($C$8/70)^$W$22)</f>
        <v>554.559</v>
      </c>
      <c r="AK108" s="557" t="n">
        <f aca="false">((AK$67-$H$4)/1000)*$K$22*(($C$8/70)^$W$22)</f>
        <v>572.448</v>
      </c>
      <c r="AL108" s="557" t="n">
        <f aca="false">((AL$67-$H$4)/1000)*$K$22*(($C$8/70)^$W$22)</f>
        <v>590.337</v>
      </c>
      <c r="AM108" s="557" t="n">
        <f aca="false">((AM$67-$H$4)/1000)*$K$22*(($C$8/70)^$W$22)</f>
        <v>608.226</v>
      </c>
      <c r="AN108" s="557" t="n">
        <f aca="false">((AN$67-$H$4)/1000)*$K$22*(($C$8/70)^$W$22)</f>
        <v>626.115</v>
      </c>
      <c r="AO108" s="557" t="n">
        <f aca="false">((AO$67-$H$4)/1000)*$K$22*(($C$8/70)^$W$22)</f>
        <v>644.004</v>
      </c>
      <c r="AP108" s="557" t="n">
        <f aca="false">((AP$67-$H$4)/1000)*$K$22*(($C$8/70)^$W$22)</f>
        <v>661.893</v>
      </c>
      <c r="AQ108" s="557" t="n">
        <f aca="false">((AQ$67-$H$4)/1000)*$K$22*(($C$8/70)^$W$22)</f>
        <v>679.782</v>
      </c>
      <c r="AR108" s="557" t="n">
        <f aca="false">((AR$67-$H$4)/1000)*$K$22*(($C$8/70)^$W$22)</f>
        <v>697.671</v>
      </c>
      <c r="AS108" s="557" t="n">
        <f aca="false">((AS$67-$H$4)/1000)*$K$22*(($C$8/70)^$W$22)</f>
        <v>715.56</v>
      </c>
      <c r="AT108" s="557" t="n">
        <f aca="false">((AT$67-$H$4)/1000)*$K$22*(($C$8/70)^$W$22)</f>
        <v>733.449</v>
      </c>
      <c r="AU108" s="557" t="n">
        <f aca="false">((AU$67-$H$4)/1000)*$K$22*(($C$8/70)^$W$22)</f>
        <v>751.338</v>
      </c>
      <c r="AV108" s="557" t="n">
        <f aca="false">((AV$67-$H$4)/1000)*$K$22*(($C$8/70)^$W$22)</f>
        <v>769.227</v>
      </c>
      <c r="AW108" s="557" t="n">
        <f aca="false">((AW$67-$H$4)/1000)*$K$22*(($C$8/70)^$W$22)</f>
        <v>787.116</v>
      </c>
      <c r="AX108" s="557" t="n">
        <f aca="false">((AX$67-$H$4)/1000)*$K$22*(($C$8/70)^$W$22)</f>
        <v>805.005</v>
      </c>
      <c r="AY108" s="557" t="n">
        <f aca="false">((AY$67-$H$4)/1000)*$K$22*(($C$8/70)^$W$22)</f>
        <v>822.894</v>
      </c>
      <c r="AZ108" s="557" t="n">
        <f aca="false">((AZ$67-$H$4)/1000)*$K$22*(($C$8/70)^$W$22)</f>
        <v>840.783</v>
      </c>
      <c r="BA108" s="557" t="n">
        <f aca="false">((BA$67-$H$4)/1000)*$K$22*(($C$8/70)^$W$22)</f>
        <v>858.672</v>
      </c>
      <c r="BB108" s="557" t="n">
        <f aca="false">((BB$67-$H$4)/1000)*$K$22*(($C$8/70)^$W$22)</f>
        <v>876.561</v>
      </c>
      <c r="BC108" s="557" t="n">
        <f aca="false">((BC$67-$H$4)/1000)*$K$22*(($C$8/70)^$W$22)</f>
        <v>894.45</v>
      </c>
      <c r="BD108" s="557" t="n">
        <f aca="false">((BD$67-$H$4)/1000)*$K$22*(($C$8/70)^$W$22)</f>
        <v>912.339</v>
      </c>
      <c r="BE108" s="557" t="n">
        <f aca="false">((BE$67-$H$4)/1000)*$K$22*(($C$8/70)^$W$22)</f>
        <v>930.228</v>
      </c>
      <c r="BF108" s="558" t="n">
        <f aca="false">((BF$67-$H$4)/1000)*$K$22*(($C$8/70)^$W$22)</f>
        <v>948.117</v>
      </c>
    </row>
    <row r="109" customFormat="false" ht="15" hidden="false" customHeight="false" outlineLevel="0" collapsed="false">
      <c r="A109" s="472"/>
      <c r="B109" s="559" t="s">
        <v>291</v>
      </c>
      <c r="C109" s="559"/>
      <c r="D109" s="560" t="s">
        <v>246</v>
      </c>
      <c r="E109" s="561" t="n">
        <v>90</v>
      </c>
      <c r="F109" s="561" t="n">
        <v>200</v>
      </c>
      <c r="G109" s="560" t="s">
        <v>248</v>
      </c>
      <c r="H109" s="562" t="n">
        <f aca="false">((H$67-$H$4)/1000)*$L$22*(($C$8/70)^$X$22)</f>
        <v>60.3</v>
      </c>
      <c r="I109" s="563" t="n">
        <f aca="false">((I$67-$H$4)/1000)*$L$22*(($C$8/70)^$X$22)</f>
        <v>80.4</v>
      </c>
      <c r="J109" s="563" t="n">
        <f aca="false">((J$67-$H$4)/1000)*$L$22*(($C$8/70)^$X$22)</f>
        <v>100.5</v>
      </c>
      <c r="K109" s="563" t="n">
        <f aca="false">((K$67-$H$4)/1000)*$L$22*(($C$8/70)^$X$22)</f>
        <v>120.6</v>
      </c>
      <c r="L109" s="563" t="n">
        <f aca="false">((L$67-$H$4)/1000)*$L$22*(($C$8/70)^$X$22)</f>
        <v>140.7</v>
      </c>
      <c r="M109" s="563" t="n">
        <f aca="false">((M$67-$H$4)/1000)*$L$22*(($C$8/70)^$X$22)</f>
        <v>160.8</v>
      </c>
      <c r="N109" s="563" t="n">
        <f aca="false">((N$67-$H$4)/1000)*$L$22*(($C$8/70)^$X$22)</f>
        <v>180.9</v>
      </c>
      <c r="O109" s="563" t="n">
        <f aca="false">((O$67-$H$4)/1000)*$L$22*(($C$8/70)^$X$22)</f>
        <v>201</v>
      </c>
      <c r="P109" s="563" t="n">
        <f aca="false">((P$67-$H$4)/1000)*$L$22*(($C$8/70)^$X$22)</f>
        <v>221.1</v>
      </c>
      <c r="Q109" s="563" t="n">
        <f aca="false">((Q$67-$H$4)/1000)*$L$22*(($C$8/70)^$X$22)</f>
        <v>241.2</v>
      </c>
      <c r="R109" s="563" t="n">
        <f aca="false">((R$67-$H$4)/1000)*$L$22*(($C$8/70)^$X$22)</f>
        <v>261.3</v>
      </c>
      <c r="S109" s="563" t="n">
        <f aca="false">((S$67-$H$4)/1000)*$L$22*(($C$8/70)^$X$22)</f>
        <v>281.4</v>
      </c>
      <c r="T109" s="563" t="n">
        <f aca="false">((T$67-$H$4)/1000)*$L$22*(($C$8/70)^$X$22)</f>
        <v>301.5</v>
      </c>
      <c r="U109" s="563" t="n">
        <f aca="false">((U$67-$H$4)/1000)*$L$22*(($C$8/70)^$X$22)</f>
        <v>321.6</v>
      </c>
      <c r="V109" s="563" t="n">
        <f aca="false">((V$67-$H$4)/1000)*$L$22*(($C$8/70)^$X$22)</f>
        <v>341.7</v>
      </c>
      <c r="W109" s="563" t="n">
        <f aca="false">((W$67-$H$4)/1000)*$L$22*(($C$8/70)^$X$22)</f>
        <v>361.8</v>
      </c>
      <c r="X109" s="563" t="n">
        <f aca="false">((X$67-$H$4)/1000)*$L$22*(($C$8/70)^$X$22)</f>
        <v>381.9</v>
      </c>
      <c r="Y109" s="563" t="n">
        <f aca="false">((Y$67-$H$4)/1000)*$L$22*(($C$8/70)^$X$22)</f>
        <v>402</v>
      </c>
      <c r="Z109" s="563" t="n">
        <f aca="false">((Z$67-$H$4)/1000)*$L$22*(($C$8/70)^$X$22)</f>
        <v>422.1</v>
      </c>
      <c r="AA109" s="563" t="n">
        <f aca="false">((AA$67-$H$4)/1000)*$L$22*(($C$8/70)^$X$22)</f>
        <v>442.2</v>
      </c>
      <c r="AB109" s="563" t="n">
        <f aca="false">((AB$67-$H$4)/1000)*$L$22*(($C$8/70)^$X$22)</f>
        <v>462.3</v>
      </c>
      <c r="AC109" s="563" t="n">
        <f aca="false">((AC$67-$H$4)/1000)*$L$22*(($C$8/70)^$X$22)</f>
        <v>482.4</v>
      </c>
      <c r="AD109" s="563" t="n">
        <f aca="false">((AD$67-$H$4)/1000)*$L$22*(($C$8/70)^$X$22)</f>
        <v>502.5</v>
      </c>
      <c r="AE109" s="563" t="n">
        <f aca="false">((AE$67-$H$4)/1000)*$L$22*(($C$8/70)^$X$22)</f>
        <v>522.6</v>
      </c>
      <c r="AF109" s="563" t="n">
        <f aca="false">((AF$67-$H$4)/1000)*$L$22*(($C$8/70)^$X$22)</f>
        <v>542.7</v>
      </c>
      <c r="AG109" s="563" t="n">
        <f aca="false">((AG$67-$H$4)/1000)*$L$22*(($C$8/70)^$X$22)</f>
        <v>562.8</v>
      </c>
      <c r="AH109" s="563" t="n">
        <f aca="false">((AH$67-$H$4)/1000)*$L$22*(($C$8/70)^$X$22)</f>
        <v>582.9</v>
      </c>
      <c r="AI109" s="563" t="n">
        <f aca="false">((AI$67-$H$4)/1000)*$L$22*(($C$8/70)^$X$22)</f>
        <v>603</v>
      </c>
      <c r="AJ109" s="563" t="n">
        <f aca="false">((AJ$67-$H$4)/1000)*$L$22*(($C$8/70)^$X$22)</f>
        <v>623.1</v>
      </c>
      <c r="AK109" s="563" t="n">
        <f aca="false">((AK$67-$H$4)/1000)*$L$22*(($C$8/70)^$X$22)</f>
        <v>643.2</v>
      </c>
      <c r="AL109" s="563" t="n">
        <f aca="false">((AL$67-$H$4)/1000)*$L$22*(($C$8/70)^$X$22)</f>
        <v>663.3</v>
      </c>
      <c r="AM109" s="563" t="n">
        <f aca="false">((AM$67-$H$4)/1000)*$L$22*(($C$8/70)^$X$22)</f>
        <v>683.4</v>
      </c>
      <c r="AN109" s="563" t="n">
        <f aca="false">((AN$67-$H$4)/1000)*$L$22*(($C$8/70)^$X$22)</f>
        <v>703.5</v>
      </c>
      <c r="AO109" s="563" t="n">
        <f aca="false">((AO$67-$H$4)/1000)*$L$22*(($C$8/70)^$X$22)</f>
        <v>723.6</v>
      </c>
      <c r="AP109" s="563" t="n">
        <f aca="false">((AP$67-$H$4)/1000)*$L$22*(($C$8/70)^$X$22)</f>
        <v>743.7</v>
      </c>
      <c r="AQ109" s="563" t="n">
        <f aca="false">((AQ$67-$H$4)/1000)*$L$22*(($C$8/70)^$X$22)</f>
        <v>763.8</v>
      </c>
      <c r="AR109" s="563" t="n">
        <f aca="false">((AR$67-$H$4)/1000)*$L$22*(($C$8/70)^$X$22)</f>
        <v>783.9</v>
      </c>
      <c r="AS109" s="563" t="n">
        <f aca="false">((AS$67-$H$4)/1000)*$L$22*(($C$8/70)^$X$22)</f>
        <v>804</v>
      </c>
      <c r="AT109" s="563" t="n">
        <f aca="false">((AT$67-$H$4)/1000)*$L$22*(($C$8/70)^$X$22)</f>
        <v>824.1</v>
      </c>
      <c r="AU109" s="563" t="n">
        <f aca="false">((AU$67-$H$4)/1000)*$L$22*(($C$8/70)^$X$22)</f>
        <v>844.2</v>
      </c>
      <c r="AV109" s="563" t="n">
        <f aca="false">((AV$67-$H$4)/1000)*$L$22*(($C$8/70)^$X$22)</f>
        <v>864.3</v>
      </c>
      <c r="AW109" s="563" t="n">
        <f aca="false">((AW$67-$H$4)/1000)*$L$22*(($C$8/70)^$X$22)</f>
        <v>884.4</v>
      </c>
      <c r="AX109" s="563" t="n">
        <f aca="false">((AX$67-$H$4)/1000)*$L$22*(($C$8/70)^$X$22)</f>
        <v>904.5</v>
      </c>
      <c r="AY109" s="563" t="n">
        <f aca="false">((AY$67-$H$4)/1000)*$L$22*(($C$8/70)^$X$22)</f>
        <v>924.6</v>
      </c>
      <c r="AZ109" s="563" t="n">
        <f aca="false">((AZ$67-$H$4)/1000)*$L$22*(($C$8/70)^$X$22)</f>
        <v>944.7</v>
      </c>
      <c r="BA109" s="563" t="n">
        <f aca="false">((BA$67-$H$4)/1000)*$L$22*(($C$8/70)^$X$22)</f>
        <v>964.8</v>
      </c>
      <c r="BB109" s="563" t="n">
        <f aca="false">((BB$67-$H$4)/1000)*$L$22*(($C$8/70)^$X$22)</f>
        <v>984.9</v>
      </c>
      <c r="BC109" s="563" t="n">
        <f aca="false">((BC$67-$H$4)/1000)*$L$22*(($C$8/70)^$X$22)</f>
        <v>1005</v>
      </c>
      <c r="BD109" s="563" t="n">
        <f aca="false">((BD$67-$H$4)/1000)*$L$22*(($C$8/70)^$X$22)</f>
        <v>1025.1</v>
      </c>
      <c r="BE109" s="563" t="n">
        <f aca="false">((BE$67-$H$4)/1000)*$L$22*(($C$8/70)^$X$22)</f>
        <v>1045.2</v>
      </c>
      <c r="BF109" s="564" t="n">
        <f aca="false">((BF$67-$H$4)/1000)*$L$22*(($C$8/70)^$X$22)</f>
        <v>1065.3</v>
      </c>
    </row>
    <row r="110" customFormat="false" ht="15" hidden="false" customHeight="false" outlineLevel="0" collapsed="false">
      <c r="A110" s="472"/>
      <c r="B110" s="559" t="s">
        <v>292</v>
      </c>
      <c r="C110" s="559"/>
      <c r="D110" s="560" t="s">
        <v>246</v>
      </c>
      <c r="E110" s="561" t="n">
        <v>90</v>
      </c>
      <c r="F110" s="561" t="n">
        <v>260</v>
      </c>
      <c r="G110" s="560" t="s">
        <v>248</v>
      </c>
      <c r="H110" s="562" t="n">
        <f aca="false">((H$67-$H$4)/1000)*$M$22*(($C$8/70)^$Y$22)</f>
        <v>79.92</v>
      </c>
      <c r="I110" s="563" t="n">
        <f aca="false">((I$67-$H$4)/1000)*$M$22*(($C$8/70)^$Y$22)</f>
        <v>106.56</v>
      </c>
      <c r="J110" s="563" t="n">
        <f aca="false">((J$67-$H$4)/1000)*$M$22*(($C$8/70)^$Y$22)</f>
        <v>133.2</v>
      </c>
      <c r="K110" s="563" t="n">
        <f aca="false">((K$67-$H$4)/1000)*$M$22*(($C$8/70)^$Y$22)</f>
        <v>159.84</v>
      </c>
      <c r="L110" s="563" t="n">
        <f aca="false">((L$67-$H$4)/1000)*$M$22*(($C$8/70)^$Y$22)</f>
        <v>186.48</v>
      </c>
      <c r="M110" s="563" t="n">
        <f aca="false">((M$67-$H$4)/1000)*$M$22*(($C$8/70)^$Y$22)</f>
        <v>213.12</v>
      </c>
      <c r="N110" s="563" t="n">
        <f aca="false">((N$67-$H$4)/1000)*$M$22*(($C$8/70)^$Y$22)</f>
        <v>239.76</v>
      </c>
      <c r="O110" s="563" t="n">
        <f aca="false">((O$67-$H$4)/1000)*$M$22*(($C$8/70)^$Y$22)</f>
        <v>266.4</v>
      </c>
      <c r="P110" s="563" t="n">
        <f aca="false">((P$67-$H$4)/1000)*$M$22*(($C$8/70)^$Y$22)</f>
        <v>293.04</v>
      </c>
      <c r="Q110" s="563" t="n">
        <f aca="false">((Q$67-$H$4)/1000)*$M$22*(($C$8/70)^$Y$22)</f>
        <v>319.68</v>
      </c>
      <c r="R110" s="563" t="n">
        <f aca="false">((R$67-$H$4)/1000)*$M$22*(($C$8/70)^$Y$22)</f>
        <v>346.32</v>
      </c>
      <c r="S110" s="563" t="n">
        <f aca="false">((S$67-$H$4)/1000)*$M$22*(($C$8/70)^$Y$22)</f>
        <v>372.96</v>
      </c>
      <c r="T110" s="563" t="n">
        <f aca="false">((T$67-$H$4)/1000)*$M$22*(($C$8/70)^$Y$22)</f>
        <v>399.6</v>
      </c>
      <c r="U110" s="563" t="n">
        <f aca="false">((U$67-$H$4)/1000)*$M$22*(($C$8/70)^$Y$22)</f>
        <v>426.24</v>
      </c>
      <c r="V110" s="563" t="n">
        <f aca="false">((V$67-$H$4)/1000)*$M$22*(($C$8/70)^$Y$22)</f>
        <v>452.88</v>
      </c>
      <c r="W110" s="563" t="n">
        <f aca="false">((W$67-$H$4)/1000)*$M$22*(($C$8/70)^$Y$22)</f>
        <v>479.52</v>
      </c>
      <c r="X110" s="563" t="n">
        <f aca="false">((X$67-$H$4)/1000)*$M$22*(($C$8/70)^$Y$22)</f>
        <v>506.16</v>
      </c>
      <c r="Y110" s="563" t="n">
        <f aca="false">((Y$67-$H$4)/1000)*$M$22*(($C$8/70)^$Y$22)</f>
        <v>532.8</v>
      </c>
      <c r="Z110" s="563" t="n">
        <f aca="false">((Z$67-$H$4)/1000)*$M$22*(($C$8/70)^$Y$22)</f>
        <v>559.44</v>
      </c>
      <c r="AA110" s="563" t="n">
        <f aca="false">((AA$67-$H$4)/1000)*$M$22*(($C$8/70)^$Y$22)</f>
        <v>586.08</v>
      </c>
      <c r="AB110" s="563" t="n">
        <f aca="false">((AB$67-$H$4)/1000)*$M$22*(($C$8/70)^$Y$22)</f>
        <v>612.72</v>
      </c>
      <c r="AC110" s="563" t="n">
        <f aca="false">((AC$67-$H$4)/1000)*$M$22*(($C$8/70)^$Y$22)</f>
        <v>639.36</v>
      </c>
      <c r="AD110" s="563" t="n">
        <f aca="false">((AD$67-$H$4)/1000)*$M$22*(($C$8/70)^$Y$22)</f>
        <v>666</v>
      </c>
      <c r="AE110" s="563" t="n">
        <f aca="false">((AE$67-$H$4)/1000)*$M$22*(($C$8/70)^$Y$22)</f>
        <v>692.64</v>
      </c>
      <c r="AF110" s="563" t="n">
        <f aca="false">((AF$67-$H$4)/1000)*$M$22*(($C$8/70)^$Y$22)</f>
        <v>719.28</v>
      </c>
      <c r="AG110" s="563" t="n">
        <f aca="false">((AG$67-$H$4)/1000)*$M$22*(($C$8/70)^$Y$22)</f>
        <v>745.92</v>
      </c>
      <c r="AH110" s="563" t="n">
        <f aca="false">((AH$67-$H$4)/1000)*$M$22*(($C$8/70)^$Y$22)</f>
        <v>772.56</v>
      </c>
      <c r="AI110" s="563" t="n">
        <f aca="false">((AI$67-$H$4)/1000)*$M$22*(($C$8/70)^$Y$22)</f>
        <v>799.2</v>
      </c>
      <c r="AJ110" s="563" t="n">
        <f aca="false">((AJ$67-$H$4)/1000)*$M$22*(($C$8/70)^$Y$22)</f>
        <v>825.84</v>
      </c>
      <c r="AK110" s="563" t="n">
        <f aca="false">((AK$67-$H$4)/1000)*$M$22*(($C$8/70)^$Y$22)</f>
        <v>852.48</v>
      </c>
      <c r="AL110" s="563" t="n">
        <f aca="false">((AL$67-$H$4)/1000)*$M$22*(($C$8/70)^$Y$22)</f>
        <v>879.12</v>
      </c>
      <c r="AM110" s="563" t="n">
        <f aca="false">((AM$67-$H$4)/1000)*$M$22*(($C$8/70)^$Y$22)</f>
        <v>905.76</v>
      </c>
      <c r="AN110" s="563" t="n">
        <f aca="false">((AN$67-$H$4)/1000)*$M$22*(($C$8/70)^$Y$22)</f>
        <v>932.4</v>
      </c>
      <c r="AO110" s="563" t="n">
        <f aca="false">((AO$67-$H$4)/1000)*$M$22*(($C$8/70)^$Y$22)</f>
        <v>959.04</v>
      </c>
      <c r="AP110" s="563" t="n">
        <f aca="false">((AP$67-$H$4)/1000)*$M$22*(($C$8/70)^$Y$22)</f>
        <v>985.68</v>
      </c>
      <c r="AQ110" s="563" t="n">
        <f aca="false">((AQ$67-$H$4)/1000)*$M$22*(($C$8/70)^$Y$22)</f>
        <v>1012.32</v>
      </c>
      <c r="AR110" s="563" t="n">
        <f aca="false">((AR$67-$H$4)/1000)*$M$22*(($C$8/70)^$Y$22)</f>
        <v>1038.96</v>
      </c>
      <c r="AS110" s="563" t="n">
        <f aca="false">((AS$67-$H$4)/1000)*$M$22*(($C$8/70)^$Y$22)</f>
        <v>1065.6</v>
      </c>
      <c r="AT110" s="563" t="n">
        <f aca="false">((AT$67-$H$4)/1000)*$M$22*(($C$8/70)^$Y$22)</f>
        <v>1092.24</v>
      </c>
      <c r="AU110" s="563" t="n">
        <f aca="false">((AU$67-$H$4)/1000)*$M$22*(($C$8/70)^$Y$22)</f>
        <v>1118.88</v>
      </c>
      <c r="AV110" s="563" t="n">
        <f aca="false">((AV$67-$H$4)/1000)*$M$22*(($C$8/70)^$Y$22)</f>
        <v>1145.52</v>
      </c>
      <c r="AW110" s="563" t="n">
        <f aca="false">((AW$67-$H$4)/1000)*$M$22*(($C$8/70)^$Y$22)</f>
        <v>1172.16</v>
      </c>
      <c r="AX110" s="563" t="n">
        <f aca="false">((AX$67-$H$4)/1000)*$M$22*(($C$8/70)^$Y$22)</f>
        <v>1198.8</v>
      </c>
      <c r="AY110" s="563" t="n">
        <f aca="false">((AY$67-$H$4)/1000)*$M$22*(($C$8/70)^$Y$22)</f>
        <v>1225.44</v>
      </c>
      <c r="AZ110" s="563" t="n">
        <f aca="false">((AZ$67-$H$4)/1000)*$M$22*(($C$8/70)^$Y$22)</f>
        <v>1252.08</v>
      </c>
      <c r="BA110" s="563" t="n">
        <f aca="false">((BA$67-$H$4)/1000)*$M$22*(($C$8/70)^$Y$22)</f>
        <v>1278.72</v>
      </c>
      <c r="BB110" s="563" t="n">
        <f aca="false">((BB$67-$H$4)/1000)*$M$22*(($C$8/70)^$Y$22)</f>
        <v>1305.36</v>
      </c>
      <c r="BC110" s="563" t="n">
        <f aca="false">((BC$67-$H$4)/1000)*$M$22*(($C$8/70)^$Y$22)</f>
        <v>1332</v>
      </c>
      <c r="BD110" s="563" t="n">
        <f aca="false">((BD$67-$H$4)/1000)*$M$22*(($C$8/70)^$Y$22)</f>
        <v>1358.64</v>
      </c>
      <c r="BE110" s="563" t="n">
        <f aca="false">((BE$67-$H$4)/1000)*$M$22*(($C$8/70)^$Y$22)</f>
        <v>1385.28</v>
      </c>
      <c r="BF110" s="564" t="n">
        <f aca="false">((BF$67-$H$4)/1000)*$M$22*(($C$8/70)^$Y$22)</f>
        <v>1411.92</v>
      </c>
    </row>
    <row r="111" customFormat="false" ht="15" hidden="false" customHeight="false" outlineLevel="0" collapsed="false">
      <c r="A111" s="472"/>
      <c r="B111" s="559" t="s">
        <v>293</v>
      </c>
      <c r="C111" s="559"/>
      <c r="D111" s="560" t="s">
        <v>246</v>
      </c>
      <c r="E111" s="561" t="n">
        <v>90</v>
      </c>
      <c r="F111" s="561" t="n">
        <v>300</v>
      </c>
      <c r="G111" s="560" t="s">
        <v>248</v>
      </c>
      <c r="H111" s="562" t="n">
        <f aca="false">((H$67-$H$4)/1000)*$N$22*(($C$8/70)^$Z$22)</f>
        <v>89.7675497928</v>
      </c>
      <c r="I111" s="563" t="n">
        <f aca="false">((I$67-$H$4)/1000)*$N$22*(($C$8/70)^$Z$22)</f>
        <v>119.6900663904</v>
      </c>
      <c r="J111" s="563" t="n">
        <f aca="false">((J$67-$H$4)/1000)*$N$22*(($C$8/70)^$Z$22)</f>
        <v>149.612582988</v>
      </c>
      <c r="K111" s="563" t="n">
        <f aca="false">((K$67-$H$4)/1000)*$N$22*(($C$8/70)^$Z$22)</f>
        <v>179.5350995856</v>
      </c>
      <c r="L111" s="563" t="n">
        <f aca="false">((L$67-$H$4)/1000)*$N$22*(($C$8/70)^$Z$22)</f>
        <v>209.4576161832</v>
      </c>
      <c r="M111" s="563" t="n">
        <f aca="false">((M$67-$H$4)/1000)*$N$22*(($C$8/70)^$Z$22)</f>
        <v>239.3801327808</v>
      </c>
      <c r="N111" s="563" t="n">
        <f aca="false">((N$67-$H$4)/1000)*$N$22*(($C$8/70)^$Z$22)</f>
        <v>269.3026493784</v>
      </c>
      <c r="O111" s="563" t="n">
        <f aca="false">((O$67-$H$4)/1000)*$N$22*(($C$8/70)^$Z$22)</f>
        <v>299.225165976</v>
      </c>
      <c r="P111" s="563" t="n">
        <f aca="false">((P$67-$H$4)/1000)*$N$22*(($C$8/70)^$Z$22)</f>
        <v>329.1476825736</v>
      </c>
      <c r="Q111" s="563" t="n">
        <f aca="false">((Q$67-$H$4)/1000)*$N$22*(($C$8/70)^$Z$22)</f>
        <v>359.0701991712</v>
      </c>
      <c r="R111" s="563" t="n">
        <f aca="false">((R$67-$H$4)/1000)*$N$22*(($C$8/70)^$Z$22)</f>
        <v>388.9927157688</v>
      </c>
      <c r="S111" s="563" t="n">
        <f aca="false">((S$67-$H$4)/1000)*$N$22*(($C$8/70)^$Z$22)</f>
        <v>418.9152323664</v>
      </c>
      <c r="T111" s="563" t="n">
        <f aca="false">((T$67-$H$4)/1000)*$N$22*(($C$8/70)^$Z$22)</f>
        <v>448.837748964</v>
      </c>
      <c r="U111" s="563" t="n">
        <f aca="false">((U$67-$H$4)/1000)*$N$22*(($C$8/70)^$Z$22)</f>
        <v>478.7602655616</v>
      </c>
      <c r="V111" s="563" t="n">
        <f aca="false">((V$67-$H$4)/1000)*$N$22*(($C$8/70)^$Z$22)</f>
        <v>508.6827821592</v>
      </c>
      <c r="W111" s="563" t="n">
        <f aca="false">((W$67-$H$4)/1000)*$N$22*(($C$8/70)^$Z$22)</f>
        <v>538.6052987568</v>
      </c>
      <c r="X111" s="563" t="n">
        <f aca="false">((X$67-$H$4)/1000)*$N$22*(($C$8/70)^$Z$22)</f>
        <v>568.5278153544</v>
      </c>
      <c r="Y111" s="563" t="n">
        <f aca="false">((Y$67-$H$4)/1000)*$N$22*(($C$8/70)^$Z$22)</f>
        <v>598.450331952</v>
      </c>
      <c r="Z111" s="563" t="n">
        <f aca="false">((Z$67-$H$4)/1000)*$N$22*(($C$8/70)^$Z$22)</f>
        <v>628.3728485496</v>
      </c>
      <c r="AA111" s="563" t="n">
        <f aca="false">((AA$67-$H$4)/1000)*$N$22*(($C$8/70)^$Z$22)</f>
        <v>658.2953651472</v>
      </c>
      <c r="AB111" s="563" t="n">
        <f aca="false">((AB$67-$H$4)/1000)*$N$22*(($C$8/70)^$Z$22)</f>
        <v>688.2178817448</v>
      </c>
      <c r="AC111" s="563" t="n">
        <f aca="false">((AC$67-$H$4)/1000)*$N$22*(($C$8/70)^$Z$22)</f>
        <v>718.1403983424</v>
      </c>
      <c r="AD111" s="563" t="n">
        <f aca="false">((AD$67-$H$4)/1000)*$N$22*(($C$8/70)^$Z$22)</f>
        <v>748.06291494</v>
      </c>
      <c r="AE111" s="563" t="n">
        <f aca="false">((AE$67-$H$4)/1000)*$N$22*(($C$8/70)^$Z$22)</f>
        <v>777.9854315376</v>
      </c>
      <c r="AF111" s="563" t="n">
        <f aca="false">((AF$67-$H$4)/1000)*$N$22*(($C$8/70)^$Z$22)</f>
        <v>807.9079481352</v>
      </c>
      <c r="AG111" s="563" t="n">
        <f aca="false">((AG$67-$H$4)/1000)*$N$22*(($C$8/70)^$Z$22)</f>
        <v>837.8304647328</v>
      </c>
      <c r="AH111" s="563" t="n">
        <f aca="false">((AH$67-$H$4)/1000)*$N$22*(($C$8/70)^$Z$22)</f>
        <v>867.7529813304</v>
      </c>
      <c r="AI111" s="563" t="n">
        <f aca="false">((AI$67-$H$4)/1000)*$N$22*(($C$8/70)^$Z$22)</f>
        <v>897.675497928</v>
      </c>
      <c r="AJ111" s="563" t="n">
        <f aca="false">((AJ$67-$H$4)/1000)*$N$22*(($C$8/70)^$Z$22)</f>
        <v>927.5980145256</v>
      </c>
      <c r="AK111" s="563" t="n">
        <f aca="false">((AK$67-$H$4)/1000)*$N$22*(($C$8/70)^$Z$22)</f>
        <v>957.5205311232</v>
      </c>
      <c r="AL111" s="563" t="n">
        <f aca="false">((AL$67-$H$4)/1000)*$N$22*(($C$8/70)^$Z$22)</f>
        <v>987.4430477208</v>
      </c>
      <c r="AM111" s="563" t="n">
        <f aca="false">((AM$67-$H$4)/1000)*$N$22*(($C$8/70)^$Z$22)</f>
        <v>1017.3655643184</v>
      </c>
      <c r="AN111" s="563" t="n">
        <f aca="false">((AN$67-$H$4)/1000)*$N$22*(($C$8/70)^$Z$22)</f>
        <v>1047.288080916</v>
      </c>
      <c r="AO111" s="563" t="n">
        <f aca="false">((AO$67-$H$4)/1000)*$N$22*(($C$8/70)^$Z$22)</f>
        <v>1077.2105975136</v>
      </c>
      <c r="AP111" s="563" t="n">
        <f aca="false">((AP$67-$H$4)/1000)*$N$22*(($C$8/70)^$Z$22)</f>
        <v>1107.1331141112</v>
      </c>
      <c r="AQ111" s="563" t="n">
        <f aca="false">((AQ$67-$H$4)/1000)*$N$22*(($C$8/70)^$Z$22)</f>
        <v>1137.0556307088</v>
      </c>
      <c r="AR111" s="563" t="n">
        <f aca="false">((AR$67-$H$4)/1000)*$N$22*(($C$8/70)^$Z$22)</f>
        <v>1166.9781473064</v>
      </c>
      <c r="AS111" s="563" t="n">
        <f aca="false">((AS$67-$H$4)/1000)*$N$22*(($C$8/70)^$Z$22)</f>
        <v>1196.900663904</v>
      </c>
      <c r="AT111" s="563" t="n">
        <f aca="false">((AT$67-$H$4)/1000)*$N$22*(($C$8/70)^$Z$22)</f>
        <v>1226.8231805016</v>
      </c>
      <c r="AU111" s="563" t="n">
        <f aca="false">((AU$67-$H$4)/1000)*$N$22*(($C$8/70)^$Z$22)</f>
        <v>1256.7456970992</v>
      </c>
      <c r="AV111" s="563" t="n">
        <f aca="false">((AV$67-$H$4)/1000)*$N$22*(($C$8/70)^$Z$22)</f>
        <v>1286.6682136968</v>
      </c>
      <c r="AW111" s="563" t="n">
        <f aca="false">((AW$67-$H$4)/1000)*$N$22*(($C$8/70)^$Z$22)</f>
        <v>1316.5907302944</v>
      </c>
      <c r="AX111" s="563" t="n">
        <f aca="false">((AX$67-$H$4)/1000)*$N$22*(($C$8/70)^$Z$22)</f>
        <v>1346.513246892</v>
      </c>
      <c r="AY111" s="563" t="n">
        <f aca="false">((AY$67-$H$4)/1000)*$N$22*(($C$8/70)^$Z$22)</f>
        <v>1376.4357634896</v>
      </c>
      <c r="AZ111" s="563" t="n">
        <f aca="false">((AZ$67-$H$4)/1000)*$N$22*(($C$8/70)^$Z$22)</f>
        <v>1406.3582800872</v>
      </c>
      <c r="BA111" s="563" t="n">
        <f aca="false">((BA$67-$H$4)/1000)*$N$22*(($C$8/70)^$Z$22)</f>
        <v>1436.2807966848</v>
      </c>
      <c r="BB111" s="563" t="n">
        <f aca="false">((BB$67-$H$4)/1000)*$N$22*(($C$8/70)^$Z$22)</f>
        <v>1466.2033132824</v>
      </c>
      <c r="BC111" s="563" t="n">
        <f aca="false">((BC$67-$H$4)/1000)*$N$22*(($C$8/70)^$Z$22)</f>
        <v>1496.12582988</v>
      </c>
      <c r="BD111" s="563" t="n">
        <f aca="false">((BD$67-$H$4)/1000)*$N$22*(($C$8/70)^$Z$22)</f>
        <v>1526.0483464776</v>
      </c>
      <c r="BE111" s="563" t="n">
        <f aca="false">((BE$67-$H$4)/1000)*$N$22*(($C$8/70)^$Z$22)</f>
        <v>1555.9708630752</v>
      </c>
      <c r="BF111" s="564" t="n">
        <f aca="false">((BF$67-$H$4)/1000)*$N$22*(($C$8/70)^$Z$22)</f>
        <v>1585.8933796728</v>
      </c>
    </row>
    <row r="112" customFormat="false" ht="15" hidden="false" customHeight="false" outlineLevel="0" collapsed="false">
      <c r="A112" s="472"/>
      <c r="B112" s="559" t="s">
        <v>294</v>
      </c>
      <c r="C112" s="559"/>
      <c r="D112" s="560" t="s">
        <v>246</v>
      </c>
      <c r="E112" s="561" t="n">
        <v>90</v>
      </c>
      <c r="F112" s="561" t="n">
        <v>300</v>
      </c>
      <c r="G112" s="560" t="s">
        <v>253</v>
      </c>
      <c r="H112" s="562" t="n">
        <f aca="false">((H$67-$H$4)/1000)*$O$22*(($C$8/70)^$AA$22)</f>
        <v>104.4</v>
      </c>
      <c r="I112" s="563" t="n">
        <f aca="false">((I$67-$H$4)/1000)*$O$22*(($C$8/70)^$AA22)</f>
        <v>139.2</v>
      </c>
      <c r="J112" s="563" t="n">
        <f aca="false">((J$67-$H$4)/1000)*$O$22*(($C$8/70)^$AA22)</f>
        <v>174</v>
      </c>
      <c r="K112" s="563" t="n">
        <f aca="false">((K$67-$H$4)/1000)*$O$22*(($C$8/70)^$AA22)</f>
        <v>208.8</v>
      </c>
      <c r="L112" s="563" t="n">
        <f aca="false">((L$67-$H$4)/1000)*$O$22*(($C$8/70)^$AA22)</f>
        <v>243.6</v>
      </c>
      <c r="M112" s="563" t="n">
        <f aca="false">((M$67-$H$4)/1000)*$O$22*(($C$8/70)^$AA22)</f>
        <v>278.4</v>
      </c>
      <c r="N112" s="563" t="n">
        <f aca="false">((N$67-$H$4)/1000)*$O$22*(($C$8/70)^$AA22)</f>
        <v>313.2</v>
      </c>
      <c r="O112" s="563" t="n">
        <f aca="false">((O$67-$H$4)/1000)*$O$22*(($C$8/70)^$AA22)</f>
        <v>348</v>
      </c>
      <c r="P112" s="563" t="n">
        <f aca="false">((P$67-$H$4)/1000)*$O$22*(($C$8/70)^$AA22)</f>
        <v>382.8</v>
      </c>
      <c r="Q112" s="563" t="n">
        <f aca="false">((Q$67-$H$4)/1000)*$O$22*(($C$8/70)^$AA22)</f>
        <v>417.6</v>
      </c>
      <c r="R112" s="563" t="n">
        <f aca="false">((R$67-$H$4)/1000)*$O$22*(($C$8/70)^$AA22)</f>
        <v>452.4</v>
      </c>
      <c r="S112" s="563" t="n">
        <f aca="false">((S$67-$H$4)/1000)*$O$22*(($C$8/70)^$AA22)</f>
        <v>487.2</v>
      </c>
      <c r="T112" s="563" t="n">
        <f aca="false">((T$67-$H$4)/1000)*$O$22*(($C$8/70)^$AA22)</f>
        <v>522</v>
      </c>
      <c r="U112" s="563" t="n">
        <f aca="false">((U$67-$H$4)/1000)*$O$22*(($C$8/70)^$AA22)</f>
        <v>556.8</v>
      </c>
      <c r="V112" s="563" t="n">
        <f aca="false">((V$67-$H$4)/1000)*$O$22*(($C$8/70)^$AA22)</f>
        <v>591.6</v>
      </c>
      <c r="W112" s="563" t="n">
        <f aca="false">((W$67-$H$4)/1000)*$O$22*(($C$8/70)^$AA22)</f>
        <v>626.4</v>
      </c>
      <c r="X112" s="563" t="n">
        <f aca="false">((X$67-$H$4)/1000)*$O$22*(($C$8/70)^$AA22)</f>
        <v>661.2</v>
      </c>
      <c r="Y112" s="563" t="n">
        <f aca="false">((Y$67-$H$4)/1000)*$O$22*(($C$8/70)^$AA22)</f>
        <v>696</v>
      </c>
      <c r="Z112" s="563" t="n">
        <f aca="false">((Z$67-$H$4)/1000)*$O$22*(($C$8/70)^$AA22)</f>
        <v>730.8</v>
      </c>
      <c r="AA112" s="563" t="n">
        <f aca="false">((AA$67-$H$4)/1000)*$O$22*(($C$8/70)^$AA22)</f>
        <v>765.6</v>
      </c>
      <c r="AB112" s="563" t="n">
        <f aca="false">((AB$67-$H$4)/1000)*$O$22*(($C$8/70)^$AA22)</f>
        <v>800.4</v>
      </c>
      <c r="AC112" s="563" t="n">
        <f aca="false">((AC$67-$H$4)/1000)*$O$22*(($C$8/70)^$AA22)</f>
        <v>835.2</v>
      </c>
      <c r="AD112" s="563" t="n">
        <f aca="false">((AD$67-$H$4)/1000)*$O$22*(($C$8/70)^$AA22)</f>
        <v>870</v>
      </c>
      <c r="AE112" s="563" t="n">
        <f aca="false">((AE$67-$H$4)/1000)*$O$22*(($C$8/70)^$AA22)</f>
        <v>904.8</v>
      </c>
      <c r="AF112" s="563" t="n">
        <f aca="false">((AF$67-$H$4)/1000)*$O$22*(($C$8/70)^$AA22)</f>
        <v>939.6</v>
      </c>
      <c r="AG112" s="563" t="n">
        <f aca="false">((AG$67-$H$4)/1000)*$O$22*(($C$8/70)^$AA22)</f>
        <v>974.4</v>
      </c>
      <c r="AH112" s="563" t="n">
        <f aca="false">((AH$67-$H$4)/1000)*$O$22*(($C$8/70)^$AA22)</f>
        <v>1009.2</v>
      </c>
      <c r="AI112" s="563" t="n">
        <f aca="false">((AI$67-$H$4)/1000)*$O$22*(($C$8/70)^$AA22)</f>
        <v>1044</v>
      </c>
      <c r="AJ112" s="563" t="n">
        <f aca="false">((AJ$67-$H$4)/1000)*$O$22*(($C$8/70)^$AA22)</f>
        <v>1078.8</v>
      </c>
      <c r="AK112" s="563" t="n">
        <f aca="false">((AK$67-$H$4)/1000)*$O$22*(($C$8/70)^$AA22)</f>
        <v>1113.6</v>
      </c>
      <c r="AL112" s="563" t="n">
        <f aca="false">((AL$67-$H$4)/1000)*$O$22*(($C$8/70)^$AA22)</f>
        <v>1148.4</v>
      </c>
      <c r="AM112" s="563" t="n">
        <f aca="false">((AM$67-$H$4)/1000)*$O$22*(($C$8/70)^$AA22)</f>
        <v>1183.2</v>
      </c>
      <c r="AN112" s="563" t="n">
        <f aca="false">((AN$67-$H$4)/1000)*$O$22*(($C$8/70)^$AA22)</f>
        <v>1218</v>
      </c>
      <c r="AO112" s="563" t="n">
        <f aca="false">((AO$67-$H$4)/1000)*$O$22*(($C$8/70)^$AA22)</f>
        <v>1252.8</v>
      </c>
      <c r="AP112" s="563" t="n">
        <f aca="false">((AP$67-$H$4)/1000)*$O$22*(($C$8/70)^$AA22)</f>
        <v>1287.6</v>
      </c>
      <c r="AQ112" s="563" t="n">
        <f aca="false">((AQ$67-$H$4)/1000)*$O$22*(($C$8/70)^$AA22)</f>
        <v>1322.4</v>
      </c>
      <c r="AR112" s="563" t="n">
        <f aca="false">((AR$67-$H$4)/1000)*$O$22*(($C$8/70)^$AA22)</f>
        <v>1357.2</v>
      </c>
      <c r="AS112" s="563" t="n">
        <f aca="false">((AS$67-$H$4)/1000)*$O$22*(($C$8/70)^$AA22)</f>
        <v>1392</v>
      </c>
      <c r="AT112" s="563" t="n">
        <f aca="false">((AT$67-$H$4)/1000)*$O$22*(($C$8/70)^$AA22)</f>
        <v>1426.8</v>
      </c>
      <c r="AU112" s="563" t="n">
        <f aca="false">((AU$67-$H$4)/1000)*$O$22*(($C$8/70)^$AA22)</f>
        <v>1461.6</v>
      </c>
      <c r="AV112" s="563" t="n">
        <f aca="false">((AV$67-$H$4)/1000)*$O$22*(($C$8/70)^$AA22)</f>
        <v>1496.4</v>
      </c>
      <c r="AW112" s="563" t="n">
        <f aca="false">((AW$67-$H$4)/1000)*$O$22*(($C$8/70)^$AA22)</f>
        <v>1531.2</v>
      </c>
      <c r="AX112" s="563" t="n">
        <f aca="false">((AX$67-$H$4)/1000)*$O$22*(($C$8/70)^$AA22)</f>
        <v>1566</v>
      </c>
      <c r="AY112" s="563" t="n">
        <f aca="false">((AY$67-$H$4)/1000)*$O$22*(($C$8/70)^$AA22)</f>
        <v>1600.8</v>
      </c>
      <c r="AZ112" s="563" t="n">
        <f aca="false">((AZ$67-$H$4)/1000)*$O$22*(($C$8/70)^$AA22)</f>
        <v>1635.6</v>
      </c>
      <c r="BA112" s="563" t="n">
        <f aca="false">((BA$67-$H$4)/1000)*$O$22*(($C$8/70)^$AA22)</f>
        <v>1670.4</v>
      </c>
      <c r="BB112" s="563" t="n">
        <f aca="false">((BB$67-$H$4)/1000)*$O$22*(($C$8/70)^$AA22)</f>
        <v>1705.2</v>
      </c>
      <c r="BC112" s="563" t="n">
        <f aca="false">((BC$67-$H$4)/1000)*$O$22*(($C$8/70)^$AA22)</f>
        <v>1740</v>
      </c>
      <c r="BD112" s="563" t="n">
        <f aca="false">((BD$67-$H$4)/1000)*$O$22*(($C$8/70)^$AA22)</f>
        <v>1774.8</v>
      </c>
      <c r="BE112" s="563" t="n">
        <f aca="false">((BE$67-$H$4)/1000)*$O$22*(($C$8/70)^$AA22)</f>
        <v>1809.6</v>
      </c>
      <c r="BF112" s="564" t="n">
        <f aca="false">((BF$67-$H$4)/1000)*$O$22*(($C$8/70)^$AA22)</f>
        <v>1844.4</v>
      </c>
    </row>
    <row r="113" customFormat="false" ht="15" hidden="false" customHeight="false" outlineLevel="0" collapsed="false">
      <c r="A113" s="472"/>
      <c r="B113" s="559" t="s">
        <v>295</v>
      </c>
      <c r="C113" s="559"/>
      <c r="D113" s="560" t="s">
        <v>246</v>
      </c>
      <c r="E113" s="561" t="n">
        <v>90</v>
      </c>
      <c r="F113" s="561" t="n">
        <v>360</v>
      </c>
      <c r="G113" s="560" t="s">
        <v>253</v>
      </c>
      <c r="H113" s="562" t="n">
        <f aca="false">((H$67-$H$4)/1000)*$Q$22*(($C$8/70)^$AC$22)</f>
        <v>115.173</v>
      </c>
      <c r="I113" s="563" t="n">
        <f aca="false">((I$67-$H$4)/1000)*$Q$22*(($C$8/70)^$AC$22)</f>
        <v>153.564</v>
      </c>
      <c r="J113" s="563" t="n">
        <f aca="false">((J$67-$H$4)/1000)*$Q$22*(($C$8/70)^$AC$22)</f>
        <v>191.955</v>
      </c>
      <c r="K113" s="563" t="n">
        <f aca="false">((K$67-$H$4)/1000)*$Q$22*(($C$8/70)^$AC$22)</f>
        <v>230.346</v>
      </c>
      <c r="L113" s="563" t="n">
        <f aca="false">((L$67-$H$4)/1000)*$Q$22*(($C$8/70)^$AC$22)</f>
        <v>268.737</v>
      </c>
      <c r="M113" s="563" t="n">
        <f aca="false">((M$67-$H$4)/1000)*$Q$22*(($C$8/70)^$AC$22)</f>
        <v>307.128</v>
      </c>
      <c r="N113" s="563" t="n">
        <f aca="false">((N$67-$H$4)/1000)*$Q$22*(($C$8/70)^$AC$22)</f>
        <v>345.519</v>
      </c>
      <c r="O113" s="563" t="n">
        <f aca="false">((O$67-$H$4)/1000)*$Q$22*(($C$8/70)^$AC$22)</f>
        <v>383.91</v>
      </c>
      <c r="P113" s="563" t="n">
        <f aca="false">((P$67-$H$4)/1000)*$Q$22*(($C$8/70)^$AC$22)</f>
        <v>422.301</v>
      </c>
      <c r="Q113" s="563" t="n">
        <f aca="false">((Q$67-$H$4)/1000)*$Q$22*(($C$8/70)^$AC$22)</f>
        <v>460.692</v>
      </c>
      <c r="R113" s="563" t="n">
        <f aca="false">((R$67-$H$4)/1000)*$Q$22*(($C$8/70)^$AC$22)</f>
        <v>499.083</v>
      </c>
      <c r="S113" s="563" t="n">
        <f aca="false">((S$67-$H$4)/1000)*$Q$22*(($C$8/70)^$AC$22)</f>
        <v>537.474</v>
      </c>
      <c r="T113" s="563" t="n">
        <f aca="false">((T$67-$H$4)/1000)*$Q$22*(($C$8/70)^$AC$22)</f>
        <v>575.865</v>
      </c>
      <c r="U113" s="563" t="n">
        <f aca="false">((U$67-$H$4)/1000)*$Q$22*(($C$8/70)^$AC$22)</f>
        <v>614.256</v>
      </c>
      <c r="V113" s="563" t="n">
        <f aca="false">((V$67-$H$4)/1000)*$Q$22*(($C$8/70)^$AC$22)</f>
        <v>652.647</v>
      </c>
      <c r="W113" s="563" t="n">
        <f aca="false">((W$67-$H$4)/1000)*$Q$22*(($C$8/70)^$AC$22)</f>
        <v>691.038</v>
      </c>
      <c r="X113" s="563" t="n">
        <f aca="false">((X$67-$H$4)/1000)*$Q$22*(($C$8/70)^$AC$22)</f>
        <v>729.429</v>
      </c>
      <c r="Y113" s="563" t="n">
        <f aca="false">((Y$67-$H$4)/1000)*$Q$22*(($C$8/70)^$AC$22)</f>
        <v>767.82</v>
      </c>
      <c r="Z113" s="563" t="n">
        <f aca="false">((Z$67-$H$4)/1000)*$Q$22*(($C$8/70)^$AC$22)</f>
        <v>806.211</v>
      </c>
      <c r="AA113" s="563" t="n">
        <f aca="false">((AA$67-$H$4)/1000)*$Q$22*(($C$8/70)^$AC$22)</f>
        <v>844.602</v>
      </c>
      <c r="AB113" s="563" t="n">
        <f aca="false">((AB$67-$H$4)/1000)*$Q$22*(($C$8/70)^$AC$22)</f>
        <v>882.993</v>
      </c>
      <c r="AC113" s="563" t="n">
        <f aca="false">((AC$67-$H$4)/1000)*$Q$22*(($C$8/70)^$AC$22)</f>
        <v>921.384</v>
      </c>
      <c r="AD113" s="563" t="n">
        <f aca="false">((AD$67-$H$4)/1000)*$Q$22*(($C$8/70)^$AC$22)</f>
        <v>959.775</v>
      </c>
      <c r="AE113" s="563" t="n">
        <f aca="false">((AE$67-$H$4)/1000)*$Q$22*(($C$8/70)^$AC$22)</f>
        <v>998.166</v>
      </c>
      <c r="AF113" s="563" t="n">
        <f aca="false">((AF$67-$H$4)/1000)*$Q$22*(($C$8/70)^$AC$22)</f>
        <v>1036.557</v>
      </c>
      <c r="AG113" s="563" t="n">
        <f aca="false">((AG$67-$H$4)/1000)*$Q$22*(($C$8/70)^$AC$22)</f>
        <v>1074.948</v>
      </c>
      <c r="AH113" s="563" t="n">
        <f aca="false">((AH$67-$H$4)/1000)*$Q$22*(($C$8/70)^$AC$22)</f>
        <v>1113.339</v>
      </c>
      <c r="AI113" s="563" t="n">
        <f aca="false">((AI$67-$H$4)/1000)*$Q$22*(($C$8/70)^$AC$22)</f>
        <v>1151.73</v>
      </c>
      <c r="AJ113" s="563" t="n">
        <f aca="false">((AJ$67-$H$4)/1000)*$Q$22*(($C$8/70)^$AC$22)</f>
        <v>1190.121</v>
      </c>
      <c r="AK113" s="563" t="n">
        <f aca="false">((AK$67-$H$4)/1000)*$Q$22*(($C$8/70)^$AC$22)</f>
        <v>1228.512</v>
      </c>
      <c r="AL113" s="563" t="n">
        <f aca="false">((AL$67-$H$4)/1000)*$Q$22*(($C$8/70)^$AC$22)</f>
        <v>1266.903</v>
      </c>
      <c r="AM113" s="563" t="n">
        <f aca="false">((AM$67-$H$4)/1000)*$Q$22*(($C$8/70)^$AC$22)</f>
        <v>1305.294</v>
      </c>
      <c r="AN113" s="563" t="n">
        <f aca="false">((AN$67-$H$4)/1000)*$Q$22*(($C$8/70)^$AC$22)</f>
        <v>1343.685</v>
      </c>
      <c r="AO113" s="563" t="n">
        <f aca="false">((AO$67-$H$4)/1000)*$Q$22*(($C$8/70)^$AC$22)</f>
        <v>1382.076</v>
      </c>
      <c r="AP113" s="563" t="n">
        <f aca="false">((AP$67-$H$4)/1000)*$Q$22*(($C$8/70)^$AC$22)</f>
        <v>1420.467</v>
      </c>
      <c r="AQ113" s="563" t="n">
        <f aca="false">((AQ$67-$H$4)/1000)*$Q$22*(($C$8/70)^$AC$22)</f>
        <v>1458.858</v>
      </c>
      <c r="AR113" s="563" t="n">
        <f aca="false">((AR$67-$H$4)/1000)*$Q$22*(($C$8/70)^$AC$22)</f>
        <v>1497.249</v>
      </c>
      <c r="AS113" s="563" t="n">
        <f aca="false">((AS$67-$H$4)/1000)*$Q$22*(($C$8/70)^$AC$22)</f>
        <v>1535.64</v>
      </c>
      <c r="AT113" s="563" t="n">
        <f aca="false">((AT$67-$H$4)/1000)*$Q$22*(($C$8/70)^$AC$22)</f>
        <v>1574.031</v>
      </c>
      <c r="AU113" s="563" t="n">
        <f aca="false">((AU$67-$H$4)/1000)*$Q$22*(($C$8/70)^$AC$22)</f>
        <v>1612.422</v>
      </c>
      <c r="AV113" s="563" t="n">
        <f aca="false">((AV$67-$H$4)/1000)*$Q$22*(($C$8/70)^$AC$22)</f>
        <v>1650.813</v>
      </c>
      <c r="AW113" s="563" t="n">
        <f aca="false">((AW$67-$H$4)/1000)*$Q$22*(($C$8/70)^$AC$22)</f>
        <v>1689.204</v>
      </c>
      <c r="AX113" s="563" t="n">
        <f aca="false">((AX$67-$H$4)/1000)*$Q$22*(($C$8/70)^$AC$22)</f>
        <v>1727.595</v>
      </c>
      <c r="AY113" s="563" t="n">
        <f aca="false">((AY$67-$H$4)/1000)*$Q$22*(($C$8/70)^$AC$22)</f>
        <v>1765.986</v>
      </c>
      <c r="AZ113" s="563" t="n">
        <f aca="false">((AZ$67-$H$4)/1000)*$Q$22*(($C$8/70)^$AC$22)</f>
        <v>1804.377</v>
      </c>
      <c r="BA113" s="563" t="n">
        <f aca="false">((BA$67-$H$4)/1000)*$Q$22*(($C$8/70)^$AC$22)</f>
        <v>1842.768</v>
      </c>
      <c r="BB113" s="563" t="n">
        <f aca="false">((BB$67-$H$4)/1000)*$Q$22*(($C$8/70)^$AC$22)</f>
        <v>1881.159</v>
      </c>
      <c r="BC113" s="563" t="n">
        <f aca="false">((BC$67-$H$4)/1000)*$Q$22*(($C$8/70)^$AC$22)</f>
        <v>1919.55</v>
      </c>
      <c r="BD113" s="563" t="n">
        <f aca="false">((BD$67-$H$4)/1000)*$Q$22*(($C$8/70)^$AC$22)</f>
        <v>1957.941</v>
      </c>
      <c r="BE113" s="563" t="n">
        <f aca="false">((BE$67-$H$4)/1000)*$Q$22*(($C$8/70)^$AC$22)</f>
        <v>1996.332</v>
      </c>
      <c r="BF113" s="564" t="n">
        <f aca="false">((BF$67-$H$4)/1000)*$Q$22*(($C$8/70)^$AC$22)</f>
        <v>2034.723</v>
      </c>
    </row>
    <row r="114" customFormat="false" ht="15" hidden="false" customHeight="false" outlineLevel="0" collapsed="false">
      <c r="A114" s="472"/>
      <c r="B114" s="559" t="s">
        <v>296</v>
      </c>
      <c r="C114" s="559"/>
      <c r="D114" s="560" t="s">
        <v>246</v>
      </c>
      <c r="E114" s="561" t="n">
        <v>90</v>
      </c>
      <c r="F114" s="561" t="n">
        <v>400</v>
      </c>
      <c r="G114" s="560" t="s">
        <v>253</v>
      </c>
      <c r="H114" s="562" t="n">
        <f aca="false">((H$67-$H$4)/1000)*$R$22*(($C$8/70)^$AD$22)</f>
        <v>121.949780526</v>
      </c>
      <c r="I114" s="563" t="n">
        <f aca="false">((I$67-$H$4)/1000)*$R$22*(($C$8/70)^$AD$22)</f>
        <v>162.599707368</v>
      </c>
      <c r="J114" s="563" t="n">
        <f aca="false">((J$67-$H$4)/1000)*$R$22*(($C$8/70)^$AD$22)</f>
        <v>203.24963421</v>
      </c>
      <c r="K114" s="563" t="n">
        <f aca="false">((K$67-$H$4)/1000)*$R$22*(($C$8/70)^$AD$22)</f>
        <v>243.899561052</v>
      </c>
      <c r="L114" s="563" t="n">
        <f aca="false">((L$67-$H$4)/1000)*$R$22*(($C$8/70)^$AD$22)</f>
        <v>284.549487894</v>
      </c>
      <c r="M114" s="563" t="n">
        <f aca="false">((M$67-$H$4)/1000)*$R$22*(($C$8/70)^$AD$22)</f>
        <v>325.199414736</v>
      </c>
      <c r="N114" s="563" t="n">
        <f aca="false">((N$67-$H$4)/1000)*$R$22*(($C$8/70)^$AD$22)</f>
        <v>365.849341578</v>
      </c>
      <c r="O114" s="563" t="n">
        <f aca="false">((O$67-$H$4)/1000)*$R$22*(($C$8/70)^$AD$22)</f>
        <v>406.49926842</v>
      </c>
      <c r="P114" s="563" t="n">
        <f aca="false">((P$67-$H$4)/1000)*$R$22*(($C$8/70)^$AD$22)</f>
        <v>447.149195262</v>
      </c>
      <c r="Q114" s="563" t="n">
        <f aca="false">((Q$67-$H$4)/1000)*$R$22*(($C$8/70)^$AD$22)</f>
        <v>487.799122104</v>
      </c>
      <c r="R114" s="563" t="n">
        <f aca="false">((R$67-$H$4)/1000)*$R$22*(($C$8/70)^$AD$22)</f>
        <v>528.449048946</v>
      </c>
      <c r="S114" s="563" t="n">
        <f aca="false">((S$67-$H$4)/1000)*$R$22*(($C$8/70)^$AD$22)</f>
        <v>569.098975788</v>
      </c>
      <c r="T114" s="563" t="n">
        <f aca="false">((T$67-$H$4)/1000)*$R$22*(($C$8/70)^$AD$22)</f>
        <v>609.74890263</v>
      </c>
      <c r="U114" s="563" t="n">
        <f aca="false">((U$67-$H$4)/1000)*$R$22*(($C$8/70)^$AD$22)</f>
        <v>650.398829472</v>
      </c>
      <c r="V114" s="563" t="n">
        <f aca="false">((V$67-$H$4)/1000)*$R$22*(($C$8/70)^$AD$22)</f>
        <v>691.048756314</v>
      </c>
      <c r="W114" s="563" t="n">
        <f aca="false">((W$67-$H$4)/1000)*$R$22*(($C$8/70)^$AD$22)</f>
        <v>731.698683156</v>
      </c>
      <c r="X114" s="563" t="n">
        <f aca="false">((X$67-$H$4)/1000)*$R$22*(($C$8/70)^$AD$22)</f>
        <v>772.348609998</v>
      </c>
      <c r="Y114" s="563" t="n">
        <f aca="false">((Y$67-$H$4)/1000)*$R$22*(($C$8/70)^$AD$22)</f>
        <v>812.99853684</v>
      </c>
      <c r="Z114" s="563" t="n">
        <f aca="false">((Z$67-$H$4)/1000)*$R$22*(($C$8/70)^$AD$22)</f>
        <v>853.648463682</v>
      </c>
      <c r="AA114" s="563" t="n">
        <f aca="false">((AA$67-$H$4)/1000)*$R$22*(($C$8/70)^$AD$22)</f>
        <v>894.298390524</v>
      </c>
      <c r="AB114" s="563" t="n">
        <f aca="false">((AB$67-$H$4)/1000)*$R$22*(($C$8/70)^$AD$22)</f>
        <v>934.948317366</v>
      </c>
      <c r="AC114" s="563" t="n">
        <f aca="false">((AC$67-$H$4)/1000)*$R$22*(($C$8/70)^$AD$22)</f>
        <v>975.598244208</v>
      </c>
      <c r="AD114" s="563" t="n">
        <f aca="false">((AD$67-$H$4)/1000)*$R$22*(($C$8/70)^$AD$22)</f>
        <v>1016.24817105</v>
      </c>
      <c r="AE114" s="563" t="n">
        <f aca="false">((AE$67-$H$4)/1000)*$R$22*(($C$8/70)^$AD$22)</f>
        <v>1056.898097892</v>
      </c>
      <c r="AF114" s="563" t="n">
        <f aca="false">((AF$67-$H$4)/1000)*$R$22*(($C$8/70)^$AD$22)</f>
        <v>1097.548024734</v>
      </c>
      <c r="AG114" s="563" t="n">
        <f aca="false">((AG$67-$H$4)/1000)*$R$22*(($C$8/70)^$AD$22)</f>
        <v>1138.197951576</v>
      </c>
      <c r="AH114" s="563" t="n">
        <f aca="false">((AH$67-$H$4)/1000)*$R$22*(($C$8/70)^$AD$22)</f>
        <v>1178.847878418</v>
      </c>
      <c r="AI114" s="563" t="n">
        <f aca="false">((AI$67-$H$4)/1000)*$R$22*(($C$8/70)^$AD$22)</f>
        <v>1219.49780526</v>
      </c>
      <c r="AJ114" s="563" t="n">
        <f aca="false">((AJ$67-$H$4)/1000)*$R$22*(($C$8/70)^$AD$22)</f>
        <v>1260.147732102</v>
      </c>
      <c r="AK114" s="563" t="n">
        <f aca="false">((AK$67-$H$4)/1000)*$R$22*(($C$8/70)^$AD$22)</f>
        <v>1300.797658944</v>
      </c>
      <c r="AL114" s="563" t="n">
        <f aca="false">((AL$67-$H$4)/1000)*$R$22*(($C$8/70)^$AD$22)</f>
        <v>1341.447585786</v>
      </c>
      <c r="AM114" s="563" t="n">
        <f aca="false">((AM$67-$H$4)/1000)*$R$22*(($C$8/70)^$AD$22)</f>
        <v>1382.097512628</v>
      </c>
      <c r="AN114" s="563" t="n">
        <f aca="false">((AN$67-$H$4)/1000)*$R$22*(($C$8/70)^$AD$22)</f>
        <v>1422.74743947</v>
      </c>
      <c r="AO114" s="563" t="n">
        <f aca="false">((AO$67-$H$4)/1000)*$R$22*(($C$8/70)^$AD$22)</f>
        <v>1463.397366312</v>
      </c>
      <c r="AP114" s="563" t="n">
        <f aca="false">((AP$67-$H$4)/1000)*$R$22*(($C$8/70)^$AD$22)</f>
        <v>1504.047293154</v>
      </c>
      <c r="AQ114" s="563" t="n">
        <f aca="false">((AQ$67-$H$4)/1000)*$R$22*(($C$8/70)^$AD$22)</f>
        <v>1544.697219996</v>
      </c>
      <c r="AR114" s="563" t="n">
        <f aca="false">((AR$67-$H$4)/1000)*$R$22*(($C$8/70)^$AD$22)</f>
        <v>1585.347146838</v>
      </c>
      <c r="AS114" s="563" t="n">
        <f aca="false">((AS$67-$H$4)/1000)*$R$22*(($C$8/70)^$AD$22)</f>
        <v>1625.99707368</v>
      </c>
      <c r="AT114" s="563" t="n">
        <f aca="false">((AT$67-$H$4)/1000)*$R$22*(($C$8/70)^$AD$22)</f>
        <v>1666.647000522</v>
      </c>
      <c r="AU114" s="563" t="n">
        <f aca="false">((AU$67-$H$4)/1000)*$R$22*(($C$8/70)^$AD$22)</f>
        <v>1707.296927364</v>
      </c>
      <c r="AV114" s="563" t="n">
        <f aca="false">((AV$67-$H$4)/1000)*$R$22*(($C$8/70)^$AD$22)</f>
        <v>1747.946854206</v>
      </c>
      <c r="AW114" s="563" t="n">
        <f aca="false">((AW$67-$H$4)/1000)*$R$22*(($C$8/70)^$AD$22)</f>
        <v>1788.596781048</v>
      </c>
      <c r="AX114" s="563" t="n">
        <f aca="false">((AX$67-$H$4)/1000)*$R$22*(($C$8/70)^$AD$22)</f>
        <v>1829.24670789</v>
      </c>
      <c r="AY114" s="563" t="n">
        <f aca="false">((AY$67-$H$4)/1000)*$R$22*(($C$8/70)^$AD$22)</f>
        <v>1869.896634732</v>
      </c>
      <c r="AZ114" s="563" t="n">
        <f aca="false">((AZ$67-$H$4)/1000)*$R$22*(($C$8/70)^$AD$22)</f>
        <v>1910.546561574</v>
      </c>
      <c r="BA114" s="563" t="n">
        <f aca="false">((BA$67-$H$4)/1000)*$R$22*(($C$8/70)^$AD$22)</f>
        <v>1951.196488416</v>
      </c>
      <c r="BB114" s="563" t="n">
        <f aca="false">((BB$67-$H$4)/1000)*$R$22*(($C$8/70)^$AD$22)</f>
        <v>1991.846415258</v>
      </c>
      <c r="BC114" s="563" t="n">
        <f aca="false">((BC$67-$H$4)/1000)*$R$22*(($C$8/70)^$AD$22)</f>
        <v>2032.4963421</v>
      </c>
      <c r="BD114" s="563" t="n">
        <f aca="false">((BD$67-$H$4)/1000)*$R$22*(($C$8/70)^$AD$22)</f>
        <v>2073.146268942</v>
      </c>
      <c r="BE114" s="563" t="n">
        <f aca="false">((BE$67-$H$4)/1000)*$R$22*(($C$8/70)^$AD$22)</f>
        <v>2113.796195784</v>
      </c>
      <c r="BF114" s="564" t="n">
        <f aca="false">((BF$67-$H$4)/1000)*$R$22*(($C$8/70)^$AD$22)</f>
        <v>2154.446122626</v>
      </c>
    </row>
    <row r="115" customFormat="false" ht="15.75" hidden="false" customHeight="false" outlineLevel="0" collapsed="false">
      <c r="A115" s="472"/>
      <c r="B115" s="565" t="s">
        <v>297</v>
      </c>
      <c r="C115" s="565"/>
      <c r="D115" s="566" t="s">
        <v>246</v>
      </c>
      <c r="E115" s="567" t="n">
        <v>90</v>
      </c>
      <c r="F115" s="567" t="n">
        <v>400</v>
      </c>
      <c r="G115" s="566" t="s">
        <v>273</v>
      </c>
      <c r="H115" s="568" t="n">
        <f aca="false">((H$67-$H$4)/1000)*$S$22*(($C$8/70)^$AE$22)</f>
        <v>150.48</v>
      </c>
      <c r="I115" s="569" t="n">
        <f aca="false">((I$67-$H$4)/1000)*$S$22*(($C$8/70)^$AE$22)</f>
        <v>200.64</v>
      </c>
      <c r="J115" s="569" t="n">
        <f aca="false">((J$67-$H$4)/1000)*$S$22*(($C$8/70)^$AE$22)</f>
        <v>250.8</v>
      </c>
      <c r="K115" s="569" t="n">
        <f aca="false">((K$67-$H$4)/1000)*$S$22*(($C$8/70)^$AE$22)</f>
        <v>300.96</v>
      </c>
      <c r="L115" s="569" t="n">
        <f aca="false">((L$67-$H$4)/1000)*$S$22*(($C$8/70)^$AE$22)</f>
        <v>351.12</v>
      </c>
      <c r="M115" s="569" t="n">
        <f aca="false">((M$67-$H$4)/1000)*$S$22*(($C$8/70)^$AE$22)</f>
        <v>401.28</v>
      </c>
      <c r="N115" s="569" t="n">
        <f aca="false">((N$67-$H$4)/1000)*$S$22*(($C$8/70)^$AE$22)</f>
        <v>451.44</v>
      </c>
      <c r="O115" s="569" t="n">
        <f aca="false">((O$67-$H$4)/1000)*$S$22*(($C$8/70)^$AE$22)</f>
        <v>501.6</v>
      </c>
      <c r="P115" s="569" t="n">
        <f aca="false">((P$67-$H$4)/1000)*$S$22*(($C$8/70)^$AE$22)</f>
        <v>551.76</v>
      </c>
      <c r="Q115" s="569" t="n">
        <f aca="false">((Q$67-$H$4)/1000)*$S$22*(($C$8/70)^$AE$22)</f>
        <v>601.92</v>
      </c>
      <c r="R115" s="569" t="n">
        <f aca="false">((R$67-$H$4)/1000)*$S$22*(($C$8/70)^$AE$22)</f>
        <v>652.08</v>
      </c>
      <c r="S115" s="569" t="n">
        <f aca="false">((S$67-$H$4)/1000)*$S$22*(($C$8/70)^$AE$22)</f>
        <v>702.24</v>
      </c>
      <c r="T115" s="569" t="n">
        <f aca="false">((T$67-$H$4)/1000)*$S$22*(($C$8/70)^$AE$22)</f>
        <v>752.4</v>
      </c>
      <c r="U115" s="569" t="n">
        <f aca="false">((U$67-$H$4)/1000)*$S$22*(($C$8/70)^$AE$22)</f>
        <v>802.56</v>
      </c>
      <c r="V115" s="569" t="n">
        <f aca="false">((V$67-$H$4)/1000)*$S$22*(($C$8/70)^$AE$22)</f>
        <v>852.72</v>
      </c>
      <c r="W115" s="569" t="n">
        <f aca="false">((W$67-$H$4)/1000)*$S$22*(($C$8/70)^$AE$22)</f>
        <v>902.88</v>
      </c>
      <c r="X115" s="569" t="n">
        <f aca="false">((X$67-$H$4)/1000)*$S$22*(($C$8/70)^$AE$22)</f>
        <v>953.04</v>
      </c>
      <c r="Y115" s="569" t="n">
        <f aca="false">((Y$67-$H$4)/1000)*$S$22*(($C$8/70)^$AE$22)</f>
        <v>1003.2</v>
      </c>
      <c r="Z115" s="569" t="n">
        <f aca="false">((Z$67-$H$4)/1000)*$S$22*(($C$8/70)^$AE$22)</f>
        <v>1053.36</v>
      </c>
      <c r="AA115" s="569" t="n">
        <f aca="false">((AA$67-$H$4)/1000)*$S$22*(($C$8/70)^$AE$22)</f>
        <v>1103.52</v>
      </c>
      <c r="AB115" s="569" t="n">
        <f aca="false">((AB$67-$H$4)/1000)*$S$22*(($C$8/70)^$AE$22)</f>
        <v>1153.68</v>
      </c>
      <c r="AC115" s="569" t="n">
        <f aca="false">((AC$67-$H$4)/1000)*$S$22*(($C$8/70)^$AE$22)</f>
        <v>1203.84</v>
      </c>
      <c r="AD115" s="569" t="n">
        <f aca="false">((AD$67-$H$4)/1000)*$S$22*(($C$8/70)^$AE$22)</f>
        <v>1254</v>
      </c>
      <c r="AE115" s="569" t="n">
        <f aca="false">((AE$67-$H$4)/1000)*$S$22*(($C$8/70)^$AE$22)</f>
        <v>1304.16</v>
      </c>
      <c r="AF115" s="569" t="n">
        <f aca="false">((AF$67-$H$4)/1000)*$S$22*(($C$8/70)^$AE$22)</f>
        <v>1354.32</v>
      </c>
      <c r="AG115" s="569" t="n">
        <f aca="false">((AG$67-$H$4)/1000)*$S$22*(($C$8/70)^$AE$22)</f>
        <v>1404.48</v>
      </c>
      <c r="AH115" s="569" t="n">
        <f aca="false">((AH$67-$H$4)/1000)*$S$22*(($C$8/70)^$AE$22)</f>
        <v>1454.64</v>
      </c>
      <c r="AI115" s="569" t="n">
        <f aca="false">((AI$67-$H$4)/1000)*$S$22*(($C$8/70)^$AE$22)</f>
        <v>1504.8</v>
      </c>
      <c r="AJ115" s="569" t="n">
        <f aca="false">((AJ$67-$H$4)/1000)*$S$22*(($C$8/70)^$AE$22)</f>
        <v>1554.96</v>
      </c>
      <c r="AK115" s="569" t="n">
        <f aca="false">((AK$67-$H$4)/1000)*$S$22*(($C$8/70)^$AE$22)</f>
        <v>1605.12</v>
      </c>
      <c r="AL115" s="569" t="n">
        <f aca="false">((AL$67-$H$4)/1000)*$S$22*(($C$8/70)^$AE$22)</f>
        <v>1655.28</v>
      </c>
      <c r="AM115" s="569" t="n">
        <f aca="false">((AM$67-$H$4)/1000)*$S$22*(($C$8/70)^$AE$22)</f>
        <v>1705.44</v>
      </c>
      <c r="AN115" s="569" t="n">
        <f aca="false">((AN$67-$H$4)/1000)*$S$22*(($C$8/70)^$AE$22)</f>
        <v>1755.6</v>
      </c>
      <c r="AO115" s="569" t="n">
        <f aca="false">((AO$67-$H$4)/1000)*$S$22*(($C$8/70)^$AE$22)</f>
        <v>1805.76</v>
      </c>
      <c r="AP115" s="569" t="n">
        <f aca="false">((AP$67-$H$4)/1000)*$S$22*(($C$8/70)^$AE$22)</f>
        <v>1855.92</v>
      </c>
      <c r="AQ115" s="569" t="n">
        <f aca="false">((AQ$67-$H$4)/1000)*$S$22*(($C$8/70)^$AE$22)</f>
        <v>1906.08</v>
      </c>
      <c r="AR115" s="569" t="n">
        <f aca="false">((AR$67-$H$4)/1000)*$S$22*(($C$8/70)^$AE$22)</f>
        <v>1956.24</v>
      </c>
      <c r="AS115" s="569" t="n">
        <f aca="false">((AS$67-$H$4)/1000)*$S$22*(($C$8/70)^$AE$22)</f>
        <v>2006.4</v>
      </c>
      <c r="AT115" s="569" t="n">
        <f aca="false">((AT$67-$H$4)/1000)*$S$22*(($C$8/70)^$AE$22)</f>
        <v>2056.56</v>
      </c>
      <c r="AU115" s="569" t="n">
        <f aca="false">((AU$67-$H$4)/1000)*$S$22*(($C$8/70)^$AE$22)</f>
        <v>2106.72</v>
      </c>
      <c r="AV115" s="569" t="n">
        <f aca="false">((AV$67-$H$4)/1000)*$S$22*(($C$8/70)^$AE$22)</f>
        <v>2156.88</v>
      </c>
      <c r="AW115" s="569" t="n">
        <f aca="false">((AW$67-$H$4)/1000)*$S$22*(($C$8/70)^$AE$22)</f>
        <v>2207.04</v>
      </c>
      <c r="AX115" s="569" t="n">
        <f aca="false">((AX$67-$H$4)/1000)*$S$22*(($C$8/70)^$AE$22)</f>
        <v>2257.2</v>
      </c>
      <c r="AY115" s="569" t="n">
        <f aca="false">((AY$67-$H$4)/1000)*$S$22*(($C$8/70)^$AE$22)</f>
        <v>2307.36</v>
      </c>
      <c r="AZ115" s="569" t="n">
        <f aca="false">((AZ$67-$H$4)/1000)*$S$22*(($C$8/70)^$AE$22)</f>
        <v>2357.52</v>
      </c>
      <c r="BA115" s="569" t="n">
        <f aca="false">((BA$67-$H$4)/1000)*$S$22*(($C$8/70)^$AE$22)</f>
        <v>2407.68</v>
      </c>
      <c r="BB115" s="569" t="n">
        <f aca="false">((BB$67-$H$4)/1000)*$S$22*(($C$8/70)^$AE$22)</f>
        <v>2457.84</v>
      </c>
      <c r="BC115" s="569" t="n">
        <f aca="false">((BC$67-$H$4)/1000)*$S$22*(($C$8/70)^$AE$22)</f>
        <v>2508</v>
      </c>
      <c r="BD115" s="569" t="n">
        <f aca="false">((BD$67-$H$4)/1000)*$S$22*(($C$8/70)^$AE$22)</f>
        <v>2558.16</v>
      </c>
      <c r="BE115" s="569" t="n">
        <f aca="false">((BE$67-$H$4)/1000)*$S$22*(($C$8/70)^$AE$22)</f>
        <v>2608.32</v>
      </c>
      <c r="BF115" s="570" t="n">
        <f aca="false">((BF$67-$H$4)/1000)*$S$22*(($C$8/70)^$AE$22)</f>
        <v>2658.48</v>
      </c>
    </row>
    <row r="116" customFormat="false" ht="15" hidden="false" customHeight="false" outlineLevel="0" collapsed="false">
      <c r="A116" s="472"/>
      <c r="B116" s="571" t="s">
        <v>298</v>
      </c>
      <c r="C116" s="571"/>
      <c r="D116" s="572" t="s">
        <v>246</v>
      </c>
      <c r="E116" s="573" t="n">
        <v>110</v>
      </c>
      <c r="F116" s="573" t="n">
        <v>160</v>
      </c>
      <c r="G116" s="572" t="s">
        <v>248</v>
      </c>
      <c r="H116" s="574" t="n">
        <f aca="false">((H$67-$H$4)/1000)*$K$23*(($C$8/70)^$W$23)</f>
        <v>66.54692350944</v>
      </c>
      <c r="I116" s="574" t="n">
        <f aca="false">((I$67-$H$4)/1000)*$K$23*(($C$8/70)^$W$23)</f>
        <v>88.72923134592</v>
      </c>
      <c r="J116" s="574" t="n">
        <f aca="false">((J$67-$H$4)/1000)*$K$23*(($C$8/70)^$W$23)</f>
        <v>110.9115391824</v>
      </c>
      <c r="K116" s="574" t="n">
        <f aca="false">((K$67-$H$4)/1000)*$K$23*(($C$8/70)^$W$23)</f>
        <v>133.09384701888</v>
      </c>
      <c r="L116" s="574" t="n">
        <f aca="false">((L$67-$H$4)/1000)*$K$23*(($C$8/70)^$W$23)</f>
        <v>155.27615485536</v>
      </c>
      <c r="M116" s="574" t="n">
        <f aca="false">((M$67-$H$4)/1000)*$K$23*(($C$8/70)^$W$23)</f>
        <v>177.45846269184</v>
      </c>
      <c r="N116" s="574" t="n">
        <f aca="false">((N$67-$H$4)/1000)*$K$23*(($C$8/70)^$W$23)</f>
        <v>199.64077052832</v>
      </c>
      <c r="O116" s="574" t="n">
        <f aca="false">((O$67-$H$4)/1000)*$K$23*(($C$8/70)^$W$23)</f>
        <v>221.8230783648</v>
      </c>
      <c r="P116" s="574" t="n">
        <f aca="false">((P$67-$H$4)/1000)*$K$23*(($C$8/70)^$W$23)</f>
        <v>244.00538620128</v>
      </c>
      <c r="Q116" s="574" t="n">
        <f aca="false">((Q$67-$H$4)/1000)*$K$23*(($C$8/70)^$W$23)</f>
        <v>266.18769403776</v>
      </c>
      <c r="R116" s="574" t="n">
        <f aca="false">((R$67-$H$4)/1000)*$K$23*(($C$8/70)^$W$23)</f>
        <v>288.37000187424</v>
      </c>
      <c r="S116" s="574" t="n">
        <f aca="false">((S$67-$H$4)/1000)*$K$23*(($C$8/70)^$W$23)</f>
        <v>310.55230971072</v>
      </c>
      <c r="T116" s="574" t="n">
        <f aca="false">((T$67-$H$4)/1000)*$K$23*(($C$8/70)^$W$23)</f>
        <v>332.7346175472</v>
      </c>
      <c r="U116" s="574" t="n">
        <f aca="false">((U$67-$H$4)/1000)*$K$23*(($C$8/70)^$W$23)</f>
        <v>354.91692538368</v>
      </c>
      <c r="V116" s="574" t="n">
        <f aca="false">((V$67-$H$4)/1000)*$K$23*(($C$8/70)^$W$23)</f>
        <v>377.09923322016</v>
      </c>
      <c r="W116" s="574" t="n">
        <f aca="false">((W$67-$H$4)/1000)*$K$23*(($C$8/70)^$W$23)</f>
        <v>399.28154105664</v>
      </c>
      <c r="X116" s="574" t="n">
        <f aca="false">((X$67-$H$4)/1000)*$K$23*(($C$8/70)^$W$23)</f>
        <v>421.46384889312</v>
      </c>
      <c r="Y116" s="574" t="n">
        <f aca="false">((Y$67-$H$4)/1000)*$K$23*(($C$8/70)^$W$23)</f>
        <v>443.6461567296</v>
      </c>
      <c r="Z116" s="574" t="n">
        <f aca="false">((Z$67-$H$4)/1000)*$K$23*(($C$8/70)^$W$23)</f>
        <v>465.82846456608</v>
      </c>
      <c r="AA116" s="574" t="n">
        <f aca="false">((AA$67-$H$4)/1000)*$K$23*(($C$8/70)^$W$23)</f>
        <v>488.01077240256</v>
      </c>
      <c r="AB116" s="574" t="n">
        <f aca="false">((AB$67-$H$4)/1000)*$K$23*(($C$8/70)^$W$23)</f>
        <v>510.19308023904</v>
      </c>
      <c r="AC116" s="574" t="n">
        <f aca="false">((AC$67-$H$4)/1000)*$K$23*(($C$8/70)^$W$23)</f>
        <v>532.37538807552</v>
      </c>
      <c r="AD116" s="574" t="n">
        <f aca="false">((AD$67-$H$4)/1000)*$K$23*(($C$8/70)^$W$23)</f>
        <v>554.557695912</v>
      </c>
      <c r="AE116" s="574" t="n">
        <f aca="false">((AE$67-$H$4)/1000)*$K$23*(($C$8/70)^$W$23)</f>
        <v>576.74000374848</v>
      </c>
      <c r="AF116" s="574" t="n">
        <f aca="false">((AF$67-$H$4)/1000)*$K$23*(($C$8/70)^$W$23)</f>
        <v>598.92231158496</v>
      </c>
      <c r="AG116" s="574" t="n">
        <f aca="false">((AG$67-$H$4)/1000)*$K$23*(($C$8/70)^$W$23)</f>
        <v>621.10461942144</v>
      </c>
      <c r="AH116" s="574" t="n">
        <f aca="false">((AH$67-$H$4)/1000)*$K$23*(($C$8/70)^$W$23)</f>
        <v>643.28692725792</v>
      </c>
      <c r="AI116" s="574" t="n">
        <f aca="false">((AI$67-$H$4)/1000)*$K$23*(($C$8/70)^$W$23)</f>
        <v>665.4692350944</v>
      </c>
      <c r="AJ116" s="574" t="n">
        <f aca="false">((AJ$67-$H$4)/1000)*$K$23*(($C$8/70)^$W$23)</f>
        <v>687.65154293088</v>
      </c>
      <c r="AK116" s="574" t="n">
        <f aca="false">((AK$67-$H$4)/1000)*$K$23*(($C$8/70)^$W$23)</f>
        <v>709.83385076736</v>
      </c>
      <c r="AL116" s="574" t="n">
        <f aca="false">((AL$67-$H$4)/1000)*$K$23*(($C$8/70)^$W$23)</f>
        <v>732.01615860384</v>
      </c>
      <c r="AM116" s="574" t="n">
        <f aca="false">((AM$67-$H$4)/1000)*$K$23*(($C$8/70)^$W$23)</f>
        <v>754.19846644032</v>
      </c>
      <c r="AN116" s="574" t="n">
        <f aca="false">((AN$67-$H$4)/1000)*$K$23*(($C$8/70)^$W$23)</f>
        <v>776.3807742768</v>
      </c>
      <c r="AO116" s="574" t="n">
        <f aca="false">((AO$67-$H$4)/1000)*$K$23*(($C$8/70)^$W$23)</f>
        <v>798.56308211328</v>
      </c>
      <c r="AP116" s="574" t="n">
        <f aca="false">((AP$67-$H$4)/1000)*$K$23*(($C$8/70)^$W$23)</f>
        <v>820.74538994976</v>
      </c>
      <c r="AQ116" s="574" t="n">
        <f aca="false">((AQ$67-$H$4)/1000)*$K$23*(($C$8/70)^$W$23)</f>
        <v>842.92769778624</v>
      </c>
      <c r="AR116" s="574" t="n">
        <f aca="false">((AR$67-$H$4)/1000)*$K$23*(($C$8/70)^$W$23)</f>
        <v>865.11000562272</v>
      </c>
      <c r="AS116" s="574" t="n">
        <f aca="false">((AS$67-$H$4)/1000)*$K$23*(($C$8/70)^$W$23)</f>
        <v>887.2923134592</v>
      </c>
      <c r="AT116" s="574" t="n">
        <f aca="false">((AT$67-$H$4)/1000)*$K$23*(($C$8/70)^$W$23)</f>
        <v>909.47462129568</v>
      </c>
      <c r="AU116" s="574" t="n">
        <f aca="false">((AU$67-$H$4)/1000)*$K$23*(($C$8/70)^$W$23)</f>
        <v>931.65692913216</v>
      </c>
      <c r="AV116" s="574" t="n">
        <f aca="false">((AV$67-$H$4)/1000)*$K$23*(($C$8/70)^$W$23)</f>
        <v>953.83923696864</v>
      </c>
      <c r="AW116" s="574" t="n">
        <f aca="false">((AW$67-$H$4)/1000)*$K$23*(($C$8/70)^$W$23)</f>
        <v>976.02154480512</v>
      </c>
      <c r="AX116" s="574" t="n">
        <f aca="false">((AX$67-$H$4)/1000)*$K$23*(($C$8/70)^$W$23)</f>
        <v>998.2038526416</v>
      </c>
      <c r="AY116" s="574" t="n">
        <f aca="false">((AY$67-$H$4)/1000)*$K$23*(($C$8/70)^$W$23)</f>
        <v>1020.38616047808</v>
      </c>
      <c r="AZ116" s="574" t="n">
        <f aca="false">((AZ$67-$H$4)/1000)*$K$23*(($C$8/70)^$W$23)</f>
        <v>1042.56846831456</v>
      </c>
      <c r="BA116" s="574" t="n">
        <f aca="false">((BA$67-$H$4)/1000)*$K$23*(($C$8/70)^$W$23)</f>
        <v>1064.75077615104</v>
      </c>
      <c r="BB116" s="574" t="n">
        <f aca="false">((BB$67-$H$4)/1000)*$K$23*(($C$8/70)^$W$23)</f>
        <v>1086.93308398752</v>
      </c>
      <c r="BC116" s="574" t="n">
        <f aca="false">((BC$67-$H$4)/1000)*$K$23*(($C$8/70)^$W$23)</f>
        <v>1109.115391824</v>
      </c>
      <c r="BD116" s="574" t="n">
        <f aca="false">((BD$67-$H$4)/1000)*$K$23*(($C$8/70)^$W$23)</f>
        <v>1131.29769966048</v>
      </c>
      <c r="BE116" s="574" t="n">
        <f aca="false">((BE$67-$H$4)/1000)*$K$23*(($C$8/70)^$W$23)</f>
        <v>1153.48000749696</v>
      </c>
      <c r="BF116" s="575" t="n">
        <f aca="false">((BF$67-$H$4)/1000)*$K$23*(($C$8/70)^$W$23)</f>
        <v>1175.66231533344</v>
      </c>
    </row>
    <row r="117" customFormat="false" ht="15" hidden="false" customHeight="false" outlineLevel="0" collapsed="false">
      <c r="A117" s="472"/>
      <c r="B117" s="576" t="s">
        <v>299</v>
      </c>
      <c r="C117" s="576"/>
      <c r="D117" s="577" t="s">
        <v>246</v>
      </c>
      <c r="E117" s="578" t="n">
        <v>110</v>
      </c>
      <c r="F117" s="578" t="n">
        <v>200</v>
      </c>
      <c r="G117" s="577" t="s">
        <v>248</v>
      </c>
      <c r="H117" s="579" t="n">
        <f aca="false">((H$67-$H$4)/1000)*$L$23*(($C$8/70)^$X$23)</f>
        <v>75.621503988</v>
      </c>
      <c r="I117" s="579" t="n">
        <f aca="false">((I$67-$H$4)/1000)*$L$23*(($C$8/70)^$X$23)</f>
        <v>100.828671984</v>
      </c>
      <c r="J117" s="579" t="n">
        <f aca="false">((J$67-$H$4)/1000)*$L$23*(($C$8/70)^$X$23)</f>
        <v>126.03583998</v>
      </c>
      <c r="K117" s="579" t="n">
        <f aca="false">((K$67-$H$4)/1000)*$L$23*(($C$8/70)^$X$23)</f>
        <v>151.243007976</v>
      </c>
      <c r="L117" s="579" t="n">
        <f aca="false">((L$67-$H$4)/1000)*$L$23*(($C$8/70)^$X$23)</f>
        <v>176.450175972</v>
      </c>
      <c r="M117" s="579" t="n">
        <f aca="false">((M$67-$H$4)/1000)*$L$23*(($C$8/70)^$X$23)</f>
        <v>201.657343968</v>
      </c>
      <c r="N117" s="579" t="n">
        <f aca="false">((N$67-$H$4)/1000)*$L$23*(($C$8/70)^$X$23)</f>
        <v>226.864511964</v>
      </c>
      <c r="O117" s="579" t="n">
        <f aca="false">((O$67-$H$4)/1000)*$L$23*(($C$8/70)^$X$23)</f>
        <v>252.07167996</v>
      </c>
      <c r="P117" s="579" t="n">
        <f aca="false">((P$67-$H$4)/1000)*$L$23*(($C$8/70)^$X$23)</f>
        <v>277.278847956</v>
      </c>
      <c r="Q117" s="579" t="n">
        <f aca="false">((Q$67-$H$4)/1000)*$L$23*(($C$8/70)^$X$23)</f>
        <v>302.486015952</v>
      </c>
      <c r="R117" s="579" t="n">
        <f aca="false">((R$67-$H$4)/1000)*$L$23*(($C$8/70)^$X$23)</f>
        <v>327.693183948</v>
      </c>
      <c r="S117" s="579" t="n">
        <f aca="false">((S$67-$H$4)/1000)*$L$23*(($C$8/70)^$X$23)</f>
        <v>352.900351944</v>
      </c>
      <c r="T117" s="579" t="n">
        <f aca="false">((T$67-$H$4)/1000)*$L$23*(($C$8/70)^$X$23)</f>
        <v>378.10751994</v>
      </c>
      <c r="U117" s="579" t="n">
        <f aca="false">((U$67-$H$4)/1000)*$L$23*(($C$8/70)^$X$23)</f>
        <v>403.314687936</v>
      </c>
      <c r="V117" s="579" t="n">
        <f aca="false">((V$67-$H$4)/1000)*$L$23*(($C$8/70)^$X$23)</f>
        <v>428.521855932</v>
      </c>
      <c r="W117" s="579" t="n">
        <f aca="false">((W$67-$H$4)/1000)*$L$23*(($C$8/70)^$X$23)</f>
        <v>453.729023928</v>
      </c>
      <c r="X117" s="579" t="n">
        <f aca="false">((X$67-$H$4)/1000)*$L$23*(($C$8/70)^$X$23)</f>
        <v>478.936191924</v>
      </c>
      <c r="Y117" s="579" t="n">
        <f aca="false">((Y$67-$H$4)/1000)*$L$23*(($C$8/70)^$X$23)</f>
        <v>504.14335992</v>
      </c>
      <c r="Z117" s="579" t="n">
        <f aca="false">((Z$67-$H$4)/1000)*$L$23*(($C$8/70)^$X$23)</f>
        <v>529.350527916</v>
      </c>
      <c r="AA117" s="579" t="n">
        <f aca="false">((AA$67-$H$4)/1000)*$L$23*(($C$8/70)^$X$23)</f>
        <v>554.557695912</v>
      </c>
      <c r="AB117" s="579" t="n">
        <f aca="false">((AB$67-$H$4)/1000)*$L$23*(($C$8/70)^$X$23)</f>
        <v>579.764863908</v>
      </c>
      <c r="AC117" s="579" t="n">
        <f aca="false">((AC$67-$H$4)/1000)*$L$23*(($C$8/70)^$X$23)</f>
        <v>604.972031904</v>
      </c>
      <c r="AD117" s="579" t="n">
        <f aca="false">((AD$67-$H$4)/1000)*$L$23*(($C$8/70)^$X$23)</f>
        <v>630.1791999</v>
      </c>
      <c r="AE117" s="579" t="n">
        <f aca="false">((AE$67-$H$4)/1000)*$L$23*(($C$8/70)^$X$23)</f>
        <v>655.386367896</v>
      </c>
      <c r="AF117" s="579" t="n">
        <f aca="false">((AF$67-$H$4)/1000)*$L$23*(($C$8/70)^$X$23)</f>
        <v>680.593535892</v>
      </c>
      <c r="AG117" s="579" t="n">
        <f aca="false">((AG$67-$H$4)/1000)*$L$23*(($C$8/70)^$X$23)</f>
        <v>705.800703888</v>
      </c>
      <c r="AH117" s="579" t="n">
        <f aca="false">((AH$67-$H$4)/1000)*$L$23*(($C$8/70)^$X$23)</f>
        <v>731.007871884</v>
      </c>
      <c r="AI117" s="579" t="n">
        <f aca="false">((AI$67-$H$4)/1000)*$L$23*(($C$8/70)^$X$23)</f>
        <v>756.21503988</v>
      </c>
      <c r="AJ117" s="579" t="n">
        <f aca="false">((AJ$67-$H$4)/1000)*$L$23*(($C$8/70)^$X$23)</f>
        <v>781.422207876</v>
      </c>
      <c r="AK117" s="579" t="n">
        <f aca="false">((AK$67-$H$4)/1000)*$L$23*(($C$8/70)^$X$23)</f>
        <v>806.629375872</v>
      </c>
      <c r="AL117" s="579" t="n">
        <f aca="false">((AL$67-$H$4)/1000)*$L$23*(($C$8/70)^$X$23)</f>
        <v>831.836543868</v>
      </c>
      <c r="AM117" s="579" t="n">
        <f aca="false">((AM$67-$H$4)/1000)*$L$23*(($C$8/70)^$X$23)</f>
        <v>857.043711864</v>
      </c>
      <c r="AN117" s="579" t="n">
        <f aca="false">((AN$67-$H$4)/1000)*$L$23*(($C$8/70)^$X$23)</f>
        <v>882.25087986</v>
      </c>
      <c r="AO117" s="579" t="n">
        <f aca="false">((AO$67-$H$4)/1000)*$L$23*(($C$8/70)^$X$23)</f>
        <v>907.458047856</v>
      </c>
      <c r="AP117" s="579" t="n">
        <f aca="false">((AP$67-$H$4)/1000)*$L$23*(($C$8/70)^$X$23)</f>
        <v>932.665215852</v>
      </c>
      <c r="AQ117" s="579" t="n">
        <f aca="false">((AQ$67-$H$4)/1000)*$L$23*(($C$8/70)^$X$23)</f>
        <v>957.872383848</v>
      </c>
      <c r="AR117" s="579" t="n">
        <f aca="false">((AR$67-$H$4)/1000)*$L$23*(($C$8/70)^$X$23)</f>
        <v>983.079551844</v>
      </c>
      <c r="AS117" s="579" t="n">
        <f aca="false">((AS$67-$H$4)/1000)*$L$23*(($C$8/70)^$X$23)</f>
        <v>1008.28671984</v>
      </c>
      <c r="AT117" s="579" t="n">
        <f aca="false">((AT$67-$H$4)/1000)*$L$23*(($C$8/70)^$X$23)</f>
        <v>1033.493887836</v>
      </c>
      <c r="AU117" s="579" t="n">
        <f aca="false">((AU$67-$H$4)/1000)*$L$23*(($C$8/70)^$X$23)</f>
        <v>1058.701055832</v>
      </c>
      <c r="AV117" s="579" t="n">
        <f aca="false">((AV$67-$H$4)/1000)*$L$23*(($C$8/70)^$X$23)</f>
        <v>1083.908223828</v>
      </c>
      <c r="AW117" s="579" t="n">
        <f aca="false">((AW$67-$H$4)/1000)*$L$23*(($C$8/70)^$X$23)</f>
        <v>1109.115391824</v>
      </c>
      <c r="AX117" s="579" t="n">
        <f aca="false">((AX$67-$H$4)/1000)*$L$23*(($C$8/70)^$X$23)</f>
        <v>1134.32255982</v>
      </c>
      <c r="AY117" s="579" t="n">
        <f aca="false">((AY$67-$H$4)/1000)*$L$23*(($C$8/70)^$X$23)</f>
        <v>1159.529727816</v>
      </c>
      <c r="AZ117" s="579" t="n">
        <f aca="false">((AZ$67-$H$4)/1000)*$L$23*(($C$8/70)^$X$23)</f>
        <v>1184.736895812</v>
      </c>
      <c r="BA117" s="579" t="n">
        <f aca="false">((BA$67-$H$4)/1000)*$L$23*(($C$8/70)^$X$23)</f>
        <v>1209.944063808</v>
      </c>
      <c r="BB117" s="579" t="n">
        <f aca="false">((BB$67-$H$4)/1000)*$L$23*(($C$8/70)^$X$23)</f>
        <v>1235.151231804</v>
      </c>
      <c r="BC117" s="579" t="n">
        <f aca="false">((BC$67-$H$4)/1000)*$L$23*(($C$8/70)^$X$23)</f>
        <v>1260.3583998</v>
      </c>
      <c r="BD117" s="579" t="n">
        <f aca="false">((BD$67-$H$4)/1000)*$L$23*(($C$8/70)^$X$23)</f>
        <v>1285.565567796</v>
      </c>
      <c r="BE117" s="579" t="n">
        <f aca="false">((BE$67-$H$4)/1000)*$L$23*(($C$8/70)^$X$23)</f>
        <v>1310.772735792</v>
      </c>
      <c r="BF117" s="580" t="n">
        <f aca="false">((BF$67-$H$4)/1000)*$L$23*(($C$8/70)^$X$23)</f>
        <v>1335.979903788</v>
      </c>
    </row>
    <row r="118" customFormat="false" ht="15" hidden="false" customHeight="false" outlineLevel="0" collapsed="false">
      <c r="A118" s="472"/>
      <c r="B118" s="576" t="s">
        <v>300</v>
      </c>
      <c r="C118" s="576"/>
      <c r="D118" s="577" t="s">
        <v>246</v>
      </c>
      <c r="E118" s="578" t="n">
        <v>110</v>
      </c>
      <c r="F118" s="578" t="n">
        <v>260</v>
      </c>
      <c r="G118" s="577" t="s">
        <v>248</v>
      </c>
      <c r="H118" s="579" t="n">
        <f aca="false">((H$67-$H$4)/1000)*$M$23*(($C$8/70)^$Y$23)</f>
        <v>95.5497470349522</v>
      </c>
      <c r="I118" s="579" t="n">
        <f aca="false">((I$67-$H$4)/1000)*$M$23*(($C$8/70)^$Y$23)</f>
        <v>127.39966271327</v>
      </c>
      <c r="J118" s="579" t="n">
        <f aca="false">((J$67-$H$4)/1000)*$M$23*(($C$8/70)^$Y$23)</f>
        <v>159.249578391587</v>
      </c>
      <c r="K118" s="579" t="n">
        <f aca="false">((K$67-$H$4)/1000)*$M$23*(($C$8/70)^$Y$23)</f>
        <v>191.099494069904</v>
      </c>
      <c r="L118" s="579" t="n">
        <f aca="false">((L$67-$H$4)/1000)*$M$23*(($C$8/70)^$Y$23)</f>
        <v>222.949409748222</v>
      </c>
      <c r="M118" s="579" t="n">
        <f aca="false">((M$67-$H$4)/1000)*$M$23*(($C$8/70)^$Y$23)</f>
        <v>254.799325426539</v>
      </c>
      <c r="N118" s="579" t="n">
        <f aca="false">((N$67-$H$4)/1000)*$M$23*(($C$8/70)^$Y$23)</f>
        <v>286.649241104857</v>
      </c>
      <c r="O118" s="579" t="n">
        <f aca="false">((O$67-$H$4)/1000)*$M$23*(($C$8/70)^$Y$23)</f>
        <v>318.499156783174</v>
      </c>
      <c r="P118" s="579" t="n">
        <f aca="false">((P$67-$H$4)/1000)*$M$23*(($C$8/70)^$Y$23)</f>
        <v>350.349072461491</v>
      </c>
      <c r="Q118" s="579" t="n">
        <f aca="false">((Q$67-$H$4)/1000)*$M$23*(($C$8/70)^$Y$23)</f>
        <v>382.198988139809</v>
      </c>
      <c r="R118" s="579" t="n">
        <f aca="false">((R$67-$H$4)/1000)*$M$23*(($C$8/70)^$Y$23)</f>
        <v>414.048903818126</v>
      </c>
      <c r="S118" s="579" t="n">
        <f aca="false">((S$67-$H$4)/1000)*$M$23*(($C$8/70)^$Y$23)</f>
        <v>445.898819496444</v>
      </c>
      <c r="T118" s="579" t="n">
        <f aca="false">((T$67-$H$4)/1000)*$M$23*(($C$8/70)^$Y$23)</f>
        <v>477.748735174761</v>
      </c>
      <c r="U118" s="579" t="n">
        <f aca="false">((U$67-$H$4)/1000)*$M$23*(($C$8/70)^$Y$23)</f>
        <v>509.598650853079</v>
      </c>
      <c r="V118" s="579" t="n">
        <f aca="false">((V$67-$H$4)/1000)*$M$23*(($C$8/70)^$Y$23)</f>
        <v>541.448566531396</v>
      </c>
      <c r="W118" s="579" t="n">
        <f aca="false">((W$67-$H$4)/1000)*$M$23*(($C$8/70)^$Y$23)</f>
        <v>573.298482209713</v>
      </c>
      <c r="X118" s="579" t="n">
        <f aca="false">((X$67-$H$4)/1000)*$M$23*(($C$8/70)^$Y$23)</f>
        <v>605.148397888031</v>
      </c>
      <c r="Y118" s="579" t="n">
        <f aca="false">((Y$67-$H$4)/1000)*$M$23*(($C$8/70)^$Y$23)</f>
        <v>636.998313566348</v>
      </c>
      <c r="Z118" s="579" t="n">
        <f aca="false">((Z$67-$H$4)/1000)*$M$23*(($C$8/70)^$Y$23)</f>
        <v>668.848229244666</v>
      </c>
      <c r="AA118" s="579" t="n">
        <f aca="false">((AA$67-$H$4)/1000)*$M$23*(($C$8/70)^$Y$23)</f>
        <v>700.698144922983</v>
      </c>
      <c r="AB118" s="579" t="n">
        <f aca="false">((AB$67-$H$4)/1000)*$M$23*(($C$8/70)^$Y$23)</f>
        <v>732.5480606013</v>
      </c>
      <c r="AC118" s="579" t="n">
        <f aca="false">((AC$67-$H$4)/1000)*$M$23*(($C$8/70)^$Y$23)</f>
        <v>764.397976279618</v>
      </c>
      <c r="AD118" s="579" t="n">
        <f aca="false">((AD$67-$H$4)/1000)*$M$23*(($C$8/70)^$Y$23)</f>
        <v>796.247891957935</v>
      </c>
      <c r="AE118" s="579" t="n">
        <f aca="false">((AE$67-$H$4)/1000)*$M$23*(($C$8/70)^$Y$23)</f>
        <v>828.097807636253</v>
      </c>
      <c r="AF118" s="579" t="n">
        <f aca="false">((AF$67-$H$4)/1000)*$M$23*(($C$8/70)^$Y$23)</f>
        <v>859.94772331457</v>
      </c>
      <c r="AG118" s="579" t="n">
        <f aca="false">((AG$67-$H$4)/1000)*$M$23*(($C$8/70)^$Y$23)</f>
        <v>891.797638992887</v>
      </c>
      <c r="AH118" s="579" t="n">
        <f aca="false">((AH$67-$H$4)/1000)*$M$23*(($C$8/70)^$Y$23)</f>
        <v>923.647554671205</v>
      </c>
      <c r="AI118" s="579" t="n">
        <f aca="false">((AI$67-$H$4)/1000)*$M$23*(($C$8/70)^$Y$23)</f>
        <v>955.497470349522</v>
      </c>
      <c r="AJ118" s="579" t="n">
        <f aca="false">((AJ$67-$H$4)/1000)*$M$23*(($C$8/70)^$Y$23)</f>
        <v>987.34738602784</v>
      </c>
      <c r="AK118" s="579" t="n">
        <f aca="false">((AK$67-$H$4)/1000)*$M$23*(($C$8/70)^$Y$23)</f>
        <v>1019.19730170616</v>
      </c>
      <c r="AL118" s="579" t="n">
        <f aca="false">((AL$67-$H$4)/1000)*$M$23*(($C$8/70)^$Y$23)</f>
        <v>1051.04721738447</v>
      </c>
      <c r="AM118" s="579" t="n">
        <f aca="false">((AM$67-$H$4)/1000)*$M$23*(($C$8/70)^$Y$23)</f>
        <v>1082.89713306279</v>
      </c>
      <c r="AN118" s="579" t="n">
        <f aca="false">((AN$67-$H$4)/1000)*$M$23*(($C$8/70)^$Y$23)</f>
        <v>1114.74704874111</v>
      </c>
      <c r="AO118" s="579" t="n">
        <f aca="false">((AO$67-$H$4)/1000)*$M$23*(($C$8/70)^$Y$23)</f>
        <v>1146.59696441943</v>
      </c>
      <c r="AP118" s="579" t="n">
        <f aca="false">((AP$67-$H$4)/1000)*$M$23*(($C$8/70)^$Y$23)</f>
        <v>1178.44688009774</v>
      </c>
      <c r="AQ118" s="579" t="n">
        <f aca="false">((AQ$67-$H$4)/1000)*$M$23*(($C$8/70)^$Y$23)</f>
        <v>1210.29679577606</v>
      </c>
      <c r="AR118" s="579" t="n">
        <f aca="false">((AR$67-$H$4)/1000)*$M$23*(($C$8/70)^$Y$23)</f>
        <v>1242.14671145438</v>
      </c>
      <c r="AS118" s="579" t="n">
        <f aca="false">((AS$67-$H$4)/1000)*$M$23*(($C$8/70)^$Y$23)</f>
        <v>1273.9966271327</v>
      </c>
      <c r="AT118" s="579" t="n">
        <f aca="false">((AT$67-$H$4)/1000)*$M$23*(($C$8/70)^$Y$23)</f>
        <v>1305.84654281101</v>
      </c>
      <c r="AU118" s="579" t="n">
        <f aca="false">((AU$67-$H$4)/1000)*$M$23*(($C$8/70)^$Y$23)</f>
        <v>1337.69645848933</v>
      </c>
      <c r="AV118" s="579" t="n">
        <f aca="false">((AV$67-$H$4)/1000)*$M$23*(($C$8/70)^$Y$23)</f>
        <v>1369.54637416765</v>
      </c>
      <c r="AW118" s="579" t="n">
        <f aca="false">((AW$67-$H$4)/1000)*$M$23*(($C$8/70)^$Y$23)</f>
        <v>1401.39628984597</v>
      </c>
      <c r="AX118" s="579" t="n">
        <f aca="false">((AX$67-$H$4)/1000)*$M$23*(($C$8/70)^$Y$23)</f>
        <v>1433.24620552428</v>
      </c>
      <c r="AY118" s="579" t="n">
        <f aca="false">((AY$67-$H$4)/1000)*$M$23*(($C$8/70)^$Y$23)</f>
        <v>1465.0961212026</v>
      </c>
      <c r="AZ118" s="579" t="n">
        <f aca="false">((AZ$67-$H$4)/1000)*$M$23*(($C$8/70)^$Y$23)</f>
        <v>1496.94603688092</v>
      </c>
      <c r="BA118" s="579" t="n">
        <f aca="false">((BA$67-$H$4)/1000)*$M$23*(($C$8/70)^$Y$23)</f>
        <v>1528.79595255924</v>
      </c>
      <c r="BB118" s="579" t="n">
        <f aca="false">((BB$67-$H$4)/1000)*$M$23*(($C$8/70)^$Y$23)</f>
        <v>1560.64586823755</v>
      </c>
      <c r="BC118" s="579" t="n">
        <f aca="false">((BC$67-$H$4)/1000)*$M$23*(($C$8/70)^$Y$23)</f>
        <v>1592.49578391587</v>
      </c>
      <c r="BD118" s="579" t="n">
        <f aca="false">((BD$67-$H$4)/1000)*$M$23*(($C$8/70)^$Y$23)</f>
        <v>1624.34569959419</v>
      </c>
      <c r="BE118" s="579" t="n">
        <f aca="false">((BE$67-$H$4)/1000)*$M$23*(($C$8/70)^$Y$23)</f>
        <v>1656.19561527251</v>
      </c>
      <c r="BF118" s="580" t="n">
        <f aca="false">((BF$67-$H$4)/1000)*$M$23*(($C$8/70)^$Y$23)</f>
        <v>1688.04553095082</v>
      </c>
    </row>
    <row r="119" customFormat="false" ht="15" hidden="false" customHeight="false" outlineLevel="0" collapsed="false">
      <c r="A119" s="472"/>
      <c r="B119" s="576" t="s">
        <v>301</v>
      </c>
      <c r="C119" s="576"/>
      <c r="D119" s="577" t="s">
        <v>246</v>
      </c>
      <c r="E119" s="578" t="n">
        <v>110</v>
      </c>
      <c r="F119" s="578" t="n">
        <v>300</v>
      </c>
      <c r="G119" s="577" t="s">
        <v>248</v>
      </c>
      <c r="H119" s="579" t="n">
        <f aca="false">((H$67-$H$4)/1000)*$N$23*(($C$8/70)^$Z$23)</f>
        <v>102.346813015427</v>
      </c>
      <c r="I119" s="579" t="n">
        <f aca="false">((I$67-$H$4)/1000)*$N$23*(($C$8/70)^$Z$23)</f>
        <v>136.462417353903</v>
      </c>
      <c r="J119" s="579" t="n">
        <f aca="false">((J$67-$H$4)/1000)*$N$23*(($C$8/70)^$Z$23)</f>
        <v>170.578021692378</v>
      </c>
      <c r="K119" s="579" t="n">
        <f aca="false">((K$67-$H$4)/1000)*$N$23*(($C$8/70)^$Z$23)</f>
        <v>204.693626030854</v>
      </c>
      <c r="L119" s="579" t="n">
        <f aca="false">((L$67-$H$4)/1000)*$N$23*(($C$8/70)^$Z$23)</f>
        <v>238.809230369329</v>
      </c>
      <c r="M119" s="579" t="n">
        <f aca="false">((M$67-$H$4)/1000)*$N$23*(($C$8/70)^$Z$23)</f>
        <v>272.924834707805</v>
      </c>
      <c r="N119" s="579" t="n">
        <f aca="false">((N$67-$H$4)/1000)*$N$23*(($C$8/70)^$Z$23)</f>
        <v>307.040439046281</v>
      </c>
      <c r="O119" s="579" t="n">
        <f aca="false">((O$67-$H$4)/1000)*$N$23*(($C$8/70)^$Z$23)</f>
        <v>341.156043384756</v>
      </c>
      <c r="P119" s="579" t="n">
        <f aca="false">((P$67-$H$4)/1000)*$N$23*(($C$8/70)^$Z$23)</f>
        <v>375.271647723232</v>
      </c>
      <c r="Q119" s="579" t="n">
        <f aca="false">((Q$67-$H$4)/1000)*$N$23*(($C$8/70)^$Z$23)</f>
        <v>409.387252061708</v>
      </c>
      <c r="R119" s="579" t="n">
        <f aca="false">((R$67-$H$4)/1000)*$N$23*(($C$8/70)^$Z$23)</f>
        <v>443.502856400183</v>
      </c>
      <c r="S119" s="579" t="n">
        <f aca="false">((S$67-$H$4)/1000)*$N$23*(($C$8/70)^$Z$23)</f>
        <v>477.618460738659</v>
      </c>
      <c r="T119" s="579" t="n">
        <f aca="false">((T$67-$H$4)/1000)*$N$23*(($C$8/70)^$Z$23)</f>
        <v>511.734065077135</v>
      </c>
      <c r="U119" s="579" t="n">
        <f aca="false">((U$67-$H$4)/1000)*$N$23*(($C$8/70)^$Z$23)</f>
        <v>545.84966941561</v>
      </c>
      <c r="V119" s="579" t="n">
        <f aca="false">((V$67-$H$4)/1000)*$N$23*(($C$8/70)^$Z$23)</f>
        <v>579.965273754086</v>
      </c>
      <c r="W119" s="579" t="n">
        <f aca="false">((W$67-$H$4)/1000)*$N$23*(($C$8/70)^$Z$23)</f>
        <v>614.080878092561</v>
      </c>
      <c r="X119" s="579" t="n">
        <f aca="false">((X$67-$H$4)/1000)*$N$23*(($C$8/70)^$Z$23)</f>
        <v>648.196482431037</v>
      </c>
      <c r="Y119" s="579" t="n">
        <f aca="false">((Y$67-$H$4)/1000)*$N$23*(($C$8/70)^$Z$23)</f>
        <v>682.312086769513</v>
      </c>
      <c r="Z119" s="579" t="n">
        <f aca="false">((Z$67-$H$4)/1000)*$N$23*(($C$8/70)^$Z$23)</f>
        <v>716.427691107988</v>
      </c>
      <c r="AA119" s="579" t="n">
        <f aca="false">((AA$67-$H$4)/1000)*$N$23*(($C$8/70)^$Z$23)</f>
        <v>750.543295446464</v>
      </c>
      <c r="AB119" s="579" t="n">
        <f aca="false">((AB$67-$H$4)/1000)*$N$23*(($C$8/70)^$Z$23)</f>
        <v>784.658899784939</v>
      </c>
      <c r="AC119" s="579" t="n">
        <f aca="false">((AC$67-$H$4)/1000)*$N$23*(($C$8/70)^$Z$23)</f>
        <v>818.774504123415</v>
      </c>
      <c r="AD119" s="579" t="n">
        <f aca="false">((AD$67-$H$4)/1000)*$N$23*(($C$8/70)^$Z$23)</f>
        <v>852.890108461891</v>
      </c>
      <c r="AE119" s="579" t="n">
        <f aca="false">((AE$67-$H$4)/1000)*$N$23*(($C$8/70)^$Z$23)</f>
        <v>887.005712800366</v>
      </c>
      <c r="AF119" s="579" t="n">
        <f aca="false">((AF$67-$H$4)/1000)*$N$23*(($C$8/70)^$Z$23)</f>
        <v>921.121317138842</v>
      </c>
      <c r="AG119" s="579" t="n">
        <f aca="false">((AG$67-$H$4)/1000)*$N$23*(($C$8/70)^$Z$23)</f>
        <v>955.236921477318</v>
      </c>
      <c r="AH119" s="579" t="n">
        <f aca="false">((AH$67-$H$4)/1000)*$N$23*(($C$8/70)^$Z$23)</f>
        <v>989.352525815793</v>
      </c>
      <c r="AI119" s="579" t="n">
        <f aca="false">((AI$67-$H$4)/1000)*$N$23*(($C$8/70)^$Z$23)</f>
        <v>1023.46813015427</v>
      </c>
      <c r="AJ119" s="579" t="n">
        <f aca="false">((AJ$67-$H$4)/1000)*$N$23*(($C$8/70)^$Z$23)</f>
        <v>1057.58373449274</v>
      </c>
      <c r="AK119" s="579" t="n">
        <f aca="false">((AK$67-$H$4)/1000)*$N$23*(($C$8/70)^$Z$23)</f>
        <v>1091.69933883122</v>
      </c>
      <c r="AL119" s="579" t="n">
        <f aca="false">((AL$67-$H$4)/1000)*$N$23*(($C$8/70)^$Z$23)</f>
        <v>1125.8149431697</v>
      </c>
      <c r="AM119" s="579" t="n">
        <f aca="false">((AM$67-$H$4)/1000)*$N$23*(($C$8/70)^$Z$23)</f>
        <v>1159.93054750817</v>
      </c>
      <c r="AN119" s="579" t="n">
        <f aca="false">((AN$67-$H$4)/1000)*$N$23*(($C$8/70)^$Z$23)</f>
        <v>1194.04615184665</v>
      </c>
      <c r="AO119" s="579" t="n">
        <f aca="false">((AO$67-$H$4)/1000)*$N$23*(($C$8/70)^$Z$23)</f>
        <v>1228.16175618512</v>
      </c>
      <c r="AP119" s="579" t="n">
        <f aca="false">((AP$67-$H$4)/1000)*$N$23*(($C$8/70)^$Z$23)</f>
        <v>1262.2773605236</v>
      </c>
      <c r="AQ119" s="579" t="n">
        <f aca="false">((AQ$67-$H$4)/1000)*$N$23*(($C$8/70)^$Z$23)</f>
        <v>1296.39296486207</v>
      </c>
      <c r="AR119" s="579" t="n">
        <f aca="false">((AR$67-$H$4)/1000)*$N$23*(($C$8/70)^$Z$23)</f>
        <v>1330.50856920055</v>
      </c>
      <c r="AS119" s="579" t="n">
        <f aca="false">((AS$67-$H$4)/1000)*$N$23*(($C$8/70)^$Z$23)</f>
        <v>1364.62417353903</v>
      </c>
      <c r="AT119" s="579" t="n">
        <f aca="false">((AT$67-$H$4)/1000)*$N$23*(($C$8/70)^$Z$23)</f>
        <v>1398.7397778775</v>
      </c>
      <c r="AU119" s="579" t="n">
        <f aca="false">((AU$67-$H$4)/1000)*$N$23*(($C$8/70)^$Z$23)</f>
        <v>1432.85538221598</v>
      </c>
      <c r="AV119" s="579" t="n">
        <f aca="false">((AV$67-$H$4)/1000)*$N$23*(($C$8/70)^$Z$23)</f>
        <v>1466.97098655445</v>
      </c>
      <c r="AW119" s="579" t="n">
        <f aca="false">((AW$67-$H$4)/1000)*$N$23*(($C$8/70)^$Z$23)</f>
        <v>1501.08659089293</v>
      </c>
      <c r="AX119" s="579" t="n">
        <f aca="false">((AX$67-$H$4)/1000)*$N$23*(($C$8/70)^$Z$23)</f>
        <v>1535.2021952314</v>
      </c>
      <c r="AY119" s="579" t="n">
        <f aca="false">((AY$67-$H$4)/1000)*$N$23*(($C$8/70)^$Z$23)</f>
        <v>1569.31779956988</v>
      </c>
      <c r="AZ119" s="579" t="n">
        <f aca="false">((AZ$67-$H$4)/1000)*$N$23*(($C$8/70)^$Z$23)</f>
        <v>1603.43340390835</v>
      </c>
      <c r="BA119" s="579" t="n">
        <f aca="false">((BA$67-$H$4)/1000)*$N$23*(($C$8/70)^$Z$23)</f>
        <v>1637.54900824683</v>
      </c>
      <c r="BB119" s="579" t="n">
        <f aca="false">((BB$67-$H$4)/1000)*$N$23*(($C$8/70)^$Z$23)</f>
        <v>1671.66461258531</v>
      </c>
      <c r="BC119" s="579" t="n">
        <f aca="false">((BC$67-$H$4)/1000)*$N$23*(($C$8/70)^$Z$23)</f>
        <v>1705.78021692378</v>
      </c>
      <c r="BD119" s="579" t="n">
        <f aca="false">((BD$67-$H$4)/1000)*$N$23*(($C$8/70)^$Z$23)</f>
        <v>1739.89582126226</v>
      </c>
      <c r="BE119" s="579" t="n">
        <f aca="false">((BE$67-$H$4)/1000)*$N$23*(($C$8/70)^$Z$23)</f>
        <v>1774.01142560073</v>
      </c>
      <c r="BF119" s="580" t="n">
        <f aca="false">((BF$67-$H$4)/1000)*$N$23*(($C$8/70)^$Z$23)</f>
        <v>1808.12702993921</v>
      </c>
    </row>
    <row r="120" customFormat="false" ht="15" hidden="false" customHeight="false" outlineLevel="0" collapsed="false">
      <c r="A120" s="472"/>
      <c r="B120" s="576" t="s">
        <v>302</v>
      </c>
      <c r="C120" s="576"/>
      <c r="D120" s="577" t="s">
        <v>246</v>
      </c>
      <c r="E120" s="578" t="n">
        <v>110</v>
      </c>
      <c r="F120" s="578" t="n">
        <v>300</v>
      </c>
      <c r="G120" s="577" t="s">
        <v>253</v>
      </c>
      <c r="H120" s="579" t="n">
        <f aca="false">((H$67-$H$4)/1000)*$O$23*(($C$8/70)^$AA$23)</f>
        <v>130.181803416</v>
      </c>
      <c r="I120" s="579" t="n">
        <f aca="false">((I$67-$H$4)/1000)*$O$23*(($C$8/70)^$AA23)</f>
        <v>173.575737888</v>
      </c>
      <c r="J120" s="579" t="n">
        <f aca="false">((J$67-$H$4)/1000)*$O$23*(($C$8/70)^$AA23)</f>
        <v>216.96967236</v>
      </c>
      <c r="K120" s="579" t="n">
        <f aca="false">((K$67-$H$4)/1000)*$O$23*(($C$8/70)^$AA23)</f>
        <v>260.363606832</v>
      </c>
      <c r="L120" s="579" t="n">
        <f aca="false">((L$67-$H$4)/1000)*$O$23*(($C$8/70)^$AA23)</f>
        <v>303.757541304</v>
      </c>
      <c r="M120" s="579" t="n">
        <f aca="false">((M$67-$H$4)/1000)*$O$23*(($C$8/70)^$AA23)</f>
        <v>347.151475776</v>
      </c>
      <c r="N120" s="579" t="n">
        <f aca="false">((N$67-$H$4)/1000)*$O$23*(($C$8/70)^$AA23)</f>
        <v>390.545410248</v>
      </c>
      <c r="O120" s="579" t="n">
        <f aca="false">((O$67-$H$4)/1000)*$O$23*(($C$8/70)^$AA23)</f>
        <v>433.93934472</v>
      </c>
      <c r="P120" s="579" t="n">
        <f aca="false">((P$67-$H$4)/1000)*$O$23*(($C$8/70)^$AA23)</f>
        <v>477.333279192</v>
      </c>
      <c r="Q120" s="579" t="n">
        <f aca="false">((Q$67-$H$4)/1000)*$O$23*(($C$8/70)^$AA23)</f>
        <v>520.727213664</v>
      </c>
      <c r="R120" s="579" t="n">
        <f aca="false">((R$67-$H$4)/1000)*$O$23*(($C$8/70)^$AA23)</f>
        <v>564.121148136</v>
      </c>
      <c r="S120" s="579" t="n">
        <f aca="false">((S$67-$H$4)/1000)*$O$23*(($C$8/70)^$AA23)</f>
        <v>607.515082608</v>
      </c>
      <c r="T120" s="579" t="n">
        <f aca="false">((T$67-$H$4)/1000)*$O$23*(($C$8/70)^$AA23)</f>
        <v>650.90901708</v>
      </c>
      <c r="U120" s="579" t="n">
        <f aca="false">((U$67-$H$4)/1000)*$O$23*(($C$8/70)^$AA23)</f>
        <v>694.302951552</v>
      </c>
      <c r="V120" s="579" t="n">
        <f aca="false">((V$67-$H$4)/1000)*$O$23*(($C$8/70)^$AA23)</f>
        <v>737.696886024</v>
      </c>
      <c r="W120" s="579" t="n">
        <f aca="false">((W$67-$H$4)/1000)*$O$23*(($C$8/70)^$AA23)</f>
        <v>781.090820496</v>
      </c>
      <c r="X120" s="579" t="n">
        <f aca="false">((X$67-$H$4)/1000)*$O$23*(($C$8/70)^$AA23)</f>
        <v>824.484754968</v>
      </c>
      <c r="Y120" s="579" t="n">
        <f aca="false">((Y$67-$H$4)/1000)*$O$23*(($C$8/70)^$AA23)</f>
        <v>867.87868944</v>
      </c>
      <c r="Z120" s="579" t="n">
        <f aca="false">((Z$67-$H$4)/1000)*$O$23*(($C$8/70)^$AA23)</f>
        <v>911.272623912</v>
      </c>
      <c r="AA120" s="579" t="n">
        <f aca="false">((AA$67-$H$4)/1000)*$O$23*(($C$8/70)^$AA23)</f>
        <v>954.666558384</v>
      </c>
      <c r="AB120" s="579" t="n">
        <f aca="false">((AB$67-$H$4)/1000)*$O$23*(($C$8/70)^$AA23)</f>
        <v>998.060492856</v>
      </c>
      <c r="AC120" s="579" t="n">
        <f aca="false">((AC$67-$H$4)/1000)*$O$23*(($C$8/70)^$AA23)</f>
        <v>1041.454427328</v>
      </c>
      <c r="AD120" s="579" t="n">
        <f aca="false">((AD$67-$H$4)/1000)*$O$23*(($C$8/70)^$AA23)</f>
        <v>1084.8483618</v>
      </c>
      <c r="AE120" s="579" t="n">
        <f aca="false">((AE$67-$H$4)/1000)*$O$23*(($C$8/70)^$AA23)</f>
        <v>1128.242296272</v>
      </c>
      <c r="AF120" s="579" t="n">
        <f aca="false">((AF$67-$H$4)/1000)*$O$23*(($C$8/70)^$AA23)</f>
        <v>1171.636230744</v>
      </c>
      <c r="AG120" s="579" t="n">
        <f aca="false">((AG$67-$H$4)/1000)*$O$23*(($C$8/70)^$AA23)</f>
        <v>1215.030165216</v>
      </c>
      <c r="AH120" s="579" t="n">
        <f aca="false">((AH$67-$H$4)/1000)*$O$23*(($C$8/70)^$AA23)</f>
        <v>1258.424099688</v>
      </c>
      <c r="AI120" s="579" t="n">
        <f aca="false">((AI$67-$H$4)/1000)*$O$23*(($C$8/70)^$AA23)</f>
        <v>1301.81803416</v>
      </c>
      <c r="AJ120" s="579" t="n">
        <f aca="false">((AJ$67-$H$4)/1000)*$O$23*(($C$8/70)^$AA23)</f>
        <v>1345.211968632</v>
      </c>
      <c r="AK120" s="579" t="n">
        <f aca="false">((AK$67-$H$4)/1000)*$O$23*(($C$8/70)^$AA23)</f>
        <v>1388.605903104</v>
      </c>
      <c r="AL120" s="579" t="n">
        <f aca="false">((AL$67-$H$4)/1000)*$O$23*(($C$8/70)^$AA23)</f>
        <v>1431.999837576</v>
      </c>
      <c r="AM120" s="579" t="n">
        <f aca="false">((AM$67-$H$4)/1000)*$O$23*(($C$8/70)^$AA23)</f>
        <v>1475.393772048</v>
      </c>
      <c r="AN120" s="579" t="n">
        <f aca="false">((AN$67-$H$4)/1000)*$O$23*(($C$8/70)^$AA23)</f>
        <v>1518.78770652</v>
      </c>
      <c r="AO120" s="579" t="n">
        <f aca="false">((AO$67-$H$4)/1000)*$O$23*(($C$8/70)^$AA23)</f>
        <v>1562.181640992</v>
      </c>
      <c r="AP120" s="579" t="n">
        <f aca="false">((AP$67-$H$4)/1000)*$O$23*(($C$8/70)^$AA23)</f>
        <v>1605.575575464</v>
      </c>
      <c r="AQ120" s="579" t="n">
        <f aca="false">((AQ$67-$H$4)/1000)*$O$23*(($C$8/70)^$AA23)</f>
        <v>1648.969509936</v>
      </c>
      <c r="AR120" s="579" t="n">
        <f aca="false">((AR$67-$H$4)/1000)*$O$23*(($C$8/70)^$AA23)</f>
        <v>1692.363444408</v>
      </c>
      <c r="AS120" s="579" t="n">
        <f aca="false">((AS$67-$H$4)/1000)*$O$23*(($C$8/70)^$AA23)</f>
        <v>1735.75737888</v>
      </c>
      <c r="AT120" s="579" t="n">
        <f aca="false">((AT$67-$H$4)/1000)*$O$23*(($C$8/70)^$AA23)</f>
        <v>1779.151313352</v>
      </c>
      <c r="AU120" s="579" t="n">
        <f aca="false">((AU$67-$H$4)/1000)*$O$23*(($C$8/70)^$AA23)</f>
        <v>1822.545247824</v>
      </c>
      <c r="AV120" s="579" t="n">
        <f aca="false">((AV$67-$H$4)/1000)*$O$23*(($C$8/70)^$AA23)</f>
        <v>1865.939182296</v>
      </c>
      <c r="AW120" s="579" t="n">
        <f aca="false">((AW$67-$H$4)/1000)*$O$23*(($C$8/70)^$AA23)</f>
        <v>1909.333116768</v>
      </c>
      <c r="AX120" s="579" t="n">
        <f aca="false">((AX$67-$H$4)/1000)*$O$23*(($C$8/70)^$AA23)</f>
        <v>1952.72705124</v>
      </c>
      <c r="AY120" s="579" t="n">
        <f aca="false">((AY$67-$H$4)/1000)*$O$23*(($C$8/70)^$AA23)</f>
        <v>1996.120985712</v>
      </c>
      <c r="AZ120" s="579" t="n">
        <f aca="false">((AZ$67-$H$4)/1000)*$O$23*(($C$8/70)^$AA23)</f>
        <v>2039.514920184</v>
      </c>
      <c r="BA120" s="579" t="n">
        <f aca="false">((BA$67-$H$4)/1000)*$O$23*(($C$8/70)^$AA23)</f>
        <v>2082.908854656</v>
      </c>
      <c r="BB120" s="579" t="n">
        <f aca="false">((BB$67-$H$4)/1000)*$O$23*(($C$8/70)^$AA23)</f>
        <v>2126.302789128</v>
      </c>
      <c r="BC120" s="579" t="n">
        <f aca="false">((BC$67-$H$4)/1000)*$O$23*(($C$8/70)^$AA23)</f>
        <v>2169.6967236</v>
      </c>
      <c r="BD120" s="579" t="n">
        <f aca="false">((BD$67-$H$4)/1000)*$O$23*(($C$8/70)^$AA23)</f>
        <v>2213.090658072</v>
      </c>
      <c r="BE120" s="579" t="n">
        <f aca="false">((BE$67-$H$4)/1000)*$O$23*(($C$8/70)^$AA23)</f>
        <v>2256.484592544</v>
      </c>
      <c r="BF120" s="580" t="n">
        <f aca="false">((BF$67-$H$4)/1000)*$O$23*(($C$8/70)^$AA23)</f>
        <v>2299.878527016</v>
      </c>
    </row>
    <row r="121" customFormat="false" ht="15" hidden="false" customHeight="false" outlineLevel="0" collapsed="false">
      <c r="A121" s="472"/>
      <c r="B121" s="576" t="s">
        <v>303</v>
      </c>
      <c r="C121" s="576"/>
      <c r="D121" s="577" t="s">
        <v>246</v>
      </c>
      <c r="E121" s="578" t="n">
        <v>110</v>
      </c>
      <c r="F121" s="578" t="n">
        <v>360</v>
      </c>
      <c r="G121" s="577" t="s">
        <v>253</v>
      </c>
      <c r="H121" s="579" t="n">
        <f aca="false">((H$67-$H$4)/1000)*$Q$23*(($C$8/70)^$AC$23)</f>
        <v>141.41221245756</v>
      </c>
      <c r="I121" s="579" t="n">
        <f aca="false">((I$67-$H$4)/1000)*$Q$23*(($C$8/70)^$AC$23)</f>
        <v>188.54961661008</v>
      </c>
      <c r="J121" s="579" t="n">
        <f aca="false">((J$67-$H$4)/1000)*$Q$23*(($C$8/70)^$AC$23)</f>
        <v>235.6870207626</v>
      </c>
      <c r="K121" s="579" t="n">
        <f aca="false">((K$67-$H$4)/1000)*$Q$23*(($C$8/70)^$AC$23)</f>
        <v>282.82442491512</v>
      </c>
      <c r="L121" s="579" t="n">
        <f aca="false">((L$67-$H$4)/1000)*$Q$23*(($C$8/70)^$AC$23)</f>
        <v>329.96182906764</v>
      </c>
      <c r="M121" s="579" t="n">
        <f aca="false">((M$67-$H$4)/1000)*$Q$23*(($C$8/70)^$AC$23)</f>
        <v>377.09923322016</v>
      </c>
      <c r="N121" s="579" t="n">
        <f aca="false">((N$67-$H$4)/1000)*$Q$23*(($C$8/70)^$AC$23)</f>
        <v>424.23663737268</v>
      </c>
      <c r="O121" s="579" t="n">
        <f aca="false">((O$67-$H$4)/1000)*$Q$23*(($C$8/70)^$AC$23)</f>
        <v>471.3740415252</v>
      </c>
      <c r="P121" s="579" t="n">
        <f aca="false">((P$67-$H$4)/1000)*$Q$23*(($C$8/70)^$AC$23)</f>
        <v>518.51144567772</v>
      </c>
      <c r="Q121" s="579" t="n">
        <f aca="false">((Q$67-$H$4)/1000)*$Q$23*(($C$8/70)^$AC$23)</f>
        <v>565.64884983024</v>
      </c>
      <c r="R121" s="579" t="n">
        <f aca="false">((R$67-$H$4)/1000)*$Q$23*(($C$8/70)^$AC$23)</f>
        <v>612.78625398276</v>
      </c>
      <c r="S121" s="579" t="n">
        <f aca="false">((S$67-$H$4)/1000)*$Q$23*(($C$8/70)^$AC$23)</f>
        <v>659.92365813528</v>
      </c>
      <c r="T121" s="579" t="n">
        <f aca="false">((T$67-$H$4)/1000)*$Q$23*(($C$8/70)^$AC$23)</f>
        <v>707.0610622878</v>
      </c>
      <c r="U121" s="579" t="n">
        <f aca="false">((U$67-$H$4)/1000)*$Q$23*(($C$8/70)^$AC$23)</f>
        <v>754.19846644032</v>
      </c>
      <c r="V121" s="579" t="n">
        <f aca="false">((V$67-$H$4)/1000)*$Q$23*(($C$8/70)^$AC$23)</f>
        <v>801.33587059284</v>
      </c>
      <c r="W121" s="579" t="n">
        <f aca="false">((W$67-$H$4)/1000)*$Q$23*(($C$8/70)^$AC$23)</f>
        <v>848.47327474536</v>
      </c>
      <c r="X121" s="579" t="n">
        <f aca="false">((X$67-$H$4)/1000)*$Q$23*(($C$8/70)^$AC$23)</f>
        <v>895.61067889788</v>
      </c>
      <c r="Y121" s="579" t="n">
        <f aca="false">((Y$67-$H$4)/1000)*$Q$23*(($C$8/70)^$AC$23)</f>
        <v>942.7480830504</v>
      </c>
      <c r="Z121" s="579" t="n">
        <f aca="false">((Z$67-$H$4)/1000)*$Q$23*(($C$8/70)^$AC$23)</f>
        <v>989.88548720292</v>
      </c>
      <c r="AA121" s="579" t="n">
        <f aca="false">((AA$67-$H$4)/1000)*$Q$23*(($C$8/70)^$AC$23)</f>
        <v>1037.02289135544</v>
      </c>
      <c r="AB121" s="579" t="n">
        <f aca="false">((AB$67-$H$4)/1000)*$Q$23*(($C$8/70)^$AC$23)</f>
        <v>1084.16029550796</v>
      </c>
      <c r="AC121" s="579" t="n">
        <f aca="false">((AC$67-$H$4)/1000)*$Q$23*(($C$8/70)^$AC$23)</f>
        <v>1131.29769966048</v>
      </c>
      <c r="AD121" s="579" t="n">
        <f aca="false">((AD$67-$H$4)/1000)*$Q$23*(($C$8/70)^$AC$23)</f>
        <v>1178.435103813</v>
      </c>
      <c r="AE121" s="579" t="n">
        <f aca="false">((AE$67-$H$4)/1000)*$Q$23*(($C$8/70)^$AC$23)</f>
        <v>1225.57250796552</v>
      </c>
      <c r="AF121" s="579" t="n">
        <f aca="false">((AF$67-$H$4)/1000)*$Q$23*(($C$8/70)^$AC$23)</f>
        <v>1272.70991211804</v>
      </c>
      <c r="AG121" s="579" t="n">
        <f aca="false">((AG$67-$H$4)/1000)*$Q$23*(($C$8/70)^$AC$23)</f>
        <v>1319.84731627056</v>
      </c>
      <c r="AH121" s="579" t="n">
        <f aca="false">((AH$67-$H$4)/1000)*$Q$23*(($C$8/70)^$AC$23)</f>
        <v>1366.98472042308</v>
      </c>
      <c r="AI121" s="579" t="n">
        <f aca="false">((AI$67-$H$4)/1000)*$Q$23*(($C$8/70)^$AC$23)</f>
        <v>1414.1221245756</v>
      </c>
      <c r="AJ121" s="579" t="n">
        <f aca="false">((AJ$67-$H$4)/1000)*$Q$23*(($C$8/70)^$AC$23)</f>
        <v>1461.25952872812</v>
      </c>
      <c r="AK121" s="579" t="n">
        <f aca="false">((AK$67-$H$4)/1000)*$Q$23*(($C$8/70)^$AC$23)</f>
        <v>1508.39693288064</v>
      </c>
      <c r="AL121" s="579" t="n">
        <f aca="false">((AL$67-$H$4)/1000)*$Q$23*(($C$8/70)^$AC$23)</f>
        <v>1555.53433703316</v>
      </c>
      <c r="AM121" s="579" t="n">
        <f aca="false">((AM$67-$H$4)/1000)*$Q$23*(($C$8/70)^$AC$23)</f>
        <v>1602.67174118568</v>
      </c>
      <c r="AN121" s="579" t="n">
        <f aca="false">((AN$67-$H$4)/1000)*$Q$23*(($C$8/70)^$AC$23)</f>
        <v>1649.8091453382</v>
      </c>
      <c r="AO121" s="579" t="n">
        <f aca="false">((AO$67-$H$4)/1000)*$Q$23*(($C$8/70)^$AC$23)</f>
        <v>1696.94654949072</v>
      </c>
      <c r="AP121" s="579" t="n">
        <f aca="false">((AP$67-$H$4)/1000)*$Q$23*(($C$8/70)^$AC$23)</f>
        <v>1744.08395364324</v>
      </c>
      <c r="AQ121" s="579" t="n">
        <f aca="false">((AQ$67-$H$4)/1000)*$Q$23*(($C$8/70)^$AC$23)</f>
        <v>1791.22135779576</v>
      </c>
      <c r="AR121" s="579" t="n">
        <f aca="false">((AR$67-$H$4)/1000)*$Q$23*(($C$8/70)^$AC$23)</f>
        <v>1838.35876194828</v>
      </c>
      <c r="AS121" s="579" t="n">
        <f aca="false">((AS$67-$H$4)/1000)*$Q$23*(($C$8/70)^$AC$23)</f>
        <v>1885.4961661008</v>
      </c>
      <c r="AT121" s="579" t="n">
        <f aca="false">((AT$67-$H$4)/1000)*$Q$23*(($C$8/70)^$AC$23)</f>
        <v>1932.63357025332</v>
      </c>
      <c r="AU121" s="579" t="n">
        <f aca="false">((AU$67-$H$4)/1000)*$Q$23*(($C$8/70)^$AC$23)</f>
        <v>1979.77097440584</v>
      </c>
      <c r="AV121" s="579" t="n">
        <f aca="false">((AV$67-$H$4)/1000)*$Q$23*(($C$8/70)^$AC$23)</f>
        <v>2026.90837855836</v>
      </c>
      <c r="AW121" s="579" t="n">
        <f aca="false">((AW$67-$H$4)/1000)*$Q$23*(($C$8/70)^$AC$23)</f>
        <v>2074.04578271088</v>
      </c>
      <c r="AX121" s="579" t="n">
        <f aca="false">((AX$67-$H$4)/1000)*$Q$23*(($C$8/70)^$AC$23)</f>
        <v>2121.1831868634</v>
      </c>
      <c r="AY121" s="579" t="n">
        <f aca="false">((AY$67-$H$4)/1000)*$Q$23*(($C$8/70)^$AC$23)</f>
        <v>2168.32059101592</v>
      </c>
      <c r="AZ121" s="579" t="n">
        <f aca="false">((AZ$67-$H$4)/1000)*$Q$23*(($C$8/70)^$AC$23)</f>
        <v>2215.45799516844</v>
      </c>
      <c r="BA121" s="579" t="n">
        <f aca="false">((BA$67-$H$4)/1000)*$Q$23*(($C$8/70)^$AC$23)</f>
        <v>2262.59539932096</v>
      </c>
      <c r="BB121" s="579" t="n">
        <f aca="false">((BB$67-$H$4)/1000)*$Q$23*(($C$8/70)^$AC$23)</f>
        <v>2309.73280347348</v>
      </c>
      <c r="BC121" s="579" t="n">
        <f aca="false">((BC$67-$H$4)/1000)*$Q$23*(($C$8/70)^$AC$23)</f>
        <v>2356.870207626</v>
      </c>
      <c r="BD121" s="579" t="n">
        <f aca="false">((BD$67-$H$4)/1000)*$Q$23*(($C$8/70)^$AC$23)</f>
        <v>2404.00761177852</v>
      </c>
      <c r="BE121" s="579" t="n">
        <f aca="false">((BE$67-$H$4)/1000)*$Q$23*(($C$8/70)^$AC$23)</f>
        <v>2451.14501593104</v>
      </c>
      <c r="BF121" s="580" t="n">
        <f aca="false">((BF$67-$H$4)/1000)*$Q$23*(($C$8/70)^$AC$23)</f>
        <v>2498.28242008356</v>
      </c>
    </row>
    <row r="122" customFormat="false" ht="15" hidden="false" customHeight="false" outlineLevel="0" collapsed="false">
      <c r="A122" s="472"/>
      <c r="B122" s="576" t="s">
        <v>304</v>
      </c>
      <c r="C122" s="576"/>
      <c r="D122" s="577" t="s">
        <v>246</v>
      </c>
      <c r="E122" s="578" t="n">
        <v>110</v>
      </c>
      <c r="F122" s="578" t="n">
        <v>400</v>
      </c>
      <c r="G122" s="577" t="s">
        <v>253</v>
      </c>
      <c r="H122" s="579" t="n">
        <f aca="false">((H$67-$H$4)/1000)*$R$23*(($C$8/70)^$AD$23)</f>
        <v>147.872074321844</v>
      </c>
      <c r="I122" s="579" t="n">
        <f aca="false">((I$67-$H$4)/1000)*$R$23*(($C$8/70)^$AD$23)</f>
        <v>197.162765762459</v>
      </c>
      <c r="J122" s="579" t="n">
        <f aca="false">((J$67-$H$4)/1000)*$R$23*(($C$8/70)^$AD$23)</f>
        <v>246.453457203074</v>
      </c>
      <c r="K122" s="579" t="n">
        <f aca="false">((K$67-$H$4)/1000)*$R$23*(($C$8/70)^$AD$23)</f>
        <v>295.744148643689</v>
      </c>
      <c r="L122" s="579" t="n">
        <f aca="false">((L$67-$H$4)/1000)*$R$23*(($C$8/70)^$AD$23)</f>
        <v>345.034840084303</v>
      </c>
      <c r="M122" s="579" t="n">
        <f aca="false">((M$67-$H$4)/1000)*$R$23*(($C$8/70)^$AD$23)</f>
        <v>394.325531524918</v>
      </c>
      <c r="N122" s="579" t="n">
        <f aca="false">((N$67-$H$4)/1000)*$R$23*(($C$8/70)^$AD$23)</f>
        <v>443.616222965533</v>
      </c>
      <c r="O122" s="579" t="n">
        <f aca="false">((O$67-$H$4)/1000)*$R$23*(($C$8/70)^$AD$23)</f>
        <v>492.906914406148</v>
      </c>
      <c r="P122" s="579" t="n">
        <f aca="false">((P$67-$H$4)/1000)*$R$23*(($C$8/70)^$AD$23)</f>
        <v>542.197605846763</v>
      </c>
      <c r="Q122" s="579" t="n">
        <f aca="false">((Q$67-$H$4)/1000)*$R$23*(($C$8/70)^$AD$23)</f>
        <v>591.488297287377</v>
      </c>
      <c r="R122" s="579" t="n">
        <f aca="false">((R$67-$H$4)/1000)*$R$23*(($C$8/70)^$AD$23)</f>
        <v>640.778988727992</v>
      </c>
      <c r="S122" s="579" t="n">
        <f aca="false">((S$67-$H$4)/1000)*$R$23*(($C$8/70)^$AD$23)</f>
        <v>690.069680168607</v>
      </c>
      <c r="T122" s="579" t="n">
        <f aca="false">((T$67-$H$4)/1000)*$R$23*(($C$8/70)^$AD$23)</f>
        <v>739.360371609222</v>
      </c>
      <c r="U122" s="579" t="n">
        <f aca="false">((U$67-$H$4)/1000)*$R$23*(($C$8/70)^$AD$23)</f>
        <v>788.651063049837</v>
      </c>
      <c r="V122" s="579" t="n">
        <f aca="false">((V$67-$H$4)/1000)*$R$23*(($C$8/70)^$AD$23)</f>
        <v>837.941754490451</v>
      </c>
      <c r="W122" s="579" t="n">
        <f aca="false">((W$67-$H$4)/1000)*$R$23*(($C$8/70)^$AD$23)</f>
        <v>887.232445931066</v>
      </c>
      <c r="X122" s="579" t="n">
        <f aca="false">((X$67-$H$4)/1000)*$R$23*(($C$8/70)^$AD$23)</f>
        <v>936.523137371681</v>
      </c>
      <c r="Y122" s="579" t="n">
        <f aca="false">((Y$67-$H$4)/1000)*$R$23*(($C$8/70)^$AD$23)</f>
        <v>985.813828812296</v>
      </c>
      <c r="Z122" s="579" t="n">
        <f aca="false">((Z$67-$H$4)/1000)*$R$23*(($C$8/70)^$AD$23)</f>
        <v>1035.10452025291</v>
      </c>
      <c r="AA122" s="579" t="n">
        <f aca="false">((AA$67-$H$4)/1000)*$R$23*(($C$8/70)^$AD$23)</f>
        <v>1084.39521169353</v>
      </c>
      <c r="AB122" s="579" t="n">
        <f aca="false">((AB$67-$H$4)/1000)*$R$23*(($C$8/70)^$AD$23)</f>
        <v>1133.68590313414</v>
      </c>
      <c r="AC122" s="579" t="n">
        <f aca="false">((AC$67-$H$4)/1000)*$R$23*(($C$8/70)^$AD$23)</f>
        <v>1182.97659457475</v>
      </c>
      <c r="AD122" s="579" t="n">
        <f aca="false">((AD$67-$H$4)/1000)*$R$23*(($C$8/70)^$AD$23)</f>
        <v>1232.26728601537</v>
      </c>
      <c r="AE122" s="579" t="n">
        <f aca="false">((AE$67-$H$4)/1000)*$R$23*(($C$8/70)^$AD$23)</f>
        <v>1281.55797745598</v>
      </c>
      <c r="AF122" s="579" t="n">
        <f aca="false">((AF$67-$H$4)/1000)*$R$23*(($C$8/70)^$AD$23)</f>
        <v>1330.8486688966</v>
      </c>
      <c r="AG122" s="579" t="n">
        <f aca="false">((AG$67-$H$4)/1000)*$R$23*(($C$8/70)^$AD$23)</f>
        <v>1380.13936033721</v>
      </c>
      <c r="AH122" s="579" t="n">
        <f aca="false">((AH$67-$H$4)/1000)*$R$23*(($C$8/70)^$AD$23)</f>
        <v>1429.43005177783</v>
      </c>
      <c r="AI122" s="579" t="n">
        <f aca="false">((AI$67-$H$4)/1000)*$R$23*(($C$8/70)^$AD$23)</f>
        <v>1478.72074321844</v>
      </c>
      <c r="AJ122" s="579" t="n">
        <f aca="false">((AJ$67-$H$4)/1000)*$R$23*(($C$8/70)^$AD$23)</f>
        <v>1528.01143465906</v>
      </c>
      <c r="AK122" s="579" t="n">
        <f aca="false">((AK$67-$H$4)/1000)*$R$23*(($C$8/70)^$AD$23)</f>
        <v>1577.30212609967</v>
      </c>
      <c r="AL122" s="579" t="n">
        <f aca="false">((AL$67-$H$4)/1000)*$R$23*(($C$8/70)^$AD$23)</f>
        <v>1626.59281754029</v>
      </c>
      <c r="AM122" s="579" t="n">
        <f aca="false">((AM$67-$H$4)/1000)*$R$23*(($C$8/70)^$AD$23)</f>
        <v>1675.8835089809</v>
      </c>
      <c r="AN122" s="579" t="n">
        <f aca="false">((AN$67-$H$4)/1000)*$R$23*(($C$8/70)^$AD$23)</f>
        <v>1725.17420042152</v>
      </c>
      <c r="AO122" s="579" t="n">
        <f aca="false">((AO$67-$H$4)/1000)*$R$23*(($C$8/70)^$AD$23)</f>
        <v>1774.46489186213</v>
      </c>
      <c r="AP122" s="579" t="n">
        <f aca="false">((AP$67-$H$4)/1000)*$R$23*(($C$8/70)^$AD$23)</f>
        <v>1823.75558330275</v>
      </c>
      <c r="AQ122" s="579" t="n">
        <f aca="false">((AQ$67-$H$4)/1000)*$R$23*(($C$8/70)^$AD$23)</f>
        <v>1873.04627474336</v>
      </c>
      <c r="AR122" s="579" t="n">
        <f aca="false">((AR$67-$H$4)/1000)*$R$23*(($C$8/70)^$AD$23)</f>
        <v>1922.33696618398</v>
      </c>
      <c r="AS122" s="579" t="n">
        <f aca="false">((AS$67-$H$4)/1000)*$R$23*(($C$8/70)^$AD$23)</f>
        <v>1971.62765762459</v>
      </c>
      <c r="AT122" s="579" t="n">
        <f aca="false">((AT$67-$H$4)/1000)*$R$23*(($C$8/70)^$AD$23)</f>
        <v>2020.91834906521</v>
      </c>
      <c r="AU122" s="579" t="n">
        <f aca="false">((AU$67-$H$4)/1000)*$R$23*(($C$8/70)^$AD$23)</f>
        <v>2070.20904050582</v>
      </c>
      <c r="AV122" s="579" t="n">
        <f aca="false">((AV$67-$H$4)/1000)*$R$23*(($C$8/70)^$AD$23)</f>
        <v>2119.49973194644</v>
      </c>
      <c r="AW122" s="579" t="n">
        <f aca="false">((AW$67-$H$4)/1000)*$R$23*(($C$8/70)^$AD$23)</f>
        <v>2168.79042338705</v>
      </c>
      <c r="AX122" s="579" t="n">
        <f aca="false">((AX$67-$H$4)/1000)*$R$23*(($C$8/70)^$AD$23)</f>
        <v>2218.08111482767</v>
      </c>
      <c r="AY122" s="579" t="n">
        <f aca="false">((AY$67-$H$4)/1000)*$R$23*(($C$8/70)^$AD$23)</f>
        <v>2267.37180626828</v>
      </c>
      <c r="AZ122" s="579" t="n">
        <f aca="false">((AZ$67-$H$4)/1000)*$R$23*(($C$8/70)^$AD$23)</f>
        <v>2316.66249770889</v>
      </c>
      <c r="BA122" s="579" t="n">
        <f aca="false">((BA$67-$H$4)/1000)*$R$23*(($C$8/70)^$AD$23)</f>
        <v>2365.95318914951</v>
      </c>
      <c r="BB122" s="579" t="n">
        <f aca="false">((BB$67-$H$4)/1000)*$R$23*(($C$8/70)^$AD$23)</f>
        <v>2415.24388059012</v>
      </c>
      <c r="BC122" s="579" t="n">
        <f aca="false">((BC$67-$H$4)/1000)*$R$23*(($C$8/70)^$AD$23)</f>
        <v>2464.53457203074</v>
      </c>
      <c r="BD122" s="579" t="n">
        <f aca="false">((BD$67-$H$4)/1000)*$R$23*(($C$8/70)^$AD$23)</f>
        <v>2513.82526347135</v>
      </c>
      <c r="BE122" s="579" t="n">
        <f aca="false">((BE$67-$H$4)/1000)*$R$23*(($C$8/70)^$AD$23)</f>
        <v>2563.11595491197</v>
      </c>
      <c r="BF122" s="580" t="n">
        <f aca="false">((BF$67-$H$4)/1000)*$R$23*(($C$8/70)^$AD$23)</f>
        <v>2612.40664635258</v>
      </c>
    </row>
    <row r="123" customFormat="false" ht="15.75" hidden="false" customHeight="false" outlineLevel="0" collapsed="false">
      <c r="A123" s="472"/>
      <c r="B123" s="581" t="s">
        <v>305</v>
      </c>
      <c r="C123" s="581"/>
      <c r="D123" s="582" t="s">
        <v>246</v>
      </c>
      <c r="E123" s="578" t="n">
        <v>110</v>
      </c>
      <c r="F123" s="583" t="n">
        <v>400</v>
      </c>
      <c r="G123" s="582" t="s">
        <v>273</v>
      </c>
      <c r="H123" s="584" t="n">
        <f aca="false">((H$67-$H$4)/1000)*$S$23*(($C$8/70)^$AE$23)</f>
        <v>169.1932594176</v>
      </c>
      <c r="I123" s="584" t="n">
        <f aca="false">((I$67-$H$4)/1000)*$S$23*(($C$8/70)^$AE$23)</f>
        <v>225.5910125568</v>
      </c>
      <c r="J123" s="584" t="n">
        <f aca="false">((J$67-$H$4)/1000)*$S$23*(($C$8/70)^$AE$23)</f>
        <v>281.988765696</v>
      </c>
      <c r="K123" s="584" t="n">
        <f aca="false">((K$67-$H$4)/1000)*$S$23*(($C$8/70)^$AE$23)</f>
        <v>338.3865188352</v>
      </c>
      <c r="L123" s="584" t="n">
        <f aca="false">((L$67-$H$4)/1000)*$S$23*(($C$8/70)^$AE$23)</f>
        <v>394.7842719744</v>
      </c>
      <c r="M123" s="584" t="n">
        <f aca="false">((M$67-$H$4)/1000)*$S$23*(($C$8/70)^$AE$23)</f>
        <v>451.1820251136</v>
      </c>
      <c r="N123" s="584" t="n">
        <f aca="false">((N$67-$H$4)/1000)*$S$23*(($C$8/70)^$AE$23)</f>
        <v>507.5797782528</v>
      </c>
      <c r="O123" s="584" t="n">
        <f aca="false">((O$67-$H$4)/1000)*$S$23*(($C$8/70)^$AE$23)</f>
        <v>563.977531392</v>
      </c>
      <c r="P123" s="584" t="n">
        <f aca="false">((P$67-$H$4)/1000)*$S$23*(($C$8/70)^$AE$23)</f>
        <v>620.3752845312</v>
      </c>
      <c r="Q123" s="584" t="n">
        <f aca="false">((Q$67-$H$4)/1000)*$S$23*(($C$8/70)^$AE$23)</f>
        <v>676.7730376704</v>
      </c>
      <c r="R123" s="584" t="n">
        <f aca="false">((R$67-$H$4)/1000)*$S$23*(($C$8/70)^$AE$23)</f>
        <v>733.1707908096</v>
      </c>
      <c r="S123" s="584" t="n">
        <f aca="false">((S$67-$H$4)/1000)*$S$23*(($C$8/70)^$AE$23)</f>
        <v>789.5685439488</v>
      </c>
      <c r="T123" s="584" t="n">
        <f aca="false">((T$67-$H$4)/1000)*$S$23*(($C$8/70)^$AE$23)</f>
        <v>845.966297088</v>
      </c>
      <c r="U123" s="584" t="n">
        <f aca="false">((U$67-$H$4)/1000)*$S$23*(($C$8/70)^$AE$23)</f>
        <v>902.3640502272</v>
      </c>
      <c r="V123" s="584" t="n">
        <f aca="false">((V$67-$H$4)/1000)*$S$23*(($C$8/70)^$AE$23)</f>
        <v>958.7618033664</v>
      </c>
      <c r="W123" s="584" t="n">
        <f aca="false">((W$67-$H$4)/1000)*$S$23*(($C$8/70)^$AE$23)</f>
        <v>1015.1595565056</v>
      </c>
      <c r="X123" s="584" t="n">
        <f aca="false">((X$67-$H$4)/1000)*$S$23*(($C$8/70)^$AE$23)</f>
        <v>1071.5573096448</v>
      </c>
      <c r="Y123" s="584" t="n">
        <f aca="false">((Y$67-$H$4)/1000)*$S$23*(($C$8/70)^$AE$23)</f>
        <v>1127.955062784</v>
      </c>
      <c r="Z123" s="584" t="n">
        <f aca="false">((Z$67-$H$4)/1000)*$S$23*(($C$8/70)^$AE$23)</f>
        <v>1184.3528159232</v>
      </c>
      <c r="AA123" s="584" t="n">
        <f aca="false">((AA$67-$H$4)/1000)*$S$23*(($C$8/70)^$AE$23)</f>
        <v>1240.7505690624</v>
      </c>
      <c r="AB123" s="584" t="n">
        <f aca="false">((AB$67-$H$4)/1000)*$S$23*(($C$8/70)^$AE$23)</f>
        <v>1297.1483222016</v>
      </c>
      <c r="AC123" s="584" t="n">
        <f aca="false">((AC$67-$H$4)/1000)*$S$23*(($C$8/70)^$AE$23)</f>
        <v>1353.5460753408</v>
      </c>
      <c r="AD123" s="584" t="n">
        <f aca="false">((AD$67-$H$4)/1000)*$S$23*(($C$8/70)^$AE$23)</f>
        <v>1409.94382848</v>
      </c>
      <c r="AE123" s="584" t="n">
        <f aca="false">((AE$67-$H$4)/1000)*$S$23*(($C$8/70)^$AE$23)</f>
        <v>1466.3415816192</v>
      </c>
      <c r="AF123" s="584" t="n">
        <f aca="false">((AF$67-$H$4)/1000)*$S$23*(($C$8/70)^$AE$23)</f>
        <v>1522.7393347584</v>
      </c>
      <c r="AG123" s="584" t="n">
        <f aca="false">((AG$67-$H$4)/1000)*$S$23*(($C$8/70)^$AE$23)</f>
        <v>1579.1370878976</v>
      </c>
      <c r="AH123" s="584" t="n">
        <f aca="false">((AH$67-$H$4)/1000)*$S$23*(($C$8/70)^$AE$23)</f>
        <v>1635.5348410368</v>
      </c>
      <c r="AI123" s="584" t="n">
        <f aca="false">((AI$67-$H$4)/1000)*$S$23*(($C$8/70)^$AE$23)</f>
        <v>1691.932594176</v>
      </c>
      <c r="AJ123" s="584" t="n">
        <f aca="false">((AJ$67-$H$4)/1000)*$S$23*(($C$8/70)^$AE$23)</f>
        <v>1748.3303473152</v>
      </c>
      <c r="AK123" s="584" t="n">
        <f aca="false">((AK$67-$H$4)/1000)*$S$23*(($C$8/70)^$AE$23)</f>
        <v>1804.7281004544</v>
      </c>
      <c r="AL123" s="584" t="n">
        <f aca="false">((AL$67-$H$4)/1000)*$S$23*(($C$8/70)^$AE$23)</f>
        <v>1861.1258535936</v>
      </c>
      <c r="AM123" s="584" t="n">
        <f aca="false">((AM$67-$H$4)/1000)*$S$23*(($C$8/70)^$AE$23)</f>
        <v>1917.5236067328</v>
      </c>
      <c r="AN123" s="584" t="n">
        <f aca="false">((AN$67-$H$4)/1000)*$S$23*(($C$8/70)^$AE$23)</f>
        <v>1973.921359872</v>
      </c>
      <c r="AO123" s="584" t="n">
        <f aca="false">((AO$67-$H$4)/1000)*$S$23*(($C$8/70)^$AE$23)</f>
        <v>2030.3191130112</v>
      </c>
      <c r="AP123" s="584" t="n">
        <f aca="false">((AP$67-$H$4)/1000)*$S$23*(($C$8/70)^$AE$23)</f>
        <v>2086.7168661504</v>
      </c>
      <c r="AQ123" s="584" t="n">
        <f aca="false">((AQ$67-$H$4)/1000)*$S$23*(($C$8/70)^$AE$23)</f>
        <v>2143.1146192896</v>
      </c>
      <c r="AR123" s="584" t="n">
        <f aca="false">((AR$67-$H$4)/1000)*$S$23*(($C$8/70)^$AE$23)</f>
        <v>2199.5123724288</v>
      </c>
      <c r="AS123" s="584" t="n">
        <f aca="false">((AS$67-$H$4)/1000)*$S$23*(($C$8/70)^$AE$23)</f>
        <v>2255.910125568</v>
      </c>
      <c r="AT123" s="584" t="n">
        <f aca="false">((AT$67-$H$4)/1000)*$S$23*(($C$8/70)^$AE$23)</f>
        <v>2312.3078787072</v>
      </c>
      <c r="AU123" s="584" t="n">
        <f aca="false">((AU$67-$H$4)/1000)*$S$23*(($C$8/70)^$AE$23)</f>
        <v>2368.7056318464</v>
      </c>
      <c r="AV123" s="584" t="n">
        <f aca="false">((AV$67-$H$4)/1000)*$S$23*(($C$8/70)^$AE$23)</f>
        <v>2425.1033849856</v>
      </c>
      <c r="AW123" s="584" t="n">
        <f aca="false">((AW$67-$H$4)/1000)*$S$23*(($C$8/70)^$AE$23)</f>
        <v>2481.5011381248</v>
      </c>
      <c r="AX123" s="584" t="n">
        <f aca="false">((AX$67-$H$4)/1000)*$S$23*(($C$8/70)^$AE$23)</f>
        <v>2537.898891264</v>
      </c>
      <c r="AY123" s="584" t="n">
        <f aca="false">((AY$67-$H$4)/1000)*$S$23*(($C$8/70)^$AE$23)</f>
        <v>2594.2966444032</v>
      </c>
      <c r="AZ123" s="584" t="n">
        <f aca="false">((AZ$67-$H$4)/1000)*$S$23*(($C$8/70)^$AE$23)</f>
        <v>2650.6943975424</v>
      </c>
      <c r="BA123" s="584" t="n">
        <f aca="false">((BA$67-$H$4)/1000)*$S$23*(($C$8/70)^$AE$23)</f>
        <v>2707.0921506816</v>
      </c>
      <c r="BB123" s="584" t="n">
        <f aca="false">((BB$67-$H$4)/1000)*$S$23*(($C$8/70)^$AE$23)</f>
        <v>2763.4899038208</v>
      </c>
      <c r="BC123" s="584" t="n">
        <f aca="false">((BC$67-$H$4)/1000)*$S$23*(($C$8/70)^$AE$23)</f>
        <v>2819.88765696</v>
      </c>
      <c r="BD123" s="584" t="n">
        <f aca="false">((BD$67-$H$4)/1000)*$S$23*(($C$8/70)^$AE$23)</f>
        <v>2876.2854100992</v>
      </c>
      <c r="BE123" s="584" t="n">
        <f aca="false">((BE$67-$H$4)/1000)*$S$23*(($C$8/70)^$AE$23)</f>
        <v>2932.6831632384</v>
      </c>
      <c r="BF123" s="585" t="n">
        <f aca="false">((BF$67-$H$4)/1000)*$S$23*(($C$8/70)^$AE$23)</f>
        <v>2989.0809163776</v>
      </c>
    </row>
    <row r="124" customFormat="false" ht="15" hidden="false" customHeight="false" outlineLevel="0" collapsed="false">
      <c r="A124" s="472"/>
      <c r="B124" s="586" t="s">
        <v>306</v>
      </c>
      <c r="C124" s="586"/>
      <c r="D124" s="587" t="s">
        <v>246</v>
      </c>
      <c r="E124" s="588" t="n">
        <v>140</v>
      </c>
      <c r="F124" s="588" t="n">
        <v>160</v>
      </c>
      <c r="G124" s="587" t="s">
        <v>307</v>
      </c>
      <c r="H124" s="589" t="n">
        <f aca="false">((H$67-$H$4)/1000)*$K$24*(($C$8/70)^$W$24)</f>
        <v>97.773993</v>
      </c>
      <c r="I124" s="589" t="n">
        <f aca="false">((I$67-$H$4)/1000)*$K$24*(($C$8/70)^$W$24)</f>
        <v>130.365324</v>
      </c>
      <c r="J124" s="589" t="n">
        <f aca="false">((J$67-$H$4)/1000)*$K$24*(($C$8/70)^$W$24)</f>
        <v>162.956655</v>
      </c>
      <c r="K124" s="589" t="n">
        <f aca="false">((K$67-$H$4)/1000)*$K$24*(($C$8/70)^$W$24)</f>
        <v>195.547986</v>
      </c>
      <c r="L124" s="589" t="n">
        <f aca="false">((L$67-$H$4)/1000)*$K$24*(($C$8/70)^$W$24)</f>
        <v>228.139317</v>
      </c>
      <c r="M124" s="589" t="n">
        <f aca="false">((M$67-$H$4)/1000)*$K$24*(($C$8/70)^$W$24)</f>
        <v>260.730648</v>
      </c>
      <c r="N124" s="589" t="n">
        <f aca="false">((N$67-$H$4)/1000)*$K$24*(($C$8/70)^$W$24)</f>
        <v>293.321979</v>
      </c>
      <c r="O124" s="589" t="n">
        <f aca="false">((O$67-$H$4)/1000)*$K$24*(($C$8/70)^$W$24)</f>
        <v>325.91331</v>
      </c>
      <c r="P124" s="589" t="n">
        <f aca="false">((P$67-$H$4)/1000)*$K$24*(($C$8/70)^$W$24)</f>
        <v>358.504641</v>
      </c>
      <c r="Q124" s="589" t="n">
        <f aca="false">((Q$67-$H$4)/1000)*$K$24*(($C$8/70)^$W$24)</f>
        <v>391.095972</v>
      </c>
      <c r="R124" s="589" t="n">
        <f aca="false">((R$67-$H$4)/1000)*$K$24*(($C$8/70)^$W$24)</f>
        <v>423.687303</v>
      </c>
      <c r="S124" s="589" t="n">
        <f aca="false">((S$67-$H$4)/1000)*$K$24*(($C$8/70)^$W$24)</f>
        <v>456.278634</v>
      </c>
      <c r="T124" s="589" t="n">
        <f aca="false">((T$67-$H$4)/1000)*$K$24*(($C$8/70)^$W$24)</f>
        <v>488.869965</v>
      </c>
      <c r="U124" s="589" t="n">
        <f aca="false">((U$67-$H$4)/1000)*$K$24*(($C$8/70)^$W$24)</f>
        <v>521.461296</v>
      </c>
      <c r="V124" s="589" t="n">
        <f aca="false">((V$67-$H$4)/1000)*$K$24*(($C$8/70)^$W$24)</f>
        <v>554.052627</v>
      </c>
      <c r="W124" s="589" t="n">
        <f aca="false">((W$67-$H$4)/1000)*$K$24*(($C$8/70)^$W$24)</f>
        <v>586.643958</v>
      </c>
      <c r="X124" s="589" t="n">
        <f aca="false">((X$67-$H$4)/1000)*$K$24*(($C$8/70)^$W$24)</f>
        <v>619.235289</v>
      </c>
      <c r="Y124" s="589" t="n">
        <f aca="false">((Y$67-$H$4)/1000)*$K$24*(($C$8/70)^$W$24)</f>
        <v>651.82662</v>
      </c>
      <c r="Z124" s="589" t="n">
        <f aca="false">((Z$67-$H$4)/1000)*$K$24*(($C$8/70)^$W$24)</f>
        <v>684.417951</v>
      </c>
      <c r="AA124" s="589" t="n">
        <f aca="false">((AA$67-$H$4)/1000)*$K$24*(($C$8/70)^$W$24)</f>
        <v>717.009282</v>
      </c>
      <c r="AB124" s="589" t="n">
        <f aca="false">((AB$67-$H$4)/1000)*$K$24*(($C$8/70)^$W$24)</f>
        <v>749.600613</v>
      </c>
      <c r="AC124" s="589" t="n">
        <f aca="false">((AC$67-$H$4)/1000)*$K$24*(($C$8/70)^$W$24)</f>
        <v>782.191944</v>
      </c>
      <c r="AD124" s="589" t="n">
        <f aca="false">((AD$67-$H$4)/1000)*$K$24*(($C$8/70)^$W$24)</f>
        <v>814.783275</v>
      </c>
      <c r="AE124" s="589" t="n">
        <f aca="false">((AE$67-$H$4)/1000)*$K$24*(($C$8/70)^$W$24)</f>
        <v>847.374606</v>
      </c>
      <c r="AF124" s="589" t="n">
        <f aca="false">((AF$67-$H$4)/1000)*$K$24*(($C$8/70)^$W$24)</f>
        <v>879.965937</v>
      </c>
      <c r="AG124" s="589" t="n">
        <f aca="false">((AG$67-$H$4)/1000)*$K$24*(($C$8/70)^$W$24)</f>
        <v>912.557268</v>
      </c>
      <c r="AH124" s="589" t="n">
        <f aca="false">((AH$67-$H$4)/1000)*$K$24*(($C$8/70)^$W$24)</f>
        <v>945.148599</v>
      </c>
      <c r="AI124" s="589" t="n">
        <f aca="false">((AI$67-$H$4)/1000)*$K$24*(($C$8/70)^$W$24)</f>
        <v>977.73993</v>
      </c>
      <c r="AJ124" s="589" t="n">
        <f aca="false">((AJ$67-$H$4)/1000)*$K$24*(($C$8/70)^$W$24)</f>
        <v>1010.331261</v>
      </c>
      <c r="AK124" s="589" t="n">
        <f aca="false">((AK$67-$H$4)/1000)*$K$24*(($C$8/70)^$W$24)</f>
        <v>1042.922592</v>
      </c>
      <c r="AL124" s="589" t="n">
        <f aca="false">((AL$67-$H$4)/1000)*$K$24*(($C$8/70)^$W$24)</f>
        <v>1075.513923</v>
      </c>
      <c r="AM124" s="589" t="n">
        <f aca="false">((AM$67-$H$4)/1000)*$K$24*(($C$8/70)^$W$24)</f>
        <v>1108.105254</v>
      </c>
      <c r="AN124" s="589" t="n">
        <f aca="false">((AN$67-$H$4)/1000)*$K$24*(($C$8/70)^$W$24)</f>
        <v>1140.696585</v>
      </c>
      <c r="AO124" s="589" t="n">
        <f aca="false">((AO$67-$H$4)/1000)*$K$24*(($C$8/70)^$W$24)</f>
        <v>1173.287916</v>
      </c>
      <c r="AP124" s="589" t="n">
        <f aca="false">((AP$67-$H$4)/1000)*$K$24*(($C$8/70)^$W$24)</f>
        <v>1205.879247</v>
      </c>
      <c r="AQ124" s="589" t="n">
        <f aca="false">((AQ$67-$H$4)/1000)*$K$24*(($C$8/70)^$W$24)</f>
        <v>1238.470578</v>
      </c>
      <c r="AR124" s="589" t="n">
        <f aca="false">((AR$67-$H$4)/1000)*$K$24*(($C$8/70)^$W$24)</f>
        <v>1271.061909</v>
      </c>
      <c r="AS124" s="589" t="n">
        <f aca="false">((AS$67-$H$4)/1000)*$K$24*(($C$8/70)^$W$24)</f>
        <v>1303.65324</v>
      </c>
      <c r="AT124" s="589" t="n">
        <f aca="false">((AT$67-$H$4)/1000)*$K$24*(($C$8/70)^$W$24)</f>
        <v>1336.244571</v>
      </c>
      <c r="AU124" s="589" t="n">
        <f aca="false">((AU$67-$H$4)/1000)*$K$24*(($C$8/70)^$W$24)</f>
        <v>1368.835902</v>
      </c>
      <c r="AV124" s="589" t="n">
        <f aca="false">((AV$67-$H$4)/1000)*$K$24*(($C$8/70)^$W$24)</f>
        <v>1401.427233</v>
      </c>
      <c r="AW124" s="589" t="n">
        <f aca="false">((AW$67-$H$4)/1000)*$K$24*(($C$8/70)^$W$24)</f>
        <v>1434.018564</v>
      </c>
      <c r="AX124" s="589" t="n">
        <f aca="false">((AX$67-$H$4)/1000)*$K$24*(($C$8/70)^$W$24)</f>
        <v>1466.609895</v>
      </c>
      <c r="AY124" s="589" t="n">
        <f aca="false">((AY$67-$H$4)/1000)*$K$24*(($C$8/70)^$W$24)</f>
        <v>1499.201226</v>
      </c>
      <c r="AZ124" s="589" t="n">
        <f aca="false">((AZ$67-$H$4)/1000)*$K$24*(($C$8/70)^$W$24)</f>
        <v>1531.792557</v>
      </c>
      <c r="BA124" s="589" t="n">
        <f aca="false">((BA$67-$H$4)/1000)*$K$24*(($C$8/70)^$W$24)</f>
        <v>1564.383888</v>
      </c>
      <c r="BB124" s="589" t="n">
        <f aca="false">((BB$67-$H$4)/1000)*$K$24*(($C$8/70)^$W$24)</f>
        <v>1596.975219</v>
      </c>
      <c r="BC124" s="589" t="n">
        <f aca="false">((BC$67-$H$4)/1000)*$K$24*(($C$8/70)^$W$24)</f>
        <v>1629.56655</v>
      </c>
      <c r="BD124" s="589" t="n">
        <f aca="false">((BD$67-$H$4)/1000)*$K$24*(($C$8/70)^$W$24)</f>
        <v>1662.157881</v>
      </c>
      <c r="BE124" s="589" t="n">
        <f aca="false">((BE$67-$H$4)/1000)*$K$24*(($C$8/70)^$W$24)</f>
        <v>1694.749212</v>
      </c>
      <c r="BF124" s="589" t="n">
        <f aca="false">((BF$67-$H$4)/1000)*$K$24*(($C$8/70)^$W$24)</f>
        <v>1727.340543</v>
      </c>
    </row>
    <row r="125" customFormat="false" ht="15" hidden="false" customHeight="false" outlineLevel="0" collapsed="false">
      <c r="A125" s="472"/>
      <c r="B125" s="590" t="s">
        <v>308</v>
      </c>
      <c r="C125" s="590"/>
      <c r="D125" s="591" t="s">
        <v>246</v>
      </c>
      <c r="E125" s="592" t="n">
        <v>140</v>
      </c>
      <c r="F125" s="592" t="n">
        <v>200</v>
      </c>
      <c r="G125" s="591" t="s">
        <v>307</v>
      </c>
      <c r="H125" s="593" t="n">
        <f aca="false">((H$67-$H$4)/1000)*$L$24*(($C$8/70)^$X$24)</f>
        <v>112.3839</v>
      </c>
      <c r="I125" s="593" t="n">
        <f aca="false">((I$67-$H$4)/1000)*$L$24*(($C$8/70)^$X$24)</f>
        <v>149.8452</v>
      </c>
      <c r="J125" s="593" t="n">
        <f aca="false">((J$67-$H$4)/1000)*$L$24*(($C$8/70)^$X$24)</f>
        <v>187.3065</v>
      </c>
      <c r="K125" s="593" t="n">
        <f aca="false">((K$67-$H$4)/1000)*$L$24*(($C$8/70)^$X$24)</f>
        <v>224.7678</v>
      </c>
      <c r="L125" s="593" t="n">
        <f aca="false">((L$67-$H$4)/1000)*$L$24*(($C$8/70)^$X$24)</f>
        <v>262.2291</v>
      </c>
      <c r="M125" s="593" t="n">
        <f aca="false">((M$67-$H$4)/1000)*$L$24*(($C$8/70)^$X$24)</f>
        <v>299.6904</v>
      </c>
      <c r="N125" s="593" t="n">
        <f aca="false">((N$67-$H$4)/1000)*$L$24*(($C$8/70)^$X$24)</f>
        <v>337.1517</v>
      </c>
      <c r="O125" s="593" t="n">
        <f aca="false">((O$67-$H$4)/1000)*$L$24*(($C$8/70)^$X$24)</f>
        <v>374.613</v>
      </c>
      <c r="P125" s="593" t="n">
        <f aca="false">((P$67-$H$4)/1000)*$L$24*(($C$8/70)^$X$24)</f>
        <v>412.0743</v>
      </c>
      <c r="Q125" s="593" t="n">
        <f aca="false">((Q$67-$H$4)/1000)*$L$24*(($C$8/70)^$X$24)</f>
        <v>449.5356</v>
      </c>
      <c r="R125" s="593" t="n">
        <f aca="false">((R$67-$H$4)/1000)*$L$24*(($C$8/70)^$X$24)</f>
        <v>486.9969</v>
      </c>
      <c r="S125" s="593" t="n">
        <f aca="false">((S$67-$H$4)/1000)*$L$24*(($C$8/70)^$X$24)</f>
        <v>524.4582</v>
      </c>
      <c r="T125" s="593" t="n">
        <f aca="false">((T$67-$H$4)/1000)*$L$24*(($C$8/70)^$X$24)</f>
        <v>561.9195</v>
      </c>
      <c r="U125" s="593" t="n">
        <f aca="false">((U$67-$H$4)/1000)*$L$24*(($C$8/70)^$X$24)</f>
        <v>599.3808</v>
      </c>
      <c r="V125" s="593" t="n">
        <f aca="false">((V$67-$H$4)/1000)*$L$24*(($C$8/70)^$X$24)</f>
        <v>636.8421</v>
      </c>
      <c r="W125" s="593" t="n">
        <f aca="false">((W$67-$H$4)/1000)*$L$24*(($C$8/70)^$X$24)</f>
        <v>674.3034</v>
      </c>
      <c r="X125" s="593" t="n">
        <f aca="false">((X$67-$H$4)/1000)*$L$24*(($C$8/70)^$X$24)</f>
        <v>711.7647</v>
      </c>
      <c r="Y125" s="593" t="n">
        <f aca="false">((Y$67-$H$4)/1000)*$L$24*(($C$8/70)^$X$24)</f>
        <v>749.226</v>
      </c>
      <c r="Z125" s="593" t="n">
        <f aca="false">((Z$67-$H$4)/1000)*$L$24*(($C$8/70)^$X$24)</f>
        <v>786.6873</v>
      </c>
      <c r="AA125" s="593" t="n">
        <f aca="false">((AA$67-$H$4)/1000)*$L$24*(($C$8/70)^$X$24)</f>
        <v>824.1486</v>
      </c>
      <c r="AB125" s="593" t="n">
        <f aca="false">((AB$67-$H$4)/1000)*$L$24*(($C$8/70)^$X$24)</f>
        <v>861.6099</v>
      </c>
      <c r="AC125" s="593" t="n">
        <f aca="false">((AC$67-$H$4)/1000)*$L$24*(($C$8/70)^$X$24)</f>
        <v>899.0712</v>
      </c>
      <c r="AD125" s="593" t="n">
        <f aca="false">((AD$67-$H$4)/1000)*$L$24*(($C$8/70)^$X$24)</f>
        <v>936.5325</v>
      </c>
      <c r="AE125" s="593" t="n">
        <f aca="false">((AE$67-$H$4)/1000)*$L$24*(($C$8/70)^$X$24)</f>
        <v>973.9938</v>
      </c>
      <c r="AF125" s="593" t="n">
        <f aca="false">((AF$67-$H$4)/1000)*$L$24*(($C$8/70)^$X$24)</f>
        <v>1011.4551</v>
      </c>
      <c r="AG125" s="593" t="n">
        <f aca="false">((AG$67-$H$4)/1000)*$L$24*(($C$8/70)^$X$24)</f>
        <v>1048.9164</v>
      </c>
      <c r="AH125" s="593" t="n">
        <f aca="false">((AH$67-$H$4)/1000)*$L$24*(($C$8/70)^$X$24)</f>
        <v>1086.3777</v>
      </c>
      <c r="AI125" s="593" t="n">
        <f aca="false">((AI$67-$H$4)/1000)*$L$24*(($C$8/70)^$X$24)</f>
        <v>1123.839</v>
      </c>
      <c r="AJ125" s="593" t="n">
        <f aca="false">((AJ$67-$H$4)/1000)*$L$24*(($C$8/70)^$X$24)</f>
        <v>1161.3003</v>
      </c>
      <c r="AK125" s="593" t="n">
        <f aca="false">((AK$67-$H$4)/1000)*$L$24*(($C$8/70)^$X$24)</f>
        <v>1198.7616</v>
      </c>
      <c r="AL125" s="593" t="n">
        <f aca="false">((AL$67-$H$4)/1000)*$L$24*(($C$8/70)^$X$24)</f>
        <v>1236.2229</v>
      </c>
      <c r="AM125" s="593" t="n">
        <f aca="false">((AM$67-$H$4)/1000)*$L$24*(($C$8/70)^$X$24)</f>
        <v>1273.6842</v>
      </c>
      <c r="AN125" s="593" t="n">
        <f aca="false">((AN$67-$H$4)/1000)*$L$24*(($C$8/70)^$X$24)</f>
        <v>1311.1455</v>
      </c>
      <c r="AO125" s="593" t="n">
        <f aca="false">((AO$67-$H$4)/1000)*$L$24*(($C$8/70)^$X$24)</f>
        <v>1348.6068</v>
      </c>
      <c r="AP125" s="593" t="n">
        <f aca="false">((AP$67-$H$4)/1000)*$L$24*(($C$8/70)^$X$24)</f>
        <v>1386.0681</v>
      </c>
      <c r="AQ125" s="593" t="n">
        <f aca="false">((AQ$67-$H$4)/1000)*$L$24*(($C$8/70)^$X$24)</f>
        <v>1423.5294</v>
      </c>
      <c r="AR125" s="593" t="n">
        <f aca="false">((AR$67-$H$4)/1000)*$L$24*(($C$8/70)^$X$24)</f>
        <v>1460.9907</v>
      </c>
      <c r="AS125" s="593" t="n">
        <f aca="false">((AS$67-$H$4)/1000)*$L$24*(($C$8/70)^$X$24)</f>
        <v>1498.452</v>
      </c>
      <c r="AT125" s="593" t="n">
        <f aca="false">((AT$67-$H$4)/1000)*$L$24*(($C$8/70)^$X$24)</f>
        <v>1535.9133</v>
      </c>
      <c r="AU125" s="593" t="n">
        <f aca="false">((AU$67-$H$4)/1000)*$L$24*(($C$8/70)^$X$24)</f>
        <v>1573.3746</v>
      </c>
      <c r="AV125" s="593" t="n">
        <f aca="false">((AV$67-$H$4)/1000)*$L$24*(($C$8/70)^$X$24)</f>
        <v>1610.8359</v>
      </c>
      <c r="AW125" s="593" t="n">
        <f aca="false">((AW$67-$H$4)/1000)*$L$24*(($C$8/70)^$X$24)</f>
        <v>1648.2972</v>
      </c>
      <c r="AX125" s="593" t="n">
        <f aca="false">((AX$67-$H$4)/1000)*$L$24*(($C$8/70)^$X$24)</f>
        <v>1685.7585</v>
      </c>
      <c r="AY125" s="593" t="n">
        <f aca="false">((AY$67-$H$4)/1000)*$L$24*(($C$8/70)^$X$24)</f>
        <v>1723.2198</v>
      </c>
      <c r="AZ125" s="593" t="n">
        <f aca="false">((AZ$67-$H$4)/1000)*$L$24*(($C$8/70)^$X$24)</f>
        <v>1760.6811</v>
      </c>
      <c r="BA125" s="593" t="n">
        <f aca="false">((BA$67-$H$4)/1000)*$L$24*(($C$8/70)^$X$24)</f>
        <v>1798.1424</v>
      </c>
      <c r="BB125" s="593" t="n">
        <f aca="false">((BB$67-$H$4)/1000)*$L$24*(($C$8/70)^$X$24)</f>
        <v>1835.6037</v>
      </c>
      <c r="BC125" s="593" t="n">
        <f aca="false">((BC$67-$H$4)/1000)*$L$24*(($C$8/70)^$X$24)</f>
        <v>1873.065</v>
      </c>
      <c r="BD125" s="593" t="n">
        <f aca="false">((BD$67-$H$4)/1000)*$L$24*(($C$8/70)^$X$24)</f>
        <v>1910.5263</v>
      </c>
      <c r="BE125" s="593" t="n">
        <f aca="false">((BE$67-$H$4)/1000)*$L$24*(($C$8/70)^$X$24)</f>
        <v>1947.9876</v>
      </c>
      <c r="BF125" s="593" t="n">
        <f aca="false">((BF$67-$H$4)/1000)*$L$24*(($C$8/70)^$X$24)</f>
        <v>1985.4489</v>
      </c>
    </row>
    <row r="126" customFormat="false" ht="15" hidden="false" customHeight="false" outlineLevel="0" collapsed="false">
      <c r="A126" s="472"/>
      <c r="B126" s="590" t="s">
        <v>309</v>
      </c>
      <c r="C126" s="590"/>
      <c r="D126" s="591" t="s">
        <v>246</v>
      </c>
      <c r="E126" s="592" t="n">
        <v>140</v>
      </c>
      <c r="F126" s="592" t="n">
        <v>260</v>
      </c>
      <c r="G126" s="591" t="s">
        <v>307</v>
      </c>
      <c r="H126" s="593" t="n">
        <f aca="false">((H$67-$H$4)/1000)*$M$24*(($C$8/70)^$Y$24)</f>
        <v>145.71045771219</v>
      </c>
      <c r="I126" s="593" t="n">
        <f aca="false">((I$67-$H$4)/1000)*$M$24*(($C$8/70)^$Y$24)</f>
        <v>194.28061028292</v>
      </c>
      <c r="J126" s="593" t="n">
        <f aca="false">((J$67-$H$4)/1000)*$M$24*(($C$8/70)^$Y$24)</f>
        <v>242.85076285365</v>
      </c>
      <c r="K126" s="593" t="n">
        <f aca="false">((K$67-$H$4)/1000)*$M$24*(($C$8/70)^$Y$24)</f>
        <v>291.42091542438</v>
      </c>
      <c r="L126" s="593" t="n">
        <f aca="false">((L$67-$H$4)/1000)*$M$24*(($C$8/70)^$Y$24)</f>
        <v>339.99106799511</v>
      </c>
      <c r="M126" s="593" t="n">
        <f aca="false">((M$67-$H$4)/1000)*$M$24*(($C$8/70)^$Y$24)</f>
        <v>388.56122056584</v>
      </c>
      <c r="N126" s="593" t="n">
        <f aca="false">((N$67-$H$4)/1000)*$M$24*(($C$8/70)^$Y$24)</f>
        <v>437.13137313657</v>
      </c>
      <c r="O126" s="593" t="n">
        <f aca="false">((O$67-$H$4)/1000)*$M$24*(($C$8/70)^$Y$24)</f>
        <v>485.7015257073</v>
      </c>
      <c r="P126" s="593" t="n">
        <f aca="false">((P$67-$H$4)/1000)*$M$24*(($C$8/70)^$Y$24)</f>
        <v>534.27167827803</v>
      </c>
      <c r="Q126" s="593" t="n">
        <f aca="false">((Q$67-$H$4)/1000)*$M$24*(($C$8/70)^$Y$24)</f>
        <v>582.84183084876</v>
      </c>
      <c r="R126" s="593" t="n">
        <f aca="false">((R$67-$H$4)/1000)*$M$24*(($C$8/70)^$Y$24)</f>
        <v>631.41198341949</v>
      </c>
      <c r="S126" s="593" t="n">
        <f aca="false">((S$67-$H$4)/1000)*$M$24*(($C$8/70)^$Y$24)</f>
        <v>679.98213599022</v>
      </c>
      <c r="T126" s="593" t="n">
        <f aca="false">((T$67-$H$4)/1000)*$M$24*(($C$8/70)^$Y$24)</f>
        <v>728.55228856095</v>
      </c>
      <c r="U126" s="593" t="n">
        <f aca="false">((U$67-$H$4)/1000)*$M$24*(($C$8/70)^$Y$24)</f>
        <v>777.12244113168</v>
      </c>
      <c r="V126" s="593" t="n">
        <f aca="false">((V$67-$H$4)/1000)*$M$24*(($C$8/70)^$Y$24)</f>
        <v>825.69259370241</v>
      </c>
      <c r="W126" s="593" t="n">
        <f aca="false">((W$67-$H$4)/1000)*$M$24*(($C$8/70)^$Y$24)</f>
        <v>874.26274627314</v>
      </c>
      <c r="X126" s="593" t="n">
        <f aca="false">((X$67-$H$4)/1000)*$M$24*(($C$8/70)^$Y$24)</f>
        <v>922.83289884387</v>
      </c>
      <c r="Y126" s="593" t="n">
        <f aca="false">((Y$67-$H$4)/1000)*$M$24*(($C$8/70)^$Y$24)</f>
        <v>971.4030514146</v>
      </c>
      <c r="Z126" s="593" t="n">
        <f aca="false">((Z$67-$H$4)/1000)*$M$24*(($C$8/70)^$Y$24)</f>
        <v>1019.97320398533</v>
      </c>
      <c r="AA126" s="593" t="n">
        <f aca="false">((AA$67-$H$4)/1000)*$M$24*(($C$8/70)^$Y$24)</f>
        <v>1068.54335655606</v>
      </c>
      <c r="AB126" s="593" t="n">
        <f aca="false">((AB$67-$H$4)/1000)*$M$24*(($C$8/70)^$Y$24)</f>
        <v>1117.11350912679</v>
      </c>
      <c r="AC126" s="593" t="n">
        <f aca="false">((AC$67-$H$4)/1000)*$M$24*(($C$8/70)^$Y$24)</f>
        <v>1165.68366169752</v>
      </c>
      <c r="AD126" s="593" t="n">
        <f aca="false">((AD$67-$H$4)/1000)*$M$24*(($C$8/70)^$Y$24)</f>
        <v>1214.25381426825</v>
      </c>
      <c r="AE126" s="593" t="n">
        <f aca="false">((AE$67-$H$4)/1000)*$M$24*(($C$8/70)^$Y$24)</f>
        <v>1262.82396683898</v>
      </c>
      <c r="AF126" s="593" t="n">
        <f aca="false">((AF$67-$H$4)/1000)*$M$24*(($C$8/70)^$Y$24)</f>
        <v>1311.39411940971</v>
      </c>
      <c r="AG126" s="593" t="n">
        <f aca="false">((AG$67-$H$4)/1000)*$M$24*(($C$8/70)^$Y$24)</f>
        <v>1359.96427198044</v>
      </c>
      <c r="AH126" s="593" t="n">
        <f aca="false">((AH$67-$H$4)/1000)*$M$24*(($C$8/70)^$Y$24)</f>
        <v>1408.53442455117</v>
      </c>
      <c r="AI126" s="593" t="n">
        <f aca="false">((AI$67-$H$4)/1000)*$M$24*(($C$8/70)^$Y$24)</f>
        <v>1457.1045771219</v>
      </c>
      <c r="AJ126" s="593" t="n">
        <f aca="false">((AJ$67-$H$4)/1000)*$M$24*(($C$8/70)^$Y$24)</f>
        <v>1505.67472969263</v>
      </c>
      <c r="AK126" s="593" t="n">
        <f aca="false">((AK$67-$H$4)/1000)*$M$24*(($C$8/70)^$Y$24)</f>
        <v>1554.24488226336</v>
      </c>
      <c r="AL126" s="593" t="n">
        <f aca="false">((AL$67-$H$4)/1000)*$M$24*(($C$8/70)^$Y$24)</f>
        <v>1602.81503483409</v>
      </c>
      <c r="AM126" s="593" t="n">
        <f aca="false">((AM$67-$H$4)/1000)*$M$24*(($C$8/70)^$Y$24)</f>
        <v>1651.38518740482</v>
      </c>
      <c r="AN126" s="593" t="n">
        <f aca="false">((AN$67-$H$4)/1000)*$M$24*(($C$8/70)^$Y$24)</f>
        <v>1699.95533997555</v>
      </c>
      <c r="AO126" s="593" t="n">
        <f aca="false">((AO$67-$H$4)/1000)*$M$24*(($C$8/70)^$Y$24)</f>
        <v>1748.52549254628</v>
      </c>
      <c r="AP126" s="593" t="n">
        <f aca="false">((AP$67-$H$4)/1000)*$M$24*(($C$8/70)^$Y$24)</f>
        <v>1797.09564511701</v>
      </c>
      <c r="AQ126" s="593" t="n">
        <f aca="false">((AQ$67-$H$4)/1000)*$M$24*(($C$8/70)^$Y$24)</f>
        <v>1845.66579768774</v>
      </c>
      <c r="AR126" s="593" t="n">
        <f aca="false">((AR$67-$H$4)/1000)*$M$24*(($C$8/70)^$Y$24)</f>
        <v>1894.23595025847</v>
      </c>
      <c r="AS126" s="593" t="n">
        <f aca="false">((AS$67-$H$4)/1000)*$M$24*(($C$8/70)^$Y$24)</f>
        <v>1942.8061028292</v>
      </c>
      <c r="AT126" s="593" t="n">
        <f aca="false">((AT$67-$H$4)/1000)*$M$24*(($C$8/70)^$Y$24)</f>
        <v>1991.37625539993</v>
      </c>
      <c r="AU126" s="593" t="n">
        <f aca="false">((AU$67-$H$4)/1000)*$M$24*(($C$8/70)^$Y$24)</f>
        <v>2039.94640797066</v>
      </c>
      <c r="AV126" s="593" t="n">
        <f aca="false">((AV$67-$H$4)/1000)*$M$24*(($C$8/70)^$Y$24)</f>
        <v>2088.51656054139</v>
      </c>
      <c r="AW126" s="593" t="n">
        <f aca="false">((AW$67-$H$4)/1000)*$M$24*(($C$8/70)^$Y$24)</f>
        <v>2137.08671311212</v>
      </c>
      <c r="AX126" s="593" t="n">
        <f aca="false">((AX$67-$H$4)/1000)*$M$24*(($C$8/70)^$Y$24)</f>
        <v>2185.65686568285</v>
      </c>
      <c r="AY126" s="593" t="n">
        <f aca="false">((AY$67-$H$4)/1000)*$M$24*(($C$8/70)^$Y$24)</f>
        <v>2234.22701825358</v>
      </c>
      <c r="AZ126" s="593" t="n">
        <f aca="false">((AZ$67-$H$4)/1000)*$M$24*(($C$8/70)^$Y$24)</f>
        <v>2282.79717082431</v>
      </c>
      <c r="BA126" s="593" t="n">
        <f aca="false">((BA$67-$H$4)/1000)*$M$24*(($C$8/70)^$Y$24)</f>
        <v>2331.36732339504</v>
      </c>
      <c r="BB126" s="593" t="n">
        <f aca="false">((BB$67-$H$4)/1000)*$M$24*(($C$8/70)^$Y$24)</f>
        <v>2379.93747596577</v>
      </c>
      <c r="BC126" s="593" t="n">
        <f aca="false">((BC$67-$H$4)/1000)*$M$24*(($C$8/70)^$Y$24)</f>
        <v>2428.5076285365</v>
      </c>
      <c r="BD126" s="593" t="n">
        <f aca="false">((BD$67-$H$4)/1000)*$M$24*(($C$8/70)^$Y$24)</f>
        <v>2477.07778110723</v>
      </c>
      <c r="BE126" s="593" t="n">
        <f aca="false">((BE$67-$H$4)/1000)*$M$24*(($C$8/70)^$Y$24)</f>
        <v>2525.64793367796</v>
      </c>
      <c r="BF126" s="593" t="n">
        <f aca="false">((BF$67-$H$4)/1000)*$M$24*(($C$8/70)^$Y$24)</f>
        <v>2574.21808624869</v>
      </c>
    </row>
    <row r="127" customFormat="false" ht="15" hidden="false" customHeight="false" outlineLevel="0" collapsed="false">
      <c r="A127" s="472"/>
      <c r="B127" s="590" t="s">
        <v>310</v>
      </c>
      <c r="C127" s="590"/>
      <c r="D127" s="591" t="s">
        <v>246</v>
      </c>
      <c r="E127" s="592" t="n">
        <v>140</v>
      </c>
      <c r="F127" s="592" t="n">
        <v>300</v>
      </c>
      <c r="G127" s="591" t="s">
        <v>311</v>
      </c>
      <c r="H127" s="593" t="n">
        <f aca="false">((H$67-$H$4)/1000)*$N$24*(($C$8/70)^$Z$24)</f>
        <v>160.283412</v>
      </c>
      <c r="I127" s="593" t="n">
        <f aca="false">((I$67-$H$4)/1000)*$N$24*(($C$8/70)^$Z$24)</f>
        <v>213.711216</v>
      </c>
      <c r="J127" s="593" t="n">
        <f aca="false">((J$67-$H$4)/1000)*$N$24*(($C$8/70)^$Z$24)</f>
        <v>267.13902</v>
      </c>
      <c r="K127" s="593" t="n">
        <f aca="false">((K$67-$H$4)/1000)*$N$24*(($C$8/70)^$Z$24)</f>
        <v>320.566824</v>
      </c>
      <c r="L127" s="593" t="n">
        <f aca="false">((L$67-$H$4)/1000)*$N$24*(($C$8/70)^$Z$24)</f>
        <v>373.994628</v>
      </c>
      <c r="M127" s="593" t="n">
        <f aca="false">((M$67-$H$4)/1000)*$N$24*(($C$8/70)^$Z$24)</f>
        <v>427.422432</v>
      </c>
      <c r="N127" s="593" t="n">
        <f aca="false">((N$67-$H$4)/1000)*$N$24*(($C$8/70)^$Z$24)</f>
        <v>480.850236</v>
      </c>
      <c r="O127" s="593" t="n">
        <f aca="false">((O$67-$H$4)/1000)*$N$24*(($C$8/70)^$Z$24)</f>
        <v>534.27804</v>
      </c>
      <c r="P127" s="593" t="n">
        <f aca="false">((P$67-$H$4)/1000)*$N$24*(($C$8/70)^$Z$24)</f>
        <v>587.705844</v>
      </c>
      <c r="Q127" s="593" t="n">
        <f aca="false">((Q$67-$H$4)/1000)*$N$24*(($C$8/70)^$Z$24)</f>
        <v>641.133648</v>
      </c>
      <c r="R127" s="593" t="n">
        <f aca="false">((R$67-$H$4)/1000)*$N$24*(($C$8/70)^$Z$24)</f>
        <v>694.561452</v>
      </c>
      <c r="S127" s="593" t="n">
        <f aca="false">((S$67-$H$4)/1000)*$N$24*(($C$8/70)^$Z$24)</f>
        <v>747.989256</v>
      </c>
      <c r="T127" s="593" t="n">
        <f aca="false">((T$67-$H$4)/1000)*$N$24*(($C$8/70)^$Z$24)</f>
        <v>801.41706</v>
      </c>
      <c r="U127" s="593" t="n">
        <f aca="false">((U$67-$H$4)/1000)*$N$24*(($C$8/70)^$Z$24)</f>
        <v>854.844864</v>
      </c>
      <c r="V127" s="593" t="n">
        <f aca="false">((V$67-$H$4)/1000)*$N$24*(($C$8/70)^$Z$24)</f>
        <v>908.272668</v>
      </c>
      <c r="W127" s="593" t="n">
        <f aca="false">((W$67-$H$4)/1000)*$N$24*(($C$8/70)^$Z$24)</f>
        <v>961.700472</v>
      </c>
      <c r="X127" s="593" t="n">
        <f aca="false">((X$67-$H$4)/1000)*$N$24*(($C$8/70)^$Z$24)</f>
        <v>1015.128276</v>
      </c>
      <c r="Y127" s="593" t="n">
        <f aca="false">((Y$67-$H$4)/1000)*$N$24*(($C$8/70)^$Z$24)</f>
        <v>1068.55608</v>
      </c>
      <c r="Z127" s="593" t="n">
        <f aca="false">((Z$67-$H$4)/1000)*$N$24*(($C$8/70)^$Z$24)</f>
        <v>1121.983884</v>
      </c>
      <c r="AA127" s="593" t="n">
        <f aca="false">((AA$67-$H$4)/1000)*$N$24*(($C$8/70)^$Z$24)</f>
        <v>1175.411688</v>
      </c>
      <c r="AB127" s="593" t="n">
        <f aca="false">((AB$67-$H$4)/1000)*$N$24*(($C$8/70)^$Z$24)</f>
        <v>1228.839492</v>
      </c>
      <c r="AC127" s="593" t="n">
        <f aca="false">((AC$67-$H$4)/1000)*$N$24*(($C$8/70)^$Z$24)</f>
        <v>1282.267296</v>
      </c>
      <c r="AD127" s="593" t="n">
        <f aca="false">((AD$67-$H$4)/1000)*$N$24*(($C$8/70)^$Z$24)</f>
        <v>1335.6951</v>
      </c>
      <c r="AE127" s="593" t="n">
        <f aca="false">((AE$67-$H$4)/1000)*$N$24*(($C$8/70)^$Z$24)</f>
        <v>1389.122904</v>
      </c>
      <c r="AF127" s="593" t="n">
        <f aca="false">((AF$67-$H$4)/1000)*$N$24*(($C$8/70)^$Z$24)</f>
        <v>1442.550708</v>
      </c>
      <c r="AG127" s="593" t="n">
        <f aca="false">((AG$67-$H$4)/1000)*$N$24*(($C$8/70)^$Z$24)</f>
        <v>1495.978512</v>
      </c>
      <c r="AH127" s="593" t="n">
        <f aca="false">((AH$67-$H$4)/1000)*$N$24*(($C$8/70)^$Z$24)</f>
        <v>1549.406316</v>
      </c>
      <c r="AI127" s="593" t="n">
        <f aca="false">((AI$67-$H$4)/1000)*$N$24*(($C$8/70)^$Z$24)</f>
        <v>1602.83412</v>
      </c>
      <c r="AJ127" s="593" t="n">
        <f aca="false">((AJ$67-$H$4)/1000)*$N$24*(($C$8/70)^$Z$24)</f>
        <v>1656.261924</v>
      </c>
      <c r="AK127" s="593" t="n">
        <f aca="false">((AK$67-$H$4)/1000)*$N$24*(($C$8/70)^$Z$24)</f>
        <v>1709.689728</v>
      </c>
      <c r="AL127" s="593" t="n">
        <f aca="false">((AL$67-$H$4)/1000)*$N$24*(($C$8/70)^$Z$24)</f>
        <v>1763.117532</v>
      </c>
      <c r="AM127" s="593" t="n">
        <f aca="false">((AM$67-$H$4)/1000)*$N$24*(($C$8/70)^$Z$24)</f>
        <v>1816.545336</v>
      </c>
      <c r="AN127" s="593" t="n">
        <f aca="false">((AN$67-$H$4)/1000)*$N$24*(($C$8/70)^$Z$24)</f>
        <v>1869.97314</v>
      </c>
      <c r="AO127" s="593" t="n">
        <f aca="false">((AO$67-$H$4)/1000)*$N$24*(($C$8/70)^$Z$24)</f>
        <v>1923.400944</v>
      </c>
      <c r="AP127" s="593" t="n">
        <f aca="false">((AP$67-$H$4)/1000)*$N$24*(($C$8/70)^$Z$24)</f>
        <v>1976.828748</v>
      </c>
      <c r="AQ127" s="593" t="n">
        <f aca="false">((AQ$67-$H$4)/1000)*$N$24*(($C$8/70)^$Z$24)</f>
        <v>2030.256552</v>
      </c>
      <c r="AR127" s="593" t="n">
        <f aca="false">((AR$67-$H$4)/1000)*$N$24*(($C$8/70)^$Z$24)</f>
        <v>2083.684356</v>
      </c>
      <c r="AS127" s="593" t="n">
        <f aca="false">((AS$67-$H$4)/1000)*$N$24*(($C$8/70)^$Z$24)</f>
        <v>2137.11216</v>
      </c>
      <c r="AT127" s="593" t="n">
        <f aca="false">((AT$67-$H$4)/1000)*$N$24*(($C$8/70)^$Z$24)</f>
        <v>2190.539964</v>
      </c>
      <c r="AU127" s="593" t="n">
        <f aca="false">((AU$67-$H$4)/1000)*$N$24*(($C$8/70)^$Z$24)</f>
        <v>2243.967768</v>
      </c>
      <c r="AV127" s="593" t="n">
        <f aca="false">((AV$67-$H$4)/1000)*$N$24*(($C$8/70)^$Z$24)</f>
        <v>2297.395572</v>
      </c>
      <c r="AW127" s="593" t="n">
        <f aca="false">((AW$67-$H$4)/1000)*$N$24*(($C$8/70)^$Z$24)</f>
        <v>2350.823376</v>
      </c>
      <c r="AX127" s="593" t="n">
        <f aca="false">((AX$67-$H$4)/1000)*$N$24*(($C$8/70)^$Z$24)</f>
        <v>2404.25118</v>
      </c>
      <c r="AY127" s="593" t="n">
        <f aca="false">((AY$67-$H$4)/1000)*$N$24*(($C$8/70)^$Z$24)</f>
        <v>2457.678984</v>
      </c>
      <c r="AZ127" s="593" t="n">
        <f aca="false">((AZ$67-$H$4)/1000)*$N$24*(($C$8/70)^$Z$24)</f>
        <v>2511.106788</v>
      </c>
      <c r="BA127" s="593" t="n">
        <f aca="false">((BA$67-$H$4)/1000)*$N$24*(($C$8/70)^$Z$24)</f>
        <v>2564.534592</v>
      </c>
      <c r="BB127" s="593" t="n">
        <f aca="false">((BB$67-$H$4)/1000)*$N$24*(($C$8/70)^$Z$24)</f>
        <v>2617.962396</v>
      </c>
      <c r="BC127" s="593" t="n">
        <f aca="false">((BC$67-$H$4)/1000)*$N$24*(($C$8/70)^$Z$24)</f>
        <v>2671.3902</v>
      </c>
      <c r="BD127" s="593" t="n">
        <f aca="false">((BD$67-$H$4)/1000)*$N$24*(($C$8/70)^$Z$24)</f>
        <v>2724.818004</v>
      </c>
      <c r="BE127" s="593" t="n">
        <f aca="false">((BE$67-$H$4)/1000)*$N$24*(($C$8/70)^$Z$24)</f>
        <v>2778.245808</v>
      </c>
      <c r="BF127" s="593" t="n">
        <f aca="false">((BF$67-$H$4)/1000)*$N$24*(($C$8/70)^$Z$24)</f>
        <v>2831.673612</v>
      </c>
    </row>
    <row r="128" customFormat="false" ht="15" hidden="false" customHeight="false" outlineLevel="0" collapsed="false">
      <c r="A128" s="472"/>
      <c r="B128" s="590" t="s">
        <v>312</v>
      </c>
      <c r="C128" s="590"/>
      <c r="D128" s="591" t="s">
        <v>246</v>
      </c>
      <c r="E128" s="592" t="n">
        <v>140</v>
      </c>
      <c r="F128" s="592" t="n">
        <v>300</v>
      </c>
      <c r="G128" s="591" t="s">
        <v>313</v>
      </c>
      <c r="H128" s="593" t="n">
        <f aca="false">((H$67-$H$4)/1000)*$O$24*(($C$8/70)^$AA$24)</f>
        <v>174.2211</v>
      </c>
      <c r="I128" s="593" t="n">
        <f aca="false">((I$67-$H$4)/1000)*$O$24*(($C$8/70)^$AA$24)</f>
        <v>232.2948</v>
      </c>
      <c r="J128" s="593" t="n">
        <f aca="false">((J$67-$H$4)/1000)*$O$24*(($C$8/70)^$AA$24)</f>
        <v>290.3685</v>
      </c>
      <c r="K128" s="593" t="n">
        <f aca="false">((K$67-$H$4)/1000)*$O$24*(($C$8/70)^$AA$24)</f>
        <v>348.4422</v>
      </c>
      <c r="L128" s="593" t="n">
        <f aca="false">((L$67-$H$4)/1000)*$O$24*(($C$8/70)^$AA$24)</f>
        <v>406.5159</v>
      </c>
      <c r="M128" s="593" t="n">
        <f aca="false">((M$67-$H$4)/1000)*$O$24*(($C$8/70)^$AA$24)</f>
        <v>464.5896</v>
      </c>
      <c r="N128" s="593" t="n">
        <f aca="false">((N$67-$H$4)/1000)*$O$24*(($C$8/70)^$AA$24)</f>
        <v>522.6633</v>
      </c>
      <c r="O128" s="593" t="n">
        <f aca="false">((O$67-$H$4)/1000)*$O$24*(($C$8/70)^$AA$24)</f>
        <v>580.737</v>
      </c>
      <c r="P128" s="593" t="n">
        <f aca="false">((P$67-$H$4)/1000)*$O$24*(($C$8/70)^$AA$24)</f>
        <v>638.8107</v>
      </c>
      <c r="Q128" s="593" t="n">
        <f aca="false">((Q$67-$H$4)/1000)*$O$24*(($C$8/70)^$AA$24)</f>
        <v>696.8844</v>
      </c>
      <c r="R128" s="593" t="n">
        <f aca="false">((R$67-$H$4)/1000)*$O$24*(($C$8/70)^$AA$24)</f>
        <v>754.9581</v>
      </c>
      <c r="S128" s="593" t="n">
        <f aca="false">((S$67-$H$4)/1000)*$O$24*(($C$8/70)^$AA$24)</f>
        <v>813.0318</v>
      </c>
      <c r="T128" s="593" t="n">
        <f aca="false">((T$67-$H$4)/1000)*$O$24*(($C$8/70)^$AA$24)</f>
        <v>871.1055</v>
      </c>
      <c r="U128" s="593" t="n">
        <f aca="false">((U$67-$H$4)/1000)*$O$24*(($C$8/70)^$AA$24)</f>
        <v>929.1792</v>
      </c>
      <c r="V128" s="593" t="n">
        <f aca="false">((V$67-$H$4)/1000)*$O$24*(($C$8/70)^$AA$24)</f>
        <v>987.2529</v>
      </c>
      <c r="W128" s="593" t="n">
        <f aca="false">((W$67-$H$4)/1000)*$O$24*(($C$8/70)^$AA$24)</f>
        <v>1045.3266</v>
      </c>
      <c r="X128" s="593" t="n">
        <f aca="false">((X$67-$H$4)/1000)*$O$24*(($C$8/70)^$AA$24)</f>
        <v>1103.4003</v>
      </c>
      <c r="Y128" s="593" t="n">
        <f aca="false">((Y$67-$H$4)/1000)*$O$24*(($C$8/70)^$AA$24)</f>
        <v>1161.474</v>
      </c>
      <c r="Z128" s="593" t="n">
        <f aca="false">((Z$67-$H$4)/1000)*$O$24*(($C$8/70)^$AA$24)</f>
        <v>1219.5477</v>
      </c>
      <c r="AA128" s="593" t="n">
        <f aca="false">((AA$67-$H$4)/1000)*$O$24*(($C$8/70)^$AA$24)</f>
        <v>1277.6214</v>
      </c>
      <c r="AB128" s="593" t="n">
        <f aca="false">((AB$67-$H$4)/1000)*$O$24*(($C$8/70)^$AA$24)</f>
        <v>1335.6951</v>
      </c>
      <c r="AC128" s="593" t="n">
        <f aca="false">((AC$67-$H$4)/1000)*$O$24*(($C$8/70)^$AA$24)</f>
        <v>1393.7688</v>
      </c>
      <c r="AD128" s="593" t="n">
        <f aca="false">((AD$67-$H$4)/1000)*$O$24*(($C$8/70)^$AA$24)</f>
        <v>1451.8425</v>
      </c>
      <c r="AE128" s="593" t="n">
        <f aca="false">((AE$67-$H$4)/1000)*$O$24*(($C$8/70)^$AA$24)</f>
        <v>1509.9162</v>
      </c>
      <c r="AF128" s="593" t="n">
        <f aca="false">((AF$67-$H$4)/1000)*$O$24*(($C$8/70)^$AA$24)</f>
        <v>1567.9899</v>
      </c>
      <c r="AG128" s="593" t="n">
        <f aca="false">((AG$67-$H$4)/1000)*$O$24*(($C$8/70)^$AA$24)</f>
        <v>1626.0636</v>
      </c>
      <c r="AH128" s="593" t="n">
        <f aca="false">((AH$67-$H$4)/1000)*$O$24*(($C$8/70)^$AA$24)</f>
        <v>1684.1373</v>
      </c>
      <c r="AI128" s="593" t="n">
        <f aca="false">((AI$67-$H$4)/1000)*$O$24*(($C$8/70)^$AA$24)</f>
        <v>1742.211</v>
      </c>
      <c r="AJ128" s="593" t="n">
        <f aca="false">((AJ$67-$H$4)/1000)*$O$24*(($C$8/70)^$AA$24)</f>
        <v>1800.2847</v>
      </c>
      <c r="AK128" s="593" t="n">
        <f aca="false">((AK$67-$H$4)/1000)*$O$24*(($C$8/70)^$AA$24)</f>
        <v>1858.3584</v>
      </c>
      <c r="AL128" s="593" t="n">
        <f aca="false">((AL$67-$H$4)/1000)*$O$24*(($C$8/70)^$AA$24)</f>
        <v>1916.4321</v>
      </c>
      <c r="AM128" s="593" t="n">
        <f aca="false">((AM$67-$H$4)/1000)*$O$24*(($C$8/70)^$AA$24)</f>
        <v>1974.5058</v>
      </c>
      <c r="AN128" s="593" t="n">
        <f aca="false">((AN$67-$H$4)/1000)*$O$24*(($C$8/70)^$AA$24)</f>
        <v>2032.5795</v>
      </c>
      <c r="AO128" s="593" t="n">
        <f aca="false">((AO$67-$H$4)/1000)*$O$24*(($C$8/70)^$AA$24)</f>
        <v>2090.6532</v>
      </c>
      <c r="AP128" s="593" t="n">
        <f aca="false">((AP$67-$H$4)/1000)*$O$24*(($C$8/70)^$AA$24)</f>
        <v>2148.7269</v>
      </c>
      <c r="AQ128" s="593" t="n">
        <f aca="false">((AQ$67-$H$4)/1000)*$O$24*(($C$8/70)^$AA$24)</f>
        <v>2206.8006</v>
      </c>
      <c r="AR128" s="593" t="n">
        <f aca="false">((AR$67-$H$4)/1000)*$O$24*(($C$8/70)^$AA$24)</f>
        <v>2264.8743</v>
      </c>
      <c r="AS128" s="593" t="n">
        <f aca="false">((AS$67-$H$4)/1000)*$O$24*(($C$8/70)^$AA$24)</f>
        <v>2322.948</v>
      </c>
      <c r="AT128" s="593" t="n">
        <f aca="false">((AT$67-$H$4)/1000)*$O$24*(($C$8/70)^$AA$24)</f>
        <v>2381.0217</v>
      </c>
      <c r="AU128" s="593" t="n">
        <f aca="false">((AU$67-$H$4)/1000)*$O$24*(($C$8/70)^$AA$24)</f>
        <v>2439.0954</v>
      </c>
      <c r="AV128" s="593" t="n">
        <f aca="false">((AV$67-$H$4)/1000)*$O$24*(($C$8/70)^$AA$24)</f>
        <v>2497.1691</v>
      </c>
      <c r="AW128" s="593" t="n">
        <f aca="false">((AW$67-$H$4)/1000)*$O$24*(($C$8/70)^$AA$24)</f>
        <v>2555.2428</v>
      </c>
      <c r="AX128" s="593" t="n">
        <f aca="false">((AX$67-$H$4)/1000)*$O$24*(($C$8/70)^$AA$24)</f>
        <v>2613.3165</v>
      </c>
      <c r="AY128" s="593" t="n">
        <f aca="false">((AY$67-$H$4)/1000)*$O$24*(($C$8/70)^$AA$24)</f>
        <v>2671.3902</v>
      </c>
      <c r="AZ128" s="593" t="n">
        <f aca="false">((AZ$67-$H$4)/1000)*$O$24*(($C$8/70)^$AA$24)</f>
        <v>2729.4639</v>
      </c>
      <c r="BA128" s="593" t="n">
        <f aca="false">((BA$67-$H$4)/1000)*$O$24*(($C$8/70)^$AA$24)</f>
        <v>2787.5376</v>
      </c>
      <c r="BB128" s="593" t="n">
        <f aca="false">((BB$67-$H$4)/1000)*$O$24*(($C$8/70)^$AA$24)</f>
        <v>2845.6113</v>
      </c>
      <c r="BC128" s="593" t="n">
        <f aca="false">((BC$67-$H$4)/1000)*$O$24*(($C$8/70)^$AA$24)</f>
        <v>2903.685</v>
      </c>
      <c r="BD128" s="593" t="n">
        <f aca="false">((BD$67-$H$4)/1000)*$O$24*(($C$8/70)^$AA$24)</f>
        <v>2961.7587</v>
      </c>
      <c r="BE128" s="593" t="n">
        <f aca="false">((BE$67-$H$4)/1000)*$O$24*(($C$8/70)^$AA$24)</f>
        <v>3019.8324</v>
      </c>
      <c r="BF128" s="593" t="n">
        <f aca="false">((BF$67-$H$4)/1000)*$O$24*(($C$8/70)^$AA$24)</f>
        <v>3077.9061</v>
      </c>
    </row>
    <row r="129" customFormat="false" ht="15" hidden="false" customHeight="false" outlineLevel="0" collapsed="false">
      <c r="A129" s="472"/>
      <c r="B129" s="590" t="s">
        <v>314</v>
      </c>
      <c r="C129" s="590"/>
      <c r="D129" s="591" t="s">
        <v>246</v>
      </c>
      <c r="E129" s="592" t="n">
        <v>140</v>
      </c>
      <c r="F129" s="592" t="n">
        <v>360</v>
      </c>
      <c r="G129" s="591" t="s">
        <v>311</v>
      </c>
      <c r="H129" s="593" t="n">
        <f aca="false">((H$67-$H$4)/1000)*$P$24*(($C$8/70)^$AB$24)</f>
        <v>167.052420373793</v>
      </c>
      <c r="I129" s="593" t="n">
        <f aca="false">((I$67-$H$4)/1000)*$P$24*(($C$8/70)^$AB$24)</f>
        <v>222.73656049839</v>
      </c>
      <c r="J129" s="593" t="n">
        <f aca="false">((J$67-$H$4)/1000)*$P$24*(($C$8/70)^$AB$24)</f>
        <v>278.420700622988</v>
      </c>
      <c r="K129" s="593" t="n">
        <f aca="false">((K$67-$H$4)/1000)*$P$24*(($C$8/70)^$AB$24)</f>
        <v>334.104840747585</v>
      </c>
      <c r="L129" s="593" t="n">
        <f aca="false">((L$67-$H$4)/1000)*$P$24*(($C$8/70)^$AB$24)</f>
        <v>389.788980872183</v>
      </c>
      <c r="M129" s="593" t="n">
        <f aca="false">((M$67-$H$4)/1000)*$P$24*(($C$8/70)^$AB$24)</f>
        <v>445.47312099678</v>
      </c>
      <c r="N129" s="593" t="n">
        <f aca="false">((N$67-$H$4)/1000)*$P$24*(($C$8/70)^$AB$24)</f>
        <v>501.157261121378</v>
      </c>
      <c r="O129" s="593" t="n">
        <f aca="false">((O$67-$H$4)/1000)*$P$24*(($C$8/70)^$AB$24)</f>
        <v>556.841401245975</v>
      </c>
      <c r="P129" s="593" t="n">
        <f aca="false">((P$67-$H$4)/1000)*$P$24*(($C$8/70)^$AB$24)</f>
        <v>612.525541370573</v>
      </c>
      <c r="Q129" s="593" t="n">
        <f aca="false">((Q$67-$H$4)/1000)*$P$24*(($C$8/70)^$AB$24)</f>
        <v>668.20968149517</v>
      </c>
      <c r="R129" s="593" t="n">
        <f aca="false">((R$67-$H$4)/1000)*$P$24*(($C$8/70)^$AB$24)</f>
        <v>723.893821619768</v>
      </c>
      <c r="S129" s="593" t="n">
        <f aca="false">((S$67-$H$4)/1000)*$P$24*(($C$8/70)^$AB$24)</f>
        <v>779.577961744365</v>
      </c>
      <c r="T129" s="593" t="n">
        <f aca="false">((T$67-$H$4)/1000)*$P$24*(($C$8/70)^$AB$24)</f>
        <v>835.262101868963</v>
      </c>
      <c r="U129" s="593" t="n">
        <f aca="false">((U$67-$H$4)/1000)*$P$24*(($C$8/70)^$AB$24)</f>
        <v>890.94624199356</v>
      </c>
      <c r="V129" s="593" t="n">
        <f aca="false">((V$67-$H$4)/1000)*$P$24*(($C$8/70)^$AB$24)</f>
        <v>946.630382118158</v>
      </c>
      <c r="W129" s="593" t="n">
        <f aca="false">((W$67-$H$4)/1000)*$P$24*(($C$8/70)^$AB$24)</f>
        <v>1002.31452224276</v>
      </c>
      <c r="X129" s="593" t="n">
        <f aca="false">((X$67-$H$4)/1000)*$P$24*(($C$8/70)^$AB$24)</f>
        <v>1057.99866236735</v>
      </c>
      <c r="Y129" s="593" t="n">
        <f aca="false">((Y$67-$H$4)/1000)*$P$24*(($C$8/70)^$AB$24)</f>
        <v>1113.68280249195</v>
      </c>
      <c r="Z129" s="593" t="n">
        <f aca="false">((Z$67-$H$4)/1000)*$P$24*(($C$8/70)^$AB$24)</f>
        <v>1169.36694261655</v>
      </c>
      <c r="AA129" s="593" t="n">
        <f aca="false">((AA$67-$H$4)/1000)*$P$24*(($C$8/70)^$AB$24)</f>
        <v>1225.05108274115</v>
      </c>
      <c r="AB129" s="593" t="n">
        <f aca="false">((AB$67-$H$4)/1000)*$P$24*(($C$8/70)^$AB$24)</f>
        <v>1280.73522286574</v>
      </c>
      <c r="AC129" s="593" t="n">
        <f aca="false">((AC$67-$H$4)/1000)*$P$24*(($C$8/70)^$AB$24)</f>
        <v>1336.41936299034</v>
      </c>
      <c r="AD129" s="593" t="n">
        <f aca="false">((AD$67-$H$4)/1000)*$P$24*(($C$8/70)^$AB$24)</f>
        <v>1392.10350311494</v>
      </c>
      <c r="AE129" s="593" t="n">
        <f aca="false">((AE$67-$H$4)/1000)*$P$24*(($C$8/70)^$AB$24)</f>
        <v>1447.78764323954</v>
      </c>
      <c r="AF129" s="593" t="n">
        <f aca="false">((AF$67-$H$4)/1000)*$P$24*(($C$8/70)^$AB$24)</f>
        <v>1503.47178336413</v>
      </c>
      <c r="AG129" s="593" t="n">
        <f aca="false">((AG$67-$H$4)/1000)*$P$24*(($C$8/70)^$AB$24)</f>
        <v>1559.15592348873</v>
      </c>
      <c r="AH129" s="593" t="n">
        <f aca="false">((AH$67-$H$4)/1000)*$P$24*(($C$8/70)^$AB$24)</f>
        <v>1614.84006361333</v>
      </c>
      <c r="AI129" s="593" t="n">
        <f aca="false">((AI$67-$H$4)/1000)*$P$24*(($C$8/70)^$AB$24)</f>
        <v>1670.52420373793</v>
      </c>
      <c r="AJ129" s="593" t="n">
        <f aca="false">((AJ$67-$H$4)/1000)*$P$24*(($C$8/70)^$AB$24)</f>
        <v>1726.20834386252</v>
      </c>
      <c r="AK129" s="593" t="n">
        <f aca="false">((AK$67-$H$4)/1000)*$P$24*(($C$8/70)^$AB$24)</f>
        <v>1781.89248398712</v>
      </c>
      <c r="AL129" s="593" t="n">
        <f aca="false">((AL$67-$H$4)/1000)*$P$24*(($C$8/70)^$AB$24)</f>
        <v>1837.57662411172</v>
      </c>
      <c r="AM129" s="593" t="n">
        <f aca="false">((AM$67-$H$4)/1000)*$P$24*(($C$8/70)^$AB$24)</f>
        <v>1893.26076423632</v>
      </c>
      <c r="AN129" s="593" t="n">
        <f aca="false">((AN$67-$H$4)/1000)*$P$24*(($C$8/70)^$AB$24)</f>
        <v>1948.94490436091</v>
      </c>
      <c r="AO129" s="593" t="n">
        <f aca="false">((AO$67-$H$4)/1000)*$P$24*(($C$8/70)^$AB$24)</f>
        <v>2004.62904448551</v>
      </c>
      <c r="AP129" s="593" t="n">
        <f aca="false">((AP$67-$H$4)/1000)*$P$24*(($C$8/70)^$AB$24)</f>
        <v>2060.31318461011</v>
      </c>
      <c r="AQ129" s="593" t="n">
        <f aca="false">((AQ$67-$H$4)/1000)*$P$24*(($C$8/70)^$AB$24)</f>
        <v>2115.99732473471</v>
      </c>
      <c r="AR129" s="593" t="n">
        <f aca="false">((AR$67-$H$4)/1000)*$P$24*(($C$8/70)^$AB$24)</f>
        <v>2171.6814648593</v>
      </c>
      <c r="AS129" s="593" t="n">
        <f aca="false">((AS$67-$H$4)/1000)*$P$24*(($C$8/70)^$AB$24)</f>
        <v>2227.3656049839</v>
      </c>
      <c r="AT129" s="593" t="n">
        <f aca="false">((AT$67-$H$4)/1000)*$P$24*(($C$8/70)^$AB$24)</f>
        <v>2283.0497451085</v>
      </c>
      <c r="AU129" s="593" t="n">
        <f aca="false">((AU$67-$H$4)/1000)*$P$24*(($C$8/70)^$AB$24)</f>
        <v>2338.7338852331</v>
      </c>
      <c r="AV129" s="593" t="n">
        <f aca="false">((AV$67-$H$4)/1000)*$P$24*(($C$8/70)^$AB$24)</f>
        <v>2394.41802535769</v>
      </c>
      <c r="AW129" s="593" t="n">
        <f aca="false">((AW$67-$H$4)/1000)*$P$24*(($C$8/70)^$AB$24)</f>
        <v>2450.10216548229</v>
      </c>
      <c r="AX129" s="593" t="n">
        <f aca="false">((AX$67-$H$4)/1000)*$P$24*(($C$8/70)^$AB$24)</f>
        <v>2505.78630560689</v>
      </c>
      <c r="AY129" s="593" t="n">
        <f aca="false">((AY$67-$H$4)/1000)*$P$24*(($C$8/70)^$AB$24)</f>
        <v>2561.47044573149</v>
      </c>
      <c r="AZ129" s="593" t="n">
        <f aca="false">((AZ$67-$H$4)/1000)*$P$24*(($C$8/70)^$AB$24)</f>
        <v>2617.15458585608</v>
      </c>
      <c r="BA129" s="593" t="n">
        <f aca="false">((BA$67-$H$4)/1000)*$P$24*(($C$8/70)^$AB$24)</f>
        <v>2672.83872598068</v>
      </c>
      <c r="BB129" s="593" t="n">
        <f aca="false">((BB$67-$H$4)/1000)*$P$24*(($C$8/70)^$AB$24)</f>
        <v>2728.52286610528</v>
      </c>
      <c r="BC129" s="593" t="n">
        <f aca="false">((BC$67-$H$4)/1000)*$P$24*(($C$8/70)^$AB$24)</f>
        <v>2784.20700622988</v>
      </c>
      <c r="BD129" s="593" t="n">
        <f aca="false">((BD$67-$H$4)/1000)*$P$24*(($C$8/70)^$AB$24)</f>
        <v>2839.89114635447</v>
      </c>
      <c r="BE129" s="593" t="n">
        <f aca="false">((BE$67-$H$4)/1000)*$P$24*(($C$8/70)^$AB$24)</f>
        <v>2895.57528647907</v>
      </c>
      <c r="BF129" s="593" t="n">
        <f aca="false">((BF$67-$H$4)/1000)*$P$24*(($C$8/70)^$AB$24)</f>
        <v>2951.25942660367</v>
      </c>
    </row>
    <row r="130" customFormat="false" ht="15" hidden="false" customHeight="false" outlineLevel="0" collapsed="false">
      <c r="A130" s="472"/>
      <c r="B130" s="590" t="s">
        <v>315</v>
      </c>
      <c r="C130" s="590"/>
      <c r="D130" s="591" t="s">
        <v>246</v>
      </c>
      <c r="E130" s="592" t="n">
        <v>140</v>
      </c>
      <c r="F130" s="592" t="n">
        <v>360</v>
      </c>
      <c r="G130" s="591" t="s">
        <v>313</v>
      </c>
      <c r="H130" s="593" t="n">
        <f aca="false">((H$67-$H$4)/1000)*$Q$24*(($C$8/70)^$AC$24)</f>
        <v>183.574088322849</v>
      </c>
      <c r="I130" s="593" t="n">
        <f aca="false">((I$67-$H$4)/1000)*$Q$24*(($C$8/70)^$AC$24)</f>
        <v>244.765451097132</v>
      </c>
      <c r="J130" s="593" t="n">
        <f aca="false">((J$67-$H$4)/1000)*$Q$24*(($C$8/70)^$AC$24)</f>
        <v>305.956813871415</v>
      </c>
      <c r="K130" s="593" t="n">
        <f aca="false">((K$67-$H$4)/1000)*$Q$24*(($C$8/70)^$AC$24)</f>
        <v>367.148176645698</v>
      </c>
      <c r="L130" s="593" t="n">
        <f aca="false">((L$67-$H$4)/1000)*$Q$24*(($C$8/70)^$AC$24)</f>
        <v>428.339539419981</v>
      </c>
      <c r="M130" s="593" t="n">
        <f aca="false">((M$67-$H$4)/1000)*$Q$24*(($C$8/70)^$AC$24)</f>
        <v>489.530902194264</v>
      </c>
      <c r="N130" s="593" t="n">
        <f aca="false">((N$67-$H$4)/1000)*$Q$24*(($C$8/70)^$AC$24)</f>
        <v>550.722264968547</v>
      </c>
      <c r="O130" s="593" t="n">
        <f aca="false">((O$67-$H$4)/1000)*$Q$24*(($C$8/70)^$AC$24)</f>
        <v>611.91362774283</v>
      </c>
      <c r="P130" s="593" t="n">
        <f aca="false">((P$67-$H$4)/1000)*$Q$24*(($C$8/70)^$AC$24)</f>
        <v>673.104990517113</v>
      </c>
      <c r="Q130" s="593" t="n">
        <f aca="false">((Q$67-$H$4)/1000)*$Q$24*(($C$8/70)^$AC$24)</f>
        <v>734.296353291396</v>
      </c>
      <c r="R130" s="593" t="n">
        <f aca="false">((R$67-$H$4)/1000)*$Q$24*(($C$8/70)^$AC$24)</f>
        <v>795.487716065679</v>
      </c>
      <c r="S130" s="593" t="n">
        <f aca="false">((S$67-$H$4)/1000)*$Q$24*(($C$8/70)^$AC$24)</f>
        <v>856.679078839962</v>
      </c>
      <c r="T130" s="593" t="n">
        <f aca="false">((T$67-$H$4)/1000)*$Q$24*(($C$8/70)^$AC$24)</f>
        <v>917.870441614245</v>
      </c>
      <c r="U130" s="593" t="n">
        <f aca="false">((U$67-$H$4)/1000)*$Q$24*(($C$8/70)^$AC$24)</f>
        <v>979.061804388528</v>
      </c>
      <c r="V130" s="593" t="n">
        <f aca="false">((V$67-$H$4)/1000)*$Q$24*(($C$8/70)^$AC$24)</f>
        <v>1040.25316716281</v>
      </c>
      <c r="W130" s="593" t="n">
        <f aca="false">((W$67-$H$4)/1000)*$Q$24*(($C$8/70)^$AC$24)</f>
        <v>1101.44452993709</v>
      </c>
      <c r="X130" s="593" t="n">
        <f aca="false">((X$67-$H$4)/1000)*$Q$24*(($C$8/70)^$AC$24)</f>
        <v>1162.63589271138</v>
      </c>
      <c r="Y130" s="593" t="n">
        <f aca="false">((Y$67-$H$4)/1000)*$Q$24*(($C$8/70)^$AC$24)</f>
        <v>1223.82725548566</v>
      </c>
      <c r="Z130" s="593" t="n">
        <f aca="false">((Z$67-$H$4)/1000)*$Q$24*(($C$8/70)^$AC$24)</f>
        <v>1285.01861825994</v>
      </c>
      <c r="AA130" s="593" t="n">
        <f aca="false">((AA$67-$H$4)/1000)*$Q$24*(($C$8/70)^$AC$24)</f>
        <v>1346.20998103423</v>
      </c>
      <c r="AB130" s="593" t="n">
        <f aca="false">((AB$67-$H$4)/1000)*$Q$24*(($C$8/70)^$AC$24)</f>
        <v>1407.40134380851</v>
      </c>
      <c r="AC130" s="593" t="n">
        <f aca="false">((AC$67-$H$4)/1000)*$Q$24*(($C$8/70)^$AC$24)</f>
        <v>1468.59270658279</v>
      </c>
      <c r="AD130" s="593" t="n">
        <f aca="false">((AD$67-$H$4)/1000)*$Q$24*(($C$8/70)^$AC$24)</f>
        <v>1529.78406935707</v>
      </c>
      <c r="AE130" s="593" t="n">
        <f aca="false">((AE$67-$H$4)/1000)*$Q$24*(($C$8/70)^$AC$24)</f>
        <v>1590.97543213136</v>
      </c>
      <c r="AF130" s="593" t="n">
        <f aca="false">((AF$67-$H$4)/1000)*$Q$24*(($C$8/70)^$AC$24)</f>
        <v>1652.16679490564</v>
      </c>
      <c r="AG130" s="593" t="n">
        <f aca="false">((AG$67-$H$4)/1000)*$Q$24*(($C$8/70)^$AC$24)</f>
        <v>1713.35815767992</v>
      </c>
      <c r="AH130" s="593" t="n">
        <f aca="false">((AH$67-$H$4)/1000)*$Q$24*(($C$8/70)^$AC$24)</f>
        <v>1774.54952045421</v>
      </c>
      <c r="AI130" s="593" t="n">
        <f aca="false">((AI$67-$H$4)/1000)*$Q$24*(($C$8/70)^$AC$24)</f>
        <v>1835.74088322849</v>
      </c>
      <c r="AJ130" s="593" t="n">
        <f aca="false">((AJ$67-$H$4)/1000)*$Q$24*(($C$8/70)^$AC$24)</f>
        <v>1896.93224600277</v>
      </c>
      <c r="AK130" s="593" t="n">
        <f aca="false">((AK$67-$H$4)/1000)*$Q$24*(($C$8/70)^$AC$24)</f>
        <v>1958.12360877706</v>
      </c>
      <c r="AL130" s="593" t="n">
        <f aca="false">((AL$67-$H$4)/1000)*$Q$24*(($C$8/70)^$AC$24)</f>
        <v>2019.31497155134</v>
      </c>
      <c r="AM130" s="593" t="n">
        <f aca="false">((AM$67-$H$4)/1000)*$Q$24*(($C$8/70)^$AC$24)</f>
        <v>2080.50633432562</v>
      </c>
      <c r="AN130" s="593" t="n">
        <f aca="false">((AN$67-$H$4)/1000)*$Q$24*(($C$8/70)^$AC$24)</f>
        <v>2141.6976970999</v>
      </c>
      <c r="AO130" s="593" t="n">
        <f aca="false">((AO$67-$H$4)/1000)*$Q$24*(($C$8/70)^$AC$24)</f>
        <v>2202.88905987419</v>
      </c>
      <c r="AP130" s="593" t="n">
        <f aca="false">((AP$67-$H$4)/1000)*$Q$24*(($C$8/70)^$AC$24)</f>
        <v>2264.08042264847</v>
      </c>
      <c r="AQ130" s="593" t="n">
        <f aca="false">((AQ$67-$H$4)/1000)*$Q$24*(($C$8/70)^$AC$24)</f>
        <v>2325.27178542275</v>
      </c>
      <c r="AR130" s="593" t="n">
        <f aca="false">((AR$67-$H$4)/1000)*$Q$24*(($C$8/70)^$AC$24)</f>
        <v>2386.46314819704</v>
      </c>
      <c r="AS130" s="593" t="n">
        <f aca="false">((AS$67-$H$4)/1000)*$Q$24*(($C$8/70)^$AC$24)</f>
        <v>2447.65451097132</v>
      </c>
      <c r="AT130" s="593" t="n">
        <f aca="false">((AT$67-$H$4)/1000)*$Q$24*(($C$8/70)^$AC$24)</f>
        <v>2508.8458737456</v>
      </c>
      <c r="AU130" s="593" t="n">
        <f aca="false">((AU$67-$H$4)/1000)*$Q$24*(($C$8/70)^$AC$24)</f>
        <v>2570.03723651989</v>
      </c>
      <c r="AV130" s="593" t="n">
        <f aca="false">((AV$67-$H$4)/1000)*$Q$24*(($C$8/70)^$AC$24)</f>
        <v>2631.22859929417</v>
      </c>
      <c r="AW130" s="593" t="n">
        <f aca="false">((AW$67-$H$4)/1000)*$Q$24*(($C$8/70)^$AC$24)</f>
        <v>2692.41996206845</v>
      </c>
      <c r="AX130" s="593" t="n">
        <f aca="false">((AX$67-$H$4)/1000)*$Q$24*(($C$8/70)^$AC$24)</f>
        <v>2753.61132484273</v>
      </c>
      <c r="AY130" s="593" t="n">
        <f aca="false">((AY$67-$H$4)/1000)*$Q$24*(($C$8/70)^$AC$24)</f>
        <v>2814.80268761702</v>
      </c>
      <c r="AZ130" s="593" t="n">
        <f aca="false">((AZ$67-$H$4)/1000)*$Q$24*(($C$8/70)^$AC$24)</f>
        <v>2875.9940503913</v>
      </c>
      <c r="BA130" s="593" t="n">
        <f aca="false">((BA$67-$H$4)/1000)*$Q$24*(($C$8/70)^$AC$24)</f>
        <v>2937.18541316558</v>
      </c>
      <c r="BB130" s="593" t="n">
        <f aca="false">((BB$67-$H$4)/1000)*$Q$24*(($C$8/70)^$AC$24)</f>
        <v>2998.37677593987</v>
      </c>
      <c r="BC130" s="593" t="n">
        <f aca="false">((BC$67-$H$4)/1000)*$Q$24*(($C$8/70)^$AC$24)</f>
        <v>3059.56813871415</v>
      </c>
      <c r="BD130" s="593" t="n">
        <f aca="false">((BD$67-$H$4)/1000)*$Q$24*(($C$8/70)^$AC$24)</f>
        <v>3120.75950148843</v>
      </c>
      <c r="BE130" s="593" t="n">
        <f aca="false">((BE$67-$H$4)/1000)*$Q$24*(($C$8/70)^$AC$24)</f>
        <v>3181.95086426272</v>
      </c>
      <c r="BF130" s="593" t="n">
        <f aca="false">((BF$67-$H$4)/1000)*$Q$24*(($C$8/70)^$AC$24)</f>
        <v>3243.142227037</v>
      </c>
    </row>
    <row r="131" customFormat="false" ht="15" hidden="false" customHeight="false" outlineLevel="0" collapsed="false">
      <c r="A131" s="472"/>
      <c r="B131" s="590" t="s">
        <v>316</v>
      </c>
      <c r="C131" s="590"/>
      <c r="D131" s="591" t="s">
        <v>246</v>
      </c>
      <c r="E131" s="592" t="n">
        <v>140</v>
      </c>
      <c r="F131" s="592" t="n">
        <v>400</v>
      </c>
      <c r="G131" s="591" t="s">
        <v>311</v>
      </c>
      <c r="H131" s="593" t="n">
        <f aca="false">((H$67-$H$4)/1000)*$R$24*(($C$8/70)^$AE$24)</f>
        <v>177.90354</v>
      </c>
      <c r="I131" s="593" t="n">
        <f aca="false">((I$67-$H$4)/1000)*$R$24*(($C$8/70)^$AE$24)</f>
        <v>237.20472</v>
      </c>
      <c r="J131" s="593" t="n">
        <f aca="false">((J$67-$H$4)/1000)*$R$24*(($C$8/70)^$AE$24)</f>
        <v>296.5059</v>
      </c>
      <c r="K131" s="593" t="n">
        <f aca="false">((K$67-$H$4)/1000)*$R$24*(($C$8/70)^$AE$24)</f>
        <v>355.80708</v>
      </c>
      <c r="L131" s="593" t="n">
        <f aca="false">((L$67-$H$4)/1000)*$R$24*(($C$8/70)^$AE$24)</f>
        <v>415.10826</v>
      </c>
      <c r="M131" s="593" t="n">
        <f aca="false">((M$67-$H$4)/1000)*$R$24*(($C$8/70)^$AE$24)</f>
        <v>474.40944</v>
      </c>
      <c r="N131" s="593" t="n">
        <f aca="false">((N$67-$H$4)/1000)*$R$24*(($C$8/70)^$AE$24)</f>
        <v>533.71062</v>
      </c>
      <c r="O131" s="593" t="n">
        <f aca="false">((O$67-$H$4)/1000)*$R$24*(($C$8/70)^$AE$24)</f>
        <v>593.0118</v>
      </c>
      <c r="P131" s="593" t="n">
        <f aca="false">((P$67-$H$4)/1000)*$R$24*(($C$8/70)^$AE$24)</f>
        <v>652.31298</v>
      </c>
      <c r="Q131" s="593" t="n">
        <f aca="false">((Q$67-$H$4)/1000)*$R$24*(($C$8/70)^$AE$24)</f>
        <v>711.61416</v>
      </c>
      <c r="R131" s="593" t="n">
        <f aca="false">((R$67-$H$4)/1000)*$R$24*(($C$8/70)^$AE$24)</f>
        <v>770.91534</v>
      </c>
      <c r="S131" s="593" t="n">
        <f aca="false">((S$67-$H$4)/1000)*$R$24*(($C$8/70)^$AE$24)</f>
        <v>830.21652</v>
      </c>
      <c r="T131" s="593" t="n">
        <f aca="false">((T$67-$H$4)/1000)*$R$24*(($C$8/70)^$AE$24)</f>
        <v>889.5177</v>
      </c>
      <c r="U131" s="593" t="n">
        <f aca="false">((U$67-$H$4)/1000)*$R$24*(($C$8/70)^$AE$24)</f>
        <v>948.81888</v>
      </c>
      <c r="V131" s="593" t="n">
        <f aca="false">((V$67-$H$4)/1000)*$R$24*(($C$8/70)^$AE$24)</f>
        <v>1008.12006</v>
      </c>
      <c r="W131" s="593" t="n">
        <f aca="false">((W$67-$H$4)/1000)*$R$24*(($C$8/70)^$AE$24)</f>
        <v>1067.42124</v>
      </c>
      <c r="X131" s="593" t="n">
        <f aca="false">((X$67-$H$4)/1000)*$R$24*(($C$8/70)^$AE$24)</f>
        <v>1126.72242</v>
      </c>
      <c r="Y131" s="593" t="n">
        <f aca="false">((Y$67-$H$4)/1000)*$R$24*(($C$8/70)^$AE$24)</f>
        <v>1186.0236</v>
      </c>
      <c r="Z131" s="593" t="n">
        <f aca="false">((Z$67-$H$4)/1000)*$R$24*(($C$8/70)^$AE$24)</f>
        <v>1245.32478</v>
      </c>
      <c r="AA131" s="593" t="n">
        <f aca="false">((AA$67-$H$4)/1000)*$R$24*(($C$8/70)^$AE$24)</f>
        <v>1304.62596</v>
      </c>
      <c r="AB131" s="593" t="n">
        <f aca="false">((AB$67-$H$4)/1000)*$R$24*(($C$8/70)^$AE$24)</f>
        <v>1363.92714</v>
      </c>
      <c r="AC131" s="593" t="n">
        <f aca="false">((AC$67-$H$4)/1000)*$R$24*(($C$8/70)^$AE$24)</f>
        <v>1423.22832</v>
      </c>
      <c r="AD131" s="593" t="n">
        <f aca="false">((AD$67-$H$4)/1000)*$R$24*(($C$8/70)^$AE$24)</f>
        <v>1482.5295</v>
      </c>
      <c r="AE131" s="593" t="n">
        <f aca="false">((AE$67-$H$4)/1000)*$R$24*(($C$8/70)^$AE$24)</f>
        <v>1541.83068</v>
      </c>
      <c r="AF131" s="593" t="n">
        <f aca="false">((AF$67-$H$4)/1000)*$R$24*(($C$8/70)^$AE$24)</f>
        <v>1601.13186</v>
      </c>
      <c r="AG131" s="593" t="n">
        <f aca="false">((AG$67-$H$4)/1000)*$R$24*(($C$8/70)^$AE$24)</f>
        <v>1660.43304</v>
      </c>
      <c r="AH131" s="593" t="n">
        <f aca="false">((AH$67-$H$4)/1000)*$R$24*(($C$8/70)^$AE$24)</f>
        <v>1719.73422</v>
      </c>
      <c r="AI131" s="593" t="n">
        <f aca="false">((AI$67-$H$4)/1000)*$R$24*(($C$8/70)^$AE$24)</f>
        <v>1779.0354</v>
      </c>
      <c r="AJ131" s="593" t="n">
        <f aca="false">((AJ$67-$H$4)/1000)*$R$24*(($C$8/70)^$AE$24)</f>
        <v>1838.33658</v>
      </c>
      <c r="AK131" s="593" t="n">
        <f aca="false">((AK$67-$H$4)/1000)*$R$24*(($C$8/70)^$AE$24)</f>
        <v>1897.63776</v>
      </c>
      <c r="AL131" s="593" t="n">
        <f aca="false">((AL$67-$H$4)/1000)*$R$24*(($C$8/70)^$AE$24)</f>
        <v>1956.93894</v>
      </c>
      <c r="AM131" s="593" t="n">
        <f aca="false">((AM$67-$H$4)/1000)*$R$24*(($C$8/70)^$AE$24)</f>
        <v>2016.24012</v>
      </c>
      <c r="AN131" s="593" t="n">
        <f aca="false">((AN$67-$H$4)/1000)*$R$24*(($C$8/70)^$AE$24)</f>
        <v>2075.5413</v>
      </c>
      <c r="AO131" s="593" t="n">
        <f aca="false">((AO$67-$H$4)/1000)*$R$24*(($C$8/70)^$AE$24)</f>
        <v>2134.84248</v>
      </c>
      <c r="AP131" s="593" t="n">
        <f aca="false">((AP$67-$H$4)/1000)*$R$24*(($C$8/70)^$AE$24)</f>
        <v>2194.14366</v>
      </c>
      <c r="AQ131" s="593" t="n">
        <f aca="false">((AQ$67-$H$4)/1000)*$R$24*(($C$8/70)^$AE$24)</f>
        <v>2253.44484</v>
      </c>
      <c r="AR131" s="593" t="n">
        <f aca="false">((AR$67-$H$4)/1000)*$R$24*(($C$8/70)^$AE$24)</f>
        <v>2312.74602</v>
      </c>
      <c r="AS131" s="593" t="n">
        <f aca="false">((AS$67-$H$4)/1000)*$R$24*(($C$8/70)^$AE$24)</f>
        <v>2372.0472</v>
      </c>
      <c r="AT131" s="593" t="n">
        <f aca="false">((AT$67-$H$4)/1000)*$R$24*(($C$8/70)^$AE$24)</f>
        <v>2431.34838</v>
      </c>
      <c r="AU131" s="593" t="n">
        <f aca="false">((AU$67-$H$4)/1000)*$R$24*(($C$8/70)^$AE$24)</f>
        <v>2490.64956</v>
      </c>
      <c r="AV131" s="593" t="n">
        <f aca="false">((AV$67-$H$4)/1000)*$R$24*(($C$8/70)^$AE$24)</f>
        <v>2549.95074</v>
      </c>
      <c r="AW131" s="593" t="n">
        <f aca="false">((AW$67-$H$4)/1000)*$R$24*(($C$8/70)^$AE$24)</f>
        <v>2609.25192</v>
      </c>
      <c r="AX131" s="593" t="n">
        <f aca="false">((AX$67-$H$4)/1000)*$R$24*(($C$8/70)^$AE$24)</f>
        <v>2668.5531</v>
      </c>
      <c r="AY131" s="593" t="n">
        <f aca="false">((AY$67-$H$4)/1000)*$R$24*(($C$8/70)^$AE$24)</f>
        <v>2727.85428</v>
      </c>
      <c r="AZ131" s="593" t="n">
        <f aca="false">((AZ$67-$H$4)/1000)*$R$24*(($C$8/70)^$AE$24)</f>
        <v>2787.15546</v>
      </c>
      <c r="BA131" s="593" t="n">
        <f aca="false">((BA$67-$H$4)/1000)*$R$24*(($C$8/70)^$AE$24)</f>
        <v>2846.45664</v>
      </c>
      <c r="BB131" s="593" t="n">
        <f aca="false">((BB$67-$H$4)/1000)*$R$24*(($C$8/70)^$AE$24)</f>
        <v>2905.75782</v>
      </c>
      <c r="BC131" s="593" t="n">
        <f aca="false">((BC$67-$H$4)/1000)*$R$24*(($C$8/70)^$AE$24)</f>
        <v>2965.059</v>
      </c>
      <c r="BD131" s="593" t="n">
        <f aca="false">((BD$67-$H$4)/1000)*$R$24*(($C$8/70)^$AE$24)</f>
        <v>3024.36018</v>
      </c>
      <c r="BE131" s="593" t="n">
        <f aca="false">((BE$67-$H$4)/1000)*$R$24*(($C$8/70)^$AE$24)</f>
        <v>3083.66136</v>
      </c>
      <c r="BF131" s="593" t="n">
        <f aca="false">((BF$67-$H$4)/1000)*$R$24*(($C$8/70)^$AE$24)</f>
        <v>3142.96254</v>
      </c>
    </row>
    <row r="132" customFormat="false" ht="15.75" hidden="false" customHeight="false" outlineLevel="0" collapsed="false">
      <c r="A132" s="472"/>
      <c r="B132" s="594" t="s">
        <v>317</v>
      </c>
      <c r="C132" s="594"/>
      <c r="D132" s="591" t="s">
        <v>246</v>
      </c>
      <c r="E132" s="592" t="n">
        <v>140</v>
      </c>
      <c r="F132" s="592" t="n">
        <v>400</v>
      </c>
      <c r="G132" s="595" t="s">
        <v>313</v>
      </c>
      <c r="H132" s="596" t="n">
        <f aca="false">((H$67-$H$4)/1000)*$S$24*(($C$8/70)^$AE$24)</f>
        <v>197.6706</v>
      </c>
      <c r="I132" s="596" t="n">
        <f aca="false">((I$67-$H$4)/1000)*$S$24*(($C$8/70)^$AE$24)</f>
        <v>263.5608</v>
      </c>
      <c r="J132" s="596" t="n">
        <f aca="false">((J$67-$H$4)/1000)*$S$24*(($C$8/70)^$AE$24)</f>
        <v>329.451</v>
      </c>
      <c r="K132" s="596" t="n">
        <f aca="false">((K$67-$H$4)/1000)*$S$24*(($C$8/70)^$AE$24)</f>
        <v>395.3412</v>
      </c>
      <c r="L132" s="596" t="n">
        <f aca="false">((L$67-$H$4)/1000)*$S$24*(($C$8/70)^$AE$24)</f>
        <v>461.2314</v>
      </c>
      <c r="M132" s="596" t="n">
        <f aca="false">((M$67-$H$4)/1000)*$S$24*(($C$8/70)^$AE$24)</f>
        <v>527.1216</v>
      </c>
      <c r="N132" s="596" t="n">
        <f aca="false">((N$67-$H$4)/1000)*$S$24*(($C$8/70)^$AE$24)</f>
        <v>593.0118</v>
      </c>
      <c r="O132" s="596" t="n">
        <f aca="false">((O$67-$H$4)/1000)*$S$24*(($C$8/70)^$AE$24)</f>
        <v>658.902</v>
      </c>
      <c r="P132" s="596" t="n">
        <f aca="false">((P$67-$H$4)/1000)*$S$24*(($C$8/70)^$AE$24)</f>
        <v>724.7922</v>
      </c>
      <c r="Q132" s="596" t="n">
        <f aca="false">((Q$67-$H$4)/1000)*$S$24*(($C$8/70)^$AE$24)</f>
        <v>790.6824</v>
      </c>
      <c r="R132" s="596" t="n">
        <f aca="false">((R$67-$H$4)/1000)*$S$24*(($C$8/70)^$AE$24)</f>
        <v>856.5726</v>
      </c>
      <c r="S132" s="596" t="n">
        <f aca="false">((S$67-$H$4)/1000)*$S$24*(($C$8/70)^$AE$24)</f>
        <v>922.4628</v>
      </c>
      <c r="T132" s="596" t="n">
        <f aca="false">((T$67-$H$4)/1000)*$S$24*(($C$8/70)^$AE$24)</f>
        <v>988.353</v>
      </c>
      <c r="U132" s="596" t="n">
        <f aca="false">((U$67-$H$4)/1000)*$S$24*(($C$8/70)^$AE$24)</f>
        <v>1054.2432</v>
      </c>
      <c r="V132" s="596" t="n">
        <f aca="false">((V$67-$H$4)/1000)*$S$24*(($C$8/70)^$AE$24)</f>
        <v>1120.1334</v>
      </c>
      <c r="W132" s="596" t="n">
        <f aca="false">((W$67-$H$4)/1000)*$S$24*(($C$8/70)^$AE$24)</f>
        <v>1186.0236</v>
      </c>
      <c r="X132" s="596" t="n">
        <f aca="false">((X$67-$H$4)/1000)*$S$24*(($C$8/70)^$AE$24)</f>
        <v>1251.9138</v>
      </c>
      <c r="Y132" s="596" t="n">
        <f aca="false">((Y$67-$H$4)/1000)*$S$24*(($C$8/70)^$AE$24)</f>
        <v>1317.804</v>
      </c>
      <c r="Z132" s="596" t="n">
        <f aca="false">((Z$67-$H$4)/1000)*$S$24*(($C$8/70)^$AE$24)</f>
        <v>1383.6942</v>
      </c>
      <c r="AA132" s="596" t="n">
        <f aca="false">((AA$67-$H$4)/1000)*$S$24*(($C$8/70)^$AE$24)</f>
        <v>1449.5844</v>
      </c>
      <c r="AB132" s="596" t="n">
        <f aca="false">((AB$67-$H$4)/1000)*$S$24*(($C$8/70)^$AE$24)</f>
        <v>1515.4746</v>
      </c>
      <c r="AC132" s="596" t="n">
        <f aca="false">((AC$67-$H$4)/1000)*$S$24*(($C$8/70)^$AE$24)</f>
        <v>1581.3648</v>
      </c>
      <c r="AD132" s="596" t="n">
        <f aca="false">((AD$67-$H$4)/1000)*$S$24*(($C$8/70)^$AE$24)</f>
        <v>1647.255</v>
      </c>
      <c r="AE132" s="596" t="n">
        <f aca="false">((AE$67-$H$4)/1000)*$S$24*(($C$8/70)^$AE$24)</f>
        <v>1713.1452</v>
      </c>
      <c r="AF132" s="596" t="n">
        <f aca="false">((AF$67-$H$4)/1000)*$S$24*(($C$8/70)^$AE$24)</f>
        <v>1779.0354</v>
      </c>
      <c r="AG132" s="596" t="n">
        <f aca="false">((AG$67-$H$4)/1000)*$S$24*(($C$8/70)^$AE$24)</f>
        <v>1844.9256</v>
      </c>
      <c r="AH132" s="596" t="n">
        <f aca="false">((AH$67-$H$4)/1000)*$S$24*(($C$8/70)^$AE$24)</f>
        <v>1910.8158</v>
      </c>
      <c r="AI132" s="596" t="n">
        <f aca="false">((AI$67-$H$4)/1000)*$S$24*(($C$8/70)^$AE$24)</f>
        <v>1976.706</v>
      </c>
      <c r="AJ132" s="596" t="n">
        <f aca="false">((AJ$67-$H$4)/1000)*$S$24*(($C$8/70)^$AE$24)</f>
        <v>2042.5962</v>
      </c>
      <c r="AK132" s="596" t="n">
        <f aca="false">((AK$67-$H$4)/1000)*$S$24*(($C$8/70)^$AE$24)</f>
        <v>2108.4864</v>
      </c>
      <c r="AL132" s="596" t="n">
        <f aca="false">((AL$67-$H$4)/1000)*$S$24*(($C$8/70)^$AE$24)</f>
        <v>2174.3766</v>
      </c>
      <c r="AM132" s="596" t="n">
        <f aca="false">((AM$67-$H$4)/1000)*$S$24*(($C$8/70)^$AE$24)</f>
        <v>2240.2668</v>
      </c>
      <c r="AN132" s="596" t="n">
        <f aca="false">((AN$67-$H$4)/1000)*$S$24*(($C$8/70)^$AE$24)</f>
        <v>2306.157</v>
      </c>
      <c r="AO132" s="596" t="n">
        <f aca="false">((AO$67-$H$4)/1000)*$S$24*(($C$8/70)^$AE$24)</f>
        <v>2372.0472</v>
      </c>
      <c r="AP132" s="596" t="n">
        <f aca="false">((AP$67-$H$4)/1000)*$S$24*(($C$8/70)^$AE$24)</f>
        <v>2437.9374</v>
      </c>
      <c r="AQ132" s="596" t="n">
        <f aca="false">((AQ$67-$H$4)/1000)*$S$24*(($C$8/70)^$AE$24)</f>
        <v>2503.8276</v>
      </c>
      <c r="AR132" s="596" t="n">
        <f aca="false">((AR$67-$H$4)/1000)*$S$24*(($C$8/70)^$AE$24)</f>
        <v>2569.7178</v>
      </c>
      <c r="AS132" s="596" t="n">
        <f aca="false">((AS$67-$H$4)/1000)*$S$24*(($C$8/70)^$AE$24)</f>
        <v>2635.608</v>
      </c>
      <c r="AT132" s="596" t="n">
        <f aca="false">((AT$67-$H$4)/1000)*$S$24*(($C$8/70)^$AE$24)</f>
        <v>2701.4982</v>
      </c>
      <c r="AU132" s="596" t="n">
        <f aca="false">((AU$67-$H$4)/1000)*$S$24*(($C$8/70)^$AE$24)</f>
        <v>2767.3884</v>
      </c>
      <c r="AV132" s="596" t="n">
        <f aca="false">((AV$67-$H$4)/1000)*$S$24*(($C$8/70)^$AE$24)</f>
        <v>2833.2786</v>
      </c>
      <c r="AW132" s="596" t="n">
        <f aca="false">((AW$67-$H$4)/1000)*$S$24*(($C$8/70)^$AE$24)</f>
        <v>2899.1688</v>
      </c>
      <c r="AX132" s="596" t="n">
        <f aca="false">((AX$67-$H$4)/1000)*$S$24*(($C$8/70)^$AE$24)</f>
        <v>2965.059</v>
      </c>
      <c r="AY132" s="596" t="n">
        <f aca="false">((AY$67-$H$4)/1000)*$S$24*(($C$8/70)^$AE$24)</f>
        <v>3030.9492</v>
      </c>
      <c r="AZ132" s="596" t="n">
        <f aca="false">((AZ$67-$H$4)/1000)*$S$24*(($C$8/70)^$AE$24)</f>
        <v>3096.8394</v>
      </c>
      <c r="BA132" s="596" t="n">
        <f aca="false">((BA$67-$H$4)/1000)*$S$24*(($C$8/70)^$AE$24)</f>
        <v>3162.7296</v>
      </c>
      <c r="BB132" s="596" t="n">
        <f aca="false">((BB$67-$H$4)/1000)*$S$24*(($C$8/70)^$AE$24)</f>
        <v>3228.6198</v>
      </c>
      <c r="BC132" s="596" t="n">
        <f aca="false">((BC$67-$H$4)/1000)*$S$24*(($C$8/70)^$AE$24)</f>
        <v>3294.51</v>
      </c>
      <c r="BD132" s="596" t="n">
        <f aca="false">((BD$67-$H$4)/1000)*$S$24*(($C$8/70)^$AE$24)</f>
        <v>3360.4002</v>
      </c>
      <c r="BE132" s="596" t="n">
        <f aca="false">((BE$67-$H$4)/1000)*$S$24*(($C$8/70)^$AE$24)</f>
        <v>3426.2904</v>
      </c>
      <c r="BF132" s="596" t="n">
        <f aca="false">((BF$67-$H$4)/1000)*$S$24*(($C$8/70)^$AE$24)</f>
        <v>3492.1806</v>
      </c>
    </row>
    <row r="133" customFormat="false" ht="15" hidden="false" customHeight="false" outlineLevel="0" collapsed="false">
      <c r="A133" s="472"/>
      <c r="B133" s="597" t="s">
        <v>318</v>
      </c>
      <c r="C133" s="597"/>
      <c r="D133" s="598" t="s">
        <v>246</v>
      </c>
      <c r="E133" s="599" t="n">
        <v>150</v>
      </c>
      <c r="F133" s="599" t="n">
        <v>160</v>
      </c>
      <c r="G133" s="598" t="s">
        <v>307</v>
      </c>
      <c r="H133" s="600" t="n">
        <f aca="false">((H$67-$H$4)/1000)*$K$25*(($C$8/70)^$W$25)</f>
        <v>101.3202</v>
      </c>
      <c r="I133" s="600" t="n">
        <f aca="false">((I$67-$H$4)/1000)*$K$25*(($C$8/70)^$W$25)</f>
        <v>135.0936</v>
      </c>
      <c r="J133" s="600" t="n">
        <f aca="false">((J$67-$H$4)/1000)*$K$25*(($C$8/70)^$W$25)</f>
        <v>168.867</v>
      </c>
      <c r="K133" s="600" t="n">
        <f aca="false">((K$67-$H$4)/1000)*$K$25*(($C$8/70)^$W$25)</f>
        <v>202.6404</v>
      </c>
      <c r="L133" s="600" t="n">
        <f aca="false">((L$67-$H$4)/1000)*$K$25*(($C$8/70)^$W$25)</f>
        <v>236.4138</v>
      </c>
      <c r="M133" s="600" t="n">
        <f aca="false">((M$67-$H$4)/1000)*$K$25*(($C$8/70)^$W$25)</f>
        <v>270.1872</v>
      </c>
      <c r="N133" s="600" t="n">
        <f aca="false">((N$67-$H$4)/1000)*$K$25*(($C$8/70)^$W$25)</f>
        <v>303.9606</v>
      </c>
      <c r="O133" s="600" t="n">
        <f aca="false">((O$67-$H$4)/1000)*$K$25*(($C$8/70)^$W$25)</f>
        <v>337.734</v>
      </c>
      <c r="P133" s="600" t="n">
        <f aca="false">((P$67-$H$4)/1000)*$K$25*(($C$8/70)^$W$25)</f>
        <v>371.5074</v>
      </c>
      <c r="Q133" s="600" t="n">
        <f aca="false">((Q$67-$H$4)/1000)*$K$25*(($C$8/70)^$W$25)</f>
        <v>405.2808</v>
      </c>
      <c r="R133" s="600" t="n">
        <f aca="false">((R$67-$H$4)/1000)*$K$25*(($C$8/70)^$W$25)</f>
        <v>439.0542</v>
      </c>
      <c r="S133" s="600" t="n">
        <f aca="false">((S$67-$H$4)/1000)*$K$25*(($C$8/70)^$W$25)</f>
        <v>472.8276</v>
      </c>
      <c r="T133" s="600" t="n">
        <f aca="false">((T$67-$H$4)/1000)*$K$25*(($C$8/70)^$W$25)</f>
        <v>506.601</v>
      </c>
      <c r="U133" s="600" t="n">
        <f aca="false">((U$67-$H$4)/1000)*$K$25*(($C$8/70)^$W$25)</f>
        <v>540.3744</v>
      </c>
      <c r="V133" s="600" t="n">
        <f aca="false">((V$67-$H$4)/1000)*$K$25*(($C$8/70)^$W$25)</f>
        <v>574.1478</v>
      </c>
      <c r="W133" s="600" t="n">
        <f aca="false">((W$67-$H$4)/1000)*$K$25*(($C$8/70)^$W$25)</f>
        <v>607.9212</v>
      </c>
      <c r="X133" s="600" t="n">
        <f aca="false">((X$67-$H$4)/1000)*$K$25*(($C$8/70)^$W$25)</f>
        <v>641.6946</v>
      </c>
      <c r="Y133" s="600" t="n">
        <f aca="false">((Y$67-$H$4)/1000)*$K$25*(($C$8/70)^$W$25)</f>
        <v>675.468</v>
      </c>
      <c r="Z133" s="600" t="n">
        <f aca="false">((Z$67-$H$4)/1000)*$K$25*(($C$8/70)^$W$25)</f>
        <v>709.2414</v>
      </c>
      <c r="AA133" s="600" t="n">
        <f aca="false">((AA$67-$H$4)/1000)*$K$25*(($C$8/70)^$W$25)</f>
        <v>743.0148</v>
      </c>
      <c r="AB133" s="600" t="n">
        <f aca="false">((AB$67-$H$4)/1000)*$K$25*(($C$8/70)^$W$25)</f>
        <v>776.7882</v>
      </c>
      <c r="AC133" s="600" t="n">
        <f aca="false">((AC$67-$H$4)/1000)*$K$25*(($C$8/70)^$W$25)</f>
        <v>810.5616</v>
      </c>
      <c r="AD133" s="600" t="n">
        <f aca="false">((AD$67-$H$4)/1000)*$K$25*(($C$8/70)^$W$25)</f>
        <v>844.335</v>
      </c>
      <c r="AE133" s="600" t="n">
        <f aca="false">((AE$67-$H$4)/1000)*$K$25*(($C$8/70)^$W$25)</f>
        <v>878.1084</v>
      </c>
      <c r="AF133" s="600" t="n">
        <f aca="false">((AF$67-$H$4)/1000)*$K$25*(($C$8/70)^$W$25)</f>
        <v>911.8818</v>
      </c>
      <c r="AG133" s="600" t="n">
        <f aca="false">((AG$67-$H$4)/1000)*$K$25*(($C$8/70)^$W$25)</f>
        <v>945.6552</v>
      </c>
      <c r="AH133" s="600" t="n">
        <f aca="false">((AH$67-$H$4)/1000)*$K$25*(($C$8/70)^$W$25)</f>
        <v>979.4286</v>
      </c>
      <c r="AI133" s="600" t="n">
        <f aca="false">((AI$67-$H$4)/1000)*$K$25*(($C$8/70)^$W$25)</f>
        <v>1013.202</v>
      </c>
      <c r="AJ133" s="600" t="n">
        <f aca="false">((AJ$67-$H$4)/1000)*$K$25*(($C$8/70)^$W$25)</f>
        <v>1046.9754</v>
      </c>
      <c r="AK133" s="600" t="n">
        <f aca="false">((AK$67-$H$4)/1000)*$K$25*(($C$8/70)^$W$25)</f>
        <v>1080.7488</v>
      </c>
      <c r="AL133" s="600" t="n">
        <f aca="false">((AL$67-$H$4)/1000)*$K$25*(($C$8/70)^$W$25)</f>
        <v>1114.5222</v>
      </c>
      <c r="AM133" s="600" t="n">
        <f aca="false">((AM$67-$H$4)/1000)*$K$25*(($C$8/70)^$W$25)</f>
        <v>1148.2956</v>
      </c>
      <c r="AN133" s="600" t="n">
        <f aca="false">((AN$67-$H$4)/1000)*$K$25*(($C$8/70)^$W$25)</f>
        <v>1182.069</v>
      </c>
      <c r="AO133" s="600" t="n">
        <f aca="false">((AO$67-$H$4)/1000)*$K$25*(($C$8/70)^$W$25)</f>
        <v>1215.8424</v>
      </c>
      <c r="AP133" s="600" t="n">
        <f aca="false">((AP$67-$H$4)/1000)*$K$25*(($C$8/70)^$W$25)</f>
        <v>1249.6158</v>
      </c>
      <c r="AQ133" s="600" t="n">
        <f aca="false">((AQ$67-$H$4)/1000)*$K$25*(($C$8/70)^$W$25)</f>
        <v>1283.3892</v>
      </c>
      <c r="AR133" s="600" t="n">
        <f aca="false">((AR$67-$H$4)/1000)*$K$25*(($C$8/70)^$W$25)</f>
        <v>1317.1626</v>
      </c>
      <c r="AS133" s="600" t="n">
        <f aca="false">((AS$67-$H$4)/1000)*$K$25*(($C$8/70)^$W$25)</f>
        <v>1350.936</v>
      </c>
      <c r="AT133" s="600" t="n">
        <f aca="false">((AT$67-$H$4)/1000)*$K$25*(($C$8/70)^$W$25)</f>
        <v>1384.7094</v>
      </c>
      <c r="AU133" s="600" t="n">
        <f aca="false">((AU$67-$H$4)/1000)*$K$25*(($C$8/70)^$W$25)</f>
        <v>1418.4828</v>
      </c>
      <c r="AV133" s="600" t="n">
        <f aca="false">((AV$67-$H$4)/1000)*$K$25*(($C$8/70)^$W$25)</f>
        <v>1452.2562</v>
      </c>
      <c r="AW133" s="600" t="n">
        <f aca="false">((AW$67-$H$4)/1000)*$K$25*(($C$8/70)^$W$25)</f>
        <v>1486.0296</v>
      </c>
      <c r="AX133" s="600" t="n">
        <f aca="false">((AX$67-$H$4)/1000)*$K$25*(($C$8/70)^$W$25)</f>
        <v>1519.803</v>
      </c>
      <c r="AY133" s="600" t="n">
        <f aca="false">((AY$67-$H$4)/1000)*$K$25*(($C$8/70)^$W$25)</f>
        <v>1553.5764</v>
      </c>
      <c r="AZ133" s="600" t="n">
        <f aca="false">((AZ$67-$H$4)/1000)*$K$25*(($C$8/70)^$W$25)</f>
        <v>1587.3498</v>
      </c>
      <c r="BA133" s="600" t="n">
        <f aca="false">((BA$67-$H$4)/1000)*$K$25*(($C$8/70)^$W$25)</f>
        <v>1621.1232</v>
      </c>
      <c r="BB133" s="600" t="n">
        <f aca="false">((BB$67-$H$4)/1000)*$K$25*(($C$8/70)^$W$25)</f>
        <v>1654.8966</v>
      </c>
      <c r="BC133" s="600" t="n">
        <f aca="false">((BC$67-$H$4)/1000)*$K$25*(($C$8/70)^$W$25)</f>
        <v>1688.67</v>
      </c>
      <c r="BD133" s="600" t="n">
        <f aca="false">((BD$67-$H$4)/1000)*$K$25*(($C$8/70)^$W$25)</f>
        <v>1722.4434</v>
      </c>
      <c r="BE133" s="600" t="n">
        <f aca="false">((BE$67-$H$4)/1000)*$K$25*(($C$8/70)^$W$25)</f>
        <v>1756.2168</v>
      </c>
      <c r="BF133" s="600" t="n">
        <f aca="false">((BF$67-$H$4)/1000)*$K$25*(($C$8/70)^$W$25)</f>
        <v>1789.9902</v>
      </c>
    </row>
    <row r="134" customFormat="false" ht="15" hidden="false" customHeight="false" outlineLevel="0" collapsed="false">
      <c r="A134" s="472"/>
      <c r="B134" s="601" t="s">
        <v>319</v>
      </c>
      <c r="C134" s="601"/>
      <c r="D134" s="602" t="s">
        <v>246</v>
      </c>
      <c r="E134" s="603" t="n">
        <v>150</v>
      </c>
      <c r="F134" s="603" t="n">
        <v>200</v>
      </c>
      <c r="G134" s="602" t="s">
        <v>307</v>
      </c>
      <c r="H134" s="604" t="n">
        <f aca="false">((H$67-$H$4)/1000)*$L$25*(($C$8/70)^$X$25)</f>
        <v>116.46</v>
      </c>
      <c r="I134" s="604" t="n">
        <f aca="false">((I$67-$H$4)/1000)*$L$25*(($C$8/70)^$X$25)</f>
        <v>155.28</v>
      </c>
      <c r="J134" s="604" t="n">
        <f aca="false">((J$67-$H$4)/1000)*$L$25*(($C$8/70)^$X$25)</f>
        <v>194.1</v>
      </c>
      <c r="K134" s="604" t="n">
        <f aca="false">((K$67-$H$4)/1000)*$L$25*(($C$8/70)^$X$25)</f>
        <v>232.92</v>
      </c>
      <c r="L134" s="604" t="n">
        <f aca="false">((L$67-$H$4)/1000)*$L$25*(($C$8/70)^$X$25)</f>
        <v>271.74</v>
      </c>
      <c r="M134" s="604" t="n">
        <f aca="false">((M$67-$H$4)/1000)*$L$25*(($C$8/70)^$X$25)</f>
        <v>310.56</v>
      </c>
      <c r="N134" s="604" t="n">
        <f aca="false">((N$67-$H$4)/1000)*$L$25*(($C$8/70)^$X$25)</f>
        <v>349.38</v>
      </c>
      <c r="O134" s="604" t="n">
        <f aca="false">((O$67-$H$4)/1000)*$L$25*(($C$8/70)^$X$25)</f>
        <v>388.2</v>
      </c>
      <c r="P134" s="604" t="n">
        <f aca="false">((P$67-$H$4)/1000)*$L$25*(($C$8/70)^$X$25)</f>
        <v>427.02</v>
      </c>
      <c r="Q134" s="604" t="n">
        <f aca="false">((Q$67-$H$4)/1000)*$L$25*(($C$8/70)^$X$25)</f>
        <v>465.84</v>
      </c>
      <c r="R134" s="604" t="n">
        <f aca="false">((R$67-$H$4)/1000)*$L$25*(($C$8/70)^$X$25)</f>
        <v>504.66</v>
      </c>
      <c r="S134" s="604" t="n">
        <f aca="false">((S$67-$H$4)/1000)*$L$25*(($C$8/70)^$X$25)</f>
        <v>543.48</v>
      </c>
      <c r="T134" s="604" t="n">
        <f aca="false">((T$67-$H$4)/1000)*$L$25*(($C$8/70)^$X$25)</f>
        <v>582.3</v>
      </c>
      <c r="U134" s="604" t="n">
        <f aca="false">((U$67-$H$4)/1000)*$L$25*(($C$8/70)^$X$25)</f>
        <v>621.12</v>
      </c>
      <c r="V134" s="604" t="n">
        <f aca="false">((V$67-$H$4)/1000)*$L$25*(($C$8/70)^$X$25)</f>
        <v>659.94</v>
      </c>
      <c r="W134" s="604" t="n">
        <f aca="false">((W$67-$H$4)/1000)*$L$25*(($C$8/70)^$X$25)</f>
        <v>698.76</v>
      </c>
      <c r="X134" s="604" t="n">
        <f aca="false">((X$67-$H$4)/1000)*$L$25*(($C$8/70)^$X$25)</f>
        <v>737.58</v>
      </c>
      <c r="Y134" s="604" t="n">
        <f aca="false">((Y$67-$H$4)/1000)*$L$25*(($C$8/70)^$X$25)</f>
        <v>776.4</v>
      </c>
      <c r="Z134" s="604" t="n">
        <f aca="false">((Z$67-$H$4)/1000)*$L$25*(($C$8/70)^$X$25)</f>
        <v>815.22</v>
      </c>
      <c r="AA134" s="604" t="n">
        <f aca="false">((AA$67-$H$4)/1000)*$L$25*(($C$8/70)^$X$25)</f>
        <v>854.04</v>
      </c>
      <c r="AB134" s="604" t="n">
        <f aca="false">((AB$67-$H$4)/1000)*$L$25*(($C$8/70)^$X$25)</f>
        <v>892.86</v>
      </c>
      <c r="AC134" s="604" t="n">
        <f aca="false">((AC$67-$H$4)/1000)*$L$25*(($C$8/70)^$X$25)</f>
        <v>931.68</v>
      </c>
      <c r="AD134" s="604" t="n">
        <f aca="false">((AD$67-$H$4)/1000)*$L$25*(($C$8/70)^$X$25)</f>
        <v>970.5</v>
      </c>
      <c r="AE134" s="604" t="n">
        <f aca="false">((AE$67-$H$4)/1000)*$L$25*(($C$8/70)^$X$25)</f>
        <v>1009.32</v>
      </c>
      <c r="AF134" s="604" t="n">
        <f aca="false">((AF$67-$H$4)/1000)*$L$25*(($C$8/70)^$X$25)</f>
        <v>1048.14</v>
      </c>
      <c r="AG134" s="604" t="n">
        <f aca="false">((AG$67-$H$4)/1000)*$L$25*(($C$8/70)^$X$25)</f>
        <v>1086.96</v>
      </c>
      <c r="AH134" s="604" t="n">
        <f aca="false">((AH$67-$H$4)/1000)*$L$25*(($C$8/70)^$X$25)</f>
        <v>1125.78</v>
      </c>
      <c r="AI134" s="604" t="n">
        <f aca="false">((AI$67-$H$4)/1000)*$L$25*(($C$8/70)^$X$25)</f>
        <v>1164.6</v>
      </c>
      <c r="AJ134" s="604" t="n">
        <f aca="false">((AJ$67-$H$4)/1000)*$L$25*(($C$8/70)^$X$25)</f>
        <v>1203.42</v>
      </c>
      <c r="AK134" s="604" t="n">
        <f aca="false">((AK$67-$H$4)/1000)*$L$25*(($C$8/70)^$X$25)</f>
        <v>1242.24</v>
      </c>
      <c r="AL134" s="604" t="n">
        <f aca="false">((AL$67-$H$4)/1000)*$L$25*(($C$8/70)^$X$25)</f>
        <v>1281.06</v>
      </c>
      <c r="AM134" s="604" t="n">
        <f aca="false">((AM$67-$H$4)/1000)*$L$25*(($C$8/70)^$X$25)</f>
        <v>1319.88</v>
      </c>
      <c r="AN134" s="604" t="n">
        <f aca="false">((AN$67-$H$4)/1000)*$L$25*(($C$8/70)^$X$25)</f>
        <v>1358.7</v>
      </c>
      <c r="AO134" s="604" t="n">
        <f aca="false">((AO$67-$H$4)/1000)*$L$25*(($C$8/70)^$X$25)</f>
        <v>1397.52</v>
      </c>
      <c r="AP134" s="604" t="n">
        <f aca="false">((AP$67-$H$4)/1000)*$L$25*(($C$8/70)^$X$25)</f>
        <v>1436.34</v>
      </c>
      <c r="AQ134" s="604" t="n">
        <f aca="false">((AQ$67-$H$4)/1000)*$L$25*(($C$8/70)^$X$25)</f>
        <v>1475.16</v>
      </c>
      <c r="AR134" s="604" t="n">
        <f aca="false">((AR$67-$H$4)/1000)*$L$25*(($C$8/70)^$X$25)</f>
        <v>1513.98</v>
      </c>
      <c r="AS134" s="604" t="n">
        <f aca="false">((AS$67-$H$4)/1000)*$L$25*(($C$8/70)^$X$25)</f>
        <v>1552.8</v>
      </c>
      <c r="AT134" s="604" t="n">
        <f aca="false">((AT$67-$H$4)/1000)*$L$25*(($C$8/70)^$X$25)</f>
        <v>1591.62</v>
      </c>
      <c r="AU134" s="604" t="n">
        <f aca="false">((AU$67-$H$4)/1000)*$L$25*(($C$8/70)^$X$25)</f>
        <v>1630.44</v>
      </c>
      <c r="AV134" s="604" t="n">
        <f aca="false">((AV$67-$H$4)/1000)*$L$25*(($C$8/70)^$X$25)</f>
        <v>1669.26</v>
      </c>
      <c r="AW134" s="604" t="n">
        <f aca="false">((AW$67-$H$4)/1000)*$L$25*(($C$8/70)^$X$25)</f>
        <v>1708.08</v>
      </c>
      <c r="AX134" s="604" t="n">
        <f aca="false">((AX$67-$H$4)/1000)*$L$25*(($C$8/70)^$X$25)</f>
        <v>1746.9</v>
      </c>
      <c r="AY134" s="604" t="n">
        <f aca="false">((AY$67-$H$4)/1000)*$L$25*(($C$8/70)^$X$25)</f>
        <v>1785.72</v>
      </c>
      <c r="AZ134" s="604" t="n">
        <f aca="false">((AZ$67-$H$4)/1000)*$L$25*(($C$8/70)^$X$25)</f>
        <v>1824.54</v>
      </c>
      <c r="BA134" s="604" t="n">
        <f aca="false">((BA$67-$H$4)/1000)*$L$25*(($C$8/70)^$X$25)</f>
        <v>1863.36</v>
      </c>
      <c r="BB134" s="604" t="n">
        <f aca="false">((BB$67-$H$4)/1000)*$L$25*(($C$8/70)^$X$25)</f>
        <v>1902.18</v>
      </c>
      <c r="BC134" s="604" t="n">
        <f aca="false">((BC$67-$H$4)/1000)*$L$25*(($C$8/70)^$X$25)</f>
        <v>1941</v>
      </c>
      <c r="BD134" s="604" t="n">
        <f aca="false">((BD$67-$H$4)/1000)*$L$25*(($C$8/70)^$X$25)</f>
        <v>1979.82</v>
      </c>
      <c r="BE134" s="604" t="n">
        <f aca="false">((BE$67-$H$4)/1000)*$L$25*(($C$8/70)^$X$25)</f>
        <v>2018.64</v>
      </c>
      <c r="BF134" s="604" t="n">
        <f aca="false">((BF$67-$H$4)/1000)*$L$25*(($C$8/70)^$X$25)</f>
        <v>2057.46</v>
      </c>
    </row>
    <row r="135" customFormat="false" ht="15" hidden="false" customHeight="false" outlineLevel="0" collapsed="false">
      <c r="A135" s="472"/>
      <c r="B135" s="601" t="s">
        <v>320</v>
      </c>
      <c r="C135" s="601"/>
      <c r="D135" s="602" t="s">
        <v>246</v>
      </c>
      <c r="E135" s="603" t="n">
        <v>150</v>
      </c>
      <c r="F135" s="603" t="n">
        <v>260</v>
      </c>
      <c r="G135" s="602" t="s">
        <v>307</v>
      </c>
      <c r="H135" s="604" t="n">
        <f aca="false">((H$67-$H$4)/1000)*$M$25*(($C$8/70)^$Y$25)</f>
        <v>150.995292966</v>
      </c>
      <c r="I135" s="604" t="n">
        <f aca="false">((I$67-$H$4)/1000)*$M$25*(($C$8/70)^$Y$25)</f>
        <v>201.327057288</v>
      </c>
      <c r="J135" s="604" t="n">
        <f aca="false">((J$67-$H$4)/1000)*$M$25*(($C$8/70)^$Y$25)</f>
        <v>251.65882161</v>
      </c>
      <c r="K135" s="604" t="n">
        <f aca="false">((K$67-$H$4)/1000)*$M$25*(($C$8/70)^$Y$25)</f>
        <v>301.990585932</v>
      </c>
      <c r="L135" s="604" t="n">
        <f aca="false">((L$67-$H$4)/1000)*$M$25*(($C$8/70)^$Y$25)</f>
        <v>352.322350254</v>
      </c>
      <c r="M135" s="604" t="n">
        <f aca="false">((M$67-$H$4)/1000)*$M$25*(($C$8/70)^$Y$25)</f>
        <v>402.654114576</v>
      </c>
      <c r="N135" s="604" t="n">
        <f aca="false">((N$67-$H$4)/1000)*$M$25*(($C$8/70)^$Y$25)</f>
        <v>452.985878898</v>
      </c>
      <c r="O135" s="604" t="n">
        <f aca="false">((O$67-$H$4)/1000)*$M$25*(($C$8/70)^$Y$25)</f>
        <v>503.31764322</v>
      </c>
      <c r="P135" s="604" t="n">
        <f aca="false">((P$67-$H$4)/1000)*$M$25*(($C$8/70)^$Y$25)</f>
        <v>553.649407542</v>
      </c>
      <c r="Q135" s="604" t="n">
        <f aca="false">((Q$67-$H$4)/1000)*$M$25*(($C$8/70)^$Y$25)</f>
        <v>603.981171864</v>
      </c>
      <c r="R135" s="604" t="n">
        <f aca="false">((R$67-$H$4)/1000)*$M$25*(($C$8/70)^$Y$25)</f>
        <v>654.312936186</v>
      </c>
      <c r="S135" s="604" t="n">
        <f aca="false">((S$67-$H$4)/1000)*$M$25*(($C$8/70)^$Y$25)</f>
        <v>704.644700508</v>
      </c>
      <c r="T135" s="604" t="n">
        <f aca="false">((T$67-$H$4)/1000)*$M$25*(($C$8/70)^$Y$25)</f>
        <v>754.97646483</v>
      </c>
      <c r="U135" s="604" t="n">
        <f aca="false">((U$67-$H$4)/1000)*$M$25*(($C$8/70)^$Y$25)</f>
        <v>805.308229152</v>
      </c>
      <c r="V135" s="604" t="n">
        <f aca="false">((V$67-$H$4)/1000)*$M$25*(($C$8/70)^$Y$25)</f>
        <v>855.639993474</v>
      </c>
      <c r="W135" s="604" t="n">
        <f aca="false">((W$67-$H$4)/1000)*$M$25*(($C$8/70)^$Y$25)</f>
        <v>905.971757796</v>
      </c>
      <c r="X135" s="604" t="n">
        <f aca="false">((X$67-$H$4)/1000)*$M$25*(($C$8/70)^$Y$25)</f>
        <v>956.303522118</v>
      </c>
      <c r="Y135" s="604" t="n">
        <f aca="false">((Y$67-$H$4)/1000)*$M$25*(($C$8/70)^$Y$25)</f>
        <v>1006.63528644</v>
      </c>
      <c r="Z135" s="604" t="n">
        <f aca="false">((Z$67-$H$4)/1000)*$M$25*(($C$8/70)^$Y$25)</f>
        <v>1056.967050762</v>
      </c>
      <c r="AA135" s="604" t="n">
        <f aca="false">((AA$67-$H$4)/1000)*$M$25*(($C$8/70)^$Y$25)</f>
        <v>1107.298815084</v>
      </c>
      <c r="AB135" s="604" t="n">
        <f aca="false">((AB$67-$H$4)/1000)*$M$25*(($C$8/70)^$Y$25)</f>
        <v>1157.630579406</v>
      </c>
      <c r="AC135" s="604" t="n">
        <f aca="false">((AC$67-$H$4)/1000)*$M$25*(($C$8/70)^$Y$25)</f>
        <v>1207.962343728</v>
      </c>
      <c r="AD135" s="604" t="n">
        <f aca="false">((AD$67-$H$4)/1000)*$M$25*(($C$8/70)^$Y$25)</f>
        <v>1258.29410805</v>
      </c>
      <c r="AE135" s="604" t="n">
        <f aca="false">((AE$67-$H$4)/1000)*$M$25*(($C$8/70)^$Y$25)</f>
        <v>1308.625872372</v>
      </c>
      <c r="AF135" s="604" t="n">
        <f aca="false">((AF$67-$H$4)/1000)*$M$25*(($C$8/70)^$Y$25)</f>
        <v>1358.957636694</v>
      </c>
      <c r="AG135" s="604" t="n">
        <f aca="false">((AG$67-$H$4)/1000)*$M$25*(($C$8/70)^$Y$25)</f>
        <v>1409.289401016</v>
      </c>
      <c r="AH135" s="604" t="n">
        <f aca="false">((AH$67-$H$4)/1000)*$M$25*(($C$8/70)^$Y$25)</f>
        <v>1459.621165338</v>
      </c>
      <c r="AI135" s="604" t="n">
        <f aca="false">((AI$67-$H$4)/1000)*$M$25*(($C$8/70)^$Y$25)</f>
        <v>1509.95292966</v>
      </c>
      <c r="AJ135" s="604" t="n">
        <f aca="false">((AJ$67-$H$4)/1000)*$M$25*(($C$8/70)^$Y$25)</f>
        <v>1560.284693982</v>
      </c>
      <c r="AK135" s="604" t="n">
        <f aca="false">((AK$67-$H$4)/1000)*$M$25*(($C$8/70)^$Y$25)</f>
        <v>1610.616458304</v>
      </c>
      <c r="AL135" s="604" t="n">
        <f aca="false">((AL$67-$H$4)/1000)*$M$25*(($C$8/70)^$Y$25)</f>
        <v>1660.948222626</v>
      </c>
      <c r="AM135" s="604" t="n">
        <f aca="false">((AM$67-$H$4)/1000)*$M$25*(($C$8/70)^$Y$25)</f>
        <v>1711.279986948</v>
      </c>
      <c r="AN135" s="604" t="n">
        <f aca="false">((AN$67-$H$4)/1000)*$M$25*(($C$8/70)^$Y$25)</f>
        <v>1761.61175127</v>
      </c>
      <c r="AO135" s="604" t="n">
        <f aca="false">((AO$67-$H$4)/1000)*$M$25*(($C$8/70)^$Y$25)</f>
        <v>1811.943515592</v>
      </c>
      <c r="AP135" s="604" t="n">
        <f aca="false">((AP$67-$H$4)/1000)*$M$25*(($C$8/70)^$Y$25)</f>
        <v>1862.275279914</v>
      </c>
      <c r="AQ135" s="604" t="n">
        <f aca="false">((AQ$67-$H$4)/1000)*$M$25*(($C$8/70)^$Y$25)</f>
        <v>1912.607044236</v>
      </c>
      <c r="AR135" s="604" t="n">
        <f aca="false">((AR$67-$H$4)/1000)*$M$25*(($C$8/70)^$Y$25)</f>
        <v>1962.938808558</v>
      </c>
      <c r="AS135" s="604" t="n">
        <f aca="false">((AS$67-$H$4)/1000)*$M$25*(($C$8/70)^$Y$25)</f>
        <v>2013.27057288</v>
      </c>
      <c r="AT135" s="604" t="n">
        <f aca="false">((AT$67-$H$4)/1000)*$M$25*(($C$8/70)^$Y$25)</f>
        <v>2063.602337202</v>
      </c>
      <c r="AU135" s="604" t="n">
        <f aca="false">((AU$67-$H$4)/1000)*$M$25*(($C$8/70)^$Y$25)</f>
        <v>2113.934101524</v>
      </c>
      <c r="AV135" s="604" t="n">
        <f aca="false">((AV$67-$H$4)/1000)*$M$25*(($C$8/70)^$Y$25)</f>
        <v>2164.265865846</v>
      </c>
      <c r="AW135" s="604" t="n">
        <f aca="false">((AW$67-$H$4)/1000)*$M$25*(($C$8/70)^$Y$25)</f>
        <v>2214.597630168</v>
      </c>
      <c r="AX135" s="604" t="n">
        <f aca="false">((AX$67-$H$4)/1000)*$M$25*(($C$8/70)^$Y$25)</f>
        <v>2264.92939449</v>
      </c>
      <c r="AY135" s="604" t="n">
        <f aca="false">((AY$67-$H$4)/1000)*$M$25*(($C$8/70)^$Y$25)</f>
        <v>2315.261158812</v>
      </c>
      <c r="AZ135" s="604" t="n">
        <f aca="false">((AZ$67-$H$4)/1000)*$M$25*(($C$8/70)^$Y$25)</f>
        <v>2365.592923134</v>
      </c>
      <c r="BA135" s="604" t="n">
        <f aca="false">((BA$67-$H$4)/1000)*$M$25*(($C$8/70)^$Y$25)</f>
        <v>2415.924687456</v>
      </c>
      <c r="BB135" s="604" t="n">
        <f aca="false">((BB$67-$H$4)/1000)*$M$25*(($C$8/70)^$Y$25)</f>
        <v>2466.256451778</v>
      </c>
      <c r="BC135" s="604" t="n">
        <f aca="false">((BC$67-$H$4)/1000)*$M$25*(($C$8/70)^$Y$25)</f>
        <v>2516.5882161</v>
      </c>
      <c r="BD135" s="604" t="n">
        <f aca="false">((BD$67-$H$4)/1000)*$M$25*(($C$8/70)^$Y$25)</f>
        <v>2566.919980422</v>
      </c>
      <c r="BE135" s="604" t="n">
        <f aca="false">((BE$67-$H$4)/1000)*$M$25*(($C$8/70)^$Y$25)</f>
        <v>2617.251744744</v>
      </c>
      <c r="BF135" s="604" t="n">
        <f aca="false">((BF$67-$H$4)/1000)*$M$25*(($C$8/70)^$Y$25)</f>
        <v>2667.583509066</v>
      </c>
    </row>
    <row r="136" customFormat="false" ht="15" hidden="false" customHeight="false" outlineLevel="0" collapsed="false">
      <c r="A136" s="472"/>
      <c r="B136" s="601" t="s">
        <v>321</v>
      </c>
      <c r="C136" s="601"/>
      <c r="D136" s="602" t="s">
        <v>246</v>
      </c>
      <c r="E136" s="603" t="n">
        <v>150</v>
      </c>
      <c r="F136" s="603" t="n">
        <v>300</v>
      </c>
      <c r="G136" s="602" t="s">
        <v>311</v>
      </c>
      <c r="H136" s="604" t="n">
        <f aca="false">((H$67-$H$4)/1000)*$O$25*(($C$8/70)^$AA$25)</f>
        <v>180.54</v>
      </c>
      <c r="I136" s="604" t="n">
        <f aca="false">((I$67-$H$4)/1000)*$O$25*(($C$8/70)^$AA$25)</f>
        <v>240.72</v>
      </c>
      <c r="J136" s="604" t="n">
        <f aca="false">((J$67-$H$4)/1000)*$N$25*(($C$8/70)^$AA$25)</f>
        <v>276.828</v>
      </c>
      <c r="K136" s="604" t="n">
        <f aca="false">((K$67-$H$4)/1000)*$N$25*(($C$8/70)^$AA$25)</f>
        <v>332.1936</v>
      </c>
      <c r="L136" s="604" t="n">
        <f aca="false">((L$67-$H$4)/1000)*$N$25*(($C$8/70)^$AA$25)</f>
        <v>387.5592</v>
      </c>
      <c r="M136" s="604" t="n">
        <f aca="false">((M$67-$H$4)/1000)*$N$25*(($C$8/70)^$AA$25)</f>
        <v>442.9248</v>
      </c>
      <c r="N136" s="604" t="n">
        <f aca="false">((N$67-$H$4)/1000)*$N$25*(($C$8/70)^$AA$25)</f>
        <v>498.2904</v>
      </c>
      <c r="O136" s="604" t="n">
        <f aca="false">((O$67-$H$4)/1000)*$N$25*(($C$8/70)^$AA$25)</f>
        <v>553.656</v>
      </c>
      <c r="P136" s="604" t="n">
        <f aca="false">((P$67-$H$4)/1000)*$N$25*(($C$8/70)^$AA$25)</f>
        <v>609.0216</v>
      </c>
      <c r="Q136" s="604" t="n">
        <f aca="false">((Q$67-$H$4)/1000)*$N$25*(($C$8/70)^$AA$25)</f>
        <v>664.3872</v>
      </c>
      <c r="R136" s="604" t="n">
        <f aca="false">((R$67-$H$4)/1000)*$N$25*(($C$8/70)^$AA$25)</f>
        <v>719.7528</v>
      </c>
      <c r="S136" s="604" t="n">
        <f aca="false">((S$67-$H$4)/1000)*$N$25*(($C$8/70)^$AA$25)</f>
        <v>775.1184</v>
      </c>
      <c r="T136" s="604" t="n">
        <f aca="false">((T$67-$H$4)/1000)*$N$25*(($C$8/70)^$AA$25)</f>
        <v>830.484</v>
      </c>
      <c r="U136" s="604" t="n">
        <f aca="false">((U$67-$H$4)/1000)*$N$25*(($C$8/70)^$AA$25)</f>
        <v>885.8496</v>
      </c>
      <c r="V136" s="604" t="n">
        <f aca="false">((V$67-$H$4)/1000)*$N$25*(($C$8/70)^$AA$25)</f>
        <v>941.2152</v>
      </c>
      <c r="W136" s="604" t="n">
        <f aca="false">((W$67-$H$4)/1000)*$N$25*(($C$8/70)^$AA$25)</f>
        <v>996.5808</v>
      </c>
      <c r="X136" s="604" t="n">
        <f aca="false">((X$67-$H$4)/1000)*$N$25*(($C$8/70)^$AA$25)</f>
        <v>1051.9464</v>
      </c>
      <c r="Y136" s="604" t="n">
        <f aca="false">((Y$67-$H$4)/1000)*$N$25*(($C$8/70)^$AA$25)</f>
        <v>1107.312</v>
      </c>
      <c r="Z136" s="604" t="n">
        <f aca="false">((Z$67-$H$4)/1000)*$N$25*(($C$8/70)^$AA$25)</f>
        <v>1162.6776</v>
      </c>
      <c r="AA136" s="604" t="n">
        <f aca="false">((AA$67-$H$4)/1000)*$N$25*(($C$8/70)^$AA$25)</f>
        <v>1218.0432</v>
      </c>
      <c r="AB136" s="604" t="n">
        <f aca="false">((AB$67-$H$4)/1000)*$N$25*(($C$8/70)^$AA$25)</f>
        <v>1273.4088</v>
      </c>
      <c r="AC136" s="604" t="n">
        <f aca="false">((AC$67-$H$4)/1000)*$N$25*(($C$8/70)^$AA$25)</f>
        <v>1328.7744</v>
      </c>
      <c r="AD136" s="604" t="n">
        <f aca="false">((AD$67-$H$4)/1000)*$N$25*(($C$8/70)^$AA$25)</f>
        <v>1384.14</v>
      </c>
      <c r="AE136" s="604" t="n">
        <f aca="false">((AE$67-$H$4)/1000)*$N$25*(($C$8/70)^$AA$25)</f>
        <v>1439.5056</v>
      </c>
      <c r="AF136" s="604" t="n">
        <f aca="false">((AF$67-$H$4)/1000)*$N$25*(($C$8/70)^$AA$25)</f>
        <v>1494.8712</v>
      </c>
      <c r="AG136" s="604" t="n">
        <f aca="false">((AG$67-$H$4)/1000)*$N$25*(($C$8/70)^$AA$25)</f>
        <v>1550.2368</v>
      </c>
      <c r="AH136" s="604" t="n">
        <f aca="false">((AH$67-$H$4)/1000)*$N$25*(($C$8/70)^$AA$25)</f>
        <v>1605.6024</v>
      </c>
      <c r="AI136" s="604" t="n">
        <f aca="false">((AI$67-$H$4)/1000)*$N$25*(($C$8/70)^$AA$25)</f>
        <v>1660.968</v>
      </c>
      <c r="AJ136" s="604" t="n">
        <f aca="false">((AJ$67-$H$4)/1000)*$N$25*(($C$8/70)^$AA$25)</f>
        <v>1716.3336</v>
      </c>
      <c r="AK136" s="604" t="n">
        <f aca="false">((AK$67-$H$4)/1000)*$N$25*(($C$8/70)^$AA$25)</f>
        <v>1771.6992</v>
      </c>
      <c r="AL136" s="604" t="n">
        <f aca="false">((AL$67-$H$4)/1000)*$N$25*(($C$8/70)^$AA$25)</f>
        <v>1827.0648</v>
      </c>
      <c r="AM136" s="604" t="n">
        <f aca="false">((AM$67-$H$4)/1000)*$N$25*(($C$8/70)^$AA$25)</f>
        <v>1882.4304</v>
      </c>
      <c r="AN136" s="604" t="n">
        <f aca="false">((AN$67-$H$4)/1000)*$N$25*(($C$8/70)^$AA$25)</f>
        <v>1937.796</v>
      </c>
      <c r="AO136" s="604" t="n">
        <f aca="false">((AO$67-$H$4)/1000)*$N$25*(($C$8/70)^$AA$25)</f>
        <v>1993.1616</v>
      </c>
      <c r="AP136" s="604" t="n">
        <f aca="false">((AP$67-$H$4)/1000)*$N$25*(($C$8/70)^$AA$25)</f>
        <v>2048.5272</v>
      </c>
      <c r="AQ136" s="604" t="n">
        <f aca="false">((AQ$67-$H$4)/1000)*$N$25*(($C$8/70)^$AA$25)</f>
        <v>2103.8928</v>
      </c>
      <c r="AR136" s="604" t="n">
        <f aca="false">((AR$67-$H$4)/1000)*$N$25*(($C$8/70)^$AA$25)</f>
        <v>2159.2584</v>
      </c>
      <c r="AS136" s="604" t="n">
        <f aca="false">((AS$67-$H$4)/1000)*$N$25*(($C$8/70)^$AA$25)</f>
        <v>2214.624</v>
      </c>
      <c r="AT136" s="604" t="n">
        <f aca="false">((AT$67-$H$4)/1000)*$N$25*(($C$8/70)^$AA$25)</f>
        <v>2269.9896</v>
      </c>
      <c r="AU136" s="604" t="n">
        <f aca="false">((AU$67-$H$4)/1000)*$N$25*(($C$8/70)^$AA$25)</f>
        <v>2325.3552</v>
      </c>
      <c r="AV136" s="604" t="n">
        <f aca="false">((AV$67-$H$4)/1000)*$N$25*(($C$8/70)^$AA$25)</f>
        <v>2380.7208</v>
      </c>
      <c r="AW136" s="604" t="n">
        <f aca="false">((AW$67-$H$4)/1000)*$N$25*(($C$8/70)^$AA$25)</f>
        <v>2436.0864</v>
      </c>
      <c r="AX136" s="604" t="n">
        <f aca="false">((AX$67-$H$4)/1000)*$N$25*(($C$8/70)^$AA$25)</f>
        <v>2491.452</v>
      </c>
      <c r="AY136" s="604" t="n">
        <f aca="false">((AY$67-$H$4)/1000)*$N$25*(($C$8/70)^$AA$25)</f>
        <v>2546.8176</v>
      </c>
      <c r="AZ136" s="604" t="n">
        <f aca="false">((AZ$67-$H$4)/1000)*$N$25*(($C$8/70)^$AA$25)</f>
        <v>2602.1832</v>
      </c>
      <c r="BA136" s="604" t="n">
        <f aca="false">((BA$67-$H$4)/1000)*$N$25*(($C$8/70)^$AA$25)</f>
        <v>2657.5488</v>
      </c>
      <c r="BB136" s="604" t="n">
        <f aca="false">((BB$67-$H$4)/1000)*$N$25*(($C$8/70)^$AA$25)</f>
        <v>2712.9144</v>
      </c>
      <c r="BC136" s="604" t="n">
        <f aca="false">((BC$67-$H$4)/1000)*$N$25*(($C$8/70)^$AA$25)</f>
        <v>2768.28</v>
      </c>
      <c r="BD136" s="604" t="n">
        <f aca="false">((BD$67-$H$4)/1000)*$N$25*(($C$8/70)^$AA$25)</f>
        <v>2823.6456</v>
      </c>
      <c r="BE136" s="604" t="n">
        <f aca="false">((BE$67-$H$4)/1000)*$N$25*(($C$8/70)^$AA$25)</f>
        <v>2879.0112</v>
      </c>
      <c r="BF136" s="604" t="n">
        <f aca="false">((BF$67-$H$4)/1000)*$N$25*(($C$8/70)^$AA$25)</f>
        <v>2934.3768</v>
      </c>
    </row>
    <row r="137" customFormat="false" ht="15" hidden="false" customHeight="false" outlineLevel="0" collapsed="false">
      <c r="A137" s="472"/>
      <c r="B137" s="601" t="s">
        <v>322</v>
      </c>
      <c r="C137" s="601"/>
      <c r="D137" s="602" t="s">
        <v>246</v>
      </c>
      <c r="E137" s="603" t="n">
        <v>150</v>
      </c>
      <c r="F137" s="603" t="n">
        <v>300</v>
      </c>
      <c r="G137" s="602" t="s">
        <v>313</v>
      </c>
      <c r="H137" s="604" t="n">
        <f aca="false">((H$67-$H$4)/1000)*$O$25*(($C$8/70)^$AA$25)</f>
        <v>180.54</v>
      </c>
      <c r="I137" s="604" t="n">
        <f aca="false">((I$67-$H$4)/1000)*$O$25*(($C$8/70)^$AA$25)</f>
        <v>240.72</v>
      </c>
      <c r="J137" s="604" t="n">
        <f aca="false">((J$67-$H$4)/1000)*$O$25*(($C$8/70)^$AA$25)</f>
        <v>300.9</v>
      </c>
      <c r="K137" s="604" t="n">
        <f aca="false">((K$67-$H$4)/1000)*$O$25*(($C$8/70)^$AA$25)</f>
        <v>361.08</v>
      </c>
      <c r="L137" s="604" t="n">
        <f aca="false">((L$67-$H$4)/1000)*$O$25*(($C$8/70)^$AA$25)</f>
        <v>421.26</v>
      </c>
      <c r="M137" s="604" t="n">
        <f aca="false">((M$67-$H$4)/1000)*$O$25*(($C$8/70)^$AA$25)</f>
        <v>481.44</v>
      </c>
      <c r="N137" s="604" t="n">
        <f aca="false">((N$67-$H$4)/1000)*$O$25*(($C$8/70)^$AA$25)</f>
        <v>541.62</v>
      </c>
      <c r="O137" s="604" t="n">
        <f aca="false">((O$67-$H$4)/1000)*$O$25*(($C$8/70)^$AA$25)</f>
        <v>601.8</v>
      </c>
      <c r="P137" s="604" t="n">
        <f aca="false">((P$67-$H$4)/1000)*$O$25*(($C$8/70)^$AA$25)</f>
        <v>661.98</v>
      </c>
      <c r="Q137" s="604" t="n">
        <f aca="false">((Q$67-$H$4)/1000)*$O$25*(($C$8/70)^$AA$25)</f>
        <v>722.16</v>
      </c>
      <c r="R137" s="604" t="n">
        <f aca="false">((R$67-$H$4)/1000)*$O$25*(($C$8/70)^$AA$25)</f>
        <v>782.34</v>
      </c>
      <c r="S137" s="604" t="n">
        <f aca="false">((S$67-$H$4)/1000)*$O$25*(($C$8/70)^$AA$25)</f>
        <v>842.52</v>
      </c>
      <c r="T137" s="604" t="n">
        <f aca="false">((T$67-$H$4)/1000)*$O$25*(($C$8/70)^$AA$25)</f>
        <v>902.7</v>
      </c>
      <c r="U137" s="604" t="n">
        <f aca="false">((U$67-$H$4)/1000)*$O$25*(($C$8/70)^$AA$25)</f>
        <v>962.88</v>
      </c>
      <c r="V137" s="604" t="n">
        <f aca="false">((V$67-$H$4)/1000)*$O$25*(($C$8/70)^$AA$25)</f>
        <v>1023.06</v>
      </c>
      <c r="W137" s="604" t="n">
        <f aca="false">((W$67-$H$4)/1000)*$O$25*(($C$8/70)^$AA$25)</f>
        <v>1083.24</v>
      </c>
      <c r="X137" s="604" t="n">
        <f aca="false">((X$67-$H$4)/1000)*$O$25*(($C$8/70)^$AA$25)</f>
        <v>1143.42</v>
      </c>
      <c r="Y137" s="604" t="n">
        <f aca="false">((Y$67-$H$4)/1000)*$O$25*(($C$8/70)^$AA$25)</f>
        <v>1203.6</v>
      </c>
      <c r="Z137" s="604" t="n">
        <f aca="false">((Z$67-$H$4)/1000)*$O$25*(($C$8/70)^$AA$25)</f>
        <v>1263.78</v>
      </c>
      <c r="AA137" s="604" t="n">
        <f aca="false">((AA$67-$H$4)/1000)*$O$25*(($C$8/70)^$AA$25)</f>
        <v>1323.96</v>
      </c>
      <c r="AB137" s="604" t="n">
        <f aca="false">((AB$67-$H$4)/1000)*$O$25*(($C$8/70)^$AA$25)</f>
        <v>1384.14</v>
      </c>
      <c r="AC137" s="604" t="n">
        <f aca="false">((AC$67-$H$4)/1000)*$O$25*(($C$8/70)^$AA$25)</f>
        <v>1444.32</v>
      </c>
      <c r="AD137" s="604" t="n">
        <f aca="false">((AD$67-$H$4)/1000)*$O$25*(($C$8/70)^$AA$25)</f>
        <v>1504.5</v>
      </c>
      <c r="AE137" s="604" t="n">
        <f aca="false">((AE$67-$H$4)/1000)*$O$25*(($C$8/70)^$AA$25)</f>
        <v>1564.68</v>
      </c>
      <c r="AF137" s="604" t="n">
        <f aca="false">((AF$67-$H$4)/1000)*$O$25*(($C$8/70)^$AA$25)</f>
        <v>1624.86</v>
      </c>
      <c r="AG137" s="604" t="n">
        <f aca="false">((AG$67-$H$4)/1000)*$O$25*(($C$8/70)^$AA$25)</f>
        <v>1685.04</v>
      </c>
      <c r="AH137" s="604" t="n">
        <f aca="false">((AH$67-$H$4)/1000)*$O$25*(($C$8/70)^$AA$25)</f>
        <v>1745.22</v>
      </c>
      <c r="AI137" s="604" t="n">
        <f aca="false">((AI$67-$H$4)/1000)*$O$25*(($C$8/70)^$AA$25)</f>
        <v>1805.4</v>
      </c>
      <c r="AJ137" s="604" t="n">
        <f aca="false">((AJ$67-$H$4)/1000)*$O$25*(($C$8/70)^$AA$25)</f>
        <v>1865.58</v>
      </c>
      <c r="AK137" s="604" t="n">
        <f aca="false">((AK$67-$H$4)/1000)*$O$25*(($C$8/70)^$AA$25)</f>
        <v>1925.76</v>
      </c>
      <c r="AL137" s="604" t="n">
        <f aca="false">((AL$67-$H$4)/1000)*$O$25*(($C$8/70)^$AA$25)</f>
        <v>1985.94</v>
      </c>
      <c r="AM137" s="604" t="n">
        <f aca="false">((AM$67-$H$4)/1000)*$O$25*(($C$8/70)^$AA$25)</f>
        <v>2046.12</v>
      </c>
      <c r="AN137" s="604" t="n">
        <f aca="false">((AN$67-$H$4)/1000)*$O$25*(($C$8/70)^$AA$25)</f>
        <v>2106.3</v>
      </c>
      <c r="AO137" s="604" t="n">
        <f aca="false">((AO$67-$H$4)/1000)*$O$25*(($C$8/70)^$AA$25)</f>
        <v>2166.48</v>
      </c>
      <c r="AP137" s="604" t="n">
        <f aca="false">((AP$67-$H$4)/1000)*$O$25*(($C$8/70)^$AA$25)</f>
        <v>2226.66</v>
      </c>
      <c r="AQ137" s="604" t="n">
        <f aca="false">((AQ$67-$H$4)/1000)*$O$25*(($C$8/70)^$AA$25)</f>
        <v>2286.84</v>
      </c>
      <c r="AR137" s="604" t="n">
        <f aca="false">((AR$67-$H$4)/1000)*$O$25*(($C$8/70)^$AA$25)</f>
        <v>2347.02</v>
      </c>
      <c r="AS137" s="604" t="n">
        <f aca="false">((AS$67-$H$4)/1000)*$O$25*(($C$8/70)^$AA$25)</f>
        <v>2407.2</v>
      </c>
      <c r="AT137" s="604" t="n">
        <f aca="false">((AT$67-$H$4)/1000)*$O$25*(($C$8/70)^$AA$25)</f>
        <v>2467.38</v>
      </c>
      <c r="AU137" s="604" t="n">
        <f aca="false">((AU$67-$H$4)/1000)*$O$25*(($C$8/70)^$AA$25)</f>
        <v>2527.56</v>
      </c>
      <c r="AV137" s="604" t="n">
        <f aca="false">((AV$67-$H$4)/1000)*$O$25*(($C$8/70)^$AA$25)</f>
        <v>2587.74</v>
      </c>
      <c r="AW137" s="604" t="n">
        <f aca="false">((AW$67-$H$4)/1000)*$O$25*(($C$8/70)^$AA$25)</f>
        <v>2647.92</v>
      </c>
      <c r="AX137" s="604" t="n">
        <f aca="false">((AX$67-$H$4)/1000)*$O$25*(($C$8/70)^$AA$25)</f>
        <v>2708.1</v>
      </c>
      <c r="AY137" s="604" t="n">
        <f aca="false">((AY$67-$H$4)/1000)*$O$25*(($C$8/70)^$AA$25)</f>
        <v>2768.28</v>
      </c>
      <c r="AZ137" s="604" t="n">
        <f aca="false">((AZ$67-$H$4)/1000)*$O$25*(($C$8/70)^$AA$25)</f>
        <v>2828.46</v>
      </c>
      <c r="BA137" s="604" t="n">
        <f aca="false">((BA$67-$H$4)/1000)*$O$25*(($C$8/70)^$AA$25)</f>
        <v>2888.64</v>
      </c>
      <c r="BB137" s="604" t="n">
        <f aca="false">((BB$67-$H$4)/1000)*$O$25*(($C$8/70)^$AA$25)</f>
        <v>2948.82</v>
      </c>
      <c r="BC137" s="604" t="n">
        <f aca="false">((BC$67-$H$4)/1000)*$O$25*(($C$8/70)^$AA$25)</f>
        <v>3009</v>
      </c>
      <c r="BD137" s="604" t="n">
        <f aca="false">((BD$67-$H$4)/1000)*$O$25*(($C$8/70)^$AA$25)</f>
        <v>3069.18</v>
      </c>
      <c r="BE137" s="604" t="n">
        <f aca="false">((BE$67-$H$4)/1000)*$O$25*(($C$8/70)^$AA$25)</f>
        <v>3129.36</v>
      </c>
      <c r="BF137" s="604" t="n">
        <f aca="false">((BF$67-$H$4)/1000)*$O$25*(($C$8/70)^$AA$25)</f>
        <v>3189.54</v>
      </c>
    </row>
    <row r="138" customFormat="false" ht="15" hidden="false" customHeight="false" outlineLevel="0" collapsed="false">
      <c r="A138" s="472"/>
      <c r="B138" s="601" t="s">
        <v>323</v>
      </c>
      <c r="C138" s="601"/>
      <c r="D138" s="602" t="s">
        <v>246</v>
      </c>
      <c r="E138" s="603" t="n">
        <v>150</v>
      </c>
      <c r="F138" s="603" t="n">
        <v>360</v>
      </c>
      <c r="G138" s="602" t="s">
        <v>311</v>
      </c>
      <c r="H138" s="604" t="n">
        <f aca="false">((H$67-$H$4)/1000)*$Q$25*(($C$8/70)^$AC$25)</f>
        <v>190.2322158786</v>
      </c>
      <c r="I138" s="604" t="n">
        <f aca="false">((I$67-$H$4)/1000)*$Q$25*(($C$8/70)^$AC23)</f>
        <v>253.6429545048</v>
      </c>
      <c r="J138" s="604" t="n">
        <f aca="false">((J$67-$H$4)/1000)*$P$25*(($C$8/70)^$AC23)</f>
        <v>288.51886074921</v>
      </c>
      <c r="K138" s="604" t="n">
        <f aca="false">((K$67-$H$4)/1000)*$P$25*(($C$8/70)^$AC23)</f>
        <v>346.222632899052</v>
      </c>
      <c r="L138" s="604" t="n">
        <f aca="false">((L$67-$H$4)/1000)*$P$25*(($C$8/70)^$AC23)</f>
        <v>403.926405048894</v>
      </c>
      <c r="M138" s="604" t="n">
        <f aca="false">((M$67-$H$4)/1000)*$P$25*(($C$8/70)^$AC23)</f>
        <v>461.630177198736</v>
      </c>
      <c r="N138" s="604" t="n">
        <f aca="false">((N$67-$H$4)/1000)*$P$25*(($C$8/70)^$AC23)</f>
        <v>519.333949348578</v>
      </c>
      <c r="O138" s="604" t="n">
        <f aca="false">((O$67-$H$4)/1000)*$P$25*(($C$8/70)^$AC23)</f>
        <v>577.03772149842</v>
      </c>
      <c r="P138" s="604" t="n">
        <f aca="false">((P$67-$H$4)/1000)*$P$25*(($C$8/70)^$AC23)</f>
        <v>634.741493648262</v>
      </c>
      <c r="Q138" s="604" t="n">
        <f aca="false">((Q$67-$H$4)/1000)*$P$25*(($C$8/70)^$AC23)</f>
        <v>692.445265798104</v>
      </c>
      <c r="R138" s="604" t="n">
        <f aca="false">((R$67-$H$4)/1000)*$P$25*(($C$8/70)^$AC23)</f>
        <v>750.149037947946</v>
      </c>
      <c r="S138" s="604" t="n">
        <f aca="false">((S$67-$H$4)/1000)*$P$25*(($C$8/70)^$AC23)</f>
        <v>807.852810097788</v>
      </c>
      <c r="T138" s="604" t="n">
        <f aca="false">((T$67-$H$4)/1000)*$P$25*(($C$8/70)^$AC23)</f>
        <v>865.55658224763</v>
      </c>
      <c r="U138" s="604" t="n">
        <f aca="false">((U$67-$H$4)/1000)*$P$25*(($C$8/70)^$AC23)</f>
        <v>923.260354397472</v>
      </c>
      <c r="V138" s="604" t="n">
        <f aca="false">((V$67-$H$4)/1000)*$P$25*(($C$8/70)^$AC23)</f>
        <v>980.964126547314</v>
      </c>
      <c r="W138" s="604" t="n">
        <f aca="false">((W$67-$H$4)/1000)*$P$25*(($C$8/70)^$AC23)</f>
        <v>1038.66789869716</v>
      </c>
      <c r="X138" s="604" t="n">
        <f aca="false">((X$67-$H$4)/1000)*$P$25*(($C$8/70)^$AC23)</f>
        <v>1096.371670847</v>
      </c>
      <c r="Y138" s="604" t="n">
        <f aca="false">((Y$67-$H$4)/1000)*$P$25*(($C$8/70)^$AC23)</f>
        <v>1154.07544299684</v>
      </c>
      <c r="Z138" s="604" t="n">
        <f aca="false">((Z$67-$H$4)/1000)*$P$25*(($C$8/70)^$AC23)</f>
        <v>1211.77921514668</v>
      </c>
      <c r="AA138" s="604" t="n">
        <f aca="false">((AA$67-$H$4)/1000)*$P$25*(($C$8/70)^$AC23)</f>
        <v>1269.48298729652</v>
      </c>
      <c r="AB138" s="604" t="n">
        <f aca="false">((AB$67-$H$4)/1000)*$P$25*(($C$8/70)^$AC23)</f>
        <v>1327.18675944637</v>
      </c>
      <c r="AC138" s="604" t="n">
        <f aca="false">((AC$67-$H$4)/1000)*$P$25*(($C$8/70)^$AC23)</f>
        <v>1384.89053159621</v>
      </c>
      <c r="AD138" s="604" t="n">
        <f aca="false">((AD$67-$H$4)/1000)*$P$25*(($C$8/70)^$AC23)</f>
        <v>1442.59430374605</v>
      </c>
      <c r="AE138" s="604" t="n">
        <f aca="false">((AE$67-$H$4)/1000)*$P$25*(($C$8/70)^$AC23)</f>
        <v>1500.29807589589</v>
      </c>
      <c r="AF138" s="604" t="n">
        <f aca="false">((AF$67-$H$4)/1000)*$P$25*(($C$8/70)^$AC23)</f>
        <v>1558.00184804573</v>
      </c>
      <c r="AG138" s="604" t="n">
        <f aca="false">((AG$67-$H$4)/1000)*$P$25*(($C$8/70)^$AC23)</f>
        <v>1615.70562019558</v>
      </c>
      <c r="AH138" s="604" t="n">
        <f aca="false">((AH$67-$H$4)/1000)*$P$25*(($C$8/70)^$AC23)</f>
        <v>1673.40939234542</v>
      </c>
      <c r="AI138" s="604" t="n">
        <f aca="false">((AI$67-$H$4)/1000)*$P$25*(($C$8/70)^$AC23)</f>
        <v>1731.11316449526</v>
      </c>
      <c r="AJ138" s="604" t="n">
        <f aca="false">((AJ$67-$H$4)/1000)*$P$25*(($C$8/70)^$AC23)</f>
        <v>1788.8169366451</v>
      </c>
      <c r="AK138" s="604" t="n">
        <f aca="false">((AK$67-$H$4)/1000)*$P$25*(($C$8/70)^$AC23)</f>
        <v>1846.52070879494</v>
      </c>
      <c r="AL138" s="604" t="n">
        <f aca="false">((AL$67-$H$4)/1000)*$P$25*(($C$8/70)^$AC23)</f>
        <v>1904.22448094479</v>
      </c>
      <c r="AM138" s="604" t="n">
        <f aca="false">((AM$67-$H$4)/1000)*$P$25*(($C$8/70)^$AC23)</f>
        <v>1961.92825309463</v>
      </c>
      <c r="AN138" s="604" t="n">
        <f aca="false">((AN$67-$H$4)/1000)*$P$25*(($C$8/70)^$AC23)</f>
        <v>2019.63202524447</v>
      </c>
      <c r="AO138" s="604" t="n">
        <f aca="false">((AO$67-$H$4)/1000)*$P$25*(($C$8/70)^$AC23)</f>
        <v>2077.33579739431</v>
      </c>
      <c r="AP138" s="604" t="n">
        <f aca="false">((AP$67-$H$4)/1000)*$P$25*(($C$8/70)^$AC23)</f>
        <v>2135.03956954415</v>
      </c>
      <c r="AQ138" s="604" t="n">
        <f aca="false">((AQ$67-$H$4)/1000)*$P$25*(($C$8/70)^$AC23)</f>
        <v>2192.743341694</v>
      </c>
      <c r="AR138" s="604" t="n">
        <f aca="false">((AR$67-$H$4)/1000)*$P$25*(($C$8/70)^$AC23)</f>
        <v>2250.44711384384</v>
      </c>
      <c r="AS138" s="604" t="n">
        <f aca="false">((AS$67-$H$4)/1000)*$P$25*(($C$8/70)^$AC23)</f>
        <v>2308.15088599368</v>
      </c>
      <c r="AT138" s="604" t="n">
        <f aca="false">((AT$67-$H$4)/1000)*$P$25*(($C$8/70)^$AC23)</f>
        <v>2365.85465814352</v>
      </c>
      <c r="AU138" s="604" t="n">
        <f aca="false">((AU$67-$H$4)/1000)*$P$25*(($C$8/70)^$AC23)</f>
        <v>2423.55843029336</v>
      </c>
      <c r="AV138" s="604" t="n">
        <f aca="false">((AV$67-$H$4)/1000)*$P$25*(($C$8/70)^$AC23)</f>
        <v>2481.26220244321</v>
      </c>
      <c r="AW138" s="604" t="n">
        <f aca="false">((AW$67-$H$4)/1000)*$P$25*(($C$8/70)^$AC23)</f>
        <v>2538.96597459305</v>
      </c>
      <c r="AX138" s="604" t="n">
        <f aca="false">((AX$67-$H$4)/1000)*$P$25*(($C$8/70)^$AC23)</f>
        <v>2596.66974674289</v>
      </c>
      <c r="AY138" s="604" t="n">
        <f aca="false">((AY$67-$H$4)/1000)*$P$25*(($C$8/70)^$AC23)</f>
        <v>2654.37351889273</v>
      </c>
      <c r="AZ138" s="604" t="n">
        <f aca="false">((AZ$67-$H$4)/1000)*$P$25*(($C$8/70)^$AC23)</f>
        <v>2712.07729104257</v>
      </c>
      <c r="BA138" s="604" t="n">
        <f aca="false">((BA$67-$H$4)/1000)*$P$25*(($C$8/70)^$AC23)</f>
        <v>2769.78106319242</v>
      </c>
      <c r="BB138" s="604" t="n">
        <f aca="false">((BB$67-$H$4)/1000)*$P$25*(($C$8/70)^$AC23)</f>
        <v>2827.48483534226</v>
      </c>
      <c r="BC138" s="604" t="n">
        <f aca="false">((BC$67-$H$4)/1000)*$P$25*(($C$8/70)^$AC23)</f>
        <v>2885.1886074921</v>
      </c>
      <c r="BD138" s="604" t="n">
        <f aca="false">((BD$67-$H$4)/1000)*$P$25*(($C$8/70)^$AC23)</f>
        <v>2942.89237964194</v>
      </c>
      <c r="BE138" s="604" t="n">
        <f aca="false">((BE$67-$H$4)/1000)*$P$25*(($C$8/70)^$AC23)</f>
        <v>3000.59615179178</v>
      </c>
      <c r="BF138" s="604" t="n">
        <f aca="false">((BF$67-$H$4)/1000)*$P$25*(($C$8/70)^$AC23)</f>
        <v>3058.29992394163</v>
      </c>
    </row>
    <row r="139" customFormat="false" ht="15" hidden="false" customHeight="false" outlineLevel="0" collapsed="false">
      <c r="A139" s="472"/>
      <c r="B139" s="601" t="s">
        <v>324</v>
      </c>
      <c r="C139" s="601"/>
      <c r="D139" s="602" t="s">
        <v>246</v>
      </c>
      <c r="E139" s="603" t="n">
        <v>150</v>
      </c>
      <c r="F139" s="603" t="n">
        <v>360</v>
      </c>
      <c r="G139" s="602" t="s">
        <v>313</v>
      </c>
      <c r="H139" s="604" t="n">
        <f aca="false">((H$67-$H$4)/1000)*$Q$25*(($C$8/70)^$AC$25)</f>
        <v>190.2322158786</v>
      </c>
      <c r="I139" s="604" t="n">
        <f aca="false">((I$67-$H$4)/1000)*$Q$25*(($C$8/70)^$AC25)</f>
        <v>253.6429545048</v>
      </c>
      <c r="J139" s="604" t="n">
        <f aca="false">((J$67-$H$4)/1000)*$Q$25*(($C$8/70)^$AC25)</f>
        <v>317.053693131</v>
      </c>
      <c r="K139" s="604" t="n">
        <f aca="false">((K$67-$H$4)/1000)*$Q$25*(($C$8/70)^$AC25)</f>
        <v>380.4644317572</v>
      </c>
      <c r="L139" s="604" t="n">
        <f aca="false">((L$67-$H$4)/1000)*$Q$25*(($C$8/70)^$AC25)</f>
        <v>443.8751703834</v>
      </c>
      <c r="M139" s="604" t="n">
        <f aca="false">((M$67-$H$4)/1000)*$Q$25*(($C$8/70)^$AC25)</f>
        <v>507.2859090096</v>
      </c>
      <c r="N139" s="604" t="n">
        <f aca="false">((N$67-$H$4)/1000)*$Q$25*(($C$8/70)^$AC25)</f>
        <v>570.6966476358</v>
      </c>
      <c r="O139" s="604" t="n">
        <f aca="false">((O$67-$H$4)/1000)*$Q$25*(($C$8/70)^$AC25)</f>
        <v>634.107386262</v>
      </c>
      <c r="P139" s="604" t="n">
        <f aca="false">((P$67-$H$4)/1000)*$Q$25*(($C$8/70)^$AC25)</f>
        <v>697.5181248882</v>
      </c>
      <c r="Q139" s="604" t="n">
        <f aca="false">((Q$67-$H$4)/1000)*$Q$25*(($C$8/70)^$AC25)</f>
        <v>760.9288635144</v>
      </c>
      <c r="R139" s="604" t="n">
        <f aca="false">((R$67-$H$4)/1000)*$Q$25*(($C$8/70)^$AC25)</f>
        <v>824.3396021406</v>
      </c>
      <c r="S139" s="604" t="n">
        <f aca="false">((S$67-$H$4)/1000)*$Q$25*(($C$8/70)^$AC25)</f>
        <v>887.7503407668</v>
      </c>
      <c r="T139" s="604" t="n">
        <f aca="false">((T$67-$H$4)/1000)*$Q$25*(($C$8/70)^$AC25)</f>
        <v>951.161079393</v>
      </c>
      <c r="U139" s="604" t="n">
        <f aca="false">((U$67-$H$4)/1000)*$Q$25*(($C$8/70)^$AC25)</f>
        <v>1014.5718180192</v>
      </c>
      <c r="V139" s="604" t="n">
        <f aca="false">((V$67-$H$4)/1000)*$Q$25*(($C$8/70)^$AC25)</f>
        <v>1077.9825566454</v>
      </c>
      <c r="W139" s="604" t="n">
        <f aca="false">((W$67-$H$4)/1000)*$Q$25*(($C$8/70)^$AC25)</f>
        <v>1141.3932952716</v>
      </c>
      <c r="X139" s="604" t="n">
        <f aca="false">((X$67-$H$4)/1000)*$Q$25*(($C$8/70)^$AC25)</f>
        <v>1204.8040338978</v>
      </c>
      <c r="Y139" s="604" t="n">
        <f aca="false">((Y$67-$H$4)/1000)*$Q$25*(($C$8/70)^$AC25)</f>
        <v>1268.214772524</v>
      </c>
      <c r="Z139" s="604" t="n">
        <f aca="false">((Z$67-$H$4)/1000)*$Q$25*(($C$8/70)^$AC25)</f>
        <v>1331.6255111502</v>
      </c>
      <c r="AA139" s="604" t="n">
        <f aca="false">((AA$67-$H$4)/1000)*$Q$25*(($C$8/70)^$AC25)</f>
        <v>1395.0362497764</v>
      </c>
      <c r="AB139" s="604" t="n">
        <f aca="false">((AB$67-$H$4)/1000)*$Q$25*(($C$8/70)^$AC25)</f>
        <v>1458.4469884026</v>
      </c>
      <c r="AC139" s="604" t="n">
        <f aca="false">((AC$67-$H$4)/1000)*$Q$25*(($C$8/70)^$AC25)</f>
        <v>1521.8577270288</v>
      </c>
      <c r="AD139" s="604" t="n">
        <f aca="false">((AD$67-$H$4)/1000)*$Q$25*(($C$8/70)^$AC25)</f>
        <v>1585.268465655</v>
      </c>
      <c r="AE139" s="604" t="n">
        <f aca="false">((AE$67-$H$4)/1000)*$Q$25*(($C$8/70)^$AC25)</f>
        <v>1648.6792042812</v>
      </c>
      <c r="AF139" s="604" t="n">
        <f aca="false">((AF$67-$H$4)/1000)*$Q$25*(($C$8/70)^$AC25)</f>
        <v>1712.0899429074</v>
      </c>
      <c r="AG139" s="604" t="n">
        <f aca="false">((AG$67-$H$4)/1000)*$Q$25*(($C$8/70)^$AC25)</f>
        <v>1775.5006815336</v>
      </c>
      <c r="AH139" s="604" t="n">
        <f aca="false">((AH$67-$H$4)/1000)*$Q$25*(($C$8/70)^$AC25)</f>
        <v>1838.9114201598</v>
      </c>
      <c r="AI139" s="604" t="n">
        <f aca="false">((AI$67-$H$4)/1000)*$Q$25*(($C$8/70)^$AC25)</f>
        <v>1902.322158786</v>
      </c>
      <c r="AJ139" s="604" t="n">
        <f aca="false">((AJ$67-$H$4)/1000)*$Q$25*(($C$8/70)^$AC25)</f>
        <v>1965.7328974122</v>
      </c>
      <c r="AK139" s="604" t="n">
        <f aca="false">((AK$67-$H$4)/1000)*$Q$25*(($C$8/70)^$AC25)</f>
        <v>2029.1436360384</v>
      </c>
      <c r="AL139" s="604" t="n">
        <f aca="false">((AL$67-$H$4)/1000)*$Q$25*(($C$8/70)^$AC25)</f>
        <v>2092.5543746646</v>
      </c>
      <c r="AM139" s="604" t="n">
        <f aca="false">((AM$67-$H$4)/1000)*$Q$25*(($C$8/70)^$AC25)</f>
        <v>2155.9651132908</v>
      </c>
      <c r="AN139" s="604" t="n">
        <f aca="false">((AN$67-$H$4)/1000)*$Q$25*(($C$8/70)^$AC25)</f>
        <v>2219.375851917</v>
      </c>
      <c r="AO139" s="604" t="n">
        <f aca="false">((AO$67-$H$4)/1000)*$Q$25*(($C$8/70)^$AC25)</f>
        <v>2282.7865905432</v>
      </c>
      <c r="AP139" s="604" t="n">
        <f aca="false">((AP$67-$H$4)/1000)*$Q$25*(($C$8/70)^$AC25)</f>
        <v>2346.1973291694</v>
      </c>
      <c r="AQ139" s="604" t="n">
        <f aca="false">((AQ$67-$H$4)/1000)*$Q$25*(($C$8/70)^$AC25)</f>
        <v>2409.6080677956</v>
      </c>
      <c r="AR139" s="604" t="n">
        <f aca="false">((AR$67-$H$4)/1000)*$Q$25*(($C$8/70)^$AC25)</f>
        <v>2473.0188064218</v>
      </c>
      <c r="AS139" s="604" t="n">
        <f aca="false">((AS$67-$H$4)/1000)*$Q$25*(($C$8/70)^$AC25)</f>
        <v>2536.429545048</v>
      </c>
      <c r="AT139" s="604" t="n">
        <f aca="false">((AT$67-$H$4)/1000)*$Q$25*(($C$8/70)^$AC25)</f>
        <v>2599.8402836742</v>
      </c>
      <c r="AU139" s="604" t="n">
        <f aca="false">((AU$67-$H$4)/1000)*$Q$25*(($C$8/70)^$AC25)</f>
        <v>2663.2510223004</v>
      </c>
      <c r="AV139" s="604" t="n">
        <f aca="false">((AV$67-$H$4)/1000)*$Q$25*(($C$8/70)^$AC25)</f>
        <v>2726.6617609266</v>
      </c>
      <c r="AW139" s="604" t="n">
        <f aca="false">((AW$67-$H$4)/1000)*$Q$25*(($C$8/70)^$AC25)</f>
        <v>2790.0724995528</v>
      </c>
      <c r="AX139" s="604" t="n">
        <f aca="false">((AX$67-$H$4)/1000)*$Q$25*(($C$8/70)^$AC25)</f>
        <v>2853.483238179</v>
      </c>
      <c r="AY139" s="604" t="n">
        <f aca="false">((AY$67-$H$4)/1000)*$Q$25*(($C$8/70)^$AC25)</f>
        <v>2916.8939768052</v>
      </c>
      <c r="AZ139" s="604" t="n">
        <f aca="false">((AZ$67-$H$4)/1000)*$Q$25*(($C$8/70)^$AC25)</f>
        <v>2980.3047154314</v>
      </c>
      <c r="BA139" s="604" t="n">
        <f aca="false">((BA$67-$H$4)/1000)*$Q$25*(($C$8/70)^$AC25)</f>
        <v>3043.7154540576</v>
      </c>
      <c r="BB139" s="604" t="n">
        <f aca="false">((BB$67-$H$4)/1000)*$Q$25*(($C$8/70)^$AC25)</f>
        <v>3107.1261926838</v>
      </c>
      <c r="BC139" s="604" t="n">
        <f aca="false">((BC$67-$H$4)/1000)*$Q$25*(($C$8/70)^$AC25)</f>
        <v>3170.53693131</v>
      </c>
      <c r="BD139" s="604" t="n">
        <f aca="false">((BD$67-$H$4)/1000)*$Q$25*(($C$8/70)^$AC25)</f>
        <v>3233.9476699362</v>
      </c>
      <c r="BE139" s="604" t="n">
        <f aca="false">((BE$67-$H$4)/1000)*$Q$25*(($C$8/70)^$AC25)</f>
        <v>3297.3584085624</v>
      </c>
      <c r="BF139" s="604" t="n">
        <f aca="false">((BF$67-$H$4)/1000)*$Q$25*(($C$8/70)^$AC25)</f>
        <v>3360.7691471886</v>
      </c>
    </row>
    <row r="140" customFormat="false" ht="15" hidden="false" customHeight="false" outlineLevel="0" collapsed="false">
      <c r="A140" s="472"/>
      <c r="B140" s="601" t="s">
        <v>325</v>
      </c>
      <c r="C140" s="601"/>
      <c r="D140" s="602" t="s">
        <v>246</v>
      </c>
      <c r="E140" s="603" t="n">
        <v>150</v>
      </c>
      <c r="F140" s="603" t="n">
        <v>400</v>
      </c>
      <c r="G140" s="602" t="s">
        <v>311</v>
      </c>
      <c r="H140" s="604" t="n">
        <f aca="false">((H$67-$H$4)/1000)*$R$25*(($C$8/70)^$AE$25)</f>
        <v>184.356</v>
      </c>
      <c r="I140" s="604" t="n">
        <f aca="false">((I$67-$H$4)/1000)*$R$25*(($C$8/70)^$AE$25)</f>
        <v>245.808</v>
      </c>
      <c r="J140" s="604" t="n">
        <f aca="false">((J$67-$H$4)/1000)*$R$25*(($C$8/70)^$AE$25)</f>
        <v>307.26</v>
      </c>
      <c r="K140" s="604" t="n">
        <f aca="false">((K$67-$H$4)/1000)*$R$25*(($C$8/70)^$AE$25)</f>
        <v>368.712</v>
      </c>
      <c r="L140" s="604" t="n">
        <f aca="false">((L$67-$H$4)/1000)*$R$25*(($C$8/70)^$AE$25)</f>
        <v>430.164</v>
      </c>
      <c r="M140" s="604" t="n">
        <f aca="false">((M$67-$H$4)/1000)*$R$25*(($C$8/70)^$AE$25)</f>
        <v>491.616</v>
      </c>
      <c r="N140" s="604" t="n">
        <f aca="false">((N$67-$H$4)/1000)*$R$25*(($C$8/70)^$AE$25)</f>
        <v>553.068</v>
      </c>
      <c r="O140" s="604" t="n">
        <f aca="false">((O$67-$H$4)/1000)*$R$25*(($C$8/70)^$AE$25)</f>
        <v>614.52</v>
      </c>
      <c r="P140" s="604" t="n">
        <f aca="false">((P$67-$H$4)/1000)*$R$25*(($C$8/70)^$AE$25)</f>
        <v>675.972</v>
      </c>
      <c r="Q140" s="604" t="n">
        <f aca="false">((Q$67-$H$4)/1000)*$R$25*(($C$8/70)^$AE$25)</f>
        <v>737.424</v>
      </c>
      <c r="R140" s="604" t="n">
        <f aca="false">((R$67-$H$4)/1000)*$R$25*(($C$8/70)^$AE$25)</f>
        <v>798.876</v>
      </c>
      <c r="S140" s="604" t="n">
        <f aca="false">((S$67-$H$4)/1000)*$R$25*(($C$8/70)^$AE$25)</f>
        <v>860.328</v>
      </c>
      <c r="T140" s="604" t="n">
        <f aca="false">((T$67-$H$4)/1000)*$R$25*(($C$8/70)^$AE$25)</f>
        <v>921.78</v>
      </c>
      <c r="U140" s="604" t="n">
        <f aca="false">((U$67-$H$4)/1000)*$R$25*(($C$8/70)^$AE$25)</f>
        <v>983.232</v>
      </c>
      <c r="V140" s="604" t="n">
        <f aca="false">((V$67-$H$4)/1000)*$R$25*(($C$8/70)^$AE$25)</f>
        <v>1044.684</v>
      </c>
      <c r="W140" s="604" t="n">
        <f aca="false">((W$67-$H$4)/1000)*$R$25*(($C$8/70)^$AE$25)</f>
        <v>1106.136</v>
      </c>
      <c r="X140" s="604" t="n">
        <f aca="false">((X$67-$H$4)/1000)*$R$25*(($C$8/70)^$AE$25)</f>
        <v>1167.588</v>
      </c>
      <c r="Y140" s="604" t="n">
        <f aca="false">((Y$67-$H$4)/1000)*$R$25*(($C$8/70)^$AE$25)</f>
        <v>1229.04</v>
      </c>
      <c r="Z140" s="604" t="n">
        <f aca="false">((Z$67-$H$4)/1000)*$R$25*(($C$8/70)^$AE$25)</f>
        <v>1290.492</v>
      </c>
      <c r="AA140" s="604" t="n">
        <f aca="false">((AA$67-$H$4)/1000)*$R$25*(($C$8/70)^$AE$25)</f>
        <v>1351.944</v>
      </c>
      <c r="AB140" s="604" t="n">
        <f aca="false">((AB$67-$H$4)/1000)*$R$25*(($C$8/70)^$AE$25)</f>
        <v>1413.396</v>
      </c>
      <c r="AC140" s="604" t="n">
        <f aca="false">((AC$67-$H$4)/1000)*$R$25*(($C$8/70)^$AE$25)</f>
        <v>1474.848</v>
      </c>
      <c r="AD140" s="604" t="n">
        <f aca="false">((AD$67-$H$4)/1000)*$R$25*(($C$8/70)^$AE$25)</f>
        <v>1536.3</v>
      </c>
      <c r="AE140" s="604" t="n">
        <f aca="false">((AE$67-$H$4)/1000)*$R$25*(($C$8/70)^$AE$25)</f>
        <v>1597.752</v>
      </c>
      <c r="AF140" s="604" t="n">
        <f aca="false">((AF$67-$H$4)/1000)*$R$25*(($C$8/70)^$AE$25)</f>
        <v>1659.204</v>
      </c>
      <c r="AG140" s="604" t="n">
        <f aca="false">((AG$67-$H$4)/1000)*$R$25*(($C$8/70)^$AE$25)</f>
        <v>1720.656</v>
      </c>
      <c r="AH140" s="604" t="n">
        <f aca="false">((AH$67-$H$4)/1000)*$R$25*(($C$8/70)^$AE$25)</f>
        <v>1782.108</v>
      </c>
      <c r="AI140" s="604" t="n">
        <f aca="false">((AI$67-$H$4)/1000)*$R$25*(($C$8/70)^$AE$25)</f>
        <v>1843.56</v>
      </c>
      <c r="AJ140" s="604" t="n">
        <f aca="false">((AJ$67-$H$4)/1000)*$R$25*(($C$8/70)^$AE$25)</f>
        <v>1905.012</v>
      </c>
      <c r="AK140" s="604" t="n">
        <f aca="false">((AK$67-$H$4)/1000)*$R$25*(($C$8/70)^$AE$25)</f>
        <v>1966.464</v>
      </c>
      <c r="AL140" s="604" t="n">
        <f aca="false">((AL$67-$H$4)/1000)*$R$25*(($C$8/70)^$AE$25)</f>
        <v>2027.916</v>
      </c>
      <c r="AM140" s="604" t="n">
        <f aca="false">((AM$67-$H$4)/1000)*$R$25*(($C$8/70)^$AE$25)</f>
        <v>2089.368</v>
      </c>
      <c r="AN140" s="604" t="n">
        <f aca="false">((AN$67-$H$4)/1000)*$R$25*(($C$8/70)^$AE$25)</f>
        <v>2150.82</v>
      </c>
      <c r="AO140" s="604" t="n">
        <f aca="false">((AO$67-$H$4)/1000)*$R$25*(($C$8/70)^$AE$25)</f>
        <v>2212.272</v>
      </c>
      <c r="AP140" s="604" t="n">
        <f aca="false">((AP$67-$H$4)/1000)*$R$25*(($C$8/70)^$AE$25)</f>
        <v>2273.724</v>
      </c>
      <c r="AQ140" s="604" t="n">
        <f aca="false">((AQ$67-$H$4)/1000)*$R$25*(($C$8/70)^$AE$25)</f>
        <v>2335.176</v>
      </c>
      <c r="AR140" s="604" t="n">
        <f aca="false">((AR$67-$H$4)/1000)*$R$25*(($C$8/70)^$AE$25)</f>
        <v>2396.628</v>
      </c>
      <c r="AS140" s="604" t="n">
        <f aca="false">((AS$67-$H$4)/1000)*$R$25*(($C$8/70)^$AE$25)</f>
        <v>2458.08</v>
      </c>
      <c r="AT140" s="604" t="n">
        <f aca="false">((AT$67-$H$4)/1000)*$R$25*(($C$8/70)^$AE$25)</f>
        <v>2519.532</v>
      </c>
      <c r="AU140" s="604" t="n">
        <f aca="false">((AU$67-$H$4)/1000)*$R$25*(($C$8/70)^$AE$25)</f>
        <v>2580.984</v>
      </c>
      <c r="AV140" s="604" t="n">
        <f aca="false">((AV$67-$H$4)/1000)*$R$25*(($C$8/70)^$AE$25)</f>
        <v>2642.436</v>
      </c>
      <c r="AW140" s="604" t="n">
        <f aca="false">((AW$67-$H$4)/1000)*$R$25*(($C$8/70)^$AE$25)</f>
        <v>2703.888</v>
      </c>
      <c r="AX140" s="604" t="n">
        <f aca="false">((AX$67-$H$4)/1000)*$R$25*(($C$8/70)^$AE$25)</f>
        <v>2765.34</v>
      </c>
      <c r="AY140" s="604" t="n">
        <f aca="false">((AY$67-$H$4)/1000)*$R$25*(($C$8/70)^$AE$25)</f>
        <v>2826.792</v>
      </c>
      <c r="AZ140" s="604" t="n">
        <f aca="false">((AZ$67-$H$4)/1000)*$R$25*(($C$8/70)^$AE$25)</f>
        <v>2888.244</v>
      </c>
      <c r="BA140" s="604" t="n">
        <f aca="false">((BA$67-$H$4)/1000)*$R$25*(($C$8/70)^$AE$25)</f>
        <v>2949.696</v>
      </c>
      <c r="BB140" s="604" t="n">
        <f aca="false">((BB$67-$H$4)/1000)*$R$25*(($C$8/70)^$AE$25)</f>
        <v>3011.148</v>
      </c>
      <c r="BC140" s="604" t="n">
        <f aca="false">((BC$67-$H$4)/1000)*$R$25*(($C$8/70)^$AE$25)</f>
        <v>3072.6</v>
      </c>
      <c r="BD140" s="604" t="n">
        <f aca="false">((BD$67-$H$4)/1000)*$R$25*(($C$8/70)^$AE$25)</f>
        <v>3134.052</v>
      </c>
      <c r="BE140" s="604" t="n">
        <f aca="false">((BE$67-$H$4)/1000)*$R$25*(($C$8/70)^$AE$25)</f>
        <v>3195.504</v>
      </c>
      <c r="BF140" s="604" t="n">
        <f aca="false">((BF$67-$H$4)/1000)*$R$25*(($C$8/70)^$AE$25)</f>
        <v>3256.956</v>
      </c>
    </row>
    <row r="141" customFormat="false" ht="15.75" hidden="false" customHeight="false" outlineLevel="0" collapsed="false">
      <c r="A141" s="472"/>
      <c r="B141" s="605" t="s">
        <v>326</v>
      </c>
      <c r="C141" s="605"/>
      <c r="D141" s="602" t="s">
        <v>246</v>
      </c>
      <c r="E141" s="603" t="n">
        <v>150</v>
      </c>
      <c r="F141" s="603" t="n">
        <v>400</v>
      </c>
      <c r="G141" s="606" t="s">
        <v>313</v>
      </c>
      <c r="H141" s="607" t="n">
        <f aca="false">((H$67-$H$4)/1000)*$S$25*(($C$8/70)^$AE$25)</f>
        <v>204.84</v>
      </c>
      <c r="I141" s="607" t="n">
        <f aca="false">((I$67-$H$4)/1000)*$S$25*(($C$8/70)^$AE$25)</f>
        <v>273.12</v>
      </c>
      <c r="J141" s="607" t="n">
        <f aca="false">((J$67-$H$4)/1000)*$S$25*(($C$8/70)^$AE$25)</f>
        <v>341.4</v>
      </c>
      <c r="K141" s="607" t="n">
        <f aca="false">((K$67-$H$4)/1000)*$S$25*(($C$8/70)^$AE$25)</f>
        <v>409.68</v>
      </c>
      <c r="L141" s="607" t="n">
        <f aca="false">((L$67-$H$4)/1000)*$S$25*(($C$8/70)^$AE$25)</f>
        <v>477.96</v>
      </c>
      <c r="M141" s="607" t="n">
        <f aca="false">((M$67-$H$4)/1000)*$S$25*(($C$8/70)^$AE$25)</f>
        <v>546.24</v>
      </c>
      <c r="N141" s="607" t="n">
        <f aca="false">((N$67-$H$4)/1000)*$S$25*(($C$8/70)^$AE$25)</f>
        <v>614.52</v>
      </c>
      <c r="O141" s="607" t="n">
        <f aca="false">((O$67-$H$4)/1000)*$S$25*(($C$8/70)^$AE$25)</f>
        <v>682.8</v>
      </c>
      <c r="P141" s="607" t="n">
        <f aca="false">((P$67-$H$4)/1000)*$S$25*(($C$8/70)^$AE$25)</f>
        <v>751.08</v>
      </c>
      <c r="Q141" s="607" t="n">
        <f aca="false">((Q$67-$H$4)/1000)*$S$25*(($C$8/70)^$AE$25)</f>
        <v>819.36</v>
      </c>
      <c r="R141" s="607" t="n">
        <f aca="false">((R$67-$H$4)/1000)*$S$25*(($C$8/70)^$AE$25)</f>
        <v>887.64</v>
      </c>
      <c r="S141" s="607" t="n">
        <f aca="false">((S$67-$H$4)/1000)*$S$25*(($C$8/70)^$AE$25)</f>
        <v>955.92</v>
      </c>
      <c r="T141" s="607" t="n">
        <f aca="false">((T$67-$H$4)/1000)*$S$25*(($C$8/70)^$AE$25)</f>
        <v>1024.2</v>
      </c>
      <c r="U141" s="607" t="n">
        <f aca="false">((U$67-$H$4)/1000)*$S$25*(($C$8/70)^$AE$25)</f>
        <v>1092.48</v>
      </c>
      <c r="V141" s="607" t="n">
        <f aca="false">((V$67-$H$4)/1000)*$S$25*(($C$8/70)^$AE$25)</f>
        <v>1160.76</v>
      </c>
      <c r="W141" s="607" t="n">
        <f aca="false">((W$67-$H$4)/1000)*$S$25*(($C$8/70)^$AE$25)</f>
        <v>1229.04</v>
      </c>
      <c r="X141" s="607" t="n">
        <f aca="false">((X$67-$H$4)/1000)*$S$25*(($C$8/70)^$AE$25)</f>
        <v>1297.32</v>
      </c>
      <c r="Y141" s="607" t="n">
        <f aca="false">((Y$67-$H$4)/1000)*$S$25*(($C$8/70)^$AE$25)</f>
        <v>1365.6</v>
      </c>
      <c r="Z141" s="607" t="n">
        <f aca="false">((Z$67-$H$4)/1000)*$S$25*(($C$8/70)^$AE$25)</f>
        <v>1433.88</v>
      </c>
      <c r="AA141" s="607" t="n">
        <f aca="false">((AA$67-$H$4)/1000)*$S$25*(($C$8/70)^$AE$25)</f>
        <v>1502.16</v>
      </c>
      <c r="AB141" s="607" t="n">
        <f aca="false">((AB$67-$H$4)/1000)*$S$25*(($C$8/70)^$AE$25)</f>
        <v>1570.44</v>
      </c>
      <c r="AC141" s="607" t="n">
        <f aca="false">((AC$67-$H$4)/1000)*$S$25*(($C$8/70)^$AE$25)</f>
        <v>1638.72</v>
      </c>
      <c r="AD141" s="607" t="n">
        <f aca="false">((AD$67-$H$4)/1000)*$S$25*(($C$8/70)^$AE$25)</f>
        <v>1707</v>
      </c>
      <c r="AE141" s="607" t="n">
        <f aca="false">((AE$67-$H$4)/1000)*$S$25*(($C$8/70)^$AE$25)</f>
        <v>1775.28</v>
      </c>
      <c r="AF141" s="607" t="n">
        <f aca="false">((AF$67-$H$4)/1000)*$S$25*(($C$8/70)^$AE$25)</f>
        <v>1843.56</v>
      </c>
      <c r="AG141" s="607" t="n">
        <f aca="false">((AG$67-$H$4)/1000)*$S$25*(($C$8/70)^$AE$25)</f>
        <v>1911.84</v>
      </c>
      <c r="AH141" s="607" t="n">
        <f aca="false">((AH$67-$H$4)/1000)*$S$25*(($C$8/70)^$AE$25)</f>
        <v>1980.12</v>
      </c>
      <c r="AI141" s="607" t="n">
        <f aca="false">((AI$67-$H$4)/1000)*$S$25*(($C$8/70)^$AE$25)</f>
        <v>2048.4</v>
      </c>
      <c r="AJ141" s="607" t="n">
        <f aca="false">((AJ$67-$H$4)/1000)*$S$25*(($C$8/70)^$AE$25)</f>
        <v>2116.68</v>
      </c>
      <c r="AK141" s="607" t="n">
        <f aca="false">((AK$67-$H$4)/1000)*$S$25*(($C$8/70)^$AE$25)</f>
        <v>2184.96</v>
      </c>
      <c r="AL141" s="607" t="n">
        <f aca="false">((AL$67-$H$4)/1000)*$S$25*(($C$8/70)^$AE$25)</f>
        <v>2253.24</v>
      </c>
      <c r="AM141" s="607" t="n">
        <f aca="false">((AM$67-$H$4)/1000)*$S$25*(($C$8/70)^$AE$25)</f>
        <v>2321.52</v>
      </c>
      <c r="AN141" s="607" t="n">
        <f aca="false">((AN$67-$H$4)/1000)*$S$25*(($C$8/70)^$AE$25)</f>
        <v>2389.8</v>
      </c>
      <c r="AO141" s="607" t="n">
        <f aca="false">((AO$67-$H$4)/1000)*$S$25*(($C$8/70)^$AE$25)</f>
        <v>2458.08</v>
      </c>
      <c r="AP141" s="607" t="n">
        <f aca="false">((AP$67-$H$4)/1000)*$S$25*(($C$8/70)^$AE$25)</f>
        <v>2526.36</v>
      </c>
      <c r="AQ141" s="607" t="n">
        <f aca="false">((AQ$67-$H$4)/1000)*$S$25*(($C$8/70)^$AE$25)</f>
        <v>2594.64</v>
      </c>
      <c r="AR141" s="607" t="n">
        <f aca="false">((AR$67-$H$4)/1000)*$S$25*(($C$8/70)^$AE$25)</f>
        <v>2662.92</v>
      </c>
      <c r="AS141" s="607" t="n">
        <f aca="false">((AS$67-$H$4)/1000)*$S$25*(($C$8/70)^$AE$25)</f>
        <v>2731.2</v>
      </c>
      <c r="AT141" s="607" t="n">
        <f aca="false">((AT$67-$H$4)/1000)*$S$25*(($C$8/70)^$AE$25)</f>
        <v>2799.48</v>
      </c>
      <c r="AU141" s="607" t="n">
        <f aca="false">((AU$67-$H$4)/1000)*$S$25*(($C$8/70)^$AE$25)</f>
        <v>2867.76</v>
      </c>
      <c r="AV141" s="607" t="n">
        <f aca="false">((AV$67-$H$4)/1000)*$S$25*(($C$8/70)^$AE$25)</f>
        <v>2936.04</v>
      </c>
      <c r="AW141" s="607" t="n">
        <f aca="false">((AW$67-$H$4)/1000)*$S$25*(($C$8/70)^$AE$25)</f>
        <v>3004.32</v>
      </c>
      <c r="AX141" s="607" t="n">
        <f aca="false">((AX$67-$H$4)/1000)*$S$25*(($C$8/70)^$AE$25)</f>
        <v>3072.6</v>
      </c>
      <c r="AY141" s="607" t="n">
        <f aca="false">((AY$67-$H$4)/1000)*$S$25*(($C$8/70)^$AE$25)</f>
        <v>3140.88</v>
      </c>
      <c r="AZ141" s="607" t="n">
        <f aca="false">((AZ$67-$H$4)/1000)*$S$25*(($C$8/70)^$AE$25)</f>
        <v>3209.16</v>
      </c>
      <c r="BA141" s="607" t="n">
        <f aca="false">((BA$67-$H$4)/1000)*$S$25*(($C$8/70)^$AE$25)</f>
        <v>3277.44</v>
      </c>
      <c r="BB141" s="607" t="n">
        <f aca="false">((BB$67-$H$4)/1000)*$S$25*(($C$8/70)^$AE$25)</f>
        <v>3345.72</v>
      </c>
      <c r="BC141" s="607" t="n">
        <f aca="false">((BC$67-$H$4)/1000)*$S$25*(($C$8/70)^$AE$25)</f>
        <v>3414</v>
      </c>
      <c r="BD141" s="607" t="n">
        <f aca="false">((BD$67-$H$4)/1000)*$S$25*(($C$8/70)^$AE$25)</f>
        <v>3482.28</v>
      </c>
      <c r="BE141" s="607" t="n">
        <f aca="false">((BE$67-$H$4)/1000)*$S$25*(($C$8/70)^$AE$25)</f>
        <v>3550.56</v>
      </c>
      <c r="BF141" s="607" t="n">
        <f aca="false">((BF$67-$H$4)/1000)*$S$25*(($C$8/70)^$AE$25)</f>
        <v>3618.84</v>
      </c>
    </row>
    <row r="142" customFormat="false" ht="15" hidden="false" customHeight="false" outlineLevel="0" collapsed="false">
      <c r="A142" s="472"/>
      <c r="B142" s="608" t="s">
        <v>327</v>
      </c>
      <c r="C142" s="608"/>
      <c r="D142" s="609" t="s">
        <v>246</v>
      </c>
      <c r="E142" s="610" t="n">
        <v>200</v>
      </c>
      <c r="F142" s="610" t="n">
        <v>260</v>
      </c>
      <c r="G142" s="609" t="s">
        <v>307</v>
      </c>
      <c r="H142" s="611" t="n">
        <f aca="false">((H$67-$H$4)/1000)*$M$26*(($C$8/70)^$Y$26)</f>
        <v>155.827142340912</v>
      </c>
      <c r="I142" s="611" t="n">
        <f aca="false">((I$67-$H$4)/1000)*$M$26*(($C$8/70)^$Y$26)</f>
        <v>207.769523121216</v>
      </c>
      <c r="J142" s="611" t="n">
        <f aca="false">((J$67-$H$4)/1000)*$M$26*(($C$8/70)^$Y$26)</f>
        <v>259.71190390152</v>
      </c>
      <c r="K142" s="611" t="n">
        <f aca="false">((K$67-$H$4)/1000)*$M$26*(($C$8/70)^$Y$26)</f>
        <v>311.654284681824</v>
      </c>
      <c r="L142" s="611" t="n">
        <f aca="false">((L$67-$H$4)/1000)*$M$26*(($C$8/70)^$Y$26)</f>
        <v>363.596665462128</v>
      </c>
      <c r="M142" s="611" t="n">
        <f aca="false">((M$67-$H$4)/1000)*$M$26*(($C$8/70)^$Y$26)</f>
        <v>415.539046242432</v>
      </c>
      <c r="N142" s="611" t="n">
        <f aca="false">((N$67-$H$4)/1000)*$M$26*(($C$8/70)^$Y$26)</f>
        <v>467.481427022736</v>
      </c>
      <c r="O142" s="611" t="n">
        <f aca="false">((O$67-$H$4)/1000)*$M$26*(($C$8/70)^$Y$26)</f>
        <v>519.42380780304</v>
      </c>
      <c r="P142" s="611" t="n">
        <f aca="false">((P$67-$H$4)/1000)*$M$26*(($C$8/70)^$Y$26)</f>
        <v>571.366188583344</v>
      </c>
      <c r="Q142" s="611" t="n">
        <f aca="false">((Q$67-$H$4)/1000)*$M$26*(($C$8/70)^$Y$26)</f>
        <v>623.308569363648</v>
      </c>
      <c r="R142" s="611" t="n">
        <f aca="false">((R$67-$H$4)/1000)*$M$26*(($C$8/70)^$Y$26)</f>
        <v>675.250950143952</v>
      </c>
      <c r="S142" s="611" t="n">
        <f aca="false">((S$67-$H$4)/1000)*$M$26*(($C$8/70)^$Y$26)</f>
        <v>727.193330924256</v>
      </c>
      <c r="T142" s="611" t="n">
        <f aca="false">((T$67-$H$4)/1000)*$M$26*(($C$8/70)^$Y$26)</f>
        <v>779.13571170456</v>
      </c>
      <c r="U142" s="611" t="n">
        <f aca="false">((U$67-$H$4)/1000)*$M$26*(($C$8/70)^$Y$26)</f>
        <v>831.078092484864</v>
      </c>
      <c r="V142" s="611" t="n">
        <f aca="false">((V$67-$H$4)/1000)*$M$26*(($C$8/70)^$Y$26)</f>
        <v>883.020473265168</v>
      </c>
      <c r="W142" s="611" t="n">
        <f aca="false">((W$67-$H$4)/1000)*$M$26*(($C$8/70)^$Y$26)</f>
        <v>934.962854045472</v>
      </c>
      <c r="X142" s="611" t="n">
        <f aca="false">((X$67-$H$4)/1000)*$M$26*(($C$8/70)^$Y$26)</f>
        <v>986.905234825776</v>
      </c>
      <c r="Y142" s="611" t="n">
        <f aca="false">((Y$67-$H$4)/1000)*$M$26*(($C$8/70)^$Y$26)</f>
        <v>1038.84761560608</v>
      </c>
      <c r="Z142" s="611" t="n">
        <f aca="false">((Z$67-$H$4)/1000)*$M$26*(($C$8/70)^$Y$26)</f>
        <v>1090.78999638638</v>
      </c>
      <c r="AA142" s="611" t="n">
        <f aca="false">((AA$67-$H$4)/1000)*$M$26*(($C$8/70)^$Y$26)</f>
        <v>1142.73237716669</v>
      </c>
      <c r="AB142" s="611" t="n">
        <f aca="false">((AB$67-$H$4)/1000)*$M$26*(($C$8/70)^$Y$26)</f>
        <v>1194.67475794699</v>
      </c>
      <c r="AC142" s="611" t="n">
        <f aca="false">((AC$67-$H$4)/1000)*$M$26*(($C$8/70)^$Y$26)</f>
        <v>1246.6171387273</v>
      </c>
      <c r="AD142" s="611" t="n">
        <f aca="false">((AD$67-$H$4)/1000)*$M$26*(($C$8/70)^$Y$26)</f>
        <v>1298.5595195076</v>
      </c>
      <c r="AE142" s="611" t="n">
        <f aca="false">((AE$67-$H$4)/1000)*$M$26*(($C$8/70)^$Y$26)</f>
        <v>1350.5019002879</v>
      </c>
      <c r="AF142" s="611" t="n">
        <f aca="false">((AF$67-$H$4)/1000)*$M$26*(($C$8/70)^$Y$26)</f>
        <v>1402.44428106821</v>
      </c>
      <c r="AG142" s="611" t="n">
        <f aca="false">((AG$67-$H$4)/1000)*$M$26*(($C$8/70)^$Y$26)</f>
        <v>1454.38666184851</v>
      </c>
      <c r="AH142" s="611" t="n">
        <f aca="false">((AH$67-$H$4)/1000)*$M$26*(($C$8/70)^$Y$26)</f>
        <v>1506.32904262882</v>
      </c>
      <c r="AI142" s="611" t="n">
        <f aca="false">((AI$67-$H$4)/1000)*$M$26*(($C$8/70)^$Y$26)</f>
        <v>1558.27142340912</v>
      </c>
      <c r="AJ142" s="611" t="n">
        <f aca="false">((AJ$67-$H$4)/1000)*$M$26*(($C$8/70)^$Y$26)</f>
        <v>1610.21380418942</v>
      </c>
      <c r="AK142" s="611" t="n">
        <f aca="false">((AK$67-$H$4)/1000)*$M$26*(($C$8/70)^$Y$26)</f>
        <v>1662.15618496973</v>
      </c>
      <c r="AL142" s="611" t="n">
        <f aca="false">((AL$67-$H$4)/1000)*$M$26*(($C$8/70)^$Y$26)</f>
        <v>1714.09856575003</v>
      </c>
      <c r="AM142" s="611" t="n">
        <f aca="false">((AM$67-$H$4)/1000)*$M$26*(($C$8/70)^$Y$26)</f>
        <v>1766.04094653034</v>
      </c>
      <c r="AN142" s="611" t="n">
        <f aca="false">((AN$67-$H$4)/1000)*$M$26*(($C$8/70)^$Y$26)</f>
        <v>1817.98332731064</v>
      </c>
      <c r="AO142" s="611" t="n">
        <f aca="false">((AO$67-$H$4)/1000)*$M$26*(($C$8/70)^$Y$26)</f>
        <v>1869.92570809094</v>
      </c>
      <c r="AP142" s="611" t="n">
        <f aca="false">((AP$67-$H$4)/1000)*$M$26*(($C$8/70)^$Y$26)</f>
        <v>1921.86808887125</v>
      </c>
      <c r="AQ142" s="611" t="n">
        <f aca="false">((AQ$67-$H$4)/1000)*$M$26*(($C$8/70)^$Y$26)</f>
        <v>1973.81046965155</v>
      </c>
      <c r="AR142" s="611" t="n">
        <f aca="false">((AR$67-$H$4)/1000)*$M$26*(($C$8/70)^$Y$26)</f>
        <v>2025.75285043186</v>
      </c>
      <c r="AS142" s="611" t="n">
        <f aca="false">((AS$67-$H$4)/1000)*$M$26*(($C$8/70)^$Y$26)</f>
        <v>2077.69523121216</v>
      </c>
      <c r="AT142" s="611" t="n">
        <f aca="false">((AT$67-$H$4)/1000)*$M$26*(($C$8/70)^$Y$26)</f>
        <v>2129.63761199246</v>
      </c>
      <c r="AU142" s="611" t="n">
        <f aca="false">((AU$67-$H$4)/1000)*$M$26*(($C$8/70)^$Y$26)</f>
        <v>2181.57999277277</v>
      </c>
      <c r="AV142" s="611" t="n">
        <f aca="false">((AV$67-$H$4)/1000)*$M$26*(($C$8/70)^$Y$26)</f>
        <v>2233.52237355307</v>
      </c>
      <c r="AW142" s="611" t="n">
        <f aca="false">((AW$67-$H$4)/1000)*$M$26*(($C$8/70)^$Y$26)</f>
        <v>2285.46475433338</v>
      </c>
      <c r="AX142" s="611" t="n">
        <f aca="false">((AX$67-$H$4)/1000)*$M$26*(($C$8/70)^$Y$26)</f>
        <v>2337.40713511368</v>
      </c>
      <c r="AY142" s="611" t="n">
        <f aca="false">((AY$67-$H$4)/1000)*$M$26*(($C$8/70)^$Y$26)</f>
        <v>2389.34951589398</v>
      </c>
      <c r="AZ142" s="611" t="n">
        <f aca="false">((AZ$67-$H$4)/1000)*$M$26*(($C$8/70)^$Y$26)</f>
        <v>2441.29189667429</v>
      </c>
      <c r="BA142" s="611" t="n">
        <f aca="false">((BA$67-$H$4)/1000)*$M$26*(($C$8/70)^$Y$26)</f>
        <v>2493.23427745459</v>
      </c>
      <c r="BB142" s="611" t="n">
        <f aca="false">((BB$67-$H$4)/1000)*$M$26*(($C$8/70)^$Y$26)</f>
        <v>2545.1766582349</v>
      </c>
      <c r="BC142" s="611" t="n">
        <f aca="false">((BC$67-$H$4)/1000)*$M$26*(($C$8/70)^$Y$26)</f>
        <v>2597.1190390152</v>
      </c>
      <c r="BD142" s="611" t="n">
        <f aca="false">((BD$67-$H$4)/1000)*$M$26*(($C$8/70)^$Y$26)</f>
        <v>2649.0614197955</v>
      </c>
      <c r="BE142" s="611" t="n">
        <f aca="false">((BE$67-$H$4)/1000)*$M$26*(($C$8/70)^$Y$26)</f>
        <v>2701.00380057581</v>
      </c>
      <c r="BF142" s="612" t="n">
        <f aca="false">((BF$67-$H$4)/1000)*$M$26*(($C$8/70)^$Y$26)</f>
        <v>2752.94618135611</v>
      </c>
    </row>
    <row r="143" customFormat="false" ht="15" hidden="false" customHeight="false" outlineLevel="0" collapsed="false">
      <c r="A143" s="472"/>
      <c r="B143" s="613" t="s">
        <v>328</v>
      </c>
      <c r="C143" s="613"/>
      <c r="D143" s="614" t="s">
        <v>246</v>
      </c>
      <c r="E143" s="615" t="n">
        <v>200</v>
      </c>
      <c r="F143" s="615" t="n">
        <v>300</v>
      </c>
      <c r="G143" s="614" t="s">
        <v>307</v>
      </c>
      <c r="H143" s="616" t="n">
        <f aca="false">((H$67-$H$4)/1000)*$N$26*(($C$8/70)^$Z$26)</f>
        <v>166.912125827603</v>
      </c>
      <c r="I143" s="616" t="n">
        <f aca="false">((I$67-$H$4)/1000)*$N$26*(($C$8/70)^$Z$26)</f>
        <v>222.549501103471</v>
      </c>
      <c r="J143" s="616" t="n">
        <f aca="false">((J$67-$H$4)/1000)*$N$26*(($C$8/70)^$Z$26)</f>
        <v>278.186876379339</v>
      </c>
      <c r="K143" s="616" t="n">
        <f aca="false">((K$67-$H$4)/1000)*$N$26*(($C$8/70)^$Z$26)</f>
        <v>333.824251655207</v>
      </c>
      <c r="L143" s="616" t="n">
        <f aca="false">((L$67-$H$4)/1000)*$N$26*(($C$8/70)^$Z$26)</f>
        <v>389.461626931075</v>
      </c>
      <c r="M143" s="616" t="n">
        <f aca="false">((M$67-$H$4)/1000)*$N$26*(($C$8/70)^$Z$26)</f>
        <v>445.099002206943</v>
      </c>
      <c r="N143" s="616" t="n">
        <f aca="false">((N$67-$H$4)/1000)*$N$26*(($C$8/70)^$Z$26)</f>
        <v>500.73637748281</v>
      </c>
      <c r="O143" s="616" t="n">
        <f aca="false">((O$67-$H$4)/1000)*$N$26*(($C$8/70)^$Z$26)</f>
        <v>556.373752758678</v>
      </c>
      <c r="P143" s="616" t="n">
        <f aca="false">((P$67-$H$4)/1000)*$N$26*(($C$8/70)^$Z$26)</f>
        <v>612.011128034546</v>
      </c>
      <c r="Q143" s="616" t="n">
        <f aca="false">((Q$67-$H$4)/1000)*$N$26*(($C$8/70)^$Z$26)</f>
        <v>667.648503310414</v>
      </c>
      <c r="R143" s="616" t="n">
        <f aca="false">((R$67-$H$4)/1000)*$N$26*(($C$8/70)^$Z$26)</f>
        <v>723.285878586282</v>
      </c>
      <c r="S143" s="616" t="n">
        <f aca="false">((S$67-$H$4)/1000)*$N$26*(($C$8/70)^$Z$26)</f>
        <v>778.923253862149</v>
      </c>
      <c r="T143" s="616" t="n">
        <f aca="false">((T$67-$H$4)/1000)*$N$26*(($C$8/70)^$Z$26)</f>
        <v>834.560629138017</v>
      </c>
      <c r="U143" s="616" t="n">
        <f aca="false">((U$67-$H$4)/1000)*$N$26*(($C$8/70)^$Z$26)</f>
        <v>890.198004413885</v>
      </c>
      <c r="V143" s="616" t="n">
        <f aca="false">((V$67-$H$4)/1000)*$N$26*(($C$8/70)^$Z$26)</f>
        <v>945.835379689753</v>
      </c>
      <c r="W143" s="616" t="n">
        <f aca="false">((W$67-$H$4)/1000)*$N$26*(($C$8/70)^$Z$26)</f>
        <v>1001.47275496562</v>
      </c>
      <c r="X143" s="616" t="n">
        <f aca="false">((X$67-$H$4)/1000)*$N$26*(($C$8/70)^$Z$26)</f>
        <v>1057.11013024149</v>
      </c>
      <c r="Y143" s="616" t="n">
        <f aca="false">((Y$67-$H$4)/1000)*$N$26*(($C$8/70)^$Z$26)</f>
        <v>1112.74750551736</v>
      </c>
      <c r="Z143" s="616" t="n">
        <f aca="false">((Z$67-$H$4)/1000)*$N$26*(($C$8/70)^$Z$26)</f>
        <v>1168.38488079322</v>
      </c>
      <c r="AA143" s="616" t="n">
        <f aca="false">((AA$67-$H$4)/1000)*$N$26*(($C$8/70)^$Z$26)</f>
        <v>1224.02225606909</v>
      </c>
      <c r="AB143" s="616" t="n">
        <f aca="false">((AB$67-$H$4)/1000)*$N$26*(($C$8/70)^$Z$26)</f>
        <v>1279.65963134496</v>
      </c>
      <c r="AC143" s="616" t="n">
        <f aca="false">((AC$67-$H$4)/1000)*$N$26*(($C$8/70)^$Z$26)</f>
        <v>1335.29700662083</v>
      </c>
      <c r="AD143" s="616" t="n">
        <f aca="false">((AD$67-$H$4)/1000)*$N$26*(($C$8/70)^$Z$26)</f>
        <v>1390.9343818967</v>
      </c>
      <c r="AE143" s="616" t="n">
        <f aca="false">((AE$67-$H$4)/1000)*$N$26*(($C$8/70)^$Z$26)</f>
        <v>1446.57175717256</v>
      </c>
      <c r="AF143" s="616" t="n">
        <f aca="false">((AF$67-$H$4)/1000)*$N$26*(($C$8/70)^$Z$26)</f>
        <v>1502.20913244843</v>
      </c>
      <c r="AG143" s="616" t="n">
        <f aca="false">((AG$67-$H$4)/1000)*$N$26*(($C$8/70)^$Z$26)</f>
        <v>1557.8465077243</v>
      </c>
      <c r="AH143" s="616" t="n">
        <f aca="false">((AH$67-$H$4)/1000)*$N$26*(($C$8/70)^$Z$26)</f>
        <v>1613.48388300017</v>
      </c>
      <c r="AI143" s="616" t="n">
        <f aca="false">((AI$67-$H$4)/1000)*$N$26*(($C$8/70)^$Z$26)</f>
        <v>1669.12125827603</v>
      </c>
      <c r="AJ143" s="616" t="n">
        <f aca="false">((AJ$67-$H$4)/1000)*$N$26*(($C$8/70)^$Z$26)</f>
        <v>1724.7586335519</v>
      </c>
      <c r="AK143" s="616" t="n">
        <f aca="false">((AK$67-$H$4)/1000)*$N$26*(($C$8/70)^$Z$26)</f>
        <v>1780.39600882777</v>
      </c>
      <c r="AL143" s="616" t="n">
        <f aca="false">((AL$67-$H$4)/1000)*$N$26*(($C$8/70)^$Z$26)</f>
        <v>1836.03338410364</v>
      </c>
      <c r="AM143" s="616" t="n">
        <f aca="false">((AM$67-$H$4)/1000)*$N$26*(($C$8/70)^$Z$26)</f>
        <v>1891.67075937951</v>
      </c>
      <c r="AN143" s="616" t="n">
        <f aca="false">((AN$67-$H$4)/1000)*$N$26*(($C$8/70)^$Z$26)</f>
        <v>1947.30813465537</v>
      </c>
      <c r="AO143" s="616" t="n">
        <f aca="false">((AO$67-$H$4)/1000)*$N$26*(($C$8/70)^$Z$26)</f>
        <v>2002.94550993124</v>
      </c>
      <c r="AP143" s="616" t="n">
        <f aca="false">((AP$67-$H$4)/1000)*$N$26*(($C$8/70)^$Z$26)</f>
        <v>2058.58288520711</v>
      </c>
      <c r="AQ143" s="616" t="n">
        <f aca="false">((AQ$67-$H$4)/1000)*$N$26*(($C$8/70)^$Z$26)</f>
        <v>2114.22026048298</v>
      </c>
      <c r="AR143" s="616" t="n">
        <f aca="false">((AR$67-$H$4)/1000)*$N$26*(($C$8/70)^$Z$26)</f>
        <v>2169.85763575884</v>
      </c>
      <c r="AS143" s="616" t="n">
        <f aca="false">((AS$67-$H$4)/1000)*$N$26*(($C$8/70)^$Z$26)</f>
        <v>2225.49501103471</v>
      </c>
      <c r="AT143" s="616" t="n">
        <f aca="false">((AT$67-$H$4)/1000)*$N$26*(($C$8/70)^$Z$26)</f>
        <v>2281.13238631058</v>
      </c>
      <c r="AU143" s="616" t="n">
        <f aca="false">((AU$67-$H$4)/1000)*$N$26*(($C$8/70)^$Z$26)</f>
        <v>2336.76976158645</v>
      </c>
      <c r="AV143" s="616" t="n">
        <f aca="false">((AV$67-$H$4)/1000)*$N$26*(($C$8/70)^$Z$26)</f>
        <v>2392.40713686232</v>
      </c>
      <c r="AW143" s="616" t="n">
        <f aca="false">((AW$67-$H$4)/1000)*$N$26*(($C$8/70)^$Z$26)</f>
        <v>2448.04451213818</v>
      </c>
      <c r="AX143" s="616" t="n">
        <f aca="false">((AX$67-$H$4)/1000)*$N$26*(($C$8/70)^$Z$26)</f>
        <v>2503.68188741405</v>
      </c>
      <c r="AY143" s="616" t="n">
        <f aca="false">((AY$67-$H$4)/1000)*$N$26*(($C$8/70)^$Z$26)</f>
        <v>2559.31926268992</v>
      </c>
      <c r="AZ143" s="616" t="n">
        <f aca="false">((AZ$67-$H$4)/1000)*$N$26*(($C$8/70)^$Z$26)</f>
        <v>2614.95663796579</v>
      </c>
      <c r="BA143" s="616" t="n">
        <f aca="false">((BA$67-$H$4)/1000)*$N$26*(($C$8/70)^$Z$26)</f>
        <v>2670.59401324165</v>
      </c>
      <c r="BB143" s="616" t="n">
        <f aca="false">((BB$67-$H$4)/1000)*$N$26*(($C$8/70)^$Z$26)</f>
        <v>2726.23138851752</v>
      </c>
      <c r="BC143" s="616" t="n">
        <f aca="false">((BC$67-$H$4)/1000)*$N$26*(($C$8/70)^$Z$26)</f>
        <v>2781.86876379339</v>
      </c>
      <c r="BD143" s="616" t="n">
        <f aca="false">((BD$67-$H$4)/1000)*$N$26*(($C$8/70)^$Z$26)</f>
        <v>2837.50613906926</v>
      </c>
      <c r="BE143" s="616" t="n">
        <f aca="false">((BE$67-$H$4)/1000)*$N$26*(($C$8/70)^$Z$26)</f>
        <v>2893.14351434513</v>
      </c>
      <c r="BF143" s="617" t="n">
        <f aca="false">((BF$67-$H$4)/1000)*$N$26*(($C$8/70)^$Z$26)</f>
        <v>2948.78088962099</v>
      </c>
    </row>
    <row r="144" customFormat="false" ht="15.75" hidden="false" customHeight="false" outlineLevel="0" collapsed="false">
      <c r="A144" s="472"/>
      <c r="B144" s="618" t="s">
        <v>329</v>
      </c>
      <c r="C144" s="618"/>
      <c r="D144" s="619" t="s">
        <v>246</v>
      </c>
      <c r="E144" s="620" t="n">
        <v>200</v>
      </c>
      <c r="F144" s="620" t="n">
        <v>360</v>
      </c>
      <c r="G144" s="619" t="s">
        <v>313</v>
      </c>
      <c r="H144" s="621" t="n">
        <f aca="false">((H$67-$H$4)/1000)*$Q$26*(($C$8/70)^$AC$26)</f>
        <v>281.147612426259</v>
      </c>
      <c r="I144" s="621" t="n">
        <f aca="false">((I$67-$H$4)/1000)*$Q$26*(($C$8/70)^$AC$26)</f>
        <v>374.863483235012</v>
      </c>
      <c r="J144" s="621" t="n">
        <f aca="false">((J$67-$H$4)/1000)*$Q$26*(($C$8/70)^$AC$26)</f>
        <v>468.579354043765</v>
      </c>
      <c r="K144" s="621" t="n">
        <f aca="false">((K$67-$H$4)/1000)*$Q$26*(($C$8/70)^$AC$26)</f>
        <v>562.295224852518</v>
      </c>
      <c r="L144" s="621" t="n">
        <f aca="false">((L$67-$H$4)/1000)*$Q$26*(($C$8/70)^$AC$26)</f>
        <v>656.011095661271</v>
      </c>
      <c r="M144" s="621" t="n">
        <f aca="false">((M$67-$H$4)/1000)*$Q$26*(($C$8/70)^$AC$26)</f>
        <v>749.726966470024</v>
      </c>
      <c r="N144" s="621" t="n">
        <f aca="false">((N$67-$H$4)/1000)*$Q$26*(($C$8/70)^$AC$26)</f>
        <v>843.442837278777</v>
      </c>
      <c r="O144" s="621" t="n">
        <f aca="false">((O$67-$H$4)/1000)*$Q$26*(($C$8/70)^$AC$26)</f>
        <v>937.15870808753</v>
      </c>
      <c r="P144" s="621" t="n">
        <f aca="false">((P$67-$H$4)/1000)*$Q$26*(($C$8/70)^$AC$26)</f>
        <v>1030.87457889628</v>
      </c>
      <c r="Q144" s="621" t="n">
        <f aca="false">((Q$67-$H$4)/1000)*$Q$26*(($C$8/70)^$AC$26)</f>
        <v>1124.59044970504</v>
      </c>
      <c r="R144" s="621" t="n">
        <f aca="false">((R$67-$H$4)/1000)*$Q$26*(($C$8/70)^$AC$26)</f>
        <v>1218.30632051379</v>
      </c>
      <c r="S144" s="621" t="n">
        <f aca="false">((S$67-$H$4)/1000)*$Q$26*(($C$8/70)^$AC$26)</f>
        <v>1312.02219132254</v>
      </c>
      <c r="T144" s="621" t="n">
        <f aca="false">((T$67-$H$4)/1000)*$Q$26*(($C$8/70)^$AC$26)</f>
        <v>1405.7380621313</v>
      </c>
      <c r="U144" s="621" t="n">
        <f aca="false">((U$67-$H$4)/1000)*$Q$26*(($C$8/70)^$AC$26)</f>
        <v>1499.45393294005</v>
      </c>
      <c r="V144" s="621" t="n">
        <f aca="false">((V$67-$H$4)/1000)*$Q$26*(($C$8/70)^$AC$26)</f>
        <v>1593.1698037488</v>
      </c>
      <c r="W144" s="621" t="n">
        <f aca="false">((W$67-$H$4)/1000)*$Q$26*(($C$8/70)^$AC$26)</f>
        <v>1686.88567455755</v>
      </c>
      <c r="X144" s="621" t="n">
        <f aca="false">((X$67-$H$4)/1000)*$Q$26*(($C$8/70)^$AC$26)</f>
        <v>1780.60154536631</v>
      </c>
      <c r="Y144" s="621" t="n">
        <f aca="false">((Y$67-$H$4)/1000)*$Q$26*(($C$8/70)^$AC$26)</f>
        <v>1874.31741617506</v>
      </c>
      <c r="Z144" s="621" t="n">
        <f aca="false">((Z$67-$H$4)/1000)*$Q$26*(($C$8/70)^$AC$26)</f>
        <v>1968.03328698381</v>
      </c>
      <c r="AA144" s="621" t="n">
        <f aca="false">((AA$67-$H$4)/1000)*$Q$26*(($C$8/70)^$AC$26)</f>
        <v>2061.74915779257</v>
      </c>
      <c r="AB144" s="621" t="n">
        <f aca="false">((AB$67-$H$4)/1000)*$Q$26*(($C$8/70)^$AC$26)</f>
        <v>2155.46502860132</v>
      </c>
      <c r="AC144" s="621" t="n">
        <f aca="false">((AC$67-$H$4)/1000)*$Q$26*(($C$8/70)^$AC$26)</f>
        <v>2249.18089941007</v>
      </c>
      <c r="AD144" s="621" t="n">
        <f aca="false">((AD$67-$H$4)/1000)*$Q$26*(($C$8/70)^$AC$26)</f>
        <v>2342.89677021882</v>
      </c>
      <c r="AE144" s="621" t="n">
        <f aca="false">((AE$67-$H$4)/1000)*$Q$26*(($C$8/70)^$AC$26)</f>
        <v>2436.61264102758</v>
      </c>
      <c r="AF144" s="621" t="n">
        <f aca="false">((AF$67-$H$4)/1000)*$Q$26*(($C$8/70)^$AC$26)</f>
        <v>2530.32851183633</v>
      </c>
      <c r="AG144" s="621" t="n">
        <f aca="false">((AG$67-$H$4)/1000)*$Q$26*(($C$8/70)^$AC$26)</f>
        <v>2624.04438264508</v>
      </c>
      <c r="AH144" s="621" t="n">
        <f aca="false">((AH$67-$H$4)/1000)*$Q$26*(($C$8/70)^$AC$26)</f>
        <v>2717.76025345384</v>
      </c>
      <c r="AI144" s="621" t="n">
        <f aca="false">((AI$67-$H$4)/1000)*$Q$26*(($C$8/70)^$AC$26)</f>
        <v>2811.47612426259</v>
      </c>
      <c r="AJ144" s="621" t="n">
        <f aca="false">((AJ$67-$H$4)/1000)*$Q$26*(($C$8/70)^$AC$26)</f>
        <v>2905.19199507134</v>
      </c>
      <c r="AK144" s="621" t="n">
        <f aca="false">((AK$67-$H$4)/1000)*$Q$26*(($C$8/70)^$AC$26)</f>
        <v>2998.9078658801</v>
      </c>
      <c r="AL144" s="621" t="n">
        <f aca="false">((AL$67-$H$4)/1000)*$Q$26*(($C$8/70)^$AC$26)</f>
        <v>3092.62373668885</v>
      </c>
      <c r="AM144" s="621" t="n">
        <f aca="false">((AM$67-$H$4)/1000)*$Q$26*(($C$8/70)^$AC$26)</f>
        <v>3186.3396074976</v>
      </c>
      <c r="AN144" s="621" t="n">
        <f aca="false">((AN$67-$H$4)/1000)*$Q$26*(($C$8/70)^$AC$26)</f>
        <v>3280.05547830635</v>
      </c>
      <c r="AO144" s="621" t="n">
        <f aca="false">((AO$67-$H$4)/1000)*$Q$26*(($C$8/70)^$AC$26)</f>
        <v>3373.77134911511</v>
      </c>
      <c r="AP144" s="621" t="n">
        <f aca="false">((AP$67-$H$4)/1000)*$Q$26*(($C$8/70)^$AC$26)</f>
        <v>3467.48721992386</v>
      </c>
      <c r="AQ144" s="621" t="n">
        <f aca="false">((AQ$67-$H$4)/1000)*$Q$26*(($C$8/70)^$AC$26)</f>
        <v>3561.20309073261</v>
      </c>
      <c r="AR144" s="621" t="n">
        <f aca="false">((AR$67-$H$4)/1000)*$Q$26*(($C$8/70)^$AC$26)</f>
        <v>3654.91896154137</v>
      </c>
      <c r="AS144" s="621" t="n">
        <f aca="false">((AS$67-$H$4)/1000)*$Q$26*(($C$8/70)^$AC$26)</f>
        <v>3748.63483235012</v>
      </c>
      <c r="AT144" s="621" t="n">
        <f aca="false">((AT$67-$H$4)/1000)*$Q$26*(($C$8/70)^$AC$26)</f>
        <v>3842.35070315887</v>
      </c>
      <c r="AU144" s="621" t="n">
        <f aca="false">((AU$67-$H$4)/1000)*$Q$26*(($C$8/70)^$AC$26)</f>
        <v>3936.06657396763</v>
      </c>
      <c r="AV144" s="621" t="n">
        <f aca="false">((AV$67-$H$4)/1000)*$Q$26*(($C$8/70)^$AC$26)</f>
        <v>4029.78244477638</v>
      </c>
      <c r="AW144" s="621" t="n">
        <f aca="false">((AW$67-$H$4)/1000)*$Q$26*(($C$8/70)^$AC$26)</f>
        <v>4123.49831558513</v>
      </c>
      <c r="AX144" s="621" t="n">
        <f aca="false">((AX$67-$H$4)/1000)*$Q$26*(($C$8/70)^$AC$26)</f>
        <v>4217.21418639389</v>
      </c>
      <c r="AY144" s="621" t="n">
        <f aca="false">((AY$67-$H$4)/1000)*$Q$26*(($C$8/70)^$AC$26)</f>
        <v>4310.93005720264</v>
      </c>
      <c r="AZ144" s="621" t="n">
        <f aca="false">((AZ$67-$H$4)/1000)*$Q$26*(($C$8/70)^$AC$26)</f>
        <v>4404.64592801139</v>
      </c>
      <c r="BA144" s="621" t="n">
        <f aca="false">((BA$67-$H$4)/1000)*$Q$26*(($C$8/70)^$AC$26)</f>
        <v>4498.36179882014</v>
      </c>
      <c r="BB144" s="621" t="n">
        <f aca="false">((BB$67-$H$4)/1000)*$Q$26*(($C$8/70)^$AC$26)</f>
        <v>4592.0776696289</v>
      </c>
      <c r="BC144" s="621" t="n">
        <f aca="false">((BC$67-$H$4)/1000)*$Q$26*(($C$8/70)^$AC$26)</f>
        <v>4685.79354043765</v>
      </c>
      <c r="BD144" s="621" t="n">
        <f aca="false">((BD$67-$H$4)/1000)*$Q$26*(($C$8/70)^$AC$26)</f>
        <v>4779.5094112464</v>
      </c>
      <c r="BE144" s="621" t="n">
        <f aca="false">((BE$67-$H$4)/1000)*$Q$26*(($C$8/70)^$AC$26)</f>
        <v>4873.22528205516</v>
      </c>
      <c r="BF144" s="622" t="n">
        <f aca="false">((BF$67-$H$4)/1000)*$Q$26*(($C$8/70)^$AC$26)</f>
        <v>4966.94115286391</v>
      </c>
    </row>
    <row r="145" customFormat="false" ht="15" hidden="false" customHeight="false" outlineLevel="0" collapsed="false">
      <c r="A145" s="472"/>
      <c r="B145" s="623" t="s">
        <v>330</v>
      </c>
      <c r="C145" s="623"/>
      <c r="D145" s="624" t="s">
        <v>246</v>
      </c>
      <c r="E145" s="625" t="n">
        <v>300</v>
      </c>
      <c r="F145" s="625" t="n">
        <v>260</v>
      </c>
      <c r="G145" s="624" t="s">
        <v>307</v>
      </c>
      <c r="H145" s="626" t="n">
        <f aca="false">((H$67-$H$4)/1000)*$M$27*(($C$8/70)^$Y$27)</f>
        <v>179.07373239177</v>
      </c>
      <c r="I145" s="626" t="n">
        <f aca="false">((I$67-$H$4)/1000)*$M$27*(($C$8/70)^$Y$27)</f>
        <v>238.76497652236</v>
      </c>
      <c r="J145" s="626" t="n">
        <f aca="false">((J$67-$H$4)/1000)*$M$27*(($C$8/70)^$Y$27)</f>
        <v>298.45622065295</v>
      </c>
      <c r="K145" s="626" t="n">
        <f aca="false">((K$67-$H$4)/1000)*$M$27*(($C$8/70)^$Y$27)</f>
        <v>358.14746478354</v>
      </c>
      <c r="L145" s="626" t="n">
        <f aca="false">((L$67-$H$4)/1000)*$M$27*(($C$8/70)^$Y$27)</f>
        <v>417.83870891413</v>
      </c>
      <c r="M145" s="626" t="n">
        <f aca="false">((M$67-$H$4)/1000)*$M$27*(($C$8/70)^$Y$27)</f>
        <v>477.52995304472</v>
      </c>
      <c r="N145" s="626" t="n">
        <f aca="false">((N$67-$H$4)/1000)*$M$27*(($C$8/70)^$Y$27)</f>
        <v>537.22119717531</v>
      </c>
      <c r="O145" s="626" t="n">
        <f aca="false">((O$67-$H$4)/1000)*$M$27*(($C$8/70)^$Y$27)</f>
        <v>596.9124413059</v>
      </c>
      <c r="P145" s="626" t="n">
        <f aca="false">((P$67-$H$4)/1000)*$M$27*(($C$8/70)^$Y$27)</f>
        <v>656.60368543649</v>
      </c>
      <c r="Q145" s="626" t="n">
        <f aca="false">((Q$67-$H$4)/1000)*$M$27*(($C$8/70)^$Y$27)</f>
        <v>716.29492956708</v>
      </c>
      <c r="R145" s="626" t="n">
        <f aca="false">((R$67-$H$4)/1000)*$M$27*(($C$8/70)^$Y$27)</f>
        <v>775.98617369767</v>
      </c>
      <c r="S145" s="626" t="n">
        <f aca="false">((S$67-$H$4)/1000)*$M$27*(($C$8/70)^$Y$27)</f>
        <v>835.677417828259</v>
      </c>
      <c r="T145" s="626" t="n">
        <f aca="false">((T$67-$H$4)/1000)*$M$27*(($C$8/70)^$Y$27)</f>
        <v>895.368661958849</v>
      </c>
      <c r="U145" s="626" t="n">
        <f aca="false">((U$67-$H$4)/1000)*$M$27*(($C$8/70)^$Y$27)</f>
        <v>955.059906089439</v>
      </c>
      <c r="V145" s="626" t="n">
        <f aca="false">((V$67-$H$4)/1000)*$M$27*(($C$8/70)^$Y$27)</f>
        <v>1014.75115022003</v>
      </c>
      <c r="W145" s="626" t="n">
        <f aca="false">((W$67-$H$4)/1000)*$M$27*(($C$8/70)^$Y$27)</f>
        <v>1074.44239435062</v>
      </c>
      <c r="X145" s="626" t="n">
        <f aca="false">((X$67-$H$4)/1000)*$M$27*(($C$8/70)^$Y$27)</f>
        <v>1134.13363848121</v>
      </c>
      <c r="Y145" s="626" t="n">
        <f aca="false">((Y$67-$H$4)/1000)*$M$27*(($C$8/70)^$Y$27)</f>
        <v>1193.8248826118</v>
      </c>
      <c r="Z145" s="626" t="n">
        <f aca="false">((Z$67-$H$4)/1000)*$M$27*(($C$8/70)^$Y$27)</f>
        <v>1253.51612674239</v>
      </c>
      <c r="AA145" s="626" t="n">
        <f aca="false">((AA$67-$H$4)/1000)*$M$27*(($C$8/70)^$Y$27)</f>
        <v>1313.20737087298</v>
      </c>
      <c r="AB145" s="626" t="n">
        <f aca="false">((AB$67-$H$4)/1000)*$M$27*(($C$8/70)^$Y$27)</f>
        <v>1372.89861500357</v>
      </c>
      <c r="AC145" s="626" t="n">
        <f aca="false">((AC$67-$H$4)/1000)*$M$27*(($C$8/70)^$Y$27)</f>
        <v>1432.58985913416</v>
      </c>
      <c r="AD145" s="626" t="n">
        <f aca="false">((AD$67-$H$4)/1000)*$M$27*(($C$8/70)^$Y$27)</f>
        <v>1492.28110326475</v>
      </c>
      <c r="AE145" s="626" t="n">
        <f aca="false">((AE$67-$H$4)/1000)*$M$27*(($C$8/70)^$Y$27)</f>
        <v>1551.97234739534</v>
      </c>
      <c r="AF145" s="626" t="n">
        <f aca="false">((AF$67-$H$4)/1000)*$M$27*(($C$8/70)^$Y$27)</f>
        <v>1611.66359152593</v>
      </c>
      <c r="AG145" s="626" t="n">
        <f aca="false">((AG$67-$H$4)/1000)*$M$27*(($C$8/70)^$Y$27)</f>
        <v>1671.35483565652</v>
      </c>
      <c r="AH145" s="626" t="n">
        <f aca="false">((AH$67-$H$4)/1000)*$M$27*(($C$8/70)^$Y$27)</f>
        <v>1731.04607978711</v>
      </c>
      <c r="AI145" s="626" t="n">
        <f aca="false">((AI$67-$H$4)/1000)*$M$27*(($C$8/70)^$Y$27)</f>
        <v>1790.7373239177</v>
      </c>
      <c r="AJ145" s="626" t="n">
        <f aca="false">((AJ$67-$H$4)/1000)*$M$27*(($C$8/70)^$Y$27)</f>
        <v>1850.42856804829</v>
      </c>
      <c r="AK145" s="626" t="n">
        <f aca="false">((AK$67-$H$4)/1000)*$M$27*(($C$8/70)^$Y$27)</f>
        <v>1910.11981217888</v>
      </c>
      <c r="AL145" s="626" t="n">
        <f aca="false">((AL$67-$H$4)/1000)*$M$27*(($C$8/70)^$Y$27)</f>
        <v>1969.81105630947</v>
      </c>
      <c r="AM145" s="626" t="n">
        <f aca="false">((AM$67-$H$4)/1000)*$M$27*(($C$8/70)^$Y$27)</f>
        <v>2029.50230044006</v>
      </c>
      <c r="AN145" s="626" t="n">
        <f aca="false">((AN$67-$H$4)/1000)*$M$27*(($C$8/70)^$Y$27)</f>
        <v>2089.19354457065</v>
      </c>
      <c r="AO145" s="626" t="n">
        <f aca="false">((AO$67-$H$4)/1000)*$M$27*(($C$8/70)^$Y$27)</f>
        <v>2148.88478870124</v>
      </c>
      <c r="AP145" s="626" t="n">
        <f aca="false">((AP$67-$H$4)/1000)*$M$27*(($C$8/70)^$Y$27)</f>
        <v>2208.57603283183</v>
      </c>
      <c r="AQ145" s="626" t="n">
        <f aca="false">((AQ$67-$H$4)/1000)*$M$27*(($C$8/70)^$Y$27)</f>
        <v>2268.26727696242</v>
      </c>
      <c r="AR145" s="626" t="n">
        <f aca="false">((AR$67-$H$4)/1000)*$M$27*(($C$8/70)^$Y$27)</f>
        <v>2327.95852109301</v>
      </c>
      <c r="AS145" s="626" t="n">
        <f aca="false">((AS$67-$H$4)/1000)*$M$27*(($C$8/70)^$Y$27)</f>
        <v>2387.6497652236</v>
      </c>
      <c r="AT145" s="626" t="n">
        <f aca="false">((AT$67-$H$4)/1000)*$M$27*(($C$8/70)^$Y$27)</f>
        <v>2447.34100935419</v>
      </c>
      <c r="AU145" s="626" t="n">
        <f aca="false">((AU$67-$H$4)/1000)*$M$27*(($C$8/70)^$Y$27)</f>
        <v>2507.03225348478</v>
      </c>
      <c r="AV145" s="626" t="n">
        <f aca="false">((AV$67-$H$4)/1000)*$M$27*(($C$8/70)^$Y$27)</f>
        <v>2566.72349761537</v>
      </c>
      <c r="AW145" s="626" t="n">
        <f aca="false">((AW$67-$H$4)/1000)*$M$27*(($C$8/70)^$Y$27)</f>
        <v>2626.41474174596</v>
      </c>
      <c r="AX145" s="626" t="n">
        <f aca="false">((AX$67-$H$4)/1000)*$M$27*(($C$8/70)^$Y$27)</f>
        <v>2686.10598587655</v>
      </c>
      <c r="AY145" s="626" t="n">
        <f aca="false">((AY$67-$H$4)/1000)*$M$27*(($C$8/70)^$Y$27)</f>
        <v>2745.79723000714</v>
      </c>
      <c r="AZ145" s="626" t="n">
        <f aca="false">((AZ$67-$H$4)/1000)*$M$27*(($C$8/70)^$Y$27)</f>
        <v>2805.48847413773</v>
      </c>
      <c r="BA145" s="626" t="n">
        <f aca="false">((BA$67-$H$4)/1000)*$M$27*(($C$8/70)^$Y$27)</f>
        <v>2865.17971826832</v>
      </c>
      <c r="BB145" s="626" t="n">
        <f aca="false">((BB$67-$H$4)/1000)*$M$27*(($C$8/70)^$Y$27)</f>
        <v>2924.87096239891</v>
      </c>
      <c r="BC145" s="626" t="n">
        <f aca="false">((BC$67-$H$4)/1000)*$M$27*(($C$8/70)^$Y$27)</f>
        <v>2984.5622065295</v>
      </c>
      <c r="BD145" s="626" t="n">
        <f aca="false">((BD$67-$H$4)/1000)*$M$27*(($C$8/70)^$Y$27)</f>
        <v>3044.25345066009</v>
      </c>
      <c r="BE145" s="626" t="n">
        <f aca="false">((BE$67-$H$4)/1000)*$M$27*(($C$8/70)^$Y$27)</f>
        <v>3103.94469479068</v>
      </c>
      <c r="BF145" s="627" t="n">
        <f aca="false">((BF$67-$H$4)/1000)*$M$27*(($C$8/70)^$Y$27)</f>
        <v>3163.63593892127</v>
      </c>
    </row>
    <row r="146" customFormat="false" ht="15" hidden="false" customHeight="false" outlineLevel="0" collapsed="false">
      <c r="A146" s="472"/>
      <c r="B146" s="628" t="s">
        <v>331</v>
      </c>
      <c r="C146" s="628"/>
      <c r="D146" s="629" t="s">
        <v>246</v>
      </c>
      <c r="E146" s="630" t="n">
        <v>300</v>
      </c>
      <c r="F146" s="630" t="n">
        <v>300</v>
      </c>
      <c r="G146" s="629" t="s">
        <v>307</v>
      </c>
      <c r="H146" s="631" t="n">
        <f aca="false">((H$67-$H$4)/1000)*$N$27*(($C$8/70)^$Z$27)</f>
        <v>191.812394839421</v>
      </c>
      <c r="I146" s="631" t="n">
        <f aca="false">((I$67-$H$4)/1000)*$N$27*(($C$8/70)^$Z$27)</f>
        <v>255.749859785895</v>
      </c>
      <c r="J146" s="631" t="n">
        <f aca="false">((J$67-$H$4)/1000)*$N$27*(($C$8/70)^$Z$27)</f>
        <v>319.687324732369</v>
      </c>
      <c r="K146" s="631" t="n">
        <f aca="false">((K$67-$H$4)/1000)*$N$27*(($C$8/70)^$Z$27)</f>
        <v>383.624789678842</v>
      </c>
      <c r="L146" s="631" t="n">
        <f aca="false">((L$67-$H$4)/1000)*$N$27*(($C$8/70)^$Z$27)</f>
        <v>447.562254625316</v>
      </c>
      <c r="M146" s="631" t="n">
        <f aca="false">((M$67-$H$4)/1000)*$N$27*(($C$8/70)^$Z$27)</f>
        <v>511.49971957179</v>
      </c>
      <c r="N146" s="631" t="n">
        <f aca="false">((N$67-$H$4)/1000)*$N$27*(($C$8/70)^$Z$27)</f>
        <v>575.437184518263</v>
      </c>
      <c r="O146" s="631" t="n">
        <f aca="false">((O$67-$H$4)/1000)*$N$27*(($C$8/70)^$Z$27)</f>
        <v>639.374649464737</v>
      </c>
      <c r="P146" s="631" t="n">
        <f aca="false">((P$67-$H$4)/1000)*$N$27*(($C$8/70)^$Z$27)</f>
        <v>703.312114411211</v>
      </c>
      <c r="Q146" s="631" t="n">
        <f aca="false">((Q$67-$H$4)/1000)*$N$27*(($C$8/70)^$Z$27)</f>
        <v>767.249579357685</v>
      </c>
      <c r="R146" s="631" t="n">
        <f aca="false">((R$67-$H$4)/1000)*$N$27*(($C$8/70)^$Z$27)</f>
        <v>831.187044304158</v>
      </c>
      <c r="S146" s="631" t="n">
        <f aca="false">((S$67-$H$4)/1000)*$N$27*(($C$8/70)^$Z$27)</f>
        <v>895.124509250632</v>
      </c>
      <c r="T146" s="631" t="n">
        <f aca="false">((T$67-$H$4)/1000)*$N$27*(($C$8/70)^$Z$27)</f>
        <v>959.061974197106</v>
      </c>
      <c r="U146" s="631" t="n">
        <f aca="false">((U$67-$H$4)/1000)*$N$27*(($C$8/70)^$Z$27)</f>
        <v>1022.99943914358</v>
      </c>
      <c r="V146" s="631" t="n">
        <f aca="false">((V$67-$H$4)/1000)*$N$27*(($C$8/70)^$Z$27)</f>
        <v>1086.93690409005</v>
      </c>
      <c r="W146" s="631" t="n">
        <f aca="false">((W$67-$H$4)/1000)*$N$27*(($C$8/70)^$Z$27)</f>
        <v>1150.87436903653</v>
      </c>
      <c r="X146" s="631" t="n">
        <f aca="false">((X$67-$H$4)/1000)*$N$27*(($C$8/70)^$Z$27)</f>
        <v>1214.811833983</v>
      </c>
      <c r="Y146" s="631" t="n">
        <f aca="false">((Y$67-$H$4)/1000)*$N$27*(($C$8/70)^$Z$27)</f>
        <v>1278.74929892947</v>
      </c>
      <c r="Z146" s="631" t="n">
        <f aca="false">((Z$67-$H$4)/1000)*$N$27*(($C$8/70)^$Z$27)</f>
        <v>1342.68676387595</v>
      </c>
      <c r="AA146" s="631" t="n">
        <f aca="false">((AA$67-$H$4)/1000)*$N$27*(($C$8/70)^$Z$27)</f>
        <v>1406.62422882242</v>
      </c>
      <c r="AB146" s="631" t="n">
        <f aca="false">((AB$67-$H$4)/1000)*$N$27*(($C$8/70)^$Z$27)</f>
        <v>1470.5616937689</v>
      </c>
      <c r="AC146" s="631" t="n">
        <f aca="false">((AC$67-$H$4)/1000)*$N$27*(($C$8/70)^$Z$27)</f>
        <v>1534.49915871537</v>
      </c>
      <c r="AD146" s="631" t="n">
        <f aca="false">((AD$67-$H$4)/1000)*$N$27*(($C$8/70)^$Z$27)</f>
        <v>1598.43662366184</v>
      </c>
      <c r="AE146" s="631" t="n">
        <f aca="false">((AE$67-$H$4)/1000)*$N$27*(($C$8/70)^$Z$27)</f>
        <v>1662.37408860832</v>
      </c>
      <c r="AF146" s="631" t="n">
        <f aca="false">((AF$67-$H$4)/1000)*$N$27*(($C$8/70)^$Z$27)</f>
        <v>1726.31155355479</v>
      </c>
      <c r="AG146" s="631" t="n">
        <f aca="false">((AG$67-$H$4)/1000)*$N$27*(($C$8/70)^$Z$27)</f>
        <v>1790.24901850126</v>
      </c>
      <c r="AH146" s="631" t="n">
        <f aca="false">((AH$67-$H$4)/1000)*$N$27*(($C$8/70)^$Z$27)</f>
        <v>1854.18648344774</v>
      </c>
      <c r="AI146" s="631" t="n">
        <f aca="false">((AI$67-$H$4)/1000)*$N$27*(($C$8/70)^$Z$27)</f>
        <v>1918.12394839421</v>
      </c>
      <c r="AJ146" s="631" t="n">
        <f aca="false">((AJ$67-$H$4)/1000)*$N$27*(($C$8/70)^$Z$27)</f>
        <v>1982.06141334069</v>
      </c>
      <c r="AK146" s="631" t="n">
        <f aca="false">((AK$67-$H$4)/1000)*$N$27*(($C$8/70)^$Z$27)</f>
        <v>2045.99887828716</v>
      </c>
      <c r="AL146" s="631" t="n">
        <f aca="false">((AL$67-$H$4)/1000)*$N$27*(($C$8/70)^$Z$27)</f>
        <v>2109.93634323363</v>
      </c>
      <c r="AM146" s="631" t="n">
        <f aca="false">((AM$67-$H$4)/1000)*$N$27*(($C$8/70)^$Z$27)</f>
        <v>2173.87380818011</v>
      </c>
      <c r="AN146" s="631" t="n">
        <f aca="false">((AN$67-$H$4)/1000)*$N$27*(($C$8/70)^$Z$27)</f>
        <v>2237.81127312658</v>
      </c>
      <c r="AO146" s="631" t="n">
        <f aca="false">((AO$67-$H$4)/1000)*$N$27*(($C$8/70)^$Z$27)</f>
        <v>2301.74873807305</v>
      </c>
      <c r="AP146" s="631" t="n">
        <f aca="false">((AP$67-$H$4)/1000)*$N$27*(($C$8/70)^$Z$27)</f>
        <v>2365.68620301953</v>
      </c>
      <c r="AQ146" s="631" t="n">
        <f aca="false">((AQ$67-$H$4)/1000)*$N$27*(($C$8/70)^$Z$27)</f>
        <v>2429.623667966</v>
      </c>
      <c r="AR146" s="631" t="n">
        <f aca="false">((AR$67-$H$4)/1000)*$N$27*(($C$8/70)^$Z$27)</f>
        <v>2493.56113291247</v>
      </c>
      <c r="AS146" s="631" t="n">
        <f aca="false">((AS$67-$H$4)/1000)*$N$27*(($C$8/70)^$Z$27)</f>
        <v>2557.49859785895</v>
      </c>
      <c r="AT146" s="631" t="n">
        <f aca="false">((AT$67-$H$4)/1000)*$N$27*(($C$8/70)^$Z$27)</f>
        <v>2621.43606280542</v>
      </c>
      <c r="AU146" s="631" t="n">
        <f aca="false">((AU$67-$H$4)/1000)*$N$27*(($C$8/70)^$Z$27)</f>
        <v>2685.3735277519</v>
      </c>
      <c r="AV146" s="631" t="n">
        <f aca="false">((AV$67-$H$4)/1000)*$N$27*(($C$8/70)^$Z$27)</f>
        <v>2749.31099269837</v>
      </c>
      <c r="AW146" s="631" t="n">
        <f aca="false">((AW$67-$H$4)/1000)*$N$27*(($C$8/70)^$Z$27)</f>
        <v>2813.24845764484</v>
      </c>
      <c r="AX146" s="631" t="n">
        <f aca="false">((AX$67-$H$4)/1000)*$N$27*(($C$8/70)^$Z$27)</f>
        <v>2877.18592259132</v>
      </c>
      <c r="AY146" s="631" t="n">
        <f aca="false">((AY$67-$H$4)/1000)*$N$27*(($C$8/70)^$Z$27)</f>
        <v>2941.12338753779</v>
      </c>
      <c r="AZ146" s="631" t="n">
        <f aca="false">((AZ$67-$H$4)/1000)*$N$27*(($C$8/70)^$Z$27)</f>
        <v>3005.06085248426</v>
      </c>
      <c r="BA146" s="631" t="n">
        <f aca="false">((BA$67-$H$4)/1000)*$N$27*(($C$8/70)^$Z$27)</f>
        <v>3068.99831743074</v>
      </c>
      <c r="BB146" s="631" t="n">
        <f aca="false">((BB$67-$H$4)/1000)*$N$27*(($C$8/70)^$Z$27)</f>
        <v>3132.93578237721</v>
      </c>
      <c r="BC146" s="631" t="n">
        <f aca="false">((BC$67-$H$4)/1000)*$N$27*(($C$8/70)^$Z$27)</f>
        <v>3196.87324732369</v>
      </c>
      <c r="BD146" s="631" t="n">
        <f aca="false">((BD$67-$H$4)/1000)*$N$27*(($C$8/70)^$Z$27)</f>
        <v>3260.81071227016</v>
      </c>
      <c r="BE146" s="631" t="n">
        <f aca="false">((BE$67-$H$4)/1000)*$N$27*(($C$8/70)^$Z$27)</f>
        <v>3324.74817721663</v>
      </c>
      <c r="BF146" s="632" t="n">
        <f aca="false">((BF$67-$H$4)/1000)*$N$27*(($C$8/70)^$Z$27)</f>
        <v>3388.68564216311</v>
      </c>
    </row>
    <row r="147" customFormat="false" ht="15.75" hidden="false" customHeight="false" outlineLevel="0" collapsed="false">
      <c r="A147" s="472"/>
      <c r="B147" s="633" t="s">
        <v>332</v>
      </c>
      <c r="C147" s="633"/>
      <c r="D147" s="634" t="s">
        <v>246</v>
      </c>
      <c r="E147" s="635" t="n">
        <v>300</v>
      </c>
      <c r="F147" s="635" t="n">
        <v>360</v>
      </c>
      <c r="G147" s="634" t="s">
        <v>313</v>
      </c>
      <c r="H147" s="636" t="n">
        <f aca="false">((H$67-$H$4)/1000)*$Q$27*(($C$8/70)^$AC$27)</f>
        <v>322.254573901603</v>
      </c>
      <c r="I147" s="636" t="n">
        <f aca="false">((I$67-$H$4)/1000)*$Q$27*(($C$8/70)^$AC$27)</f>
        <v>429.672765202138</v>
      </c>
      <c r="J147" s="636" t="n">
        <f aca="false">((J$67-$H$4)/1000)*$Q$27*(($C$8/70)^$AC$27)</f>
        <v>537.090956502672</v>
      </c>
      <c r="K147" s="636" t="n">
        <f aca="false">((K$67-$H$4)/1000)*$Q$27*(($C$8/70)^$AC$27)</f>
        <v>644.509147803206</v>
      </c>
      <c r="L147" s="636" t="n">
        <f aca="false">((L$67-$H$4)/1000)*$Q$27*(($C$8/70)^$AC$27)</f>
        <v>751.927339103741</v>
      </c>
      <c r="M147" s="636" t="n">
        <f aca="false">((M$67-$H$4)/1000)*$Q$27*(($C$8/70)^$AC$27)</f>
        <v>859.345530404275</v>
      </c>
      <c r="N147" s="636" t="n">
        <f aca="false">((N$67-$H$4)/1000)*$Q$27*(($C$8/70)^$AC$27)</f>
        <v>966.76372170481</v>
      </c>
      <c r="O147" s="636" t="n">
        <f aca="false">((O$67-$H$4)/1000)*$Q$27*(($C$8/70)^$AC$27)</f>
        <v>1074.18191300534</v>
      </c>
      <c r="P147" s="636" t="n">
        <f aca="false">((P$67-$H$4)/1000)*$Q$27*(($C$8/70)^$AC$27)</f>
        <v>1181.60010430588</v>
      </c>
      <c r="Q147" s="636" t="n">
        <f aca="false">((Q$67-$H$4)/1000)*$Q$27*(($C$8/70)^$AC$27)</f>
        <v>1289.01829560641</v>
      </c>
      <c r="R147" s="636" t="n">
        <f aca="false">((R$67-$H$4)/1000)*$Q$27*(($C$8/70)^$AC$27)</f>
        <v>1396.43648690695</v>
      </c>
      <c r="S147" s="636" t="n">
        <f aca="false">((S$67-$H$4)/1000)*$Q$27*(($C$8/70)^$AC$27)</f>
        <v>1503.85467820748</v>
      </c>
      <c r="T147" s="636" t="n">
        <f aca="false">((T$67-$H$4)/1000)*$Q$27*(($C$8/70)^$AC$27)</f>
        <v>1611.27286950802</v>
      </c>
      <c r="U147" s="636" t="n">
        <f aca="false">((U$67-$H$4)/1000)*$Q$27*(($C$8/70)^$AC$27)</f>
        <v>1718.69106080855</v>
      </c>
      <c r="V147" s="636" t="n">
        <f aca="false">((V$67-$H$4)/1000)*$Q$27*(($C$8/70)^$AC$27)</f>
        <v>1826.10925210908</v>
      </c>
      <c r="W147" s="636" t="n">
        <f aca="false">((W$67-$H$4)/1000)*$Q$27*(($C$8/70)^$AC$27)</f>
        <v>1933.52744340962</v>
      </c>
      <c r="X147" s="636" t="n">
        <f aca="false">((X$67-$H$4)/1000)*$Q$27*(($C$8/70)^$AC$27)</f>
        <v>2040.94563471015</v>
      </c>
      <c r="Y147" s="636" t="n">
        <f aca="false">((Y$67-$H$4)/1000)*$Q$27*(($C$8/70)^$AC$27)</f>
        <v>2148.36382601069</v>
      </c>
      <c r="Z147" s="636" t="n">
        <f aca="false">((Z$67-$H$4)/1000)*$Q$27*(($C$8/70)^$AC$27)</f>
        <v>2255.78201731122</v>
      </c>
      <c r="AA147" s="636" t="n">
        <f aca="false">((AA$67-$H$4)/1000)*$Q$27*(($C$8/70)^$AC$27)</f>
        <v>2363.20020861176</v>
      </c>
      <c r="AB147" s="636" t="n">
        <f aca="false">((AB$67-$H$4)/1000)*$Q$27*(($C$8/70)^$AC$27)</f>
        <v>2470.61839991229</v>
      </c>
      <c r="AC147" s="636" t="n">
        <f aca="false">((AC$67-$H$4)/1000)*$Q$27*(($C$8/70)^$AC$27)</f>
        <v>2578.03659121282</v>
      </c>
      <c r="AD147" s="636" t="n">
        <f aca="false">((AD$67-$H$4)/1000)*$Q$27*(($C$8/70)^$AC$27)</f>
        <v>2685.45478251336</v>
      </c>
      <c r="AE147" s="636" t="n">
        <f aca="false">((AE$67-$H$4)/1000)*$Q$27*(($C$8/70)^$AC$27)</f>
        <v>2792.87297381389</v>
      </c>
      <c r="AF147" s="636" t="n">
        <f aca="false">((AF$67-$H$4)/1000)*$Q$27*(($C$8/70)^$AC$27)</f>
        <v>2900.29116511443</v>
      </c>
      <c r="AG147" s="636" t="n">
        <f aca="false">((AG$67-$H$4)/1000)*$Q$27*(($C$8/70)^$AC$27)</f>
        <v>3007.70935641496</v>
      </c>
      <c r="AH147" s="636" t="n">
        <f aca="false">((AH$67-$H$4)/1000)*$Q$27*(($C$8/70)^$AC$27)</f>
        <v>3115.1275477155</v>
      </c>
      <c r="AI147" s="636" t="n">
        <f aca="false">((AI$67-$H$4)/1000)*$Q$27*(($C$8/70)^$AC$27)</f>
        <v>3222.54573901603</v>
      </c>
      <c r="AJ147" s="636" t="n">
        <f aca="false">((AJ$67-$H$4)/1000)*$Q$27*(($C$8/70)^$AC$27)</f>
        <v>3329.96393031657</v>
      </c>
      <c r="AK147" s="636" t="n">
        <f aca="false">((AK$67-$H$4)/1000)*$Q$27*(($C$8/70)^$AC$27)</f>
        <v>3437.3821216171</v>
      </c>
      <c r="AL147" s="636" t="n">
        <f aca="false">((AL$67-$H$4)/1000)*$Q$27*(($C$8/70)^$AC$27)</f>
        <v>3544.80031291763</v>
      </c>
      <c r="AM147" s="636" t="n">
        <f aca="false">((AM$67-$H$4)/1000)*$Q$27*(($C$8/70)^$AC$27)</f>
        <v>3652.21850421817</v>
      </c>
      <c r="AN147" s="636" t="n">
        <f aca="false">((AN$67-$H$4)/1000)*$Q$27*(($C$8/70)^$AC$27)</f>
        <v>3759.6366955187</v>
      </c>
      <c r="AO147" s="636" t="n">
        <f aca="false">((AO$67-$H$4)/1000)*$Q$27*(($C$8/70)^$AC$27)</f>
        <v>3867.05488681924</v>
      </c>
      <c r="AP147" s="636" t="n">
        <f aca="false">((AP$67-$H$4)/1000)*$Q$27*(($C$8/70)^$AC$27)</f>
        <v>3974.47307811977</v>
      </c>
      <c r="AQ147" s="636" t="n">
        <f aca="false">((AQ$67-$H$4)/1000)*$Q$27*(($C$8/70)^$AC$27)</f>
        <v>4081.89126942031</v>
      </c>
      <c r="AR147" s="636" t="n">
        <f aca="false">((AR$67-$H$4)/1000)*$Q$27*(($C$8/70)^$AC$27)</f>
        <v>4189.30946072084</v>
      </c>
      <c r="AS147" s="636" t="n">
        <f aca="false">((AS$67-$H$4)/1000)*$Q$27*(($C$8/70)^$AC$27)</f>
        <v>4296.72765202138</v>
      </c>
      <c r="AT147" s="636" t="n">
        <f aca="false">((AT$67-$H$4)/1000)*$Q$27*(($C$8/70)^$AC$27)</f>
        <v>4404.14584332191</v>
      </c>
      <c r="AU147" s="636" t="n">
        <f aca="false">((AU$67-$H$4)/1000)*$Q$27*(($C$8/70)^$AC$27)</f>
        <v>4511.56403462244</v>
      </c>
      <c r="AV147" s="636" t="n">
        <f aca="false">((AV$67-$H$4)/1000)*$Q$27*(($C$8/70)^$AC$27)</f>
        <v>4618.98222592298</v>
      </c>
      <c r="AW147" s="636" t="n">
        <f aca="false">((AW$67-$H$4)/1000)*$Q$27*(($C$8/70)^$AC$27)</f>
        <v>4726.40041722351</v>
      </c>
      <c r="AX147" s="636" t="n">
        <f aca="false">((AX$67-$H$4)/1000)*$Q$27*(($C$8/70)^$AC$27)</f>
        <v>4833.81860852405</v>
      </c>
      <c r="AY147" s="636" t="n">
        <f aca="false">((AY$67-$H$4)/1000)*$Q$27*(($C$8/70)^$AC$27)</f>
        <v>4941.23679982458</v>
      </c>
      <c r="AZ147" s="636" t="n">
        <f aca="false">((AZ$67-$H$4)/1000)*$Q$27*(($C$8/70)^$AC$27)</f>
        <v>5048.65499112512</v>
      </c>
      <c r="BA147" s="636" t="n">
        <f aca="false">((BA$67-$H$4)/1000)*$Q$27*(($C$8/70)^$AC$27)</f>
        <v>5156.07318242565</v>
      </c>
      <c r="BB147" s="636" t="n">
        <f aca="false">((BB$67-$H$4)/1000)*$Q$27*(($C$8/70)^$AC$27)</f>
        <v>5263.49137372619</v>
      </c>
      <c r="BC147" s="636" t="n">
        <f aca="false">((BC$67-$H$4)/1000)*$Q$27*(($C$8/70)^$AC$27)</f>
        <v>5370.90956502672</v>
      </c>
      <c r="BD147" s="636" t="n">
        <f aca="false">((BD$67-$H$4)/1000)*$Q$27*(($C$8/70)^$AC$27)</f>
        <v>5478.32775632725</v>
      </c>
      <c r="BE147" s="636" t="n">
        <f aca="false">((BE$67-$H$4)/1000)*$Q$27*(($C$8/70)^$AC$27)</f>
        <v>5585.74594762779</v>
      </c>
      <c r="BF147" s="637" t="n">
        <f aca="false">((BF$67-$H$4)/1000)*$Q$27*(($C$8/70)^$AC$27)</f>
        <v>5693.16413892832</v>
      </c>
    </row>
    <row r="148" customFormat="false" ht="15" hidden="false" customHeight="false" outlineLevel="0" collapsed="false">
      <c r="A148" s="472"/>
      <c r="B148" s="638" t="s">
        <v>333</v>
      </c>
      <c r="C148" s="638"/>
      <c r="D148" s="639" t="s">
        <v>246</v>
      </c>
      <c r="E148" s="640" t="n">
        <v>400</v>
      </c>
      <c r="F148" s="640" t="n">
        <v>260</v>
      </c>
      <c r="G148" s="639" t="s">
        <v>307</v>
      </c>
      <c r="H148" s="641" t="n">
        <f aca="false">((H$67-$H$4)/1000)*$M$28*(($C$8/70)^$Y$28)</f>
        <v>209.369288458049</v>
      </c>
      <c r="I148" s="641" t="n">
        <f aca="false">((I$67-$H$4)/1000)*$M$28*(($C$8/70)^$Y$28)</f>
        <v>279.159051277399</v>
      </c>
      <c r="J148" s="641" t="n">
        <f aca="false">((J$67-$H$4)/1000)*$M$28*(($C$8/70)^$Y$28)</f>
        <v>348.948814096749</v>
      </c>
      <c r="K148" s="641" t="n">
        <f aca="false">((K$67-$H$4)/1000)*$M$28*(($C$8/70)^$Y$28)</f>
        <v>418.738576916098</v>
      </c>
      <c r="L148" s="641" t="n">
        <f aca="false">((L$67-$H$4)/1000)*$M$28*(($C$8/70)^$Y$28)</f>
        <v>488.528339735448</v>
      </c>
      <c r="M148" s="641" t="n">
        <f aca="false">((M$67-$H$4)/1000)*$M$28*(($C$8/70)^$Y$28)</f>
        <v>558.318102554798</v>
      </c>
      <c r="N148" s="641" t="n">
        <f aca="false">((N$67-$H$4)/1000)*$M$28*(($C$8/70)^$Y$28)</f>
        <v>628.107865374148</v>
      </c>
      <c r="O148" s="641" t="n">
        <f aca="false">((O$67-$H$4)/1000)*$M$28*(($C$8/70)^$Y$28)</f>
        <v>697.897628193497</v>
      </c>
      <c r="P148" s="641" t="n">
        <f aca="false">((P$67-$H$4)/1000)*$M$28*(($C$8/70)^$Y$28)</f>
        <v>767.687391012847</v>
      </c>
      <c r="Q148" s="641" t="n">
        <f aca="false">((Q$67-$H$4)/1000)*$M$28*(($C$8/70)^$Y$28)</f>
        <v>837.477153832197</v>
      </c>
      <c r="R148" s="641" t="n">
        <f aca="false">((R$67-$H$4)/1000)*$M$28*(($C$8/70)^$Y$28)</f>
        <v>907.266916651547</v>
      </c>
      <c r="S148" s="641" t="n">
        <f aca="false">((S$67-$H$4)/1000)*$M$28*(($C$8/70)^$Y$28)</f>
        <v>977.056679470896</v>
      </c>
      <c r="T148" s="641" t="n">
        <f aca="false">((T$67-$H$4)/1000)*$M$28*(($C$8/70)^$Y$28)</f>
        <v>1046.84644229025</v>
      </c>
      <c r="U148" s="641" t="n">
        <f aca="false">((U$67-$H$4)/1000)*$M$28*(($C$8/70)^$Y$28)</f>
        <v>1116.6362051096</v>
      </c>
      <c r="V148" s="641" t="n">
        <f aca="false">((V$67-$H$4)/1000)*$M$28*(($C$8/70)^$Y$28)</f>
        <v>1186.42596792895</v>
      </c>
      <c r="W148" s="641" t="n">
        <f aca="false">((W$67-$H$4)/1000)*$M$28*(($C$8/70)^$Y$28)</f>
        <v>1256.2157307483</v>
      </c>
      <c r="X148" s="641" t="n">
        <f aca="false">((X$67-$H$4)/1000)*$M$28*(($C$8/70)^$Y$28)</f>
        <v>1326.00549356765</v>
      </c>
      <c r="Y148" s="641" t="n">
        <f aca="false">((Y$67-$H$4)/1000)*$M$28*(($C$8/70)^$Y$28)</f>
        <v>1395.79525638699</v>
      </c>
      <c r="Z148" s="641" t="n">
        <f aca="false">((Z$67-$H$4)/1000)*$M$28*(($C$8/70)^$Y$28)</f>
        <v>1465.58501920634</v>
      </c>
      <c r="AA148" s="641" t="n">
        <f aca="false">((AA$67-$H$4)/1000)*$M$28*(($C$8/70)^$Y$28)</f>
        <v>1535.37478202569</v>
      </c>
      <c r="AB148" s="641" t="n">
        <f aca="false">((AB$67-$H$4)/1000)*$M$28*(($C$8/70)^$Y$28)</f>
        <v>1605.16454484504</v>
      </c>
      <c r="AC148" s="641" t="n">
        <f aca="false">((AC$67-$H$4)/1000)*$M$28*(($C$8/70)^$Y$28)</f>
        <v>1674.95430766439</v>
      </c>
      <c r="AD148" s="641" t="n">
        <f aca="false">((AD$67-$H$4)/1000)*$M$28*(($C$8/70)^$Y$28)</f>
        <v>1744.74407048374</v>
      </c>
      <c r="AE148" s="641" t="n">
        <f aca="false">((AE$67-$H$4)/1000)*$M$28*(($C$8/70)^$Y$28)</f>
        <v>1814.53383330309</v>
      </c>
      <c r="AF148" s="641" t="n">
        <f aca="false">((AF$67-$H$4)/1000)*$M$28*(($C$8/70)^$Y$28)</f>
        <v>1884.32359612244</v>
      </c>
      <c r="AG148" s="641" t="n">
        <f aca="false">((AG$67-$H$4)/1000)*$M$28*(($C$8/70)^$Y$28)</f>
        <v>1954.11335894179</v>
      </c>
      <c r="AH148" s="641" t="n">
        <f aca="false">((AH$67-$H$4)/1000)*$M$28*(($C$8/70)^$Y$28)</f>
        <v>2023.90312176114</v>
      </c>
      <c r="AI148" s="641" t="n">
        <f aca="false">((AI$67-$H$4)/1000)*$M$28*(($C$8/70)^$Y$28)</f>
        <v>2093.69288458049</v>
      </c>
      <c r="AJ148" s="641" t="n">
        <f aca="false">((AJ$67-$H$4)/1000)*$M$28*(($C$8/70)^$Y$28)</f>
        <v>2163.48264739984</v>
      </c>
      <c r="AK148" s="641" t="n">
        <f aca="false">((AK$67-$H$4)/1000)*$M$28*(($C$8/70)^$Y$28)</f>
        <v>2233.27241021919</v>
      </c>
      <c r="AL148" s="641" t="n">
        <f aca="false">((AL$67-$H$4)/1000)*$M$28*(($C$8/70)^$Y$28)</f>
        <v>2303.06217303854</v>
      </c>
      <c r="AM148" s="641" t="n">
        <f aca="false">((AM$67-$H$4)/1000)*$M$28*(($C$8/70)^$Y$28)</f>
        <v>2372.85193585789</v>
      </c>
      <c r="AN148" s="641" t="n">
        <f aca="false">((AN$67-$H$4)/1000)*$M$28*(($C$8/70)^$Y$28)</f>
        <v>2442.64169867724</v>
      </c>
      <c r="AO148" s="641" t="n">
        <f aca="false">((AO$67-$H$4)/1000)*$M$28*(($C$8/70)^$Y$28)</f>
        <v>2512.43146149659</v>
      </c>
      <c r="AP148" s="641" t="n">
        <f aca="false">((AP$67-$H$4)/1000)*$M$28*(($C$8/70)^$Y$28)</f>
        <v>2582.22122431594</v>
      </c>
      <c r="AQ148" s="641" t="n">
        <f aca="false">((AQ$67-$H$4)/1000)*$M$28*(($C$8/70)^$Y$28)</f>
        <v>2652.01098713529</v>
      </c>
      <c r="AR148" s="641" t="n">
        <f aca="false">((AR$67-$H$4)/1000)*$M$28*(($C$8/70)^$Y$28)</f>
        <v>2721.80074995464</v>
      </c>
      <c r="AS148" s="641" t="n">
        <f aca="false">((AS$67-$H$4)/1000)*$M$28*(($C$8/70)^$Y$28)</f>
        <v>2791.59051277399</v>
      </c>
      <c r="AT148" s="641" t="n">
        <f aca="false">((AT$67-$H$4)/1000)*$M$28*(($C$8/70)^$Y$28)</f>
        <v>2861.38027559334</v>
      </c>
      <c r="AU148" s="641" t="n">
        <f aca="false">((AU$67-$H$4)/1000)*$M$28*(($C$8/70)^$Y$28)</f>
        <v>2931.17003841269</v>
      </c>
      <c r="AV148" s="641" t="n">
        <f aca="false">((AV$67-$H$4)/1000)*$M$28*(($C$8/70)^$Y$28)</f>
        <v>3000.95980123204</v>
      </c>
      <c r="AW148" s="641" t="n">
        <f aca="false">((AW$67-$H$4)/1000)*$M$28*(($C$8/70)^$Y$28)</f>
        <v>3070.74956405139</v>
      </c>
      <c r="AX148" s="641" t="n">
        <f aca="false">((AX$67-$H$4)/1000)*$M$28*(($C$8/70)^$Y$28)</f>
        <v>3140.53932687074</v>
      </c>
      <c r="AY148" s="641" t="n">
        <f aca="false">((AY$67-$H$4)/1000)*$M$28*(($C$8/70)^$Y$28)</f>
        <v>3210.32908969009</v>
      </c>
      <c r="AZ148" s="641" t="n">
        <f aca="false">((AZ$67-$H$4)/1000)*$M$28*(($C$8/70)^$Y$28)</f>
        <v>3280.11885250944</v>
      </c>
      <c r="BA148" s="641" t="n">
        <f aca="false">((BA$67-$H$4)/1000)*$M$28*(($C$8/70)^$Y$28)</f>
        <v>3349.90861532879</v>
      </c>
      <c r="BB148" s="641" t="n">
        <f aca="false">((BB$67-$H$4)/1000)*$M$28*(($C$8/70)^$Y$28)</f>
        <v>3419.69837814814</v>
      </c>
      <c r="BC148" s="641" t="n">
        <f aca="false">((BC$67-$H$4)/1000)*$M$28*(($C$8/70)^$Y$28)</f>
        <v>3489.48814096749</v>
      </c>
      <c r="BD148" s="641" t="n">
        <f aca="false">((BD$67-$H$4)/1000)*$M$28*(($C$8/70)^$Y$28)</f>
        <v>3559.27790378684</v>
      </c>
      <c r="BE148" s="641" t="n">
        <f aca="false">((BE$67-$H$4)/1000)*$M$28*(($C$8/70)^$Y$28)</f>
        <v>3629.06766660619</v>
      </c>
      <c r="BF148" s="642" t="n">
        <f aca="false">((BF$67-$H$4)/1000)*$M$28*(($C$8/70)^$Y$28)</f>
        <v>3698.85742942554</v>
      </c>
    </row>
    <row r="149" customFormat="false" ht="15" hidden="false" customHeight="false" outlineLevel="0" collapsed="false">
      <c r="A149" s="472"/>
      <c r="B149" s="643" t="s">
        <v>334</v>
      </c>
      <c r="C149" s="643"/>
      <c r="D149" s="644" t="s">
        <v>246</v>
      </c>
      <c r="E149" s="645" t="n">
        <v>400</v>
      </c>
      <c r="F149" s="645" t="n">
        <v>300</v>
      </c>
      <c r="G149" s="644" t="s">
        <v>307</v>
      </c>
      <c r="H149" s="646" t="n">
        <f aca="false">((H$67-$H$4)/1000)*$N$28*(($C$8/70)^$Z$28)</f>
        <v>224.263068003209</v>
      </c>
      <c r="I149" s="646" t="n">
        <f aca="false">((I$67-$H$4)/1000)*$N$28*(($C$8/70)^$Z$28)</f>
        <v>299.017424004279</v>
      </c>
      <c r="J149" s="646" t="n">
        <f aca="false">((J$67-$H$4)/1000)*$N$28*(($C$8/70)^$Z$28)</f>
        <v>373.771780005349</v>
      </c>
      <c r="K149" s="646" t="n">
        <f aca="false">((K$67-$H$4)/1000)*$N$28*(($C$8/70)^$Z$28)</f>
        <v>448.526136006419</v>
      </c>
      <c r="L149" s="646" t="n">
        <f aca="false">((L$67-$H$4)/1000)*$N$28*(($C$8/70)^$Z$28)</f>
        <v>523.280492007488</v>
      </c>
      <c r="M149" s="646" t="n">
        <f aca="false">((M$67-$H$4)/1000)*$N$28*(($C$8/70)^$Z$28)</f>
        <v>598.034848008558</v>
      </c>
      <c r="N149" s="646" t="n">
        <f aca="false">((N$67-$H$4)/1000)*$N$28*(($C$8/70)^$Z$28)</f>
        <v>672.789204009628</v>
      </c>
      <c r="O149" s="646" t="n">
        <f aca="false">((O$67-$H$4)/1000)*$N$28*(($C$8/70)^$Z$28)</f>
        <v>747.543560010698</v>
      </c>
      <c r="P149" s="646" t="n">
        <f aca="false">((P$67-$H$4)/1000)*$N$28*(($C$8/70)^$Z$28)</f>
        <v>822.297916011767</v>
      </c>
      <c r="Q149" s="646" t="n">
        <f aca="false">((Q$67-$H$4)/1000)*$N$28*(($C$8/70)^$Z$28)</f>
        <v>897.052272012837</v>
      </c>
      <c r="R149" s="646" t="n">
        <f aca="false">((R$67-$H$4)/1000)*$N$28*(($C$8/70)^$Z$28)</f>
        <v>971.806628013907</v>
      </c>
      <c r="S149" s="646" t="n">
        <f aca="false">((S$67-$H$4)/1000)*$N$28*(($C$8/70)^$Z$28)</f>
        <v>1046.56098401498</v>
      </c>
      <c r="T149" s="646" t="n">
        <f aca="false">((T$67-$H$4)/1000)*$N$28*(($C$8/70)^$Z$28)</f>
        <v>1121.31534001605</v>
      </c>
      <c r="U149" s="646" t="n">
        <f aca="false">((U$67-$H$4)/1000)*$N$28*(($C$8/70)^$Z$28)</f>
        <v>1196.06969601712</v>
      </c>
      <c r="V149" s="646" t="n">
        <f aca="false">((V$67-$H$4)/1000)*$N$28*(($C$8/70)^$Z$28)</f>
        <v>1270.82405201819</v>
      </c>
      <c r="W149" s="646" t="n">
        <f aca="false">((W$67-$H$4)/1000)*$N$28*(($C$8/70)^$Z$28)</f>
        <v>1345.57840801926</v>
      </c>
      <c r="X149" s="646" t="n">
        <f aca="false">((X$67-$H$4)/1000)*$N$28*(($C$8/70)^$Z$28)</f>
        <v>1420.33276402033</v>
      </c>
      <c r="Y149" s="646" t="n">
        <f aca="false">((Y$67-$H$4)/1000)*$N$28*(($C$8/70)^$Z$28)</f>
        <v>1495.0871200214</v>
      </c>
      <c r="Z149" s="646" t="n">
        <f aca="false">((Z$67-$H$4)/1000)*$N$28*(($C$8/70)^$Z$28)</f>
        <v>1569.84147602247</v>
      </c>
      <c r="AA149" s="646" t="n">
        <f aca="false">((AA$67-$H$4)/1000)*$N$28*(($C$8/70)^$Z$28)</f>
        <v>1644.59583202354</v>
      </c>
      <c r="AB149" s="646" t="n">
        <f aca="false">((AB$67-$H$4)/1000)*$N$28*(($C$8/70)^$Z$28)</f>
        <v>1719.3501880246</v>
      </c>
      <c r="AC149" s="646" t="n">
        <f aca="false">((AC$67-$H$4)/1000)*$N$28*(($C$8/70)^$Z$28)</f>
        <v>1794.10454402567</v>
      </c>
      <c r="AD149" s="646" t="n">
        <f aca="false">((AD$67-$H$4)/1000)*$N$28*(($C$8/70)^$Z$28)</f>
        <v>1868.85890002674</v>
      </c>
      <c r="AE149" s="646" t="n">
        <f aca="false">((AE$67-$H$4)/1000)*$N$28*(($C$8/70)^$Z$28)</f>
        <v>1943.61325602781</v>
      </c>
      <c r="AF149" s="646" t="n">
        <f aca="false">((AF$67-$H$4)/1000)*$N$28*(($C$8/70)^$Z$28)</f>
        <v>2018.36761202888</v>
      </c>
      <c r="AG149" s="646" t="n">
        <f aca="false">((AG$67-$H$4)/1000)*$N$28*(($C$8/70)^$Z$28)</f>
        <v>2093.12196802995</v>
      </c>
      <c r="AH149" s="646" t="n">
        <f aca="false">((AH$67-$H$4)/1000)*$N$28*(($C$8/70)^$Z$28)</f>
        <v>2167.87632403102</v>
      </c>
      <c r="AI149" s="646" t="n">
        <f aca="false">((AI$67-$H$4)/1000)*$N$28*(($C$8/70)^$Z$28)</f>
        <v>2242.63068003209</v>
      </c>
      <c r="AJ149" s="646" t="n">
        <f aca="false">((AJ$67-$H$4)/1000)*$N$28*(($C$8/70)^$Z$28)</f>
        <v>2317.38503603316</v>
      </c>
      <c r="AK149" s="646" t="n">
        <f aca="false">((AK$67-$H$4)/1000)*$N$28*(($C$8/70)^$Z$28)</f>
        <v>2392.13939203423</v>
      </c>
      <c r="AL149" s="646" t="n">
        <f aca="false">((AL$67-$H$4)/1000)*$N$28*(($C$8/70)^$Z$28)</f>
        <v>2466.8937480353</v>
      </c>
      <c r="AM149" s="646" t="n">
        <f aca="false">((AM$67-$H$4)/1000)*$N$28*(($C$8/70)^$Z$28)</f>
        <v>2541.64810403637</v>
      </c>
      <c r="AN149" s="646" t="n">
        <f aca="false">((AN$67-$H$4)/1000)*$N$28*(($C$8/70)^$Z$28)</f>
        <v>2616.40246003744</v>
      </c>
      <c r="AO149" s="646" t="n">
        <f aca="false">((AO$67-$H$4)/1000)*$N$28*(($C$8/70)^$Z$28)</f>
        <v>2691.15681603851</v>
      </c>
      <c r="AP149" s="646" t="n">
        <f aca="false">((AP$67-$H$4)/1000)*$N$28*(($C$8/70)^$Z$28)</f>
        <v>2765.91117203958</v>
      </c>
      <c r="AQ149" s="646" t="n">
        <f aca="false">((AQ$67-$H$4)/1000)*$N$28*(($C$8/70)^$Z$28)</f>
        <v>2840.66552804065</v>
      </c>
      <c r="AR149" s="646" t="n">
        <f aca="false">((AR$67-$H$4)/1000)*$N$28*(($C$8/70)^$Z$28)</f>
        <v>2915.41988404172</v>
      </c>
      <c r="AS149" s="646" t="n">
        <f aca="false">((AS$67-$H$4)/1000)*$N$28*(($C$8/70)^$Z$28)</f>
        <v>2990.17424004279</v>
      </c>
      <c r="AT149" s="646" t="n">
        <f aca="false">((AT$67-$H$4)/1000)*$N$28*(($C$8/70)^$Z$28)</f>
        <v>3064.92859604386</v>
      </c>
      <c r="AU149" s="646" t="n">
        <f aca="false">((AU$67-$H$4)/1000)*$N$28*(($C$8/70)^$Z$28)</f>
        <v>3139.68295204493</v>
      </c>
      <c r="AV149" s="646" t="n">
        <f aca="false">((AV$67-$H$4)/1000)*$N$28*(($C$8/70)^$Z$28)</f>
        <v>3214.437308046</v>
      </c>
      <c r="AW149" s="646" t="n">
        <f aca="false">((AW$67-$H$4)/1000)*$N$28*(($C$8/70)^$Z$28)</f>
        <v>3289.19166404707</v>
      </c>
      <c r="AX149" s="646" t="n">
        <f aca="false">((AX$67-$H$4)/1000)*$N$28*(($C$8/70)^$Z$28)</f>
        <v>3363.94602004814</v>
      </c>
      <c r="AY149" s="646" t="n">
        <f aca="false">((AY$67-$H$4)/1000)*$N$28*(($C$8/70)^$Z$28)</f>
        <v>3438.70037604921</v>
      </c>
      <c r="AZ149" s="646" t="n">
        <f aca="false">((AZ$67-$H$4)/1000)*$N$28*(($C$8/70)^$Z$28)</f>
        <v>3513.45473205028</v>
      </c>
      <c r="BA149" s="646" t="n">
        <f aca="false">((BA$67-$H$4)/1000)*$N$28*(($C$8/70)^$Z$28)</f>
        <v>3588.20908805135</v>
      </c>
      <c r="BB149" s="646" t="n">
        <f aca="false">((BB$67-$H$4)/1000)*$N$28*(($C$8/70)^$Z$28)</f>
        <v>3662.96344405242</v>
      </c>
      <c r="BC149" s="646" t="n">
        <f aca="false">((BC$67-$H$4)/1000)*$N$28*(($C$8/70)^$Z$28)</f>
        <v>3737.71780005349</v>
      </c>
      <c r="BD149" s="646" t="n">
        <f aca="false">((BD$67-$H$4)/1000)*$N$28*(($C$8/70)^$Z$28)</f>
        <v>3812.47215605456</v>
      </c>
      <c r="BE149" s="646" t="n">
        <f aca="false">((BE$67-$H$4)/1000)*$N$28*(($C$8/70)^$Z$28)</f>
        <v>3887.22651205563</v>
      </c>
      <c r="BF149" s="647" t="n">
        <f aca="false">((BF$67-$H$4)/1000)*$N$28*(($C$8/70)^$Z$28)</f>
        <v>3961.9808680567</v>
      </c>
    </row>
    <row r="150" customFormat="false" ht="15.75" hidden="false" customHeight="false" outlineLevel="0" collapsed="false">
      <c r="A150" s="472"/>
      <c r="B150" s="648" t="s">
        <v>335</v>
      </c>
      <c r="C150" s="648"/>
      <c r="D150" s="649" t="s">
        <v>246</v>
      </c>
      <c r="E150" s="650" t="n">
        <v>400</v>
      </c>
      <c r="F150" s="650" t="n">
        <v>360</v>
      </c>
      <c r="G150" s="649" t="s">
        <v>313</v>
      </c>
      <c r="H150" s="651" t="n">
        <f aca="false">((H$67-$H$4)/1000)*$Q$28*(($C$8/70)^$AC$28)</f>
        <v>377.463923620314</v>
      </c>
      <c r="I150" s="651" t="n">
        <f aca="false">((I$67-$H$4)/1000)*$Q$28*(($C$8/70)^$AC$28)</f>
        <v>503.285231493751</v>
      </c>
      <c r="J150" s="651" t="n">
        <f aca="false">((J$67-$H$4)/1000)*$Q$28*(($C$8/70)^$AC$28)</f>
        <v>629.106539367189</v>
      </c>
      <c r="K150" s="651" t="n">
        <f aca="false">((K$67-$H$4)/1000)*$Q$28*(($C$8/70)^$AC$28)</f>
        <v>754.927847240627</v>
      </c>
      <c r="L150" s="651" t="n">
        <f aca="false">((L$67-$H$4)/1000)*$Q$28*(($C$8/70)^$AC$28)</f>
        <v>880.749155114065</v>
      </c>
      <c r="M150" s="651" t="n">
        <f aca="false">((M$67-$H$4)/1000)*$Q$28*(($C$8/70)^$AC$28)</f>
        <v>1006.5704629875</v>
      </c>
      <c r="N150" s="651" t="n">
        <f aca="false">((N$67-$H$4)/1000)*$Q$28*(($C$8/70)^$AC$28)</f>
        <v>1132.39177086094</v>
      </c>
      <c r="O150" s="651" t="n">
        <f aca="false">((O$67-$H$4)/1000)*$Q$28*(($C$8/70)^$AC$28)</f>
        <v>1258.21307873438</v>
      </c>
      <c r="P150" s="651" t="n">
        <f aca="false">((P$67-$H$4)/1000)*$Q$28*(($C$8/70)^$AC$28)</f>
        <v>1384.03438660782</v>
      </c>
      <c r="Q150" s="651" t="n">
        <f aca="false">((Q$67-$H$4)/1000)*$Q$28*(($C$8/70)^$AC$28)</f>
        <v>1509.85569448125</v>
      </c>
      <c r="R150" s="651" t="n">
        <f aca="false">((R$67-$H$4)/1000)*$Q$28*(($C$8/70)^$AC$28)</f>
        <v>1635.67700235469</v>
      </c>
      <c r="S150" s="651" t="n">
        <f aca="false">((S$67-$H$4)/1000)*$Q$28*(($C$8/70)^$AC$28)</f>
        <v>1761.49831022813</v>
      </c>
      <c r="T150" s="651" t="n">
        <f aca="false">((T$67-$H$4)/1000)*$Q$28*(($C$8/70)^$AC$28)</f>
        <v>1887.31961810157</v>
      </c>
      <c r="U150" s="651" t="n">
        <f aca="false">((U$67-$H$4)/1000)*$Q$28*(($C$8/70)^$AC$28)</f>
        <v>2013.14092597501</v>
      </c>
      <c r="V150" s="651" t="n">
        <f aca="false">((V$67-$H$4)/1000)*$Q$28*(($C$8/70)^$AC$28)</f>
        <v>2138.96223384844</v>
      </c>
      <c r="W150" s="651" t="n">
        <f aca="false">((W$67-$H$4)/1000)*$Q$28*(($C$8/70)^$AC$28)</f>
        <v>2264.78354172188</v>
      </c>
      <c r="X150" s="651" t="n">
        <f aca="false">((X$67-$H$4)/1000)*$Q$28*(($C$8/70)^$AC$28)</f>
        <v>2390.60484959532</v>
      </c>
      <c r="Y150" s="651" t="n">
        <f aca="false">((Y$67-$H$4)/1000)*$Q$28*(($C$8/70)^$AC$28)</f>
        <v>2516.42615746876</v>
      </c>
      <c r="Z150" s="651" t="n">
        <f aca="false">((Z$67-$H$4)/1000)*$Q$28*(($C$8/70)^$AC$28)</f>
        <v>2642.2474653422</v>
      </c>
      <c r="AA150" s="651" t="n">
        <f aca="false">((AA$67-$H$4)/1000)*$Q$28*(($C$8/70)^$AC$28)</f>
        <v>2768.06877321563</v>
      </c>
      <c r="AB150" s="651" t="n">
        <f aca="false">((AB$67-$H$4)/1000)*$Q$28*(($C$8/70)^$AC$28)</f>
        <v>2893.89008108907</v>
      </c>
      <c r="AC150" s="651" t="n">
        <f aca="false">((AC$67-$H$4)/1000)*$Q$28*(($C$8/70)^$AC$28)</f>
        <v>3019.71138896251</v>
      </c>
      <c r="AD150" s="651" t="n">
        <f aca="false">((AD$67-$H$4)/1000)*$Q$28*(($C$8/70)^$AC$28)</f>
        <v>3145.53269683595</v>
      </c>
      <c r="AE150" s="651" t="n">
        <f aca="false">((AE$67-$H$4)/1000)*$Q$28*(($C$8/70)^$AC$28)</f>
        <v>3271.35400470938</v>
      </c>
      <c r="AF150" s="651" t="n">
        <f aca="false">((AF$67-$H$4)/1000)*$Q$28*(($C$8/70)^$AC$28)</f>
        <v>3397.17531258282</v>
      </c>
      <c r="AG150" s="651" t="n">
        <f aca="false">((AG$67-$H$4)/1000)*$Q$28*(($C$8/70)^$AC$28)</f>
        <v>3522.99662045626</v>
      </c>
      <c r="AH150" s="651" t="n">
        <f aca="false">((AH$67-$H$4)/1000)*$Q$28*(($C$8/70)^$AC$28)</f>
        <v>3648.8179283297</v>
      </c>
      <c r="AI150" s="651" t="n">
        <f aca="false">((AI$67-$H$4)/1000)*$Q$28*(($C$8/70)^$AC$28)</f>
        <v>3774.63923620314</v>
      </c>
      <c r="AJ150" s="651" t="n">
        <f aca="false">((AJ$67-$H$4)/1000)*$Q$28*(($C$8/70)^$AC$28)</f>
        <v>3900.46054407657</v>
      </c>
      <c r="AK150" s="651" t="n">
        <f aca="false">((AK$67-$H$4)/1000)*$Q$28*(($C$8/70)^$AC$28)</f>
        <v>4026.28185195001</v>
      </c>
      <c r="AL150" s="651" t="n">
        <f aca="false">((AL$67-$H$4)/1000)*$Q$28*(($C$8/70)^$AC$28)</f>
        <v>4152.10315982345</v>
      </c>
      <c r="AM150" s="651" t="n">
        <f aca="false">((AM$67-$H$4)/1000)*$Q$28*(($C$8/70)^$AC$28)</f>
        <v>4277.92446769689</v>
      </c>
      <c r="AN150" s="651" t="n">
        <f aca="false">((AN$67-$H$4)/1000)*$Q$28*(($C$8/70)^$AC$28)</f>
        <v>4403.74577557033</v>
      </c>
      <c r="AO150" s="651" t="n">
        <f aca="false">((AO$67-$H$4)/1000)*$Q$28*(($C$8/70)^$AC$28)</f>
        <v>4529.56708344376</v>
      </c>
      <c r="AP150" s="651" t="n">
        <f aca="false">((AP$67-$H$4)/1000)*$Q$28*(($C$8/70)^$AC$28)</f>
        <v>4655.3883913172</v>
      </c>
      <c r="AQ150" s="651" t="n">
        <f aca="false">((AQ$67-$H$4)/1000)*$Q$28*(($C$8/70)^$AC$28)</f>
        <v>4781.20969919064</v>
      </c>
      <c r="AR150" s="651" t="n">
        <f aca="false">((AR$67-$H$4)/1000)*$Q$28*(($C$8/70)^$AC$28)</f>
        <v>4907.03100706408</v>
      </c>
      <c r="AS150" s="651" t="n">
        <f aca="false">((AS$67-$H$4)/1000)*$Q$28*(($C$8/70)^$AC$28)</f>
        <v>5032.85231493751</v>
      </c>
      <c r="AT150" s="651" t="n">
        <f aca="false">((AT$67-$H$4)/1000)*$Q$28*(($C$8/70)^$AC$28)</f>
        <v>5158.67362281095</v>
      </c>
      <c r="AU150" s="651" t="n">
        <f aca="false">((AU$67-$H$4)/1000)*$Q$28*(($C$8/70)^$AC$28)</f>
        <v>5284.49493068439</v>
      </c>
      <c r="AV150" s="651" t="n">
        <f aca="false">((AV$67-$H$4)/1000)*$Q$28*(($C$8/70)^$AC$28)</f>
        <v>5410.31623855783</v>
      </c>
      <c r="AW150" s="651" t="n">
        <f aca="false">((AW$67-$H$4)/1000)*$Q$28*(($C$8/70)^$AC$28)</f>
        <v>5536.13754643127</v>
      </c>
      <c r="AX150" s="651" t="n">
        <f aca="false">((AX$67-$H$4)/1000)*$Q$28*(($C$8/70)^$AC$28)</f>
        <v>5661.9588543047</v>
      </c>
      <c r="AY150" s="651" t="n">
        <f aca="false">((AY$67-$H$4)/1000)*$Q$28*(($C$8/70)^$AC$28)</f>
        <v>5787.78016217814</v>
      </c>
      <c r="AZ150" s="651" t="n">
        <f aca="false">((AZ$67-$H$4)/1000)*$Q$28*(($C$8/70)^$AC$28)</f>
        <v>5913.60147005158</v>
      </c>
      <c r="BA150" s="651" t="n">
        <f aca="false">((BA$67-$H$4)/1000)*$Q$28*(($C$8/70)^$AC$28)</f>
        <v>6039.42277792502</v>
      </c>
      <c r="BB150" s="651" t="n">
        <f aca="false">((BB$67-$H$4)/1000)*$Q$28*(($C$8/70)^$AC$28)</f>
        <v>6165.24408579846</v>
      </c>
      <c r="BC150" s="651" t="n">
        <f aca="false">((BC$67-$H$4)/1000)*$Q$28*(($C$8/70)^$AC$28)</f>
        <v>6291.06539367189</v>
      </c>
      <c r="BD150" s="651" t="n">
        <f aca="false">((BD$67-$H$4)/1000)*$Q$28*(($C$8/70)^$AC$28)</f>
        <v>6416.88670154533</v>
      </c>
      <c r="BE150" s="651" t="n">
        <f aca="false">((BE$67-$H$4)/1000)*$Q$28*(($C$8/70)^$AC$28)</f>
        <v>6542.70800941877</v>
      </c>
      <c r="BF150" s="652" t="n">
        <f aca="false">((BF$67-$H$4)/1000)*$Q$28*(($C$8/70)^$AC$28)</f>
        <v>6668.52931729221</v>
      </c>
    </row>
    <row r="151" customFormat="false" ht="15" hidden="false" customHeight="false" outlineLevel="0" collapsed="false">
      <c r="A151" s="472"/>
      <c r="B151" s="653" t="s">
        <v>336</v>
      </c>
      <c r="C151" s="653"/>
      <c r="D151" s="654" t="s">
        <v>246</v>
      </c>
      <c r="E151" s="655" t="n">
        <v>500</v>
      </c>
      <c r="F151" s="655" t="n">
        <v>260</v>
      </c>
      <c r="G151" s="654" t="s">
        <v>307</v>
      </c>
      <c r="H151" s="656" t="n">
        <f aca="false">((H$67-$H$4)/1000)*$M$29*(($C$8/70)^$Y$29)</f>
        <v>240.864668526953</v>
      </c>
      <c r="I151" s="656" t="n">
        <f aca="false">((I$67-$H$4)/1000)*$M$29*(($C$8/70)^$Y$29)</f>
        <v>321.152891369271</v>
      </c>
      <c r="J151" s="656" t="n">
        <f aca="false">((J$67-$H$4)/1000)*$M$29*(($C$8/70)^$Y$29)</f>
        <v>401.441114211589</v>
      </c>
      <c r="K151" s="656" t="n">
        <f aca="false">((K$67-$H$4)/1000)*$M$29*(($C$8/70)^$Y$29)</f>
        <v>481.729337053907</v>
      </c>
      <c r="L151" s="656" t="n">
        <f aca="false">((L$67-$H$4)/1000)*$M$29*(($C$8/70)^$Y$29)</f>
        <v>562.017559896225</v>
      </c>
      <c r="M151" s="656" t="n">
        <f aca="false">((M$67-$H$4)/1000)*$M$29*(($C$8/70)^$Y$29)</f>
        <v>642.305782738543</v>
      </c>
      <c r="N151" s="656" t="n">
        <f aca="false">((N$67-$H$4)/1000)*$M$29*(($C$8/70)^$Y$29)</f>
        <v>722.59400558086</v>
      </c>
      <c r="O151" s="656" t="n">
        <f aca="false">((O$67-$H$4)/1000)*$M$29*(($C$8/70)^$Y$29)</f>
        <v>802.882228423178</v>
      </c>
      <c r="P151" s="656" t="n">
        <f aca="false">((P$67-$H$4)/1000)*$M$29*(($C$8/70)^$Y$29)</f>
        <v>883.170451265496</v>
      </c>
      <c r="Q151" s="656" t="n">
        <f aca="false">((Q$67-$H$4)/1000)*$M$29*(($C$8/70)^$Y$29)</f>
        <v>963.458674107814</v>
      </c>
      <c r="R151" s="656" t="n">
        <f aca="false">((R$67-$H$4)/1000)*$M$29*(($C$8/70)^$Y$29)</f>
        <v>1043.74689695013</v>
      </c>
      <c r="S151" s="656" t="n">
        <f aca="false">((S$67-$H$4)/1000)*$M$29*(($C$8/70)^$Y$29)</f>
        <v>1124.03511979245</v>
      </c>
      <c r="T151" s="656" t="n">
        <f aca="false">((T$67-$H$4)/1000)*$M$29*(($C$8/70)^$Y$29)</f>
        <v>1204.32334263477</v>
      </c>
      <c r="U151" s="656" t="n">
        <f aca="false">((U$67-$H$4)/1000)*$M$29*(($C$8/70)^$Y$29)</f>
        <v>1284.61156547709</v>
      </c>
      <c r="V151" s="656" t="n">
        <f aca="false">((V$67-$H$4)/1000)*$M$29*(($C$8/70)^$Y$29)</f>
        <v>1364.8997883194</v>
      </c>
      <c r="W151" s="656" t="n">
        <f aca="false">((W$67-$H$4)/1000)*$M$29*(($C$8/70)^$Y$29)</f>
        <v>1445.18801116172</v>
      </c>
      <c r="X151" s="656" t="n">
        <f aca="false">((X$67-$H$4)/1000)*$M$29*(($C$8/70)^$Y$29)</f>
        <v>1525.47623400404</v>
      </c>
      <c r="Y151" s="656" t="n">
        <f aca="false">((Y$67-$H$4)/1000)*$M$29*(($C$8/70)^$Y$29)</f>
        <v>1605.76445684636</v>
      </c>
      <c r="Z151" s="656" t="n">
        <f aca="false">((Z$67-$H$4)/1000)*$M$29*(($C$8/70)^$Y$29)</f>
        <v>1686.05267968867</v>
      </c>
      <c r="AA151" s="656" t="n">
        <f aca="false">((AA$67-$H$4)/1000)*$M$29*(($C$8/70)^$Y$29)</f>
        <v>1766.34090253099</v>
      </c>
      <c r="AB151" s="656" t="n">
        <f aca="false">((AB$67-$H$4)/1000)*$M$29*(($C$8/70)^$Y$29)</f>
        <v>1846.62912537331</v>
      </c>
      <c r="AC151" s="656" t="n">
        <f aca="false">((AC$67-$H$4)/1000)*$M$29*(($C$8/70)^$Y$29)</f>
        <v>1926.91734821563</v>
      </c>
      <c r="AD151" s="656" t="n">
        <f aca="false">((AD$67-$H$4)/1000)*$M$29*(($C$8/70)^$Y$29)</f>
        <v>2007.20557105795</v>
      </c>
      <c r="AE151" s="656" t="n">
        <f aca="false">((AE$67-$H$4)/1000)*$M$29*(($C$8/70)^$Y$29)</f>
        <v>2087.49379390026</v>
      </c>
      <c r="AF151" s="656" t="n">
        <f aca="false">((AF$67-$H$4)/1000)*$M$29*(($C$8/70)^$Y$29)</f>
        <v>2167.78201674258</v>
      </c>
      <c r="AG151" s="656" t="n">
        <f aca="false">((AG$67-$H$4)/1000)*$M$29*(($C$8/70)^$Y$29)</f>
        <v>2248.0702395849</v>
      </c>
      <c r="AH151" s="656" t="n">
        <f aca="false">((AH$67-$H$4)/1000)*$M$29*(($C$8/70)^$Y$29)</f>
        <v>2328.35846242722</v>
      </c>
      <c r="AI151" s="656" t="n">
        <f aca="false">((AI$67-$H$4)/1000)*$M$29*(($C$8/70)^$Y$29)</f>
        <v>2408.64668526953</v>
      </c>
      <c r="AJ151" s="656" t="n">
        <f aca="false">((AJ$67-$H$4)/1000)*$M$29*(($C$8/70)^$Y$29)</f>
        <v>2488.93490811185</v>
      </c>
      <c r="AK151" s="656" t="n">
        <f aca="false">((AK$67-$H$4)/1000)*$M$29*(($C$8/70)^$Y$29)</f>
        <v>2569.22313095417</v>
      </c>
      <c r="AL151" s="656" t="n">
        <f aca="false">((AL$67-$H$4)/1000)*$M$29*(($C$8/70)^$Y$29)</f>
        <v>2649.51135379649</v>
      </c>
      <c r="AM151" s="656" t="n">
        <f aca="false">((AM$67-$H$4)/1000)*$M$29*(($C$8/70)^$Y$29)</f>
        <v>2729.79957663881</v>
      </c>
      <c r="AN151" s="656" t="n">
        <f aca="false">((AN$67-$H$4)/1000)*$M$29*(($C$8/70)^$Y$29)</f>
        <v>2810.08779948112</v>
      </c>
      <c r="AO151" s="656" t="n">
        <f aca="false">((AO$67-$H$4)/1000)*$M$29*(($C$8/70)^$Y$29)</f>
        <v>2890.37602232344</v>
      </c>
      <c r="AP151" s="656" t="n">
        <f aca="false">((AP$67-$H$4)/1000)*$M$29*(($C$8/70)^$Y$29)</f>
        <v>2970.66424516576</v>
      </c>
      <c r="AQ151" s="656" t="n">
        <f aca="false">((AQ$67-$H$4)/1000)*$M$29*(($C$8/70)^$Y$29)</f>
        <v>3050.95246800808</v>
      </c>
      <c r="AR151" s="656" t="n">
        <f aca="false">((AR$67-$H$4)/1000)*$M$29*(($C$8/70)^$Y$29)</f>
        <v>3131.2406908504</v>
      </c>
      <c r="AS151" s="656" t="n">
        <f aca="false">((AS$67-$H$4)/1000)*$M$29*(($C$8/70)^$Y$29)</f>
        <v>3211.52891369271</v>
      </c>
      <c r="AT151" s="656" t="n">
        <f aca="false">((AT$67-$H$4)/1000)*$M$29*(($C$8/70)^$Y$29)</f>
        <v>3291.81713653503</v>
      </c>
      <c r="AU151" s="656" t="n">
        <f aca="false">((AU$67-$H$4)/1000)*$M$29*(($C$8/70)^$Y$29)</f>
        <v>3372.10535937735</v>
      </c>
      <c r="AV151" s="656" t="n">
        <f aca="false">((AV$67-$H$4)/1000)*$M$29*(($C$8/70)^$Y$29)</f>
        <v>3452.39358221967</v>
      </c>
      <c r="AW151" s="656" t="n">
        <f aca="false">((AW$67-$H$4)/1000)*$M$29*(($C$8/70)^$Y$29)</f>
        <v>3532.68180506198</v>
      </c>
      <c r="AX151" s="656" t="n">
        <f aca="false">((AX$67-$H$4)/1000)*$M$29*(($C$8/70)^$Y$29)</f>
        <v>3612.9700279043</v>
      </c>
      <c r="AY151" s="656" t="n">
        <f aca="false">((AY$67-$H$4)/1000)*$M$29*(($C$8/70)^$Y$29)</f>
        <v>3693.25825074662</v>
      </c>
      <c r="AZ151" s="656" t="n">
        <f aca="false">((AZ$67-$H$4)/1000)*$M$29*(($C$8/70)^$Y$29)</f>
        <v>3773.54647358894</v>
      </c>
      <c r="BA151" s="656" t="n">
        <f aca="false">((BA$67-$H$4)/1000)*$M$29*(($C$8/70)^$Y$29)</f>
        <v>3853.83469643126</v>
      </c>
      <c r="BB151" s="656" t="n">
        <f aca="false">((BB$67-$H$4)/1000)*$M$29*(($C$8/70)^$Y$29)</f>
        <v>3934.12291927357</v>
      </c>
      <c r="BC151" s="656" t="n">
        <f aca="false">((BC$67-$H$4)/1000)*$M$29*(($C$8/70)^$Y$29)</f>
        <v>4014.41114211589</v>
      </c>
      <c r="BD151" s="656" t="n">
        <f aca="false">((BD$67-$H$4)/1000)*$M$29*(($C$8/70)^$Y$29)</f>
        <v>4094.69936495821</v>
      </c>
      <c r="BE151" s="656" t="n">
        <f aca="false">((BE$67-$H$4)/1000)*$M$29*(($C$8/70)^$Y$29)</f>
        <v>4174.98758780053</v>
      </c>
      <c r="BF151" s="657" t="n">
        <f aca="false">((BF$67-$H$4)/1000)*$M$29*(($C$8/70)^$Y$29)</f>
        <v>4255.27581064284</v>
      </c>
    </row>
    <row r="152" customFormat="false" ht="15" hidden="false" customHeight="false" outlineLevel="0" collapsed="false">
      <c r="A152" s="472"/>
      <c r="B152" s="658" t="s">
        <v>337</v>
      </c>
      <c r="C152" s="658"/>
      <c r="D152" s="659" t="s">
        <v>246</v>
      </c>
      <c r="E152" s="660" t="n">
        <v>500</v>
      </c>
      <c r="F152" s="660" t="n">
        <v>300</v>
      </c>
      <c r="G152" s="659" t="s">
        <v>307</v>
      </c>
      <c r="H152" s="661" t="n">
        <f aca="false">((H$67-$H$4)/1000)*$N$29*(($C$8/70)^$Z$29)</f>
        <v>257.998916341801</v>
      </c>
      <c r="I152" s="661" t="n">
        <f aca="false">((I$67-$H$4)/1000)*$N$29*(($C$8/70)^$Z$29)</f>
        <v>343.998555122401</v>
      </c>
      <c r="J152" s="661" t="n">
        <f aca="false">((J$67-$H$4)/1000)*$N$29*(($C$8/70)^$Z$29)</f>
        <v>429.998193903002</v>
      </c>
      <c r="K152" s="661" t="n">
        <f aca="false">((K$67-$H$4)/1000)*$N$29*(($C$8/70)^$Z$29)</f>
        <v>515.997832683602</v>
      </c>
      <c r="L152" s="661" t="n">
        <f aca="false">((L$67-$H$4)/1000)*$N$29*(($C$8/70)^$Z$29)</f>
        <v>601.997471464202</v>
      </c>
      <c r="M152" s="661" t="n">
        <f aca="false">((M$67-$H$4)/1000)*$N$29*(($C$8/70)^$Z$29)</f>
        <v>687.997110244803</v>
      </c>
      <c r="N152" s="661" t="n">
        <f aca="false">((N$67-$H$4)/1000)*$N$29*(($C$8/70)^$Z$29)</f>
        <v>773.996749025403</v>
      </c>
      <c r="O152" s="661" t="n">
        <f aca="false">((O$67-$H$4)/1000)*$N$29*(($C$8/70)^$Z$29)</f>
        <v>859.996387806003</v>
      </c>
      <c r="P152" s="661" t="n">
        <f aca="false">((P$67-$H$4)/1000)*$N$29*(($C$8/70)^$Z$29)</f>
        <v>945.996026586604</v>
      </c>
      <c r="Q152" s="661" t="n">
        <f aca="false">((Q$67-$H$4)/1000)*$N$29*(($C$8/70)^$Z$29)</f>
        <v>1031.9956653672</v>
      </c>
      <c r="R152" s="661" t="n">
        <f aca="false">((R$67-$H$4)/1000)*$N$29*(($C$8/70)^$Z$29)</f>
        <v>1117.9953041478</v>
      </c>
      <c r="S152" s="661" t="n">
        <f aca="false">((S$67-$H$4)/1000)*$N$29*(($C$8/70)^$Z$29)</f>
        <v>1203.9949429284</v>
      </c>
      <c r="T152" s="661" t="n">
        <f aca="false">((T$67-$H$4)/1000)*$N$29*(($C$8/70)^$Z$29)</f>
        <v>1289.994581709</v>
      </c>
      <c r="U152" s="661" t="n">
        <f aca="false">((U$67-$H$4)/1000)*$N$29*(($C$8/70)^$Z$29)</f>
        <v>1375.99422048961</v>
      </c>
      <c r="V152" s="661" t="n">
        <f aca="false">((V$67-$H$4)/1000)*$N$29*(($C$8/70)^$Z$29)</f>
        <v>1461.99385927021</v>
      </c>
      <c r="W152" s="661" t="n">
        <f aca="false">((W$67-$H$4)/1000)*$N$29*(($C$8/70)^$Z$29)</f>
        <v>1547.99349805081</v>
      </c>
      <c r="X152" s="661" t="n">
        <f aca="false">((X$67-$H$4)/1000)*$N$29*(($C$8/70)^$Z$29)</f>
        <v>1633.99313683141</v>
      </c>
      <c r="Y152" s="661" t="n">
        <f aca="false">((Y$67-$H$4)/1000)*$N$29*(($C$8/70)^$Z$29)</f>
        <v>1719.99277561201</v>
      </c>
      <c r="Z152" s="661" t="n">
        <f aca="false">((Z$67-$H$4)/1000)*$N$29*(($C$8/70)^$Z$29)</f>
        <v>1805.99241439261</v>
      </c>
      <c r="AA152" s="661" t="n">
        <f aca="false">((AA$67-$H$4)/1000)*$N$29*(($C$8/70)^$Z$29)</f>
        <v>1891.99205317321</v>
      </c>
      <c r="AB152" s="661" t="n">
        <f aca="false">((AB$67-$H$4)/1000)*$N$29*(($C$8/70)^$Z$29)</f>
        <v>1977.99169195381</v>
      </c>
      <c r="AC152" s="661" t="n">
        <f aca="false">((AC$67-$H$4)/1000)*$N$29*(($C$8/70)^$Z$29)</f>
        <v>2063.99133073441</v>
      </c>
      <c r="AD152" s="661" t="n">
        <f aca="false">((AD$67-$H$4)/1000)*$N$29*(($C$8/70)^$Z$29)</f>
        <v>2149.99096951501</v>
      </c>
      <c r="AE152" s="661" t="n">
        <f aca="false">((AE$67-$H$4)/1000)*$N$29*(($C$8/70)^$Z$29)</f>
        <v>2235.99060829561</v>
      </c>
      <c r="AF152" s="661" t="n">
        <f aca="false">((AF$67-$H$4)/1000)*$N$29*(($C$8/70)^$Z$29)</f>
        <v>2321.99024707621</v>
      </c>
      <c r="AG152" s="661" t="n">
        <f aca="false">((AG$67-$H$4)/1000)*$N$29*(($C$8/70)^$Z$29)</f>
        <v>2407.98988585681</v>
      </c>
      <c r="AH152" s="661" t="n">
        <f aca="false">((AH$67-$H$4)/1000)*$N$29*(($C$8/70)^$Z$29)</f>
        <v>2493.98952463741</v>
      </c>
      <c r="AI152" s="661" t="n">
        <f aca="false">((AI$67-$H$4)/1000)*$N$29*(($C$8/70)^$Z$29)</f>
        <v>2579.98916341801</v>
      </c>
      <c r="AJ152" s="661" t="n">
        <f aca="false">((AJ$67-$H$4)/1000)*$N$29*(($C$8/70)^$Z$29)</f>
        <v>2665.98880219861</v>
      </c>
      <c r="AK152" s="661" t="n">
        <f aca="false">((AK$67-$H$4)/1000)*$N$29*(($C$8/70)^$Z$29)</f>
        <v>2751.98844097921</v>
      </c>
      <c r="AL152" s="661" t="n">
        <f aca="false">((AL$67-$H$4)/1000)*$N$29*(($C$8/70)^$Z$29)</f>
        <v>2837.98807975981</v>
      </c>
      <c r="AM152" s="661" t="n">
        <f aca="false">((AM$67-$H$4)/1000)*$N$29*(($C$8/70)^$Z$29)</f>
        <v>2923.98771854041</v>
      </c>
      <c r="AN152" s="661" t="n">
        <f aca="false">((AN$67-$H$4)/1000)*$N$29*(($C$8/70)^$Z$29)</f>
        <v>3009.98735732101</v>
      </c>
      <c r="AO152" s="661" t="n">
        <f aca="false">((AO$67-$H$4)/1000)*$N$29*(($C$8/70)^$Z$29)</f>
        <v>3095.98699610161</v>
      </c>
      <c r="AP152" s="661" t="n">
        <f aca="false">((AP$67-$H$4)/1000)*$N$29*(($C$8/70)^$Z$29)</f>
        <v>3181.98663488221</v>
      </c>
      <c r="AQ152" s="661" t="n">
        <f aca="false">((AQ$67-$H$4)/1000)*$N$29*(($C$8/70)^$Z$29)</f>
        <v>3267.98627366281</v>
      </c>
      <c r="AR152" s="661" t="n">
        <f aca="false">((AR$67-$H$4)/1000)*$N$29*(($C$8/70)^$Z$29)</f>
        <v>3353.98591244341</v>
      </c>
      <c r="AS152" s="661" t="n">
        <f aca="false">((AS$67-$H$4)/1000)*$N$29*(($C$8/70)^$Z$29)</f>
        <v>3439.98555122401</v>
      </c>
      <c r="AT152" s="661" t="n">
        <f aca="false">((AT$67-$H$4)/1000)*$N$29*(($C$8/70)^$Z$29)</f>
        <v>3525.98519000461</v>
      </c>
      <c r="AU152" s="661" t="n">
        <f aca="false">((AU$67-$H$4)/1000)*$N$29*(($C$8/70)^$Z$29)</f>
        <v>3611.98482878521</v>
      </c>
      <c r="AV152" s="661" t="n">
        <f aca="false">((AV$67-$H$4)/1000)*$N$29*(($C$8/70)^$Z$29)</f>
        <v>3697.98446756581</v>
      </c>
      <c r="AW152" s="661" t="n">
        <f aca="false">((AW$67-$H$4)/1000)*$N$29*(($C$8/70)^$Z$29)</f>
        <v>3783.98410634641</v>
      </c>
      <c r="AX152" s="661" t="n">
        <f aca="false">((AX$67-$H$4)/1000)*$N$29*(($C$8/70)^$Z$29)</f>
        <v>3869.98374512701</v>
      </c>
      <c r="AY152" s="661" t="n">
        <f aca="false">((AY$67-$H$4)/1000)*$N$29*(($C$8/70)^$Z$29)</f>
        <v>3955.98338390761</v>
      </c>
      <c r="AZ152" s="661" t="n">
        <f aca="false">((AZ$67-$H$4)/1000)*$N$29*(($C$8/70)^$Z$29)</f>
        <v>4041.98302268822</v>
      </c>
      <c r="BA152" s="661" t="n">
        <f aca="false">((BA$67-$H$4)/1000)*$N$29*(($C$8/70)^$Z$29)</f>
        <v>4127.98266146882</v>
      </c>
      <c r="BB152" s="661" t="n">
        <f aca="false">((BB$67-$H$4)/1000)*$N$29*(($C$8/70)^$Z$29)</f>
        <v>4213.98230024942</v>
      </c>
      <c r="BC152" s="661" t="n">
        <f aca="false">((BC$67-$H$4)/1000)*$N$29*(($C$8/70)^$Z$29)</f>
        <v>4299.98193903002</v>
      </c>
      <c r="BD152" s="661" t="n">
        <f aca="false">((BD$67-$H$4)/1000)*$N$29*(($C$8/70)^$Z$29)</f>
        <v>4385.98157781062</v>
      </c>
      <c r="BE152" s="661" t="n">
        <f aca="false">((BE$67-$H$4)/1000)*$N$29*(($C$8/70)^$Z$29)</f>
        <v>4471.98121659122</v>
      </c>
      <c r="BF152" s="662" t="n">
        <f aca="false">((BF$67-$H$4)/1000)*$N$29*(($C$8/70)^$Z$29)</f>
        <v>4557.98085537182</v>
      </c>
    </row>
    <row r="153" customFormat="false" ht="15.75" hidden="false" customHeight="false" outlineLevel="0" collapsed="false">
      <c r="A153" s="472"/>
      <c r="B153" s="663" t="s">
        <v>338</v>
      </c>
      <c r="C153" s="663"/>
      <c r="D153" s="664" t="s">
        <v>246</v>
      </c>
      <c r="E153" s="665" t="n">
        <v>500</v>
      </c>
      <c r="F153" s="665" t="n">
        <v>360</v>
      </c>
      <c r="G153" s="664" t="s">
        <v>313</v>
      </c>
      <c r="H153" s="666" t="n">
        <f aca="false">((H$67-$H$4)/1000)*$Q$29*(($C$8/70)^$AC$29)</f>
        <v>433.723451186934</v>
      </c>
      <c r="I153" s="666" t="n">
        <f aca="false">((I$67-$H$4)/1000)*$Q$29*(($C$8/70)^$AC$29)</f>
        <v>578.297934915912</v>
      </c>
      <c r="J153" s="666" t="n">
        <f aca="false">((J$67-$H$4)/1000)*$Q$29*(($C$8/70)^$AC$29)</f>
        <v>722.87241864489</v>
      </c>
      <c r="K153" s="666" t="n">
        <f aca="false">((K$67-$H$4)/1000)*$Q$29*(($C$8/70)^$AC$29)</f>
        <v>867.446902373869</v>
      </c>
      <c r="L153" s="666" t="n">
        <f aca="false">((L$67-$H$4)/1000)*$Q$29*(($C$8/70)^$AC$29)</f>
        <v>1012.02138610285</v>
      </c>
      <c r="M153" s="666" t="n">
        <f aca="false">((M$67-$H$4)/1000)*$Q$29*(($C$8/70)^$AC$29)</f>
        <v>1156.59586983182</v>
      </c>
      <c r="N153" s="666" t="n">
        <f aca="false">((N$67-$H$4)/1000)*$Q$29*(($C$8/70)^$AC$29)</f>
        <v>1301.1703535608</v>
      </c>
      <c r="O153" s="666" t="n">
        <f aca="false">((O$67-$H$4)/1000)*$Q$29*(($C$8/70)^$AC$29)</f>
        <v>1445.74483728978</v>
      </c>
      <c r="P153" s="666" t="n">
        <f aca="false">((P$67-$H$4)/1000)*$Q$29*(($C$8/70)^$AC$29)</f>
        <v>1590.31932101876</v>
      </c>
      <c r="Q153" s="666" t="n">
        <f aca="false">((Q$67-$H$4)/1000)*$Q$29*(($C$8/70)^$AC$29)</f>
        <v>1734.89380474774</v>
      </c>
      <c r="R153" s="666" t="n">
        <f aca="false">((R$67-$H$4)/1000)*$Q$29*(($C$8/70)^$AC$29)</f>
        <v>1879.46828847672</v>
      </c>
      <c r="S153" s="666" t="n">
        <f aca="false">((S$67-$H$4)/1000)*$Q$29*(($C$8/70)^$AC$29)</f>
        <v>2024.04277220569</v>
      </c>
      <c r="T153" s="666" t="n">
        <f aca="false">((T$67-$H$4)/1000)*$Q$29*(($C$8/70)^$AC$29)</f>
        <v>2168.61725593467</v>
      </c>
      <c r="U153" s="666" t="n">
        <f aca="false">((U$67-$H$4)/1000)*$Q$29*(($C$8/70)^$AC$29)</f>
        <v>2313.19173966365</v>
      </c>
      <c r="V153" s="666" t="n">
        <f aca="false">((V$67-$H$4)/1000)*$Q$29*(($C$8/70)^$AC$29)</f>
        <v>2457.76622339263</v>
      </c>
      <c r="W153" s="666" t="n">
        <f aca="false">((W$67-$H$4)/1000)*$Q$29*(($C$8/70)^$AC$29)</f>
        <v>2602.34070712161</v>
      </c>
      <c r="X153" s="666" t="n">
        <f aca="false">((X$67-$H$4)/1000)*$Q$29*(($C$8/70)^$AC$29)</f>
        <v>2746.91519085058</v>
      </c>
      <c r="Y153" s="666" t="n">
        <f aca="false">((Y$67-$H$4)/1000)*$Q$29*(($C$8/70)^$AC$29)</f>
        <v>2891.48967457956</v>
      </c>
      <c r="Z153" s="666" t="n">
        <f aca="false">((Z$67-$H$4)/1000)*$Q$29*(($C$8/70)^$AC$29)</f>
        <v>3036.06415830854</v>
      </c>
      <c r="AA153" s="666" t="n">
        <f aca="false">((AA$67-$H$4)/1000)*$Q$29*(($C$8/70)^$AC$29)</f>
        <v>3180.63864203752</v>
      </c>
      <c r="AB153" s="666" t="n">
        <f aca="false">((AB$67-$H$4)/1000)*$Q$29*(($C$8/70)^$AC$29)</f>
        <v>3325.2131257665</v>
      </c>
      <c r="AC153" s="666" t="n">
        <f aca="false">((AC$67-$H$4)/1000)*$Q$29*(($C$8/70)^$AC$29)</f>
        <v>3469.78760949547</v>
      </c>
      <c r="AD153" s="666" t="n">
        <f aca="false">((AD$67-$H$4)/1000)*$Q$29*(($C$8/70)^$AC$29)</f>
        <v>3614.36209322445</v>
      </c>
      <c r="AE153" s="666" t="n">
        <f aca="false">((AE$67-$H$4)/1000)*$Q$29*(($C$8/70)^$AC$29)</f>
        <v>3758.93657695343</v>
      </c>
      <c r="AF153" s="666" t="n">
        <f aca="false">((AF$67-$H$4)/1000)*$Q$29*(($C$8/70)^$AC$29)</f>
        <v>3903.51106068241</v>
      </c>
      <c r="AG153" s="666" t="n">
        <f aca="false">((AG$67-$H$4)/1000)*$Q$29*(($C$8/70)^$AC$29)</f>
        <v>4048.08554441139</v>
      </c>
      <c r="AH153" s="666" t="n">
        <f aca="false">((AH$67-$H$4)/1000)*$Q$29*(($C$8/70)^$AC$29)</f>
        <v>4192.66002814037</v>
      </c>
      <c r="AI153" s="666" t="n">
        <f aca="false">((AI$67-$H$4)/1000)*$Q$29*(($C$8/70)^$AC$29)</f>
        <v>4337.23451186934</v>
      </c>
      <c r="AJ153" s="666" t="n">
        <f aca="false">((AJ$67-$H$4)/1000)*$Q$29*(($C$8/70)^$AC$29)</f>
        <v>4481.80899559832</v>
      </c>
      <c r="AK153" s="666" t="n">
        <f aca="false">((AK$67-$H$4)/1000)*$Q$29*(($C$8/70)^$AC$29)</f>
        <v>4626.3834793273</v>
      </c>
      <c r="AL153" s="666" t="n">
        <f aca="false">((AL$67-$H$4)/1000)*$Q$29*(($C$8/70)^$AC$29)</f>
        <v>4770.95796305628</v>
      </c>
      <c r="AM153" s="666" t="n">
        <f aca="false">((AM$67-$H$4)/1000)*$Q$29*(($C$8/70)^$AC$29)</f>
        <v>4915.53244678526</v>
      </c>
      <c r="AN153" s="666" t="n">
        <f aca="false">((AN$67-$H$4)/1000)*$Q$29*(($C$8/70)^$AC$29)</f>
        <v>5060.10693051423</v>
      </c>
      <c r="AO153" s="666" t="n">
        <f aca="false">((AO$67-$H$4)/1000)*$Q$29*(($C$8/70)^$AC$29)</f>
        <v>5204.68141424321</v>
      </c>
      <c r="AP153" s="666" t="n">
        <f aca="false">((AP$67-$H$4)/1000)*$Q$29*(($C$8/70)^$AC$29)</f>
        <v>5349.25589797219</v>
      </c>
      <c r="AQ153" s="666" t="n">
        <f aca="false">((AQ$67-$H$4)/1000)*$Q$29*(($C$8/70)^$AC$29)</f>
        <v>5493.83038170117</v>
      </c>
      <c r="AR153" s="666" t="n">
        <f aca="false">((AR$67-$H$4)/1000)*$Q$29*(($C$8/70)^$AC$29)</f>
        <v>5638.40486543015</v>
      </c>
      <c r="AS153" s="666" t="n">
        <f aca="false">((AS$67-$H$4)/1000)*$Q$29*(($C$8/70)^$AC$29)</f>
        <v>5782.97934915912</v>
      </c>
      <c r="AT153" s="666" t="n">
        <f aca="false">((AT$67-$H$4)/1000)*$Q$29*(($C$8/70)^$AC$29)</f>
        <v>5927.5538328881</v>
      </c>
      <c r="AU153" s="666" t="n">
        <f aca="false">((AU$67-$H$4)/1000)*$Q$29*(($C$8/70)^$AC$29)</f>
        <v>6072.12831661708</v>
      </c>
      <c r="AV153" s="666" t="n">
        <f aca="false">((AV$67-$H$4)/1000)*$Q$29*(($C$8/70)^$AC$29)</f>
        <v>6216.70280034606</v>
      </c>
      <c r="AW153" s="666" t="n">
        <f aca="false">((AW$67-$H$4)/1000)*$Q$29*(($C$8/70)^$AC$29)</f>
        <v>6361.27728407504</v>
      </c>
      <c r="AX153" s="666" t="n">
        <f aca="false">((AX$67-$H$4)/1000)*$Q$29*(($C$8/70)^$AC$29)</f>
        <v>6505.85176780401</v>
      </c>
      <c r="AY153" s="666" t="n">
        <f aca="false">((AY$67-$H$4)/1000)*$Q$29*(($C$8/70)^$AC$29)</f>
        <v>6650.42625153299</v>
      </c>
      <c r="AZ153" s="666" t="n">
        <f aca="false">((AZ$67-$H$4)/1000)*$Q$29*(($C$8/70)^$AC$29)</f>
        <v>6795.00073526197</v>
      </c>
      <c r="BA153" s="666" t="n">
        <f aca="false">((BA$67-$H$4)/1000)*$Q$29*(($C$8/70)^$AC$29)</f>
        <v>6939.57521899095</v>
      </c>
      <c r="BB153" s="666" t="n">
        <f aca="false">((BB$67-$H$4)/1000)*$Q$29*(($C$8/70)^$AC$29)</f>
        <v>7084.14970271993</v>
      </c>
      <c r="BC153" s="666" t="n">
        <f aca="false">((BC$67-$H$4)/1000)*$Q$29*(($C$8/70)^$AC$29)</f>
        <v>7228.7241864489</v>
      </c>
      <c r="BD153" s="666" t="n">
        <f aca="false">((BD$67-$H$4)/1000)*$Q$29*(($C$8/70)^$AC$29)</f>
        <v>7373.29867017788</v>
      </c>
      <c r="BE153" s="666" t="n">
        <f aca="false">((BE$67-$H$4)/1000)*$Q$29*(($C$8/70)^$AC$29)</f>
        <v>7517.87315390686</v>
      </c>
      <c r="BF153" s="667" t="n">
        <f aca="false">((BF$67-$H$4)/1000)*$Q$29*(($C$8/70)^$AC$29)</f>
        <v>7662.44763763584</v>
      </c>
    </row>
    <row r="154" customFormat="false" ht="15" hidden="false" customHeight="false" outlineLevel="0" collapsed="false">
      <c r="A154" s="472"/>
      <c r="B154" s="668" t="s">
        <v>339</v>
      </c>
      <c r="C154" s="668"/>
      <c r="D154" s="669" t="s">
        <v>246</v>
      </c>
      <c r="E154" s="670" t="n">
        <v>600</v>
      </c>
      <c r="F154" s="670" t="n">
        <v>260</v>
      </c>
      <c r="G154" s="669" t="s">
        <v>307</v>
      </c>
      <c r="H154" s="671" t="n">
        <f aca="false">((H$67-$H$4)/1000)*$M$30*(($C$8/70)^$Y$30)</f>
        <v>272.060092595202</v>
      </c>
      <c r="I154" s="671" t="n">
        <f aca="false">((I$67-$H$4)/1000)*$M$30*(($C$8/70)^$Y$30)</f>
        <v>362.746790126935</v>
      </c>
      <c r="J154" s="671" t="n">
        <f aca="false">((J$67-$H$4)/1000)*$M$30*(($C$8/70)^$Y$30)</f>
        <v>453.433487658669</v>
      </c>
      <c r="K154" s="671" t="n">
        <f aca="false">((K$67-$H$4)/1000)*$M$30*(($C$8/70)^$Y$30)</f>
        <v>544.120185190403</v>
      </c>
      <c r="L154" s="671" t="n">
        <f aca="false">((L$67-$H$4)/1000)*$M$30*(($C$8/70)^$Y$30)</f>
        <v>634.806882722137</v>
      </c>
      <c r="M154" s="671" t="n">
        <f aca="false">((M$67-$H$4)/1000)*$M$30*(($C$8/70)^$Y$30)</f>
        <v>725.493580253871</v>
      </c>
      <c r="N154" s="671" t="n">
        <f aca="false">((N$67-$H$4)/1000)*$M$30*(($C$8/70)^$Y$30)</f>
        <v>816.180277785605</v>
      </c>
      <c r="O154" s="671" t="n">
        <f aca="false">((O$67-$H$4)/1000)*$M$30*(($C$8/70)^$Y$30)</f>
        <v>906.866975317339</v>
      </c>
      <c r="P154" s="671" t="n">
        <f aca="false">((P$67-$H$4)/1000)*$M$30*(($C$8/70)^$Y$30)</f>
        <v>997.553672849072</v>
      </c>
      <c r="Q154" s="671" t="n">
        <f aca="false">((Q$67-$H$4)/1000)*$M$30*(($C$8/70)^$Y$30)</f>
        <v>1088.24037038081</v>
      </c>
      <c r="R154" s="671" t="n">
        <f aca="false">((R$67-$H$4)/1000)*$M$30*(($C$8/70)^$Y$30)</f>
        <v>1178.92706791254</v>
      </c>
      <c r="S154" s="671" t="n">
        <f aca="false">((S$67-$H$4)/1000)*$M$30*(($C$8/70)^$Y$30)</f>
        <v>1269.61376544427</v>
      </c>
      <c r="T154" s="671" t="n">
        <f aca="false">((T$67-$H$4)/1000)*$M$30*(($C$8/70)^$Y$30)</f>
        <v>1360.30046297601</v>
      </c>
      <c r="U154" s="671" t="n">
        <f aca="false">((U$67-$H$4)/1000)*$M$30*(($C$8/70)^$Y$30)</f>
        <v>1450.98716050774</v>
      </c>
      <c r="V154" s="671" t="n">
        <f aca="false">((V$67-$H$4)/1000)*$M$30*(($C$8/70)^$Y$30)</f>
        <v>1541.67385803948</v>
      </c>
      <c r="W154" s="671" t="n">
        <f aca="false">((W$67-$H$4)/1000)*$M$30*(($C$8/70)^$Y$30)</f>
        <v>1632.36055557121</v>
      </c>
      <c r="X154" s="671" t="n">
        <f aca="false">((X$67-$H$4)/1000)*$M$30*(($C$8/70)^$Y$30)</f>
        <v>1723.04725310294</v>
      </c>
      <c r="Y154" s="671" t="n">
        <f aca="false">((Y$67-$H$4)/1000)*$M$30*(($C$8/70)^$Y$30)</f>
        <v>1813.73395063468</v>
      </c>
      <c r="Z154" s="671" t="n">
        <f aca="false">((Z$67-$H$4)/1000)*$M$30*(($C$8/70)^$Y$30)</f>
        <v>1904.42064816641</v>
      </c>
      <c r="AA154" s="671" t="n">
        <f aca="false">((AA$67-$H$4)/1000)*$M$30*(($C$8/70)^$Y$30)</f>
        <v>1995.10734569814</v>
      </c>
      <c r="AB154" s="671" t="n">
        <f aca="false">((AB$67-$H$4)/1000)*$M$30*(($C$8/70)^$Y$30)</f>
        <v>2085.79404322988</v>
      </c>
      <c r="AC154" s="671" t="n">
        <f aca="false">((AC$67-$H$4)/1000)*$M$30*(($C$8/70)^$Y$30)</f>
        <v>2176.48074076161</v>
      </c>
      <c r="AD154" s="671" t="n">
        <f aca="false">((AD$67-$H$4)/1000)*$M$30*(($C$8/70)^$Y$30)</f>
        <v>2267.16743829335</v>
      </c>
      <c r="AE154" s="671" t="n">
        <f aca="false">((AE$67-$H$4)/1000)*$M$30*(($C$8/70)^$Y$30)</f>
        <v>2357.85413582508</v>
      </c>
      <c r="AF154" s="671" t="n">
        <f aca="false">((AF$67-$H$4)/1000)*$M$30*(($C$8/70)^$Y$30)</f>
        <v>2448.54083335681</v>
      </c>
      <c r="AG154" s="671" t="n">
        <f aca="false">((AG$67-$H$4)/1000)*$M$30*(($C$8/70)^$Y$30)</f>
        <v>2539.22753088855</v>
      </c>
      <c r="AH154" s="671" t="n">
        <f aca="false">((AH$67-$H$4)/1000)*$M$30*(($C$8/70)^$Y$30)</f>
        <v>2629.91422842028</v>
      </c>
      <c r="AI154" s="671" t="n">
        <f aca="false">((AI$67-$H$4)/1000)*$M$30*(($C$8/70)^$Y$30)</f>
        <v>2720.60092595202</v>
      </c>
      <c r="AJ154" s="671" t="n">
        <f aca="false">((AJ$67-$H$4)/1000)*$M$30*(($C$8/70)^$Y$30)</f>
        <v>2811.28762348375</v>
      </c>
      <c r="AK154" s="671" t="n">
        <f aca="false">((AK$67-$H$4)/1000)*$M$30*(($C$8/70)^$Y$30)</f>
        <v>2901.97432101548</v>
      </c>
      <c r="AL154" s="671" t="n">
        <f aca="false">((AL$67-$H$4)/1000)*$M$30*(($C$8/70)^$Y$30)</f>
        <v>2992.66101854722</v>
      </c>
      <c r="AM154" s="671" t="n">
        <f aca="false">((AM$67-$H$4)/1000)*$M$30*(($C$8/70)^$Y$30)</f>
        <v>3083.34771607895</v>
      </c>
      <c r="AN154" s="671" t="n">
        <f aca="false">((AN$67-$H$4)/1000)*$M$30*(($C$8/70)^$Y$30)</f>
        <v>3174.03441361068</v>
      </c>
      <c r="AO154" s="671" t="n">
        <f aca="false">((AO$67-$H$4)/1000)*$M$30*(($C$8/70)^$Y$30)</f>
        <v>3264.72111114242</v>
      </c>
      <c r="AP154" s="671" t="n">
        <f aca="false">((AP$67-$H$4)/1000)*$M$30*(($C$8/70)^$Y$30)</f>
        <v>3355.40780867415</v>
      </c>
      <c r="AQ154" s="671" t="n">
        <f aca="false">((AQ$67-$H$4)/1000)*$M$30*(($C$8/70)^$Y$30)</f>
        <v>3446.09450620589</v>
      </c>
      <c r="AR154" s="671" t="n">
        <f aca="false">((AR$67-$H$4)/1000)*$M$30*(($C$8/70)^$Y$30)</f>
        <v>3536.78120373762</v>
      </c>
      <c r="AS154" s="671" t="n">
        <f aca="false">((AS$67-$H$4)/1000)*$M$30*(($C$8/70)^$Y$30)</f>
        <v>3627.46790126935</v>
      </c>
      <c r="AT154" s="671" t="n">
        <f aca="false">((AT$67-$H$4)/1000)*$M$30*(($C$8/70)^$Y$30)</f>
        <v>3718.15459880109</v>
      </c>
      <c r="AU154" s="671" t="n">
        <f aca="false">((AU$67-$H$4)/1000)*$M$30*(($C$8/70)^$Y$30)</f>
        <v>3808.84129633282</v>
      </c>
      <c r="AV154" s="671" t="n">
        <f aca="false">((AV$67-$H$4)/1000)*$M$30*(($C$8/70)^$Y$30)</f>
        <v>3899.52799386455</v>
      </c>
      <c r="AW154" s="671" t="n">
        <f aca="false">((AW$67-$H$4)/1000)*$M$30*(($C$8/70)^$Y$30)</f>
        <v>3990.21469139629</v>
      </c>
      <c r="AX154" s="671" t="n">
        <f aca="false">((AX$67-$H$4)/1000)*$M$30*(($C$8/70)^$Y$30)</f>
        <v>4080.90138892802</v>
      </c>
      <c r="AY154" s="671" t="n">
        <f aca="false">((AY$67-$H$4)/1000)*$M$30*(($C$8/70)^$Y$30)</f>
        <v>4171.58808645976</v>
      </c>
      <c r="AZ154" s="671" t="n">
        <f aca="false">((AZ$67-$H$4)/1000)*$M$30*(($C$8/70)^$Y$30)</f>
        <v>4262.27478399149</v>
      </c>
      <c r="BA154" s="671" t="n">
        <f aca="false">((BA$67-$H$4)/1000)*$M$30*(($C$8/70)^$Y$30)</f>
        <v>4352.96148152322</v>
      </c>
      <c r="BB154" s="671" t="n">
        <f aca="false">((BB$67-$H$4)/1000)*$M$30*(($C$8/70)^$Y$30)</f>
        <v>4443.64817905496</v>
      </c>
      <c r="BC154" s="671" t="n">
        <f aca="false">((BC$67-$H$4)/1000)*$M$30*(($C$8/70)^$Y$30)</f>
        <v>4534.33487658669</v>
      </c>
      <c r="BD154" s="671" t="n">
        <f aca="false">((BD$67-$H$4)/1000)*$M$30*(($C$8/70)^$Y$30)</f>
        <v>4625.02157411843</v>
      </c>
      <c r="BE154" s="671" t="n">
        <f aca="false">((BE$67-$H$4)/1000)*$M$30*(($C$8/70)^$Y$30)</f>
        <v>4715.70827165016</v>
      </c>
      <c r="BF154" s="672" t="n">
        <f aca="false">((BF$67-$H$4)/1000)*$M$30*(($C$8/70)^$Y$30)</f>
        <v>4806.39496918189</v>
      </c>
    </row>
    <row r="155" customFormat="false" ht="15" hidden="false" customHeight="false" outlineLevel="0" collapsed="false">
      <c r="A155" s="472"/>
      <c r="B155" s="673" t="s">
        <v>340</v>
      </c>
      <c r="C155" s="673"/>
      <c r="D155" s="674" t="s">
        <v>246</v>
      </c>
      <c r="E155" s="675" t="n">
        <v>600</v>
      </c>
      <c r="F155" s="675" t="n">
        <v>300</v>
      </c>
      <c r="G155" s="674" t="s">
        <v>307</v>
      </c>
      <c r="H155" s="676" t="n">
        <f aca="false">((H$67-$H$4)/1000)*$N$30*(($C$8/70)^$Z$30)</f>
        <v>291.413470886692</v>
      </c>
      <c r="I155" s="676" t="n">
        <f aca="false">((I$67-$H$4)/1000)*$N$30*(($C$8/70)^$Z$30)</f>
        <v>388.551294515589</v>
      </c>
      <c r="J155" s="676" t="n">
        <f aca="false">((J$67-$H$4)/1000)*$N$30*(($C$8/70)^$Z$30)</f>
        <v>485.689118144486</v>
      </c>
      <c r="K155" s="676" t="n">
        <f aca="false">((K$67-$H$4)/1000)*$N$30*(($C$8/70)^$Z$30)</f>
        <v>582.826941773384</v>
      </c>
      <c r="L155" s="676" t="n">
        <f aca="false">((L$67-$H$4)/1000)*$N$30*(($C$8/70)^$Z$30)</f>
        <v>679.964765402281</v>
      </c>
      <c r="M155" s="676" t="n">
        <f aca="false">((M$67-$H$4)/1000)*$N$30*(($C$8/70)^$Z$30)</f>
        <v>777.102589031178</v>
      </c>
      <c r="N155" s="676" t="n">
        <f aca="false">((N$67-$H$4)/1000)*$N$30*(($C$8/70)^$Z$30)</f>
        <v>874.240412660075</v>
      </c>
      <c r="O155" s="676" t="n">
        <f aca="false">((O$67-$H$4)/1000)*$N$30*(($C$8/70)^$Z$30)</f>
        <v>971.378236288973</v>
      </c>
      <c r="P155" s="676" t="n">
        <f aca="false">((P$67-$H$4)/1000)*$N$30*(($C$8/70)^$Z$30)</f>
        <v>1068.51605991787</v>
      </c>
      <c r="Q155" s="676" t="n">
        <f aca="false">((Q$67-$H$4)/1000)*$N$30*(($C$8/70)^$Z$30)</f>
        <v>1165.65388354677</v>
      </c>
      <c r="R155" s="676" t="n">
        <f aca="false">((R$67-$H$4)/1000)*$N$30*(($C$8/70)^$Z$30)</f>
        <v>1262.79170717566</v>
      </c>
      <c r="S155" s="676" t="n">
        <f aca="false">((S$67-$H$4)/1000)*$N$30*(($C$8/70)^$Z$30)</f>
        <v>1359.92953080456</v>
      </c>
      <c r="T155" s="676" t="n">
        <f aca="false">((T$67-$H$4)/1000)*$N$30*(($C$8/70)^$Z$30)</f>
        <v>1457.06735443346</v>
      </c>
      <c r="U155" s="676" t="n">
        <f aca="false">((U$67-$H$4)/1000)*$N$30*(($C$8/70)^$Z$30)</f>
        <v>1554.20517806236</v>
      </c>
      <c r="V155" s="676" t="n">
        <f aca="false">((V$67-$H$4)/1000)*$N$30*(($C$8/70)^$Z$30)</f>
        <v>1651.34300169125</v>
      </c>
      <c r="W155" s="676" t="n">
        <f aca="false">((W$67-$H$4)/1000)*$N$30*(($C$8/70)^$Z$30)</f>
        <v>1748.48082532015</v>
      </c>
      <c r="X155" s="676" t="n">
        <f aca="false">((X$67-$H$4)/1000)*$N$30*(($C$8/70)^$Z$30)</f>
        <v>1845.61864894905</v>
      </c>
      <c r="Y155" s="676" t="n">
        <f aca="false">((Y$67-$H$4)/1000)*$N$30*(($C$8/70)^$Z$30)</f>
        <v>1942.75647257795</v>
      </c>
      <c r="Z155" s="676" t="n">
        <f aca="false">((Z$67-$H$4)/1000)*$N$30*(($C$8/70)^$Z$30)</f>
        <v>2039.89429620684</v>
      </c>
      <c r="AA155" s="676" t="n">
        <f aca="false">((AA$67-$H$4)/1000)*$N$30*(($C$8/70)^$Z$30)</f>
        <v>2137.03211983574</v>
      </c>
      <c r="AB155" s="676" t="n">
        <f aca="false">((AB$67-$H$4)/1000)*$N$30*(($C$8/70)^$Z$30)</f>
        <v>2234.16994346464</v>
      </c>
      <c r="AC155" s="676" t="n">
        <f aca="false">((AC$67-$H$4)/1000)*$N$30*(($C$8/70)^$Z$30)</f>
        <v>2331.30776709353</v>
      </c>
      <c r="AD155" s="676" t="n">
        <f aca="false">((AD$67-$H$4)/1000)*$N$30*(($C$8/70)^$Z$30)</f>
        <v>2428.44559072243</v>
      </c>
      <c r="AE155" s="676" t="n">
        <f aca="false">((AE$67-$H$4)/1000)*$N$30*(($C$8/70)^$Z$30)</f>
        <v>2525.58341435133</v>
      </c>
      <c r="AF155" s="676" t="n">
        <f aca="false">((AF$67-$H$4)/1000)*$N$30*(($C$8/70)^$Z$30)</f>
        <v>2622.72123798023</v>
      </c>
      <c r="AG155" s="676" t="n">
        <f aca="false">((AG$67-$H$4)/1000)*$N$30*(($C$8/70)^$Z$30)</f>
        <v>2719.85906160912</v>
      </c>
      <c r="AH155" s="676" t="n">
        <f aca="false">((AH$67-$H$4)/1000)*$N$30*(($C$8/70)^$Z$30)</f>
        <v>2816.99688523802</v>
      </c>
      <c r="AI155" s="676" t="n">
        <f aca="false">((AI$67-$H$4)/1000)*$N$30*(($C$8/70)^$Z$30)</f>
        <v>2914.13470886692</v>
      </c>
      <c r="AJ155" s="676" t="n">
        <f aca="false">((AJ$67-$H$4)/1000)*$N$30*(($C$8/70)^$Z$30)</f>
        <v>3011.27253249581</v>
      </c>
      <c r="AK155" s="676" t="n">
        <f aca="false">((AK$67-$H$4)/1000)*$N$30*(($C$8/70)^$Z$30)</f>
        <v>3108.41035612471</v>
      </c>
      <c r="AL155" s="676" t="n">
        <f aca="false">((AL$67-$H$4)/1000)*$N$30*(($C$8/70)^$Z$30)</f>
        <v>3205.54817975361</v>
      </c>
      <c r="AM155" s="676" t="n">
        <f aca="false">((AM$67-$H$4)/1000)*$N$30*(($C$8/70)^$Z$30)</f>
        <v>3302.68600338251</v>
      </c>
      <c r="AN155" s="676" t="n">
        <f aca="false">((AN$67-$H$4)/1000)*$N$30*(($C$8/70)^$Z$30)</f>
        <v>3399.8238270114</v>
      </c>
      <c r="AO155" s="676" t="n">
        <f aca="false">((AO$67-$H$4)/1000)*$N$30*(($C$8/70)^$Z$30)</f>
        <v>3496.9616506403</v>
      </c>
      <c r="AP155" s="676" t="n">
        <f aca="false">((AP$67-$H$4)/1000)*$N$30*(($C$8/70)^$Z$30)</f>
        <v>3594.0994742692</v>
      </c>
      <c r="AQ155" s="676" t="n">
        <f aca="false">((AQ$67-$H$4)/1000)*$N$30*(($C$8/70)^$Z$30)</f>
        <v>3691.2372978981</v>
      </c>
      <c r="AR155" s="676" t="n">
        <f aca="false">((AR$67-$H$4)/1000)*$N$30*(($C$8/70)^$Z$30)</f>
        <v>3788.37512152699</v>
      </c>
      <c r="AS155" s="676" t="n">
        <f aca="false">((AS$67-$H$4)/1000)*$N$30*(($C$8/70)^$Z$30)</f>
        <v>3885.51294515589</v>
      </c>
      <c r="AT155" s="676" t="n">
        <f aca="false">((AT$67-$H$4)/1000)*$N$30*(($C$8/70)^$Z$30)</f>
        <v>3982.65076878479</v>
      </c>
      <c r="AU155" s="676" t="n">
        <f aca="false">((AU$67-$H$4)/1000)*$N$30*(($C$8/70)^$Z$30)</f>
        <v>4079.78859241369</v>
      </c>
      <c r="AV155" s="676" t="n">
        <f aca="false">((AV$67-$H$4)/1000)*$N$30*(($C$8/70)^$Z$30)</f>
        <v>4176.92641604258</v>
      </c>
      <c r="AW155" s="676" t="n">
        <f aca="false">((AW$67-$H$4)/1000)*$N$30*(($C$8/70)^$Z$30)</f>
        <v>4274.06423967148</v>
      </c>
      <c r="AX155" s="676" t="n">
        <f aca="false">((AX$67-$H$4)/1000)*$N$30*(($C$8/70)^$Z$30)</f>
        <v>4371.20206330038</v>
      </c>
      <c r="AY155" s="676" t="n">
        <f aca="false">((AY$67-$H$4)/1000)*$N$30*(($C$8/70)^$Z$30)</f>
        <v>4468.33988692927</v>
      </c>
      <c r="AZ155" s="676" t="n">
        <f aca="false">((AZ$67-$H$4)/1000)*$N$30*(($C$8/70)^$Z$30)</f>
        <v>4565.47771055817</v>
      </c>
      <c r="BA155" s="676" t="n">
        <f aca="false">((BA$67-$H$4)/1000)*$N$30*(($C$8/70)^$Z$30)</f>
        <v>4662.61553418707</v>
      </c>
      <c r="BB155" s="676" t="n">
        <f aca="false">((BB$67-$H$4)/1000)*$N$30*(($C$8/70)^$Z$30)</f>
        <v>4759.75335781597</v>
      </c>
      <c r="BC155" s="676" t="n">
        <f aca="false">((BC$67-$H$4)/1000)*$N$30*(($C$8/70)^$Z$30)</f>
        <v>4856.89118144486</v>
      </c>
      <c r="BD155" s="676" t="n">
        <f aca="false">((BD$67-$H$4)/1000)*$N$30*(($C$8/70)^$Z$30)</f>
        <v>4954.02900507376</v>
      </c>
      <c r="BE155" s="676" t="n">
        <f aca="false">((BE$67-$H$4)/1000)*$N$30*(($C$8/70)^$Z$30)</f>
        <v>5051.16682870266</v>
      </c>
      <c r="BF155" s="677" t="n">
        <f aca="false">((BF$67-$H$4)/1000)*$N$30*(($C$8/70)^$Z$30)</f>
        <v>5148.30465233155</v>
      </c>
    </row>
    <row r="156" customFormat="false" ht="15.75" hidden="false" customHeight="false" outlineLevel="0" collapsed="false">
      <c r="A156" s="472"/>
      <c r="B156" s="678" t="s">
        <v>341</v>
      </c>
      <c r="C156" s="678"/>
      <c r="D156" s="679" t="s">
        <v>246</v>
      </c>
      <c r="E156" s="680" t="n">
        <v>600</v>
      </c>
      <c r="F156" s="680" t="n">
        <v>360</v>
      </c>
      <c r="G156" s="679" t="s">
        <v>313</v>
      </c>
      <c r="H156" s="681" t="n">
        <f aca="false">((H$67-$H$4)/1000)*$Q$30*(($C$8/70)^$AC$30)</f>
        <v>494.4</v>
      </c>
      <c r="I156" s="681" t="n">
        <f aca="false">((I$67-$H$4)/1000)*$Q$30*(($C$8/70)^$AC$30)</f>
        <v>659.2</v>
      </c>
      <c r="J156" s="681" t="n">
        <f aca="false">((J$67-$H$4)/1000)*$Q$30*(($C$8/70)^$AC$30)</f>
        <v>824</v>
      </c>
      <c r="K156" s="681" t="n">
        <f aca="false">((K$67-$H$4)/1000)*$Q$30*(($C$8/70)^$AC$30)</f>
        <v>988.8</v>
      </c>
      <c r="L156" s="681" t="n">
        <f aca="false">((L$67-$H$4)/1000)*$Q$30*(($C$8/70)^$AC$30)</f>
        <v>1153.6</v>
      </c>
      <c r="M156" s="681" t="n">
        <f aca="false">((M$67-$H$4)/1000)*$Q$30*(($C$8/70)^$AC$30)</f>
        <v>1318.4</v>
      </c>
      <c r="N156" s="681" t="n">
        <f aca="false">((N$67-$H$4)/1000)*$Q$30*(($C$8/70)^$AC$30)</f>
        <v>1483.2</v>
      </c>
      <c r="O156" s="681" t="n">
        <f aca="false">((O$67-$H$4)/1000)*$Q$30*(($C$8/70)^$AC$30)</f>
        <v>1648</v>
      </c>
      <c r="P156" s="681" t="n">
        <f aca="false">((P$67-$H$4)/1000)*$Q$30*(($C$8/70)^$AC$30)</f>
        <v>1812.8</v>
      </c>
      <c r="Q156" s="681" t="n">
        <f aca="false">((Q$67-$H$4)/1000)*$Q$30*(($C$8/70)^$AC$30)</f>
        <v>1977.6</v>
      </c>
      <c r="R156" s="681" t="n">
        <f aca="false">((R$67-$H$4)/1000)*$Q$30*(($C$8/70)^$AC$30)</f>
        <v>2142.4</v>
      </c>
      <c r="S156" s="681" t="n">
        <f aca="false">((S$67-$H$4)/1000)*$Q$30*(($C$8/70)^$AC$30)</f>
        <v>2307.2</v>
      </c>
      <c r="T156" s="681" t="n">
        <f aca="false">((T$67-$H$4)/1000)*$Q$30*(($C$8/70)^$AC$30)</f>
        <v>2472</v>
      </c>
      <c r="U156" s="681" t="n">
        <f aca="false">((U$67-$H$4)/1000)*$Q$30*(($C$8/70)^$AC$30)</f>
        <v>2636.8</v>
      </c>
      <c r="V156" s="681" t="n">
        <f aca="false">((V$67-$H$4)/1000)*$Q$30*(($C$8/70)^$AC$30)</f>
        <v>2801.6</v>
      </c>
      <c r="W156" s="681" t="n">
        <f aca="false">((W$67-$H$4)/1000)*$Q$30*(($C$8/70)^$AC$30)</f>
        <v>2966.4</v>
      </c>
      <c r="X156" s="681" t="n">
        <f aca="false">((X$67-$H$4)/1000)*$Q$30*(($C$8/70)^$AC$30)</f>
        <v>3131.2</v>
      </c>
      <c r="Y156" s="681" t="n">
        <f aca="false">((Y$67-$H$4)/1000)*$Q$30*(($C$8/70)^$AC$30)</f>
        <v>3296</v>
      </c>
      <c r="Z156" s="681" t="n">
        <f aca="false">((Z$67-$H$4)/1000)*$Q$30*(($C$8/70)^$AC$30)</f>
        <v>3460.8</v>
      </c>
      <c r="AA156" s="681" t="n">
        <f aca="false">((AA$67-$H$4)/1000)*$Q$30*(($C$8/70)^$AC$30)</f>
        <v>3625.6</v>
      </c>
      <c r="AB156" s="681" t="n">
        <f aca="false">((AB$67-$H$4)/1000)*$Q$30*(($C$8/70)^$AC$30)</f>
        <v>3790.4</v>
      </c>
      <c r="AC156" s="681" t="n">
        <f aca="false">((AC$67-$H$4)/1000)*$Q$30*(($C$8/70)^$AC$30)</f>
        <v>3955.2</v>
      </c>
      <c r="AD156" s="681" t="n">
        <f aca="false">((AD$67-$H$4)/1000)*$Q$30*(($C$8/70)^$AC$30)</f>
        <v>4120</v>
      </c>
      <c r="AE156" s="681" t="n">
        <f aca="false">((AE$67-$H$4)/1000)*$Q$30*(($C$8/70)^$AC$30)</f>
        <v>4284.8</v>
      </c>
      <c r="AF156" s="681" t="n">
        <f aca="false">((AF$67-$H$4)/1000)*$Q$30*(($C$8/70)^$AC$30)</f>
        <v>4449.6</v>
      </c>
      <c r="AG156" s="681" t="n">
        <f aca="false">((AG$67-$H$4)/1000)*$Q$30*(($C$8/70)^$AC$30)</f>
        <v>4614.4</v>
      </c>
      <c r="AH156" s="681" t="n">
        <f aca="false">((AH$67-$H$4)/1000)*$Q$30*(($C$8/70)^$AC$30)</f>
        <v>4779.2</v>
      </c>
      <c r="AI156" s="681" t="n">
        <f aca="false">((AI$67-$H$4)/1000)*$Q$30*(($C$8/70)^$AC$30)</f>
        <v>4944</v>
      </c>
      <c r="AJ156" s="681" t="n">
        <f aca="false">((AJ$67-$H$4)/1000)*$Q$30*(($C$8/70)^$AC$30)</f>
        <v>5108.8</v>
      </c>
      <c r="AK156" s="681" t="n">
        <f aca="false">((AK$67-$H$4)/1000)*$Q$30*(($C$8/70)^$AC$30)</f>
        <v>5273.6</v>
      </c>
      <c r="AL156" s="681" t="n">
        <f aca="false">((AL$67-$H$4)/1000)*$Q$30*(($C$8/70)^$AC$30)</f>
        <v>5438.4</v>
      </c>
      <c r="AM156" s="681" t="n">
        <f aca="false">((AM$67-$H$4)/1000)*$Q$30*(($C$8/70)^$AC$30)</f>
        <v>5603.2</v>
      </c>
      <c r="AN156" s="681" t="n">
        <f aca="false">((AN$67-$H$4)/1000)*$Q$30*(($C$8/70)^$AC$30)</f>
        <v>5768</v>
      </c>
      <c r="AO156" s="681" t="n">
        <f aca="false">((AO$67-$H$4)/1000)*$Q$30*(($C$8/70)^$AC$30)</f>
        <v>5932.8</v>
      </c>
      <c r="AP156" s="681" t="n">
        <f aca="false">((AP$67-$H$4)/1000)*$Q$30*(($C$8/70)^$AC$30)</f>
        <v>6097.6</v>
      </c>
      <c r="AQ156" s="681" t="n">
        <f aca="false">((AQ$67-$H$4)/1000)*$Q$30*(($C$8/70)^$AC$30)</f>
        <v>6262.4</v>
      </c>
      <c r="AR156" s="681" t="n">
        <f aca="false">((AR$67-$H$4)/1000)*$Q$30*(($C$8/70)^$AC$30)</f>
        <v>6427.2</v>
      </c>
      <c r="AS156" s="681" t="n">
        <f aca="false">((AS$67-$H$4)/1000)*$Q$30*(($C$8/70)^$AC$30)</f>
        <v>6592</v>
      </c>
      <c r="AT156" s="681" t="n">
        <f aca="false">((AT$67-$H$4)/1000)*$Q$30*(($C$8/70)^$AC$30)</f>
        <v>6756.8</v>
      </c>
      <c r="AU156" s="681" t="n">
        <f aca="false">((AU$67-$H$4)/1000)*$Q$30*(($C$8/70)^$AC$30)</f>
        <v>6921.6</v>
      </c>
      <c r="AV156" s="681" t="n">
        <f aca="false">((AV$67-$H$4)/1000)*$Q$30*(($C$8/70)^$AC$30)</f>
        <v>7086.4</v>
      </c>
      <c r="AW156" s="681" t="n">
        <f aca="false">((AW$67-$H$4)/1000)*$Q$30*(($C$8/70)^$AC$30)</f>
        <v>7251.2</v>
      </c>
      <c r="AX156" s="681" t="n">
        <f aca="false">((AX$67-$H$4)/1000)*$Q$30*(($C$8/70)^$AC$30)</f>
        <v>7416</v>
      </c>
      <c r="AY156" s="681" t="n">
        <f aca="false">((AY$67-$H$4)/1000)*$Q$30*(($C$8/70)^$AC$30)</f>
        <v>7580.8</v>
      </c>
      <c r="AZ156" s="681" t="n">
        <f aca="false">((AZ$67-$H$4)/1000)*$Q$30*(($C$8/70)^$AC$30)</f>
        <v>7745.6</v>
      </c>
      <c r="BA156" s="681" t="n">
        <f aca="false">((BA$67-$H$4)/1000)*$Q$30*(($C$8/70)^$AC$30)</f>
        <v>7910.4</v>
      </c>
      <c r="BB156" s="681" t="n">
        <f aca="false">((BB$67-$H$4)/1000)*$Q$30*(($C$8/70)^$AC$30)</f>
        <v>8075.2</v>
      </c>
      <c r="BC156" s="681" t="n">
        <f aca="false">((BC$67-$H$4)/1000)*$Q$30*(($C$8/70)^$AC$30)</f>
        <v>8240</v>
      </c>
      <c r="BD156" s="681" t="n">
        <f aca="false">((BD$67-$H$4)/1000)*$Q$30*(($C$8/70)^$AC$30)</f>
        <v>8404.8</v>
      </c>
      <c r="BE156" s="681" t="n">
        <f aca="false">((BE$67-$H$4)/1000)*$Q$30*(($C$8/70)^$AC$30)</f>
        <v>8569.6</v>
      </c>
      <c r="BF156" s="682" t="n">
        <f aca="false">((BF$67-$H$4)/1000)*$Q$30*(($C$8/70)^$AC$30)</f>
        <v>8734.4</v>
      </c>
    </row>
    <row r="157" s="1" customFormat="true" ht="15.75" hidden="false" customHeight="false" outlineLevel="0" collapsed="false">
      <c r="B157" s="13"/>
      <c r="C157" s="1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  <c r="AA157" s="683"/>
      <c r="AB157" s="683"/>
      <c r="AC157" s="683"/>
      <c r="AD157" s="683"/>
      <c r="AE157" s="683"/>
      <c r="AF157" s="683"/>
      <c r="AG157" s="683"/>
      <c r="AH157" s="683"/>
      <c r="AI157" s="683"/>
      <c r="AJ157" s="683"/>
      <c r="AK157" s="683"/>
      <c r="AL157" s="683"/>
      <c r="AM157" s="683"/>
      <c r="AN157" s="683"/>
      <c r="AO157" s="683"/>
      <c r="AP157" s="683"/>
      <c r="AQ157" s="683"/>
      <c r="AR157" s="683"/>
      <c r="AS157" s="683"/>
      <c r="AT157" s="683"/>
      <c r="AU157" s="683"/>
      <c r="AV157" s="683"/>
      <c r="AW157" s="683"/>
      <c r="AX157" s="683"/>
      <c r="AY157" s="683"/>
      <c r="AZ157" s="683"/>
      <c r="BA157" s="683"/>
      <c r="BB157" s="683"/>
      <c r="BC157" s="683"/>
      <c r="BD157" s="683"/>
      <c r="BE157" s="683"/>
      <c r="BF157" s="683"/>
    </row>
    <row r="158" customFormat="false" ht="29.25" hidden="false" customHeight="true" outlineLevel="0" collapsed="false">
      <c r="B158" s="684" t="s">
        <v>243</v>
      </c>
      <c r="C158" s="684"/>
      <c r="D158" s="463" t="s">
        <v>244</v>
      </c>
      <c r="E158" s="464" t="s">
        <v>237</v>
      </c>
      <c r="F158" s="464" t="s">
        <v>124</v>
      </c>
      <c r="G158" s="465" t="s">
        <v>245</v>
      </c>
      <c r="H158" s="685" t="s">
        <v>115</v>
      </c>
      <c r="I158" s="685"/>
      <c r="J158" s="685"/>
      <c r="K158" s="685"/>
      <c r="L158" s="685"/>
      <c r="M158" s="685"/>
      <c r="N158" s="685"/>
      <c r="O158" s="685"/>
      <c r="P158" s="685"/>
      <c r="Q158" s="685"/>
      <c r="R158" s="685"/>
      <c r="S158" s="685"/>
      <c r="T158" s="685"/>
      <c r="U158" s="685"/>
      <c r="V158" s="685"/>
      <c r="W158" s="685"/>
      <c r="X158" s="685"/>
      <c r="Y158" s="685"/>
      <c r="Z158" s="685"/>
      <c r="AA158" s="685"/>
      <c r="AB158" s="685"/>
      <c r="AC158" s="685"/>
      <c r="AD158" s="685"/>
      <c r="AE158" s="685"/>
      <c r="AF158" s="685"/>
      <c r="AG158" s="685"/>
      <c r="AH158" s="685"/>
      <c r="AI158" s="685"/>
      <c r="AJ158" s="685"/>
      <c r="AK158" s="685"/>
      <c r="AL158" s="685"/>
      <c r="AM158" s="685"/>
      <c r="AN158" s="685"/>
      <c r="AO158" s="685"/>
      <c r="AP158" s="685"/>
      <c r="AQ158" s="685"/>
      <c r="AR158" s="685"/>
      <c r="AS158" s="685"/>
      <c r="AT158" s="685"/>
      <c r="AU158" s="685"/>
      <c r="AV158" s="685"/>
      <c r="AW158" s="685"/>
      <c r="AX158" s="685"/>
      <c r="AY158" s="685"/>
      <c r="AZ158" s="685"/>
      <c r="BA158" s="685"/>
      <c r="BB158" s="685"/>
      <c r="BC158" s="685"/>
      <c r="BD158" s="685"/>
      <c r="BE158" s="685"/>
      <c r="BF158" s="685"/>
    </row>
    <row r="159" customFormat="false" ht="18" hidden="false" customHeight="true" outlineLevel="0" collapsed="false">
      <c r="B159" s="684"/>
      <c r="C159" s="684"/>
      <c r="D159" s="463"/>
      <c r="E159" s="464"/>
      <c r="F159" s="464"/>
      <c r="G159" s="465"/>
      <c r="H159" s="686" t="n">
        <v>500</v>
      </c>
      <c r="I159" s="687" t="n">
        <v>550</v>
      </c>
      <c r="J159" s="688" t="n">
        <v>600</v>
      </c>
      <c r="K159" s="689" t="n">
        <v>650</v>
      </c>
      <c r="L159" s="689" t="n">
        <v>700</v>
      </c>
      <c r="M159" s="689" t="n">
        <v>750</v>
      </c>
      <c r="N159" s="689" t="n">
        <v>800</v>
      </c>
      <c r="O159" s="689" t="n">
        <v>850</v>
      </c>
      <c r="P159" s="689" t="n">
        <v>900</v>
      </c>
      <c r="Q159" s="689" t="n">
        <v>950</v>
      </c>
      <c r="R159" s="689" t="n">
        <v>1000</v>
      </c>
      <c r="S159" s="689" t="n">
        <v>1050</v>
      </c>
      <c r="T159" s="689" t="n">
        <v>1100</v>
      </c>
      <c r="U159" s="689" t="n">
        <v>1150</v>
      </c>
      <c r="V159" s="689" t="n">
        <v>1200</v>
      </c>
      <c r="W159" s="689" t="n">
        <v>1250</v>
      </c>
      <c r="X159" s="689" t="n">
        <v>1300</v>
      </c>
      <c r="Y159" s="689" t="n">
        <v>1350</v>
      </c>
      <c r="Z159" s="689" t="n">
        <v>1400</v>
      </c>
      <c r="AA159" s="689" t="n">
        <v>1450</v>
      </c>
      <c r="AB159" s="689" t="n">
        <v>1500</v>
      </c>
      <c r="AC159" s="689" t="n">
        <v>1550</v>
      </c>
      <c r="AD159" s="689" t="n">
        <v>1600</v>
      </c>
      <c r="AE159" s="689" t="n">
        <v>1650</v>
      </c>
      <c r="AF159" s="689" t="n">
        <v>1700</v>
      </c>
      <c r="AG159" s="689" t="n">
        <v>1750</v>
      </c>
      <c r="AH159" s="689" t="n">
        <v>1800</v>
      </c>
      <c r="AI159" s="689" t="n">
        <v>1850</v>
      </c>
      <c r="AJ159" s="689" t="n">
        <v>1900</v>
      </c>
      <c r="AK159" s="689" t="n">
        <v>1950</v>
      </c>
      <c r="AL159" s="689" t="n">
        <v>2000</v>
      </c>
      <c r="AM159" s="689" t="n">
        <v>2050</v>
      </c>
      <c r="AN159" s="689" t="n">
        <v>2100</v>
      </c>
      <c r="AO159" s="689" t="n">
        <v>2150</v>
      </c>
      <c r="AP159" s="689" t="n">
        <v>2200</v>
      </c>
      <c r="AQ159" s="689" t="n">
        <v>2250</v>
      </c>
      <c r="AR159" s="689" t="n">
        <v>2300</v>
      </c>
      <c r="AS159" s="689" t="n">
        <v>2350</v>
      </c>
      <c r="AT159" s="689" t="n">
        <v>2400</v>
      </c>
      <c r="AU159" s="689" t="n">
        <v>2450</v>
      </c>
      <c r="AV159" s="689" t="n">
        <v>2500</v>
      </c>
      <c r="AW159" s="689" t="n">
        <v>2550</v>
      </c>
      <c r="AX159" s="689" t="n">
        <v>2600</v>
      </c>
      <c r="AY159" s="689" t="n">
        <v>2650</v>
      </c>
      <c r="AZ159" s="689" t="n">
        <v>2700</v>
      </c>
      <c r="BA159" s="689" t="n">
        <v>2750</v>
      </c>
      <c r="BB159" s="689" t="n">
        <v>2800</v>
      </c>
      <c r="BC159" s="689" t="n">
        <v>2850</v>
      </c>
      <c r="BD159" s="689" t="n">
        <v>2900</v>
      </c>
      <c r="BE159" s="689" t="n">
        <v>2950</v>
      </c>
      <c r="BF159" s="690" t="n">
        <v>3000</v>
      </c>
    </row>
    <row r="160" customFormat="false" ht="15" hidden="false" customHeight="false" outlineLevel="0" collapsed="false">
      <c r="A160" s="691" t="s">
        <v>342</v>
      </c>
      <c r="B160" s="586" t="s">
        <v>343</v>
      </c>
      <c r="C160" s="586"/>
      <c r="D160" s="587" t="s">
        <v>342</v>
      </c>
      <c r="E160" s="588" t="n">
        <v>90</v>
      </c>
      <c r="F160" s="588" t="n">
        <v>200</v>
      </c>
      <c r="G160" s="587" t="s">
        <v>248</v>
      </c>
      <c r="H160" s="692" t="n">
        <f aca="false" t="array" ref="H160:H160">((H$67-$H$4)/1000)*$L$40*(($C$8/70)^$X$40)</f>
        <v>72.36</v>
      </c>
      <c r="I160" s="693" t="n">
        <f aca="false" t="array" ref="I160:I160">((I$67-$H$4)/1000)*$L$40*(($C$8/70)^$X$40)</f>
        <v>96.48</v>
      </c>
      <c r="J160" s="692" t="n">
        <f aca="false" t="array" ref="J160:J160">((J$67-$H$4)/1000)*$L$40*(($C$8/70)^$X$40)</f>
        <v>120.6</v>
      </c>
      <c r="K160" s="692" t="n">
        <f aca="false" t="array" ref="K160:K160">((K$67-$H$4)/1000)*$L$40*(($C$8/70)^$X$40)</f>
        <v>144.72</v>
      </c>
      <c r="L160" s="692" t="n">
        <f aca="false" t="array" ref="L160:L160">((L$67-$H$4)/1000)*$L$40*(($C$8/70)^$X$40)</f>
        <v>168.84</v>
      </c>
      <c r="M160" s="692" t="n">
        <f aca="false" t="array" ref="M160:M160">((M$67-$H$4)/1000)*$L$40*(($C$8/70)^$X$40)</f>
        <v>192.96</v>
      </c>
      <c r="N160" s="692" t="n">
        <f aca="false" t="array" ref="N160:N160">((N$67-$H$4)/1000)*$L$40*(($C$8/70)^$X$40)</f>
        <v>217.08</v>
      </c>
      <c r="O160" s="692" t="n">
        <f aca="false" t="array" ref="O160:O160">((O$67-$H$4)/1000)*$L$40*(($C$8/70)^$X$40)</f>
        <v>241.2</v>
      </c>
      <c r="P160" s="692" t="n">
        <f aca="false" t="array" ref="P160:P160">((P$67-$H$4)/1000)*$L$40*(($C$8/70)^$X$40)</f>
        <v>265.32</v>
      </c>
      <c r="Q160" s="692" t="n">
        <f aca="false" t="array" ref="Q160:Q160">((Q$67-$H$4)/1000)*$L$40*(($C$8/70)^$X$40)</f>
        <v>289.44</v>
      </c>
      <c r="R160" s="692" t="n">
        <f aca="false" t="array" ref="R160:R160">((R$67-$H$4)/1000)*$L$40*(($C$8/70)^$X$40)</f>
        <v>313.56</v>
      </c>
      <c r="S160" s="692" t="n">
        <f aca="false" t="array" ref="S160:S160">((S$67-$H$4)/1000)*$L$40*(($C$8/70)^$X$40)</f>
        <v>337.68</v>
      </c>
      <c r="T160" s="692" t="n">
        <f aca="false" t="array" ref="T160:T160">((T$67-$H$4)/1000)*$L$40*(($C$8/70)^$X$40)</f>
        <v>361.8</v>
      </c>
      <c r="U160" s="692" t="n">
        <f aca="false" t="array" ref="U160:U160">((U$67-$H$4)/1000)*$L$40*(($C$8/70)^$X$40)</f>
        <v>385.92</v>
      </c>
      <c r="V160" s="692" t="n">
        <f aca="false" t="array" ref="V160:V160">((V$67-$H$4)/1000)*$L$40*(($C$8/70)^$X$40)</f>
        <v>410.04</v>
      </c>
      <c r="W160" s="692" t="n">
        <f aca="false" t="array" ref="W160:W160">((W$67-$H$4)/1000)*$L$40*(($C$8/70)^$X$40)</f>
        <v>434.16</v>
      </c>
      <c r="X160" s="692" t="n">
        <f aca="false" t="array" ref="X160:X160">((X$67-$H$4)/1000)*$L$40*(($C$8/70)^$X$40)</f>
        <v>458.28</v>
      </c>
      <c r="Y160" s="692" t="n">
        <f aca="false" t="array" ref="Y160:Y160">((Y$67-$H$4)/1000)*$L$40*(($C$8/70)^$X$40)</f>
        <v>482.4</v>
      </c>
      <c r="Z160" s="692" t="n">
        <f aca="false" t="array" ref="Z160:Z160">((Z$67-$H$4)/1000)*$L$40*(($C$8/70)^$X$40)</f>
        <v>506.52</v>
      </c>
      <c r="AA160" s="692" t="n">
        <f aca="false" t="array" ref="AA160:AA160">((AA$67-$H$4)/1000)*$L$40*(($C$8/70)^$X$40)</f>
        <v>530.64</v>
      </c>
      <c r="AB160" s="692" t="n">
        <f aca="false" t="array" ref="AB160:AB160">((AB$67-$H$4)/1000)*$L$40*(($C$8/70)^$X$40)</f>
        <v>554.76</v>
      </c>
      <c r="AC160" s="692" t="n">
        <f aca="false" t="array" ref="AC160:AC160">((AC$67-$H$4)/1000)*$L$40*(($C$8/70)^$X$40)</f>
        <v>578.88</v>
      </c>
      <c r="AD160" s="692" t="n">
        <f aca="false" t="array" ref="AD160:AD160">((AD$67-$H$4)/1000)*$L$40*(($C$8/70)^$X$40)</f>
        <v>603</v>
      </c>
      <c r="AE160" s="692" t="n">
        <f aca="false" t="array" ref="AE160:AE160">((AE$67-$H$4)/1000)*$L$40*(($C$8/70)^$X$40)</f>
        <v>627.12</v>
      </c>
      <c r="AF160" s="692" t="n">
        <f aca="false" t="array" ref="AF160:AF160">((AF$67-$H$4)/1000)*$L$40*(($C$8/70)^$X$40)</f>
        <v>651.24</v>
      </c>
      <c r="AG160" s="692" t="n">
        <f aca="false" t="array" ref="AG160:AG160">((AG$67-$H$4)/1000)*$L$40*(($C$8/70)^$X$40)</f>
        <v>675.36</v>
      </c>
      <c r="AH160" s="692" t="n">
        <f aca="false" t="array" ref="AH160:AH160">((AH$67-$H$4)/1000)*$L$40*(($C$8/70)^$X$40)</f>
        <v>699.48</v>
      </c>
      <c r="AI160" s="692" t="n">
        <f aca="false" t="array" ref="AI160:AI160">((AI$67-$H$4)/1000)*$L$40*(($C$8/70)^$X$40)</f>
        <v>723.6</v>
      </c>
      <c r="AJ160" s="692" t="n">
        <f aca="false" t="array" ref="AJ160:AJ160">((AJ$67-$H$4)/1000)*$L$40*(($C$8/70)^$X$40)</f>
        <v>747.72</v>
      </c>
      <c r="AK160" s="692" t="n">
        <f aca="false" t="array" ref="AK160:AK160">((AK$67-$H$4)/1000)*$L$40*(($C$8/70)^$X$40)</f>
        <v>771.84</v>
      </c>
      <c r="AL160" s="692" t="n">
        <f aca="false" t="array" ref="AL160:AL160">((AL$67-$H$4)/1000)*$L$40*(($C$8/70)^$X$40)</f>
        <v>795.96</v>
      </c>
      <c r="AM160" s="692" t="n">
        <f aca="false" t="array" ref="AM160:AM160">((AM$67-$H$4)/1000)*$L$40*(($C$8/70)^$X$40)</f>
        <v>820.08</v>
      </c>
      <c r="AN160" s="692" t="n">
        <f aca="false" t="array" ref="AN160:AN160">((AN$67-$H$4)/1000)*$L$40*(($C$8/70)^$X$40)</f>
        <v>844.2</v>
      </c>
      <c r="AO160" s="692" t="n">
        <f aca="false" t="array" ref="AO160:AO160">((AO$67-$H$4)/1000)*$L$40*(($C$8/70)^$X$40)</f>
        <v>868.32</v>
      </c>
      <c r="AP160" s="692" t="n">
        <f aca="false" t="array" ref="AP160:AP160">((AP$67-$H$4)/1000)*$L$40*(($C$8/70)^$X$40)</f>
        <v>892.44</v>
      </c>
      <c r="AQ160" s="692" t="n">
        <f aca="false" t="array" ref="AQ160:AQ160">((AQ$67-$H$4)/1000)*$L$40*(($C$8/70)^$X$40)</f>
        <v>916.56</v>
      </c>
      <c r="AR160" s="692" t="n">
        <f aca="false" t="array" ref="AR160:AR160">((AR$67-$H$4)/1000)*$L$40*(($C$8/70)^$X$40)</f>
        <v>940.68</v>
      </c>
      <c r="AS160" s="692" t="n">
        <f aca="false" t="array" ref="AS160:AS160">((AS$67-$H$4)/1000)*$L$40*(($C$8/70)^$X$40)</f>
        <v>964.8</v>
      </c>
      <c r="AT160" s="692" t="n">
        <f aca="false" t="array" ref="AT160:AT160">((AT$67-$H$4)/1000)*$L$40*(($C$8/70)^$X$40)</f>
        <v>988.92</v>
      </c>
      <c r="AU160" s="692" t="n">
        <f aca="false" t="array" ref="AU160:AU160">((AU$67-$H$4)/1000)*$L$40*(($C$8/70)^$X$40)</f>
        <v>1013.04</v>
      </c>
      <c r="AV160" s="692" t="n">
        <f aca="false" t="array" ref="AV160:AV160">((AV$67-$H$4)/1000)*$L$40*(($C$8/70)^$X$40)</f>
        <v>1037.16</v>
      </c>
      <c r="AW160" s="692" t="n">
        <f aca="false" t="array" ref="AW160:AW160">((AW$67-$H$4)/1000)*$L$40*(($C$8/70)^$X$40)</f>
        <v>1061.28</v>
      </c>
      <c r="AX160" s="692" t="n">
        <f aca="false" t="array" ref="AX160:AX160">((AX$67-$H$4)/1000)*$L$40*(($C$8/70)^$X$40)</f>
        <v>1085.4</v>
      </c>
      <c r="AY160" s="692" t="n">
        <f aca="false" t="array" ref="AY160:AY160">((AY$67-$H$4)/1000)*$L$40*(($C$8/70)^$X$40)</f>
        <v>1109.52</v>
      </c>
      <c r="AZ160" s="692" t="n">
        <f aca="false" t="array" ref="AZ160:AZ160">((AZ$67-$H$4)/1000)*$L$40*(($C$8/70)^$X$40)</f>
        <v>1133.64</v>
      </c>
      <c r="BA160" s="692" t="n">
        <f aca="false" t="array" ref="BA160:BA160">((BA$67-$H$4)/1000)*$L$40*(($C$8/70)^$X$40)</f>
        <v>1157.76</v>
      </c>
      <c r="BB160" s="692" t="n">
        <f aca="false" t="array" ref="BB160:BB160">((BB$67-$H$4)/1000)*$L$40*(($C$8/70)^$X$40)</f>
        <v>1181.88</v>
      </c>
      <c r="BC160" s="692" t="n">
        <f aca="false" t="array" ref="BC160:BC160">((BC$67-$H$4)/1000)*$L$40*(($C$8/70)^$X$40)</f>
        <v>1206</v>
      </c>
      <c r="BD160" s="692" t="n">
        <f aca="false" t="array" ref="BD160:BD160">((BD$67-$H$4)/1000)*$L$40*(($C$8/70)^$X$40)</f>
        <v>1230.12</v>
      </c>
      <c r="BE160" s="692" t="n">
        <f aca="false" t="array" ref="BE160:BE160">((BE$67-$H$4)/1000)*$L$40*(($C$8/70)^$X$40)</f>
        <v>1254.24</v>
      </c>
      <c r="BF160" s="589" t="n">
        <f aca="false" t="array" ref="BF160:BF160">((BF$67-$H$4)/1000)*$L$40*(($C$8/70)^$X$40)</f>
        <v>1278.36</v>
      </c>
    </row>
    <row r="161" customFormat="false" ht="15" hidden="false" customHeight="false" outlineLevel="0" collapsed="false">
      <c r="A161" s="691"/>
      <c r="B161" s="590" t="s">
        <v>344</v>
      </c>
      <c r="C161" s="590"/>
      <c r="D161" s="591" t="s">
        <v>342</v>
      </c>
      <c r="E161" s="592" t="n">
        <v>90</v>
      </c>
      <c r="F161" s="592" t="n">
        <v>260</v>
      </c>
      <c r="G161" s="591" t="s">
        <v>248</v>
      </c>
      <c r="H161" s="694" t="n">
        <f aca="false">((H$67-$H$4)/1000)*$M$40*(($C$8/70)^$Y$40)</f>
        <v>95.904</v>
      </c>
      <c r="I161" s="695" t="n">
        <f aca="false">((I$67-$H$4)/1000)*$M$40*(($C$8/70)^$Y$40)</f>
        <v>127.872</v>
      </c>
      <c r="J161" s="694" t="n">
        <f aca="false">((J$67-$H$4)/1000)*$M$40*(($C$8/70)^$Y$40)</f>
        <v>159.84</v>
      </c>
      <c r="K161" s="694" t="n">
        <f aca="false">((K$67-$H$4)/1000)*$M$40*(($C$8/70)^$Y$40)</f>
        <v>191.808</v>
      </c>
      <c r="L161" s="694" t="n">
        <f aca="false">((L$67-$H$4)/1000)*$M$40*(($C$8/70)^$Y$40)</f>
        <v>223.776</v>
      </c>
      <c r="M161" s="694" t="n">
        <f aca="false">((M$67-$H$4)/1000)*$M$40*(($C$8/70)^$Y$40)</f>
        <v>255.744</v>
      </c>
      <c r="N161" s="694" t="n">
        <f aca="false">((N$67-$H$4)/1000)*$M$40*(($C$8/70)^$Y$40)</f>
        <v>287.712</v>
      </c>
      <c r="O161" s="694" t="n">
        <f aca="false">((O$67-$H$4)/1000)*$M$40*(($C$8/70)^$Y$40)</f>
        <v>319.68</v>
      </c>
      <c r="P161" s="694" t="n">
        <f aca="false">((P$67-$H$4)/1000)*$M$40*(($C$8/70)^$Y$40)</f>
        <v>351.648</v>
      </c>
      <c r="Q161" s="694" t="n">
        <f aca="false">((Q$67-$H$4)/1000)*$M$40*(($C$8/70)^$Y$40)</f>
        <v>383.616</v>
      </c>
      <c r="R161" s="694" t="n">
        <f aca="false">((R$67-$H$4)/1000)*$M$40*(($C$8/70)^$Y$40)</f>
        <v>415.584</v>
      </c>
      <c r="S161" s="694" t="n">
        <f aca="false">((S$67-$H$4)/1000)*$M$40*(($C$8/70)^$Y$40)</f>
        <v>447.552</v>
      </c>
      <c r="T161" s="694" t="n">
        <f aca="false">((T$67-$H$4)/1000)*$M$40*(($C$8/70)^$Y$40)</f>
        <v>479.52</v>
      </c>
      <c r="U161" s="694" t="n">
        <f aca="false">((U$67-$H$4)/1000)*$M$40*(($C$8/70)^$Y$40)</f>
        <v>511.488</v>
      </c>
      <c r="V161" s="694" t="n">
        <f aca="false">((V$67-$H$4)/1000)*$M$40*(($C$8/70)^$Y$40)</f>
        <v>543.456</v>
      </c>
      <c r="W161" s="694" t="n">
        <f aca="false">((W$67-$H$4)/1000)*$M$40*(($C$8/70)^$Y$40)</f>
        <v>575.424</v>
      </c>
      <c r="X161" s="694" t="n">
        <f aca="false">((X$67-$H$4)/1000)*$M$40*(($C$8/70)^$Y$40)</f>
        <v>607.392</v>
      </c>
      <c r="Y161" s="694" t="n">
        <f aca="false">((Y$67-$H$4)/1000)*$M$40*(($C$8/70)^$Y$40)</f>
        <v>639.36</v>
      </c>
      <c r="Z161" s="694" t="n">
        <f aca="false">((Z$67-$H$4)/1000)*$M$40*(($C$8/70)^$Y$40)</f>
        <v>671.328</v>
      </c>
      <c r="AA161" s="694" t="n">
        <f aca="false">((AA$67-$H$4)/1000)*$M$40*(($C$8/70)^$Y$40)</f>
        <v>703.296</v>
      </c>
      <c r="AB161" s="694" t="n">
        <f aca="false">((AB$67-$H$4)/1000)*$M$40*(($C$8/70)^$Y$40)</f>
        <v>735.264</v>
      </c>
      <c r="AC161" s="694" t="n">
        <f aca="false">((AC$67-$H$4)/1000)*$M$40*(($C$8/70)^$Y$40)</f>
        <v>767.232</v>
      </c>
      <c r="AD161" s="694" t="n">
        <f aca="false">((AD$67-$H$4)/1000)*$M$40*(($C$8/70)^$Y$40)</f>
        <v>799.2</v>
      </c>
      <c r="AE161" s="694" t="n">
        <f aca="false">((AE$67-$H$4)/1000)*$M$40*(($C$8/70)^$Y$40)</f>
        <v>831.168</v>
      </c>
      <c r="AF161" s="694" t="n">
        <f aca="false">((AF$67-$H$4)/1000)*$M$40*(($C$8/70)^$Y$40)</f>
        <v>863.136</v>
      </c>
      <c r="AG161" s="694" t="n">
        <f aca="false">((AG$67-$H$4)/1000)*$M$40*(($C$8/70)^$Y$40)</f>
        <v>895.104</v>
      </c>
      <c r="AH161" s="694" t="n">
        <f aca="false">((AH$67-$H$4)/1000)*$M$40*(($C$8/70)^$Y$40)</f>
        <v>927.072</v>
      </c>
      <c r="AI161" s="694" t="n">
        <f aca="false">((AI$67-$H$4)/1000)*$M$40*(($C$8/70)^$Y$40)</f>
        <v>959.04</v>
      </c>
      <c r="AJ161" s="694" t="n">
        <f aca="false">((AJ$67-$H$4)/1000)*$M$40*(($C$8/70)^$Y$40)</f>
        <v>991.008</v>
      </c>
      <c r="AK161" s="694" t="n">
        <f aca="false">((AK$67-$H$4)/1000)*$M$40*(($C$8/70)^$Y$40)</f>
        <v>1022.976</v>
      </c>
      <c r="AL161" s="694" t="n">
        <f aca="false">((AL$67-$H$4)/1000)*$M$40*(($C$8/70)^$Y$40)</f>
        <v>1054.944</v>
      </c>
      <c r="AM161" s="694" t="n">
        <f aca="false">((AM$67-$H$4)/1000)*$M$40*(($C$8/70)^$Y$40)</f>
        <v>1086.912</v>
      </c>
      <c r="AN161" s="694" t="n">
        <f aca="false">((AN$67-$H$4)/1000)*$M$40*(($C$8/70)^$Y$40)</f>
        <v>1118.88</v>
      </c>
      <c r="AO161" s="694" t="n">
        <f aca="false">((AO$67-$H$4)/1000)*$M$40*(($C$8/70)^$Y$40)</f>
        <v>1150.848</v>
      </c>
      <c r="AP161" s="694" t="n">
        <f aca="false">((AP$67-$H$4)/1000)*$M$40*(($C$8/70)^$Y$40)</f>
        <v>1182.816</v>
      </c>
      <c r="AQ161" s="694" t="n">
        <f aca="false">((AQ$67-$H$4)/1000)*$M$40*(($C$8/70)^$Y$40)</f>
        <v>1214.784</v>
      </c>
      <c r="AR161" s="694" t="n">
        <f aca="false">((AR$67-$H$4)/1000)*$M$40*(($C$8/70)^$Y$40)</f>
        <v>1246.752</v>
      </c>
      <c r="AS161" s="694" t="n">
        <f aca="false">((AS$67-$H$4)/1000)*$M$40*(($C$8/70)^$Y$40)</f>
        <v>1278.72</v>
      </c>
      <c r="AT161" s="694" t="n">
        <f aca="false">((AT$67-$H$4)/1000)*$M$40*(($C$8/70)^$Y$40)</f>
        <v>1310.688</v>
      </c>
      <c r="AU161" s="694" t="n">
        <f aca="false">((AU$67-$H$4)/1000)*$M$40*(($C$8/70)^$Y$40)</f>
        <v>1342.656</v>
      </c>
      <c r="AV161" s="694" t="n">
        <f aca="false">((AV$67-$H$4)/1000)*$M$40*(($C$8/70)^$Y$40)</f>
        <v>1374.624</v>
      </c>
      <c r="AW161" s="694" t="n">
        <f aca="false">((AW$67-$H$4)/1000)*$M$40*(($C$8/70)^$Y$40)</f>
        <v>1406.592</v>
      </c>
      <c r="AX161" s="694" t="n">
        <f aca="false">((AX$67-$H$4)/1000)*$M$40*(($C$8/70)^$Y$40)</f>
        <v>1438.56</v>
      </c>
      <c r="AY161" s="694" t="n">
        <f aca="false">((AY$67-$H$4)/1000)*$M$40*(($C$8/70)^$Y$40)</f>
        <v>1470.528</v>
      </c>
      <c r="AZ161" s="694" t="n">
        <f aca="false">((AZ$67-$H$4)/1000)*$M$40*(($C$8/70)^$Y$40)</f>
        <v>1502.496</v>
      </c>
      <c r="BA161" s="694" t="n">
        <f aca="false">((BA$67-$H$4)/1000)*$M$40*(($C$8/70)^$Y$40)</f>
        <v>1534.464</v>
      </c>
      <c r="BB161" s="694" t="n">
        <f aca="false">((BB$67-$H$4)/1000)*$M$40*(($C$8/70)^$Y$40)</f>
        <v>1566.432</v>
      </c>
      <c r="BC161" s="694" t="n">
        <f aca="false">((BC$67-$H$4)/1000)*$M$40*(($C$8/70)^$Y$40)</f>
        <v>1598.4</v>
      </c>
      <c r="BD161" s="694" t="n">
        <f aca="false">((BD$67-$H$4)/1000)*$M$40*(($C$8/70)^$Y$40)</f>
        <v>1630.368</v>
      </c>
      <c r="BE161" s="694" t="n">
        <f aca="false">((BE$67-$H$4)/1000)*$M$40*(($C$8/70)^$Y$40)</f>
        <v>1662.336</v>
      </c>
      <c r="BF161" s="593" t="n">
        <f aca="false">((BF$67-$H$4)/1000)*$M$40*(($C$8/70)^$Y$40)</f>
        <v>1694.304</v>
      </c>
    </row>
    <row r="162" customFormat="false" ht="15" hidden="false" customHeight="false" outlineLevel="0" collapsed="false">
      <c r="A162" s="691"/>
      <c r="B162" s="590" t="s">
        <v>345</v>
      </c>
      <c r="C162" s="590"/>
      <c r="D162" s="591" t="s">
        <v>342</v>
      </c>
      <c r="E162" s="592" t="n">
        <v>90</v>
      </c>
      <c r="F162" s="592" t="n">
        <v>300</v>
      </c>
      <c r="G162" s="591" t="s">
        <v>248</v>
      </c>
      <c r="H162" s="694" t="n">
        <f aca="false">((H$67-$H$4)/1000)*$N$40*(($C$8/70)^$Z$40)</f>
        <v>107.72105975136</v>
      </c>
      <c r="I162" s="695" t="n">
        <f aca="false">((I$67-$H$4)/1000)*$N$40*(($C$8/70)^$Z$40)</f>
        <v>143.62807966848</v>
      </c>
      <c r="J162" s="694" t="n">
        <f aca="false">((J$67-$H$4)/1000)*$N$40*(($C$8/70)^$Z$40)</f>
        <v>179.5350995856</v>
      </c>
      <c r="K162" s="694" t="n">
        <f aca="false">((K$67-$H$4)/1000)*$N$40*(($C$8/70)^$Z$40)</f>
        <v>215.44211950272</v>
      </c>
      <c r="L162" s="694" t="n">
        <f aca="false">((L$67-$H$4)/1000)*$N$40*(($C$8/70)^$Z$40)</f>
        <v>251.34913941984</v>
      </c>
      <c r="M162" s="694" t="n">
        <f aca="false">((M$67-$H$4)/1000)*$N$40*(($C$8/70)^$Z$40)</f>
        <v>287.25615933696</v>
      </c>
      <c r="N162" s="694" t="n">
        <f aca="false">((N$67-$H$4)/1000)*$N$40*(($C$8/70)^$Z$40)</f>
        <v>323.16317925408</v>
      </c>
      <c r="O162" s="694" t="n">
        <f aca="false">((O$67-$H$4)/1000)*$N$40*(($C$8/70)^$Z$40)</f>
        <v>359.0701991712</v>
      </c>
      <c r="P162" s="694" t="n">
        <f aca="false">((P$67-$H$4)/1000)*$N$40*(($C$8/70)^$Z$40)</f>
        <v>394.97721908832</v>
      </c>
      <c r="Q162" s="694" t="n">
        <f aca="false">((Q$67-$H$4)/1000)*$N$40*(($C$8/70)^$Z$40)</f>
        <v>430.88423900544</v>
      </c>
      <c r="R162" s="694" t="n">
        <f aca="false">((R$67-$H$4)/1000)*$N$40*(($C$8/70)^$Z$40)</f>
        <v>466.79125892256</v>
      </c>
      <c r="S162" s="694" t="n">
        <f aca="false">((S$67-$H$4)/1000)*$N$40*(($C$8/70)^$Z$40)</f>
        <v>502.69827883968</v>
      </c>
      <c r="T162" s="694" t="n">
        <f aca="false">((T$67-$H$4)/1000)*$N$40*(($C$8/70)^$Z$40)</f>
        <v>538.6052987568</v>
      </c>
      <c r="U162" s="694" t="n">
        <f aca="false">((U$67-$H$4)/1000)*$N$40*(($C$8/70)^$Z$40)</f>
        <v>574.51231867392</v>
      </c>
      <c r="V162" s="694" t="n">
        <f aca="false">((V$67-$H$4)/1000)*$N$40*(($C$8/70)^$Z$40)</f>
        <v>610.41933859104</v>
      </c>
      <c r="W162" s="694" t="n">
        <f aca="false">((W$67-$H$4)/1000)*$N$40*(($C$8/70)^$Z$40)</f>
        <v>646.32635850816</v>
      </c>
      <c r="X162" s="694" t="n">
        <f aca="false">((X$67-$H$4)/1000)*$N$40*(($C$8/70)^$Z$40)</f>
        <v>682.23337842528</v>
      </c>
      <c r="Y162" s="694" t="n">
        <f aca="false">((Y$67-$H$4)/1000)*$N$40*(($C$8/70)^$Z$40)</f>
        <v>718.1403983424</v>
      </c>
      <c r="Z162" s="694" t="n">
        <f aca="false">((Z$67-$H$4)/1000)*$N$40*(($C$8/70)^$Z$40)</f>
        <v>754.04741825952</v>
      </c>
      <c r="AA162" s="694" t="n">
        <f aca="false">((AA$67-$H$4)/1000)*$N$40*(($C$8/70)^$Z$40)</f>
        <v>789.95443817664</v>
      </c>
      <c r="AB162" s="694" t="n">
        <f aca="false">((AB$67-$H$4)/1000)*$N$40*(($C$8/70)^$Z$40)</f>
        <v>825.86145809376</v>
      </c>
      <c r="AC162" s="694" t="n">
        <f aca="false">((AC$67-$H$4)/1000)*$N$40*(($C$8/70)^$Z$40)</f>
        <v>861.76847801088</v>
      </c>
      <c r="AD162" s="694" t="n">
        <f aca="false">((AD$67-$H$4)/1000)*$N$40*(($C$8/70)^$Z$40)</f>
        <v>897.675497928</v>
      </c>
      <c r="AE162" s="694" t="n">
        <f aca="false">((AE$67-$H$4)/1000)*$N$40*(($C$8/70)^$Z$40)</f>
        <v>933.58251784512</v>
      </c>
      <c r="AF162" s="694" t="n">
        <f aca="false">((AF$67-$H$4)/1000)*$N$40*(($C$8/70)^$Z$40)</f>
        <v>969.48953776224</v>
      </c>
      <c r="AG162" s="694" t="n">
        <f aca="false">((AG$67-$H$4)/1000)*$N$40*(($C$8/70)^$Z$40)</f>
        <v>1005.39655767936</v>
      </c>
      <c r="AH162" s="694" t="n">
        <f aca="false">((AH$67-$H$4)/1000)*$N$40*(($C$8/70)^$Z$40)</f>
        <v>1041.30357759648</v>
      </c>
      <c r="AI162" s="694" t="n">
        <f aca="false">((AI$67-$H$4)/1000)*$N$40*(($C$8/70)^$Z$40)</f>
        <v>1077.2105975136</v>
      </c>
      <c r="AJ162" s="694" t="n">
        <f aca="false">((AJ$67-$H$4)/1000)*$N$40*(($C$8/70)^$Z$40)</f>
        <v>1113.11761743072</v>
      </c>
      <c r="AK162" s="694" t="n">
        <f aca="false">((AK$67-$H$4)/1000)*$N$40*(($C$8/70)^$Z$40)</f>
        <v>1149.02463734784</v>
      </c>
      <c r="AL162" s="694" t="n">
        <f aca="false">((AL$67-$H$4)/1000)*$N$40*(($C$8/70)^$Z$40)</f>
        <v>1184.93165726496</v>
      </c>
      <c r="AM162" s="694" t="n">
        <f aca="false">((AM$67-$H$4)/1000)*$N$40*(($C$8/70)^$Z$40)</f>
        <v>1220.83867718208</v>
      </c>
      <c r="AN162" s="694" t="n">
        <f aca="false">((AN$67-$H$4)/1000)*$N$40*(($C$8/70)^$Z$40)</f>
        <v>1256.7456970992</v>
      </c>
      <c r="AO162" s="694" t="n">
        <f aca="false">((AO$67-$H$4)/1000)*$N$40*(($C$8/70)^$Z$40)</f>
        <v>1292.65271701632</v>
      </c>
      <c r="AP162" s="694" t="n">
        <f aca="false">((AP$67-$H$4)/1000)*$N$40*(($C$8/70)^$Z$40)</f>
        <v>1328.55973693344</v>
      </c>
      <c r="AQ162" s="694" t="n">
        <f aca="false">((AQ$67-$H$4)/1000)*$N$40*(($C$8/70)^$Z$40)</f>
        <v>1364.46675685056</v>
      </c>
      <c r="AR162" s="694" t="n">
        <f aca="false">((AR$67-$H$4)/1000)*$N$40*(($C$8/70)^$Z$40)</f>
        <v>1400.37377676768</v>
      </c>
      <c r="AS162" s="694" t="n">
        <f aca="false">((AS$67-$H$4)/1000)*$N$40*(($C$8/70)^$Z$40)</f>
        <v>1436.2807966848</v>
      </c>
      <c r="AT162" s="694" t="n">
        <f aca="false">((AT$67-$H$4)/1000)*$N$40*(($C$8/70)^$Z$40)</f>
        <v>1472.18781660192</v>
      </c>
      <c r="AU162" s="694" t="n">
        <f aca="false">((AU$67-$H$4)/1000)*$N$40*(($C$8/70)^$Z$40)</f>
        <v>1508.09483651904</v>
      </c>
      <c r="AV162" s="694" t="n">
        <f aca="false">((AV$67-$H$4)/1000)*$N$40*(($C$8/70)^$Z$40)</f>
        <v>1544.00185643616</v>
      </c>
      <c r="AW162" s="694" t="n">
        <f aca="false">((AW$67-$H$4)/1000)*$N$40*(($C$8/70)^$Z$40)</f>
        <v>1579.90887635328</v>
      </c>
      <c r="AX162" s="694" t="n">
        <f aca="false">((AX$67-$H$4)/1000)*$N$40*(($C$8/70)^$Z$40)</f>
        <v>1615.8158962704</v>
      </c>
      <c r="AY162" s="694" t="n">
        <f aca="false">((AY$67-$H$4)/1000)*$N$40*(($C$8/70)^$Z$40)</f>
        <v>1651.72291618752</v>
      </c>
      <c r="AZ162" s="694" t="n">
        <f aca="false">((AZ$67-$H$4)/1000)*$N$40*(($C$8/70)^$Z$40)</f>
        <v>1687.62993610464</v>
      </c>
      <c r="BA162" s="694" t="n">
        <f aca="false">((BA$67-$H$4)/1000)*$N$40*(($C$8/70)^$Z$40)</f>
        <v>1723.53695602176</v>
      </c>
      <c r="BB162" s="694" t="n">
        <f aca="false">((BB$67-$H$4)/1000)*$N$40*(($C$8/70)^$Z$40)</f>
        <v>1759.44397593888</v>
      </c>
      <c r="BC162" s="694" t="n">
        <f aca="false">((BC$67-$H$4)/1000)*$N$40*(($C$8/70)^$Z$40)</f>
        <v>1795.350995856</v>
      </c>
      <c r="BD162" s="694" t="n">
        <f aca="false">((BD$67-$H$4)/1000)*$N$40*(($C$8/70)^$Z$40)</f>
        <v>1831.25801577312</v>
      </c>
      <c r="BE162" s="694" t="n">
        <f aca="false">((BE$67-$H$4)/1000)*$N$40*(($C$8/70)^$Z$40)</f>
        <v>1867.16503569024</v>
      </c>
      <c r="BF162" s="593" t="n">
        <f aca="false">((BF$67-$H$4)/1000)*$N$40*(($C$8/70)^$Z$40)</f>
        <v>1903.07205560736</v>
      </c>
    </row>
    <row r="163" customFormat="false" ht="15" hidden="false" customHeight="false" outlineLevel="0" collapsed="false">
      <c r="A163" s="691"/>
      <c r="B163" s="590" t="s">
        <v>346</v>
      </c>
      <c r="C163" s="590"/>
      <c r="D163" s="591" t="s">
        <v>342</v>
      </c>
      <c r="E163" s="592" t="n">
        <v>90</v>
      </c>
      <c r="F163" s="592" t="n">
        <v>360</v>
      </c>
      <c r="G163" s="591" t="s">
        <v>248</v>
      </c>
      <c r="H163" s="694" t="n">
        <f aca="false">((H$67-$H$4)/1000)*$P$40*(($C$8/70)^$AB$40)</f>
        <v>125.768916</v>
      </c>
      <c r="I163" s="695" t="n">
        <f aca="false">((I$67-$H$4)/1000)*$P$40*(($C$8/70)^$AB$40)</f>
        <v>167.691888</v>
      </c>
      <c r="J163" s="694" t="n">
        <f aca="false">((J$67-$H$4)/1000)*$P$40*(($C$8/70)^$AB$40)</f>
        <v>209.61486</v>
      </c>
      <c r="K163" s="694" t="n">
        <f aca="false">((K$67-$H$4)/1000)*$P$40*(($C$8/70)^$AB$40)</f>
        <v>251.537832</v>
      </c>
      <c r="L163" s="694" t="n">
        <f aca="false">((L$67-$H$4)/1000)*$P$40*(($C$8/70)^$AB$40)</f>
        <v>293.460804</v>
      </c>
      <c r="M163" s="694" t="n">
        <f aca="false">((M$67-$H$4)/1000)*$P$40*(($C$8/70)^$AB$40)</f>
        <v>335.383776</v>
      </c>
      <c r="N163" s="694" t="n">
        <f aca="false">((N$67-$H$4)/1000)*$P$40*(($C$8/70)^$AB$40)</f>
        <v>377.306748</v>
      </c>
      <c r="O163" s="694" t="n">
        <f aca="false">((O$67-$H$4)/1000)*$P$40*(($C$8/70)^$AB$40)</f>
        <v>419.22972</v>
      </c>
      <c r="P163" s="694" t="n">
        <f aca="false">((P$67-$H$4)/1000)*$P$40*(($C$8/70)^$AB$40)</f>
        <v>461.152692</v>
      </c>
      <c r="Q163" s="694" t="n">
        <f aca="false">((Q$67-$H$4)/1000)*$P$40*(($C$8/70)^$AB$40)</f>
        <v>503.075664</v>
      </c>
      <c r="R163" s="694" t="n">
        <f aca="false">((R$67-$H$4)/1000)*$P$40*(($C$8/70)^$AB$40)</f>
        <v>544.998636</v>
      </c>
      <c r="S163" s="694" t="n">
        <f aca="false">((S$67-$H$4)/1000)*$P$40*(($C$8/70)^$AB$40)</f>
        <v>586.921608</v>
      </c>
      <c r="T163" s="694" t="n">
        <f aca="false">((T$67-$H$4)/1000)*$P$40*(($C$8/70)^$AB$40)</f>
        <v>628.84458</v>
      </c>
      <c r="U163" s="694" t="n">
        <f aca="false">((U$67-$H$4)/1000)*$P$40*(($C$8/70)^$AB$40)</f>
        <v>670.767552</v>
      </c>
      <c r="V163" s="694" t="n">
        <f aca="false">((V$67-$H$4)/1000)*$P$40*(($C$8/70)^$AB$40)</f>
        <v>712.690524</v>
      </c>
      <c r="W163" s="694" t="n">
        <f aca="false">((W$67-$H$4)/1000)*$P$40*(($C$8/70)^$AB$40)</f>
        <v>754.613496</v>
      </c>
      <c r="X163" s="694" t="n">
        <f aca="false">((X$67-$H$4)/1000)*$P$40*(($C$8/70)^$AB$40)</f>
        <v>796.536468</v>
      </c>
      <c r="Y163" s="694" t="n">
        <f aca="false">((Y$67-$H$4)/1000)*$P$40*(($C$8/70)^$AB$40)</f>
        <v>838.45944</v>
      </c>
      <c r="Z163" s="694" t="n">
        <f aca="false">((Z$67-$H$4)/1000)*$P$40*(($C$8/70)^$AB$40)</f>
        <v>880.382412</v>
      </c>
      <c r="AA163" s="694" t="n">
        <f aca="false">((AA$67-$H$4)/1000)*$P$40*(($C$8/70)^$AB$40)</f>
        <v>922.305384</v>
      </c>
      <c r="AB163" s="694" t="n">
        <f aca="false">((AB$67-$H$4)/1000)*$P$40*(($C$8/70)^$AB$40)</f>
        <v>964.228356</v>
      </c>
      <c r="AC163" s="694" t="n">
        <f aca="false">((AC$67-$H$4)/1000)*$P$40*(($C$8/70)^$AB$40)</f>
        <v>1006.151328</v>
      </c>
      <c r="AD163" s="694" t="n">
        <f aca="false">((AD$67-$H$4)/1000)*$P$40*(($C$8/70)^$AB$40)</f>
        <v>1048.0743</v>
      </c>
      <c r="AE163" s="694" t="n">
        <f aca="false">((AE$67-$H$4)/1000)*$P$40*(($C$8/70)^$AB$40)</f>
        <v>1089.997272</v>
      </c>
      <c r="AF163" s="694" t="n">
        <f aca="false">((AF$67-$H$4)/1000)*$P$40*(($C$8/70)^$AB$40)</f>
        <v>1131.920244</v>
      </c>
      <c r="AG163" s="694" t="n">
        <f aca="false">((AG$67-$H$4)/1000)*$P$40*(($C$8/70)^$AB$40)</f>
        <v>1173.843216</v>
      </c>
      <c r="AH163" s="694" t="n">
        <f aca="false">((AH$67-$H$4)/1000)*$P$40*(($C$8/70)^$AB$40)</f>
        <v>1215.766188</v>
      </c>
      <c r="AI163" s="694" t="n">
        <f aca="false">((AI$67-$H$4)/1000)*$P$40*(($C$8/70)^$AB$40)</f>
        <v>1257.68916</v>
      </c>
      <c r="AJ163" s="694" t="n">
        <f aca="false">((AJ$67-$H$4)/1000)*$P$40*(($C$8/70)^$AB$40)</f>
        <v>1299.612132</v>
      </c>
      <c r="AK163" s="694" t="n">
        <f aca="false">((AK$67-$H$4)/1000)*$P$40*(($C$8/70)^$AB$40)</f>
        <v>1341.535104</v>
      </c>
      <c r="AL163" s="694" t="n">
        <f aca="false">((AL$67-$H$4)/1000)*$P$40*(($C$8/70)^$AB$40)</f>
        <v>1383.458076</v>
      </c>
      <c r="AM163" s="694" t="n">
        <f aca="false">((AM$67-$H$4)/1000)*$P$40*(($C$8/70)^$AB$40)</f>
        <v>1425.381048</v>
      </c>
      <c r="AN163" s="694" t="n">
        <f aca="false">((AN$67-$H$4)/1000)*$P$40*(($C$8/70)^$AB$40)</f>
        <v>1467.30402</v>
      </c>
      <c r="AO163" s="694" t="n">
        <f aca="false">((AO$67-$H$4)/1000)*$P$40*(($C$8/70)^$AB$40)</f>
        <v>1509.226992</v>
      </c>
      <c r="AP163" s="694" t="n">
        <f aca="false">((AP$67-$H$4)/1000)*$P$40*(($C$8/70)^$AB$40)</f>
        <v>1551.149964</v>
      </c>
      <c r="AQ163" s="694" t="n">
        <f aca="false">((AQ$67-$H$4)/1000)*$P$40*(($C$8/70)^$AB$40)</f>
        <v>1593.072936</v>
      </c>
      <c r="AR163" s="694" t="n">
        <f aca="false">((AR$67-$H$4)/1000)*$P$40*(($C$8/70)^$AB$40)</f>
        <v>1634.995908</v>
      </c>
      <c r="AS163" s="694" t="n">
        <f aca="false">((AS$67-$H$4)/1000)*$P$40*(($C$8/70)^$AB$40)</f>
        <v>1676.91888</v>
      </c>
      <c r="AT163" s="694" t="n">
        <f aca="false">((AT$67-$H$4)/1000)*$P$40*(($C$8/70)^$AB$40)</f>
        <v>1718.841852</v>
      </c>
      <c r="AU163" s="694" t="n">
        <f aca="false">((AU$67-$H$4)/1000)*$P$40*(($C$8/70)^$AB$40)</f>
        <v>1760.764824</v>
      </c>
      <c r="AV163" s="694" t="n">
        <f aca="false">((AV$67-$H$4)/1000)*$P$40*(($C$8/70)^$AB$40)</f>
        <v>1802.687796</v>
      </c>
      <c r="AW163" s="694" t="n">
        <f aca="false">((AW$67-$H$4)/1000)*$P$40*(($C$8/70)^$AB$40)</f>
        <v>1844.610768</v>
      </c>
      <c r="AX163" s="694" t="n">
        <f aca="false">((AX$67-$H$4)/1000)*$P$40*(($C$8/70)^$AB$40)</f>
        <v>1886.53374</v>
      </c>
      <c r="AY163" s="694" t="n">
        <f aca="false">((AY$67-$H$4)/1000)*$P$40*(($C$8/70)^$AB$40)</f>
        <v>1928.456712</v>
      </c>
      <c r="AZ163" s="694" t="n">
        <f aca="false">((AZ$67-$H$4)/1000)*$P$40*(($C$8/70)^$AB$40)</f>
        <v>1970.379684</v>
      </c>
      <c r="BA163" s="694" t="n">
        <f aca="false">((BA$67-$H$4)/1000)*$P$40*(($C$8/70)^$AB$40)</f>
        <v>2012.302656</v>
      </c>
      <c r="BB163" s="694" t="n">
        <f aca="false">((BB$67-$H$4)/1000)*$P$40*(($C$8/70)^$AB$40)</f>
        <v>2054.225628</v>
      </c>
      <c r="BC163" s="694" t="n">
        <f aca="false">((BC$67-$H$4)/1000)*$P$40*(($C$8/70)^$AB$40)</f>
        <v>2096.1486</v>
      </c>
      <c r="BD163" s="694" t="n">
        <f aca="false">((BD$67-$H$4)/1000)*$P$40*(($C$8/70)^$AB$40)</f>
        <v>2138.071572</v>
      </c>
      <c r="BE163" s="694" t="n">
        <f aca="false">((BE$67-$H$4)/1000)*$P$40*(($C$8/70)^$AB$40)</f>
        <v>2179.994544</v>
      </c>
      <c r="BF163" s="593" t="n">
        <f aca="false">((BF$67-$H$4)/1000)*$P$40*(($C$8/70)^$AB$40)</f>
        <v>2221.917516</v>
      </c>
    </row>
    <row r="164" customFormat="false" ht="15" hidden="false" customHeight="false" outlineLevel="0" collapsed="false">
      <c r="A164" s="691"/>
      <c r="B164" s="590" t="s">
        <v>347</v>
      </c>
      <c r="C164" s="590"/>
      <c r="D164" s="591" t="s">
        <v>342</v>
      </c>
      <c r="E164" s="592" t="n">
        <v>90</v>
      </c>
      <c r="F164" s="592" t="n">
        <v>360</v>
      </c>
      <c r="G164" s="591" t="s">
        <v>253</v>
      </c>
      <c r="H164" s="694" t="n">
        <f aca="false">((H$67-$H$4)/1000)*$Q$40*(($C$8/70)^$AC$40)</f>
        <v>138.2076</v>
      </c>
      <c r="I164" s="695" t="n">
        <f aca="false">((I$67-$H$4)/1000)*$Q$40*(($C$8/70)^$AC$40)</f>
        <v>184.2768</v>
      </c>
      <c r="J164" s="694" t="n">
        <f aca="false">((J$67-$H$4)/1000)*$Q$40*(($C$8/70)^$AC$40)</f>
        <v>230.346</v>
      </c>
      <c r="K164" s="694" t="n">
        <f aca="false">((K$67-$H$4)/1000)*$Q$40*(($C$8/70)^$AC$40)</f>
        <v>276.4152</v>
      </c>
      <c r="L164" s="694" t="n">
        <f aca="false">((L$67-$H$4)/1000)*$Q$40*(($C$8/70)^$AC$40)</f>
        <v>322.4844</v>
      </c>
      <c r="M164" s="694" t="n">
        <f aca="false">((M$67-$H$4)/1000)*$Q$40*(($C$8/70)^$AC$40)</f>
        <v>368.5536</v>
      </c>
      <c r="N164" s="694" t="n">
        <f aca="false">((N$67-$H$4)/1000)*$Q$40*(($C$8/70)^$AC$40)</f>
        <v>414.6228</v>
      </c>
      <c r="O164" s="694" t="n">
        <f aca="false">((O$67-$H$4)/1000)*$Q$40*(($C$8/70)^$AC$40)</f>
        <v>460.692</v>
      </c>
      <c r="P164" s="694" t="n">
        <f aca="false">((P$67-$H$4)/1000)*$Q$40*(($C$8/70)^$AC$40)</f>
        <v>506.7612</v>
      </c>
      <c r="Q164" s="694" t="n">
        <f aca="false">((Q$67-$H$4)/1000)*$Q$40*(($C$8/70)^$AC$40)</f>
        <v>552.8304</v>
      </c>
      <c r="R164" s="694" t="n">
        <f aca="false">((R$67-$H$4)/1000)*$Q$40*(($C$8/70)^$AC$40)</f>
        <v>598.8996</v>
      </c>
      <c r="S164" s="694" t="n">
        <f aca="false">((S$67-$H$4)/1000)*$Q$40*(($C$8/70)^$AC$40)</f>
        <v>644.9688</v>
      </c>
      <c r="T164" s="694" t="n">
        <f aca="false">((T$67-$H$4)/1000)*$Q$40*(($C$8/70)^$AC$40)</f>
        <v>691.038</v>
      </c>
      <c r="U164" s="694" t="n">
        <f aca="false">((U$67-$H$4)/1000)*$Q$40*(($C$8/70)^$AC$40)</f>
        <v>737.1072</v>
      </c>
      <c r="V164" s="694" t="n">
        <f aca="false">((V$67-$H$4)/1000)*$Q$40*(($C$8/70)^$AC$40)</f>
        <v>783.1764</v>
      </c>
      <c r="W164" s="694" t="n">
        <f aca="false">((W$67-$H$4)/1000)*$Q$40*(($C$8/70)^$AC$40)</f>
        <v>829.2456</v>
      </c>
      <c r="X164" s="694" t="n">
        <f aca="false">((X$67-$H$4)/1000)*$Q$40*(($C$8/70)^$AC$40)</f>
        <v>875.3148</v>
      </c>
      <c r="Y164" s="694" t="n">
        <f aca="false">((Y$67-$H$4)/1000)*$Q$40*(($C$8/70)^$AC$40)</f>
        <v>921.384</v>
      </c>
      <c r="Z164" s="694" t="n">
        <f aca="false">((Z$67-$H$4)/1000)*$Q$40*(($C$8/70)^$AC$40)</f>
        <v>967.4532</v>
      </c>
      <c r="AA164" s="694" t="n">
        <f aca="false">((AA$67-$H$4)/1000)*$Q$40*(($C$8/70)^$AC$40)</f>
        <v>1013.5224</v>
      </c>
      <c r="AB164" s="694" t="n">
        <f aca="false">((AB$67-$H$4)/1000)*$Q$40*(($C$8/70)^$AC$40)</f>
        <v>1059.5916</v>
      </c>
      <c r="AC164" s="694" t="n">
        <f aca="false">((AC$67-$H$4)/1000)*$Q$40*(($C$8/70)^$AC$40)</f>
        <v>1105.6608</v>
      </c>
      <c r="AD164" s="694" t="n">
        <f aca="false">((AD$67-$H$4)/1000)*$Q$40*(($C$8/70)^$AC$40)</f>
        <v>1151.73</v>
      </c>
      <c r="AE164" s="694" t="n">
        <f aca="false">((AE$67-$H$4)/1000)*$Q$40*(($C$8/70)^$AC$40)</f>
        <v>1197.7992</v>
      </c>
      <c r="AF164" s="694" t="n">
        <f aca="false">((AF$67-$H$4)/1000)*$Q$40*(($C$8/70)^$AC$40)</f>
        <v>1243.8684</v>
      </c>
      <c r="AG164" s="694" t="n">
        <f aca="false">((AG$67-$H$4)/1000)*$Q$40*(($C$8/70)^$AC$40)</f>
        <v>1289.9376</v>
      </c>
      <c r="AH164" s="694" t="n">
        <f aca="false">((AH$67-$H$4)/1000)*$Q$40*(($C$8/70)^$AC$40)</f>
        <v>1336.0068</v>
      </c>
      <c r="AI164" s="694" t="n">
        <f aca="false">((AI$67-$H$4)/1000)*$Q$40*(($C$8/70)^$AC$40)</f>
        <v>1382.076</v>
      </c>
      <c r="AJ164" s="694" t="n">
        <f aca="false">((AJ$67-$H$4)/1000)*$Q$40*(($C$8/70)^$AC$40)</f>
        <v>1428.1452</v>
      </c>
      <c r="AK164" s="694" t="n">
        <f aca="false">((AK$67-$H$4)/1000)*$Q$40*(($C$8/70)^$AC$40)</f>
        <v>1474.2144</v>
      </c>
      <c r="AL164" s="694" t="n">
        <f aca="false">((AL$67-$H$4)/1000)*$Q$40*(($C$8/70)^$AC$40)</f>
        <v>1520.2836</v>
      </c>
      <c r="AM164" s="694" t="n">
        <f aca="false">((AM$67-$H$4)/1000)*$Q$40*(($C$8/70)^$AC$40)</f>
        <v>1566.3528</v>
      </c>
      <c r="AN164" s="694" t="n">
        <f aca="false">((AN$67-$H$4)/1000)*$Q$40*(($C$8/70)^$AC$40)</f>
        <v>1612.422</v>
      </c>
      <c r="AO164" s="694" t="n">
        <f aca="false">((AO$67-$H$4)/1000)*$Q$40*(($C$8/70)^$AC$40)</f>
        <v>1658.4912</v>
      </c>
      <c r="AP164" s="694" t="n">
        <f aca="false">((AP$67-$H$4)/1000)*$Q$40*(($C$8/70)^$AC$40)</f>
        <v>1704.5604</v>
      </c>
      <c r="AQ164" s="694" t="n">
        <f aca="false">((AQ$67-$H$4)/1000)*$Q$40*(($C$8/70)^$AC$40)</f>
        <v>1750.6296</v>
      </c>
      <c r="AR164" s="694" t="n">
        <f aca="false">((AR$67-$H$4)/1000)*$Q$40*(($C$8/70)^$AC$40)</f>
        <v>1796.6988</v>
      </c>
      <c r="AS164" s="694" t="n">
        <f aca="false">((AS$67-$H$4)/1000)*$Q$40*(($C$8/70)^$AC$40)</f>
        <v>1842.768</v>
      </c>
      <c r="AT164" s="694" t="n">
        <f aca="false">((AT$67-$H$4)/1000)*$Q$40*(($C$8/70)^$AC$40)</f>
        <v>1888.8372</v>
      </c>
      <c r="AU164" s="694" t="n">
        <f aca="false">((AU$67-$H$4)/1000)*$Q$40*(($C$8/70)^$AC$40)</f>
        <v>1934.9064</v>
      </c>
      <c r="AV164" s="694" t="n">
        <f aca="false">((AV$67-$H$4)/1000)*$Q$40*(($C$8/70)^$AC$40)</f>
        <v>1980.9756</v>
      </c>
      <c r="AW164" s="694" t="n">
        <f aca="false">((AW$67-$H$4)/1000)*$Q$40*(($C$8/70)^$AC$40)</f>
        <v>2027.0448</v>
      </c>
      <c r="AX164" s="694" t="n">
        <f aca="false">((AX$67-$H$4)/1000)*$Q$40*(($C$8/70)^$AC$40)</f>
        <v>2073.114</v>
      </c>
      <c r="AY164" s="694" t="n">
        <f aca="false">((AY$67-$H$4)/1000)*$Q$40*(($C$8/70)^$AC$40)</f>
        <v>2119.1832</v>
      </c>
      <c r="AZ164" s="694" t="n">
        <f aca="false">((AZ$67-$H$4)/1000)*$Q$40*(($C$8/70)^$AC$40)</f>
        <v>2165.2524</v>
      </c>
      <c r="BA164" s="694" t="n">
        <f aca="false">((BA$67-$H$4)/1000)*$Q$40*(($C$8/70)^$AC$40)</f>
        <v>2211.3216</v>
      </c>
      <c r="BB164" s="694" t="n">
        <f aca="false">((BB$67-$H$4)/1000)*$Q$40*(($C$8/70)^$AC$40)</f>
        <v>2257.3908</v>
      </c>
      <c r="BC164" s="694" t="n">
        <f aca="false">((BC$67-$H$4)/1000)*$Q$40*(($C$8/70)^$AC$40)</f>
        <v>2303.46</v>
      </c>
      <c r="BD164" s="694" t="n">
        <f aca="false">((BD$67-$H$4)/1000)*$Q$40*(($C$8/70)^$AC$40)</f>
        <v>2349.5292</v>
      </c>
      <c r="BE164" s="694" t="n">
        <f aca="false">((BE$67-$H$4)/1000)*$Q$40*(($C$8/70)^$AC$40)</f>
        <v>2395.5984</v>
      </c>
      <c r="BF164" s="593" t="n">
        <f aca="false">((BF$67-$H$4)/1000)*$Q$40*(($C$8/70)^$AC$40)</f>
        <v>2441.6676</v>
      </c>
    </row>
    <row r="165" customFormat="false" ht="15.75" hidden="false" customHeight="false" outlineLevel="0" collapsed="false">
      <c r="A165" s="691"/>
      <c r="B165" s="594" t="s">
        <v>348</v>
      </c>
      <c r="C165" s="594"/>
      <c r="D165" s="595" t="s">
        <v>342</v>
      </c>
      <c r="E165" s="696" t="n">
        <v>90</v>
      </c>
      <c r="F165" s="696" t="n">
        <v>400</v>
      </c>
      <c r="G165" s="595" t="s">
        <v>253</v>
      </c>
      <c r="H165" s="697" t="n">
        <f aca="false" t="array" ref="H165:H165">((H$67-$H$4)/1000)*$R$40*(($C$8/70)^$AD$40)</f>
        <v>146.3397366312</v>
      </c>
      <c r="I165" s="698" t="n">
        <f aca="false" t="array" ref="I165:I165">((I$67-$H$4)/1000)*$R$40*(($C$8/70)^$AD$40)</f>
        <v>195.1196488416</v>
      </c>
      <c r="J165" s="697" t="n">
        <f aca="false" t="array" ref="J165:J165">((J$67-$H$4)/1000)*$R$40*(($C$8/70)^$AD$40)</f>
        <v>243.899561052</v>
      </c>
      <c r="K165" s="697" t="n">
        <f aca="false" t="array" ref="K165:K165">((K$67-$H$4)/1000)*$R$40*(($C$8/70)^$AD$40)</f>
        <v>292.6794732624</v>
      </c>
      <c r="L165" s="697" t="n">
        <f aca="false" t="array" ref="L165:L165">((L$67-$H$4)/1000)*$R$40*(($C$8/70)^$AD$40)</f>
        <v>341.4593854728</v>
      </c>
      <c r="M165" s="697" t="n">
        <f aca="false" t="array" ref="M165:M165">((M$67-$H$4)/1000)*$R$40*(($C$8/70)^$AD$40)</f>
        <v>390.2392976832</v>
      </c>
      <c r="N165" s="697" t="n">
        <f aca="false" t="array" ref="N165:N165">((N$67-$H$4)/1000)*$R$40*(($C$8/70)^$AD$40)</f>
        <v>439.0192098936</v>
      </c>
      <c r="O165" s="697" t="n">
        <f aca="false" t="array" ref="O165:O165">((O$67-$H$4)/1000)*$R$40*(($C$8/70)^$AD$40)</f>
        <v>487.799122104</v>
      </c>
      <c r="P165" s="697" t="n">
        <f aca="false" t="array" ref="P165:P165">((P$67-$H$4)/1000)*$R$40*(($C$8/70)^$AD$40)</f>
        <v>536.5790343144</v>
      </c>
      <c r="Q165" s="697" t="n">
        <f aca="false" t="array" ref="Q165:Q165">((Q$67-$H$4)/1000)*$R$40*(($C$8/70)^$AD$40)</f>
        <v>585.3589465248</v>
      </c>
      <c r="R165" s="697" t="n">
        <f aca="false" t="array" ref="R165:R165">((R$67-$H$4)/1000)*$R$40*(($C$8/70)^$AD$40)</f>
        <v>634.1388587352</v>
      </c>
      <c r="S165" s="697" t="n">
        <f aca="false" t="array" ref="S165:S165">((S$67-$H$4)/1000)*$R$40*(($C$8/70)^$AD$40)</f>
        <v>682.9187709456</v>
      </c>
      <c r="T165" s="697" t="n">
        <f aca="false" t="array" ref="T165:T165">((T$67-$H$4)/1000)*$R$40*(($C$8/70)^$AD$40)</f>
        <v>731.698683156</v>
      </c>
      <c r="U165" s="697" t="n">
        <f aca="false" t="array" ref="U165:U165">((U$67-$H$4)/1000)*$R$40*(($C$8/70)^$AD$40)</f>
        <v>780.4785953664</v>
      </c>
      <c r="V165" s="697" t="n">
        <f aca="false" t="array" ref="V165:V165">((V$67-$H$4)/1000)*$R$40*(($C$8/70)^$AD$40)</f>
        <v>829.2585075768</v>
      </c>
      <c r="W165" s="697" t="n">
        <f aca="false" t="array" ref="W165:W165">((W$67-$H$4)/1000)*$R$40*(($C$8/70)^$AD$40)</f>
        <v>878.0384197872</v>
      </c>
      <c r="X165" s="697" t="n">
        <f aca="false" t="array" ref="X165:X165">((X$67-$H$4)/1000)*$R$40*(($C$8/70)^$AD$40)</f>
        <v>926.8183319976</v>
      </c>
      <c r="Y165" s="697" t="n">
        <f aca="false" t="array" ref="Y165:Y165">((Y$67-$H$4)/1000)*$R$40*(($C$8/70)^$AD$40)</f>
        <v>975.598244208</v>
      </c>
      <c r="Z165" s="697" t="n">
        <f aca="false" t="array" ref="Z165:Z165">((Z$67-$H$4)/1000)*$R$40*(($C$8/70)^$AD$40)</f>
        <v>1024.3781564184</v>
      </c>
      <c r="AA165" s="697" t="n">
        <f aca="false" t="array" ref="AA165:AA165">((AA$67-$H$4)/1000)*$R$40*(($C$8/70)^$AD$40)</f>
        <v>1073.1580686288</v>
      </c>
      <c r="AB165" s="697" t="n">
        <f aca="false" t="array" ref="AB165:AB165">((AB$67-$H$4)/1000)*$R$40*(($C$8/70)^$AD$40)</f>
        <v>1121.9379808392</v>
      </c>
      <c r="AC165" s="697" t="n">
        <f aca="false" t="array" ref="AC165:AC165">((AC$67-$H$4)/1000)*$R$40*(($C$8/70)^$AD$40)</f>
        <v>1170.7178930496</v>
      </c>
      <c r="AD165" s="697" t="n">
        <f aca="false" t="array" ref="AD165:AD165">((AD$67-$H$4)/1000)*$R$40*(($C$8/70)^$AD$40)</f>
        <v>1219.49780526</v>
      </c>
      <c r="AE165" s="697" t="n">
        <f aca="false" t="array" ref="AE165:AE165">((AE$67-$H$4)/1000)*$R$40*(($C$8/70)^$AD$40)</f>
        <v>1268.2777174704</v>
      </c>
      <c r="AF165" s="697" t="n">
        <f aca="false" t="array" ref="AF165:AF165">((AF$67-$H$4)/1000)*$R$40*(($C$8/70)^$AD$40)</f>
        <v>1317.0576296808</v>
      </c>
      <c r="AG165" s="697" t="n">
        <f aca="false" t="array" ref="AG165:AG165">((AG$67-$H$4)/1000)*$R$40*(($C$8/70)^$AD$40)</f>
        <v>1365.8375418912</v>
      </c>
      <c r="AH165" s="697" t="n">
        <f aca="false" t="array" ref="AH165:AH165">((AH$67-$H$4)/1000)*$R$40*(($C$8/70)^$AD$40)</f>
        <v>1414.6174541016</v>
      </c>
      <c r="AI165" s="697" t="n">
        <f aca="false" t="array" ref="AI165:AI165">((AI$67-$H$4)/1000)*$R$40*(($C$8/70)^$AD$40)</f>
        <v>1463.397366312</v>
      </c>
      <c r="AJ165" s="697" t="n">
        <f aca="false" t="array" ref="AJ165:AJ165">((AJ$67-$H$4)/1000)*$R$40*(($C$8/70)^$AD$40)</f>
        <v>1512.1772785224</v>
      </c>
      <c r="AK165" s="697" t="n">
        <f aca="false" t="array" ref="AK165:AK165">((AK$67-$H$4)/1000)*$R$40*(($C$8/70)^$AD$40)</f>
        <v>1560.9571907328</v>
      </c>
      <c r="AL165" s="697" t="n">
        <f aca="false" t="array" ref="AL165:AL165">((AL$67-$H$4)/1000)*$R$40*(($C$8/70)^$AD$40)</f>
        <v>1609.7371029432</v>
      </c>
      <c r="AM165" s="697" t="n">
        <f aca="false" t="array" ref="AM165:AM165">((AM$67-$H$4)/1000)*$R$40*(($C$8/70)^$AD$40)</f>
        <v>1658.5170151536</v>
      </c>
      <c r="AN165" s="697" t="n">
        <f aca="false" t="array" ref="AN165:AN165">((AN$67-$H$4)/1000)*$R$40*(($C$8/70)^$AD$40)</f>
        <v>1707.296927364</v>
      </c>
      <c r="AO165" s="697" t="n">
        <f aca="false" t="array" ref="AO165:AO165">((AO$67-$H$4)/1000)*$R$40*(($C$8/70)^$AD$40)</f>
        <v>1756.0768395744</v>
      </c>
      <c r="AP165" s="697" t="n">
        <f aca="false" t="array" ref="AP165:AP165">((AP$67-$H$4)/1000)*$R$40*(($C$8/70)^$AD$40)</f>
        <v>1804.8567517848</v>
      </c>
      <c r="AQ165" s="697" t="n">
        <f aca="false" t="array" ref="AQ165:AQ165">((AQ$67-$H$4)/1000)*$R$40*(($C$8/70)^$AD$40)</f>
        <v>1853.6366639952</v>
      </c>
      <c r="AR165" s="697" t="n">
        <f aca="false" t="array" ref="AR165:AR165">((AR$67-$H$4)/1000)*$R$40*(($C$8/70)^$AD$40)</f>
        <v>1902.4165762056</v>
      </c>
      <c r="AS165" s="697" t="n">
        <f aca="false" t="array" ref="AS165:AS165">((AS$67-$H$4)/1000)*$R$40*(($C$8/70)^$AD$40)</f>
        <v>1951.196488416</v>
      </c>
      <c r="AT165" s="697" t="n">
        <f aca="false" t="array" ref="AT165:AT165">((AT$67-$H$4)/1000)*$R$40*(($C$8/70)^$AD$40)</f>
        <v>1999.9764006264</v>
      </c>
      <c r="AU165" s="697" t="n">
        <f aca="false" t="array" ref="AU165:AU165">((AU$67-$H$4)/1000)*$R$40*(($C$8/70)^$AD$40)</f>
        <v>2048.7563128368</v>
      </c>
      <c r="AV165" s="697" t="n">
        <f aca="false" t="array" ref="AV165:AV165">((AV$67-$H$4)/1000)*$R$40*(($C$8/70)^$AD$40)</f>
        <v>2097.5362250472</v>
      </c>
      <c r="AW165" s="697" t="n">
        <f aca="false" t="array" ref="AW165:AW165">((AW$67-$H$4)/1000)*$R$40*(($C$8/70)^$AD$40)</f>
        <v>2146.3161372576</v>
      </c>
      <c r="AX165" s="697" t="n">
        <f aca="false" t="array" ref="AX165:AX165">((AX$67-$H$4)/1000)*$R$40*(($C$8/70)^$AD$40)</f>
        <v>2195.096049468</v>
      </c>
      <c r="AY165" s="697" t="n">
        <f aca="false" t="array" ref="AY165:AY165">((AY$67-$H$4)/1000)*$R$40*(($C$8/70)^$AD$40)</f>
        <v>2243.8759616784</v>
      </c>
      <c r="AZ165" s="697" t="n">
        <f aca="false" t="array" ref="AZ165:AZ165">((AZ$67-$H$4)/1000)*$R$40*(($C$8/70)^$AD$40)</f>
        <v>2292.6558738888</v>
      </c>
      <c r="BA165" s="697" t="n">
        <f aca="false" t="array" ref="BA165:BA165">((BA$67-$H$4)/1000)*$R$40*(($C$8/70)^$AD$40)</f>
        <v>2341.4357860992</v>
      </c>
      <c r="BB165" s="697" t="n">
        <f aca="false" t="array" ref="BB165:BB165">((BB$67-$H$4)/1000)*$R$40*(($C$8/70)^$AD$40)</f>
        <v>2390.2156983096</v>
      </c>
      <c r="BC165" s="697" t="n">
        <f aca="false" t="array" ref="BC165:BC165">((BC$67-$H$4)/1000)*$R$40*(($C$8/70)^$AD$40)</f>
        <v>2438.99561052</v>
      </c>
      <c r="BD165" s="697" t="n">
        <f aca="false" t="array" ref="BD165:BD165">((BD$67-$H$4)/1000)*$R$40*(($C$8/70)^$AD$40)</f>
        <v>2487.7755227304</v>
      </c>
      <c r="BE165" s="697" t="n">
        <f aca="false" t="array" ref="BE165:BE165">((BE$67-$H$4)/1000)*$R$40*(($C$8/70)^$AD$40)</f>
        <v>2536.5554349408</v>
      </c>
      <c r="BF165" s="596" t="n">
        <f aca="false" t="array" ref="BF165:BF165">((BF$67-$H$4)/1000)*$R$40*(($C$8/70)^$AD$40)</f>
        <v>2585.3353471512</v>
      </c>
    </row>
    <row r="166" customFormat="false" ht="15" hidden="false" customHeight="false" outlineLevel="0" collapsed="false">
      <c r="A166" s="691"/>
      <c r="B166" s="699" t="s">
        <v>349</v>
      </c>
      <c r="C166" s="699"/>
      <c r="D166" s="700" t="s">
        <v>342</v>
      </c>
      <c r="E166" s="701" t="n">
        <v>110</v>
      </c>
      <c r="F166" s="701" t="n">
        <v>200</v>
      </c>
      <c r="G166" s="700" t="s">
        <v>248</v>
      </c>
      <c r="H166" s="702" t="n">
        <f aca="false">((H$67-$H$4)/1000)*$L$41*(($C$8/70)^$X$41)</f>
        <v>90.7458047856</v>
      </c>
      <c r="I166" s="703" t="n">
        <f aca="false">((I$67-$H$4)/1000)*$L$41*(($C$8/70)^$X$41)</f>
        <v>120.9944063808</v>
      </c>
      <c r="J166" s="702" t="n">
        <f aca="false">((J$67-$H$4)/1000)*$L$41*(($C$8/70)^$X$41)</f>
        <v>151.243007976</v>
      </c>
      <c r="K166" s="702" t="n">
        <f aca="false">((K$67-$H$4)/1000)*$L$41*(($C$8/70)^$X$41)</f>
        <v>181.4916095712</v>
      </c>
      <c r="L166" s="702" t="n">
        <f aca="false">((L$67-$H$4)/1000)*$L$41*(($C$8/70)^$X$41)</f>
        <v>211.7402111664</v>
      </c>
      <c r="M166" s="702" t="n">
        <f aca="false">((M$67-$H$4)/1000)*$L$41*(($C$8/70)^$X$41)</f>
        <v>241.9888127616</v>
      </c>
      <c r="N166" s="702" t="n">
        <f aca="false">((N$67-$H$4)/1000)*$L$41*(($C$8/70)^$X$41)</f>
        <v>272.2374143568</v>
      </c>
      <c r="O166" s="702" t="n">
        <f aca="false">((O$67-$H$4)/1000)*$L$41*(($C$8/70)^$X$41)</f>
        <v>302.486015952</v>
      </c>
      <c r="P166" s="702" t="n">
        <f aca="false">((P$67-$H$4)/1000)*$L$41*(($C$8/70)^$X$41)</f>
        <v>332.7346175472</v>
      </c>
      <c r="Q166" s="702" t="n">
        <f aca="false">((Q$67-$H$4)/1000)*$L$41*(($C$8/70)^$X$41)</f>
        <v>362.9832191424</v>
      </c>
      <c r="R166" s="702" t="n">
        <f aca="false">((R$67-$H$4)/1000)*$L$41*(($C$8/70)^$X$41)</f>
        <v>393.2318207376</v>
      </c>
      <c r="S166" s="702" t="n">
        <f aca="false">((S$67-$H$4)/1000)*$L$41*(($C$8/70)^$X$41)</f>
        <v>423.4804223328</v>
      </c>
      <c r="T166" s="702" t="n">
        <f aca="false">((T$67-$H$4)/1000)*$L$41*(($C$8/70)^$X$41)</f>
        <v>453.729023928</v>
      </c>
      <c r="U166" s="702" t="n">
        <f aca="false">((U$67-$H$4)/1000)*$L$41*(($C$8/70)^$X$41)</f>
        <v>483.9776255232</v>
      </c>
      <c r="V166" s="702" t="n">
        <f aca="false">((V$67-$H$4)/1000)*$L$41*(($C$8/70)^$X$41)</f>
        <v>514.2262271184</v>
      </c>
      <c r="W166" s="702" t="n">
        <f aca="false">((W$67-$H$4)/1000)*$L$41*(($C$8/70)^$X$41)</f>
        <v>544.4748287136</v>
      </c>
      <c r="X166" s="702" t="n">
        <f aca="false">((X$67-$H$4)/1000)*$L$41*(($C$8/70)^$X$41)</f>
        <v>574.7234303088</v>
      </c>
      <c r="Y166" s="702" t="n">
        <f aca="false">((Y$67-$H$4)/1000)*$L$41*(($C$8/70)^$X$41)</f>
        <v>604.972031904</v>
      </c>
      <c r="Z166" s="702" t="n">
        <f aca="false">((Z$67-$H$4)/1000)*$L$41*(($C$8/70)^$X$41)</f>
        <v>635.2206334992</v>
      </c>
      <c r="AA166" s="702" t="n">
        <f aca="false">((AA$67-$H$4)/1000)*$L$41*(($C$8/70)^$X$41)</f>
        <v>665.4692350944</v>
      </c>
      <c r="AB166" s="702" t="n">
        <f aca="false">((AB$67-$H$4)/1000)*$L$41*(($C$8/70)^$X$41)</f>
        <v>695.7178366896</v>
      </c>
      <c r="AC166" s="702" t="n">
        <f aca="false">((AC$67-$H$4)/1000)*$L$41*(($C$8/70)^$X$41)</f>
        <v>725.9664382848</v>
      </c>
      <c r="AD166" s="702" t="n">
        <f aca="false">((AD$67-$H$4)/1000)*$L$41*(($C$8/70)^$X$41)</f>
        <v>756.21503988</v>
      </c>
      <c r="AE166" s="702" t="n">
        <f aca="false">((AE$67-$H$4)/1000)*$L$41*(($C$8/70)^$X$41)</f>
        <v>786.4636414752</v>
      </c>
      <c r="AF166" s="702" t="n">
        <f aca="false">((AF$67-$H$4)/1000)*$L$41*(($C$8/70)^$X$41)</f>
        <v>816.7122430704</v>
      </c>
      <c r="AG166" s="702" t="n">
        <f aca="false">((AG$67-$H$4)/1000)*$L$41*(($C$8/70)^$X$41)</f>
        <v>846.9608446656</v>
      </c>
      <c r="AH166" s="702" t="n">
        <f aca="false">((AH$67-$H$4)/1000)*$L$41*(($C$8/70)^$X$41)</f>
        <v>877.2094462608</v>
      </c>
      <c r="AI166" s="702" t="n">
        <f aca="false">((AI$67-$H$4)/1000)*$L$41*(($C$8/70)^$X$41)</f>
        <v>907.458047856</v>
      </c>
      <c r="AJ166" s="702" t="n">
        <f aca="false">((AJ$67-$H$4)/1000)*$L$41*(($C$8/70)^$X$41)</f>
        <v>937.7066494512</v>
      </c>
      <c r="AK166" s="702" t="n">
        <f aca="false">((AK$67-$H$4)/1000)*$L$41*(($C$8/70)^$X$41)</f>
        <v>967.9552510464</v>
      </c>
      <c r="AL166" s="702" t="n">
        <f aca="false">((AL$67-$H$4)/1000)*$L$41*(($C$8/70)^$X$41)</f>
        <v>998.2038526416</v>
      </c>
      <c r="AM166" s="702" t="n">
        <f aca="false">((AM$67-$H$4)/1000)*$L$41*(($C$8/70)^$X$41)</f>
        <v>1028.4524542368</v>
      </c>
      <c r="AN166" s="702" t="n">
        <f aca="false">((AN$67-$H$4)/1000)*$L$41*(($C$8/70)^$X$41)</f>
        <v>1058.701055832</v>
      </c>
      <c r="AO166" s="702" t="n">
        <f aca="false">((AO$67-$H$4)/1000)*$L$41*(($C$8/70)^$X$41)</f>
        <v>1088.9496574272</v>
      </c>
      <c r="AP166" s="702" t="n">
        <f aca="false">((AP$67-$H$4)/1000)*$L$41*(($C$8/70)^$X$41)</f>
        <v>1119.1982590224</v>
      </c>
      <c r="AQ166" s="702" t="n">
        <f aca="false">((AQ$67-$H$4)/1000)*$L$41*(($C$8/70)^$X$41)</f>
        <v>1149.4468606176</v>
      </c>
      <c r="AR166" s="702" t="n">
        <f aca="false">((AR$67-$H$4)/1000)*$L$41*(($C$8/70)^$X$41)</f>
        <v>1179.6954622128</v>
      </c>
      <c r="AS166" s="702" t="n">
        <f aca="false">((AS$67-$H$4)/1000)*$L$41*(($C$8/70)^$X$41)</f>
        <v>1209.944063808</v>
      </c>
      <c r="AT166" s="702" t="n">
        <f aca="false">((AT$67-$H$4)/1000)*$L$41*(($C$8/70)^$X$41)</f>
        <v>1240.1926654032</v>
      </c>
      <c r="AU166" s="702" t="n">
        <f aca="false">((AU$67-$H$4)/1000)*$L$41*(($C$8/70)^$X$41)</f>
        <v>1270.4412669984</v>
      </c>
      <c r="AV166" s="702" t="n">
        <f aca="false">((AV$67-$H$4)/1000)*$L$41*(($C$8/70)^$X$41)</f>
        <v>1300.6898685936</v>
      </c>
      <c r="AW166" s="702" t="n">
        <f aca="false">((AW$67-$H$4)/1000)*$L$41*(($C$8/70)^$X$41)</f>
        <v>1330.9384701888</v>
      </c>
      <c r="AX166" s="702" t="n">
        <f aca="false">((AX$67-$H$4)/1000)*$L$41*(($C$8/70)^$X$41)</f>
        <v>1361.187071784</v>
      </c>
      <c r="AY166" s="702" t="n">
        <f aca="false">((AY$67-$H$4)/1000)*$L$41*(($C$8/70)^$X$41)</f>
        <v>1391.4356733792</v>
      </c>
      <c r="AZ166" s="702" t="n">
        <f aca="false">((AZ$67-$H$4)/1000)*$L$41*(($C$8/70)^$X$41)</f>
        <v>1421.6842749744</v>
      </c>
      <c r="BA166" s="702" t="n">
        <f aca="false">((BA$67-$H$4)/1000)*$L$41*(($C$8/70)^$X$41)</f>
        <v>1451.9328765696</v>
      </c>
      <c r="BB166" s="702" t="n">
        <f aca="false">((BB$67-$H$4)/1000)*$L$41*(($C$8/70)^$X$41)</f>
        <v>1482.1814781648</v>
      </c>
      <c r="BC166" s="702" t="n">
        <f aca="false">((BC$67-$H$4)/1000)*$L$41*(($C$8/70)^$X$41)</f>
        <v>1512.43007976</v>
      </c>
      <c r="BD166" s="702" t="n">
        <f aca="false">((BD$67-$H$4)/1000)*$L$41*(($C$8/70)^$X$41)</f>
        <v>1542.6786813552</v>
      </c>
      <c r="BE166" s="702" t="n">
        <f aca="false">((BE$67-$H$4)/1000)*$L$41*(($C$8/70)^$X$41)</f>
        <v>1572.9272829504</v>
      </c>
      <c r="BF166" s="704" t="n">
        <f aca="false">((BF$67-$H$4)/1000)*$L$41*(($C$8/70)^$X$41)</f>
        <v>1603.1758845456</v>
      </c>
    </row>
    <row r="167" customFormat="false" ht="15" hidden="false" customHeight="false" outlineLevel="0" collapsed="false">
      <c r="A167" s="691"/>
      <c r="B167" s="705" t="s">
        <v>350</v>
      </c>
      <c r="C167" s="705"/>
      <c r="D167" s="706" t="s">
        <v>342</v>
      </c>
      <c r="E167" s="707" t="n">
        <v>110</v>
      </c>
      <c r="F167" s="707" t="n">
        <v>260</v>
      </c>
      <c r="G167" s="706" t="s">
        <v>248</v>
      </c>
      <c r="H167" s="708" t="n">
        <f aca="false">((H$67-$H$4)/1000)*$M$41*(($C$8/70)^$Y$41)</f>
        <v>114.659696441943</v>
      </c>
      <c r="I167" s="709" t="n">
        <f aca="false">((I$67-$H$4)/1000)*$M$41*(($C$8/70)^$Y$41)</f>
        <v>152.879595255924</v>
      </c>
      <c r="J167" s="708" t="n">
        <f aca="false">((J$67-$H$4)/1000)*$M$41*(($C$8/70)^$Y$41)</f>
        <v>191.099494069904</v>
      </c>
      <c r="K167" s="708" t="n">
        <f aca="false">((K$67-$H$4)/1000)*$M$41*(($C$8/70)^$Y$41)</f>
        <v>229.319392883885</v>
      </c>
      <c r="L167" s="708" t="n">
        <f aca="false">((L$67-$H$4)/1000)*$M$41*(($C$8/70)^$Y$41)</f>
        <v>267.539291697866</v>
      </c>
      <c r="M167" s="708" t="n">
        <f aca="false">((M$67-$H$4)/1000)*$M$41*(($C$8/70)^$Y$41)</f>
        <v>305.759190511847</v>
      </c>
      <c r="N167" s="708" t="n">
        <f aca="false">((N$67-$H$4)/1000)*$M$41*(($C$8/70)^$Y$41)</f>
        <v>343.979089325828</v>
      </c>
      <c r="O167" s="708" t="n">
        <f aca="false">((O$67-$H$4)/1000)*$M$41*(($C$8/70)^$Y$41)</f>
        <v>382.198988139809</v>
      </c>
      <c r="P167" s="708" t="n">
        <f aca="false">((P$67-$H$4)/1000)*$M$41*(($C$8/70)^$Y$41)</f>
        <v>420.41888695379</v>
      </c>
      <c r="Q167" s="708" t="n">
        <f aca="false">((Q$67-$H$4)/1000)*$M$41*(($C$8/70)^$Y$41)</f>
        <v>458.638785767771</v>
      </c>
      <c r="R167" s="708" t="n">
        <f aca="false">((R$67-$H$4)/1000)*$M$41*(($C$8/70)^$Y$41)</f>
        <v>496.858684581752</v>
      </c>
      <c r="S167" s="708" t="n">
        <f aca="false">((S$67-$H$4)/1000)*$M$41*(($C$8/70)^$Y$41)</f>
        <v>535.078583395732</v>
      </c>
      <c r="T167" s="708" t="n">
        <f aca="false">((T$67-$H$4)/1000)*$M$41*(($C$8/70)^$Y$41)</f>
        <v>573.298482209713</v>
      </c>
      <c r="U167" s="708" t="n">
        <f aca="false">((U$67-$H$4)/1000)*$M$41*(($C$8/70)^$Y$41)</f>
        <v>611.518381023694</v>
      </c>
      <c r="V167" s="708" t="n">
        <f aca="false">((V$67-$H$4)/1000)*$M$41*(($C$8/70)^$Y$41)</f>
        <v>649.738279837675</v>
      </c>
      <c r="W167" s="708" t="n">
        <f aca="false">((W$67-$H$4)/1000)*$M$41*(($C$8/70)^$Y$41)</f>
        <v>687.958178651656</v>
      </c>
      <c r="X167" s="708" t="n">
        <f aca="false">((X$67-$H$4)/1000)*$M$41*(($C$8/70)^$Y$41)</f>
        <v>726.178077465637</v>
      </c>
      <c r="Y167" s="708" t="n">
        <f aca="false">((Y$67-$H$4)/1000)*$M$41*(($C$8/70)^$Y$41)</f>
        <v>764.397976279618</v>
      </c>
      <c r="Z167" s="708" t="n">
        <f aca="false">((Z$67-$H$4)/1000)*$M$41*(($C$8/70)^$Y$41)</f>
        <v>802.617875093599</v>
      </c>
      <c r="AA167" s="708" t="n">
        <f aca="false">((AA$67-$H$4)/1000)*$M$41*(($C$8/70)^$Y$41)</f>
        <v>840.83777390758</v>
      </c>
      <c r="AB167" s="708" t="n">
        <f aca="false">((AB$67-$H$4)/1000)*$M$41*(($C$8/70)^$Y$41)</f>
        <v>879.057672721561</v>
      </c>
      <c r="AC167" s="708" t="n">
        <f aca="false">((AC$67-$H$4)/1000)*$M$41*(($C$8/70)^$Y$41)</f>
        <v>917.277571535541</v>
      </c>
      <c r="AD167" s="708" t="n">
        <f aca="false">((AD$67-$H$4)/1000)*$M$41*(($C$8/70)^$Y$41)</f>
        <v>955.497470349522</v>
      </c>
      <c r="AE167" s="708" t="n">
        <f aca="false">((AE$67-$H$4)/1000)*$M$41*(($C$8/70)^$Y$41)</f>
        <v>993.717369163503</v>
      </c>
      <c r="AF167" s="708" t="n">
        <f aca="false">((AF$67-$H$4)/1000)*$M$41*(($C$8/70)^$Y$41)</f>
        <v>1031.93726797748</v>
      </c>
      <c r="AG167" s="708" t="n">
        <f aca="false">((AG$67-$H$4)/1000)*$M$41*(($C$8/70)^$Y$41)</f>
        <v>1070.15716679146</v>
      </c>
      <c r="AH167" s="708" t="n">
        <f aca="false">((AH$67-$H$4)/1000)*$M$41*(($C$8/70)^$Y$41)</f>
        <v>1108.37706560545</v>
      </c>
      <c r="AI167" s="708" t="n">
        <f aca="false">((AI$67-$H$4)/1000)*$M$41*(($C$8/70)^$Y$41)</f>
        <v>1146.59696441943</v>
      </c>
      <c r="AJ167" s="708" t="n">
        <f aca="false">((AJ$67-$H$4)/1000)*$M$41*(($C$8/70)^$Y$41)</f>
        <v>1184.81686323341</v>
      </c>
      <c r="AK167" s="708" t="n">
        <f aca="false">((AK$67-$H$4)/1000)*$M$41*(($C$8/70)^$Y$41)</f>
        <v>1223.03676204739</v>
      </c>
      <c r="AL167" s="708" t="n">
        <f aca="false">((AL$67-$H$4)/1000)*$M$41*(($C$8/70)^$Y$41)</f>
        <v>1261.25666086137</v>
      </c>
      <c r="AM167" s="708" t="n">
        <f aca="false">((AM$67-$H$4)/1000)*$M$41*(($C$8/70)^$Y$41)</f>
        <v>1299.47655967535</v>
      </c>
      <c r="AN167" s="708" t="n">
        <f aca="false">((AN$67-$H$4)/1000)*$M$41*(($C$8/70)^$Y$41)</f>
        <v>1337.69645848933</v>
      </c>
      <c r="AO167" s="708" t="n">
        <f aca="false">((AO$67-$H$4)/1000)*$M$41*(($C$8/70)^$Y$41)</f>
        <v>1375.91635730331</v>
      </c>
      <c r="AP167" s="708" t="n">
        <f aca="false">((AP$67-$H$4)/1000)*$M$41*(($C$8/70)^$Y$41)</f>
        <v>1414.13625611729</v>
      </c>
      <c r="AQ167" s="708" t="n">
        <f aca="false">((AQ$67-$H$4)/1000)*$M$41*(($C$8/70)^$Y$41)</f>
        <v>1452.35615493127</v>
      </c>
      <c r="AR167" s="708" t="n">
        <f aca="false">((AR$67-$H$4)/1000)*$M$41*(($C$8/70)^$Y$41)</f>
        <v>1490.57605374525</v>
      </c>
      <c r="AS167" s="708" t="n">
        <f aca="false">((AS$67-$H$4)/1000)*$M$41*(($C$8/70)^$Y$41)</f>
        <v>1528.79595255924</v>
      </c>
      <c r="AT167" s="708" t="n">
        <f aca="false">((AT$67-$H$4)/1000)*$M$41*(($C$8/70)^$Y$41)</f>
        <v>1567.01585137322</v>
      </c>
      <c r="AU167" s="708" t="n">
        <f aca="false">((AU$67-$H$4)/1000)*$M$41*(($C$8/70)^$Y$41)</f>
        <v>1605.2357501872</v>
      </c>
      <c r="AV167" s="708" t="n">
        <f aca="false">((AV$67-$H$4)/1000)*$M$41*(($C$8/70)^$Y$41)</f>
        <v>1643.45564900118</v>
      </c>
      <c r="AW167" s="708" t="n">
        <f aca="false">((AW$67-$H$4)/1000)*$M$41*(($C$8/70)^$Y$41)</f>
        <v>1681.67554781516</v>
      </c>
      <c r="AX167" s="708" t="n">
        <f aca="false">((AX$67-$H$4)/1000)*$M$41*(($C$8/70)^$Y$41)</f>
        <v>1719.89544662914</v>
      </c>
      <c r="AY167" s="708" t="n">
        <f aca="false">((AY$67-$H$4)/1000)*$M$41*(($C$8/70)^$Y$41)</f>
        <v>1758.11534544312</v>
      </c>
      <c r="AZ167" s="708" t="n">
        <f aca="false">((AZ$67-$H$4)/1000)*$M$41*(($C$8/70)^$Y$41)</f>
        <v>1796.3352442571</v>
      </c>
      <c r="BA167" s="708" t="n">
        <f aca="false">((BA$67-$H$4)/1000)*$M$41*(($C$8/70)^$Y$41)</f>
        <v>1834.55514307108</v>
      </c>
      <c r="BB167" s="708" t="n">
        <f aca="false">((BB$67-$H$4)/1000)*$M$41*(($C$8/70)^$Y$41)</f>
        <v>1872.77504188506</v>
      </c>
      <c r="BC167" s="708" t="n">
        <f aca="false">((BC$67-$H$4)/1000)*$M$41*(($C$8/70)^$Y$41)</f>
        <v>1910.99494069904</v>
      </c>
      <c r="BD167" s="708" t="n">
        <f aca="false">((BD$67-$H$4)/1000)*$M$41*(($C$8/70)^$Y$41)</f>
        <v>1949.21483951303</v>
      </c>
      <c r="BE167" s="708" t="n">
        <f aca="false">((BE$67-$H$4)/1000)*$M$41*(($C$8/70)^$Y$41)</f>
        <v>1987.43473832701</v>
      </c>
      <c r="BF167" s="710" t="n">
        <f aca="false">((BF$67-$H$4)/1000)*$M$41*(($C$8/70)^$Y$41)</f>
        <v>2025.65463714099</v>
      </c>
    </row>
    <row r="168" customFormat="false" ht="15" hidden="false" customHeight="false" outlineLevel="0" collapsed="false">
      <c r="A168" s="691"/>
      <c r="B168" s="705" t="s">
        <v>351</v>
      </c>
      <c r="C168" s="705"/>
      <c r="D168" s="706" t="s">
        <v>342</v>
      </c>
      <c r="E168" s="707" t="n">
        <v>110</v>
      </c>
      <c r="F168" s="707" t="n">
        <v>300</v>
      </c>
      <c r="G168" s="706" t="s">
        <v>248</v>
      </c>
      <c r="H168" s="708" t="n">
        <f aca="false">((H$67-$H$4)/1000)*$N$41*(($C$8/70)^$Z$41)</f>
        <v>122.816175618512</v>
      </c>
      <c r="I168" s="709" t="n">
        <f aca="false">((I$67-$H$4)/1000)*$N$41*(($C$8/70)^$Z$41)</f>
        <v>163.754900824683</v>
      </c>
      <c r="J168" s="708" t="n">
        <f aca="false">((J$67-$H$4)/1000)*$N$41*(($C$8/70)^$Z$41)</f>
        <v>204.693626030854</v>
      </c>
      <c r="K168" s="708" t="n">
        <f aca="false">((K$67-$H$4)/1000)*$N$41*(($C$8/70)^$Z$41)</f>
        <v>245.632351237025</v>
      </c>
      <c r="L168" s="708" t="n">
        <f aca="false">((L$67-$H$4)/1000)*$N$41*(($C$8/70)^$Z$41)</f>
        <v>286.571076443195</v>
      </c>
      <c r="M168" s="708" t="n">
        <f aca="false">((M$67-$H$4)/1000)*$N$41*(($C$8/70)^$Z$41)</f>
        <v>327.509801649366</v>
      </c>
      <c r="N168" s="708" t="n">
        <f aca="false">((N$67-$H$4)/1000)*$N$41*(($C$8/70)^$Z$41)</f>
        <v>368.448526855537</v>
      </c>
      <c r="O168" s="708" t="n">
        <f aca="false">((O$67-$H$4)/1000)*$N$41*(($C$8/70)^$Z$41)</f>
        <v>409.387252061708</v>
      </c>
      <c r="P168" s="708" t="n">
        <f aca="false">((P$67-$H$4)/1000)*$N$41*(($C$8/70)^$Z$41)</f>
        <v>450.325977267878</v>
      </c>
      <c r="Q168" s="708" t="n">
        <f aca="false">((Q$67-$H$4)/1000)*$N$41*(($C$8/70)^$Z$41)</f>
        <v>491.264702474049</v>
      </c>
      <c r="R168" s="708" t="n">
        <f aca="false">((R$67-$H$4)/1000)*$N$41*(($C$8/70)^$Z$41)</f>
        <v>532.20342768022</v>
      </c>
      <c r="S168" s="708" t="n">
        <f aca="false">((S$67-$H$4)/1000)*$N$41*(($C$8/70)^$Z$41)</f>
        <v>573.142152886391</v>
      </c>
      <c r="T168" s="708" t="n">
        <f aca="false">((T$67-$H$4)/1000)*$N$41*(($C$8/70)^$Z$41)</f>
        <v>614.080878092561</v>
      </c>
      <c r="U168" s="708" t="n">
        <f aca="false">((U$67-$H$4)/1000)*$N$41*(($C$8/70)^$Z$41)</f>
        <v>655.019603298732</v>
      </c>
      <c r="V168" s="708" t="n">
        <f aca="false">((V$67-$H$4)/1000)*$N$41*(($C$8/70)^$Z$41)</f>
        <v>695.958328504903</v>
      </c>
      <c r="W168" s="708" t="n">
        <f aca="false">((W$67-$H$4)/1000)*$N$41*(($C$8/70)^$Z$41)</f>
        <v>736.897053711074</v>
      </c>
      <c r="X168" s="708" t="n">
        <f aca="false">((X$67-$H$4)/1000)*$N$41*(($C$8/70)^$Z$41)</f>
        <v>777.835778917244</v>
      </c>
      <c r="Y168" s="708" t="n">
        <f aca="false">((Y$67-$H$4)/1000)*$N$41*(($C$8/70)^$Z$41)</f>
        <v>818.774504123415</v>
      </c>
      <c r="Z168" s="708" t="n">
        <f aca="false">((Z$67-$H$4)/1000)*$N$41*(($C$8/70)^$Z$41)</f>
        <v>859.713229329586</v>
      </c>
      <c r="AA168" s="708" t="n">
        <f aca="false">((AA$67-$H$4)/1000)*$N$41*(($C$8/70)^$Z$41)</f>
        <v>900.651954535757</v>
      </c>
      <c r="AB168" s="708" t="n">
        <f aca="false">((AB$67-$H$4)/1000)*$N$41*(($C$8/70)^$Z$41)</f>
        <v>941.590679741927</v>
      </c>
      <c r="AC168" s="708" t="n">
        <f aca="false">((AC$67-$H$4)/1000)*$N$41*(($C$8/70)^$Z$41)</f>
        <v>982.529404948098</v>
      </c>
      <c r="AD168" s="708" t="n">
        <f aca="false">((AD$67-$H$4)/1000)*$N$41*(($C$8/70)^$Z$41)</f>
        <v>1023.46813015427</v>
      </c>
      <c r="AE168" s="708" t="n">
        <f aca="false">((AE$67-$H$4)/1000)*$N$41*(($C$8/70)^$Z$41)</f>
        <v>1064.40685536044</v>
      </c>
      <c r="AF168" s="708" t="n">
        <f aca="false">((AF$67-$H$4)/1000)*$N$41*(($C$8/70)^$Z$41)</f>
        <v>1105.34558056661</v>
      </c>
      <c r="AG168" s="708" t="n">
        <f aca="false">((AG$67-$H$4)/1000)*$N$41*(($C$8/70)^$Z$41)</f>
        <v>1146.28430577278</v>
      </c>
      <c r="AH168" s="708" t="n">
        <f aca="false">((AH$67-$H$4)/1000)*$N$41*(($C$8/70)^$Z$41)</f>
        <v>1187.22303097895</v>
      </c>
      <c r="AI168" s="708" t="n">
        <f aca="false">((AI$67-$H$4)/1000)*$N$41*(($C$8/70)^$Z$41)</f>
        <v>1228.16175618512</v>
      </c>
      <c r="AJ168" s="708" t="n">
        <f aca="false">((AJ$67-$H$4)/1000)*$N$41*(($C$8/70)^$Z$41)</f>
        <v>1269.10048139129</v>
      </c>
      <c r="AK168" s="708" t="n">
        <f aca="false">((AK$67-$H$4)/1000)*$N$41*(($C$8/70)^$Z$41)</f>
        <v>1310.03920659746</v>
      </c>
      <c r="AL168" s="708" t="n">
        <f aca="false">((AL$67-$H$4)/1000)*$N$41*(($C$8/70)^$Z$41)</f>
        <v>1350.97793180363</v>
      </c>
      <c r="AM168" s="708" t="n">
        <f aca="false">((AM$67-$H$4)/1000)*$N$41*(($C$8/70)^$Z$41)</f>
        <v>1391.91665700981</v>
      </c>
      <c r="AN168" s="708" t="n">
        <f aca="false">((AN$67-$H$4)/1000)*$N$41*(($C$8/70)^$Z$41)</f>
        <v>1432.85538221598</v>
      </c>
      <c r="AO168" s="708" t="n">
        <f aca="false">((AO$67-$H$4)/1000)*$N$41*(($C$8/70)^$Z$41)</f>
        <v>1473.79410742215</v>
      </c>
      <c r="AP168" s="708" t="n">
        <f aca="false">((AP$67-$H$4)/1000)*$N$41*(($C$8/70)^$Z$41)</f>
        <v>1514.73283262832</v>
      </c>
      <c r="AQ168" s="708" t="n">
        <f aca="false">((AQ$67-$H$4)/1000)*$N$41*(($C$8/70)^$Z$41)</f>
        <v>1555.67155783449</v>
      </c>
      <c r="AR168" s="708" t="n">
        <f aca="false">((AR$67-$H$4)/1000)*$N$41*(($C$8/70)^$Z$41)</f>
        <v>1596.61028304066</v>
      </c>
      <c r="AS168" s="708" t="n">
        <f aca="false">((AS$67-$H$4)/1000)*$N$41*(($C$8/70)^$Z$41)</f>
        <v>1637.54900824683</v>
      </c>
      <c r="AT168" s="708" t="n">
        <f aca="false">((AT$67-$H$4)/1000)*$N$41*(($C$8/70)^$Z$41)</f>
        <v>1678.487733453</v>
      </c>
      <c r="AU168" s="708" t="n">
        <f aca="false">((AU$67-$H$4)/1000)*$N$41*(($C$8/70)^$Z$41)</f>
        <v>1719.42645865917</v>
      </c>
      <c r="AV168" s="708" t="n">
        <f aca="false">((AV$67-$H$4)/1000)*$N$41*(($C$8/70)^$Z$41)</f>
        <v>1760.36518386534</v>
      </c>
      <c r="AW168" s="708" t="n">
        <f aca="false">((AW$67-$H$4)/1000)*$N$41*(($C$8/70)^$Z$41)</f>
        <v>1801.30390907151</v>
      </c>
      <c r="AX168" s="708" t="n">
        <f aca="false">((AX$67-$H$4)/1000)*$N$41*(($C$8/70)^$Z$41)</f>
        <v>1842.24263427768</v>
      </c>
      <c r="AY168" s="708" t="n">
        <f aca="false">((AY$67-$H$4)/1000)*$N$41*(($C$8/70)^$Z$41)</f>
        <v>1883.18135948385</v>
      </c>
      <c r="AZ168" s="708" t="n">
        <f aca="false">((AZ$67-$H$4)/1000)*$N$41*(($C$8/70)^$Z$41)</f>
        <v>1924.12008469003</v>
      </c>
      <c r="BA168" s="708" t="n">
        <f aca="false">((BA$67-$H$4)/1000)*$N$41*(($C$8/70)^$Z$41)</f>
        <v>1965.0588098962</v>
      </c>
      <c r="BB168" s="708" t="n">
        <f aca="false">((BB$67-$H$4)/1000)*$N$41*(($C$8/70)^$Z$41)</f>
        <v>2005.99753510237</v>
      </c>
      <c r="BC168" s="708" t="n">
        <f aca="false">((BC$67-$H$4)/1000)*$N$41*(($C$8/70)^$Z$41)</f>
        <v>2046.93626030854</v>
      </c>
      <c r="BD168" s="708" t="n">
        <f aca="false">((BD$67-$H$4)/1000)*$N$41*(($C$8/70)^$Z$41)</f>
        <v>2087.87498551471</v>
      </c>
      <c r="BE168" s="708" t="n">
        <f aca="false">((BE$67-$H$4)/1000)*$N$41*(($C$8/70)^$Z$41)</f>
        <v>2128.81371072088</v>
      </c>
      <c r="BF168" s="710" t="n">
        <f aca="false">((BF$67-$H$4)/1000)*$N$41*(($C$8/70)^$Z$41)</f>
        <v>2169.75243592705</v>
      </c>
    </row>
    <row r="169" customFormat="false" ht="15" hidden="false" customHeight="false" outlineLevel="0" collapsed="false">
      <c r="A169" s="691"/>
      <c r="B169" s="705" t="s">
        <v>352</v>
      </c>
      <c r="C169" s="705"/>
      <c r="D169" s="706" t="s">
        <v>342</v>
      </c>
      <c r="E169" s="707" t="n">
        <v>110</v>
      </c>
      <c r="F169" s="707" t="n">
        <v>360</v>
      </c>
      <c r="G169" s="706" t="s">
        <v>248</v>
      </c>
      <c r="H169" s="708" t="n">
        <f aca="false">((H$67-$H$4)/1000)*$P$41*(($C$8/70)^$AB$41)</f>
        <v>154.422136003655</v>
      </c>
      <c r="I169" s="709" t="n">
        <f aca="false">((I$67-$H$4)/1000)*$P$41*(($C$8/70)^$AB$41)</f>
        <v>205.896181338207</v>
      </c>
      <c r="J169" s="708" t="n">
        <f aca="false">((J$67-$H$4)/1000)*$P$41*(($C$8/70)^$AB$41)</f>
        <v>257.370226672759</v>
      </c>
      <c r="K169" s="708" t="n">
        <f aca="false">((K$67-$H$4)/1000)*$P$41*(($C$8/70)^$AB$41)</f>
        <v>308.844272007311</v>
      </c>
      <c r="L169" s="708" t="n">
        <f aca="false">((L$67-$H$4)/1000)*$P$41*(($C$8/70)^$AB$41)</f>
        <v>360.318317341863</v>
      </c>
      <c r="M169" s="708" t="n">
        <f aca="false">((M$67-$H$4)/1000)*$P$41*(($C$8/70)^$AB$41)</f>
        <v>411.792362676415</v>
      </c>
      <c r="N169" s="708" t="n">
        <f aca="false">((N$67-$H$4)/1000)*$P$41*(($C$8/70)^$AB$41)</f>
        <v>463.266408010967</v>
      </c>
      <c r="O169" s="708" t="n">
        <f aca="false">((O$67-$H$4)/1000)*$P$41*(($C$8/70)^$AB$41)</f>
        <v>514.740453345518</v>
      </c>
      <c r="P169" s="708" t="n">
        <f aca="false">((P$67-$H$4)/1000)*$P$41*(($C$8/70)^$AB$41)</f>
        <v>566.21449868007</v>
      </c>
      <c r="Q169" s="708" t="n">
        <f aca="false">((Q$67-$H$4)/1000)*$P$41*(($C$8/70)^$AB$41)</f>
        <v>617.688544014622</v>
      </c>
      <c r="R169" s="708" t="n">
        <f aca="false">((R$67-$H$4)/1000)*$P$41*(($C$8/70)^$AB$41)</f>
        <v>669.162589349174</v>
      </c>
      <c r="S169" s="708" t="n">
        <f aca="false">((S$67-$H$4)/1000)*$P$41*(($C$8/70)^$AB$41)</f>
        <v>720.636634683726</v>
      </c>
      <c r="T169" s="708" t="n">
        <f aca="false">((T$67-$H$4)/1000)*$P$41*(($C$8/70)^$AB$41)</f>
        <v>772.110680018277</v>
      </c>
      <c r="U169" s="708" t="n">
        <f aca="false">((U$67-$H$4)/1000)*$P$41*(($C$8/70)^$AB$41)</f>
        <v>823.584725352829</v>
      </c>
      <c r="V169" s="708" t="n">
        <f aca="false">((V$67-$H$4)/1000)*$P$41*(($C$8/70)^$AB$41)</f>
        <v>875.058770687381</v>
      </c>
      <c r="W169" s="708" t="n">
        <f aca="false">((W$67-$H$4)/1000)*$P$41*(($C$8/70)^$AB$41)</f>
        <v>926.532816021933</v>
      </c>
      <c r="X169" s="708" t="n">
        <f aca="false">((X$67-$H$4)/1000)*$P$41*(($C$8/70)^$AB$41)</f>
        <v>978.006861356485</v>
      </c>
      <c r="Y169" s="708" t="n">
        <f aca="false">((Y$67-$H$4)/1000)*$P$41*(($C$8/70)^$AB$41)</f>
        <v>1029.48090669104</v>
      </c>
      <c r="Z169" s="708" t="n">
        <f aca="false">((Z$67-$H$4)/1000)*$P$41*(($C$8/70)^$AB$41)</f>
        <v>1080.95495202559</v>
      </c>
      <c r="AA169" s="708" t="n">
        <f aca="false">((AA$67-$H$4)/1000)*$P$41*(($C$8/70)^$AB$41)</f>
        <v>1132.42899736014</v>
      </c>
      <c r="AB169" s="708" t="n">
        <f aca="false">((AB$67-$H$4)/1000)*$P$41*(($C$8/70)^$AB$41)</f>
        <v>1183.90304269469</v>
      </c>
      <c r="AC169" s="708" t="n">
        <f aca="false">((AC$67-$H$4)/1000)*$P$41*(($C$8/70)^$AB$41)</f>
        <v>1235.37708802924</v>
      </c>
      <c r="AD169" s="708" t="n">
        <f aca="false">((AD$67-$H$4)/1000)*$P$41*(($C$8/70)^$AB$41)</f>
        <v>1286.8511333638</v>
      </c>
      <c r="AE169" s="708" t="n">
        <f aca="false">((AE$67-$H$4)/1000)*$P$41*(($C$8/70)^$AB$41)</f>
        <v>1338.32517869835</v>
      </c>
      <c r="AF169" s="708" t="n">
        <f aca="false">((AF$67-$H$4)/1000)*$P$41*(($C$8/70)^$AB$41)</f>
        <v>1389.7992240329</v>
      </c>
      <c r="AG169" s="708" t="n">
        <f aca="false">((AG$67-$H$4)/1000)*$P$41*(($C$8/70)^$AB$41)</f>
        <v>1441.27326936745</v>
      </c>
      <c r="AH169" s="708" t="n">
        <f aca="false">((AH$67-$H$4)/1000)*$P$41*(($C$8/70)^$AB$41)</f>
        <v>1492.747314702</v>
      </c>
      <c r="AI169" s="708" t="n">
        <f aca="false">((AI$67-$H$4)/1000)*$P$41*(($C$8/70)^$AB$41)</f>
        <v>1544.22136003655</v>
      </c>
      <c r="AJ169" s="708" t="n">
        <f aca="false">((AJ$67-$H$4)/1000)*$P$41*(($C$8/70)^$AB$41)</f>
        <v>1595.69540537111</v>
      </c>
      <c r="AK169" s="708" t="n">
        <f aca="false">((AK$67-$H$4)/1000)*$P$41*(($C$8/70)^$AB$41)</f>
        <v>1647.16945070566</v>
      </c>
      <c r="AL169" s="708" t="n">
        <f aca="false">((AL$67-$H$4)/1000)*$P$41*(($C$8/70)^$AB$41)</f>
        <v>1698.64349604021</v>
      </c>
      <c r="AM169" s="708" t="n">
        <f aca="false">((AM$67-$H$4)/1000)*$P$41*(($C$8/70)^$AB$41)</f>
        <v>1750.11754137476</v>
      </c>
      <c r="AN169" s="708" t="n">
        <f aca="false">((AN$67-$H$4)/1000)*$P$41*(($C$8/70)^$AB$41)</f>
        <v>1801.59158670931</v>
      </c>
      <c r="AO169" s="708" t="n">
        <f aca="false">((AO$67-$H$4)/1000)*$P$41*(($C$8/70)^$AB$41)</f>
        <v>1853.06563204387</v>
      </c>
      <c r="AP169" s="708" t="n">
        <f aca="false">((AP$67-$H$4)/1000)*$P$41*(($C$8/70)^$AB$41)</f>
        <v>1904.53967737842</v>
      </c>
      <c r="AQ169" s="708" t="n">
        <f aca="false">((AQ$67-$H$4)/1000)*$P$41*(($C$8/70)^$AB$41)</f>
        <v>1956.01372271297</v>
      </c>
      <c r="AR169" s="708" t="n">
        <f aca="false">((AR$67-$H$4)/1000)*$P$41*(($C$8/70)^$AB$41)</f>
        <v>2007.48776804752</v>
      </c>
      <c r="AS169" s="708" t="n">
        <f aca="false">((AS$67-$H$4)/1000)*$P$41*(($C$8/70)^$AB$41)</f>
        <v>2058.96181338207</v>
      </c>
      <c r="AT169" s="708" t="n">
        <f aca="false">((AT$67-$H$4)/1000)*$P$41*(($C$8/70)^$AB$41)</f>
        <v>2110.43585871662</v>
      </c>
      <c r="AU169" s="708" t="n">
        <f aca="false">((AU$67-$H$4)/1000)*$P$41*(($C$8/70)^$AB$41)</f>
        <v>2161.90990405118</v>
      </c>
      <c r="AV169" s="708" t="n">
        <f aca="false">((AV$67-$H$4)/1000)*$P$41*(($C$8/70)^$AB$41)</f>
        <v>2213.38394938573</v>
      </c>
      <c r="AW169" s="708" t="n">
        <f aca="false">((AW$67-$H$4)/1000)*$P$41*(($C$8/70)^$AB$41)</f>
        <v>2264.85799472028</v>
      </c>
      <c r="AX169" s="708" t="n">
        <f aca="false">((AX$67-$H$4)/1000)*$P$41*(($C$8/70)^$AB$41)</f>
        <v>2316.33204005483</v>
      </c>
      <c r="AY169" s="708" t="n">
        <f aca="false">((AY$67-$H$4)/1000)*$P$41*(($C$8/70)^$AB$41)</f>
        <v>2367.80608538938</v>
      </c>
      <c r="AZ169" s="708" t="n">
        <f aca="false">((AZ$67-$H$4)/1000)*$P$41*(($C$8/70)^$AB$41)</f>
        <v>2419.28013072394</v>
      </c>
      <c r="BA169" s="708" t="n">
        <f aca="false">((BA$67-$H$4)/1000)*$P$41*(($C$8/70)^$AB$41)</f>
        <v>2470.75417605849</v>
      </c>
      <c r="BB169" s="708" t="n">
        <f aca="false">((BB$67-$H$4)/1000)*$P$41*(($C$8/70)^$AB$41)</f>
        <v>2522.22822139304</v>
      </c>
      <c r="BC169" s="708" t="n">
        <f aca="false">((BC$67-$H$4)/1000)*$P$41*(($C$8/70)^$AB$41)</f>
        <v>2573.70226672759</v>
      </c>
      <c r="BD169" s="708" t="n">
        <f aca="false">((BD$67-$H$4)/1000)*$P$41*(($C$8/70)^$AB$41)</f>
        <v>2625.17631206214</v>
      </c>
      <c r="BE169" s="708" t="n">
        <f aca="false">((BE$67-$H$4)/1000)*$P$41*(($C$8/70)^$AB$41)</f>
        <v>2676.6503573967</v>
      </c>
      <c r="BF169" s="710" t="n">
        <f aca="false">((BF$67-$H$4)/1000)*$P$41*(($C$8/70)^$AB$41)</f>
        <v>2728.12440273125</v>
      </c>
    </row>
    <row r="170" customFormat="false" ht="15" hidden="false" customHeight="false" outlineLevel="0" collapsed="false">
      <c r="A170" s="691"/>
      <c r="B170" s="705" t="s">
        <v>353</v>
      </c>
      <c r="C170" s="705"/>
      <c r="D170" s="706" t="s">
        <v>342</v>
      </c>
      <c r="E170" s="707" t="n">
        <v>110</v>
      </c>
      <c r="F170" s="707" t="n">
        <v>360</v>
      </c>
      <c r="G170" s="706" t="s">
        <v>253</v>
      </c>
      <c r="H170" s="708" t="n">
        <f aca="false">((H$67-$H$4)/1000)*$Q$41*(($C$8/70)^$AC$41)</f>
        <v>169.694654949072</v>
      </c>
      <c r="I170" s="709" t="n">
        <f aca="false">((I$67-$H$4)/1000)*$Q$41*(($C$8/70)^$AC$41)</f>
        <v>226.259539932096</v>
      </c>
      <c r="J170" s="708" t="n">
        <f aca="false">((J$67-$H$4)/1000)*$Q$41*(($C$8/70)^$AC$41)</f>
        <v>282.82442491512</v>
      </c>
      <c r="K170" s="708" t="n">
        <f aca="false">((K$67-$H$4)/1000)*$Q$41*(($C$8/70)^$AC$41)</f>
        <v>339.389309898144</v>
      </c>
      <c r="L170" s="708" t="n">
        <f aca="false">((L$67-$H$4)/1000)*$Q$41*(($C$8/70)^$AC$41)</f>
        <v>395.954194881168</v>
      </c>
      <c r="M170" s="708" t="n">
        <f aca="false">((M$67-$H$4)/1000)*$Q$41*(($C$8/70)^$AC$41)</f>
        <v>452.519079864192</v>
      </c>
      <c r="N170" s="708" t="n">
        <f aca="false">((N$67-$H$4)/1000)*$Q$41*(($C$8/70)^$AC$41)</f>
        <v>509.083964847216</v>
      </c>
      <c r="O170" s="708" t="n">
        <f aca="false">((O$67-$H$4)/1000)*$Q$41*(($C$8/70)^$AC$41)</f>
        <v>565.64884983024</v>
      </c>
      <c r="P170" s="708" t="n">
        <f aca="false">((P$67-$H$4)/1000)*$Q$41*(($C$8/70)^$AC$41)</f>
        <v>622.213734813264</v>
      </c>
      <c r="Q170" s="708" t="n">
        <f aca="false">((Q$67-$H$4)/1000)*$Q$41*(($C$8/70)^$AC$41)</f>
        <v>678.778619796288</v>
      </c>
      <c r="R170" s="708" t="n">
        <f aca="false">((R$67-$H$4)/1000)*$Q$41*(($C$8/70)^$AC$41)</f>
        <v>735.343504779312</v>
      </c>
      <c r="S170" s="708" t="n">
        <f aca="false">((S$67-$H$4)/1000)*$Q$41*(($C$8/70)^$AC$41)</f>
        <v>791.908389762336</v>
      </c>
      <c r="T170" s="708" t="n">
        <f aca="false">((T$67-$H$4)/1000)*$Q$41*(($C$8/70)^$AC$41)</f>
        <v>848.47327474536</v>
      </c>
      <c r="U170" s="708" t="n">
        <f aca="false">((U$67-$H$4)/1000)*$Q$41*(($C$8/70)^$AC$41)</f>
        <v>905.038159728384</v>
      </c>
      <c r="V170" s="708" t="n">
        <f aca="false">((V$67-$H$4)/1000)*$Q$41*(($C$8/70)^$AC$41)</f>
        <v>961.603044711408</v>
      </c>
      <c r="W170" s="708" t="n">
        <f aca="false">((W$67-$H$4)/1000)*$Q$41*(($C$8/70)^$AC$41)</f>
        <v>1018.16792969443</v>
      </c>
      <c r="X170" s="708" t="n">
        <f aca="false">((X$67-$H$4)/1000)*$Q$41*(($C$8/70)^$AC$41)</f>
        <v>1074.73281467746</v>
      </c>
      <c r="Y170" s="708" t="n">
        <f aca="false">((Y$67-$H$4)/1000)*$Q$41*(($C$8/70)^$AC$41)</f>
        <v>1131.29769966048</v>
      </c>
      <c r="Z170" s="708" t="n">
        <f aca="false">((Z$67-$H$4)/1000)*$Q$41*(($C$8/70)^$AC$41)</f>
        <v>1187.8625846435</v>
      </c>
      <c r="AA170" s="708" t="n">
        <f aca="false">((AA$67-$H$4)/1000)*$Q$41*(($C$8/70)^$AC$41)</f>
        <v>1244.42746962653</v>
      </c>
      <c r="AB170" s="708" t="n">
        <f aca="false">((AB$67-$H$4)/1000)*$Q$41*(($C$8/70)^$AC$41)</f>
        <v>1300.99235460955</v>
      </c>
      <c r="AC170" s="708" t="n">
        <f aca="false">((AC$67-$H$4)/1000)*$Q$41*(($C$8/70)^$AC$41)</f>
        <v>1357.55723959258</v>
      </c>
      <c r="AD170" s="708" t="n">
        <f aca="false">((AD$67-$H$4)/1000)*$Q$41*(($C$8/70)^$AC$41)</f>
        <v>1414.1221245756</v>
      </c>
      <c r="AE170" s="708" t="n">
        <f aca="false">((AE$67-$H$4)/1000)*$Q$41*(($C$8/70)^$AC$41)</f>
        <v>1470.68700955862</v>
      </c>
      <c r="AF170" s="708" t="n">
        <f aca="false">((AF$67-$H$4)/1000)*$Q$41*(($C$8/70)^$AC$41)</f>
        <v>1527.25189454165</v>
      </c>
      <c r="AG170" s="708" t="n">
        <f aca="false">((AG$67-$H$4)/1000)*$Q$41*(($C$8/70)^$AC$41)</f>
        <v>1583.81677952467</v>
      </c>
      <c r="AH170" s="708" t="n">
        <f aca="false">((AH$67-$H$4)/1000)*$Q$41*(($C$8/70)^$AC$41)</f>
        <v>1640.3816645077</v>
      </c>
      <c r="AI170" s="708" t="n">
        <f aca="false">((AI$67-$H$4)/1000)*$Q$41*(($C$8/70)^$AC$41)</f>
        <v>1696.94654949072</v>
      </c>
      <c r="AJ170" s="708" t="n">
        <f aca="false">((AJ$67-$H$4)/1000)*$Q$41*(($C$8/70)^$AC$41)</f>
        <v>1753.51143447374</v>
      </c>
      <c r="AK170" s="708" t="n">
        <f aca="false">((AK$67-$H$4)/1000)*$Q$41*(($C$8/70)^$AC$41)</f>
        <v>1810.07631945677</v>
      </c>
      <c r="AL170" s="708" t="n">
        <f aca="false">((AL$67-$H$4)/1000)*$Q$41*(($C$8/70)^$AC$41)</f>
        <v>1866.64120443979</v>
      </c>
      <c r="AM170" s="708" t="n">
        <f aca="false">((AM$67-$H$4)/1000)*$Q$41*(($C$8/70)^$AC$41)</f>
        <v>1923.20608942282</v>
      </c>
      <c r="AN170" s="708" t="n">
        <f aca="false">((AN$67-$H$4)/1000)*$Q$41*(($C$8/70)^$AC$41)</f>
        <v>1979.77097440584</v>
      </c>
      <c r="AO170" s="708" t="n">
        <f aca="false">((AO$67-$H$4)/1000)*$Q$41*(($C$8/70)^$AC$41)</f>
        <v>2036.33585938886</v>
      </c>
      <c r="AP170" s="708" t="n">
        <f aca="false">((AP$67-$H$4)/1000)*$Q$41*(($C$8/70)^$AC$41)</f>
        <v>2092.90074437189</v>
      </c>
      <c r="AQ170" s="708" t="n">
        <f aca="false">((AQ$67-$H$4)/1000)*$Q$41*(($C$8/70)^$AC$41)</f>
        <v>2149.46562935491</v>
      </c>
      <c r="AR170" s="708" t="n">
        <f aca="false">((AR$67-$H$4)/1000)*$Q$41*(($C$8/70)^$AC$41)</f>
        <v>2206.03051433794</v>
      </c>
      <c r="AS170" s="708" t="n">
        <f aca="false">((AS$67-$H$4)/1000)*$Q$41*(($C$8/70)^$AC$41)</f>
        <v>2262.59539932096</v>
      </c>
      <c r="AT170" s="708" t="n">
        <f aca="false">((AT$67-$H$4)/1000)*$Q$41*(($C$8/70)^$AC$41)</f>
        <v>2319.16028430398</v>
      </c>
      <c r="AU170" s="708" t="n">
        <f aca="false">((AU$67-$H$4)/1000)*$Q$41*(($C$8/70)^$AC$41)</f>
        <v>2375.72516928701</v>
      </c>
      <c r="AV170" s="708" t="n">
        <f aca="false">((AV$67-$H$4)/1000)*$Q$41*(($C$8/70)^$AC$41)</f>
        <v>2432.29005427003</v>
      </c>
      <c r="AW170" s="708" t="n">
        <f aca="false">((AW$67-$H$4)/1000)*$Q$41*(($C$8/70)^$AC$41)</f>
        <v>2488.85493925306</v>
      </c>
      <c r="AX170" s="708" t="n">
        <f aca="false">((AX$67-$H$4)/1000)*$Q$41*(($C$8/70)^$AC$41)</f>
        <v>2545.41982423608</v>
      </c>
      <c r="AY170" s="708" t="n">
        <f aca="false">((AY$67-$H$4)/1000)*$Q$41*(($C$8/70)^$AC$41)</f>
        <v>2601.9847092191</v>
      </c>
      <c r="AZ170" s="708" t="n">
        <f aca="false">((AZ$67-$H$4)/1000)*$Q$41*(($C$8/70)^$AC$41)</f>
        <v>2658.54959420213</v>
      </c>
      <c r="BA170" s="708" t="n">
        <f aca="false">((BA$67-$H$4)/1000)*$Q$41*(($C$8/70)^$AC$41)</f>
        <v>2715.11447918515</v>
      </c>
      <c r="BB170" s="708" t="n">
        <f aca="false">((BB$67-$H$4)/1000)*$Q$41*(($C$8/70)^$AC$41)</f>
        <v>2771.67936416818</v>
      </c>
      <c r="BC170" s="708" t="n">
        <f aca="false">((BC$67-$H$4)/1000)*$Q$41*(($C$8/70)^$AC$41)</f>
        <v>2828.2442491512</v>
      </c>
      <c r="BD170" s="708" t="n">
        <f aca="false">((BD$67-$H$4)/1000)*$Q$41*(($C$8/70)^$AC$41)</f>
        <v>2884.80913413422</v>
      </c>
      <c r="BE170" s="708" t="n">
        <f aca="false">((BE$67-$H$4)/1000)*$Q$41*(($C$8/70)^$AC$41)</f>
        <v>2941.37401911725</v>
      </c>
      <c r="BF170" s="710" t="n">
        <f aca="false">((BF$67-$H$4)/1000)*$Q$41*(($C$8/70)^$AC$41)</f>
        <v>2997.93890410027</v>
      </c>
    </row>
    <row r="171" customFormat="false" ht="15.75" hidden="false" customHeight="false" outlineLevel="0" collapsed="false">
      <c r="A171" s="691"/>
      <c r="B171" s="711" t="s">
        <v>354</v>
      </c>
      <c r="C171" s="711"/>
      <c r="D171" s="712" t="s">
        <v>342</v>
      </c>
      <c r="E171" s="713" t="n">
        <v>110</v>
      </c>
      <c r="F171" s="713" t="n">
        <v>400</v>
      </c>
      <c r="G171" s="712" t="s">
        <v>253</v>
      </c>
      <c r="H171" s="714" t="n">
        <f aca="false">((H$67-$H$4)/1000)*$R$41*(($C$8/70)^$AD$41)</f>
        <v>177.446489186213</v>
      </c>
      <c r="I171" s="715" t="n">
        <f aca="false">((I$67-$H$4)/1000)*$R$41*(($C$8/70)^$AD$41)</f>
        <v>236.595318914951</v>
      </c>
      <c r="J171" s="714" t="n">
        <f aca="false">((J$67-$H$4)/1000)*$R$41*(($C$8/70)^$AD$41)</f>
        <v>295.744148643689</v>
      </c>
      <c r="K171" s="714" t="n">
        <f aca="false">((K$67-$H$4)/1000)*$R$41*(($C$8/70)^$AD$41)</f>
        <v>354.892978372426</v>
      </c>
      <c r="L171" s="714" t="n">
        <f aca="false">((L$67-$H$4)/1000)*$R$41*(($C$8/70)^$AD$41)</f>
        <v>414.041808101164</v>
      </c>
      <c r="M171" s="714" t="n">
        <f aca="false">((M$67-$H$4)/1000)*$R$41*(($C$8/70)^$AD$41)</f>
        <v>473.190637829902</v>
      </c>
      <c r="N171" s="714" t="n">
        <f aca="false">((N$67-$H$4)/1000)*$R$41*(($C$8/70)^$AD$41)</f>
        <v>532.33946755864</v>
      </c>
      <c r="O171" s="714" t="n">
        <f aca="false">((O$67-$H$4)/1000)*$R$41*(($C$8/70)^$AD$41)</f>
        <v>591.488297287377</v>
      </c>
      <c r="P171" s="714" t="n">
        <f aca="false">((P$67-$H$4)/1000)*$R$41*(($C$8/70)^$AD$41)</f>
        <v>650.637127016115</v>
      </c>
      <c r="Q171" s="714" t="n">
        <f aca="false">((Q$67-$H$4)/1000)*$R$41*(($C$8/70)^$AD$41)</f>
        <v>709.785956744853</v>
      </c>
      <c r="R171" s="714" t="n">
        <f aca="false">((R$67-$H$4)/1000)*$R$41*(($C$8/70)^$AD$41)</f>
        <v>768.934786473591</v>
      </c>
      <c r="S171" s="714" t="n">
        <f aca="false">((S$67-$H$4)/1000)*$R$41*(($C$8/70)^$AD$41)</f>
        <v>828.083616202328</v>
      </c>
      <c r="T171" s="714" t="n">
        <f aca="false">((T$67-$H$4)/1000)*$R$41*(($C$8/70)^$AD$41)</f>
        <v>887.232445931066</v>
      </c>
      <c r="U171" s="714" t="n">
        <f aca="false">((U$67-$H$4)/1000)*$R$41*(($C$8/70)^$AD$41)</f>
        <v>946.381275659804</v>
      </c>
      <c r="V171" s="714" t="n">
        <f aca="false">((V$67-$H$4)/1000)*$R$41*(($C$8/70)^$AD$41)</f>
        <v>1005.53010538854</v>
      </c>
      <c r="W171" s="714" t="n">
        <f aca="false">((W$67-$H$4)/1000)*$R$41*(($C$8/70)^$AD$41)</f>
        <v>1064.67893511728</v>
      </c>
      <c r="X171" s="714" t="n">
        <f aca="false">((X$67-$H$4)/1000)*$R$41*(($C$8/70)^$AD$41)</f>
        <v>1123.82776484602</v>
      </c>
      <c r="Y171" s="714" t="n">
        <f aca="false">((Y$67-$H$4)/1000)*$R$41*(($C$8/70)^$AD$41)</f>
        <v>1182.97659457475</v>
      </c>
      <c r="Z171" s="714" t="n">
        <f aca="false">((Z$67-$H$4)/1000)*$R$41*(($C$8/70)^$AD$41)</f>
        <v>1242.12542430349</v>
      </c>
      <c r="AA171" s="714" t="n">
        <f aca="false">((AA$67-$H$4)/1000)*$R$41*(($C$8/70)^$AD$41)</f>
        <v>1301.27425403223</v>
      </c>
      <c r="AB171" s="714" t="n">
        <f aca="false">((AB$67-$H$4)/1000)*$R$41*(($C$8/70)^$AD$41)</f>
        <v>1360.42308376097</v>
      </c>
      <c r="AC171" s="714" t="n">
        <f aca="false">((AC$67-$H$4)/1000)*$R$41*(($C$8/70)^$AD$41)</f>
        <v>1419.57191348971</v>
      </c>
      <c r="AD171" s="714" t="n">
        <f aca="false">((AD$67-$H$4)/1000)*$R$41*(($C$8/70)^$AD$41)</f>
        <v>1478.72074321844</v>
      </c>
      <c r="AE171" s="714" t="n">
        <f aca="false">((AE$67-$H$4)/1000)*$R$41*(($C$8/70)^$AD$41)</f>
        <v>1537.86957294718</v>
      </c>
      <c r="AF171" s="714" t="n">
        <f aca="false">((AF$67-$H$4)/1000)*$R$41*(($C$8/70)^$AD$41)</f>
        <v>1597.01840267592</v>
      </c>
      <c r="AG171" s="714" t="n">
        <f aca="false">((AG$67-$H$4)/1000)*$R$41*(($C$8/70)^$AD$41)</f>
        <v>1656.16723240466</v>
      </c>
      <c r="AH171" s="714" t="n">
        <f aca="false">((AH$67-$H$4)/1000)*$R$41*(($C$8/70)^$AD$41)</f>
        <v>1715.31606213339</v>
      </c>
      <c r="AI171" s="714" t="n">
        <f aca="false">((AI$67-$H$4)/1000)*$R$41*(($C$8/70)^$AD$41)</f>
        <v>1774.46489186213</v>
      </c>
      <c r="AJ171" s="714" t="n">
        <f aca="false">((AJ$67-$H$4)/1000)*$R$41*(($C$8/70)^$AD$41)</f>
        <v>1833.61372159087</v>
      </c>
      <c r="AK171" s="714" t="n">
        <f aca="false">((AK$67-$H$4)/1000)*$R$41*(($C$8/70)^$AD$41)</f>
        <v>1892.76255131961</v>
      </c>
      <c r="AL171" s="714" t="n">
        <f aca="false">((AL$67-$H$4)/1000)*$R$41*(($C$8/70)^$AD$41)</f>
        <v>1951.91138104835</v>
      </c>
      <c r="AM171" s="714" t="n">
        <f aca="false">((AM$67-$H$4)/1000)*$R$41*(($C$8/70)^$AD$41)</f>
        <v>2011.06021077708</v>
      </c>
      <c r="AN171" s="714" t="n">
        <f aca="false">((AN$67-$H$4)/1000)*$R$41*(($C$8/70)^$AD$41)</f>
        <v>2070.20904050582</v>
      </c>
      <c r="AO171" s="714" t="n">
        <f aca="false">((AO$67-$H$4)/1000)*$R$41*(($C$8/70)^$AD$41)</f>
        <v>2129.35787023456</v>
      </c>
      <c r="AP171" s="714" t="n">
        <f aca="false">((AP$67-$H$4)/1000)*$R$41*(($C$8/70)^$AD$41)</f>
        <v>2188.5066999633</v>
      </c>
      <c r="AQ171" s="714" t="n">
        <f aca="false">((AQ$67-$H$4)/1000)*$R$41*(($C$8/70)^$AD$41)</f>
        <v>2247.65552969203</v>
      </c>
      <c r="AR171" s="714" t="n">
        <f aca="false">((AR$67-$H$4)/1000)*$R$41*(($C$8/70)^$AD$41)</f>
        <v>2306.80435942077</v>
      </c>
      <c r="AS171" s="714" t="n">
        <f aca="false">((AS$67-$H$4)/1000)*$R$41*(($C$8/70)^$AD$41)</f>
        <v>2365.95318914951</v>
      </c>
      <c r="AT171" s="714" t="n">
        <f aca="false">((AT$67-$H$4)/1000)*$R$41*(($C$8/70)^$AD$41)</f>
        <v>2425.10201887825</v>
      </c>
      <c r="AU171" s="714" t="n">
        <f aca="false">((AU$67-$H$4)/1000)*$R$41*(($C$8/70)^$AD$41)</f>
        <v>2484.25084860698</v>
      </c>
      <c r="AV171" s="714" t="n">
        <f aca="false">((AV$67-$H$4)/1000)*$R$41*(($C$8/70)^$AD$41)</f>
        <v>2543.39967833572</v>
      </c>
      <c r="AW171" s="714" t="n">
        <f aca="false">((AW$67-$H$4)/1000)*$R$41*(($C$8/70)^$AD$41)</f>
        <v>2602.54850806446</v>
      </c>
      <c r="AX171" s="714" t="n">
        <f aca="false">((AX$67-$H$4)/1000)*$R$41*(($C$8/70)^$AD$41)</f>
        <v>2661.6973377932</v>
      </c>
      <c r="AY171" s="714" t="n">
        <f aca="false">((AY$67-$H$4)/1000)*$R$41*(($C$8/70)^$AD$41)</f>
        <v>2720.84616752194</v>
      </c>
      <c r="AZ171" s="714" t="n">
        <f aca="false">((AZ$67-$H$4)/1000)*$R$41*(($C$8/70)^$AD$41)</f>
        <v>2779.99499725067</v>
      </c>
      <c r="BA171" s="714" t="n">
        <f aca="false">((BA$67-$H$4)/1000)*$R$41*(($C$8/70)^$AD$41)</f>
        <v>2839.14382697941</v>
      </c>
      <c r="BB171" s="714" t="n">
        <f aca="false">((BB$67-$H$4)/1000)*$R$41*(($C$8/70)^$AD$41)</f>
        <v>2898.29265670815</v>
      </c>
      <c r="BC171" s="714" t="n">
        <f aca="false">((BC$67-$H$4)/1000)*$R$41*(($C$8/70)^$AD$41)</f>
        <v>2957.44148643689</v>
      </c>
      <c r="BD171" s="714" t="n">
        <f aca="false">((BD$67-$H$4)/1000)*$R$41*(($C$8/70)^$AD$41)</f>
        <v>3016.59031616562</v>
      </c>
      <c r="BE171" s="714" t="n">
        <f aca="false">((BE$67-$H$4)/1000)*$R$41*(($C$8/70)^$AD$41)</f>
        <v>3075.73914589436</v>
      </c>
      <c r="BF171" s="716" t="n">
        <f aca="false">((BF$67-$H$4)/1000)*$R$41*(($C$8/70)^$AD$41)</f>
        <v>3134.8879756231</v>
      </c>
    </row>
    <row r="172" customFormat="false" ht="15" hidden="false" customHeight="false" outlineLevel="0" collapsed="false">
      <c r="A172" s="691"/>
      <c r="B172" s="717" t="s">
        <v>355</v>
      </c>
      <c r="C172" s="717"/>
      <c r="D172" s="718" t="s">
        <v>342</v>
      </c>
      <c r="E172" s="719" t="n">
        <v>150</v>
      </c>
      <c r="F172" s="719" t="n">
        <v>200</v>
      </c>
      <c r="G172" s="718" t="s">
        <v>248</v>
      </c>
      <c r="H172" s="720" t="n">
        <f aca="false">((H$67-$H$4)/1000)*$L$42*(($C$8/70)^$X$42)</f>
        <v>116.46</v>
      </c>
      <c r="I172" s="721" t="n">
        <f aca="false">((I$67-$H$4)/1000)*$L$42*(($C$8/70)^$X$42)</f>
        <v>155.28</v>
      </c>
      <c r="J172" s="720" t="n">
        <f aca="false">((J$67-$H$4)/1000)*$L$42*(($C$8/70)^$X$42)</f>
        <v>194.1</v>
      </c>
      <c r="K172" s="720" t="n">
        <f aca="false">((K$67-$H$4)/1000)*$L$42*(($C$8/70)^$X$42)</f>
        <v>232.92</v>
      </c>
      <c r="L172" s="720" t="n">
        <f aca="false">((L$67-$H$4)/1000)*$L$42*(($C$8/70)^$X$42)</f>
        <v>271.74</v>
      </c>
      <c r="M172" s="720" t="n">
        <f aca="false">((M$67-$H$4)/1000)*$L$42*(($C$8/70)^$X$42)</f>
        <v>310.56</v>
      </c>
      <c r="N172" s="720" t="n">
        <f aca="false">((N$67-$H$4)/1000)*$L$42*(($C$8/70)^$X$42)</f>
        <v>349.38</v>
      </c>
      <c r="O172" s="720" t="n">
        <f aca="false">((O$67-$H$4)/1000)*$L$42*(($C$8/70)^$X$42)</f>
        <v>388.2</v>
      </c>
      <c r="P172" s="720" t="n">
        <f aca="false">((P$67-$H$4)/1000)*$L$42*(($C$8/70)^$X$42)</f>
        <v>427.02</v>
      </c>
      <c r="Q172" s="720" t="n">
        <f aca="false">((Q$67-$H$4)/1000)*$L$42*(($C$8/70)^$X$42)</f>
        <v>465.84</v>
      </c>
      <c r="R172" s="720" t="n">
        <f aca="false">((R$67-$H$4)/1000)*$L$42*(($C$8/70)^$X$42)</f>
        <v>504.66</v>
      </c>
      <c r="S172" s="720" t="n">
        <f aca="false">((S$67-$H$4)/1000)*$L$42*(($C$8/70)^$X$42)</f>
        <v>543.48</v>
      </c>
      <c r="T172" s="720" t="n">
        <f aca="false">((T$67-$H$4)/1000)*$L$42*(($C$8/70)^$X$42)</f>
        <v>582.3</v>
      </c>
      <c r="U172" s="720" t="n">
        <f aca="false">((U$67-$H$4)/1000)*$L$42*(($C$8/70)^$X$42)</f>
        <v>621.12</v>
      </c>
      <c r="V172" s="720" t="n">
        <f aca="false">((V$67-$H$4)/1000)*$L$42*(($C$8/70)^$X$42)</f>
        <v>659.94</v>
      </c>
      <c r="W172" s="720" t="n">
        <f aca="false">((W$67-$H$4)/1000)*$L$42*(($C$8/70)^$X$42)</f>
        <v>698.76</v>
      </c>
      <c r="X172" s="720" t="n">
        <f aca="false">((X$67-$H$4)/1000)*$L$42*(($C$8/70)^$X$42)</f>
        <v>737.58</v>
      </c>
      <c r="Y172" s="720" t="n">
        <f aca="false">((Y$67-$H$4)/1000)*$L$42*(($C$8/70)^$X$42)</f>
        <v>776.4</v>
      </c>
      <c r="Z172" s="720" t="n">
        <f aca="false">((Z$67-$H$4)/1000)*$L$42*(($C$8/70)^$X$42)</f>
        <v>815.22</v>
      </c>
      <c r="AA172" s="720" t="n">
        <f aca="false">((AA$67-$H$4)/1000)*$L$42*(($C$8/70)^$X$42)</f>
        <v>854.04</v>
      </c>
      <c r="AB172" s="720" t="n">
        <f aca="false">((AB$67-$H$4)/1000)*$L$42*(($C$8/70)^$X$42)</f>
        <v>892.86</v>
      </c>
      <c r="AC172" s="720" t="n">
        <f aca="false">((AC$67-$H$4)/1000)*$L$42*(($C$8/70)^$X$42)</f>
        <v>931.68</v>
      </c>
      <c r="AD172" s="720" t="n">
        <f aca="false">((AD$67-$H$4)/1000)*$L$42*(($C$8/70)^$X$42)</f>
        <v>970.5</v>
      </c>
      <c r="AE172" s="720" t="n">
        <f aca="false">((AE$67-$H$4)/1000)*$L$42*(($C$8/70)^$X$42)</f>
        <v>1009.32</v>
      </c>
      <c r="AF172" s="720" t="n">
        <f aca="false">((AF$67-$H$4)/1000)*$L$42*(($C$8/70)^$X$42)</f>
        <v>1048.14</v>
      </c>
      <c r="AG172" s="720" t="n">
        <f aca="false">((AG$67-$H$4)/1000)*$L$42*(($C$8/70)^$X$42)</f>
        <v>1086.96</v>
      </c>
      <c r="AH172" s="720" t="n">
        <f aca="false">((AH$67-$H$4)/1000)*$L$42*(($C$8/70)^$X$42)</f>
        <v>1125.78</v>
      </c>
      <c r="AI172" s="720" t="n">
        <f aca="false">((AI$67-$H$4)/1000)*$L$42*(($C$8/70)^$X$42)</f>
        <v>1164.6</v>
      </c>
      <c r="AJ172" s="720" t="n">
        <f aca="false">((AJ$67-$H$4)/1000)*$L$42*(($C$8/70)^$X$42)</f>
        <v>1203.42</v>
      </c>
      <c r="AK172" s="720" t="n">
        <f aca="false">((AK$67-$H$4)/1000)*$L$42*(($C$8/70)^$X$42)</f>
        <v>1242.24</v>
      </c>
      <c r="AL172" s="720" t="n">
        <f aca="false">((AL$67-$H$4)/1000)*$L$42*(($C$8/70)^$X$42)</f>
        <v>1281.06</v>
      </c>
      <c r="AM172" s="720" t="n">
        <f aca="false">((AM$67-$H$4)/1000)*$L$42*(($C$8/70)^$X$42)</f>
        <v>1319.88</v>
      </c>
      <c r="AN172" s="720" t="n">
        <f aca="false">((AN$67-$H$4)/1000)*$L$42*(($C$8/70)^$X$42)</f>
        <v>1358.7</v>
      </c>
      <c r="AO172" s="720" t="n">
        <f aca="false">((AO$67-$H$4)/1000)*$L$42*(($C$8/70)^$X$42)</f>
        <v>1397.52</v>
      </c>
      <c r="AP172" s="720" t="n">
        <f aca="false">((AP$67-$H$4)/1000)*$L$42*(($C$8/70)^$X$42)</f>
        <v>1436.34</v>
      </c>
      <c r="AQ172" s="720" t="n">
        <f aca="false">((AQ$67-$H$4)/1000)*$L$42*(($C$8/70)^$X$42)</f>
        <v>1475.16</v>
      </c>
      <c r="AR172" s="720" t="n">
        <f aca="false">((AR$67-$H$4)/1000)*$L$42*(($C$8/70)^$X$42)</f>
        <v>1513.98</v>
      </c>
      <c r="AS172" s="720" t="n">
        <f aca="false">((AS$67-$H$4)/1000)*$L$42*(($C$8/70)^$X$42)</f>
        <v>1552.8</v>
      </c>
      <c r="AT172" s="720" t="n">
        <f aca="false">((AT$67-$H$4)/1000)*$L$42*(($C$8/70)^$X$42)</f>
        <v>1591.62</v>
      </c>
      <c r="AU172" s="720" t="n">
        <f aca="false">((AU$67-$H$4)/1000)*$L$42*(($C$8/70)^$X$42)</f>
        <v>1630.44</v>
      </c>
      <c r="AV172" s="720" t="n">
        <f aca="false">((AV$67-$H$4)/1000)*$L$42*(($C$8/70)^$X$42)</f>
        <v>1669.26</v>
      </c>
      <c r="AW172" s="720" t="n">
        <f aca="false">((AW$67-$H$4)/1000)*$L$42*(($C$8/70)^$X$42)</f>
        <v>1708.08</v>
      </c>
      <c r="AX172" s="720" t="n">
        <f aca="false">((AX$67-$H$4)/1000)*$L$42*(($C$8/70)^$X$42)</f>
        <v>1746.9</v>
      </c>
      <c r="AY172" s="720" t="n">
        <f aca="false">((AY$67-$H$4)/1000)*$L$42*(($C$8/70)^$X$42)</f>
        <v>1785.72</v>
      </c>
      <c r="AZ172" s="720" t="n">
        <f aca="false">((AZ$67-$H$4)/1000)*$L$42*(($C$8/70)^$X$42)</f>
        <v>1824.54</v>
      </c>
      <c r="BA172" s="720" t="n">
        <f aca="false">((BA$67-$H$4)/1000)*$L$42*(($C$8/70)^$X$42)</f>
        <v>1863.36</v>
      </c>
      <c r="BB172" s="720" t="n">
        <f aca="false">((BB$67-$H$4)/1000)*$L$42*(($C$8/70)^$X$42)</f>
        <v>1902.18</v>
      </c>
      <c r="BC172" s="720" t="n">
        <f aca="false">((BC$67-$H$4)/1000)*$L$42*(($C$8/70)^$X$42)</f>
        <v>1941</v>
      </c>
      <c r="BD172" s="720" t="n">
        <f aca="false">((BD$67-$H$4)/1000)*$L$42*(($C$8/70)^$X$42)</f>
        <v>1979.82</v>
      </c>
      <c r="BE172" s="720" t="n">
        <f aca="false">((BE$67-$H$4)/1000)*$L$42*(($C$8/70)^$X$42)</f>
        <v>2018.64</v>
      </c>
      <c r="BF172" s="720" t="n">
        <f aca="false">((BF$67-$H$4)/1000)*$L$42*(($C$8/70)^$X$42)</f>
        <v>2057.46</v>
      </c>
    </row>
    <row r="173" customFormat="false" ht="15" hidden="false" customHeight="false" outlineLevel="0" collapsed="false">
      <c r="A173" s="691"/>
      <c r="B173" s="722" t="s">
        <v>356</v>
      </c>
      <c r="C173" s="722"/>
      <c r="D173" s="723" t="s">
        <v>342</v>
      </c>
      <c r="E173" s="724" t="n">
        <v>150</v>
      </c>
      <c r="F173" s="724" t="n">
        <v>260</v>
      </c>
      <c r="G173" s="723" t="s">
        <v>248</v>
      </c>
      <c r="H173" s="725" t="n">
        <f aca="false">((H$67-$H$4)/1000)*$M$42*(($C$8/70)^$Y$42)</f>
        <v>150.995292966</v>
      </c>
      <c r="I173" s="726" t="n">
        <f aca="false">((I$67-$H$4)/1000)*$M$42*(($C$8/70)^$Y$42)</f>
        <v>201.327057288</v>
      </c>
      <c r="J173" s="725" t="n">
        <f aca="false">((J$67-$H$4)/1000)*$M$42*(($C$8/70)^$Y$42)</f>
        <v>251.65882161</v>
      </c>
      <c r="K173" s="725" t="n">
        <f aca="false">((K$67-$H$4)/1000)*$M$42*(($C$8/70)^$Y$42)</f>
        <v>301.990585932</v>
      </c>
      <c r="L173" s="725" t="n">
        <f aca="false">((L$67-$H$4)/1000)*$M$42*(($C$8/70)^$Y$42)</f>
        <v>352.322350254</v>
      </c>
      <c r="M173" s="725" t="n">
        <f aca="false">((M$67-$H$4)/1000)*$M$42*(($C$8/70)^$Y$42)</f>
        <v>402.654114576</v>
      </c>
      <c r="N173" s="725" t="n">
        <f aca="false">((N$67-$H$4)/1000)*$M$42*(($C$8/70)^$Y$42)</f>
        <v>452.985878898</v>
      </c>
      <c r="O173" s="725" t="n">
        <f aca="false">((O$67-$H$4)/1000)*$M$42*(($C$8/70)^$Y$42)</f>
        <v>503.31764322</v>
      </c>
      <c r="P173" s="725" t="n">
        <f aca="false">((P$67-$H$4)/1000)*$M$42*(($C$8/70)^$Y$42)</f>
        <v>553.649407542</v>
      </c>
      <c r="Q173" s="725" t="n">
        <f aca="false">((Q$67-$H$4)/1000)*$M$42*(($C$8/70)^$Y$42)</f>
        <v>603.981171864</v>
      </c>
      <c r="R173" s="725" t="n">
        <f aca="false">((R$67-$H$4)/1000)*$M$42*(($C$8/70)^$Y$42)</f>
        <v>654.312936186</v>
      </c>
      <c r="S173" s="725" t="n">
        <f aca="false">((S$67-$H$4)/1000)*$M$42*(($C$8/70)^$Y$42)</f>
        <v>704.644700508</v>
      </c>
      <c r="T173" s="725" t="n">
        <f aca="false">((T$67-$H$4)/1000)*$M$42*(($C$8/70)^$Y$42)</f>
        <v>754.97646483</v>
      </c>
      <c r="U173" s="725" t="n">
        <f aca="false">((U$67-$H$4)/1000)*$M$42*(($C$8/70)^$Y$42)</f>
        <v>805.308229152</v>
      </c>
      <c r="V173" s="725" t="n">
        <f aca="false">((V$67-$H$4)/1000)*$M$42*(($C$8/70)^$Y$42)</f>
        <v>855.639993474</v>
      </c>
      <c r="W173" s="725" t="n">
        <f aca="false">((W$67-$H$4)/1000)*$M$42*(($C$8/70)^$Y$42)</f>
        <v>905.971757796</v>
      </c>
      <c r="X173" s="725" t="n">
        <f aca="false">((X$67-$H$4)/1000)*$M$42*(($C$8/70)^$Y$42)</f>
        <v>956.303522118</v>
      </c>
      <c r="Y173" s="725" t="n">
        <f aca="false">((Y$67-$H$4)/1000)*$M$42*(($C$8/70)^$Y$42)</f>
        <v>1006.63528644</v>
      </c>
      <c r="Z173" s="725" t="n">
        <f aca="false">((Z$67-$H$4)/1000)*$M$42*(($C$8/70)^$Y$42)</f>
        <v>1056.967050762</v>
      </c>
      <c r="AA173" s="725" t="n">
        <f aca="false">((AA$67-$H$4)/1000)*$M$42*(($C$8/70)^$Y$42)</f>
        <v>1107.298815084</v>
      </c>
      <c r="AB173" s="725" t="n">
        <f aca="false">((AB$67-$H$4)/1000)*$M$42*(($C$8/70)^$Y$42)</f>
        <v>1157.630579406</v>
      </c>
      <c r="AC173" s="725" t="n">
        <f aca="false">((AC$67-$H$4)/1000)*$M$42*(($C$8/70)^$Y$42)</f>
        <v>1207.962343728</v>
      </c>
      <c r="AD173" s="725" t="n">
        <f aca="false">((AD$67-$H$4)/1000)*$M$42*(($C$8/70)^$Y$42)</f>
        <v>1258.29410805</v>
      </c>
      <c r="AE173" s="725" t="n">
        <f aca="false">((AE$67-$H$4)/1000)*$M$42*(($C$8/70)^$Y$42)</f>
        <v>1308.625872372</v>
      </c>
      <c r="AF173" s="725" t="n">
        <f aca="false">((AF$67-$H$4)/1000)*$M$42*(($C$8/70)^$Y$42)</f>
        <v>1358.957636694</v>
      </c>
      <c r="AG173" s="725" t="n">
        <f aca="false">((AG$67-$H$4)/1000)*$M$42*(($C$8/70)^$Y$42)</f>
        <v>1409.289401016</v>
      </c>
      <c r="AH173" s="725" t="n">
        <f aca="false">((AH$67-$H$4)/1000)*$M$42*(($C$8/70)^$Y$42)</f>
        <v>1459.621165338</v>
      </c>
      <c r="AI173" s="725" t="n">
        <f aca="false">((AI$67-$H$4)/1000)*$M$42*(($C$8/70)^$Y$42)</f>
        <v>1509.95292966</v>
      </c>
      <c r="AJ173" s="725" t="n">
        <f aca="false">((AJ$67-$H$4)/1000)*$M$42*(($C$8/70)^$Y$42)</f>
        <v>1560.284693982</v>
      </c>
      <c r="AK173" s="725" t="n">
        <f aca="false">((AK$67-$H$4)/1000)*$M$42*(($C$8/70)^$Y$42)</f>
        <v>1610.616458304</v>
      </c>
      <c r="AL173" s="725" t="n">
        <f aca="false">((AL$67-$H$4)/1000)*$M$42*(($C$8/70)^$Y$42)</f>
        <v>1660.948222626</v>
      </c>
      <c r="AM173" s="725" t="n">
        <f aca="false">((AM$67-$H$4)/1000)*$M$42*(($C$8/70)^$Y$42)</f>
        <v>1711.279986948</v>
      </c>
      <c r="AN173" s="725" t="n">
        <f aca="false">((AN$67-$H$4)/1000)*$M$42*(($C$8/70)^$Y$42)</f>
        <v>1761.61175127</v>
      </c>
      <c r="AO173" s="725" t="n">
        <f aca="false">((AO$67-$H$4)/1000)*$M$42*(($C$8/70)^$Y$42)</f>
        <v>1811.943515592</v>
      </c>
      <c r="AP173" s="725" t="n">
        <f aca="false">((AP$67-$H$4)/1000)*$M$42*(($C$8/70)^$Y$42)</f>
        <v>1862.275279914</v>
      </c>
      <c r="AQ173" s="725" t="n">
        <f aca="false">((AQ$67-$H$4)/1000)*$M$42*(($C$8/70)^$Y$42)</f>
        <v>1912.607044236</v>
      </c>
      <c r="AR173" s="725" t="n">
        <f aca="false">((AR$67-$H$4)/1000)*$M$42*(($C$8/70)^$Y$42)</f>
        <v>1962.938808558</v>
      </c>
      <c r="AS173" s="725" t="n">
        <f aca="false">((AS$67-$H$4)/1000)*$M$42*(($C$8/70)^$Y$42)</f>
        <v>2013.27057288</v>
      </c>
      <c r="AT173" s="725" t="n">
        <f aca="false">((AT$67-$H$4)/1000)*$M$42*(($C$8/70)^$Y$42)</f>
        <v>2063.602337202</v>
      </c>
      <c r="AU173" s="725" t="n">
        <f aca="false">((AU$67-$H$4)/1000)*$M$42*(($C$8/70)^$Y$42)</f>
        <v>2113.934101524</v>
      </c>
      <c r="AV173" s="725" t="n">
        <f aca="false">((AV$67-$H$4)/1000)*$M$42*(($C$8/70)^$Y$42)</f>
        <v>2164.265865846</v>
      </c>
      <c r="AW173" s="725" t="n">
        <f aca="false">((AW$67-$H$4)/1000)*$M$42*(($C$8/70)^$Y$42)</f>
        <v>2214.597630168</v>
      </c>
      <c r="AX173" s="725" t="n">
        <f aca="false">((AX$67-$H$4)/1000)*$M$42*(($C$8/70)^$Y$42)</f>
        <v>2264.92939449</v>
      </c>
      <c r="AY173" s="725" t="n">
        <f aca="false">((AY$67-$H$4)/1000)*$M$42*(($C$8/70)^$Y$42)</f>
        <v>2315.261158812</v>
      </c>
      <c r="AZ173" s="725" t="n">
        <f aca="false">((AZ$67-$H$4)/1000)*$M$42*(($C$8/70)^$Y$42)</f>
        <v>2365.592923134</v>
      </c>
      <c r="BA173" s="725" t="n">
        <f aca="false">((BA$67-$H$4)/1000)*$M$42*(($C$8/70)^$Y$42)</f>
        <v>2415.924687456</v>
      </c>
      <c r="BB173" s="725" t="n">
        <f aca="false">((BB$67-$H$4)/1000)*$M$42*(($C$8/70)^$Y$42)</f>
        <v>2466.256451778</v>
      </c>
      <c r="BC173" s="725" t="n">
        <f aca="false">((BC$67-$H$4)/1000)*$M$42*(($C$8/70)^$Y$42)</f>
        <v>2516.5882161</v>
      </c>
      <c r="BD173" s="725" t="n">
        <f aca="false">((BD$67-$H$4)/1000)*$M$42*(($C$8/70)^$Y$42)</f>
        <v>2566.919980422</v>
      </c>
      <c r="BE173" s="725" t="n">
        <f aca="false">((BE$67-$H$4)/1000)*$M$42*(($C$8/70)^$Y$42)</f>
        <v>2617.251744744</v>
      </c>
      <c r="BF173" s="725" t="n">
        <f aca="false">((BF$67-$H$4)/1000)*$M$42*(($C$8/70)^$Y$42)</f>
        <v>2667.583509066</v>
      </c>
    </row>
    <row r="174" customFormat="false" ht="15" hidden="false" customHeight="false" outlineLevel="0" collapsed="false">
      <c r="A174" s="691"/>
      <c r="B174" s="722" t="s">
        <v>357</v>
      </c>
      <c r="C174" s="722"/>
      <c r="D174" s="723" t="s">
        <v>342</v>
      </c>
      <c r="E174" s="724" t="n">
        <v>150</v>
      </c>
      <c r="F174" s="724" t="n">
        <v>300</v>
      </c>
      <c r="G174" s="723" t="s">
        <v>248</v>
      </c>
      <c r="H174" s="725" t="n">
        <f aca="false">((H$67-$H$4)/1000)*$N$42*(($C$8/70)^$Z$42)</f>
        <v>166.0968</v>
      </c>
      <c r="I174" s="726" t="n">
        <f aca="false">((I$67-$H$4)/1000)*$N$42*(($C$8/70)^$Z$42)</f>
        <v>221.4624</v>
      </c>
      <c r="J174" s="725" t="n">
        <f aca="false">((J$67-$H$4)/1000)*$N$42*(($C$8/70)^$Z$42)</f>
        <v>276.828</v>
      </c>
      <c r="K174" s="725" t="n">
        <f aca="false">((K$67-$H$4)/1000)*$N$42*(($C$8/70)^$Z$42)</f>
        <v>332.1936</v>
      </c>
      <c r="L174" s="725" t="n">
        <f aca="false">((L$67-$H$4)/1000)*$N$42*(($C$8/70)^$Z$42)</f>
        <v>387.5592</v>
      </c>
      <c r="M174" s="725" t="n">
        <f aca="false">((M$67-$H$4)/1000)*$N$42*(($C$8/70)^$Z$42)</f>
        <v>442.9248</v>
      </c>
      <c r="N174" s="725" t="n">
        <f aca="false">((N$67-$H$4)/1000)*$N$42*(($C$8/70)^$Z$42)</f>
        <v>498.2904</v>
      </c>
      <c r="O174" s="725" t="n">
        <f aca="false">((O$67-$H$4)/1000)*$N$42*(($C$8/70)^$Z$42)</f>
        <v>553.656</v>
      </c>
      <c r="P174" s="725" t="n">
        <f aca="false">((P$67-$H$4)/1000)*$N$42*(($C$8/70)^$Z$42)</f>
        <v>609.0216</v>
      </c>
      <c r="Q174" s="725" t="n">
        <f aca="false">((Q$67-$H$4)/1000)*$N$42*(($C$8/70)^$Z$42)</f>
        <v>664.3872</v>
      </c>
      <c r="R174" s="725" t="n">
        <f aca="false">((R$67-$H$4)/1000)*$N$42*(($C$8/70)^$Z$42)</f>
        <v>719.7528</v>
      </c>
      <c r="S174" s="725" t="n">
        <f aca="false">((S$67-$H$4)/1000)*$N$42*(($C$8/70)^$Z$42)</f>
        <v>775.1184</v>
      </c>
      <c r="T174" s="725" t="n">
        <f aca="false">((T$67-$H$4)/1000)*$N$42*(($C$8/70)^$Z$42)</f>
        <v>830.484</v>
      </c>
      <c r="U174" s="725" t="n">
        <f aca="false">((U$67-$H$4)/1000)*$N$42*(($C$8/70)^$Z$42)</f>
        <v>885.8496</v>
      </c>
      <c r="V174" s="725" t="n">
        <f aca="false">((V$67-$H$4)/1000)*$N$42*(($C$8/70)^$Z$42)</f>
        <v>941.2152</v>
      </c>
      <c r="W174" s="725" t="n">
        <f aca="false">((W$67-$H$4)/1000)*$N$42*(($C$8/70)^$Z$42)</f>
        <v>996.5808</v>
      </c>
      <c r="X174" s="725" t="n">
        <f aca="false">((X$67-$H$4)/1000)*$N$42*(($C$8/70)^$Z$42)</f>
        <v>1051.9464</v>
      </c>
      <c r="Y174" s="725" t="n">
        <f aca="false">((Y$67-$H$4)/1000)*$N$42*(($C$8/70)^$Z$42)</f>
        <v>1107.312</v>
      </c>
      <c r="Z174" s="725" t="n">
        <f aca="false">((Z$67-$H$4)/1000)*$N$42*(($C$8/70)^$Z$42)</f>
        <v>1162.6776</v>
      </c>
      <c r="AA174" s="725" t="n">
        <f aca="false">((AA$67-$H$4)/1000)*$N$42*(($C$8/70)^$Z$42)</f>
        <v>1218.0432</v>
      </c>
      <c r="AB174" s="725" t="n">
        <f aca="false">((AB$67-$H$4)/1000)*$N$42*(($C$8/70)^$Z$42)</f>
        <v>1273.4088</v>
      </c>
      <c r="AC174" s="725" t="n">
        <f aca="false">((AC$67-$H$4)/1000)*$N$42*(($C$8/70)^$Z$42)</f>
        <v>1328.7744</v>
      </c>
      <c r="AD174" s="725" t="n">
        <f aca="false">((AD$67-$H$4)/1000)*$N$42*(($C$8/70)^$Z$42)</f>
        <v>1384.14</v>
      </c>
      <c r="AE174" s="725" t="n">
        <f aca="false">((AE$67-$H$4)/1000)*$N$42*(($C$8/70)^$Z$42)</f>
        <v>1439.5056</v>
      </c>
      <c r="AF174" s="725" t="n">
        <f aca="false">((AF$67-$H$4)/1000)*$N$42*(($C$8/70)^$Z$42)</f>
        <v>1494.8712</v>
      </c>
      <c r="AG174" s="725" t="n">
        <f aca="false">((AG$67-$H$4)/1000)*$N$42*(($C$8/70)^$Z$42)</f>
        <v>1550.2368</v>
      </c>
      <c r="AH174" s="725" t="n">
        <f aca="false">((AH$67-$H$4)/1000)*$N$42*(($C$8/70)^$Z$42)</f>
        <v>1605.6024</v>
      </c>
      <c r="AI174" s="725" t="n">
        <f aca="false">((AI$67-$H$4)/1000)*$N$42*(($C$8/70)^$Z$42)</f>
        <v>1660.968</v>
      </c>
      <c r="AJ174" s="725" t="n">
        <f aca="false">((AJ$67-$H$4)/1000)*$N$42*(($C$8/70)^$Z$42)</f>
        <v>1716.3336</v>
      </c>
      <c r="AK174" s="725" t="n">
        <f aca="false">((AK$67-$H$4)/1000)*$N$42*(($C$8/70)^$Z$42)</f>
        <v>1771.6992</v>
      </c>
      <c r="AL174" s="725" t="n">
        <f aca="false">((AL$67-$H$4)/1000)*$N$42*(($C$8/70)^$Z$42)</f>
        <v>1827.0648</v>
      </c>
      <c r="AM174" s="725" t="n">
        <f aca="false">((AM$67-$H$4)/1000)*$N$42*(($C$8/70)^$Z$42)</f>
        <v>1882.4304</v>
      </c>
      <c r="AN174" s="725" t="n">
        <f aca="false">((AN$67-$H$4)/1000)*$N$42*(($C$8/70)^$Z$42)</f>
        <v>1937.796</v>
      </c>
      <c r="AO174" s="725" t="n">
        <f aca="false">((AO$67-$H$4)/1000)*$N$42*(($C$8/70)^$Z$42)</f>
        <v>1993.1616</v>
      </c>
      <c r="AP174" s="725" t="n">
        <f aca="false">((AP$67-$H$4)/1000)*$N$42*(($C$8/70)^$Z$42)</f>
        <v>2048.5272</v>
      </c>
      <c r="AQ174" s="725" t="n">
        <f aca="false">((AQ$67-$H$4)/1000)*$N$42*(($C$8/70)^$Z$42)</f>
        <v>2103.8928</v>
      </c>
      <c r="AR174" s="725" t="n">
        <f aca="false">((AR$67-$H$4)/1000)*$N$42*(($C$8/70)^$Z$42)</f>
        <v>2159.2584</v>
      </c>
      <c r="AS174" s="725" t="n">
        <f aca="false">((AS$67-$H$4)/1000)*$N$42*(($C$8/70)^$Z$42)</f>
        <v>2214.624</v>
      </c>
      <c r="AT174" s="725" t="n">
        <f aca="false">((AT$67-$H$4)/1000)*$N$42*(($C$8/70)^$Z$42)</f>
        <v>2269.9896</v>
      </c>
      <c r="AU174" s="725" t="n">
        <f aca="false">((AU$67-$H$4)/1000)*$N$42*(($C$8/70)^$Z$42)</f>
        <v>2325.3552</v>
      </c>
      <c r="AV174" s="725" t="n">
        <f aca="false">((AV$67-$H$4)/1000)*$N$42*(($C$8/70)^$Z$42)</f>
        <v>2380.7208</v>
      </c>
      <c r="AW174" s="725" t="n">
        <f aca="false">((AW$67-$H$4)/1000)*$N$42*(($C$8/70)^$Z$42)</f>
        <v>2436.0864</v>
      </c>
      <c r="AX174" s="725" t="n">
        <f aca="false">((AX$67-$H$4)/1000)*$N$42*(($C$8/70)^$Z$42)</f>
        <v>2491.452</v>
      </c>
      <c r="AY174" s="725" t="n">
        <f aca="false">((AY$67-$H$4)/1000)*$N$42*(($C$8/70)^$Z$42)</f>
        <v>2546.8176</v>
      </c>
      <c r="AZ174" s="725" t="n">
        <f aca="false">((AZ$67-$H$4)/1000)*$N$42*(($C$8/70)^$Z$42)</f>
        <v>2602.1832</v>
      </c>
      <c r="BA174" s="725" t="n">
        <f aca="false">((BA$67-$H$4)/1000)*$N$42*(($C$8/70)^$Z$42)</f>
        <v>2657.5488</v>
      </c>
      <c r="BB174" s="725" t="n">
        <f aca="false">((BB$67-$H$4)/1000)*$N$42*(($C$8/70)^$Z$42)</f>
        <v>2712.9144</v>
      </c>
      <c r="BC174" s="725" t="n">
        <f aca="false">((BC$67-$H$4)/1000)*$N$42*(($C$8/70)^$Z$42)</f>
        <v>2768.28</v>
      </c>
      <c r="BD174" s="725" t="n">
        <f aca="false">((BD$67-$H$4)/1000)*$N$42*(($C$8/70)^$Z$42)</f>
        <v>2823.6456</v>
      </c>
      <c r="BE174" s="725" t="n">
        <f aca="false">((BE$67-$H$4)/1000)*$N$42*(($C$8/70)^$Z$42)</f>
        <v>2879.0112</v>
      </c>
      <c r="BF174" s="725" t="n">
        <f aca="false">((BF$67-$H$4)/1000)*$N$42*(($C$8/70)^$Z$42)</f>
        <v>2934.3768</v>
      </c>
    </row>
    <row r="175" customFormat="false" ht="15" hidden="false" customHeight="false" outlineLevel="0" collapsed="false">
      <c r="A175" s="691"/>
      <c r="B175" s="722" t="s">
        <v>358</v>
      </c>
      <c r="C175" s="722"/>
      <c r="D175" s="723" t="s">
        <v>342</v>
      </c>
      <c r="E175" s="724" t="n">
        <v>150</v>
      </c>
      <c r="F175" s="724" t="n">
        <v>360</v>
      </c>
      <c r="G175" s="723" t="s">
        <v>248</v>
      </c>
      <c r="H175" s="725" t="n">
        <f aca="false">((H$67-$H$4)/1000)*$P$42*(($C$8/70)^$AB$42)</f>
        <v>173.111316449526</v>
      </c>
      <c r="I175" s="726" t="n">
        <f aca="false">((I$67-$H$4)/1000)*$P$42*(($C$8/70)^$AB$42)</f>
        <v>230.815088599368</v>
      </c>
      <c r="J175" s="725" t="n">
        <f aca="false">((J$67-$H$4)/1000)*$P$42*(($C$8/70)^$AB$42)</f>
        <v>288.51886074921</v>
      </c>
      <c r="K175" s="725" t="n">
        <f aca="false">((K$67-$H$4)/1000)*$P$42*(($C$8/70)^$AB$42)</f>
        <v>346.222632899052</v>
      </c>
      <c r="L175" s="725" t="n">
        <f aca="false">((L$67-$H$4)/1000)*$P$42*(($C$8/70)^$AB$42)</f>
        <v>403.926405048894</v>
      </c>
      <c r="M175" s="725" t="n">
        <f aca="false">((M$67-$H$4)/1000)*$P$42*(($C$8/70)^$AB$42)</f>
        <v>461.630177198736</v>
      </c>
      <c r="N175" s="725" t="n">
        <f aca="false">((N$67-$H$4)/1000)*$P$42*(($C$8/70)^$AB$42)</f>
        <v>519.333949348578</v>
      </c>
      <c r="O175" s="725" t="n">
        <f aca="false">((O$67-$H$4)/1000)*$P$42*(($C$8/70)^$AB$42)</f>
        <v>577.03772149842</v>
      </c>
      <c r="P175" s="725" t="n">
        <f aca="false">((P$67-$H$4)/1000)*$P$42*(($C$8/70)^$AB$42)</f>
        <v>634.741493648262</v>
      </c>
      <c r="Q175" s="725" t="n">
        <f aca="false">((Q$67-$H$4)/1000)*$P$42*(($C$8/70)^$AB$42)</f>
        <v>692.445265798104</v>
      </c>
      <c r="R175" s="725" t="n">
        <f aca="false">((R$67-$H$4)/1000)*$P$42*(($C$8/70)^$AB$42)</f>
        <v>750.149037947946</v>
      </c>
      <c r="S175" s="725" t="n">
        <f aca="false">((S$67-$H$4)/1000)*$P$42*(($C$8/70)^$AB$42)</f>
        <v>807.852810097788</v>
      </c>
      <c r="T175" s="725" t="n">
        <f aca="false">((T$67-$H$4)/1000)*$P$42*(($C$8/70)^$AB$42)</f>
        <v>865.55658224763</v>
      </c>
      <c r="U175" s="725" t="n">
        <f aca="false">((U$67-$H$4)/1000)*$P$42*(($C$8/70)^$AB$42)</f>
        <v>923.260354397472</v>
      </c>
      <c r="V175" s="725" t="n">
        <f aca="false">((V$67-$H$4)/1000)*$P$42*(($C$8/70)^$AB$42)</f>
        <v>980.964126547314</v>
      </c>
      <c r="W175" s="725" t="n">
        <f aca="false">((W$67-$H$4)/1000)*$P$42*(($C$8/70)^$AB$42)</f>
        <v>1038.66789869716</v>
      </c>
      <c r="X175" s="725" t="n">
        <f aca="false">((X$67-$H$4)/1000)*$P$42*(($C$8/70)^$AB$42)</f>
        <v>1096.371670847</v>
      </c>
      <c r="Y175" s="725" t="n">
        <f aca="false">((Y$67-$H$4)/1000)*$P$42*(($C$8/70)^$AB$42)</f>
        <v>1154.07544299684</v>
      </c>
      <c r="Z175" s="725" t="n">
        <f aca="false">((Z$67-$H$4)/1000)*$P$42*(($C$8/70)^$AB$42)</f>
        <v>1211.77921514668</v>
      </c>
      <c r="AA175" s="725" t="n">
        <f aca="false">((AA$67-$H$4)/1000)*$P$42*(($C$8/70)^$AB$42)</f>
        <v>1269.48298729652</v>
      </c>
      <c r="AB175" s="725" t="n">
        <f aca="false">((AB$67-$H$4)/1000)*$P$42*(($C$8/70)^$AB$42)</f>
        <v>1327.18675944637</v>
      </c>
      <c r="AC175" s="725" t="n">
        <f aca="false">((AC$67-$H$4)/1000)*$P$42*(($C$8/70)^$AB$42)</f>
        <v>1384.89053159621</v>
      </c>
      <c r="AD175" s="725" t="n">
        <f aca="false">((AD$67-$H$4)/1000)*$P$42*(($C$8/70)^$AB$42)</f>
        <v>1442.59430374605</v>
      </c>
      <c r="AE175" s="725" t="n">
        <f aca="false">((AE$67-$H$4)/1000)*$P$42*(($C$8/70)^$AB$42)</f>
        <v>1500.29807589589</v>
      </c>
      <c r="AF175" s="725" t="n">
        <f aca="false">((AF$67-$H$4)/1000)*$P$42*(($C$8/70)^$AB$42)</f>
        <v>1558.00184804573</v>
      </c>
      <c r="AG175" s="725" t="n">
        <f aca="false">((AG$67-$H$4)/1000)*$P$42*(($C$8/70)^$AB$42)</f>
        <v>1615.70562019558</v>
      </c>
      <c r="AH175" s="725" t="n">
        <f aca="false">((AH$67-$H$4)/1000)*$P$42*(($C$8/70)^$AB$42)</f>
        <v>1673.40939234542</v>
      </c>
      <c r="AI175" s="725" t="n">
        <f aca="false">((AI$67-$H$4)/1000)*$P$42*(($C$8/70)^$AB$42)</f>
        <v>1731.11316449526</v>
      </c>
      <c r="AJ175" s="725" t="n">
        <f aca="false">((AJ$67-$H$4)/1000)*$P$42*(($C$8/70)^$AB$42)</f>
        <v>1788.8169366451</v>
      </c>
      <c r="AK175" s="725" t="n">
        <f aca="false">((AK$67-$H$4)/1000)*$P$42*(($C$8/70)^$AB$42)</f>
        <v>1846.52070879494</v>
      </c>
      <c r="AL175" s="725" t="n">
        <f aca="false">((AL$67-$H$4)/1000)*$P$42*(($C$8/70)^$AB$42)</f>
        <v>1904.22448094479</v>
      </c>
      <c r="AM175" s="725" t="n">
        <f aca="false">((AM$67-$H$4)/1000)*$P$42*(($C$8/70)^$AB$42)</f>
        <v>1961.92825309463</v>
      </c>
      <c r="AN175" s="725" t="n">
        <f aca="false">((AN$67-$H$4)/1000)*$P$42*(($C$8/70)^$AB$42)</f>
        <v>2019.63202524447</v>
      </c>
      <c r="AO175" s="725" t="n">
        <f aca="false">((AO$67-$H$4)/1000)*$P$42*(($C$8/70)^$AB$42)</f>
        <v>2077.33579739431</v>
      </c>
      <c r="AP175" s="725" t="n">
        <f aca="false">((AP$67-$H$4)/1000)*$P$42*(($C$8/70)^$AB$42)</f>
        <v>2135.03956954415</v>
      </c>
      <c r="AQ175" s="725" t="n">
        <f aca="false">((AQ$67-$H$4)/1000)*$P$42*(($C$8/70)^$AB$42)</f>
        <v>2192.743341694</v>
      </c>
      <c r="AR175" s="725" t="n">
        <f aca="false">((AR$67-$H$4)/1000)*$P$42*(($C$8/70)^$AB$42)</f>
        <v>2250.44711384384</v>
      </c>
      <c r="AS175" s="725" t="n">
        <f aca="false">((AS$67-$H$4)/1000)*$P$42*(($C$8/70)^$AB$42)</f>
        <v>2308.15088599368</v>
      </c>
      <c r="AT175" s="725" t="n">
        <f aca="false">((AT$67-$H$4)/1000)*$P$42*(($C$8/70)^$AB$42)</f>
        <v>2365.85465814352</v>
      </c>
      <c r="AU175" s="725" t="n">
        <f aca="false">((AU$67-$H$4)/1000)*$P$42*(($C$8/70)^$AB$42)</f>
        <v>2423.55843029336</v>
      </c>
      <c r="AV175" s="725" t="n">
        <f aca="false">((AV$67-$H$4)/1000)*$P$42*(($C$8/70)^$AB$42)</f>
        <v>2481.26220244321</v>
      </c>
      <c r="AW175" s="725" t="n">
        <f aca="false">((AW$67-$H$4)/1000)*$P$42*(($C$8/70)^$AB$42)</f>
        <v>2538.96597459305</v>
      </c>
      <c r="AX175" s="725" t="n">
        <f aca="false">((AX$67-$H$4)/1000)*$P$42*(($C$8/70)^$AB$42)</f>
        <v>2596.66974674289</v>
      </c>
      <c r="AY175" s="725" t="n">
        <f aca="false">((AY$67-$H$4)/1000)*$P$42*(($C$8/70)^$AB$42)</f>
        <v>2654.37351889273</v>
      </c>
      <c r="AZ175" s="725" t="n">
        <f aca="false">((AZ$67-$H$4)/1000)*$P$42*(($C$8/70)^$AB$42)</f>
        <v>2712.07729104257</v>
      </c>
      <c r="BA175" s="725" t="n">
        <f aca="false">((BA$67-$H$4)/1000)*$P$42*(($C$8/70)^$AB$42)</f>
        <v>2769.78106319242</v>
      </c>
      <c r="BB175" s="725" t="n">
        <f aca="false">((BB$67-$H$4)/1000)*$P$42*(($C$8/70)^$AB$42)</f>
        <v>2827.48483534226</v>
      </c>
      <c r="BC175" s="725" t="n">
        <f aca="false">((BC$67-$H$4)/1000)*$P$42*(($C$8/70)^$AB$42)</f>
        <v>2885.1886074921</v>
      </c>
      <c r="BD175" s="725" t="n">
        <f aca="false">((BD$67-$H$4)/1000)*$P$42*(($C$8/70)^$AB$42)</f>
        <v>2942.89237964194</v>
      </c>
      <c r="BE175" s="725" t="n">
        <f aca="false">((BE$67-$H$4)/1000)*$P$42*(($C$8/70)^$AB$42)</f>
        <v>3000.59615179178</v>
      </c>
      <c r="BF175" s="725" t="n">
        <f aca="false">((BF$67-$H$4)/1000)*$P$42*(($C$8/70)^$AB$42)</f>
        <v>3058.29992394163</v>
      </c>
    </row>
    <row r="176" customFormat="false" ht="15" hidden="false" customHeight="false" outlineLevel="0" collapsed="false">
      <c r="A176" s="691"/>
      <c r="B176" s="722" t="s">
        <v>359</v>
      </c>
      <c r="C176" s="722"/>
      <c r="D176" s="723" t="s">
        <v>342</v>
      </c>
      <c r="E176" s="724" t="n">
        <v>150</v>
      </c>
      <c r="F176" s="724" t="n">
        <v>360</v>
      </c>
      <c r="G176" s="723" t="s">
        <v>253</v>
      </c>
      <c r="H176" s="725" t="n">
        <f aca="false">((H$67-$H$4)/1000)*$Q$42*(($C$8/70)^$AC42)</f>
        <v>190.2322158786</v>
      </c>
      <c r="I176" s="726" t="n">
        <f aca="false">((I$67-$H$4)/1000)*$Q$42*(($C$8/70)^$AC42)</f>
        <v>253.6429545048</v>
      </c>
      <c r="J176" s="725" t="n">
        <f aca="false">((J$67-$H$4)/1000)*$Q$42*(($C$8/70)^$AC42)</f>
        <v>317.053693131</v>
      </c>
      <c r="K176" s="725" t="n">
        <f aca="false">((K$67-$H$4)/1000)*$Q$42*(($C$8/70)^$AC42)</f>
        <v>380.4644317572</v>
      </c>
      <c r="L176" s="725" t="n">
        <f aca="false">((L$67-$H$4)/1000)*$Q$42*(($C$8/70)^$AC42)</f>
        <v>443.8751703834</v>
      </c>
      <c r="M176" s="725" t="n">
        <f aca="false">((M$67-$H$4)/1000)*$Q$42*(($C$8/70)^$AC42)</f>
        <v>507.2859090096</v>
      </c>
      <c r="N176" s="725" t="n">
        <f aca="false">((N$67-$H$4)/1000)*$Q$42*(($C$8/70)^$AC42)</f>
        <v>570.6966476358</v>
      </c>
      <c r="O176" s="725" t="n">
        <f aca="false">((O$67-$H$4)/1000)*$Q$42*(($C$8/70)^$AC42)</f>
        <v>634.107386262</v>
      </c>
      <c r="P176" s="725" t="n">
        <f aca="false">((P$67-$H$4)/1000)*$Q$42*(($C$8/70)^$AC42)</f>
        <v>697.5181248882</v>
      </c>
      <c r="Q176" s="725" t="n">
        <f aca="false">((Q$67-$H$4)/1000)*$Q$42*(($C$8/70)^$AC42)</f>
        <v>760.9288635144</v>
      </c>
      <c r="R176" s="725" t="n">
        <f aca="false">((R$67-$H$4)/1000)*$Q$42*(($C$8/70)^$AC42)</f>
        <v>824.3396021406</v>
      </c>
      <c r="S176" s="725" t="n">
        <f aca="false">((S$67-$H$4)/1000)*$Q$42*(($C$8/70)^$AC42)</f>
        <v>887.7503407668</v>
      </c>
      <c r="T176" s="725" t="n">
        <f aca="false">((T$67-$H$4)/1000)*$Q$42*(($C$8/70)^$AC42)</f>
        <v>951.161079393</v>
      </c>
      <c r="U176" s="725" t="n">
        <f aca="false">((U$67-$H$4)/1000)*$Q$42*(($C$8/70)^$AC42)</f>
        <v>1014.5718180192</v>
      </c>
      <c r="V176" s="725" t="n">
        <f aca="false">((V$67-$H$4)/1000)*$Q$42*(($C$8/70)^$AC42)</f>
        <v>1077.9825566454</v>
      </c>
      <c r="W176" s="725" t="n">
        <f aca="false">((W$67-$H$4)/1000)*$Q$42*(($C$8/70)^$AC42)</f>
        <v>1141.3932952716</v>
      </c>
      <c r="X176" s="725" t="n">
        <f aca="false">((X$67-$H$4)/1000)*$Q$42*(($C$8/70)^$AC42)</f>
        <v>1204.8040338978</v>
      </c>
      <c r="Y176" s="725" t="n">
        <f aca="false">((Y$67-$H$4)/1000)*$Q$42*(($C$8/70)^$AC42)</f>
        <v>1268.214772524</v>
      </c>
      <c r="Z176" s="725" t="n">
        <f aca="false">((Z$67-$H$4)/1000)*$Q$42*(($C$8/70)^$AC42)</f>
        <v>1331.6255111502</v>
      </c>
      <c r="AA176" s="725" t="n">
        <f aca="false">((AA$67-$H$4)/1000)*$Q$42*(($C$8/70)^$AC42)</f>
        <v>1395.0362497764</v>
      </c>
      <c r="AB176" s="725" t="n">
        <f aca="false">((AB$67-$H$4)/1000)*$Q$42*(($C$8/70)^$AC42)</f>
        <v>1458.4469884026</v>
      </c>
      <c r="AC176" s="725" t="n">
        <f aca="false">((AC$67-$H$4)/1000)*$Q$42*(($C$8/70)^$AC42)</f>
        <v>1521.8577270288</v>
      </c>
      <c r="AD176" s="725" t="n">
        <f aca="false">((AD$67-$H$4)/1000)*$Q$42*(($C$8/70)^$AC42)</f>
        <v>1585.268465655</v>
      </c>
      <c r="AE176" s="725" t="n">
        <f aca="false">((AE$67-$H$4)/1000)*$Q$42*(($C$8/70)^$AC42)</f>
        <v>1648.6792042812</v>
      </c>
      <c r="AF176" s="725" t="n">
        <f aca="false">((AF$67-$H$4)/1000)*$Q$42*(($C$8/70)^$AC42)</f>
        <v>1712.0899429074</v>
      </c>
      <c r="AG176" s="725" t="n">
        <f aca="false">((AG$67-$H$4)/1000)*$Q$42*(($C$8/70)^$AC42)</f>
        <v>1775.5006815336</v>
      </c>
      <c r="AH176" s="725" t="n">
        <f aca="false">((AH$67-$H$4)/1000)*$Q$42*(($C$8/70)^$AC42)</f>
        <v>1838.9114201598</v>
      </c>
      <c r="AI176" s="725" t="n">
        <f aca="false">((AI$67-$H$4)/1000)*$Q$42*(($C$8/70)^$AC42)</f>
        <v>1902.322158786</v>
      </c>
      <c r="AJ176" s="725" t="n">
        <f aca="false">((AJ$67-$H$4)/1000)*$Q$42*(($C$8/70)^$AC42)</f>
        <v>1965.7328974122</v>
      </c>
      <c r="AK176" s="725" t="n">
        <f aca="false">((AK$67-$H$4)/1000)*$Q$42*(($C$8/70)^$AC42)</f>
        <v>2029.1436360384</v>
      </c>
      <c r="AL176" s="725" t="n">
        <f aca="false">((AL$67-$H$4)/1000)*$Q$42*(($C$8/70)^$AC42)</f>
        <v>2092.5543746646</v>
      </c>
      <c r="AM176" s="725" t="n">
        <f aca="false">((AM$67-$H$4)/1000)*$Q$42*(($C$8/70)^$AC42)</f>
        <v>2155.9651132908</v>
      </c>
      <c r="AN176" s="725" t="n">
        <f aca="false">((AN$67-$H$4)/1000)*$Q$42*(($C$8/70)^$AC42)</f>
        <v>2219.375851917</v>
      </c>
      <c r="AO176" s="725" t="n">
        <f aca="false">((AO$67-$H$4)/1000)*$Q$42*(($C$8/70)^$AC42)</f>
        <v>2282.7865905432</v>
      </c>
      <c r="AP176" s="725" t="n">
        <f aca="false">((AP$67-$H$4)/1000)*$Q$42*(($C$8/70)^$AC42)</f>
        <v>2346.1973291694</v>
      </c>
      <c r="AQ176" s="725" t="n">
        <f aca="false">((AQ$67-$H$4)/1000)*$Q$42*(($C$8/70)^$AC42)</f>
        <v>2409.6080677956</v>
      </c>
      <c r="AR176" s="725" t="n">
        <f aca="false">((AR$67-$H$4)/1000)*$Q$42*(($C$8/70)^$AC42)</f>
        <v>2473.0188064218</v>
      </c>
      <c r="AS176" s="725" t="n">
        <f aca="false">((AS$67-$H$4)/1000)*$Q$42*(($C$8/70)^$AC42)</f>
        <v>2536.429545048</v>
      </c>
      <c r="AT176" s="725" t="n">
        <f aca="false">((AT$67-$H$4)/1000)*$Q$42*(($C$8/70)^$AC42)</f>
        <v>2599.8402836742</v>
      </c>
      <c r="AU176" s="725" t="n">
        <f aca="false">((AU$67-$H$4)/1000)*$Q$42*(($C$8/70)^$AC42)</f>
        <v>2663.2510223004</v>
      </c>
      <c r="AV176" s="725" t="n">
        <f aca="false">((AV$67-$H$4)/1000)*$Q$42*(($C$8/70)^$AC42)</f>
        <v>2726.6617609266</v>
      </c>
      <c r="AW176" s="725" t="n">
        <f aca="false">((AW$67-$H$4)/1000)*$Q$42*(($C$8/70)^$AC42)</f>
        <v>2790.0724995528</v>
      </c>
      <c r="AX176" s="725" t="n">
        <f aca="false">((AX$67-$H$4)/1000)*$Q$42*(($C$8/70)^$AC42)</f>
        <v>2853.483238179</v>
      </c>
      <c r="AY176" s="725" t="n">
        <f aca="false">((AY$67-$H$4)/1000)*$Q$42*(($C$8/70)^$AC42)</f>
        <v>2916.8939768052</v>
      </c>
      <c r="AZ176" s="725" t="n">
        <f aca="false">((AZ$67-$H$4)/1000)*$Q$42*(($C$8/70)^$AC42)</f>
        <v>2980.3047154314</v>
      </c>
      <c r="BA176" s="725" t="n">
        <f aca="false">((BA$67-$H$4)/1000)*$Q$42*(($C$8/70)^$AC42)</f>
        <v>3043.7154540576</v>
      </c>
      <c r="BB176" s="725" t="n">
        <f aca="false">((BB$67-$H$4)/1000)*$Q$42*(($C$8/70)^$AC42)</f>
        <v>3107.1261926838</v>
      </c>
      <c r="BC176" s="725" t="n">
        <f aca="false">((BC$67-$H$4)/1000)*$Q$42*(($C$8/70)^$AC42)</f>
        <v>3170.53693131</v>
      </c>
      <c r="BD176" s="725" t="n">
        <f aca="false">((BD$67-$H$4)/1000)*$Q$42*(($C$8/70)^$AC42)</f>
        <v>3233.9476699362</v>
      </c>
      <c r="BE176" s="725" t="n">
        <f aca="false">((BE$67-$H$4)/1000)*$Q$42*(($C$8/70)^$AC42)</f>
        <v>3297.3584085624</v>
      </c>
      <c r="BF176" s="725" t="n">
        <f aca="false">((BF$67-$H$4)/1000)*$Q$42*(($C$8/70)^$AC42)</f>
        <v>3360.7691471886</v>
      </c>
    </row>
    <row r="177" customFormat="false" ht="15.75" hidden="false" customHeight="false" outlineLevel="0" collapsed="false">
      <c r="A177" s="691"/>
      <c r="B177" s="727" t="s">
        <v>360</v>
      </c>
      <c r="C177" s="727"/>
      <c r="D177" s="728" t="s">
        <v>342</v>
      </c>
      <c r="E177" s="729" t="n">
        <v>150</v>
      </c>
      <c r="F177" s="729" t="n">
        <v>400</v>
      </c>
      <c r="G177" s="728" t="s">
        <v>253</v>
      </c>
      <c r="H177" s="730" t="n">
        <f aca="false">((H$67-$H$4)/1000)*$S$42*(($C$8/70)^$AE$42)</f>
        <v>204.84</v>
      </c>
      <c r="I177" s="731" t="n">
        <f aca="false">((I$67-$H$4)/1000)*$S$42*(($C$8/70)^$AE$42)</f>
        <v>273.12</v>
      </c>
      <c r="J177" s="730" t="n">
        <f aca="false">((J$67-$H$4)/1000)*$S$42*(($C$8/70)^$AE$42)</f>
        <v>341.4</v>
      </c>
      <c r="K177" s="730" t="n">
        <f aca="false">((K$67-$H$4)/1000)*$S$42*(($C$8/70)^$AE$42)</f>
        <v>409.68</v>
      </c>
      <c r="L177" s="730" t="n">
        <f aca="false">((L$67-$H$4)/1000)*$S$42*(($C$8/70)^$AE$42)</f>
        <v>477.96</v>
      </c>
      <c r="M177" s="730" t="n">
        <f aca="false">((M$67-$H$4)/1000)*$S$42*(($C$8/70)^$AE$42)</f>
        <v>546.24</v>
      </c>
      <c r="N177" s="730" t="n">
        <f aca="false">((N$67-$H$4)/1000)*$S$42*(($C$8/70)^$AE$42)</f>
        <v>614.52</v>
      </c>
      <c r="O177" s="730" t="n">
        <f aca="false">((O$67-$H$4)/1000)*$S$42*(($C$8/70)^$AE$42)</f>
        <v>682.8</v>
      </c>
      <c r="P177" s="730" t="n">
        <f aca="false">((P$67-$H$4)/1000)*$S$42*(($C$8/70)^$AE$42)</f>
        <v>751.08</v>
      </c>
      <c r="Q177" s="730" t="n">
        <f aca="false">((Q$67-$H$4)/1000)*$S$42*(($C$8/70)^$AE$42)</f>
        <v>819.36</v>
      </c>
      <c r="R177" s="730" t="n">
        <f aca="false">((R$67-$H$4)/1000)*$S$42*(($C$8/70)^$AE$42)</f>
        <v>887.64</v>
      </c>
      <c r="S177" s="730" t="n">
        <f aca="false">((S$67-$H$4)/1000)*$S$42*(($C$8/70)^$AE$42)</f>
        <v>955.92</v>
      </c>
      <c r="T177" s="730" t="n">
        <f aca="false">((T$67-$H$4)/1000)*$S$42*(($C$8/70)^$AE$42)</f>
        <v>1024.2</v>
      </c>
      <c r="U177" s="730" t="n">
        <f aca="false">((U$67-$H$4)/1000)*$S$42*(($C$8/70)^$AE$42)</f>
        <v>1092.48</v>
      </c>
      <c r="V177" s="730" t="n">
        <f aca="false">((V$67-$H$4)/1000)*$S$42*(($C$8/70)^$AE$42)</f>
        <v>1160.76</v>
      </c>
      <c r="W177" s="730" t="n">
        <f aca="false">((W$67-$H$4)/1000)*$S$42*(($C$8/70)^$AE$42)</f>
        <v>1229.04</v>
      </c>
      <c r="X177" s="730" t="n">
        <f aca="false">((X$67-$H$4)/1000)*$S$42*(($C$8/70)^$AE$42)</f>
        <v>1297.32</v>
      </c>
      <c r="Y177" s="730" t="n">
        <f aca="false">((Y$67-$H$4)/1000)*$S$42*(($C$8/70)^$AE$42)</f>
        <v>1365.6</v>
      </c>
      <c r="Z177" s="730" t="n">
        <f aca="false">((Z$67-$H$4)/1000)*$S$42*(($C$8/70)^$AE$42)</f>
        <v>1433.88</v>
      </c>
      <c r="AA177" s="730" t="n">
        <f aca="false">((AA$67-$H$4)/1000)*$S$42*(($C$8/70)^$AE$42)</f>
        <v>1502.16</v>
      </c>
      <c r="AB177" s="730" t="n">
        <f aca="false">((AB$67-$H$4)/1000)*$S$42*(($C$8/70)^$AE$42)</f>
        <v>1570.44</v>
      </c>
      <c r="AC177" s="730" t="n">
        <f aca="false">((AC$67-$H$4)/1000)*$S$42*(($C$8/70)^$AE$42)</f>
        <v>1638.72</v>
      </c>
      <c r="AD177" s="730" t="n">
        <f aca="false">((AD$67-$H$4)/1000)*$S$42*(($C$8/70)^$AE$42)</f>
        <v>1707</v>
      </c>
      <c r="AE177" s="730" t="n">
        <f aca="false">((AE$67-$H$4)/1000)*$S$42*(($C$8/70)^$AE$42)</f>
        <v>1775.28</v>
      </c>
      <c r="AF177" s="730" t="n">
        <f aca="false">((AF$67-$H$4)/1000)*$S$42*(($C$8/70)^$AE$42)</f>
        <v>1843.56</v>
      </c>
      <c r="AG177" s="730" t="n">
        <f aca="false">((AG$67-$H$4)/1000)*$S$42*(($C$8/70)^$AE$42)</f>
        <v>1911.84</v>
      </c>
      <c r="AH177" s="730" t="n">
        <f aca="false">((AH$67-$H$4)/1000)*$S$42*(($C$8/70)^$AE$42)</f>
        <v>1980.12</v>
      </c>
      <c r="AI177" s="730" t="n">
        <f aca="false">((AI$67-$H$4)/1000)*$S$42*(($C$8/70)^$AE$42)</f>
        <v>2048.4</v>
      </c>
      <c r="AJ177" s="730" t="n">
        <f aca="false">((AJ$67-$H$4)/1000)*$S$42*(($C$8/70)^$AE$42)</f>
        <v>2116.68</v>
      </c>
      <c r="AK177" s="730" t="n">
        <f aca="false">((AK$67-$H$4)/1000)*$S$42*(($C$8/70)^$AE$42)</f>
        <v>2184.96</v>
      </c>
      <c r="AL177" s="730" t="n">
        <f aca="false">((AL$67-$H$4)/1000)*$S$42*(($C$8/70)^$AE$42)</f>
        <v>2253.24</v>
      </c>
      <c r="AM177" s="730" t="n">
        <f aca="false">((AM$67-$H$4)/1000)*$S$42*(($C$8/70)^$AE$42)</f>
        <v>2321.52</v>
      </c>
      <c r="AN177" s="730" t="n">
        <f aca="false">((AN$67-$H$4)/1000)*$S$42*(($C$8/70)^$AE$42)</f>
        <v>2389.8</v>
      </c>
      <c r="AO177" s="730" t="n">
        <f aca="false">((AO$67-$H$4)/1000)*$S$42*(($C$8/70)^$AE$42)</f>
        <v>2458.08</v>
      </c>
      <c r="AP177" s="730" t="n">
        <f aca="false">((AP$67-$H$4)/1000)*$S$42*(($C$8/70)^$AE$42)</f>
        <v>2526.36</v>
      </c>
      <c r="AQ177" s="730" t="n">
        <f aca="false">((AQ$67-$H$4)/1000)*$S$42*(($C$8/70)^$AE$42)</f>
        <v>2594.64</v>
      </c>
      <c r="AR177" s="730" t="n">
        <f aca="false">((AR$67-$H$4)/1000)*$S$42*(($C$8/70)^$AE$42)</f>
        <v>2662.92</v>
      </c>
      <c r="AS177" s="730" t="n">
        <f aca="false">((AS$67-$H$4)/1000)*$S$42*(($C$8/70)^$AE$42)</f>
        <v>2731.2</v>
      </c>
      <c r="AT177" s="730" t="n">
        <f aca="false">((AT$67-$H$4)/1000)*$S$42*(($C$8/70)^$AE$42)</f>
        <v>2799.48</v>
      </c>
      <c r="AU177" s="730" t="n">
        <f aca="false">((AU$67-$H$4)/1000)*$S$42*(($C$8/70)^$AE$42)</f>
        <v>2867.76</v>
      </c>
      <c r="AV177" s="730" t="n">
        <f aca="false">((AV$67-$H$4)/1000)*$S$42*(($C$8/70)^$AE$42)</f>
        <v>2936.04</v>
      </c>
      <c r="AW177" s="730" t="n">
        <f aca="false">((AW$67-$H$4)/1000)*$S$42*(($C$8/70)^$AE$42)</f>
        <v>3004.32</v>
      </c>
      <c r="AX177" s="730" t="n">
        <f aca="false">((AX$67-$H$4)/1000)*$S$42*(($C$8/70)^$AE$42)</f>
        <v>3072.6</v>
      </c>
      <c r="AY177" s="730" t="n">
        <f aca="false">((AY$67-$H$4)/1000)*$S$42*(($C$8/70)^$AE$42)</f>
        <v>3140.88</v>
      </c>
      <c r="AZ177" s="730" t="n">
        <f aca="false">((AZ$67-$H$4)/1000)*$S$42*(($C$8/70)^$AE$42)</f>
        <v>3209.16</v>
      </c>
      <c r="BA177" s="730" t="n">
        <f aca="false">((BA$67-$H$4)/1000)*$S$42*(($C$8/70)^$AE$42)</f>
        <v>3277.44</v>
      </c>
      <c r="BB177" s="730" t="n">
        <f aca="false">((BB$67-$H$4)/1000)*$S$42*(($C$8/70)^$AE$42)</f>
        <v>3345.72</v>
      </c>
      <c r="BC177" s="730" t="n">
        <f aca="false">((BC$67-$H$4)/1000)*$S$42*(($C$8/70)^$AE$42)</f>
        <v>3414</v>
      </c>
      <c r="BD177" s="730" t="n">
        <f aca="false">((BD$67-$H$4)/1000)*$S$42*(($C$8/70)^$AE$42)</f>
        <v>3482.28</v>
      </c>
      <c r="BE177" s="730" t="n">
        <f aca="false">((BE$67-$H$4)/1000)*$S$42*(($C$8/70)^$AE$42)</f>
        <v>3550.56</v>
      </c>
      <c r="BF177" s="730" t="n">
        <f aca="false">((BF$67-$H$4)/1000)*$S$42*(($C$8/70)^$AE$42)</f>
        <v>3618.84</v>
      </c>
    </row>
    <row r="178" customFormat="false" ht="15" hidden="true" customHeight="true" outlineLevel="0" collapsed="false">
      <c r="A178" s="691"/>
      <c r="B178" s="732" t="s">
        <v>361</v>
      </c>
      <c r="C178" s="732"/>
      <c r="D178" s="733" t="s">
        <v>342</v>
      </c>
      <c r="E178" s="734" t="n">
        <v>200</v>
      </c>
      <c r="F178" s="734" t="n">
        <v>160</v>
      </c>
      <c r="G178" s="733" t="s">
        <v>362</v>
      </c>
      <c r="H178" s="735" t="n">
        <f aca="false">((H$67-$H$4)/1000)*$K$43*(($C$8/70)^$W$43)</f>
        <v>104.5624464</v>
      </c>
      <c r="I178" s="736" t="n">
        <f aca="false">((I$67-$H$4)/1000)*$K$43*(($C$8/70)^$W$43)</f>
        <v>139.4165952</v>
      </c>
      <c r="J178" s="735" t="n">
        <f aca="false">((J$67-$H$4)/1000)*$K$43*(($C$8/70)^$W$43)</f>
        <v>174.270744</v>
      </c>
      <c r="K178" s="735" t="n">
        <f aca="false">((K$67-$H$4)/1000)*$K$43*(($C$8/70)^$W$43)</f>
        <v>209.1248928</v>
      </c>
      <c r="L178" s="735" t="n">
        <f aca="false">((L$67-$H$4)/1000)*$K$43*(($C$8/70)^$W$43)</f>
        <v>243.9790416</v>
      </c>
      <c r="M178" s="735" t="n">
        <f aca="false">((M$67-$H$4)/1000)*$K$43*(($C$8/70)^$W$43)</f>
        <v>278.8331904</v>
      </c>
      <c r="N178" s="735" t="n">
        <f aca="false">((N$67-$H$4)/1000)*$K$43*(($C$8/70)^$W$43)</f>
        <v>313.6873392</v>
      </c>
      <c r="O178" s="735" t="n">
        <f aca="false">((O$67-$H$4)/1000)*$K$43*(($C$8/70)^$W$43)</f>
        <v>348.541488</v>
      </c>
      <c r="P178" s="735" t="n">
        <f aca="false">((P$67-$H$4)/1000)*$K$43*(($C$8/70)^$W$43)</f>
        <v>383.3956368</v>
      </c>
      <c r="Q178" s="735" t="n">
        <f aca="false">((Q$67-$H$4)/1000)*$K$43*(($C$8/70)^$W$43)</f>
        <v>418.2497856</v>
      </c>
      <c r="R178" s="735" t="n">
        <f aca="false">((R$67-$H$4)/1000)*$K$43*(($C$8/70)^$W$43)</f>
        <v>453.1039344</v>
      </c>
      <c r="S178" s="735" t="n">
        <f aca="false">((S$67-$H$4)/1000)*$K$43*(($C$8/70)^$W$43)</f>
        <v>487.9580832</v>
      </c>
      <c r="T178" s="735" t="n">
        <f aca="false">((T$67-$H$4)/1000)*$K$43*(($C$8/70)^$W$43)</f>
        <v>522.812232</v>
      </c>
      <c r="U178" s="735" t="n">
        <f aca="false">((U$67-$H$4)/1000)*$K$43*(($C$8/70)^$W$43)</f>
        <v>557.6663808</v>
      </c>
      <c r="V178" s="735" t="n">
        <f aca="false">((V$67-$H$4)/1000)*$K$43*(($C$8/70)^$W$43)</f>
        <v>592.5205296</v>
      </c>
      <c r="W178" s="735" t="n">
        <f aca="false">((W$67-$H$4)/1000)*$K$43*(($C$8/70)^$W$43)</f>
        <v>627.3746784</v>
      </c>
      <c r="X178" s="735" t="n">
        <f aca="false">((X$67-$H$4)/1000)*$K$43*(($C$8/70)^$W$43)</f>
        <v>662.2288272</v>
      </c>
      <c r="Y178" s="735" t="n">
        <f aca="false">((Y$67-$H$4)/1000)*$K$43*(($C$8/70)^$W$43)</f>
        <v>697.082976</v>
      </c>
      <c r="Z178" s="735" t="n">
        <f aca="false">((Z$67-$H$4)/1000)*$K$43*(($C$8/70)^$W$43)</f>
        <v>731.9371248</v>
      </c>
      <c r="AA178" s="735" t="n">
        <f aca="false">((AA$67-$H$4)/1000)*$K$43*(($C$8/70)^$W$43)</f>
        <v>766.7912736</v>
      </c>
      <c r="AB178" s="735" t="n">
        <f aca="false">((AB$67-$H$4)/1000)*$K$43*(($C$8/70)^$W$43)</f>
        <v>801.6454224</v>
      </c>
      <c r="AC178" s="735" t="n">
        <f aca="false">((AC$67-$H$4)/1000)*$K$43*(($C$8/70)^$W$43)</f>
        <v>836.4995712</v>
      </c>
      <c r="AD178" s="735" t="n">
        <f aca="false">((AD$67-$H$4)/1000)*$K$43*(($C$8/70)^$W$43)</f>
        <v>871.35372</v>
      </c>
      <c r="AE178" s="735" t="n">
        <f aca="false">((AE$67-$H$4)/1000)*$K$43*(($C$8/70)^$W$43)</f>
        <v>906.2078688</v>
      </c>
      <c r="AF178" s="735" t="n">
        <f aca="false">((AF$67-$H$4)/1000)*$K$43*(($C$8/70)^$W$43)</f>
        <v>941.0620176</v>
      </c>
      <c r="AG178" s="735" t="n">
        <f aca="false">((AG$67-$H$4)/1000)*$K$43*(($C$8/70)^$W$43)</f>
        <v>975.9161664</v>
      </c>
      <c r="AH178" s="735" t="n">
        <f aca="false">((AH$67-$H$4)/1000)*$K$43*(($C$8/70)^$W$43)</f>
        <v>1010.7703152</v>
      </c>
      <c r="AI178" s="735" t="n">
        <f aca="false">((AI$67-$H$4)/1000)*$K$43*(($C$8/70)^$W$43)</f>
        <v>1045.624464</v>
      </c>
      <c r="AJ178" s="735" t="n">
        <f aca="false">((AJ$67-$H$4)/1000)*$K$43*(($C$8/70)^$W$43)</f>
        <v>1080.4786128</v>
      </c>
      <c r="AK178" s="735" t="n">
        <f aca="false">((AK$67-$H$4)/1000)*$K$43*(($C$8/70)^$W$43)</f>
        <v>1115.3327616</v>
      </c>
      <c r="AL178" s="735" t="n">
        <f aca="false">((AL$67-$H$4)/1000)*$K$43*(($C$8/70)^$W$43)</f>
        <v>1150.1869104</v>
      </c>
      <c r="AM178" s="735" t="n">
        <f aca="false">((AM$67-$H$4)/1000)*$K$43*(($C$8/70)^$W$43)</f>
        <v>1185.0410592</v>
      </c>
      <c r="AN178" s="735" t="n">
        <f aca="false">((AN$67-$H$4)/1000)*$K$43*(($C$8/70)^$W$43)</f>
        <v>1219.895208</v>
      </c>
      <c r="AO178" s="735" t="n">
        <f aca="false">((AO$67-$H$4)/1000)*$K$43*(($C$8/70)^$W$43)</f>
        <v>1254.7493568</v>
      </c>
      <c r="AP178" s="735" t="n">
        <f aca="false">((AP$67-$H$4)/1000)*$K$43*(($C$8/70)^$W$43)</f>
        <v>1289.6035056</v>
      </c>
      <c r="AQ178" s="735" t="n">
        <f aca="false">((AQ$67-$H$4)/1000)*$K$43*(($C$8/70)^$W$43)</f>
        <v>1324.4576544</v>
      </c>
      <c r="AR178" s="735" t="n">
        <f aca="false">((AR$67-$H$4)/1000)*$K$43*(($C$8/70)^$W$43)</f>
        <v>1359.3118032</v>
      </c>
      <c r="AS178" s="735" t="n">
        <f aca="false">((AS$67-$H$4)/1000)*$K$43*(($C$8/70)^$W$43)</f>
        <v>1394.165952</v>
      </c>
      <c r="AT178" s="735" t="n">
        <f aca="false">((AT$67-$H$4)/1000)*$K$43*(($C$8/70)^$W$43)</f>
        <v>1429.0201008</v>
      </c>
      <c r="AU178" s="735" t="n">
        <f aca="false">((AU$67-$H$4)/1000)*$K$43*(($C$8/70)^$W$43)</f>
        <v>1463.8742496</v>
      </c>
      <c r="AV178" s="735" t="n">
        <f aca="false">((AV$67-$H$4)/1000)*$K$43*(($C$8/70)^$W$43)</f>
        <v>1498.7283984</v>
      </c>
      <c r="AW178" s="735" t="n">
        <f aca="false">((AW$67-$H$4)/1000)*$K$43*(($C$8/70)^$W$43)</f>
        <v>1533.5825472</v>
      </c>
      <c r="AX178" s="735" t="n">
        <f aca="false">((AX$67-$H$4)/1000)*$K$43*(($C$8/70)^$W$43)</f>
        <v>1568.436696</v>
      </c>
      <c r="AY178" s="735" t="n">
        <f aca="false">((AY$67-$H$4)/1000)*$K$43*(($C$8/70)^$W$43)</f>
        <v>1603.2908448</v>
      </c>
      <c r="AZ178" s="735" t="n">
        <f aca="false">((AZ$67-$H$4)/1000)*$K$43*(($C$8/70)^$W$43)</f>
        <v>1638.1449936</v>
      </c>
      <c r="BA178" s="735" t="n">
        <f aca="false">((BA$67-$H$4)/1000)*$K$43*(($C$8/70)^$W$43)</f>
        <v>1672.9991424</v>
      </c>
      <c r="BB178" s="735" t="n">
        <f aca="false">((BB$67-$H$4)/1000)*$K$43*(($C$8/70)^$W$43)</f>
        <v>1707.8532912</v>
      </c>
      <c r="BC178" s="735" t="n">
        <f aca="false">((BC$67-$H$4)/1000)*$K$43*(($C$8/70)^$W$43)</f>
        <v>1742.70744</v>
      </c>
      <c r="BD178" s="735" t="n">
        <f aca="false">((BD$67-$H$4)/1000)*$K$43*(($C$8/70)^$W$43)</f>
        <v>1777.5615888</v>
      </c>
      <c r="BE178" s="735" t="n">
        <f aca="false">((BE$67-$H$4)/1000)*$K$43*(($C$8/70)^$W$43)</f>
        <v>1812.4157376</v>
      </c>
      <c r="BF178" s="735" t="n">
        <f aca="false">((BF$67-$H$4)/1000)*$K$43*(($C$8/70)^$W$43)</f>
        <v>1847.2698864</v>
      </c>
    </row>
    <row r="179" customFormat="false" ht="15" hidden="false" customHeight="false" outlineLevel="0" collapsed="false">
      <c r="A179" s="691"/>
      <c r="B179" s="737" t="s">
        <v>363</v>
      </c>
      <c r="C179" s="737"/>
      <c r="D179" s="738" t="s">
        <v>342</v>
      </c>
      <c r="E179" s="739" t="n">
        <v>200</v>
      </c>
      <c r="F179" s="739" t="n">
        <v>200</v>
      </c>
      <c r="G179" s="738" t="s">
        <v>307</v>
      </c>
      <c r="H179" s="740" t="n">
        <f aca="false">((H$67-$H$4)/1000)*$L$43*(($C$8/70)^$X$43)</f>
        <v>207.537552434546</v>
      </c>
      <c r="I179" s="741" t="n">
        <f aca="false">((I$67-$H$4)/1000)*$L$43*(($C$8/70)^$X$43)</f>
        <v>276.716736579394</v>
      </c>
      <c r="J179" s="740" t="n">
        <f aca="false">((J$67-$H$4)/1000)*$L$43*(($C$8/70)^$X$43)</f>
        <v>345.895920724243</v>
      </c>
      <c r="K179" s="740" t="n">
        <f aca="false">((K$67-$H$4)/1000)*$L$43*(($C$8/70)^$X$43)</f>
        <v>415.075104869092</v>
      </c>
      <c r="L179" s="740" t="n">
        <f aca="false">((L$67-$H$4)/1000)*$L$43*(($C$8/70)^$X$43)</f>
        <v>484.25428901394</v>
      </c>
      <c r="M179" s="740" t="n">
        <f aca="false">((M$67-$H$4)/1000)*$L$43*(($C$8/70)^$X$43)</f>
        <v>553.433473158789</v>
      </c>
      <c r="N179" s="740" t="n">
        <f aca="false">((N$67-$H$4)/1000)*$L$43*(($C$8/70)^$X$43)</f>
        <v>622.612657303638</v>
      </c>
      <c r="O179" s="740" t="n">
        <f aca="false">((O$67-$H$4)/1000)*$L$43*(($C$8/70)^$X$43)</f>
        <v>691.791841448486</v>
      </c>
      <c r="P179" s="740" t="n">
        <f aca="false">((P$67-$H$4)/1000)*$L$43*(($C$8/70)^$X$43)</f>
        <v>760.971025593335</v>
      </c>
      <c r="Q179" s="740" t="n">
        <f aca="false">((Q$67-$H$4)/1000)*$L$43*(($C$8/70)^$X$43)</f>
        <v>830.150209738183</v>
      </c>
      <c r="R179" s="740" t="n">
        <f aca="false">((R$67-$H$4)/1000)*$L$43*(($C$8/70)^$X$43)</f>
        <v>899.329393883032</v>
      </c>
      <c r="S179" s="740" t="n">
        <f aca="false">((S$67-$H$4)/1000)*$L$43*(($C$8/70)^$X$43)</f>
        <v>968.50857802788</v>
      </c>
      <c r="T179" s="740" t="n">
        <f aca="false">((T$67-$H$4)/1000)*$L$43*(($C$8/70)^$X$43)</f>
        <v>1037.68776217273</v>
      </c>
      <c r="U179" s="740" t="n">
        <f aca="false">((U$67-$H$4)/1000)*$L$43*(($C$8/70)^$X$43)</f>
        <v>1106.86694631758</v>
      </c>
      <c r="V179" s="740" t="n">
        <f aca="false">((V$67-$H$4)/1000)*$L$43*(($C$8/70)^$X$43)</f>
        <v>1176.04613046243</v>
      </c>
      <c r="W179" s="740" t="n">
        <f aca="false">((W$67-$H$4)/1000)*$L$43*(($C$8/70)^$X$43)</f>
        <v>1245.22531460728</v>
      </c>
      <c r="X179" s="740" t="n">
        <f aca="false">((X$67-$H$4)/1000)*$L$43*(($C$8/70)^$X$43)</f>
        <v>1314.40449875212</v>
      </c>
      <c r="Y179" s="740" t="n">
        <f aca="false">((Y$67-$H$4)/1000)*$L$43*(($C$8/70)^$X$43)</f>
        <v>1383.58368289697</v>
      </c>
      <c r="Z179" s="740" t="n">
        <f aca="false">((Z$67-$H$4)/1000)*$L$43*(($C$8/70)^$X$43)</f>
        <v>1452.76286704182</v>
      </c>
      <c r="AA179" s="740" t="n">
        <f aca="false">((AA$67-$H$4)/1000)*$L$43*(($C$8/70)^$X$43)</f>
        <v>1521.94205118667</v>
      </c>
      <c r="AB179" s="740" t="n">
        <f aca="false">((AB$67-$H$4)/1000)*$L$43*(($C$8/70)^$X$43)</f>
        <v>1591.12123533152</v>
      </c>
      <c r="AC179" s="740" t="n">
        <f aca="false">((AC$67-$H$4)/1000)*$L$43*(($C$8/70)^$X$43)</f>
        <v>1660.30041947637</v>
      </c>
      <c r="AD179" s="740" t="n">
        <f aca="false">((AD$67-$H$4)/1000)*$L$43*(($C$8/70)^$X$43)</f>
        <v>1729.47960362122</v>
      </c>
      <c r="AE179" s="740" t="n">
        <f aca="false">((AE$67-$H$4)/1000)*$L$43*(($C$8/70)^$X$43)</f>
        <v>1798.65878776606</v>
      </c>
      <c r="AF179" s="740" t="n">
        <f aca="false">((AF$67-$H$4)/1000)*$L$43*(($C$8/70)^$X$43)</f>
        <v>1867.83797191091</v>
      </c>
      <c r="AG179" s="740" t="n">
        <f aca="false">((AG$67-$H$4)/1000)*$L$43*(($C$8/70)^$X$43)</f>
        <v>1937.01715605576</v>
      </c>
      <c r="AH179" s="740" t="n">
        <f aca="false">((AH$67-$H$4)/1000)*$L$43*(($C$8/70)^$X$43)</f>
        <v>2006.19634020061</v>
      </c>
      <c r="AI179" s="740" t="n">
        <f aca="false">((AI$67-$H$4)/1000)*$L$43*(($C$8/70)^$X$43)</f>
        <v>2075.37552434546</v>
      </c>
      <c r="AJ179" s="740" t="n">
        <f aca="false">((AJ$67-$H$4)/1000)*$L$43*(($C$8/70)^$X$43)</f>
        <v>2144.55470849031</v>
      </c>
      <c r="AK179" s="740" t="n">
        <f aca="false">((AK$67-$H$4)/1000)*$L$43*(($C$8/70)^$X$43)</f>
        <v>2213.73389263516</v>
      </c>
      <c r="AL179" s="740" t="n">
        <f aca="false">((AL$67-$H$4)/1000)*$L$43*(($C$8/70)^$X$43)</f>
        <v>2282.91307678</v>
      </c>
      <c r="AM179" s="740" t="n">
        <f aca="false">((AM$67-$H$4)/1000)*$L$43*(($C$8/70)^$X$43)</f>
        <v>2352.09226092485</v>
      </c>
      <c r="AN179" s="740" t="n">
        <f aca="false">((AN$67-$H$4)/1000)*$L$43*(($C$8/70)^$X$43)</f>
        <v>2421.2714450697</v>
      </c>
      <c r="AO179" s="740" t="n">
        <f aca="false">((AO$67-$H$4)/1000)*$L$43*(($C$8/70)^$X$43)</f>
        <v>2490.45062921455</v>
      </c>
      <c r="AP179" s="740" t="n">
        <f aca="false">((AP$67-$H$4)/1000)*$L$43*(($C$8/70)^$X$43)</f>
        <v>2559.6298133594</v>
      </c>
      <c r="AQ179" s="740" t="n">
        <f aca="false">((AQ$67-$H$4)/1000)*$L$43*(($C$8/70)^$X$43)</f>
        <v>2628.80899750425</v>
      </c>
      <c r="AR179" s="740" t="n">
        <f aca="false">((AR$67-$H$4)/1000)*$L$43*(($C$8/70)^$X$43)</f>
        <v>2697.9881816491</v>
      </c>
      <c r="AS179" s="740" t="n">
        <f aca="false">((AS$67-$H$4)/1000)*$L$43*(($C$8/70)^$X$43)</f>
        <v>2767.16736579394</v>
      </c>
      <c r="AT179" s="740" t="n">
        <f aca="false">((AT$67-$H$4)/1000)*$L$43*(($C$8/70)^$X$43)</f>
        <v>2836.34654993879</v>
      </c>
      <c r="AU179" s="740" t="n">
        <f aca="false">((AU$67-$H$4)/1000)*$L$43*(($C$8/70)^$X$43)</f>
        <v>2905.52573408364</v>
      </c>
      <c r="AV179" s="740" t="n">
        <f aca="false">((AV$67-$H$4)/1000)*$L$43*(($C$8/70)^$X$43)</f>
        <v>2974.70491822849</v>
      </c>
      <c r="AW179" s="740" t="n">
        <f aca="false">((AW$67-$H$4)/1000)*$L$43*(($C$8/70)^$X$43)</f>
        <v>3043.88410237334</v>
      </c>
      <c r="AX179" s="740" t="n">
        <f aca="false">((AX$67-$H$4)/1000)*$L$43*(($C$8/70)^$X$43)</f>
        <v>3113.06328651819</v>
      </c>
      <c r="AY179" s="740" t="n">
        <f aca="false">((AY$67-$H$4)/1000)*$L$43*(($C$8/70)^$X$43)</f>
        <v>3182.24247066304</v>
      </c>
      <c r="AZ179" s="740" t="n">
        <f aca="false">((AZ$67-$H$4)/1000)*$L$43*(($C$8/70)^$X$43)</f>
        <v>3251.42165480788</v>
      </c>
      <c r="BA179" s="740" t="n">
        <f aca="false">((BA$67-$H$4)/1000)*$L$43*(($C$8/70)^$X$43)</f>
        <v>3320.60083895273</v>
      </c>
      <c r="BB179" s="740" t="n">
        <f aca="false">((BB$67-$H$4)/1000)*$L$43*(($C$8/70)^$X$43)</f>
        <v>3389.78002309758</v>
      </c>
      <c r="BC179" s="740" t="n">
        <f aca="false">((BC$67-$H$4)/1000)*$L$43*(($C$8/70)^$X$43)</f>
        <v>3458.95920724243</v>
      </c>
      <c r="BD179" s="740" t="n">
        <f aca="false">((BD$67-$H$4)/1000)*$L$43*(($C$8/70)^$X$43)</f>
        <v>3528.13839138728</v>
      </c>
      <c r="BE179" s="740" t="n">
        <f aca="false">((BE$67-$H$4)/1000)*$L$43*(($C$8/70)^$X$43)</f>
        <v>3597.31757553213</v>
      </c>
      <c r="BF179" s="740" t="n">
        <f aca="false">((BF$67-$H$4)/1000)*$L$43*(($C$8/70)^$X$43)</f>
        <v>3666.49675967698</v>
      </c>
    </row>
    <row r="180" customFormat="false" ht="15" hidden="false" customHeight="false" outlineLevel="0" collapsed="false">
      <c r="A180" s="691"/>
      <c r="B180" s="737" t="s">
        <v>364</v>
      </c>
      <c r="C180" s="737"/>
      <c r="D180" s="738" t="s">
        <v>342</v>
      </c>
      <c r="E180" s="739" t="n">
        <v>200</v>
      </c>
      <c r="F180" s="739" t="n">
        <v>260</v>
      </c>
      <c r="G180" s="738" t="s">
        <v>307</v>
      </c>
      <c r="H180" s="740" t="n">
        <f aca="false">((H$67-$H$4)/1000)*$M$43*(($C$8/70)^$Y$43)</f>
        <v>223.15865853177</v>
      </c>
      <c r="I180" s="740" t="n">
        <f aca="false">((I$67-$H$4)/1000)*$M$43*(($C$8/70)^$Y$43)</f>
        <v>297.54487804236</v>
      </c>
      <c r="J180" s="740" t="n">
        <f aca="false">((J$67-$H$4)/1000)*$M$43*(($C$8/70)^$Y$43)</f>
        <v>371.931097552949</v>
      </c>
      <c r="K180" s="740" t="n">
        <f aca="false">((K$67-$H$4)/1000)*$M$43*(($C$8/70)^$Y$43)</f>
        <v>446.317317063539</v>
      </c>
      <c r="L180" s="740" t="n">
        <f aca="false">((L$67-$H$4)/1000)*$M$43*(($C$8/70)^$Y$43)</f>
        <v>520.703536574129</v>
      </c>
      <c r="M180" s="740" t="n">
        <f aca="false">((M$67-$H$4)/1000)*$M$43*(($C$8/70)^$Y$43)</f>
        <v>595.089756084719</v>
      </c>
      <c r="N180" s="740" t="n">
        <f aca="false">((N$67-$H$4)/1000)*$M$43*(($C$8/70)^$Y$43)</f>
        <v>669.475975595309</v>
      </c>
      <c r="O180" s="740" t="n">
        <f aca="false">((O$67-$H$4)/1000)*$M$43*(($C$8/70)^$Y$43)</f>
        <v>743.862195105899</v>
      </c>
      <c r="P180" s="740" t="n">
        <f aca="false">((P$67-$H$4)/1000)*$M$43*(($C$8/70)^$Y$43)</f>
        <v>818.248414616489</v>
      </c>
      <c r="Q180" s="740" t="n">
        <f aca="false">((Q$67-$H$4)/1000)*$M$43*(($C$8/70)^$Y$43)</f>
        <v>892.634634127079</v>
      </c>
      <c r="R180" s="740" t="n">
        <f aca="false">((R$67-$H$4)/1000)*$M$43*(($C$8/70)^$Y$43)</f>
        <v>967.020853637669</v>
      </c>
      <c r="S180" s="740" t="n">
        <f aca="false">((S$67-$H$4)/1000)*$M$43*(($C$8/70)^$Y$43)</f>
        <v>1041.40707314826</v>
      </c>
      <c r="T180" s="740" t="n">
        <f aca="false">((T$67-$H$4)/1000)*$M$43*(($C$8/70)^$Y$43)</f>
        <v>1115.79329265885</v>
      </c>
      <c r="U180" s="740" t="n">
        <f aca="false">((U$67-$H$4)/1000)*$M$43*(($C$8/70)^$Y$43)</f>
        <v>1190.17951216944</v>
      </c>
      <c r="V180" s="740" t="n">
        <f aca="false">((V$67-$H$4)/1000)*$M$43*(($C$8/70)^$Y$43)</f>
        <v>1264.56573168003</v>
      </c>
      <c r="W180" s="740" t="n">
        <f aca="false">((W$67-$H$4)/1000)*$M$43*(($C$8/70)^$Y$43)</f>
        <v>1338.95195119062</v>
      </c>
      <c r="X180" s="740" t="n">
        <f aca="false">((X$67-$H$4)/1000)*$M$43*(($C$8/70)^$Y$43)</f>
        <v>1413.33817070121</v>
      </c>
      <c r="Y180" s="740" t="n">
        <f aca="false">((Y$67-$H$4)/1000)*$M$43*(($C$8/70)^$Y$43)</f>
        <v>1487.7243902118</v>
      </c>
      <c r="Z180" s="740" t="n">
        <f aca="false">((Z$67-$H$4)/1000)*$M$43*(($C$8/70)^$Y$43)</f>
        <v>1562.11060972239</v>
      </c>
      <c r="AA180" s="740" t="n">
        <f aca="false">((AA$67-$H$4)/1000)*$M$43*(($C$8/70)^$Y$43)</f>
        <v>1636.49682923298</v>
      </c>
      <c r="AB180" s="740" t="n">
        <f aca="false">((AB$67-$H$4)/1000)*$M$43*(($C$8/70)^$Y$43)</f>
        <v>1710.88304874357</v>
      </c>
      <c r="AC180" s="740" t="n">
        <f aca="false">((AC$67-$H$4)/1000)*$M$43*(($C$8/70)^$Y$43)</f>
        <v>1785.26926825416</v>
      </c>
      <c r="AD180" s="740" t="n">
        <f aca="false">((AD$67-$H$4)/1000)*$M$43*(($C$8/70)^$Y$43)</f>
        <v>1859.65548776475</v>
      </c>
      <c r="AE180" s="740" t="n">
        <f aca="false">((AE$67-$H$4)/1000)*$M$43*(($C$8/70)^$Y$43)</f>
        <v>1934.04170727534</v>
      </c>
      <c r="AF180" s="740" t="n">
        <f aca="false">((AF$67-$H$4)/1000)*$M$43*(($C$8/70)^$Y$43)</f>
        <v>2008.42792678593</v>
      </c>
      <c r="AG180" s="740" t="n">
        <f aca="false">((AG$67-$H$4)/1000)*$M$43*(($C$8/70)^$Y$43)</f>
        <v>2082.81414629652</v>
      </c>
      <c r="AH180" s="740" t="n">
        <f aca="false">((AH$67-$H$4)/1000)*$M$43*(($C$8/70)^$Y$43)</f>
        <v>2157.20036580711</v>
      </c>
      <c r="AI180" s="740" t="n">
        <f aca="false">((AI$67-$H$4)/1000)*$M$43*(($C$8/70)^$Y$43)</f>
        <v>2231.5865853177</v>
      </c>
      <c r="AJ180" s="740" t="n">
        <f aca="false">((AJ$67-$H$4)/1000)*$M$43*(($C$8/70)^$Y$43)</f>
        <v>2305.97280482829</v>
      </c>
      <c r="AK180" s="740" t="n">
        <f aca="false">((AK$67-$H$4)/1000)*$M$43*(($C$8/70)^$Y$43)</f>
        <v>2380.35902433888</v>
      </c>
      <c r="AL180" s="740" t="n">
        <f aca="false">((AL$67-$H$4)/1000)*$M$43*(($C$8/70)^$Y$43)</f>
        <v>2454.74524384947</v>
      </c>
      <c r="AM180" s="740" t="n">
        <f aca="false">((AM$67-$H$4)/1000)*$M$43*(($C$8/70)^$Y$43)</f>
        <v>2529.13146336006</v>
      </c>
      <c r="AN180" s="740" t="n">
        <f aca="false">((AN$67-$H$4)/1000)*$M$43*(($C$8/70)^$Y$43)</f>
        <v>2603.51768287065</v>
      </c>
      <c r="AO180" s="740" t="n">
        <f aca="false">((AO$67-$H$4)/1000)*$M$43*(($C$8/70)^$Y$43)</f>
        <v>2677.90390238124</v>
      </c>
      <c r="AP180" s="740" t="n">
        <f aca="false">((AP$67-$H$4)/1000)*$M$43*(($C$8/70)^$Y$43)</f>
        <v>2752.29012189183</v>
      </c>
      <c r="AQ180" s="740" t="n">
        <f aca="false">((AQ$67-$H$4)/1000)*$M$43*(($C$8/70)^$Y$43)</f>
        <v>2826.67634140242</v>
      </c>
      <c r="AR180" s="740" t="n">
        <f aca="false">((AR$67-$H$4)/1000)*$M$43*(($C$8/70)^$Y$43)</f>
        <v>2901.06256091301</v>
      </c>
      <c r="AS180" s="740" t="n">
        <f aca="false">((AS$67-$H$4)/1000)*$M$43*(($C$8/70)^$Y$43)</f>
        <v>2975.4487804236</v>
      </c>
      <c r="AT180" s="740" t="n">
        <f aca="false">((AT$67-$H$4)/1000)*$M$43*(($C$8/70)^$Y$43)</f>
        <v>3049.83499993419</v>
      </c>
      <c r="AU180" s="740" t="n">
        <f aca="false">((AU$67-$H$4)/1000)*$M$43*(($C$8/70)^$Y$43)</f>
        <v>3124.22121944478</v>
      </c>
      <c r="AV180" s="740" t="n">
        <f aca="false">((AV$67-$H$4)/1000)*$M$43*(($C$8/70)^$Y$43)</f>
        <v>3198.60743895537</v>
      </c>
      <c r="AW180" s="740" t="n">
        <f aca="false">((AW$67-$H$4)/1000)*$M$43*(($C$8/70)^$Y$43)</f>
        <v>3272.99365846596</v>
      </c>
      <c r="AX180" s="740" t="n">
        <f aca="false">((AX$67-$H$4)/1000)*$M$43*(($C$8/70)^$Y$43)</f>
        <v>3347.37987797655</v>
      </c>
      <c r="AY180" s="740" t="n">
        <f aca="false">((AY$67-$H$4)/1000)*$M$43*(($C$8/70)^$Y$43)</f>
        <v>3421.76609748714</v>
      </c>
      <c r="AZ180" s="740" t="n">
        <f aca="false">((AZ$67-$H$4)/1000)*$M$43*(($C$8/70)^$Y$43)</f>
        <v>3496.15231699773</v>
      </c>
      <c r="BA180" s="740" t="n">
        <f aca="false">((BA$67-$H$4)/1000)*$M$43*(($C$8/70)^$Y$43)</f>
        <v>3570.53853650831</v>
      </c>
      <c r="BB180" s="740" t="n">
        <f aca="false">((BB$67-$H$4)/1000)*$M$43*(($C$8/70)^$Y$43)</f>
        <v>3644.92475601891</v>
      </c>
      <c r="BC180" s="740" t="n">
        <f aca="false">((BC$67-$H$4)/1000)*$M$43*(($C$8/70)^$Y$43)</f>
        <v>3719.31097552949</v>
      </c>
      <c r="BD180" s="740" t="n">
        <f aca="false">((BD$67-$H$4)/1000)*$M$43*(($C$8/70)^$Y$43)</f>
        <v>3793.69719504008</v>
      </c>
      <c r="BE180" s="740" t="n">
        <f aca="false">((BE$67-$H$4)/1000)*$M$43*(($C$8/70)^$Y$43)</f>
        <v>3868.08341455067</v>
      </c>
      <c r="BF180" s="740" t="n">
        <f aca="false">((BF$67-$H$4)/1000)*$M$43*(($C$8/70)^$Y$43)</f>
        <v>3942.46963406126</v>
      </c>
    </row>
    <row r="181" customFormat="false" ht="15" hidden="false" customHeight="false" outlineLevel="0" collapsed="false">
      <c r="A181" s="691"/>
      <c r="B181" s="737" t="s">
        <v>365</v>
      </c>
      <c r="C181" s="737"/>
      <c r="D181" s="738" t="s">
        <v>342</v>
      </c>
      <c r="E181" s="739" t="n">
        <v>200</v>
      </c>
      <c r="F181" s="739" t="n">
        <v>300</v>
      </c>
      <c r="G181" s="738" t="s">
        <v>307</v>
      </c>
      <c r="H181" s="740" t="n">
        <f aca="false">((H$67-$H$4)/1000)*$N$43*(($C$8/70)^$Z$43)</f>
        <v>239.033364360136</v>
      </c>
      <c r="I181" s="740" t="n">
        <f aca="false">((I$67-$H$4)/1000)*$N$43*(($C$8/70)^$Z$43)</f>
        <v>318.711152480181</v>
      </c>
      <c r="J181" s="740" t="n">
        <f aca="false">((J$67-$H$4)/1000)*$N$43*(($C$8/70)^$Z$43)</f>
        <v>398.388940600226</v>
      </c>
      <c r="K181" s="740" t="n">
        <f aca="false">((K$67-$H$4)/1000)*$N$43*(($C$8/70)^$Z$43)</f>
        <v>478.066728720271</v>
      </c>
      <c r="L181" s="740" t="n">
        <f aca="false">((L$67-$H$4)/1000)*$N$43*(($C$8/70)^$Z$43)</f>
        <v>557.744516840317</v>
      </c>
      <c r="M181" s="740" t="n">
        <f aca="false">((M$67-$H$4)/1000)*$N$43*(($C$8/70)^$Z$43)</f>
        <v>637.422304960362</v>
      </c>
      <c r="N181" s="740" t="n">
        <f aca="false">((N$67-$H$4)/1000)*$N$43*(($C$8/70)^$Z$43)</f>
        <v>717.100093080407</v>
      </c>
      <c r="O181" s="740" t="n">
        <f aca="false">((O$67-$H$4)/1000)*$N$43*(($C$8/70)^$Z$43)</f>
        <v>796.777881200452</v>
      </c>
      <c r="P181" s="740" t="n">
        <f aca="false">((P$67-$H$4)/1000)*$N$43*(($C$8/70)^$Z$43)</f>
        <v>876.455669320498</v>
      </c>
      <c r="Q181" s="740" t="n">
        <f aca="false">((Q$67-$H$4)/1000)*$N$43*(($C$8/70)^$Z$43)</f>
        <v>956.133457440543</v>
      </c>
      <c r="R181" s="740" t="n">
        <f aca="false">((R$67-$H$4)/1000)*$N$43*(($C$8/70)^$Z$43)</f>
        <v>1035.81124556059</v>
      </c>
      <c r="S181" s="740" t="n">
        <f aca="false">((S$67-$H$4)/1000)*$N$43*(($C$8/70)^$Z$43)</f>
        <v>1115.48903368063</v>
      </c>
      <c r="T181" s="740" t="n">
        <f aca="false">((T$67-$H$4)/1000)*$N$43*(($C$8/70)^$Z$43)</f>
        <v>1195.16682180068</v>
      </c>
      <c r="U181" s="740" t="n">
        <f aca="false">((U$67-$H$4)/1000)*$N$43*(($C$8/70)^$Z$43)</f>
        <v>1274.84460992072</v>
      </c>
      <c r="V181" s="740" t="n">
        <f aca="false">((V$67-$H$4)/1000)*$N$43*(($C$8/70)^$Z$43)</f>
        <v>1354.52239804077</v>
      </c>
      <c r="W181" s="740" t="n">
        <f aca="false">((W$67-$H$4)/1000)*$N$43*(($C$8/70)^$Z$43)</f>
        <v>1434.20018616081</v>
      </c>
      <c r="X181" s="740" t="n">
        <f aca="false">((X$67-$H$4)/1000)*$N$43*(($C$8/70)^$Z$43)</f>
        <v>1513.87797428086</v>
      </c>
      <c r="Y181" s="740" t="n">
        <f aca="false">((Y$67-$H$4)/1000)*$N$43*(($C$8/70)^$Z$43)</f>
        <v>1593.5557624009</v>
      </c>
      <c r="Z181" s="740" t="n">
        <f aca="false">((Z$67-$H$4)/1000)*$N$43*(($C$8/70)^$Z$43)</f>
        <v>1673.23355052095</v>
      </c>
      <c r="AA181" s="740" t="n">
        <f aca="false">((AA$67-$H$4)/1000)*$N$43*(($C$8/70)^$Z$43)</f>
        <v>1752.911338641</v>
      </c>
      <c r="AB181" s="740" t="n">
        <f aca="false">((AB$67-$H$4)/1000)*$N$43*(($C$8/70)^$Z$43)</f>
        <v>1832.58912676104</v>
      </c>
      <c r="AC181" s="740" t="n">
        <f aca="false">((AC$67-$H$4)/1000)*$N$43*(($C$8/70)^$Z$43)</f>
        <v>1912.26691488109</v>
      </c>
      <c r="AD181" s="740" t="n">
        <f aca="false">((AD$67-$H$4)/1000)*$N$43*(($C$8/70)^$Z$43)</f>
        <v>1991.94470300113</v>
      </c>
      <c r="AE181" s="740" t="n">
        <f aca="false">((AE$67-$H$4)/1000)*$N$43*(($C$8/70)^$Z$43)</f>
        <v>2071.62249112118</v>
      </c>
      <c r="AF181" s="740" t="n">
        <f aca="false">((AF$67-$H$4)/1000)*$N$43*(($C$8/70)^$Z$43)</f>
        <v>2151.30027924122</v>
      </c>
      <c r="AG181" s="740" t="n">
        <f aca="false">((AG$67-$H$4)/1000)*$N$43*(($C$8/70)^$Z$43)</f>
        <v>2230.97806736127</v>
      </c>
      <c r="AH181" s="740" t="n">
        <f aca="false">((AH$67-$H$4)/1000)*$N$43*(($C$8/70)^$Z$43)</f>
        <v>2310.65585548131</v>
      </c>
      <c r="AI181" s="740" t="n">
        <f aca="false">((AI$67-$H$4)/1000)*$N$43*(($C$8/70)^$Z$43)</f>
        <v>2390.33364360136</v>
      </c>
      <c r="AJ181" s="740" t="n">
        <f aca="false">((AJ$67-$H$4)/1000)*$N$43*(($C$8/70)^$Z$43)</f>
        <v>2470.0114317214</v>
      </c>
      <c r="AK181" s="740" t="n">
        <f aca="false">((AK$67-$H$4)/1000)*$N$43*(($C$8/70)^$Z$43)</f>
        <v>2549.68921984145</v>
      </c>
      <c r="AL181" s="740" t="n">
        <f aca="false">((AL$67-$H$4)/1000)*$N$43*(($C$8/70)^$Z$43)</f>
        <v>2629.36700796149</v>
      </c>
      <c r="AM181" s="740" t="n">
        <f aca="false">((AM$67-$H$4)/1000)*$N$43*(($C$8/70)^$Z$43)</f>
        <v>2709.04479608154</v>
      </c>
      <c r="AN181" s="740" t="n">
        <f aca="false">((AN$67-$H$4)/1000)*$N$43*(($C$8/70)^$Z$43)</f>
        <v>2788.72258420158</v>
      </c>
      <c r="AO181" s="740" t="n">
        <f aca="false">((AO$67-$H$4)/1000)*$N$43*(($C$8/70)^$Z$43)</f>
        <v>2868.40037232163</v>
      </c>
      <c r="AP181" s="740" t="n">
        <f aca="false">((AP$67-$H$4)/1000)*$N$43*(($C$8/70)^$Z$43)</f>
        <v>2948.07816044167</v>
      </c>
      <c r="AQ181" s="740" t="n">
        <f aca="false">((AQ$67-$H$4)/1000)*$N$43*(($C$8/70)^$Z$43)</f>
        <v>3027.75594856172</v>
      </c>
      <c r="AR181" s="740" t="n">
        <f aca="false">((AR$67-$H$4)/1000)*$N$43*(($C$8/70)^$Z$43)</f>
        <v>3107.43373668176</v>
      </c>
      <c r="AS181" s="740" t="n">
        <f aca="false">((AS$67-$H$4)/1000)*$N$43*(($C$8/70)^$Z$43)</f>
        <v>3187.11152480181</v>
      </c>
      <c r="AT181" s="740" t="n">
        <f aca="false">((AT$67-$H$4)/1000)*$N$43*(($C$8/70)^$Z$43)</f>
        <v>3266.78931292185</v>
      </c>
      <c r="AU181" s="740" t="n">
        <f aca="false">((AU$67-$H$4)/1000)*$N$43*(($C$8/70)^$Z$43)</f>
        <v>3346.4671010419</v>
      </c>
      <c r="AV181" s="740" t="n">
        <f aca="false">((AV$67-$H$4)/1000)*$N$43*(($C$8/70)^$Z$43)</f>
        <v>3426.14488916194</v>
      </c>
      <c r="AW181" s="740" t="n">
        <f aca="false">((AW$67-$H$4)/1000)*$N$43*(($C$8/70)^$Z$43)</f>
        <v>3505.82267728199</v>
      </c>
      <c r="AX181" s="740" t="n">
        <f aca="false">((AX$67-$H$4)/1000)*$N$43*(($C$8/70)^$Z$43)</f>
        <v>3585.50046540204</v>
      </c>
      <c r="AY181" s="740" t="n">
        <f aca="false">((AY$67-$H$4)/1000)*$N$43*(($C$8/70)^$Z$43)</f>
        <v>3665.17825352208</v>
      </c>
      <c r="AZ181" s="740" t="n">
        <f aca="false">((AZ$67-$H$4)/1000)*$N$43*(($C$8/70)^$Z$43)</f>
        <v>3744.85604164213</v>
      </c>
      <c r="BA181" s="740" t="n">
        <f aca="false">((BA$67-$H$4)/1000)*$N$43*(($C$8/70)^$Z$43)</f>
        <v>3824.53382976217</v>
      </c>
      <c r="BB181" s="740" t="n">
        <f aca="false">((BB$67-$H$4)/1000)*$N$43*(($C$8/70)^$Z$43)</f>
        <v>3904.21161788222</v>
      </c>
      <c r="BC181" s="740" t="n">
        <f aca="false">((BC$67-$H$4)/1000)*$N$43*(($C$8/70)^$Z$43)</f>
        <v>3983.88940600226</v>
      </c>
      <c r="BD181" s="740" t="n">
        <f aca="false">((BD$67-$H$4)/1000)*$N$43*(($C$8/70)^$Z$43)</f>
        <v>4063.56719412231</v>
      </c>
      <c r="BE181" s="740" t="n">
        <f aca="false">((BE$67-$H$4)/1000)*$N$43*(($C$8/70)^$Z$43)</f>
        <v>4143.24498224235</v>
      </c>
      <c r="BF181" s="740" t="n">
        <f aca="false">((BF$67-$H$4)/1000)*$N$43*(($C$8/70)^$Z$43)</f>
        <v>4222.9227703624</v>
      </c>
    </row>
    <row r="182" customFormat="false" ht="15" hidden="false" customHeight="false" outlineLevel="0" collapsed="false">
      <c r="A182" s="691"/>
      <c r="B182" s="737" t="s">
        <v>366</v>
      </c>
      <c r="C182" s="737"/>
      <c r="D182" s="738" t="s">
        <v>342</v>
      </c>
      <c r="E182" s="739" t="n">
        <v>200</v>
      </c>
      <c r="F182" s="739" t="n">
        <v>360</v>
      </c>
      <c r="G182" s="738" t="s">
        <v>253</v>
      </c>
      <c r="H182" s="740" t="n">
        <f aca="false">((H$67-$H$4)/1000)*$P$43*(($C$8/70)^$AB$43)</f>
        <v>255.765699865345</v>
      </c>
      <c r="I182" s="740" t="n">
        <f aca="false">((I$67-$H$4)/1000)*$P$43*(($C$8/70)^$AB$43)</f>
        <v>341.020933153794</v>
      </c>
      <c r="J182" s="740" t="n">
        <f aca="false">((J$67-$H$4)/1000)*$P$43*(($C$8/70)^$AB$43)</f>
        <v>426.276166442242</v>
      </c>
      <c r="K182" s="740" t="n">
        <f aca="false">((K$67-$H$4)/1000)*$P$43*(($C$8/70)^$AB$43)</f>
        <v>511.53139973069</v>
      </c>
      <c r="L182" s="740" t="n">
        <f aca="false">((L$67-$H$4)/1000)*$P$43*(($C$8/70)^$AB$43)</f>
        <v>596.786633019139</v>
      </c>
      <c r="M182" s="740" t="n">
        <f aca="false">((M$67-$H$4)/1000)*$P$43*(($C$8/70)^$AB$43)</f>
        <v>682.041866307587</v>
      </c>
      <c r="N182" s="740" t="n">
        <f aca="false">((N$67-$H$4)/1000)*$P$43*(($C$8/70)^$AB$43)</f>
        <v>767.297099596036</v>
      </c>
      <c r="O182" s="740" t="n">
        <f aca="false">((O$67-$H$4)/1000)*$P$43*(($C$8/70)^$AB$43)</f>
        <v>852.552332884484</v>
      </c>
      <c r="P182" s="740" t="n">
        <f aca="false">((P$67-$H$4)/1000)*$P$43*(($C$8/70)^$AB$43)</f>
        <v>937.807566172932</v>
      </c>
      <c r="Q182" s="740" t="n">
        <f aca="false">((Q$67-$H$4)/1000)*$P$43*(($C$8/70)^$AB$43)</f>
        <v>1023.06279946138</v>
      </c>
      <c r="R182" s="740" t="n">
        <f aca="false">((R$67-$H$4)/1000)*$P$43*(($C$8/70)^$AB$43)</f>
        <v>1108.31803274983</v>
      </c>
      <c r="S182" s="740" t="n">
        <f aca="false">((S$67-$H$4)/1000)*$P$43*(($C$8/70)^$AB$43)</f>
        <v>1193.57326603828</v>
      </c>
      <c r="T182" s="740" t="n">
        <f aca="false">((T$67-$H$4)/1000)*$P$43*(($C$8/70)^$AB$43)</f>
        <v>1278.82849932673</v>
      </c>
      <c r="U182" s="740" t="n">
        <f aca="false">((U$67-$H$4)/1000)*$P$43*(($C$8/70)^$AB$43)</f>
        <v>1364.08373261517</v>
      </c>
      <c r="V182" s="740" t="n">
        <f aca="false">((V$67-$H$4)/1000)*$P$43*(($C$8/70)^$AB$43)</f>
        <v>1449.33896590362</v>
      </c>
      <c r="W182" s="740" t="n">
        <f aca="false">((W$67-$H$4)/1000)*$P$43*(($C$8/70)^$AB$43)</f>
        <v>1534.59419919207</v>
      </c>
      <c r="X182" s="740" t="n">
        <f aca="false">((X$67-$H$4)/1000)*$P$43*(($C$8/70)^$AB$43)</f>
        <v>1619.84943248052</v>
      </c>
      <c r="Y182" s="740" t="n">
        <f aca="false">((Y$67-$H$4)/1000)*$P$43*(($C$8/70)^$AB$43)</f>
        <v>1705.10466576897</v>
      </c>
      <c r="Z182" s="740" t="n">
        <f aca="false">((Z$67-$H$4)/1000)*$P$43*(($C$8/70)^$AB$43)</f>
        <v>1790.35989905742</v>
      </c>
      <c r="AA182" s="740" t="n">
        <f aca="false">((AA$67-$H$4)/1000)*$P$43*(($C$8/70)^$AB$43)</f>
        <v>1875.61513234587</v>
      </c>
      <c r="AB182" s="740" t="n">
        <f aca="false">((AB$67-$H$4)/1000)*$P$43*(($C$8/70)^$AB$43)</f>
        <v>1960.87036563431</v>
      </c>
      <c r="AC182" s="740" t="n">
        <f aca="false">((AC$67-$H$4)/1000)*$P$43*(($C$8/70)^$AB$43)</f>
        <v>2046.12559892276</v>
      </c>
      <c r="AD182" s="740" t="n">
        <f aca="false">((AD$67-$H$4)/1000)*$P$43*(($C$8/70)^$AB$43)</f>
        <v>2131.38083221121</v>
      </c>
      <c r="AE182" s="740" t="n">
        <f aca="false">((AE$67-$H$4)/1000)*$P$43*(($C$8/70)^$AB$43)</f>
        <v>2216.63606549966</v>
      </c>
      <c r="AF182" s="740" t="n">
        <f aca="false">((AF$67-$H$4)/1000)*$P$43*(($C$8/70)^$AB$43)</f>
        <v>2301.89129878811</v>
      </c>
      <c r="AG182" s="740" t="n">
        <f aca="false">((AG$67-$H$4)/1000)*$P$43*(($C$8/70)^$AB$43)</f>
        <v>2387.14653207656</v>
      </c>
      <c r="AH182" s="740" t="n">
        <f aca="false">((AH$67-$H$4)/1000)*$P$43*(($C$8/70)^$AB$43)</f>
        <v>2472.401765365</v>
      </c>
      <c r="AI182" s="740" t="n">
        <f aca="false">((AI$67-$H$4)/1000)*$P$43*(($C$8/70)^$AB$43)</f>
        <v>2557.65699865345</v>
      </c>
      <c r="AJ182" s="740" t="n">
        <f aca="false">((AJ$67-$H$4)/1000)*$P$43*(($C$8/70)^$AB$43)</f>
        <v>2642.9122319419</v>
      </c>
      <c r="AK182" s="740" t="n">
        <f aca="false">((AK$67-$H$4)/1000)*$P$43*(($C$8/70)^$AB$43)</f>
        <v>2728.16746523035</v>
      </c>
      <c r="AL182" s="740" t="n">
        <f aca="false">((AL$67-$H$4)/1000)*$P$43*(($C$8/70)^$AB$43)</f>
        <v>2813.4226985188</v>
      </c>
      <c r="AM182" s="740" t="n">
        <f aca="false">((AM$67-$H$4)/1000)*$P$43*(($C$8/70)^$AB$43)</f>
        <v>2898.67793180725</v>
      </c>
      <c r="AN182" s="740" t="n">
        <f aca="false">((AN$67-$H$4)/1000)*$P$43*(($C$8/70)^$AB$43)</f>
        <v>2983.93316509569</v>
      </c>
      <c r="AO182" s="740" t="n">
        <f aca="false">((AO$67-$H$4)/1000)*$P$43*(($C$8/70)^$AB$43)</f>
        <v>3069.18839838414</v>
      </c>
      <c r="AP182" s="740" t="n">
        <f aca="false">((AP$67-$H$4)/1000)*$P$43*(($C$8/70)^$AB$43)</f>
        <v>3154.44363167259</v>
      </c>
      <c r="AQ182" s="740" t="n">
        <f aca="false">((AQ$67-$H$4)/1000)*$P$43*(($C$8/70)^$AB$43)</f>
        <v>3239.69886496104</v>
      </c>
      <c r="AR182" s="740" t="n">
        <f aca="false">((AR$67-$H$4)/1000)*$P$43*(($C$8/70)^$AB$43)</f>
        <v>3324.95409824949</v>
      </c>
      <c r="AS182" s="740" t="n">
        <f aca="false">((AS$67-$H$4)/1000)*$P$43*(($C$8/70)^$AB$43)</f>
        <v>3410.20933153794</v>
      </c>
      <c r="AT182" s="740" t="n">
        <f aca="false">((AT$67-$H$4)/1000)*$P$43*(($C$8/70)^$AB$43)</f>
        <v>3495.46456482638</v>
      </c>
      <c r="AU182" s="740" t="n">
        <f aca="false">((AU$67-$H$4)/1000)*$P$43*(($C$8/70)^$AB$43)</f>
        <v>3580.71979811483</v>
      </c>
      <c r="AV182" s="740" t="n">
        <f aca="false">((AV$67-$H$4)/1000)*$P$43*(($C$8/70)^$AB$43)</f>
        <v>3665.97503140328</v>
      </c>
      <c r="AW182" s="740" t="n">
        <f aca="false">((AW$67-$H$4)/1000)*$P$43*(($C$8/70)^$AB$43)</f>
        <v>3751.23026469173</v>
      </c>
      <c r="AX182" s="740" t="n">
        <f aca="false">((AX$67-$H$4)/1000)*$P$43*(($C$8/70)^$AB$43)</f>
        <v>3836.48549798018</v>
      </c>
      <c r="AY182" s="740" t="n">
        <f aca="false">((AY$67-$H$4)/1000)*$P$43*(($C$8/70)^$AB$43)</f>
        <v>3921.74073126863</v>
      </c>
      <c r="AZ182" s="740" t="n">
        <f aca="false">((AZ$67-$H$4)/1000)*$P$43*(($C$8/70)^$AB$43)</f>
        <v>4006.99596455708</v>
      </c>
      <c r="BA182" s="740" t="n">
        <f aca="false">((BA$67-$H$4)/1000)*$P$43*(($C$8/70)^$AB$43)</f>
        <v>4092.25119784552</v>
      </c>
      <c r="BB182" s="740" t="n">
        <f aca="false">((BB$67-$H$4)/1000)*$P$43*(($C$8/70)^$AB$43)</f>
        <v>4177.50643113397</v>
      </c>
      <c r="BC182" s="740" t="n">
        <f aca="false">((BC$67-$H$4)/1000)*$P$43*(($C$8/70)^$AB$43)</f>
        <v>4262.76166442242</v>
      </c>
      <c r="BD182" s="740" t="n">
        <f aca="false">((BD$67-$H$4)/1000)*$P$43*(($C$8/70)^$AB$43)</f>
        <v>4348.01689771087</v>
      </c>
      <c r="BE182" s="740" t="n">
        <f aca="false">((BE$67-$H$4)/1000)*$P$43*(($C$8/70)^$AB$43)</f>
        <v>4433.27213099932</v>
      </c>
      <c r="BF182" s="740" t="n">
        <f aca="false">((BF$67-$H$4)/1000)*$P$43*(($C$8/70)^$AB$43)</f>
        <v>4518.52736428777</v>
      </c>
    </row>
    <row r="183" customFormat="false" ht="15.75" hidden="false" customHeight="false" outlineLevel="0" collapsed="false">
      <c r="A183" s="742"/>
      <c r="B183" s="743" t="s">
        <v>367</v>
      </c>
      <c r="C183" s="743"/>
      <c r="D183" s="744" t="s">
        <v>342</v>
      </c>
      <c r="E183" s="745" t="n">
        <v>200</v>
      </c>
      <c r="F183" s="745" t="n">
        <v>360</v>
      </c>
      <c r="G183" s="744" t="s">
        <v>253</v>
      </c>
      <c r="H183" s="746" t="n">
        <f aca="false">((H$67-$H$4)/1000)*$R$43*(($C$8/70)^$AD$43)</f>
        <v>272.463047318612</v>
      </c>
      <c r="I183" s="746" t="n">
        <f aca="false">((I$67-$H$4)/1000)*$R$43*(($C$8/70)^$AD$43)</f>
        <v>363.284063091483</v>
      </c>
      <c r="J183" s="746" t="n">
        <f aca="false">((J$67-$H$4)/1000)*$R$43*(($C$8/70)^$AD$43)</f>
        <v>454.105078864353</v>
      </c>
      <c r="K183" s="746" t="n">
        <f aca="false">((K$67-$H$4)/1000)*$R$43*(($C$8/70)^$AD$43)</f>
        <v>544.926094637224</v>
      </c>
      <c r="L183" s="746" t="n">
        <f aca="false">((L$67-$H$4)/1000)*$R$43*(($C$8/70)^$AD$43)</f>
        <v>635.747110410095</v>
      </c>
      <c r="M183" s="746" t="n">
        <f aca="false">((M$67-$H$4)/1000)*$R$43*(($C$8/70)^$AD$43)</f>
        <v>726.568126182965</v>
      </c>
      <c r="N183" s="746" t="n">
        <f aca="false">((N$67-$H$4)/1000)*$R$43*(($C$8/70)^$AD$43)</f>
        <v>817.389141955836</v>
      </c>
      <c r="O183" s="746" t="n">
        <f aca="false">((O$67-$H$4)/1000)*$R$43*(($C$8/70)^$AD$43)</f>
        <v>908.210157728707</v>
      </c>
      <c r="P183" s="746" t="n">
        <f aca="false">((P$67-$H$4)/1000)*$R$43*(($C$8/70)^$AD$43)</f>
        <v>999.031173501577</v>
      </c>
      <c r="Q183" s="746" t="n">
        <f aca="false">((Q$67-$H$4)/1000)*$R$43*(($C$8/70)^$AD$43)</f>
        <v>1089.85218927445</v>
      </c>
      <c r="R183" s="746" t="n">
        <f aca="false">((R$67-$H$4)/1000)*$R$43*(($C$8/70)^$AD$43)</f>
        <v>1180.67320504732</v>
      </c>
      <c r="S183" s="746" t="n">
        <f aca="false">((S$67-$H$4)/1000)*$R$43*(($C$8/70)^$AD$43)</f>
        <v>1271.49422082019</v>
      </c>
      <c r="T183" s="746" t="n">
        <f aca="false">((T$67-$H$4)/1000)*$R$43*(($C$8/70)^$AD$43)</f>
        <v>1362.31523659306</v>
      </c>
      <c r="U183" s="746" t="n">
        <f aca="false">((U$67-$H$4)/1000)*$R$43*(($C$8/70)^$AD$43)</f>
        <v>1453.13625236593</v>
      </c>
      <c r="V183" s="746" t="n">
        <f aca="false">((V$67-$H$4)/1000)*$R$43*(($C$8/70)^$AD$43)</f>
        <v>1543.9572681388</v>
      </c>
      <c r="W183" s="746" t="n">
        <f aca="false">((W$67-$H$4)/1000)*$R$43*(($C$8/70)^$AD$43)</f>
        <v>1634.77828391167</v>
      </c>
      <c r="X183" s="746" t="n">
        <f aca="false">((X$67-$H$4)/1000)*$R$43*(($C$8/70)^$AD$43)</f>
        <v>1725.59929968454</v>
      </c>
      <c r="Y183" s="746" t="n">
        <f aca="false">((Y$67-$H$4)/1000)*$R$43*(($C$8/70)^$AD$43)</f>
        <v>1816.42031545741</v>
      </c>
      <c r="Z183" s="746" t="n">
        <f aca="false">((Z$67-$H$4)/1000)*$R$43*(($C$8/70)^$AD$43)</f>
        <v>1907.24133123028</v>
      </c>
      <c r="AA183" s="746" t="n">
        <f aca="false">((AA$67-$H$4)/1000)*$R$43*(($C$8/70)^$AD$43)</f>
        <v>1998.06234700315</v>
      </c>
      <c r="AB183" s="746" t="n">
        <f aca="false">((AB$67-$H$4)/1000)*$R$43*(($C$8/70)^$AD$43)</f>
        <v>2088.88336277602</v>
      </c>
      <c r="AC183" s="746" t="n">
        <f aca="false">((AC$67-$H$4)/1000)*$R$43*(($C$8/70)^$AD$43)</f>
        <v>2179.7043785489</v>
      </c>
      <c r="AD183" s="746" t="n">
        <f aca="false">((AD$67-$H$4)/1000)*$R$43*(($C$8/70)^$AD$43)</f>
        <v>2270.52539432177</v>
      </c>
      <c r="AE183" s="746" t="n">
        <f aca="false">((AE$67-$H$4)/1000)*$R$43*(($C$8/70)^$AD$43)</f>
        <v>2361.34641009464</v>
      </c>
      <c r="AF183" s="746" t="n">
        <f aca="false">((AF$67-$H$4)/1000)*$R$43*(($C$8/70)^$AD$43)</f>
        <v>2452.16742586751</v>
      </c>
      <c r="AG183" s="746" t="n">
        <f aca="false">((AG$67-$H$4)/1000)*$R$43*(($C$8/70)^$AD$43)</f>
        <v>2542.98844164038</v>
      </c>
      <c r="AH183" s="746" t="n">
        <f aca="false">((AH$67-$H$4)/1000)*$R$43*(($C$8/70)^$AD$43)</f>
        <v>2633.80945741325</v>
      </c>
      <c r="AI183" s="746" t="n">
        <f aca="false">((AI$67-$H$4)/1000)*$R$43*(($C$8/70)^$AD$43)</f>
        <v>2724.63047318612</v>
      </c>
      <c r="AJ183" s="746" t="n">
        <f aca="false">((AJ$67-$H$4)/1000)*$R$43*(($C$8/70)^$AD$43)</f>
        <v>2815.45148895899</v>
      </c>
      <c r="AK183" s="746" t="n">
        <f aca="false">((AK$67-$H$4)/1000)*$R$43*(($C$8/70)^$AD$43)</f>
        <v>2906.27250473186</v>
      </c>
      <c r="AL183" s="746" t="n">
        <f aca="false">((AL$67-$H$4)/1000)*$R$43*(($C$8/70)^$AD$43)</f>
        <v>2997.09352050473</v>
      </c>
      <c r="AM183" s="746" t="n">
        <f aca="false">((AM$67-$H$4)/1000)*$R$43*(($C$8/70)^$AD$43)</f>
        <v>3087.9145362776</v>
      </c>
      <c r="AN183" s="746" t="n">
        <f aca="false">((AN$67-$H$4)/1000)*$R$43*(($C$8/70)^$AD$43)</f>
        <v>3178.73555205047</v>
      </c>
      <c r="AO183" s="746" t="n">
        <f aca="false">((AO$67-$H$4)/1000)*$R$43*(($C$8/70)^$AD$43)</f>
        <v>3269.55656782334</v>
      </c>
      <c r="AP183" s="746" t="n">
        <f aca="false">((AP$67-$H$4)/1000)*$R$43*(($C$8/70)^$AD$43)</f>
        <v>3360.37758359621</v>
      </c>
      <c r="AQ183" s="746" t="n">
        <f aca="false">((AQ$67-$H$4)/1000)*$R$43*(($C$8/70)^$AD$43)</f>
        <v>3451.19859936908</v>
      </c>
      <c r="AR183" s="746" t="n">
        <f aca="false">((AR$67-$H$4)/1000)*$R$43*(($C$8/70)^$AD$43)</f>
        <v>3542.01961514196</v>
      </c>
      <c r="AS183" s="746" t="n">
        <f aca="false">((AS$67-$H$4)/1000)*$R$43*(($C$8/70)^$AD$43)</f>
        <v>3632.84063091483</v>
      </c>
      <c r="AT183" s="746" t="n">
        <f aca="false">((AT$67-$H$4)/1000)*$R$43*(($C$8/70)^$AD$43)</f>
        <v>3723.6616466877</v>
      </c>
      <c r="AU183" s="746" t="n">
        <f aca="false">((AU$67-$H$4)/1000)*$R$43*(($C$8/70)^$AD$43)</f>
        <v>3814.48266246057</v>
      </c>
      <c r="AV183" s="746" t="n">
        <f aca="false">((AV$67-$H$4)/1000)*$R$43*(($C$8/70)^$AD$43)</f>
        <v>3905.30367823344</v>
      </c>
      <c r="AW183" s="746" t="n">
        <f aca="false">((AW$67-$H$4)/1000)*$R$43*(($C$8/70)^$AD$43)</f>
        <v>3996.12469400631</v>
      </c>
      <c r="AX183" s="746" t="n">
        <f aca="false">((AX$67-$H$4)/1000)*$R$43*(($C$8/70)^$AD$43)</f>
        <v>4086.94570977918</v>
      </c>
      <c r="AY183" s="746" t="n">
        <f aca="false">((AY$67-$H$4)/1000)*$R$43*(($C$8/70)^$AD$43)</f>
        <v>4177.76672555205</v>
      </c>
      <c r="AZ183" s="746" t="n">
        <f aca="false">((AZ$67-$H$4)/1000)*$R$43*(($C$8/70)^$AD$43)</f>
        <v>4268.58774132492</v>
      </c>
      <c r="BA183" s="746" t="n">
        <f aca="false">((BA$67-$H$4)/1000)*$R$43*(($C$8/70)^$AD$43)</f>
        <v>4359.40875709779</v>
      </c>
      <c r="BB183" s="746" t="n">
        <f aca="false">((BB$67-$H$4)/1000)*$R$43*(($C$8/70)^$AD$43)</f>
        <v>4450.22977287066</v>
      </c>
      <c r="BC183" s="746" t="n">
        <f aca="false">((BC$67-$H$4)/1000)*$R$43*(($C$8/70)^$AD$43)</f>
        <v>4541.05078864353</v>
      </c>
      <c r="BD183" s="746" t="n">
        <f aca="false">((BD$67-$H$4)/1000)*$R$43*(($C$8/70)^$AD$43)</f>
        <v>4631.8718044164</v>
      </c>
      <c r="BE183" s="746" t="n">
        <f aca="false">((BE$67-$H$4)/1000)*$R$43*(($C$8/70)^$AD$43)</f>
        <v>4722.69282018927</v>
      </c>
      <c r="BF183" s="746" t="n">
        <f aca="false">((BF$67-$H$4)/1000)*$R$43*(($C$8/70)^$AD$43)</f>
        <v>4813.51383596215</v>
      </c>
    </row>
    <row r="184" customFormat="false" ht="15" hidden="false" customHeight="false" outlineLevel="0" collapsed="false">
      <c r="B184" s="747"/>
      <c r="C184" s="747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  <c r="AA184" s="683"/>
      <c r="AB184" s="683"/>
      <c r="AC184" s="683"/>
      <c r="AD184" s="683"/>
      <c r="AE184" s="683"/>
      <c r="AF184" s="683"/>
      <c r="AG184" s="683"/>
      <c r="AH184" s="683"/>
      <c r="AI184" s="683"/>
      <c r="AJ184" s="683"/>
      <c r="AK184" s="683"/>
      <c r="AL184" s="683"/>
      <c r="AM184" s="683"/>
      <c r="AN184" s="683"/>
      <c r="AO184" s="683"/>
      <c r="AP184" s="683"/>
      <c r="AQ184" s="683"/>
      <c r="AR184" s="683"/>
      <c r="AS184" s="683"/>
      <c r="AT184" s="683"/>
      <c r="AU184" s="683"/>
      <c r="AV184" s="683"/>
      <c r="AW184" s="683"/>
      <c r="AX184" s="683"/>
      <c r="AY184" s="683"/>
      <c r="AZ184" s="683"/>
      <c r="BA184" s="683"/>
      <c r="BB184" s="683"/>
      <c r="BC184" s="683"/>
      <c r="BD184" s="683"/>
      <c r="BE184" s="683"/>
      <c r="BF184" s="683"/>
    </row>
    <row r="185" customFormat="false" ht="15.75" hidden="false" customHeight="false" outlineLevel="0" collapsed="false">
      <c r="B185" s="747"/>
      <c r="C185" s="747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  <c r="AA185" s="683"/>
      <c r="AB185" s="683"/>
      <c r="AC185" s="683"/>
      <c r="AD185" s="683"/>
      <c r="AE185" s="683"/>
      <c r="AF185" s="683"/>
      <c r="AG185" s="683"/>
      <c r="AH185" s="683"/>
      <c r="AI185" s="683"/>
      <c r="AJ185" s="683"/>
      <c r="AK185" s="683"/>
      <c r="AL185" s="683"/>
      <c r="AM185" s="683"/>
      <c r="AN185" s="683"/>
      <c r="AO185" s="683"/>
      <c r="AP185" s="683"/>
      <c r="AQ185" s="683"/>
      <c r="AR185" s="683"/>
      <c r="AS185" s="683"/>
      <c r="AT185" s="683"/>
      <c r="AU185" s="683"/>
      <c r="AV185" s="683"/>
      <c r="AW185" s="683"/>
      <c r="AX185" s="683"/>
      <c r="AY185" s="683"/>
      <c r="AZ185" s="683"/>
      <c r="BA185" s="683"/>
      <c r="BB185" s="683"/>
      <c r="BC185" s="683"/>
      <c r="BD185" s="683"/>
      <c r="BE185" s="683"/>
      <c r="BF185" s="683"/>
    </row>
    <row r="186" customFormat="false" ht="15.75" hidden="false" customHeight="false" outlineLevel="0" collapsed="false">
      <c r="B186" s="462" t="s">
        <v>243</v>
      </c>
      <c r="C186" s="462"/>
      <c r="D186" s="748"/>
      <c r="E186" s="748"/>
      <c r="F186" s="748"/>
      <c r="G186" s="748"/>
      <c r="H186" s="749" t="s">
        <v>115</v>
      </c>
      <c r="I186" s="749"/>
      <c r="J186" s="749"/>
      <c r="K186" s="749"/>
      <c r="L186" s="749"/>
      <c r="M186" s="749"/>
      <c r="N186" s="749"/>
      <c r="O186" s="749"/>
      <c r="P186" s="749"/>
      <c r="Q186" s="749"/>
      <c r="R186" s="749"/>
      <c r="S186" s="749"/>
      <c r="T186" s="749"/>
      <c r="U186" s="749"/>
      <c r="V186" s="749"/>
      <c r="W186" s="749"/>
      <c r="X186" s="749"/>
      <c r="Y186" s="749"/>
      <c r="Z186" s="749"/>
      <c r="AA186" s="749"/>
      <c r="AB186" s="749"/>
      <c r="AC186" s="749"/>
      <c r="AD186" s="749"/>
      <c r="AE186" s="749"/>
      <c r="AF186" s="749"/>
      <c r="AG186" s="749"/>
      <c r="AH186" s="749"/>
      <c r="AI186" s="749"/>
      <c r="AJ186" s="749"/>
      <c r="AK186" s="749"/>
      <c r="AL186" s="749"/>
      <c r="AM186" s="749"/>
      <c r="AN186" s="749"/>
      <c r="AO186" s="749"/>
      <c r="AP186" s="749"/>
      <c r="AQ186" s="749"/>
      <c r="AR186" s="749"/>
      <c r="AS186" s="749"/>
      <c r="AT186" s="749"/>
      <c r="AU186" s="749"/>
      <c r="AV186" s="749"/>
      <c r="AW186" s="749"/>
      <c r="AX186" s="749"/>
      <c r="AY186" s="749"/>
      <c r="AZ186" s="749"/>
      <c r="BA186" s="749"/>
      <c r="BB186" s="749"/>
      <c r="BC186" s="749"/>
      <c r="BD186" s="749"/>
      <c r="BE186" s="749"/>
      <c r="BF186" s="749"/>
    </row>
    <row r="187" customFormat="false" ht="15.75" hidden="false" customHeight="false" outlineLevel="0" collapsed="false">
      <c r="B187" s="462"/>
      <c r="C187" s="462"/>
      <c r="D187" s="750"/>
      <c r="E187" s="750"/>
      <c r="F187" s="750"/>
      <c r="G187" s="750"/>
      <c r="H187" s="751" t="n">
        <v>500</v>
      </c>
      <c r="I187" s="687" t="n">
        <v>550</v>
      </c>
      <c r="J187" s="688" t="n">
        <v>600</v>
      </c>
      <c r="K187" s="689" t="n">
        <v>650</v>
      </c>
      <c r="L187" s="689" t="n">
        <v>700</v>
      </c>
      <c r="M187" s="689" t="n">
        <v>750</v>
      </c>
      <c r="N187" s="689" t="n">
        <v>800</v>
      </c>
      <c r="O187" s="689" t="n">
        <v>850</v>
      </c>
      <c r="P187" s="689" t="n">
        <v>900</v>
      </c>
      <c r="Q187" s="689" t="n">
        <v>950</v>
      </c>
      <c r="R187" s="689" t="n">
        <v>1000</v>
      </c>
      <c r="S187" s="689" t="n">
        <v>1050</v>
      </c>
      <c r="T187" s="689" t="n">
        <v>1100</v>
      </c>
      <c r="U187" s="689" t="n">
        <v>1150</v>
      </c>
      <c r="V187" s="689" t="n">
        <v>1200</v>
      </c>
      <c r="W187" s="689" t="n">
        <v>1250</v>
      </c>
      <c r="X187" s="689" t="n">
        <v>1300</v>
      </c>
      <c r="Y187" s="689" t="n">
        <v>1350</v>
      </c>
      <c r="Z187" s="689" t="n">
        <v>1400</v>
      </c>
      <c r="AA187" s="689" t="n">
        <v>1450</v>
      </c>
      <c r="AB187" s="689" t="n">
        <v>1500</v>
      </c>
      <c r="AC187" s="689" t="n">
        <v>1550</v>
      </c>
      <c r="AD187" s="689" t="n">
        <v>1600</v>
      </c>
      <c r="AE187" s="689" t="n">
        <v>1650</v>
      </c>
      <c r="AF187" s="689" t="n">
        <v>1700</v>
      </c>
      <c r="AG187" s="689" t="n">
        <v>1750</v>
      </c>
      <c r="AH187" s="689" t="n">
        <v>1800</v>
      </c>
      <c r="AI187" s="689" t="n">
        <v>1850</v>
      </c>
      <c r="AJ187" s="689" t="n">
        <v>1900</v>
      </c>
      <c r="AK187" s="689" t="n">
        <v>1950</v>
      </c>
      <c r="AL187" s="689" t="n">
        <v>2000</v>
      </c>
      <c r="AM187" s="689" t="n">
        <v>2050</v>
      </c>
      <c r="AN187" s="689" t="n">
        <v>2100</v>
      </c>
      <c r="AO187" s="689" t="n">
        <v>2150</v>
      </c>
      <c r="AP187" s="689" t="n">
        <v>2200</v>
      </c>
      <c r="AQ187" s="689" t="n">
        <v>2250</v>
      </c>
      <c r="AR187" s="689" t="n">
        <v>2300</v>
      </c>
      <c r="AS187" s="689" t="n">
        <v>2350</v>
      </c>
      <c r="AT187" s="689" t="n">
        <v>2400</v>
      </c>
      <c r="AU187" s="689" t="n">
        <v>2450</v>
      </c>
      <c r="AV187" s="689" t="n">
        <v>2500</v>
      </c>
      <c r="AW187" s="689" t="n">
        <v>2550</v>
      </c>
      <c r="AX187" s="689" t="n">
        <v>2600</v>
      </c>
      <c r="AY187" s="689" t="n">
        <v>2650</v>
      </c>
      <c r="AZ187" s="689" t="n">
        <v>2700</v>
      </c>
      <c r="BA187" s="689" t="n">
        <v>2750</v>
      </c>
      <c r="BB187" s="689" t="n">
        <v>2800</v>
      </c>
      <c r="BC187" s="689" t="n">
        <v>2850</v>
      </c>
      <c r="BD187" s="689" t="n">
        <v>2900</v>
      </c>
      <c r="BE187" s="689" t="n">
        <v>2950</v>
      </c>
      <c r="BF187" s="690" t="n">
        <v>3000</v>
      </c>
    </row>
    <row r="188" customFormat="false" ht="15" hidden="true" customHeight="false" outlineLevel="0" collapsed="false">
      <c r="A188" s="472" t="s">
        <v>368</v>
      </c>
      <c r="B188" s="752" t="s">
        <v>369</v>
      </c>
      <c r="C188" s="752"/>
      <c r="D188" s="753"/>
      <c r="E188" s="753"/>
      <c r="F188" s="753"/>
      <c r="G188" s="753"/>
      <c r="H188" s="754" t="n">
        <f aca="false">((H$187-$H$4)/1000)*$K$53*(($C$8/70)^$W$53)</f>
        <v>31.595994</v>
      </c>
      <c r="I188" s="754" t="n">
        <f aca="false">((I$187-$H$4)/1000)*$K$53*(($C$8/70)^$W$53)</f>
        <v>42.127992</v>
      </c>
      <c r="J188" s="754" t="n">
        <f aca="false">((J$187-$H$4)/1000)*$K$53*(($C$8/70)^$W$53)</f>
        <v>52.65999</v>
      </c>
      <c r="K188" s="754" t="n">
        <f aca="false">((K$187-$H$4)/1000)*$K$53*(($C$8/70)^$W$53)</f>
        <v>63.191988</v>
      </c>
      <c r="L188" s="754" t="n">
        <f aca="false">((L$187-$H$4)/1000)*$K$53*(($C$8/70)^$W$53)</f>
        <v>73.723986</v>
      </c>
      <c r="M188" s="754" t="n">
        <f aca="false">((M$187-$H$4)/1000)*$K$53*(($C$8/70)^$W$53)</f>
        <v>84.255984</v>
      </c>
      <c r="N188" s="754" t="n">
        <f aca="false">((N$187-$H$4)/1000)*$K$53*(($C$8/70)^$W$53)</f>
        <v>94.787982</v>
      </c>
      <c r="O188" s="754" t="n">
        <f aca="false">((O$187-$H$4)/1000)*$K$53*(($C$8/70)^$W$53)</f>
        <v>105.31998</v>
      </c>
      <c r="P188" s="754" t="n">
        <f aca="false">((P$187-$H$4)/1000)*$K$53*(($C$8/70)^$W$53)</f>
        <v>115.851978</v>
      </c>
      <c r="Q188" s="754" t="n">
        <f aca="false">((Q$187-$H$4)/1000)*$K$53*(($C$8/70)^$W$53)</f>
        <v>126.383976</v>
      </c>
      <c r="R188" s="754" t="n">
        <f aca="false">((R$187-$H$4)/1000)*$K$53*(($C$8/70)^$W$53)</f>
        <v>136.915974</v>
      </c>
      <c r="S188" s="754" t="n">
        <f aca="false">((S$187-$H$4)/1000)*$K$53*(($C$8/70)^$W$53)</f>
        <v>147.447972</v>
      </c>
      <c r="T188" s="754" t="n">
        <f aca="false">((T$187-$H$4)/1000)*$K$53*(($C$8/70)^$W$53)</f>
        <v>157.97997</v>
      </c>
      <c r="U188" s="754" t="n">
        <f aca="false">((U$187-$H$4)/1000)*$K$53*(($C$8/70)^$W$53)</f>
        <v>168.511968</v>
      </c>
      <c r="V188" s="754" t="n">
        <f aca="false">((V$187-$H$4)/1000)*$K$53*(($C$8/70)^$W$53)</f>
        <v>179.043966</v>
      </c>
      <c r="W188" s="754" t="n">
        <f aca="false">((W$187-$H$4)/1000)*$K$53*(($C$8/70)^$W$53)</f>
        <v>189.575964</v>
      </c>
      <c r="X188" s="754" t="n">
        <f aca="false">((X$187-$H$4)/1000)*$K$53*(($C$8/70)^$W$53)</f>
        <v>200.107962</v>
      </c>
      <c r="Y188" s="754" t="n">
        <f aca="false">((Y$187-$H$4)/1000)*$K$53*(($C$8/70)^$W$53)</f>
        <v>210.63996</v>
      </c>
      <c r="Z188" s="754" t="n">
        <f aca="false">((Z$187-$H$4)/1000)*$K$53*(($C$8/70)^$W$53)</f>
        <v>221.171958</v>
      </c>
      <c r="AA188" s="754" t="n">
        <f aca="false">((AA$187-$H$4)/1000)*$K$53*(($C$8/70)^$W$53)</f>
        <v>231.703956</v>
      </c>
      <c r="AB188" s="754" t="n">
        <f aca="false">((AB$187-$H$4)/1000)*$K$53*(($C$8/70)^$W$53)</f>
        <v>242.235954</v>
      </c>
      <c r="AC188" s="754" t="n">
        <f aca="false">((AC$187-$H$4)/1000)*$K$53*(($C$8/70)^$W$53)</f>
        <v>252.767952</v>
      </c>
      <c r="AD188" s="754" t="n">
        <f aca="false">((AD$187-$H$4)/1000)*$K$53*(($C$8/70)^$W$53)</f>
        <v>263.29995</v>
      </c>
      <c r="AE188" s="754" t="n">
        <f aca="false">((AE$187-$H$4)/1000)*$K$53*(($C$8/70)^$W$53)</f>
        <v>273.831948</v>
      </c>
      <c r="AF188" s="754" t="n">
        <f aca="false">((AF$187-$H$4)/1000)*$K$53*(($C$8/70)^$W$53)</f>
        <v>284.363946</v>
      </c>
      <c r="AG188" s="754" t="n">
        <f aca="false">((AG$187-$H$4)/1000)*$K$53*(($C$8/70)^$W$53)</f>
        <v>294.895944</v>
      </c>
      <c r="AH188" s="754" t="n">
        <f aca="false">((AH$187-$H$4)/1000)*$K$53*(($C$8/70)^$W$53)</f>
        <v>305.427942</v>
      </c>
      <c r="AI188" s="754" t="n">
        <f aca="false">((AI$187-$H$4)/1000)*$K$53*(($C$8/70)^$W$53)</f>
        <v>315.95994</v>
      </c>
      <c r="AJ188" s="754" t="n">
        <f aca="false">((AJ$187-$H$4)/1000)*$K$53*(($C$8/70)^$W$53)</f>
        <v>326.491938</v>
      </c>
      <c r="AK188" s="754" t="n">
        <f aca="false">((AK$187-$H$4)/1000)*$K$53*(($C$8/70)^$W$53)</f>
        <v>337.023936</v>
      </c>
      <c r="AL188" s="754" t="n">
        <f aca="false">((AL$187-$H$4)/1000)*$K$53*(($C$8/70)^$W$53)</f>
        <v>347.555934</v>
      </c>
      <c r="AM188" s="754" t="n">
        <f aca="false">((AM$187-$H$4)/1000)*$K$53*(($C$8/70)^$W$53)</f>
        <v>358.087932</v>
      </c>
      <c r="AN188" s="754" t="n">
        <f aca="false">((AN$187-$H$4)/1000)*$K$53*(($C$8/70)^$W$53)</f>
        <v>368.61993</v>
      </c>
      <c r="AO188" s="754" t="n">
        <f aca="false">((AO$187-$H$4)/1000)*$K$53*(($C$8/70)^$W$53)</f>
        <v>379.151928</v>
      </c>
      <c r="AP188" s="754" t="n">
        <f aca="false">((AP$187-$H$4)/1000)*$K$53*(($C$8/70)^$W$53)</f>
        <v>389.683926</v>
      </c>
      <c r="AQ188" s="754" t="n">
        <f aca="false">((AQ$187-$H$4)/1000)*$K$53*(($C$8/70)^$W$53)</f>
        <v>400.215924</v>
      </c>
      <c r="AR188" s="754" t="n">
        <f aca="false">((AR$187-$H$4)/1000)*$K$53*(($C$8/70)^$W$53)</f>
        <v>410.747922</v>
      </c>
      <c r="AS188" s="754" t="n">
        <f aca="false">((AS$187-$H$4)/1000)*$K$53*(($C$8/70)^$W$53)</f>
        <v>421.27992</v>
      </c>
      <c r="AT188" s="754" t="n">
        <f aca="false">((AT$187-$H$4)/1000)*$K$53*(($C$8/70)^$W$53)</f>
        <v>431.811918</v>
      </c>
      <c r="AU188" s="754" t="n">
        <f aca="false">((AU$187-$H$4)/1000)*$K$53*(($C$8/70)^$W$53)</f>
        <v>442.343916</v>
      </c>
      <c r="AV188" s="754" t="n">
        <f aca="false">((AV$187-$H$4)/1000)*$K$53*(($C$8/70)^$W$53)</f>
        <v>452.875914</v>
      </c>
      <c r="AW188" s="754" t="n">
        <f aca="false">((AW$187-$H$4)/1000)*$K$53*(($C$8/70)^$W$53)</f>
        <v>463.407912</v>
      </c>
      <c r="AX188" s="754" t="n">
        <f aca="false">((AX$187-$H$4)/1000)*$K$53*(($C$8/70)^$W$53)</f>
        <v>473.93991</v>
      </c>
      <c r="AY188" s="754" t="n">
        <f aca="false">((AY$187-$H$4)/1000)*$K$53*(($C$8/70)^$W$53)</f>
        <v>484.471908</v>
      </c>
      <c r="AZ188" s="754" t="n">
        <f aca="false">((AZ$187-$H$4)/1000)*$K$53*(($C$8/70)^$W$53)</f>
        <v>495.003906</v>
      </c>
      <c r="BA188" s="754" t="n">
        <f aca="false">((BA$187-$H$4)/1000)*$K$53*(($C$8/70)^$W$53)</f>
        <v>505.535904</v>
      </c>
      <c r="BB188" s="754" t="n">
        <f aca="false">((BB$187-$H$4)/1000)*$K$53*(($C$8/70)^$W$53)</f>
        <v>516.067902</v>
      </c>
      <c r="BC188" s="754" t="n">
        <f aca="false">((BC$187-$H$4)/1000)*$K$53*(($C$8/70)^$W$53)</f>
        <v>526.5999</v>
      </c>
      <c r="BD188" s="754" t="n">
        <f aca="false">((BD$187-$H$4)/1000)*$K$53*(($C$8/70)^$W$53)</f>
        <v>537.131898</v>
      </c>
      <c r="BE188" s="754" t="n">
        <f aca="false">((BE$187-$H$4)/1000)*$K$53*(($C$8/70)^$W$53)</f>
        <v>547.663896</v>
      </c>
      <c r="BF188" s="754" t="n">
        <f aca="false">((BF$187-$H$4)/1000)*$K$53*(($C$8/70)^$W$53)</f>
        <v>558.195894</v>
      </c>
    </row>
    <row r="189" customFormat="false" ht="15" hidden="false" customHeight="false" outlineLevel="0" collapsed="false">
      <c r="A189" s="472"/>
      <c r="B189" s="755" t="s">
        <v>370</v>
      </c>
      <c r="C189" s="755"/>
      <c r="D189" s="756"/>
      <c r="E189" s="756"/>
      <c r="F189" s="756"/>
      <c r="G189" s="756"/>
      <c r="H189" s="757" t="n">
        <f aca="false">((H$187-$H$4)/1000)*$L$53*(($C$8/70)^$X$53)</f>
        <v>35.10666</v>
      </c>
      <c r="I189" s="757" t="n">
        <f aca="false">((I$187-$H$4)/1000)*$L$53*(($C$8/70)^$X$53)</f>
        <v>46.80888</v>
      </c>
      <c r="J189" s="757" t="n">
        <f aca="false">((J$187-$H$4)/1000)*$L$53*(($C$8/70)^$X$53)</f>
        <v>58.5111</v>
      </c>
      <c r="K189" s="757" t="n">
        <f aca="false">((K$187-$H$4)/1000)*$L$53*(($C$8/70)^$X$53)</f>
        <v>70.21332</v>
      </c>
      <c r="L189" s="757" t="n">
        <f aca="false">((L$187-$H$4)/1000)*$L$53*(($C$8/70)^$X$53)</f>
        <v>81.91554</v>
      </c>
      <c r="M189" s="757" t="n">
        <f aca="false">((M$187-$H$4)/1000)*$L$53*(($C$8/70)^$X$53)</f>
        <v>93.61776</v>
      </c>
      <c r="N189" s="757" t="n">
        <f aca="false">((N$187-$H$4)/1000)*$L$53*(($C$8/70)^$X$53)</f>
        <v>105.31998</v>
      </c>
      <c r="O189" s="757" t="n">
        <f aca="false">((O$187-$H$4)/1000)*$L$53*(($C$8/70)^$X$53)</f>
        <v>117.0222</v>
      </c>
      <c r="P189" s="757" t="n">
        <f aca="false">((P$187-$H$4)/1000)*$L$53*(($C$8/70)^$X$53)</f>
        <v>128.72442</v>
      </c>
      <c r="Q189" s="757" t="n">
        <f aca="false">((Q$187-$H$4)/1000)*$L$53*(($C$8/70)^$X$53)</f>
        <v>140.42664</v>
      </c>
      <c r="R189" s="757" t="n">
        <f aca="false">((R$187-$H$4)/1000)*$L$53*(($C$8/70)^$X$53)</f>
        <v>152.12886</v>
      </c>
      <c r="S189" s="757" t="n">
        <f aca="false">((S$187-$H$4)/1000)*$L$53*(($C$8/70)^$X$53)</f>
        <v>163.83108</v>
      </c>
      <c r="T189" s="757" t="n">
        <f aca="false">((T$187-$H$4)/1000)*$L$53*(($C$8/70)^$X$53)</f>
        <v>175.5333</v>
      </c>
      <c r="U189" s="757" t="n">
        <f aca="false">((U$187-$H$4)/1000)*$L$53*(($C$8/70)^$X$53)</f>
        <v>187.23552</v>
      </c>
      <c r="V189" s="757" t="n">
        <f aca="false">((V$187-$H$4)/1000)*$L$53*(($C$8/70)^$X$53)</f>
        <v>198.93774</v>
      </c>
      <c r="W189" s="757" t="n">
        <f aca="false">((W$187-$H$4)/1000)*$L$53*(($C$8/70)^$X$53)</f>
        <v>210.63996</v>
      </c>
      <c r="X189" s="757" t="n">
        <f aca="false">((X$187-$H$4)/1000)*$L$53*(($C$8/70)^$X$53)</f>
        <v>222.34218</v>
      </c>
      <c r="Y189" s="757" t="n">
        <f aca="false">((Y$187-$H$4)/1000)*$L$53*(($C$8/70)^$X$53)</f>
        <v>234.0444</v>
      </c>
      <c r="Z189" s="757" t="n">
        <f aca="false">((Z$187-$H$4)/1000)*$L$53*(($C$8/70)^$X$53)</f>
        <v>245.74662</v>
      </c>
      <c r="AA189" s="757" t="n">
        <f aca="false">((AA$187-$H$4)/1000)*$L$53*(($C$8/70)^$X$53)</f>
        <v>257.44884</v>
      </c>
      <c r="AB189" s="757" t="n">
        <f aca="false">((AB$187-$H$4)/1000)*$L$53*(($C$8/70)^$X$53)</f>
        <v>269.15106</v>
      </c>
      <c r="AC189" s="757" t="n">
        <f aca="false">((AC$187-$H$4)/1000)*$L$53*(($C$8/70)^$X$53)</f>
        <v>280.85328</v>
      </c>
      <c r="AD189" s="757" t="n">
        <f aca="false">((AD$187-$H$4)/1000)*$L$53*(($C$8/70)^$X$53)</f>
        <v>292.5555</v>
      </c>
      <c r="AE189" s="757" t="n">
        <f aca="false">((AE$187-$H$4)/1000)*$L$53*(($C$8/70)^$X$53)</f>
        <v>304.25772</v>
      </c>
      <c r="AF189" s="757" t="n">
        <f aca="false">((AF$187-$H$4)/1000)*$L$53*(($C$8/70)^$X$53)</f>
        <v>315.95994</v>
      </c>
      <c r="AG189" s="757" t="n">
        <f aca="false">((AG$187-$H$4)/1000)*$L$53*(($C$8/70)^$X$53)</f>
        <v>327.66216</v>
      </c>
      <c r="AH189" s="757" t="n">
        <f aca="false">((AH$187-$H$4)/1000)*$L$53*(($C$8/70)^$X$53)</f>
        <v>339.36438</v>
      </c>
      <c r="AI189" s="757" t="n">
        <f aca="false">((AI$187-$H$4)/1000)*$L$53*(($C$8/70)^$X$53)</f>
        <v>351.0666</v>
      </c>
      <c r="AJ189" s="757" t="n">
        <f aca="false">((AJ$187-$H$4)/1000)*$L$53*(($C$8/70)^$X$53)</f>
        <v>362.76882</v>
      </c>
      <c r="AK189" s="757" t="n">
        <f aca="false">((AK$187-$H$4)/1000)*$L$53*(($C$8/70)^$X$53)</f>
        <v>374.47104</v>
      </c>
      <c r="AL189" s="757" t="n">
        <f aca="false">((AL$187-$H$4)/1000)*$L$53*(($C$8/70)^$X$53)</f>
        <v>386.17326</v>
      </c>
      <c r="AM189" s="757" t="n">
        <f aca="false">((AM$187-$H$4)/1000)*$L$53*(($C$8/70)^$X$53)</f>
        <v>397.87548</v>
      </c>
      <c r="AN189" s="757" t="n">
        <f aca="false">((AN$187-$H$4)/1000)*$L$53*(($C$8/70)^$X$53)</f>
        <v>409.5777</v>
      </c>
      <c r="AO189" s="757" t="n">
        <f aca="false">((AO$187-$H$4)/1000)*$L$53*(($C$8/70)^$X$53)</f>
        <v>421.27992</v>
      </c>
      <c r="AP189" s="757" t="n">
        <f aca="false">((AP$187-$H$4)/1000)*$L$53*(($C$8/70)^$X$53)</f>
        <v>432.98214</v>
      </c>
      <c r="AQ189" s="757" t="n">
        <f aca="false">((AQ$187-$H$4)/1000)*$L$53*(($C$8/70)^$X$53)</f>
        <v>444.68436</v>
      </c>
      <c r="AR189" s="757" t="n">
        <f aca="false">((AR$187-$H$4)/1000)*$L$53*(($C$8/70)^$X$53)</f>
        <v>456.38658</v>
      </c>
      <c r="AS189" s="757" t="n">
        <f aca="false">((AS$187-$H$4)/1000)*$L$53*(($C$8/70)^$X$53)</f>
        <v>468.0888</v>
      </c>
      <c r="AT189" s="757" t="n">
        <f aca="false">((AT$187-$H$4)/1000)*$L$53*(($C$8/70)^$X$53)</f>
        <v>479.79102</v>
      </c>
      <c r="AU189" s="757" t="n">
        <f aca="false">((AU$187-$H$4)/1000)*$L$53*(($C$8/70)^$X$53)</f>
        <v>491.49324</v>
      </c>
      <c r="AV189" s="757" t="n">
        <f aca="false">((AV$187-$H$4)/1000)*$L$53*(($C$8/70)^$X$53)</f>
        <v>503.19546</v>
      </c>
      <c r="AW189" s="757" t="n">
        <f aca="false">((AW$187-$H$4)/1000)*$L$53*(($C$8/70)^$X$53)</f>
        <v>514.89768</v>
      </c>
      <c r="AX189" s="757" t="n">
        <f aca="false">((AX$187-$H$4)/1000)*$L$53*(($C$8/70)^$X$53)</f>
        <v>526.5999</v>
      </c>
      <c r="AY189" s="757" t="n">
        <f aca="false">((AY$187-$H$4)/1000)*$L$53*(($C$8/70)^$X$53)</f>
        <v>538.30212</v>
      </c>
      <c r="AZ189" s="757" t="n">
        <f aca="false">((AZ$187-$H$4)/1000)*$L$53*(($C$8/70)^$X$53)</f>
        <v>550.00434</v>
      </c>
      <c r="BA189" s="757" t="n">
        <f aca="false">((BA$187-$H$4)/1000)*$L$53*(($C$8/70)^$X$53)</f>
        <v>561.70656</v>
      </c>
      <c r="BB189" s="757" t="n">
        <f aca="false">((BB$187-$H$4)/1000)*$L$53*(($C$8/70)^$X$53)</f>
        <v>573.40878</v>
      </c>
      <c r="BC189" s="757" t="n">
        <f aca="false">((BC$187-$H$4)/1000)*$L$53*(($C$8/70)^$X$53)</f>
        <v>585.111</v>
      </c>
      <c r="BD189" s="757" t="n">
        <f aca="false">((BD$187-$H$4)/1000)*$L$53*(($C$8/70)^$X$53)</f>
        <v>596.81322</v>
      </c>
      <c r="BE189" s="757" t="n">
        <f aca="false">((BE$187-$H$4)/1000)*$L$53*(($C$8/70)^$X$53)</f>
        <v>608.51544</v>
      </c>
      <c r="BF189" s="757" t="n">
        <f aca="false">((BF$187-$H$4)/1000)*$L$53*(($C$8/70)^$X$53)</f>
        <v>620.21766</v>
      </c>
    </row>
    <row r="190" customFormat="false" ht="15" hidden="false" customHeight="false" outlineLevel="0" collapsed="false">
      <c r="A190" s="472"/>
      <c r="B190" s="755" t="s">
        <v>371</v>
      </c>
      <c r="C190" s="755"/>
      <c r="D190" s="756"/>
      <c r="E190" s="756"/>
      <c r="F190" s="756"/>
      <c r="G190" s="756"/>
      <c r="H190" s="757" t="n">
        <f aca="false">((H$187-$H$4)/1000)*$M$53*(($C$8/70)^$Y$53)</f>
        <v>45.218736</v>
      </c>
      <c r="I190" s="757" t="n">
        <f aca="false">((I$187-$H$4)/1000)*$M$53*(($C$8/70)^$Y$53)</f>
        <v>60.291648</v>
      </c>
      <c r="J190" s="757" t="n">
        <f aca="false">((J$187-$H$4)/1000)*$M$53*(($C$8/70)^$Y$53)</f>
        <v>75.36456</v>
      </c>
      <c r="K190" s="757" t="n">
        <f aca="false">((K$187-$H$4)/1000)*$M$53*(($C$8/70)^$Y$53)</f>
        <v>90.437472</v>
      </c>
      <c r="L190" s="757" t="n">
        <f aca="false">((L$187-$H$4)/1000)*$M$53*(($C$8/70)^$Y$53)</f>
        <v>105.510384</v>
      </c>
      <c r="M190" s="757" t="n">
        <f aca="false">((M$187-$H$4)/1000)*$M$53*(($C$8/70)^$Y$53)</f>
        <v>120.583296</v>
      </c>
      <c r="N190" s="757" t="n">
        <f aca="false">((N$187-$H$4)/1000)*$M$53*(($C$8/70)^$Y$53)</f>
        <v>135.656208</v>
      </c>
      <c r="O190" s="757" t="n">
        <f aca="false">((O$187-$H$4)/1000)*$M$53*(($C$8/70)^$Y$53)</f>
        <v>150.72912</v>
      </c>
      <c r="P190" s="757" t="n">
        <f aca="false">((P$187-$H$4)/1000)*$M$53*(($C$8/70)^$Y$53)</f>
        <v>165.802032</v>
      </c>
      <c r="Q190" s="757" t="n">
        <f aca="false">((Q$187-$H$4)/1000)*$M$53*(($C$8/70)^$Y$53)</f>
        <v>180.874944</v>
      </c>
      <c r="R190" s="757" t="n">
        <f aca="false">((R$187-$H$4)/1000)*$M$53*(($C$8/70)^$Y$53)</f>
        <v>195.947856</v>
      </c>
      <c r="S190" s="757" t="n">
        <f aca="false">((S$187-$H$4)/1000)*$M$53*(($C$8/70)^$Y$53)</f>
        <v>211.020768</v>
      </c>
      <c r="T190" s="757" t="n">
        <f aca="false">((T$187-$H$4)/1000)*$M$53*(($C$8/70)^$Y$53)</f>
        <v>226.09368</v>
      </c>
      <c r="U190" s="757" t="n">
        <f aca="false">((U$187-$H$4)/1000)*$M$53*(($C$8/70)^$Y$53)</f>
        <v>241.166592</v>
      </c>
      <c r="V190" s="757" t="n">
        <f aca="false">((V$187-$H$4)/1000)*$M$53*(($C$8/70)^$Y$53)</f>
        <v>256.239504</v>
      </c>
      <c r="W190" s="757" t="n">
        <f aca="false">((W$187-$H$4)/1000)*$M$53*(($C$8/70)^$Y$53)</f>
        <v>271.312416</v>
      </c>
      <c r="X190" s="757" t="n">
        <f aca="false">((X$187-$H$4)/1000)*$M$53*(($C$8/70)^$Y$53)</f>
        <v>286.385328</v>
      </c>
      <c r="Y190" s="757" t="n">
        <f aca="false">((Y$187-$H$4)/1000)*$M$53*(($C$8/70)^$Y$53)</f>
        <v>301.45824</v>
      </c>
      <c r="Z190" s="757" t="n">
        <f aca="false">((Z$187-$H$4)/1000)*$M$53*(($C$8/70)^$Y$53)</f>
        <v>316.531152</v>
      </c>
      <c r="AA190" s="757" t="n">
        <f aca="false">((AA$187-$H$4)/1000)*$M$53*(($C$8/70)^$Y$53)</f>
        <v>331.604064</v>
      </c>
      <c r="AB190" s="757" t="n">
        <f aca="false">((AB$187-$H$4)/1000)*$M$53*(($C$8/70)^$Y$53)</f>
        <v>346.676976</v>
      </c>
      <c r="AC190" s="757" t="n">
        <f aca="false">((AC$187-$H$4)/1000)*$M$53*(($C$8/70)^$Y$53)</f>
        <v>361.749888</v>
      </c>
      <c r="AD190" s="757" t="n">
        <f aca="false">((AD$187-$H$4)/1000)*$M$53*(($C$8/70)^$Y$53)</f>
        <v>376.8228</v>
      </c>
      <c r="AE190" s="757" t="n">
        <f aca="false">((AE$187-$H$4)/1000)*$M$53*(($C$8/70)^$Y$53)</f>
        <v>391.895712</v>
      </c>
      <c r="AF190" s="757" t="n">
        <f aca="false">((AF$187-$H$4)/1000)*$M$53*(($C$8/70)^$Y$53)</f>
        <v>406.968624</v>
      </c>
      <c r="AG190" s="757" t="n">
        <f aca="false">((AG$187-$H$4)/1000)*$M$53*(($C$8/70)^$Y$53)</f>
        <v>422.041536</v>
      </c>
      <c r="AH190" s="757" t="n">
        <f aca="false">((AH$187-$H$4)/1000)*$M$53*(($C$8/70)^$Y$53)</f>
        <v>437.114448</v>
      </c>
      <c r="AI190" s="757" t="n">
        <f aca="false">((AI$187-$H$4)/1000)*$M$53*(($C$8/70)^$Y$53)</f>
        <v>452.18736</v>
      </c>
      <c r="AJ190" s="757" t="n">
        <f aca="false">((AJ$187-$H$4)/1000)*$M$53*(($C$8/70)^$Y$53)</f>
        <v>467.260272</v>
      </c>
      <c r="AK190" s="757" t="n">
        <f aca="false">((AK$187-$H$4)/1000)*$M$53*(($C$8/70)^$Y$53)</f>
        <v>482.333184</v>
      </c>
      <c r="AL190" s="757" t="n">
        <f aca="false">((AL$187-$H$4)/1000)*$M$53*(($C$8/70)^$Y$53)</f>
        <v>497.406096</v>
      </c>
      <c r="AM190" s="757" t="n">
        <f aca="false">((AM$187-$H$4)/1000)*$M$53*(($C$8/70)^$Y$53)</f>
        <v>512.479008</v>
      </c>
      <c r="AN190" s="757" t="n">
        <f aca="false">((AN$187-$H$4)/1000)*$M$53*(($C$8/70)^$Y$53)</f>
        <v>527.55192</v>
      </c>
      <c r="AO190" s="757" t="n">
        <f aca="false">((AO$187-$H$4)/1000)*$M$53*(($C$8/70)^$Y$53)</f>
        <v>542.624832</v>
      </c>
      <c r="AP190" s="757" t="n">
        <f aca="false">((AP$187-$H$4)/1000)*$M$53*(($C$8/70)^$Y$53)</f>
        <v>557.697744</v>
      </c>
      <c r="AQ190" s="757" t="n">
        <f aca="false">((AQ$187-$H$4)/1000)*$M$53*(($C$8/70)^$Y$53)</f>
        <v>572.770656</v>
      </c>
      <c r="AR190" s="757" t="n">
        <f aca="false">((AR$187-$H$4)/1000)*$M$53*(($C$8/70)^$Y$53)</f>
        <v>587.843568</v>
      </c>
      <c r="AS190" s="757" t="n">
        <f aca="false">((AS$187-$H$4)/1000)*$M$53*(($C$8/70)^$Y$53)</f>
        <v>602.91648</v>
      </c>
      <c r="AT190" s="757" t="n">
        <f aca="false">((AT$187-$H$4)/1000)*$M$53*(($C$8/70)^$Y$53)</f>
        <v>617.989392</v>
      </c>
      <c r="AU190" s="757" t="n">
        <f aca="false">((AU$187-$H$4)/1000)*$M$53*(($C$8/70)^$Y$53)</f>
        <v>633.062304</v>
      </c>
      <c r="AV190" s="757" t="n">
        <f aca="false">((AV$187-$H$4)/1000)*$M$53*(($C$8/70)^$Y$53)</f>
        <v>648.135216</v>
      </c>
      <c r="AW190" s="757" t="n">
        <f aca="false">((AW$187-$H$4)/1000)*$M$53*(($C$8/70)^$Y$53)</f>
        <v>663.208128</v>
      </c>
      <c r="AX190" s="757" t="n">
        <f aca="false">((AX$187-$H$4)/1000)*$M$53*(($C$8/70)^$Y$53)</f>
        <v>678.28104</v>
      </c>
      <c r="AY190" s="757" t="n">
        <f aca="false">((AY$187-$H$4)/1000)*$M$53*(($C$8/70)^$Y$53)</f>
        <v>693.353952</v>
      </c>
      <c r="AZ190" s="757" t="n">
        <f aca="false">((AZ$187-$H$4)/1000)*$M$53*(($C$8/70)^$Y$53)</f>
        <v>708.426864</v>
      </c>
      <c r="BA190" s="757" t="n">
        <f aca="false">((BA$187-$H$4)/1000)*$M$53*(($C$8/70)^$Y$53)</f>
        <v>723.499776</v>
      </c>
      <c r="BB190" s="757" t="n">
        <f aca="false">((BB$187-$H$4)/1000)*$M$53*(($C$8/70)^$Y$53)</f>
        <v>738.572688</v>
      </c>
      <c r="BC190" s="757" t="n">
        <f aca="false">((BC$187-$H$4)/1000)*$M$53*(($C$8/70)^$Y$53)</f>
        <v>753.6456</v>
      </c>
      <c r="BD190" s="757" t="n">
        <f aca="false">((BD$187-$H$4)/1000)*$M$53*(($C$8/70)^$Y$53)</f>
        <v>768.718512</v>
      </c>
      <c r="BE190" s="757" t="n">
        <f aca="false">((BE$187-$H$4)/1000)*$M$53*(($C$8/70)^$Y$53)</f>
        <v>783.791424</v>
      </c>
      <c r="BF190" s="757" t="n">
        <f aca="false">((BF$187-$H$4)/1000)*$M$53*(($C$8/70)^$Y$53)</f>
        <v>798.864336</v>
      </c>
    </row>
    <row r="191" customFormat="false" ht="15" hidden="false" customHeight="false" outlineLevel="0" collapsed="false">
      <c r="A191" s="472"/>
      <c r="B191" s="755" t="s">
        <v>372</v>
      </c>
      <c r="C191" s="755"/>
      <c r="D191" s="756"/>
      <c r="E191" s="756"/>
      <c r="F191" s="756"/>
      <c r="G191" s="756"/>
      <c r="H191" s="757" t="n">
        <f aca="false">((H$187-$H$4)/1000)*$N$53*(($C$8/70)^$Z$53)</f>
        <v>48.5821979478634</v>
      </c>
      <c r="I191" s="757" t="n">
        <f aca="false">((I$187-$H$4)/1000)*$N$53*(($C$8/70)^$Z$53)</f>
        <v>64.7762639304845</v>
      </c>
      <c r="J191" s="757" t="n">
        <f aca="false">((J$187-$H$4)/1000)*$N$53*(($C$8/70)^$Z$53)</f>
        <v>80.9703299131056</v>
      </c>
      <c r="K191" s="757" t="n">
        <f aca="false">((K$187-$H$4)/1000)*$N$53*(($C$8/70)^$Z$53)</f>
        <v>97.1643958957267</v>
      </c>
      <c r="L191" s="757" t="n">
        <f aca="false">((L$187-$H$4)/1000)*$N$53*(($C$8/70)^$Z$53)</f>
        <v>113.358461878348</v>
      </c>
      <c r="M191" s="757" t="n">
        <f aca="false">((M$187-$H$4)/1000)*$N$53*(($C$8/70)^$Z$53)</f>
        <v>129.552527860969</v>
      </c>
      <c r="N191" s="757" t="n">
        <f aca="false">((N$187-$H$4)/1000)*$N$53*(($C$8/70)^$Z$53)</f>
        <v>145.74659384359</v>
      </c>
      <c r="O191" s="757" t="n">
        <f aca="false">((O$187-$H$4)/1000)*$N$53*(($C$8/70)^$Z$53)</f>
        <v>161.940659826211</v>
      </c>
      <c r="P191" s="757" t="n">
        <f aca="false">((P$187-$H$4)/1000)*$N$53*(($C$8/70)^$Z$53)</f>
        <v>178.134725808832</v>
      </c>
      <c r="Q191" s="757" t="n">
        <f aca="false">((Q$187-$H$4)/1000)*$N$53*(($C$8/70)^$Z$53)</f>
        <v>194.328791791453</v>
      </c>
      <c r="R191" s="757" t="n">
        <f aca="false">((R$187-$H$4)/1000)*$N$53*(($C$8/70)^$Z$53)</f>
        <v>210.522857774075</v>
      </c>
      <c r="S191" s="757" t="n">
        <f aca="false">((S$187-$H$4)/1000)*$N$53*(($C$8/70)^$Z$53)</f>
        <v>226.716923756696</v>
      </c>
      <c r="T191" s="757" t="n">
        <f aca="false">((T$187-$H$4)/1000)*$N$53*(($C$8/70)^$Z$53)</f>
        <v>242.910989739317</v>
      </c>
      <c r="U191" s="757" t="n">
        <f aca="false">((U$187-$H$4)/1000)*$N$53*(($C$8/70)^$Z$53)</f>
        <v>259.105055721938</v>
      </c>
      <c r="V191" s="757" t="n">
        <f aca="false">((V$187-$H$4)/1000)*$N$53*(($C$8/70)^$Z$53)</f>
        <v>275.299121704559</v>
      </c>
      <c r="W191" s="757" t="n">
        <f aca="false">((W$187-$H$4)/1000)*$N$53*(($C$8/70)^$Z$53)</f>
        <v>291.49318768718</v>
      </c>
      <c r="X191" s="757" t="n">
        <f aca="false">((X$187-$H$4)/1000)*$N$53*(($C$8/70)^$Z$53)</f>
        <v>307.687253669801</v>
      </c>
      <c r="Y191" s="757" t="n">
        <f aca="false">((Y$187-$H$4)/1000)*$N$53*(($C$8/70)^$Z$53)</f>
        <v>323.881319652422</v>
      </c>
      <c r="Z191" s="757" t="n">
        <f aca="false">((Z$187-$H$4)/1000)*$N$53*(($C$8/70)^$Z$53)</f>
        <v>340.075385635044</v>
      </c>
      <c r="AA191" s="757" t="n">
        <f aca="false">((AA$187-$H$4)/1000)*$N$53*(($C$8/70)^$Z$53)</f>
        <v>356.269451617665</v>
      </c>
      <c r="AB191" s="757" t="n">
        <f aca="false">((AB$187-$H$4)/1000)*$N$53*(($C$8/70)^$Z$53)</f>
        <v>372.463517600286</v>
      </c>
      <c r="AC191" s="757" t="n">
        <f aca="false">((AC$187-$H$4)/1000)*$N$53*(($C$8/70)^$Z$53)</f>
        <v>388.657583582907</v>
      </c>
      <c r="AD191" s="757" t="n">
        <f aca="false">((AD$187-$H$4)/1000)*$N$53*(($C$8/70)^$Z$53)</f>
        <v>404.851649565528</v>
      </c>
      <c r="AE191" s="757" t="n">
        <f aca="false">((AE$187-$H$4)/1000)*$N$53*(($C$8/70)^$Z$53)</f>
        <v>421.045715548149</v>
      </c>
      <c r="AF191" s="757" t="n">
        <f aca="false">((AF$187-$H$4)/1000)*$N$53*(($C$8/70)^$Z$53)</f>
        <v>437.23978153077</v>
      </c>
      <c r="AG191" s="757" t="n">
        <f aca="false">((AG$187-$H$4)/1000)*$N$53*(($C$8/70)^$Z$53)</f>
        <v>453.433847513391</v>
      </c>
      <c r="AH191" s="757" t="n">
        <f aca="false">((AH$187-$H$4)/1000)*$N$53*(($C$8/70)^$Z$53)</f>
        <v>469.627913496012</v>
      </c>
      <c r="AI191" s="757" t="n">
        <f aca="false">((AI$187-$H$4)/1000)*$N$53*(($C$8/70)^$Z$53)</f>
        <v>485.821979478634</v>
      </c>
      <c r="AJ191" s="757" t="n">
        <f aca="false">((AJ$187-$H$4)/1000)*$N$53*(($C$8/70)^$Z$53)</f>
        <v>502.016045461255</v>
      </c>
      <c r="AK191" s="757" t="n">
        <f aca="false">((AK$187-$H$4)/1000)*$N$53*(($C$8/70)^$Z$53)</f>
        <v>518.210111443876</v>
      </c>
      <c r="AL191" s="757" t="n">
        <f aca="false">((AL$187-$H$4)/1000)*$N$53*(($C$8/70)^$Z$53)</f>
        <v>534.404177426497</v>
      </c>
      <c r="AM191" s="757" t="n">
        <f aca="false">((AM$187-$H$4)/1000)*$N$53*(($C$8/70)^$Z$53)</f>
        <v>550.598243409118</v>
      </c>
      <c r="AN191" s="757" t="n">
        <f aca="false">((AN$187-$H$4)/1000)*$N$53*(($C$8/70)^$Z$53)</f>
        <v>566.792309391739</v>
      </c>
      <c r="AO191" s="757" t="n">
        <f aca="false">((AO$187-$H$4)/1000)*$N$53*(($C$8/70)^$Z$53)</f>
        <v>582.98637537436</v>
      </c>
      <c r="AP191" s="757" t="n">
        <f aca="false">((AP$187-$H$4)/1000)*$N$53*(($C$8/70)^$Z$53)</f>
        <v>599.180441356982</v>
      </c>
      <c r="AQ191" s="757" t="n">
        <f aca="false">((AQ$187-$H$4)/1000)*$N$53*(($C$8/70)^$Z$53)</f>
        <v>615.374507339603</v>
      </c>
      <c r="AR191" s="757" t="n">
        <f aca="false">((AR$187-$H$4)/1000)*$N$53*(($C$8/70)^$Z$53)</f>
        <v>631.568573322224</v>
      </c>
      <c r="AS191" s="757" t="n">
        <f aca="false">((AS$187-$H$4)/1000)*$N$53*(($C$8/70)^$Z$53)</f>
        <v>647.762639304845</v>
      </c>
      <c r="AT191" s="757" t="n">
        <f aca="false">((AT$187-$H$4)/1000)*$N$53*(($C$8/70)^$Z$53)</f>
        <v>663.956705287466</v>
      </c>
      <c r="AU191" s="757" t="n">
        <f aca="false">((AU$187-$H$4)/1000)*$N$53*(($C$8/70)^$Z$53)</f>
        <v>680.150771270087</v>
      </c>
      <c r="AV191" s="757" t="n">
        <f aca="false">((AV$187-$H$4)/1000)*$N$53*(($C$8/70)^$Z$53)</f>
        <v>696.344837252708</v>
      </c>
      <c r="AW191" s="757" t="n">
        <f aca="false">((AW$187-$H$4)/1000)*$N$53*(($C$8/70)^$Z$53)</f>
        <v>712.538903235329</v>
      </c>
      <c r="AX191" s="757" t="n">
        <f aca="false">((AX$187-$H$4)/1000)*$N$53*(($C$8/70)^$Z$53)</f>
        <v>728.73296921795</v>
      </c>
      <c r="AY191" s="757" t="n">
        <f aca="false">((AY$187-$H$4)/1000)*$N$53*(($C$8/70)^$Z$53)</f>
        <v>744.927035200571</v>
      </c>
      <c r="AZ191" s="757" t="n">
        <f aca="false">((AZ$187-$H$4)/1000)*$N$53*(($C$8/70)^$Z$53)</f>
        <v>761.121101183193</v>
      </c>
      <c r="BA191" s="757" t="n">
        <f aca="false">((BA$187-$H$4)/1000)*$N$53*(($C$8/70)^$Z$53)</f>
        <v>777.315167165814</v>
      </c>
      <c r="BB191" s="757" t="n">
        <f aca="false">((BB$187-$H$4)/1000)*$N$53*(($C$8/70)^$Z$53)</f>
        <v>793.509233148435</v>
      </c>
      <c r="BC191" s="757" t="n">
        <f aca="false">((BC$187-$H$4)/1000)*$N$53*(($C$8/70)^$Z$53)</f>
        <v>809.703299131056</v>
      </c>
      <c r="BD191" s="757" t="n">
        <f aca="false">((BD$187-$H$4)/1000)*$N$53*(($C$8/70)^$Z$53)</f>
        <v>825.897365113677</v>
      </c>
      <c r="BE191" s="757" t="n">
        <f aca="false">((BE$187-$H$4)/1000)*$N$53*(($C$8/70)^$Z$53)</f>
        <v>842.091431096298</v>
      </c>
      <c r="BF191" s="757" t="n">
        <f aca="false">((BF$187-$H$4)/1000)*$N$53*(($C$8/70)^$Z$53)</f>
        <v>858.285497078919</v>
      </c>
    </row>
    <row r="192" customFormat="false" ht="15.75" hidden="false" customHeight="false" outlineLevel="0" collapsed="false">
      <c r="A192" s="472"/>
      <c r="B192" s="758" t="s">
        <v>373</v>
      </c>
      <c r="C192" s="758"/>
      <c r="D192" s="759"/>
      <c r="E192" s="759"/>
      <c r="F192" s="759"/>
      <c r="G192" s="759"/>
      <c r="H192" s="757" t="n">
        <f aca="false">((H$187-$H$4)/1000)*$O$53*(($C$8/70)^$AA$53)</f>
        <v>65.06208</v>
      </c>
      <c r="I192" s="757" t="n">
        <f aca="false">((I$187-$H$4)/1000)*$O$53*(($C$8/70)^$AA$53)</f>
        <v>86.74944</v>
      </c>
      <c r="J192" s="757" t="n">
        <f aca="false">((J$187-$H$4)/1000)*$O$53*(($C$8/70)^$AA$53)</f>
        <v>108.4368</v>
      </c>
      <c r="K192" s="757" t="n">
        <f aca="false">((K$187-$H$4)/1000)*$O$53*(($C$8/70)^$AA$53)</f>
        <v>130.12416</v>
      </c>
      <c r="L192" s="757" t="n">
        <f aca="false">((L$187-$H$4)/1000)*$O$53*(($C$8/70)^$AA$53)</f>
        <v>151.81152</v>
      </c>
      <c r="M192" s="757" t="n">
        <f aca="false">((M$187-$H$4)/1000)*$O$53*(($C$8/70)^$AA$53)</f>
        <v>173.49888</v>
      </c>
      <c r="N192" s="757" t="n">
        <f aca="false">((N$187-$H$4)/1000)*$O$53*(($C$8/70)^$AA$53)</f>
        <v>195.18624</v>
      </c>
      <c r="O192" s="757" t="n">
        <f aca="false">((O$187-$H$4)/1000)*$O$53*(($C$8/70)^$AA$53)</f>
        <v>216.8736</v>
      </c>
      <c r="P192" s="757" t="n">
        <f aca="false">((P$187-$H$4)/1000)*$O$53*(($C$8/70)^$AA$53)</f>
        <v>238.56096</v>
      </c>
      <c r="Q192" s="757" t="n">
        <f aca="false">((Q$187-$H$4)/1000)*$O$53*(($C$8/70)^$AA$53)</f>
        <v>260.24832</v>
      </c>
      <c r="R192" s="757" t="n">
        <f aca="false">((R$187-$H$4)/1000)*$O$53*(($C$8/70)^$AA$53)</f>
        <v>281.93568</v>
      </c>
      <c r="S192" s="757" t="n">
        <f aca="false">((S$187-$H$4)/1000)*$O$53*(($C$8/70)^$AA$53)</f>
        <v>303.62304</v>
      </c>
      <c r="T192" s="757" t="n">
        <f aca="false">((T$187-$H$4)/1000)*$O$53*(($C$8/70)^$AA$53)</f>
        <v>325.3104</v>
      </c>
      <c r="U192" s="757" t="n">
        <f aca="false">((U$187-$H$4)/1000)*$O$53*(($C$8/70)^$AA$53)</f>
        <v>346.99776</v>
      </c>
      <c r="V192" s="757" t="n">
        <f aca="false">((V$187-$H$4)/1000)*$O$53*(($C$8/70)^$AA$53)</f>
        <v>368.68512</v>
      </c>
      <c r="W192" s="757" t="n">
        <f aca="false">((W$187-$H$4)/1000)*$O$53*(($C$8/70)^$AA$53)</f>
        <v>390.37248</v>
      </c>
      <c r="X192" s="757" t="n">
        <f aca="false">((X$187-$H$4)/1000)*$O$53*(($C$8/70)^$AA$53)</f>
        <v>412.05984</v>
      </c>
      <c r="Y192" s="757" t="n">
        <f aca="false">((Y$187-$H$4)/1000)*$O$53*(($C$8/70)^$AA$53)</f>
        <v>433.7472</v>
      </c>
      <c r="Z192" s="757" t="n">
        <f aca="false">((Z$187-$H$4)/1000)*$O$53*(($C$8/70)^$AA$53)</f>
        <v>455.43456</v>
      </c>
      <c r="AA192" s="757" t="n">
        <f aca="false">((AA$187-$H$4)/1000)*$O$53*(($C$8/70)^$AA$53)</f>
        <v>477.12192</v>
      </c>
      <c r="AB192" s="757" t="n">
        <f aca="false">((AB$187-$H$4)/1000)*$O$53*(($C$8/70)^$AA$53)</f>
        <v>498.80928</v>
      </c>
      <c r="AC192" s="757" t="n">
        <f aca="false">((AC$187-$H$4)/1000)*$O$53*(($C$8/70)^$AA$53)</f>
        <v>520.49664</v>
      </c>
      <c r="AD192" s="757" t="n">
        <f aca="false">((AD$187-$H$4)/1000)*$O$53*(($C$8/70)^$AA$53)</f>
        <v>542.184</v>
      </c>
      <c r="AE192" s="757" t="n">
        <f aca="false">((AE$187-$H$4)/1000)*$O$53*(($C$8/70)^$AA$53)</f>
        <v>563.87136</v>
      </c>
      <c r="AF192" s="757" t="n">
        <f aca="false">((AF$187-$H$4)/1000)*$O$53*(($C$8/70)^$AA$53)</f>
        <v>585.55872</v>
      </c>
      <c r="AG192" s="757" t="n">
        <f aca="false">((AG$187-$H$4)/1000)*$O$53*(($C$8/70)^$AA$53)</f>
        <v>607.24608</v>
      </c>
      <c r="AH192" s="757" t="n">
        <f aca="false">((AH$187-$H$4)/1000)*$O$53*(($C$8/70)^$AA$53)</f>
        <v>628.93344</v>
      </c>
      <c r="AI192" s="757" t="n">
        <f aca="false">((AI$187-$H$4)/1000)*$O$53*(($C$8/70)^$AA$53)</f>
        <v>650.6208</v>
      </c>
      <c r="AJ192" s="757" t="n">
        <f aca="false">((AJ$187-$H$4)/1000)*$O$53*(($C$8/70)^$AA$53)</f>
        <v>672.30816</v>
      </c>
      <c r="AK192" s="757" t="n">
        <f aca="false">((AK$187-$H$4)/1000)*$O$53*(($C$8/70)^$AA$53)</f>
        <v>693.99552</v>
      </c>
      <c r="AL192" s="757" t="n">
        <f aca="false">((AL$187-$H$4)/1000)*$O$53*(($C$8/70)^$AA$53)</f>
        <v>715.68288</v>
      </c>
      <c r="AM192" s="757" t="n">
        <f aca="false">((AM$187-$H$4)/1000)*$O$53*(($C$8/70)^$AA$53)</f>
        <v>737.37024</v>
      </c>
      <c r="AN192" s="757" t="n">
        <f aca="false">((AN$187-$H$4)/1000)*$O$53*(($C$8/70)^$AA$53)</f>
        <v>759.0576</v>
      </c>
      <c r="AO192" s="757" t="n">
        <f aca="false">((AO$187-$H$4)/1000)*$O$53*(($C$8/70)^$AA$53)</f>
        <v>780.74496</v>
      </c>
      <c r="AP192" s="757" t="n">
        <f aca="false">((AP$187-$H$4)/1000)*$O$53*(($C$8/70)^$AA$53)</f>
        <v>802.43232</v>
      </c>
      <c r="AQ192" s="757" t="n">
        <f aca="false">((AQ$187-$H$4)/1000)*$O$53*(($C$8/70)^$AA$53)</f>
        <v>824.11968</v>
      </c>
      <c r="AR192" s="757" t="n">
        <f aca="false">((AR$187-$H$4)/1000)*$O$53*(($C$8/70)^$AA$53)</f>
        <v>845.80704</v>
      </c>
      <c r="AS192" s="757" t="n">
        <f aca="false">((AS$187-$H$4)/1000)*$O$53*(($C$8/70)^$AA$53)</f>
        <v>867.4944</v>
      </c>
      <c r="AT192" s="757" t="n">
        <f aca="false">((AT$187-$H$4)/1000)*$O$53*(($C$8/70)^$AA$53)</f>
        <v>889.18176</v>
      </c>
      <c r="AU192" s="757" t="n">
        <f aca="false">((AU$187-$H$4)/1000)*$O$53*(($C$8/70)^$AA$53)</f>
        <v>910.86912</v>
      </c>
      <c r="AV192" s="757" t="n">
        <f aca="false">((AV$187-$H$4)/1000)*$O$53*(($C$8/70)^$AA$53)</f>
        <v>932.55648</v>
      </c>
      <c r="AW192" s="757" t="n">
        <f aca="false">((AW$187-$H$4)/1000)*$O$53*(($C$8/70)^$AA$53)</f>
        <v>954.24384</v>
      </c>
      <c r="AX192" s="757" t="n">
        <f aca="false">((AX$187-$H$4)/1000)*$O$53*(($C$8/70)^$AA$53)</f>
        <v>975.9312</v>
      </c>
      <c r="AY192" s="757" t="n">
        <f aca="false">((AY$187-$H$4)/1000)*$O$53*(($C$8/70)^$AA$53)</f>
        <v>997.61856</v>
      </c>
      <c r="AZ192" s="757" t="n">
        <f aca="false">((AZ$187-$H$4)/1000)*$O$53*(($C$8/70)^$AA$53)</f>
        <v>1019.30592</v>
      </c>
      <c r="BA192" s="757" t="n">
        <f aca="false">((BA$187-$H$4)/1000)*$O$53*(($C$8/70)^$AA$53)</f>
        <v>1040.99328</v>
      </c>
      <c r="BB192" s="757" t="n">
        <f aca="false">((BB$187-$H$4)/1000)*$O$53*(($C$8/70)^$AA$53)</f>
        <v>1062.68064</v>
      </c>
      <c r="BC192" s="757" t="n">
        <f aca="false">((BC$187-$H$4)/1000)*$O$53*(($C$8/70)^$AA$53)</f>
        <v>1084.368</v>
      </c>
      <c r="BD192" s="757" t="n">
        <f aca="false">((BD$187-$H$4)/1000)*$O$53*(($C$8/70)^$AA$53)</f>
        <v>1106.05536</v>
      </c>
      <c r="BE192" s="757" t="n">
        <f aca="false">((BE$187-$H$4)/1000)*$O$53*(($C$8/70)^$AA$53)</f>
        <v>1127.74272</v>
      </c>
      <c r="BF192" s="757" t="n">
        <f aca="false">((BF$187-$H$4)/1000)*$O$53*(($C$8/70)^$AA$53)</f>
        <v>1149.43008</v>
      </c>
    </row>
    <row r="193" customFormat="false" ht="15.75" hidden="true" customHeight="true" outlineLevel="0" collapsed="false">
      <c r="A193" s="472"/>
      <c r="B193" s="760" t="s">
        <v>374</v>
      </c>
      <c r="C193" s="760"/>
      <c r="D193" s="761"/>
      <c r="E193" s="761"/>
      <c r="F193" s="761"/>
      <c r="G193" s="761"/>
      <c r="H193" s="762" t="n">
        <f aca="false">((H$187-$H$4)/1000)*$P$53*(($C$8/70)^$AB$53)</f>
        <v>69.8869764</v>
      </c>
      <c r="I193" s="762" t="n">
        <f aca="false">((I$187-$H$4)/1000)*$P$53*(($C$8/70)^$AB$53)</f>
        <v>93.1826352</v>
      </c>
      <c r="J193" s="762" t="n">
        <f aca="false">((J$187-$H$4)/1000)*$P$53*(($C$8/70)^$AB$53)</f>
        <v>116.478294</v>
      </c>
      <c r="K193" s="762" t="n">
        <f aca="false">((K$187-$H$4)/1000)*$P$53*(($C$8/70)^$AB$53)</f>
        <v>139.7739528</v>
      </c>
      <c r="L193" s="762" t="n">
        <f aca="false">((L$187-$H$4)/1000)*$P$53*(($C$8/70)^$AB$53)</f>
        <v>163.0696116</v>
      </c>
      <c r="M193" s="762" t="n">
        <f aca="false">((M$187-$H$4)/1000)*$P$53*(($C$8/70)^$AB$53)</f>
        <v>186.3652704</v>
      </c>
      <c r="N193" s="762" t="n">
        <f aca="false">((N$187-$H$4)/1000)*$P$53*(($C$8/70)^$AB$53)</f>
        <v>209.6609292</v>
      </c>
      <c r="O193" s="762" t="n">
        <f aca="false">((O$187-$H$4)/1000)*$P$53*(($C$8/70)^$AB$53)</f>
        <v>232.956588</v>
      </c>
      <c r="P193" s="762" t="n">
        <f aca="false">((P$187-$H$4)/1000)*$P$53*(($C$8/70)^$AB$53)</f>
        <v>256.2522468</v>
      </c>
      <c r="Q193" s="762" t="n">
        <f aca="false">((Q$187-$H$4)/1000)*$P$53*(($C$8/70)^$AB$53)</f>
        <v>279.5479056</v>
      </c>
      <c r="R193" s="762" t="n">
        <f aca="false">((R$187-$H$4)/1000)*$P$53*(($C$8/70)^$AB$53)</f>
        <v>302.8435644</v>
      </c>
      <c r="S193" s="762" t="n">
        <f aca="false">((S$187-$H$4)/1000)*$P$53*(($C$8/70)^$AB$53)</f>
        <v>326.1392232</v>
      </c>
      <c r="T193" s="762" t="n">
        <f aca="false">((T$187-$H$4)/1000)*$P$53*(($C$8/70)^$AB$53)</f>
        <v>349.434882</v>
      </c>
      <c r="U193" s="762" t="n">
        <f aca="false">((U$187-$H$4)/1000)*$P$53*(($C$8/70)^$AB$53)</f>
        <v>372.7305408</v>
      </c>
      <c r="V193" s="762" t="n">
        <f aca="false">((V$187-$H$4)/1000)*$P$53*(($C$8/70)^$AB$53)</f>
        <v>396.0261996</v>
      </c>
      <c r="W193" s="762" t="n">
        <f aca="false">((W$187-$H$4)/1000)*$P$53*(($C$8/70)^$AB$53)</f>
        <v>419.3218584</v>
      </c>
      <c r="X193" s="762" t="n">
        <f aca="false">((X$187-$H$4)/1000)*$P$53*(($C$8/70)^$AB$53)</f>
        <v>442.6175172</v>
      </c>
      <c r="Y193" s="762" t="n">
        <f aca="false">((Y$187-$H$4)/1000)*$P$53*(($C$8/70)^$AB$53)</f>
        <v>465.913176</v>
      </c>
      <c r="Z193" s="762" t="n">
        <f aca="false">((Z$187-$H$4)/1000)*$P$53*(($C$8/70)^$AB$53)</f>
        <v>489.2088348</v>
      </c>
      <c r="AA193" s="762" t="n">
        <f aca="false">((AA$187-$H$4)/1000)*$P$53*(($C$8/70)^$AB$53)</f>
        <v>512.5044936</v>
      </c>
      <c r="AB193" s="762" t="n">
        <f aca="false">((AB$187-$H$4)/1000)*$P$53*(($C$8/70)^$AB$53)</f>
        <v>535.8001524</v>
      </c>
      <c r="AC193" s="762" t="n">
        <f aca="false">((AC$187-$H$4)/1000)*$P$53*(($C$8/70)^$AB$53)</f>
        <v>559.0958112</v>
      </c>
      <c r="AD193" s="762" t="n">
        <f aca="false">((AD$187-$H$4)/1000)*$P$53*(($C$8/70)^$AB$53)</f>
        <v>582.39147</v>
      </c>
      <c r="AE193" s="762" t="n">
        <f aca="false">((AE$187-$H$4)/1000)*$P$53*(($C$8/70)^$AB$53)</f>
        <v>605.6871288</v>
      </c>
      <c r="AF193" s="762" t="n">
        <f aca="false">((AF$187-$H$4)/1000)*$P$53*(($C$8/70)^$AB$53)</f>
        <v>628.9827876</v>
      </c>
      <c r="AG193" s="762" t="n">
        <f aca="false">((AG$187-$H$4)/1000)*$P$53*(($C$8/70)^$AB$53)</f>
        <v>652.2784464</v>
      </c>
      <c r="AH193" s="762" t="n">
        <f aca="false">((AH$187-$H$4)/1000)*$P$53*(($C$8/70)^$AB$53)</f>
        <v>675.5741052</v>
      </c>
      <c r="AI193" s="762" t="n">
        <f aca="false">((AI$187-$H$4)/1000)*$P$53*(($C$8/70)^$AB$53)</f>
        <v>698.869764</v>
      </c>
      <c r="AJ193" s="762" t="n">
        <f aca="false">((AJ$187-$H$4)/1000)*$P$53*(($C$8/70)^$AB$53)</f>
        <v>722.1654228</v>
      </c>
      <c r="AK193" s="762" t="n">
        <f aca="false">((AK$187-$H$4)/1000)*$P$53*(($C$8/70)^$AB$53)</f>
        <v>745.4610816</v>
      </c>
      <c r="AL193" s="762" t="n">
        <f aca="false">((AL$187-$H$4)/1000)*$P$53*(($C$8/70)^$AB$53)</f>
        <v>768.7567404</v>
      </c>
      <c r="AM193" s="762" t="n">
        <f aca="false">((AM$187-$H$4)/1000)*$P$53*(($C$8/70)^$AB$53)</f>
        <v>792.0523992</v>
      </c>
      <c r="AN193" s="762" t="n">
        <f aca="false">((AN$187-$H$4)/1000)*$P$53*(($C$8/70)^$AB$53)</f>
        <v>815.348058</v>
      </c>
      <c r="AO193" s="762" t="n">
        <f aca="false">((AO$187-$H$4)/1000)*$P$53*(($C$8/70)^$AB$53)</f>
        <v>838.6437168</v>
      </c>
      <c r="AP193" s="762" t="n">
        <f aca="false">((AP$187-$H$4)/1000)*$P$53*(($C$8/70)^$AB$53)</f>
        <v>861.9393756</v>
      </c>
      <c r="AQ193" s="762" t="n">
        <f aca="false">((AQ$187-$H$4)/1000)*$P$53*(($C$8/70)^$AB$53)</f>
        <v>885.2350344</v>
      </c>
      <c r="AR193" s="762" t="n">
        <f aca="false">((AR$187-$H$4)/1000)*$P$53*(($C$8/70)^$AB$53)</f>
        <v>908.5306932</v>
      </c>
      <c r="AS193" s="762" t="n">
        <f aca="false">((AS$187-$H$4)/1000)*$P$53*(($C$8/70)^$AB$53)</f>
        <v>931.826352</v>
      </c>
      <c r="AT193" s="762" t="n">
        <f aca="false">((AT$187-$H$4)/1000)*$P$53*(($C$8/70)^$AB$53)</f>
        <v>955.1220108</v>
      </c>
      <c r="AU193" s="762" t="n">
        <f aca="false">((AU$187-$H$4)/1000)*$P$53*(($C$8/70)^$AB$53)</f>
        <v>978.4176696</v>
      </c>
      <c r="AV193" s="762" t="n">
        <f aca="false">((AV$187-$H$4)/1000)*$P$53*(($C$8/70)^$AB$53)</f>
        <v>1001.7133284</v>
      </c>
      <c r="AW193" s="762" t="n">
        <f aca="false">((AW$187-$H$4)/1000)*$P$53*(($C$8/70)^$AB$53)</f>
        <v>1025.0089872</v>
      </c>
      <c r="AX193" s="762" t="n">
        <f aca="false">((AX$187-$H$4)/1000)*$P$53*(($C$8/70)^$AB$53)</f>
        <v>1048.304646</v>
      </c>
      <c r="AY193" s="762" t="n">
        <f aca="false">((AY$187-$H$4)/1000)*$P$53*(($C$8/70)^$AB$53)</f>
        <v>1071.6003048</v>
      </c>
      <c r="AZ193" s="762" t="n">
        <f aca="false">((AZ$187-$H$4)/1000)*$P$53*(($C$8/70)^$AB$53)</f>
        <v>1094.8959636</v>
      </c>
      <c r="BA193" s="762" t="n">
        <f aca="false">((BA$187-$H$4)/1000)*$P$53*(($C$8/70)^$AB$53)</f>
        <v>1118.1916224</v>
      </c>
      <c r="BB193" s="762" t="n">
        <f aca="false">((BB$187-$H$4)/1000)*$P$53*(($C$8/70)^$AB$53)</f>
        <v>1141.4872812</v>
      </c>
      <c r="BC193" s="762" t="n">
        <f aca="false">((BC$187-$H$4)/1000)*$P$53*(($C$8/70)^$AB$53)</f>
        <v>1164.78294</v>
      </c>
      <c r="BD193" s="762" t="n">
        <f aca="false">((BD$187-$H$4)/1000)*$P$53*(($C$8/70)^$AB$53)</f>
        <v>1188.0785988</v>
      </c>
      <c r="BE193" s="762" t="n">
        <f aca="false">((BE$187-$H$4)/1000)*$P$53*(($C$8/70)^$AB$53)</f>
        <v>1211.3742576</v>
      </c>
      <c r="BF193" s="762" t="n">
        <f aca="false">((BF$187-$H$4)/1000)*$P$53*(($C$8/70)^$AB$53)</f>
        <v>1234.6699164</v>
      </c>
    </row>
    <row r="194" customFormat="false" ht="15.75" hidden="true" customHeight="true" outlineLevel="0" collapsed="false">
      <c r="A194" s="472"/>
      <c r="B194" s="763" t="s">
        <v>375</v>
      </c>
      <c r="C194" s="763"/>
      <c r="D194" s="764"/>
      <c r="E194" s="764"/>
      <c r="F194" s="764"/>
      <c r="G194" s="764"/>
      <c r="H194" s="762" t="n">
        <f aca="false">((H$187-$H$4)/1000)*$Q$53*(($C$8/70)^$AC$53)</f>
        <v>71.9991504225504</v>
      </c>
      <c r="I194" s="762" t="n">
        <f aca="false">((I$187-$H$4)/1000)*$Q$53*(($C$8/70)^$AC$53)</f>
        <v>95.9988672300672</v>
      </c>
      <c r="J194" s="762" t="n">
        <f aca="false">((J$187-$H$4)/1000)*$Q$53*(($C$8/70)^$AC$53)</f>
        <v>119.998584037584</v>
      </c>
      <c r="K194" s="762" t="n">
        <f aca="false">((K$187-$H$4)/1000)*$Q$53*(($C$8/70)^$AC$53)</f>
        <v>143.998300845101</v>
      </c>
      <c r="L194" s="762" t="n">
        <f aca="false">((L$187-$H$4)/1000)*$Q$53*(($C$8/70)^$AC$53)</f>
        <v>167.998017652618</v>
      </c>
      <c r="M194" s="762" t="n">
        <f aca="false">((M$187-$H$4)/1000)*$Q$53*(($C$8/70)^$AC$53)</f>
        <v>191.997734460134</v>
      </c>
      <c r="N194" s="762" t="n">
        <f aca="false">((N$187-$H$4)/1000)*$Q$53*(($C$8/70)^$AC$53)</f>
        <v>215.997451267651</v>
      </c>
      <c r="O194" s="762" t="n">
        <f aca="false">((O$187-$H$4)/1000)*$Q$53*(($C$8/70)^$AC$53)</f>
        <v>239.997168075168</v>
      </c>
      <c r="P194" s="762" t="n">
        <f aca="false">((P$187-$H$4)/1000)*$Q$53*(($C$8/70)^$AC$53)</f>
        <v>263.996884882685</v>
      </c>
      <c r="Q194" s="762" t="n">
        <f aca="false">((Q$187-$H$4)/1000)*$Q$53*(($C$8/70)^$AC$53)</f>
        <v>287.996601690202</v>
      </c>
      <c r="R194" s="762" t="n">
        <f aca="false">((R$187-$H$4)/1000)*$Q$53*(($C$8/70)^$AC$53)</f>
        <v>311.996318497718</v>
      </c>
      <c r="S194" s="762" t="n">
        <f aca="false">((S$187-$H$4)/1000)*$Q$53*(($C$8/70)^$AC$53)</f>
        <v>335.996035305235</v>
      </c>
      <c r="T194" s="762" t="n">
        <f aca="false">((T$187-$H$4)/1000)*$Q$53*(($C$8/70)^$AC$53)</f>
        <v>359.995752112752</v>
      </c>
      <c r="U194" s="762" t="n">
        <f aca="false">((U$187-$H$4)/1000)*$Q$53*(($C$8/70)^$AC$53)</f>
        <v>383.995468920269</v>
      </c>
      <c r="V194" s="762" t="n">
        <f aca="false">((V$187-$H$4)/1000)*$Q$53*(($C$8/70)^$AC$53)</f>
        <v>407.995185727786</v>
      </c>
      <c r="W194" s="762" t="n">
        <f aca="false">((W$187-$H$4)/1000)*$Q$53*(($C$8/70)^$AC$53)</f>
        <v>431.994902535302</v>
      </c>
      <c r="X194" s="762" t="n">
        <f aca="false">((X$187-$H$4)/1000)*$Q$53*(($C$8/70)^$AC$53)</f>
        <v>455.994619342819</v>
      </c>
      <c r="Y194" s="762" t="n">
        <f aca="false">((Y$187-$H$4)/1000)*$Q$53*(($C$8/70)^$AC$53)</f>
        <v>479.994336150336</v>
      </c>
      <c r="Z194" s="762" t="n">
        <f aca="false">((Z$187-$H$4)/1000)*$Q$53*(($C$8/70)^$AC$53)</f>
        <v>503.994052957853</v>
      </c>
      <c r="AA194" s="762" t="n">
        <f aca="false">((AA$187-$H$4)/1000)*$Q$53*(($C$8/70)^$AC$53)</f>
        <v>527.99376976537</v>
      </c>
      <c r="AB194" s="762" t="n">
        <f aca="false">((AB$187-$H$4)/1000)*$Q$53*(($C$8/70)^$AC$53)</f>
        <v>551.993486572886</v>
      </c>
      <c r="AC194" s="762" t="n">
        <f aca="false">((AC$187-$H$4)/1000)*$Q$53*(($C$8/70)^$AC$53)</f>
        <v>575.993203380403</v>
      </c>
      <c r="AD194" s="762" t="n">
        <f aca="false">((AD$187-$H$4)/1000)*$Q$53*(($C$8/70)^$AC$53)</f>
        <v>599.99292018792</v>
      </c>
      <c r="AE194" s="762" t="n">
        <f aca="false">((AE$187-$H$4)/1000)*$Q$53*(($C$8/70)^$AC$53)</f>
        <v>623.992636995437</v>
      </c>
      <c r="AF194" s="762" t="n">
        <f aca="false">((AF$187-$H$4)/1000)*$Q$53*(($C$8/70)^$AC$53)</f>
        <v>647.992353802954</v>
      </c>
      <c r="AG194" s="762" t="n">
        <f aca="false">((AG$187-$H$4)/1000)*$Q$53*(($C$8/70)^$AC$53)</f>
        <v>671.99207061047</v>
      </c>
      <c r="AH194" s="762" t="n">
        <f aca="false">((AH$187-$H$4)/1000)*$Q$53*(($C$8/70)^$AC$53)</f>
        <v>695.991787417987</v>
      </c>
      <c r="AI194" s="762" t="n">
        <f aca="false">((AI$187-$H$4)/1000)*$Q$53*(($C$8/70)^$AC$53)</f>
        <v>719.991504225504</v>
      </c>
      <c r="AJ194" s="762" t="n">
        <f aca="false">((AJ$187-$H$4)/1000)*$Q$53*(($C$8/70)^$AC$53)</f>
        <v>743.991221033021</v>
      </c>
      <c r="AK194" s="762" t="n">
        <f aca="false">((AK$187-$H$4)/1000)*$Q$53*(($C$8/70)^$AC$53)</f>
        <v>767.990937840538</v>
      </c>
      <c r="AL194" s="762" t="n">
        <f aca="false">((AL$187-$H$4)/1000)*$Q$53*(($C$8/70)^$AC$53)</f>
        <v>791.990654648054</v>
      </c>
      <c r="AM194" s="762" t="n">
        <f aca="false">((AM$187-$H$4)/1000)*$Q$53*(($C$8/70)^$AC$53)</f>
        <v>815.990371455571</v>
      </c>
      <c r="AN194" s="762" t="n">
        <f aca="false">((AN$187-$H$4)/1000)*$Q$53*(($C$8/70)^$AC$53)</f>
        <v>839.990088263088</v>
      </c>
      <c r="AO194" s="762" t="n">
        <f aca="false">((AO$187-$H$4)/1000)*$Q$53*(($C$8/70)^$AC$53)</f>
        <v>863.989805070605</v>
      </c>
      <c r="AP194" s="762" t="n">
        <f aca="false">((AP$187-$H$4)/1000)*$Q$53*(($C$8/70)^$AC$53)</f>
        <v>887.989521878122</v>
      </c>
      <c r="AQ194" s="762" t="n">
        <f aca="false">((AQ$187-$H$4)/1000)*$Q$53*(($C$8/70)^$AC$53)</f>
        <v>911.989238685638</v>
      </c>
      <c r="AR194" s="762" t="n">
        <f aca="false">((AR$187-$H$4)/1000)*$Q$53*(($C$8/70)^$AC$53)</f>
        <v>935.988955493155</v>
      </c>
      <c r="AS194" s="762" t="n">
        <f aca="false">((AS$187-$H$4)/1000)*$Q$53*(($C$8/70)^$AC$53)</f>
        <v>959.988672300672</v>
      </c>
      <c r="AT194" s="762" t="n">
        <f aca="false">((AT$187-$H$4)/1000)*$Q$53*(($C$8/70)^$AC$53)</f>
        <v>983.988389108189</v>
      </c>
      <c r="AU194" s="762" t="n">
        <f aca="false">((AU$187-$H$4)/1000)*$Q$53*(($C$8/70)^$AC$53)</f>
        <v>1007.98810591571</v>
      </c>
      <c r="AV194" s="762" t="n">
        <f aca="false">((AV$187-$H$4)/1000)*$Q$53*(($C$8/70)^$AC$53)</f>
        <v>1031.98782272322</v>
      </c>
      <c r="AW194" s="762" t="n">
        <f aca="false">((AW$187-$H$4)/1000)*$Q$53*(($C$8/70)^$AC$53)</f>
        <v>1055.98753953074</v>
      </c>
      <c r="AX194" s="762" t="n">
        <f aca="false">((AX$187-$H$4)/1000)*$Q$53*(($C$8/70)^$AC$53)</f>
        <v>1079.98725633826</v>
      </c>
      <c r="AY194" s="762" t="n">
        <f aca="false">((AY$187-$H$4)/1000)*$Q$53*(($C$8/70)^$AC$53)</f>
        <v>1103.98697314577</v>
      </c>
      <c r="AZ194" s="762" t="n">
        <f aca="false">((AZ$187-$H$4)/1000)*$Q$53*(($C$8/70)^$AC$53)</f>
        <v>1127.98668995329</v>
      </c>
      <c r="BA194" s="762" t="n">
        <f aca="false">((BA$187-$H$4)/1000)*$Q$53*(($C$8/70)^$AC$53)</f>
        <v>1151.98640676081</v>
      </c>
      <c r="BB194" s="762" t="n">
        <f aca="false">((BB$187-$H$4)/1000)*$Q$53*(($C$8/70)^$AC$53)</f>
        <v>1175.98612356832</v>
      </c>
      <c r="BC194" s="762" t="n">
        <f aca="false">((BC$187-$H$4)/1000)*$Q$53*(($C$8/70)^$AC$53)</f>
        <v>1199.98584037584</v>
      </c>
      <c r="BD194" s="762" t="n">
        <f aca="false">((BD$187-$H$4)/1000)*$Q$53*(($C$8/70)^$AC$53)</f>
        <v>1223.98555718336</v>
      </c>
      <c r="BE194" s="762" t="n">
        <f aca="false">((BE$187-$H$4)/1000)*$Q$53*(($C$8/70)^$AC$53)</f>
        <v>1247.98527399087</v>
      </c>
      <c r="BF194" s="762" t="n">
        <f aca="false">((BF$187-$H$4)/1000)*$Q$53*(($C$8/70)^$AC$53)</f>
        <v>1271.98499079839</v>
      </c>
    </row>
    <row r="195" customFormat="false" ht="15.75" hidden="true" customHeight="true" outlineLevel="0" collapsed="false">
      <c r="A195" s="472"/>
      <c r="B195" s="765" t="s">
        <v>376</v>
      </c>
      <c r="C195" s="765"/>
      <c r="D195" s="766"/>
      <c r="E195" s="766"/>
      <c r="F195" s="766"/>
      <c r="G195" s="766"/>
      <c r="H195" s="767" t="n">
        <f aca="false">((H$187-$H$4)/1000)*$R$53*(($C$8/70)^$AD$53)</f>
        <v>93.779136</v>
      </c>
      <c r="I195" s="767" t="n">
        <f aca="false">((I$187-$H$4)/1000)*$R$53*(($C$8/70)^$AD$53)</f>
        <v>125.038848</v>
      </c>
      <c r="J195" s="767" t="n">
        <f aca="false">((J$187-$H$4)/1000)*$R$53*(($C$8/70)^$AD$53)</f>
        <v>156.29856</v>
      </c>
      <c r="K195" s="767" t="n">
        <f aca="false">((K$187-$H$4)/1000)*$R$53*(($C$8/70)^$AD$53)</f>
        <v>187.558272</v>
      </c>
      <c r="L195" s="767" t="n">
        <f aca="false">((L$187-$H$4)/1000)*$R$53*(($C$8/70)^$AD$53)</f>
        <v>218.817984</v>
      </c>
      <c r="M195" s="767" t="n">
        <f aca="false">((M$187-$H$4)/1000)*$R$53*(($C$8/70)^$AD$53)</f>
        <v>250.077696</v>
      </c>
      <c r="N195" s="767" t="n">
        <f aca="false">((N$187-$H$4)/1000)*$R$53*(($C$8/70)^$AD$53)</f>
        <v>281.337408</v>
      </c>
      <c r="O195" s="767" t="n">
        <f aca="false">((O$187-$H$4)/1000)*$R$53*(($C$8/70)^$AD$53)</f>
        <v>312.59712</v>
      </c>
      <c r="P195" s="767" t="n">
        <f aca="false">((P$187-$H$4)/1000)*$R$53*(($C$8/70)^$AD$53)</f>
        <v>343.856832</v>
      </c>
      <c r="Q195" s="767" t="n">
        <f aca="false">((Q$187-$H$4)/1000)*$R$53*(($C$8/70)^$AD$53)</f>
        <v>375.116544</v>
      </c>
      <c r="R195" s="767" t="n">
        <f aca="false">((R$187-$H$4)/1000)*$R$53*(($C$8/70)^$AD$53)</f>
        <v>406.376256</v>
      </c>
      <c r="S195" s="767" t="n">
        <f aca="false">((S$187-$H$4)/1000)*$R$53*(($C$8/70)^$AD$53)</f>
        <v>437.635968</v>
      </c>
      <c r="T195" s="767" t="n">
        <f aca="false">((T$187-$H$4)/1000)*$R$53*(($C$8/70)^$AD$53)</f>
        <v>468.89568</v>
      </c>
      <c r="U195" s="767" t="n">
        <f aca="false">((U$187-$H$4)/1000)*$R$53*(($C$8/70)^$AD$53)</f>
        <v>500.155392</v>
      </c>
      <c r="V195" s="767" t="n">
        <f aca="false">((V$187-$H$4)/1000)*$R$53*(($C$8/70)^$AD$53)</f>
        <v>531.415104</v>
      </c>
      <c r="W195" s="767" t="n">
        <f aca="false">((W$187-$H$4)/1000)*$R$53*(($C$8/70)^$AD$53)</f>
        <v>562.674816</v>
      </c>
      <c r="X195" s="767" t="n">
        <f aca="false">((X$187-$H$4)/1000)*$R$53*(($C$8/70)^$AD$53)</f>
        <v>593.934528</v>
      </c>
      <c r="Y195" s="767" t="n">
        <f aca="false">((Y$187-$H$4)/1000)*$R$53*(($C$8/70)^$AD$53)</f>
        <v>625.19424</v>
      </c>
      <c r="Z195" s="767" t="n">
        <f aca="false">((Z$187-$H$4)/1000)*$R$53*(($C$8/70)^$AD$53)</f>
        <v>656.453952</v>
      </c>
      <c r="AA195" s="767" t="n">
        <f aca="false">((AA$187-$H$4)/1000)*$R$53*(($C$8/70)^$AD$53)</f>
        <v>687.713664</v>
      </c>
      <c r="AB195" s="767" t="n">
        <f aca="false">((AB$187-$H$4)/1000)*$R$53*(($C$8/70)^$AD$53)</f>
        <v>718.973376</v>
      </c>
      <c r="AC195" s="767" t="n">
        <f aca="false">((AC$187-$H$4)/1000)*$R$53*(($C$8/70)^$AD$53)</f>
        <v>750.233088</v>
      </c>
      <c r="AD195" s="767" t="n">
        <f aca="false">((AD$187-$H$4)/1000)*$R$53*(($C$8/70)^$AD$53)</f>
        <v>781.4928</v>
      </c>
      <c r="AE195" s="767" t="n">
        <f aca="false">((AE$187-$H$4)/1000)*$R$53*(($C$8/70)^$AD$53)</f>
        <v>812.752512</v>
      </c>
      <c r="AF195" s="767" t="n">
        <f aca="false">((AF$187-$H$4)/1000)*$R$53*(($C$8/70)^$AD$53)</f>
        <v>844.012224</v>
      </c>
      <c r="AG195" s="767" t="n">
        <f aca="false">((AG$187-$H$4)/1000)*$R$53*(($C$8/70)^$AD$53)</f>
        <v>875.271936</v>
      </c>
      <c r="AH195" s="767" t="n">
        <f aca="false">((AH$187-$H$4)/1000)*$R$53*(($C$8/70)^$AD$53)</f>
        <v>906.531648</v>
      </c>
      <c r="AI195" s="767" t="n">
        <f aca="false">((AI$187-$H$4)/1000)*$R$53*(($C$8/70)^$AD$53)</f>
        <v>937.79136</v>
      </c>
      <c r="AJ195" s="767" t="n">
        <f aca="false">((AJ$187-$H$4)/1000)*$R$53*(($C$8/70)^$AD$53)</f>
        <v>969.051072</v>
      </c>
      <c r="AK195" s="767" t="n">
        <f aca="false">((AK$187-$H$4)/1000)*$R$53*(($C$8/70)^$AD$53)</f>
        <v>1000.310784</v>
      </c>
      <c r="AL195" s="767" t="n">
        <f aca="false">((AL$187-$H$4)/1000)*$R$53*(($C$8/70)^$AD$53)</f>
        <v>1031.570496</v>
      </c>
      <c r="AM195" s="767" t="n">
        <f aca="false">((AM$187-$H$4)/1000)*$R$53*(($C$8/70)^$AD$53)</f>
        <v>1062.830208</v>
      </c>
      <c r="AN195" s="767" t="n">
        <f aca="false">((AN$187-$H$4)/1000)*$R$53*(($C$8/70)^$AD$53)</f>
        <v>1094.08992</v>
      </c>
      <c r="AO195" s="767" t="n">
        <f aca="false">((AO$187-$H$4)/1000)*$R$53*(($C$8/70)^$AD$53)</f>
        <v>1125.349632</v>
      </c>
      <c r="AP195" s="767" t="n">
        <f aca="false">((AP$187-$H$4)/1000)*$R$53*(($C$8/70)^$AD$53)</f>
        <v>1156.609344</v>
      </c>
      <c r="AQ195" s="767" t="n">
        <f aca="false">((AQ$187-$H$4)/1000)*$R$53*(($C$8/70)^$AD$53)</f>
        <v>1187.869056</v>
      </c>
      <c r="AR195" s="767" t="n">
        <f aca="false">((AR$187-$H$4)/1000)*$R$53*(($C$8/70)^$AD$53)</f>
        <v>1219.128768</v>
      </c>
      <c r="AS195" s="767" t="n">
        <f aca="false">((AS$187-$H$4)/1000)*$R$53*(($C$8/70)^$AD$53)</f>
        <v>1250.38848</v>
      </c>
      <c r="AT195" s="767" t="n">
        <f aca="false">((AT$187-$H$4)/1000)*$R$53*(($C$8/70)^$AD$53)</f>
        <v>1281.648192</v>
      </c>
      <c r="AU195" s="767" t="n">
        <f aca="false">((AU$187-$H$4)/1000)*$R$53*(($C$8/70)^$AD$53)</f>
        <v>1312.907904</v>
      </c>
      <c r="AV195" s="767" t="n">
        <f aca="false">((AV$187-$H$4)/1000)*$R$53*(($C$8/70)^$AD$53)</f>
        <v>1344.167616</v>
      </c>
      <c r="AW195" s="767" t="n">
        <f aca="false">((AW$187-$H$4)/1000)*$R$53*(($C$8/70)^$AD$53)</f>
        <v>1375.427328</v>
      </c>
      <c r="AX195" s="767" t="n">
        <f aca="false">((AX$187-$H$4)/1000)*$R$53*(($C$8/70)^$AD$53)</f>
        <v>1406.68704</v>
      </c>
      <c r="AY195" s="767" t="n">
        <f aca="false">((AY$187-$H$4)/1000)*$R$53*(($C$8/70)^$AD$53)</f>
        <v>1437.946752</v>
      </c>
      <c r="AZ195" s="767" t="n">
        <f aca="false">((AZ$187-$H$4)/1000)*$R$53*(($C$8/70)^$AD$53)</f>
        <v>1469.206464</v>
      </c>
      <c r="BA195" s="767" t="n">
        <f aca="false">((BA$187-$H$4)/1000)*$R$53*(($C$8/70)^$AD$53)</f>
        <v>1500.466176</v>
      </c>
      <c r="BB195" s="767" t="n">
        <f aca="false">((BB$187-$H$4)/1000)*$R$53*(($C$8/70)^$AD$53)</f>
        <v>1531.725888</v>
      </c>
      <c r="BC195" s="767" t="n">
        <f aca="false">((BC$187-$H$4)/1000)*$R$53*(($C$8/70)^$AD$53)</f>
        <v>1562.9856</v>
      </c>
      <c r="BD195" s="767" t="n">
        <f aca="false">((BD$187-$H$4)/1000)*$R$53*(($C$8/70)^$AD$53)</f>
        <v>1594.245312</v>
      </c>
      <c r="BE195" s="767" t="n">
        <f aca="false">((BE$187-$H$4)/1000)*$R$53*(($C$8/70)^$AD$53)</f>
        <v>1625.505024</v>
      </c>
      <c r="BF195" s="767" t="n">
        <f aca="false">((BF$187-$H$4)/1000)*$R$53*(($C$8/70)^$AD$53)</f>
        <v>1656.764736</v>
      </c>
    </row>
    <row r="196" customFormat="false" ht="15" hidden="true" customHeight="false" outlineLevel="0" collapsed="false">
      <c r="A196" s="472"/>
      <c r="B196" s="768" t="s">
        <v>377</v>
      </c>
      <c r="C196" s="768"/>
      <c r="D196" s="769"/>
      <c r="E196" s="769"/>
      <c r="F196" s="769"/>
      <c r="G196" s="769"/>
      <c r="H196" s="770" t="n">
        <f aca="false">((H$187-$H$4)/1000)*$K$54*(($C$8/70)^$W$54)</f>
        <v>44.00694</v>
      </c>
      <c r="I196" s="770" t="n">
        <f aca="false">((I$187-$H$4)/1000)*$K$54*(($C$8/70)^$W$54)</f>
        <v>58.67592</v>
      </c>
      <c r="J196" s="770" t="n">
        <f aca="false">((J$187-$H$4)/1000)*$K$54*(($C$8/70)^$W$54)</f>
        <v>73.3449</v>
      </c>
      <c r="K196" s="770" t="n">
        <f aca="false">((K$187-$H$4)/1000)*$K$54*(($C$8/70)^$W$54)</f>
        <v>88.01388</v>
      </c>
      <c r="L196" s="770" t="n">
        <f aca="false">((L$187-$H$4)/1000)*$K$54*(($C$8/70)^$W$54)</f>
        <v>102.68286</v>
      </c>
      <c r="M196" s="770" t="n">
        <f aca="false">((M$187-$H$4)/1000)*$K$54*(($C$8/70)^$W$54)</f>
        <v>117.35184</v>
      </c>
      <c r="N196" s="770" t="n">
        <f aca="false">((N$187-$H$4)/1000)*$K$54*(($C$8/70)^$W$54)</f>
        <v>132.02082</v>
      </c>
      <c r="O196" s="770" t="n">
        <f aca="false">((O$187-$H$4)/1000)*$K$54*(($C$8/70)^$W$54)</f>
        <v>146.6898</v>
      </c>
      <c r="P196" s="770" t="n">
        <f aca="false">((P$187-$H$4)/1000)*$K$54*(($C$8/70)^$W$54)</f>
        <v>161.35878</v>
      </c>
      <c r="Q196" s="770" t="n">
        <f aca="false">((Q$187-$H$4)/1000)*$K$54*(($C$8/70)^$W$54)</f>
        <v>176.02776</v>
      </c>
      <c r="R196" s="770" t="n">
        <f aca="false">((R$187-$H$4)/1000)*$K$54*(($C$8/70)^$W$54)</f>
        <v>190.69674</v>
      </c>
      <c r="S196" s="770" t="n">
        <f aca="false">((S$187-$H$4)/1000)*$K$54*(($C$8/70)^$W$54)</f>
        <v>205.36572</v>
      </c>
      <c r="T196" s="770" t="n">
        <f aca="false">((T$187-$H$4)/1000)*$K$54*(($C$8/70)^$W$54)</f>
        <v>220.0347</v>
      </c>
      <c r="U196" s="770" t="n">
        <f aca="false">((U$187-$H$4)/1000)*$K$54*(($C$8/70)^$W$54)</f>
        <v>234.70368</v>
      </c>
      <c r="V196" s="770" t="n">
        <f aca="false">((V$187-$H$4)/1000)*$K$54*(($C$8/70)^$W$54)</f>
        <v>249.37266</v>
      </c>
      <c r="W196" s="770" t="n">
        <f aca="false">((W$187-$H$4)/1000)*$K$54*(($C$8/70)^$W$54)</f>
        <v>264.04164</v>
      </c>
      <c r="X196" s="770" t="n">
        <f aca="false">((X$187-$H$4)/1000)*$K$54*(($C$8/70)^$W$54)</f>
        <v>278.71062</v>
      </c>
      <c r="Y196" s="770" t="n">
        <f aca="false">((Y$187-$H$4)/1000)*$K$54*(($C$8/70)^$W$54)</f>
        <v>293.3796</v>
      </c>
      <c r="Z196" s="770" t="n">
        <f aca="false">((Z$187-$H$4)/1000)*$K$54*(($C$8/70)^$W$54)</f>
        <v>308.04858</v>
      </c>
      <c r="AA196" s="770" t="n">
        <f aca="false">((AA$187-$H$4)/1000)*$K$54*(($C$8/70)^$W$54)</f>
        <v>322.71756</v>
      </c>
      <c r="AB196" s="770" t="n">
        <f aca="false">((AB$187-$H$4)/1000)*$K$54*(($C$8/70)^$W$54)</f>
        <v>337.38654</v>
      </c>
      <c r="AC196" s="770" t="n">
        <f aca="false">((AC$187-$H$4)/1000)*$K$54*(($C$8/70)^$W$54)</f>
        <v>352.05552</v>
      </c>
      <c r="AD196" s="770" t="n">
        <f aca="false">((AD$187-$H$4)/1000)*$K$54*(($C$8/70)^$W$54)</f>
        <v>366.7245</v>
      </c>
      <c r="AE196" s="770" t="n">
        <f aca="false">((AE$187-$H$4)/1000)*$K$54*(($C$8/70)^$W$54)</f>
        <v>381.39348</v>
      </c>
      <c r="AF196" s="770" t="n">
        <f aca="false">((AF$187-$H$4)/1000)*$K$54*(($C$8/70)^$W$54)</f>
        <v>396.06246</v>
      </c>
      <c r="AG196" s="770" t="n">
        <f aca="false">((AG$187-$H$4)/1000)*$K$54*(($C$8/70)^$W$54)</f>
        <v>410.73144</v>
      </c>
      <c r="AH196" s="770" t="n">
        <f aca="false">((AH$187-$H$4)/1000)*$K$54*(($C$8/70)^$W$54)</f>
        <v>425.40042</v>
      </c>
      <c r="AI196" s="770" t="n">
        <f aca="false">((AI$187-$H$4)/1000)*$K$54*(($C$8/70)^$W$54)</f>
        <v>440.0694</v>
      </c>
      <c r="AJ196" s="770" t="n">
        <f aca="false">((AJ$187-$H$4)/1000)*$K$54*(($C$8/70)^$W$54)</f>
        <v>454.73838</v>
      </c>
      <c r="AK196" s="770" t="n">
        <f aca="false">((AK$187-$H$4)/1000)*$K$54*(($C$8/70)^$W$54)</f>
        <v>469.40736</v>
      </c>
      <c r="AL196" s="770" t="n">
        <f aca="false">((AL$187-$H$4)/1000)*$K$54*(($C$8/70)^$W$54)</f>
        <v>484.07634</v>
      </c>
      <c r="AM196" s="770" t="n">
        <f aca="false">((AM$187-$H$4)/1000)*$K$54*(($C$8/70)^$W$54)</f>
        <v>498.74532</v>
      </c>
      <c r="AN196" s="770" t="n">
        <f aca="false">((AN$187-$H$4)/1000)*$K$54*(($C$8/70)^$W$54)</f>
        <v>513.4143</v>
      </c>
      <c r="AO196" s="770" t="n">
        <f aca="false">((AO$187-$H$4)/1000)*$K$54*(($C$8/70)^$W$54)</f>
        <v>528.08328</v>
      </c>
      <c r="AP196" s="770" t="n">
        <f aca="false">((AP$187-$H$4)/1000)*$K$54*(($C$8/70)^$W$54)</f>
        <v>542.75226</v>
      </c>
      <c r="AQ196" s="770" t="n">
        <f aca="false">((AQ$187-$H$4)/1000)*$K$54*(($C$8/70)^$W$54)</f>
        <v>557.42124</v>
      </c>
      <c r="AR196" s="770" t="n">
        <f aca="false">((AR$187-$H$4)/1000)*$K$54*(($C$8/70)^$W$54)</f>
        <v>572.09022</v>
      </c>
      <c r="AS196" s="770" t="n">
        <f aca="false">((AS$187-$H$4)/1000)*$K$54*(($C$8/70)^$W$54)</f>
        <v>586.7592</v>
      </c>
      <c r="AT196" s="770" t="n">
        <f aca="false">((AT$187-$H$4)/1000)*$K$54*(($C$8/70)^$W$54)</f>
        <v>601.42818</v>
      </c>
      <c r="AU196" s="770" t="n">
        <f aca="false">((AU$187-$H$4)/1000)*$K$54*(($C$8/70)^$W$54)</f>
        <v>616.09716</v>
      </c>
      <c r="AV196" s="770" t="n">
        <f aca="false">((AV$187-$H$4)/1000)*$K$54*(($C$8/70)^$W$54)</f>
        <v>630.76614</v>
      </c>
      <c r="AW196" s="770" t="n">
        <f aca="false">((AW$187-$H$4)/1000)*$K$54*(($C$8/70)^$W$54)</f>
        <v>645.43512</v>
      </c>
      <c r="AX196" s="770" t="n">
        <f aca="false">((AX$187-$H$4)/1000)*$K$54*(($C$8/70)^$W$54)</f>
        <v>660.1041</v>
      </c>
      <c r="AY196" s="770" t="n">
        <f aca="false">((AY$187-$H$4)/1000)*$K$54*(($C$8/70)^$W$54)</f>
        <v>674.77308</v>
      </c>
      <c r="AZ196" s="770" t="n">
        <f aca="false">((AZ$187-$H$4)/1000)*$K$54*(($C$8/70)^$W$54)</f>
        <v>689.44206</v>
      </c>
      <c r="BA196" s="770" t="n">
        <f aca="false">((BA$187-$H$4)/1000)*$K$54*(($C$8/70)^$W$54)</f>
        <v>704.11104</v>
      </c>
      <c r="BB196" s="770" t="n">
        <f aca="false">((BB$187-$H$4)/1000)*$K$54*(($C$8/70)^$W$54)</f>
        <v>718.78002</v>
      </c>
      <c r="BC196" s="770" t="n">
        <f aca="false">((BC$187-$H$4)/1000)*$K$54*(($C$8/70)^$W$54)</f>
        <v>733.449</v>
      </c>
      <c r="BD196" s="770" t="n">
        <f aca="false">((BD$187-$H$4)/1000)*$K$54*(($C$8/70)^$W$54)</f>
        <v>748.11798</v>
      </c>
      <c r="BE196" s="770" t="n">
        <f aca="false">((BE$187-$H$4)/1000)*$K$54*(($C$8/70)^$W$54)</f>
        <v>762.78696</v>
      </c>
      <c r="BF196" s="770" t="n">
        <f aca="false">((BF$187-$H$4)/1000)*$K$54*(($C$8/70)^$W$54)</f>
        <v>777.45594</v>
      </c>
    </row>
    <row r="197" customFormat="false" ht="15" hidden="false" customHeight="false" outlineLevel="0" collapsed="false">
      <c r="A197" s="472"/>
      <c r="B197" s="771" t="s">
        <v>378</v>
      </c>
      <c r="C197" s="771"/>
      <c r="D197" s="772"/>
      <c r="E197" s="772"/>
      <c r="F197" s="772"/>
      <c r="G197" s="772"/>
      <c r="H197" s="773" t="n">
        <f aca="false">((H$187-$H$4)/1000)*$L$54*(($C$8/70)^$X$54)</f>
        <v>49.446</v>
      </c>
      <c r="I197" s="773" t="n">
        <f aca="false">((I$187-$H$4)/1000)*$L$54*(($C$8/70)^$X$54)</f>
        <v>65.928</v>
      </c>
      <c r="J197" s="773" t="n">
        <f aca="false">((J$187-$H$4)/1000)*$L$54*(($C$8/70)^$X$54)</f>
        <v>82.41</v>
      </c>
      <c r="K197" s="773" t="n">
        <f aca="false">((K$187-$H$4)/1000)*$L$54*(($C$8/70)^$X$54)</f>
        <v>98.892</v>
      </c>
      <c r="L197" s="773" t="n">
        <f aca="false">((L$187-$H$4)/1000)*$L$54*(($C$8/70)^$X$54)</f>
        <v>115.374</v>
      </c>
      <c r="M197" s="773" t="n">
        <f aca="false">((M$187-$H$4)/1000)*$L$54*(($C$8/70)^$X$54)</f>
        <v>131.856</v>
      </c>
      <c r="N197" s="773" t="n">
        <f aca="false">((N$187-$H$4)/1000)*$L$54*(($C$8/70)^$X$54)</f>
        <v>148.338</v>
      </c>
      <c r="O197" s="773" t="n">
        <f aca="false">((O$187-$H$4)/1000)*$L$54*(($C$8/70)^$X$54)</f>
        <v>164.82</v>
      </c>
      <c r="P197" s="773" t="n">
        <f aca="false">((P$187-$H$4)/1000)*$L$54*(($C$8/70)^$X$54)</f>
        <v>181.302</v>
      </c>
      <c r="Q197" s="773" t="n">
        <f aca="false">((Q$187-$H$4)/1000)*$L$54*(($C$8/70)^$X$54)</f>
        <v>197.784</v>
      </c>
      <c r="R197" s="773" t="n">
        <f aca="false">((R$187-$H$4)/1000)*$L$54*(($C$8/70)^$X$54)</f>
        <v>214.266</v>
      </c>
      <c r="S197" s="773" t="n">
        <f aca="false">((S$187-$H$4)/1000)*$L$54*(($C$8/70)^$X$54)</f>
        <v>230.748</v>
      </c>
      <c r="T197" s="773" t="n">
        <f aca="false">((T$187-$H$4)/1000)*$L$54*(($C$8/70)^$X$54)</f>
        <v>247.23</v>
      </c>
      <c r="U197" s="773" t="n">
        <f aca="false">((U$187-$H$4)/1000)*$L$54*(($C$8/70)^$X$54)</f>
        <v>263.712</v>
      </c>
      <c r="V197" s="773" t="n">
        <f aca="false">((V$187-$H$4)/1000)*$L$54*(($C$8/70)^$X$54)</f>
        <v>280.194</v>
      </c>
      <c r="W197" s="773" t="n">
        <f aca="false">((W$187-$H$4)/1000)*$L$54*(($C$8/70)^$X$54)</f>
        <v>296.676</v>
      </c>
      <c r="X197" s="773" t="n">
        <f aca="false">((X$187-$H$4)/1000)*$L$54*(($C$8/70)^$X$54)</f>
        <v>313.158</v>
      </c>
      <c r="Y197" s="773" t="n">
        <f aca="false">((Y$187-$H$4)/1000)*$L$54*(($C$8/70)^$X$54)</f>
        <v>329.64</v>
      </c>
      <c r="Z197" s="773" t="n">
        <f aca="false">((Z$187-$H$4)/1000)*$L$54*(($C$8/70)^$X$54)</f>
        <v>346.122</v>
      </c>
      <c r="AA197" s="773" t="n">
        <f aca="false">((AA$187-$H$4)/1000)*$L$54*(($C$8/70)^$X$54)</f>
        <v>362.604</v>
      </c>
      <c r="AB197" s="773" t="n">
        <f aca="false">((AB$187-$H$4)/1000)*$L$54*(($C$8/70)^$X$54)</f>
        <v>379.086</v>
      </c>
      <c r="AC197" s="773" t="n">
        <f aca="false">((AC$187-$H$4)/1000)*$L$54*(($C$8/70)^$X$54)</f>
        <v>395.568</v>
      </c>
      <c r="AD197" s="773" t="n">
        <f aca="false">((AD$187-$H$4)/1000)*$L$54*(($C$8/70)^$X$54)</f>
        <v>412.05</v>
      </c>
      <c r="AE197" s="773" t="n">
        <f aca="false">((AE$187-$H$4)/1000)*$L$54*(($C$8/70)^$X$54)</f>
        <v>428.532</v>
      </c>
      <c r="AF197" s="773" t="n">
        <f aca="false">((AF$187-$H$4)/1000)*$L$54*(($C$8/70)^$X$54)</f>
        <v>445.014</v>
      </c>
      <c r="AG197" s="773" t="n">
        <f aca="false">((AG$187-$H$4)/1000)*$L$54*(($C$8/70)^$X$54)</f>
        <v>461.496</v>
      </c>
      <c r="AH197" s="773" t="n">
        <f aca="false">((AH$187-$H$4)/1000)*$L$54*(($C$8/70)^$X$54)</f>
        <v>477.978</v>
      </c>
      <c r="AI197" s="773" t="n">
        <f aca="false">((AI$187-$H$4)/1000)*$L$54*(($C$8/70)^$X$54)</f>
        <v>494.46</v>
      </c>
      <c r="AJ197" s="773" t="n">
        <f aca="false">((AJ$187-$H$4)/1000)*$L$54*(($C$8/70)^$X$54)</f>
        <v>510.942</v>
      </c>
      <c r="AK197" s="773" t="n">
        <f aca="false">((AK$187-$H$4)/1000)*$L$54*(($C$8/70)^$X$54)</f>
        <v>527.424</v>
      </c>
      <c r="AL197" s="773" t="n">
        <f aca="false">((AL$187-$H$4)/1000)*$L$54*(($C$8/70)^$X$54)</f>
        <v>543.906</v>
      </c>
      <c r="AM197" s="773" t="n">
        <f aca="false">((AM$187-$H$4)/1000)*$L$54*(($C$8/70)^$X$54)</f>
        <v>560.388</v>
      </c>
      <c r="AN197" s="773" t="n">
        <f aca="false">((AN$187-$H$4)/1000)*$L$54*(($C$8/70)^$X$54)</f>
        <v>576.87</v>
      </c>
      <c r="AO197" s="773" t="n">
        <f aca="false">((AO$187-$H$4)/1000)*$L$54*(($C$8/70)^$X$54)</f>
        <v>593.352</v>
      </c>
      <c r="AP197" s="773" t="n">
        <f aca="false">((AP$187-$H$4)/1000)*$L$54*(($C$8/70)^$X$54)</f>
        <v>609.834</v>
      </c>
      <c r="AQ197" s="773" t="n">
        <f aca="false">((AQ$187-$H$4)/1000)*$L$54*(($C$8/70)^$X$54)</f>
        <v>626.316</v>
      </c>
      <c r="AR197" s="773" t="n">
        <f aca="false">((AR$187-$H$4)/1000)*$L$54*(($C$8/70)^$X$54)</f>
        <v>642.798</v>
      </c>
      <c r="AS197" s="773" t="n">
        <f aca="false">((AS$187-$H$4)/1000)*$L$54*(($C$8/70)^$X$54)</f>
        <v>659.28</v>
      </c>
      <c r="AT197" s="773" t="n">
        <f aca="false">((AT$187-$H$4)/1000)*$L$54*(($C$8/70)^$X$54)</f>
        <v>675.762</v>
      </c>
      <c r="AU197" s="773" t="n">
        <f aca="false">((AU$187-$H$4)/1000)*$L$54*(($C$8/70)^$X$54)</f>
        <v>692.244</v>
      </c>
      <c r="AV197" s="773" t="n">
        <f aca="false">((AV$187-$H$4)/1000)*$L$54*(($C$8/70)^$X$54)</f>
        <v>708.726</v>
      </c>
      <c r="AW197" s="773" t="n">
        <f aca="false">((AW$187-$H$4)/1000)*$L$54*(($C$8/70)^$X$54)</f>
        <v>725.208</v>
      </c>
      <c r="AX197" s="773" t="n">
        <f aca="false">((AX$187-$H$4)/1000)*$L$54*(($C$8/70)^$X$54)</f>
        <v>741.69</v>
      </c>
      <c r="AY197" s="773" t="n">
        <f aca="false">((AY$187-$H$4)/1000)*$L$54*(($C$8/70)^$X$54)</f>
        <v>758.172</v>
      </c>
      <c r="AZ197" s="773" t="n">
        <f aca="false">((AZ$187-$H$4)/1000)*$L$54*(($C$8/70)^$X$54)</f>
        <v>774.654</v>
      </c>
      <c r="BA197" s="773" t="n">
        <f aca="false">((BA$187-$H$4)/1000)*$L$54*(($C$8/70)^$X$54)</f>
        <v>791.136</v>
      </c>
      <c r="BB197" s="773" t="n">
        <f aca="false">((BB$187-$H$4)/1000)*$L$54*(($C$8/70)^$X$54)</f>
        <v>807.618</v>
      </c>
      <c r="BC197" s="773" t="n">
        <f aca="false">((BC$187-$H$4)/1000)*$L$54*(($C$8/70)^$X$54)</f>
        <v>824.1</v>
      </c>
      <c r="BD197" s="773" t="n">
        <f aca="false">((BD$187-$H$4)/1000)*$L$54*(($C$8/70)^$X$54)</f>
        <v>840.582</v>
      </c>
      <c r="BE197" s="773" t="n">
        <f aca="false">((BE$187-$H$4)/1000)*$L$54*(($C$8/70)^$X$54)</f>
        <v>857.064</v>
      </c>
      <c r="BF197" s="773" t="n">
        <f aca="false">((BF$187-$H$4)/1000)*$L$54*(($C$8/70)^$X$54)</f>
        <v>873.546</v>
      </c>
    </row>
    <row r="198" customFormat="false" ht="15" hidden="false" customHeight="false" outlineLevel="0" collapsed="false">
      <c r="A198" s="472"/>
      <c r="B198" s="771" t="s">
        <v>379</v>
      </c>
      <c r="C198" s="771"/>
      <c r="D198" s="772"/>
      <c r="E198" s="772"/>
      <c r="F198" s="772"/>
      <c r="G198" s="772"/>
      <c r="H198" s="773" t="n">
        <f aca="false">((H$187-$H$4)/1000)*$M$54*(($C$8/70)^$Y$54)</f>
        <v>65.5344</v>
      </c>
      <c r="I198" s="773" t="n">
        <f aca="false">((I$187-$H$4)/1000)*$M$54*(($C$8/70)^$Y$54)</f>
        <v>87.3792</v>
      </c>
      <c r="J198" s="773" t="n">
        <f aca="false">((J$187-$H$4)/1000)*$M$54*(($C$8/70)^$Y$54)</f>
        <v>109.224</v>
      </c>
      <c r="K198" s="773" t="n">
        <f aca="false">((K$187-$H$4)/1000)*$M$54*(($C$8/70)^$Y$54)</f>
        <v>131.0688</v>
      </c>
      <c r="L198" s="773" t="n">
        <f aca="false">((L$187-$H$4)/1000)*$M$54*(($C$8/70)^$Y$54)</f>
        <v>152.9136</v>
      </c>
      <c r="M198" s="773" t="n">
        <f aca="false">((M$187-$H$4)/1000)*$M$54*(($C$8/70)^$Y$54)</f>
        <v>174.7584</v>
      </c>
      <c r="N198" s="773" t="n">
        <f aca="false">((N$187-$H$4)/1000)*$M$54*(($C$8/70)^$Y$54)</f>
        <v>196.6032</v>
      </c>
      <c r="O198" s="773" t="n">
        <f aca="false">((O$187-$H$4)/1000)*$M$54*(($C$8/70)^$Y$54)</f>
        <v>218.448</v>
      </c>
      <c r="P198" s="773" t="n">
        <f aca="false">((P$187-$H$4)/1000)*$M$54*(($C$8/70)^$Y$54)</f>
        <v>240.2928</v>
      </c>
      <c r="Q198" s="773" t="n">
        <f aca="false">((Q$187-$H$4)/1000)*$M$54*(($C$8/70)^$Y$54)</f>
        <v>262.1376</v>
      </c>
      <c r="R198" s="773" t="n">
        <f aca="false">((R$187-$H$4)/1000)*$M$54*(($C$8/70)^$Y$54)</f>
        <v>283.9824</v>
      </c>
      <c r="S198" s="773" t="n">
        <f aca="false">((S$187-$H$4)/1000)*$M$54*(($C$8/70)^$Y$54)</f>
        <v>305.8272</v>
      </c>
      <c r="T198" s="773" t="n">
        <f aca="false">((T$187-$H$4)/1000)*$M$54*(($C$8/70)^$Y$54)</f>
        <v>327.672</v>
      </c>
      <c r="U198" s="773" t="n">
        <f aca="false">((U$187-$H$4)/1000)*$M$54*(($C$8/70)^$Y$54)</f>
        <v>349.5168</v>
      </c>
      <c r="V198" s="773" t="n">
        <f aca="false">((V$187-$H$4)/1000)*$M$54*(($C$8/70)^$Y$54)</f>
        <v>371.3616</v>
      </c>
      <c r="W198" s="773" t="n">
        <f aca="false">((W$187-$H$4)/1000)*$M$54*(($C$8/70)^$Y$54)</f>
        <v>393.2064</v>
      </c>
      <c r="X198" s="773" t="n">
        <f aca="false">((X$187-$H$4)/1000)*$M$54*(($C$8/70)^$Y$54)</f>
        <v>415.0512</v>
      </c>
      <c r="Y198" s="773" t="n">
        <f aca="false">((Y$187-$H$4)/1000)*$M$54*(($C$8/70)^$Y$54)</f>
        <v>436.896</v>
      </c>
      <c r="Z198" s="773" t="n">
        <f aca="false">((Z$187-$H$4)/1000)*$M$54*(($C$8/70)^$Y$54)</f>
        <v>458.7408</v>
      </c>
      <c r="AA198" s="773" t="n">
        <f aca="false">((AA$187-$H$4)/1000)*$M$54*(($C$8/70)^$Y$54)</f>
        <v>480.5856</v>
      </c>
      <c r="AB198" s="773" t="n">
        <f aca="false">((AB$187-$H$4)/1000)*$M$54*(($C$8/70)^$Y$54)</f>
        <v>502.4304</v>
      </c>
      <c r="AC198" s="773" t="n">
        <f aca="false">((AC$187-$H$4)/1000)*$M$54*(($C$8/70)^$Y$54)</f>
        <v>524.2752</v>
      </c>
      <c r="AD198" s="773" t="n">
        <f aca="false">((AD$187-$H$4)/1000)*$M$54*(($C$8/70)^$Y$54)</f>
        <v>546.12</v>
      </c>
      <c r="AE198" s="773" t="n">
        <f aca="false">((AE$187-$H$4)/1000)*$M$54*(($C$8/70)^$Y$54)</f>
        <v>567.9648</v>
      </c>
      <c r="AF198" s="773" t="n">
        <f aca="false">((AF$187-$H$4)/1000)*$M$54*(($C$8/70)^$Y$54)</f>
        <v>589.8096</v>
      </c>
      <c r="AG198" s="773" t="n">
        <f aca="false">((AG$187-$H$4)/1000)*$M$54*(($C$8/70)^$Y$54)</f>
        <v>611.6544</v>
      </c>
      <c r="AH198" s="773" t="n">
        <f aca="false">((AH$187-$H$4)/1000)*$M$54*(($C$8/70)^$Y$54)</f>
        <v>633.4992</v>
      </c>
      <c r="AI198" s="773" t="n">
        <f aca="false">((AI$187-$H$4)/1000)*$M$54*(($C$8/70)^$Y$54)</f>
        <v>655.344</v>
      </c>
      <c r="AJ198" s="773" t="n">
        <f aca="false">((AJ$187-$H$4)/1000)*$M$54*(($C$8/70)^$Y$54)</f>
        <v>677.1888</v>
      </c>
      <c r="AK198" s="773" t="n">
        <f aca="false">((AK$187-$H$4)/1000)*$M$54*(($C$8/70)^$Y$54)</f>
        <v>699.0336</v>
      </c>
      <c r="AL198" s="773" t="n">
        <f aca="false">((AL$187-$H$4)/1000)*$M$54*(($C$8/70)^$Y$54)</f>
        <v>720.8784</v>
      </c>
      <c r="AM198" s="773" t="n">
        <f aca="false">((AM$187-$H$4)/1000)*$M$54*(($C$8/70)^$Y$54)</f>
        <v>742.7232</v>
      </c>
      <c r="AN198" s="773" t="n">
        <f aca="false">((AN$187-$H$4)/1000)*$M$54*(($C$8/70)^$Y$54)</f>
        <v>764.568</v>
      </c>
      <c r="AO198" s="773" t="n">
        <f aca="false">((AO$187-$H$4)/1000)*$M$54*(($C$8/70)^$Y$54)</f>
        <v>786.4128</v>
      </c>
      <c r="AP198" s="773" t="n">
        <f aca="false">((AP$187-$H$4)/1000)*$M$54*(($C$8/70)^$Y$54)</f>
        <v>808.2576</v>
      </c>
      <c r="AQ198" s="773" t="n">
        <f aca="false">((AQ$187-$H$4)/1000)*$M$54*(($C$8/70)^$Y$54)</f>
        <v>830.1024</v>
      </c>
      <c r="AR198" s="773" t="n">
        <f aca="false">((AR$187-$H$4)/1000)*$M$54*(($C$8/70)^$Y$54)</f>
        <v>851.9472</v>
      </c>
      <c r="AS198" s="773" t="n">
        <f aca="false">((AS$187-$H$4)/1000)*$M$54*(($C$8/70)^$Y$54)</f>
        <v>873.792</v>
      </c>
      <c r="AT198" s="773" t="n">
        <f aca="false">((AT$187-$H$4)/1000)*$M$54*(($C$8/70)^$Y$54)</f>
        <v>895.6368</v>
      </c>
      <c r="AU198" s="773" t="n">
        <f aca="false">((AU$187-$H$4)/1000)*$M$54*(($C$8/70)^$Y$54)</f>
        <v>917.4816</v>
      </c>
      <c r="AV198" s="773" t="n">
        <f aca="false">((AV$187-$H$4)/1000)*$M$54*(($C$8/70)^$Y$54)</f>
        <v>939.3264</v>
      </c>
      <c r="AW198" s="773" t="n">
        <f aca="false">((AW$187-$H$4)/1000)*$M$54*(($C$8/70)^$Y$54)</f>
        <v>961.1712</v>
      </c>
      <c r="AX198" s="773" t="n">
        <f aca="false">((AX$187-$H$4)/1000)*$M$54*(($C$8/70)^$Y$54)</f>
        <v>983.016</v>
      </c>
      <c r="AY198" s="773" t="n">
        <f aca="false">((AY$187-$H$4)/1000)*$M$54*(($C$8/70)^$Y$54)</f>
        <v>1004.8608</v>
      </c>
      <c r="AZ198" s="773" t="n">
        <f aca="false">((AZ$187-$H$4)/1000)*$M$54*(($C$8/70)^$Y$54)</f>
        <v>1026.7056</v>
      </c>
      <c r="BA198" s="773" t="n">
        <f aca="false">((BA$187-$H$4)/1000)*$M$54*(($C$8/70)^$Y$54)</f>
        <v>1048.5504</v>
      </c>
      <c r="BB198" s="773" t="n">
        <f aca="false">((BB$187-$H$4)/1000)*$M$54*(($C$8/70)^$Y$54)</f>
        <v>1070.3952</v>
      </c>
      <c r="BC198" s="773" t="n">
        <f aca="false">((BC$187-$H$4)/1000)*$M$54*(($C$8/70)^$Y$54)</f>
        <v>1092.24</v>
      </c>
      <c r="BD198" s="773" t="n">
        <f aca="false">((BD$187-$H$4)/1000)*$M$54*(($C$8/70)^$Y$54)</f>
        <v>1114.0848</v>
      </c>
      <c r="BE198" s="773" t="n">
        <f aca="false">((BE$187-$H$4)/1000)*$M$54*(($C$8/70)^$Y$54)</f>
        <v>1135.9296</v>
      </c>
      <c r="BF198" s="773" t="n">
        <f aca="false">((BF$187-$H$4)/1000)*$M$54*(($C$8/70)^$Y$54)</f>
        <v>1157.7744</v>
      </c>
    </row>
    <row r="199" customFormat="false" ht="15" hidden="true" customHeight="false" outlineLevel="0" collapsed="false">
      <c r="A199" s="472"/>
      <c r="B199" s="771" t="s">
        <v>380</v>
      </c>
      <c r="C199" s="771"/>
      <c r="D199" s="772"/>
      <c r="E199" s="772"/>
      <c r="F199" s="772"/>
      <c r="G199" s="772"/>
      <c r="H199" s="773" t="n">
        <f aca="false">((H$187-$H$4)/1000)*$N$54*(($C$8/70)^$Z$54)</f>
        <v>73.609390830096</v>
      </c>
      <c r="I199" s="773" t="n">
        <f aca="false">((I$187-$H$4)/1000)*$N$54*(($C$8/70)^$Z$54)</f>
        <v>98.145854440128</v>
      </c>
      <c r="J199" s="773" t="n">
        <f aca="false">((J$187-$H$4)/1000)*$N$54*(($C$8/70)^$Z$54)</f>
        <v>122.68231805016</v>
      </c>
      <c r="K199" s="773" t="n">
        <f aca="false">((K$187-$H$4)/1000)*$N$54*(($C$8/70)^$Z$54)</f>
        <v>147.218781660192</v>
      </c>
      <c r="L199" s="773" t="n">
        <f aca="false">((L$187-$H$4)/1000)*$N$54*(($C$8/70)^$Z$54)</f>
        <v>171.755245270224</v>
      </c>
      <c r="M199" s="773" t="n">
        <f aca="false">((M$187-$H$4)/1000)*$N$54*(($C$8/70)^$Z$54)</f>
        <v>196.291708880256</v>
      </c>
      <c r="N199" s="773" t="n">
        <f aca="false">((N$187-$H$4)/1000)*$N$54*(($C$8/70)^$Z$54)</f>
        <v>220.828172490288</v>
      </c>
      <c r="O199" s="773" t="n">
        <f aca="false">((O$187-$H$4)/1000)*$N$54*(($C$8/70)^$Z$54)</f>
        <v>245.36463610032</v>
      </c>
      <c r="P199" s="773" t="n">
        <f aca="false">((P$187-$H$4)/1000)*$N$54*(($C$8/70)^$Z$54)</f>
        <v>269.901099710352</v>
      </c>
      <c r="Q199" s="773" t="n">
        <f aca="false">((Q$187-$H$4)/1000)*$N$54*(($C$8/70)^$Z$54)</f>
        <v>294.437563320384</v>
      </c>
      <c r="R199" s="773" t="n">
        <f aca="false">((R$187-$H$4)/1000)*$N$54*(($C$8/70)^$Z$54)</f>
        <v>318.974026930416</v>
      </c>
      <c r="S199" s="773" t="n">
        <f aca="false">((S$187-$H$4)/1000)*$N$54*(($C$8/70)^$Z$54)</f>
        <v>343.510490540448</v>
      </c>
      <c r="T199" s="773" t="n">
        <f aca="false">((T$187-$H$4)/1000)*$N$54*(($C$8/70)^$Z$54)</f>
        <v>368.04695415048</v>
      </c>
      <c r="U199" s="773" t="n">
        <f aca="false">((U$187-$H$4)/1000)*$N$54*(($C$8/70)^$Z$54)</f>
        <v>392.583417760512</v>
      </c>
      <c r="V199" s="773" t="n">
        <f aca="false">((V$187-$H$4)/1000)*$N$54*(($C$8/70)^$Z$54)</f>
        <v>417.119881370544</v>
      </c>
      <c r="W199" s="773" t="n">
        <f aca="false">((W$187-$H$4)/1000)*$N$54*(($C$8/70)^$Z$54)</f>
        <v>441.656344980576</v>
      </c>
      <c r="X199" s="773" t="n">
        <f aca="false">((X$187-$H$4)/1000)*$N$54*(($C$8/70)^$Z$54)</f>
        <v>466.192808590608</v>
      </c>
      <c r="Y199" s="773" t="n">
        <f aca="false">((Y$187-$H$4)/1000)*$N$54*(($C$8/70)^$Z$54)</f>
        <v>490.72927220064</v>
      </c>
      <c r="Z199" s="773" t="n">
        <f aca="false">((Z$187-$H$4)/1000)*$N$54*(($C$8/70)^$Z$54)</f>
        <v>515.265735810672</v>
      </c>
      <c r="AA199" s="773" t="n">
        <f aca="false">((AA$187-$H$4)/1000)*$N$54*(($C$8/70)^$Z$54)</f>
        <v>539.802199420704</v>
      </c>
      <c r="AB199" s="773" t="n">
        <f aca="false">((AB$187-$H$4)/1000)*$N$54*(($C$8/70)^$Z$54)</f>
        <v>564.338663030736</v>
      </c>
      <c r="AC199" s="773" t="n">
        <f aca="false">((AC$187-$H$4)/1000)*$N$54*(($C$8/70)^$Z$54)</f>
        <v>588.875126640768</v>
      </c>
      <c r="AD199" s="773" t="n">
        <f aca="false">((AD$187-$H$4)/1000)*$N$54*(($C$8/70)^$Z$54)</f>
        <v>613.4115902508</v>
      </c>
      <c r="AE199" s="773" t="n">
        <f aca="false">((AE$187-$H$4)/1000)*$N$54*(($C$8/70)^$Z$54)</f>
        <v>637.948053860832</v>
      </c>
      <c r="AF199" s="773" t="n">
        <f aca="false">((AF$187-$H$4)/1000)*$N$54*(($C$8/70)^$Z$54)</f>
        <v>662.484517470864</v>
      </c>
      <c r="AG199" s="773" t="n">
        <f aca="false">((AG$187-$H$4)/1000)*$N$54*(($C$8/70)^$Z$54)</f>
        <v>687.020981080896</v>
      </c>
      <c r="AH199" s="773" t="n">
        <f aca="false">((AH$187-$H$4)/1000)*$N$54*(($C$8/70)^$Z$54)</f>
        <v>711.557444690928</v>
      </c>
      <c r="AI199" s="773" t="n">
        <f aca="false">((AI$187-$H$4)/1000)*$N$54*(($C$8/70)^$Z$54)</f>
        <v>736.09390830096</v>
      </c>
      <c r="AJ199" s="773" t="n">
        <f aca="false">((AJ$187-$H$4)/1000)*$N$54*(($C$8/70)^$Z$54)</f>
        <v>760.630371910992</v>
      </c>
      <c r="AK199" s="773" t="n">
        <f aca="false">((AK$187-$H$4)/1000)*$N$54*(($C$8/70)^$Z$54)</f>
        <v>785.166835521024</v>
      </c>
      <c r="AL199" s="773" t="n">
        <f aca="false">((AL$187-$H$4)/1000)*$N$54*(($C$8/70)^$Z$54)</f>
        <v>809.703299131056</v>
      </c>
      <c r="AM199" s="773" t="n">
        <f aca="false">((AM$187-$H$4)/1000)*$N$54*(($C$8/70)^$Z$54)</f>
        <v>834.239762741088</v>
      </c>
      <c r="AN199" s="773" t="n">
        <f aca="false">((AN$187-$H$4)/1000)*$N$54*(($C$8/70)^$Z$54)</f>
        <v>858.77622635112</v>
      </c>
      <c r="AO199" s="773" t="n">
        <f aca="false">((AO$187-$H$4)/1000)*$N$54*(($C$8/70)^$Z$54)</f>
        <v>883.312689961152</v>
      </c>
      <c r="AP199" s="773" t="n">
        <f aca="false">((AP$187-$H$4)/1000)*$N$54*(($C$8/70)^$Z$54)</f>
        <v>907.849153571184</v>
      </c>
      <c r="AQ199" s="773" t="n">
        <f aca="false">((AQ$187-$H$4)/1000)*$N$54*(($C$8/70)^$Z$54)</f>
        <v>932.385617181216</v>
      </c>
      <c r="AR199" s="773" t="n">
        <f aca="false">((AR$187-$H$4)/1000)*$N$54*(($C$8/70)^$Z$54)</f>
        <v>956.922080791248</v>
      </c>
      <c r="AS199" s="773" t="n">
        <f aca="false">((AS$187-$H$4)/1000)*$N$54*(($C$8/70)^$Z$54)</f>
        <v>981.45854440128</v>
      </c>
      <c r="AT199" s="773" t="n">
        <f aca="false">((AT$187-$H$4)/1000)*$N$54*(($C$8/70)^$Z$54)</f>
        <v>1005.99500801131</v>
      </c>
      <c r="AU199" s="773" t="n">
        <f aca="false">((AU$187-$H$4)/1000)*$N$54*(($C$8/70)^$Z$54)</f>
        <v>1030.53147162134</v>
      </c>
      <c r="AV199" s="773" t="n">
        <f aca="false">((AV$187-$H$4)/1000)*$N$54*(($C$8/70)^$Z$54)</f>
        <v>1055.06793523138</v>
      </c>
      <c r="AW199" s="773" t="n">
        <f aca="false">((AW$187-$H$4)/1000)*$N$54*(($C$8/70)^$Z$54)</f>
        <v>1079.60439884141</v>
      </c>
      <c r="AX199" s="773" t="n">
        <f aca="false">((AX$187-$H$4)/1000)*$N$54*(($C$8/70)^$Z$54)</f>
        <v>1104.14086245144</v>
      </c>
      <c r="AY199" s="773" t="n">
        <f aca="false">((AY$187-$H$4)/1000)*$N$54*(($C$8/70)^$Z$54)</f>
        <v>1128.67732606147</v>
      </c>
      <c r="AZ199" s="773" t="n">
        <f aca="false">((AZ$187-$H$4)/1000)*$N$54*(($C$8/70)^$Z$54)</f>
        <v>1153.2137896715</v>
      </c>
      <c r="BA199" s="773" t="n">
        <f aca="false">((BA$187-$H$4)/1000)*$N$54*(($C$8/70)^$Z$54)</f>
        <v>1177.75025328154</v>
      </c>
      <c r="BB199" s="773" t="n">
        <f aca="false">((BB$187-$H$4)/1000)*$N$54*(($C$8/70)^$Z$54)</f>
        <v>1202.28671689157</v>
      </c>
      <c r="BC199" s="773" t="n">
        <f aca="false">((BC$187-$H$4)/1000)*$N$54*(($C$8/70)^$Z$54)</f>
        <v>1226.8231805016</v>
      </c>
      <c r="BD199" s="773" t="n">
        <f aca="false">((BD$187-$H$4)/1000)*$N$54*(($C$8/70)^$Z$54)</f>
        <v>1251.35964411163</v>
      </c>
      <c r="BE199" s="773" t="n">
        <f aca="false">((BE$187-$H$4)/1000)*$N$54*(($C$8/70)^$Z$54)</f>
        <v>1275.89610772166</v>
      </c>
      <c r="BF199" s="773" t="n">
        <f aca="false">((BF$187-$H$4)/1000)*$N$54*(($C$8/70)^$Z$54)</f>
        <v>1300.4325713317</v>
      </c>
    </row>
    <row r="200" customFormat="false" ht="15.75" hidden="false" customHeight="false" outlineLevel="0" collapsed="false">
      <c r="A200" s="472"/>
      <c r="B200" s="774" t="s">
        <v>381</v>
      </c>
      <c r="C200" s="774"/>
      <c r="D200" s="775"/>
      <c r="E200" s="775"/>
      <c r="F200" s="775"/>
      <c r="G200" s="775"/>
      <c r="H200" s="776" t="n">
        <f aca="false">((H$187-$H$4)/1000)*$O$54*(($C$8/70)^$AA$54)</f>
        <v>85.608</v>
      </c>
      <c r="I200" s="776" t="n">
        <f aca="false">((I$187-$H$4)/1000)*$O$54*(($C$8/70)^$AA$54)</f>
        <v>114.144</v>
      </c>
      <c r="J200" s="776" t="n">
        <f aca="false">((J$187-$H$4)/1000)*$O$54*(($C$8/70)^$AA$54)</f>
        <v>142.68</v>
      </c>
      <c r="K200" s="776" t="n">
        <f aca="false">((K$187-$H$4)/1000)*$O$54*(($C$8/70)^$AA$54)</f>
        <v>171.216</v>
      </c>
      <c r="L200" s="776" t="n">
        <f aca="false">((L$187-$H$4)/1000)*$O$54*(($C$8/70)^$AA$54)</f>
        <v>199.752</v>
      </c>
      <c r="M200" s="776" t="n">
        <f aca="false">((M$187-$H$4)/1000)*$O$54*(($C$8/70)^$AA$54)</f>
        <v>228.288</v>
      </c>
      <c r="N200" s="776" t="n">
        <f aca="false">((N$187-$H$4)/1000)*$O$54*(($C$8/70)^$AA$54)</f>
        <v>256.824</v>
      </c>
      <c r="O200" s="776" t="n">
        <f aca="false">((O$187-$H$4)/1000)*$O$54*(($C$8/70)^$AA$54)</f>
        <v>285.36</v>
      </c>
      <c r="P200" s="776" t="n">
        <f aca="false">((P$187-$H$4)/1000)*$O$54*(($C$8/70)^$AA$54)</f>
        <v>313.896</v>
      </c>
      <c r="Q200" s="776" t="n">
        <f aca="false">((Q$187-$H$4)/1000)*$O$54*(($C$8/70)^$AA$54)</f>
        <v>342.432</v>
      </c>
      <c r="R200" s="776" t="n">
        <f aca="false">((R$187-$H$4)/1000)*$O$54*(($C$8/70)^$AA$54)</f>
        <v>370.968</v>
      </c>
      <c r="S200" s="776" t="n">
        <f aca="false">((S$187-$H$4)/1000)*$O$54*(($C$8/70)^$AA$54)</f>
        <v>399.504</v>
      </c>
      <c r="T200" s="776" t="n">
        <f aca="false">((T$187-$H$4)/1000)*$O$54*(($C$8/70)^$AA$54)</f>
        <v>428.04</v>
      </c>
      <c r="U200" s="776" t="n">
        <f aca="false">((U$187-$H$4)/1000)*$O$54*(($C$8/70)^$AA$54)</f>
        <v>456.576</v>
      </c>
      <c r="V200" s="776" t="n">
        <f aca="false">((V$187-$H$4)/1000)*$O$54*(($C$8/70)^$AA$54)</f>
        <v>485.112</v>
      </c>
      <c r="W200" s="776" t="n">
        <f aca="false">((W$187-$H$4)/1000)*$O$54*(($C$8/70)^$AA$54)</f>
        <v>513.648</v>
      </c>
      <c r="X200" s="776" t="n">
        <f aca="false">((X$187-$H$4)/1000)*$O$54*(($C$8/70)^$AA$54)</f>
        <v>542.184</v>
      </c>
      <c r="Y200" s="776" t="n">
        <f aca="false">((Y$187-$H$4)/1000)*$O$54*(($C$8/70)^$AA$54)</f>
        <v>570.72</v>
      </c>
      <c r="Z200" s="776" t="n">
        <f aca="false">((Z$187-$H$4)/1000)*$O$54*(($C$8/70)^$AA$54)</f>
        <v>599.256</v>
      </c>
      <c r="AA200" s="776" t="n">
        <f aca="false">((AA$187-$H$4)/1000)*$O$54*(($C$8/70)^$AA$54)</f>
        <v>627.792</v>
      </c>
      <c r="AB200" s="776" t="n">
        <f aca="false">((AB$187-$H$4)/1000)*$O$54*(($C$8/70)^$AA$54)</f>
        <v>656.328</v>
      </c>
      <c r="AC200" s="776" t="n">
        <f aca="false">((AC$187-$H$4)/1000)*$O$54*(($C$8/70)^$AA$54)</f>
        <v>684.864</v>
      </c>
      <c r="AD200" s="776" t="n">
        <f aca="false">((AD$187-$H$4)/1000)*$O$54*(($C$8/70)^$AA$54)</f>
        <v>713.4</v>
      </c>
      <c r="AE200" s="776" t="n">
        <f aca="false">((AE$187-$H$4)/1000)*$O$54*(($C$8/70)^$AA$54)</f>
        <v>741.936</v>
      </c>
      <c r="AF200" s="776" t="n">
        <f aca="false">((AF$187-$H$4)/1000)*$O$54*(($C$8/70)^$AA$54)</f>
        <v>770.472</v>
      </c>
      <c r="AG200" s="776" t="n">
        <f aca="false">((AG$187-$H$4)/1000)*$O$54*(($C$8/70)^$AA$54)</f>
        <v>799.008</v>
      </c>
      <c r="AH200" s="776" t="n">
        <f aca="false">((AH$187-$H$4)/1000)*$O$54*(($C$8/70)^$AA$54)</f>
        <v>827.544</v>
      </c>
      <c r="AI200" s="776" t="n">
        <f aca="false">((AI$187-$H$4)/1000)*$O$54*(($C$8/70)^$AA$54)</f>
        <v>856.08</v>
      </c>
      <c r="AJ200" s="776" t="n">
        <f aca="false">((AJ$187-$H$4)/1000)*$O$54*(($C$8/70)^$AA$54)</f>
        <v>884.616</v>
      </c>
      <c r="AK200" s="776" t="n">
        <f aca="false">((AK$187-$H$4)/1000)*$O$54*(($C$8/70)^$AA$54)</f>
        <v>913.152</v>
      </c>
      <c r="AL200" s="776" t="n">
        <f aca="false">((AL$187-$H$4)/1000)*$O$54*(($C$8/70)^$AA$54)</f>
        <v>941.688</v>
      </c>
      <c r="AM200" s="776" t="n">
        <f aca="false">((AM$187-$H$4)/1000)*$O$54*(($C$8/70)^$AA$54)</f>
        <v>970.224</v>
      </c>
      <c r="AN200" s="776" t="n">
        <f aca="false">((AN$187-$H$4)/1000)*$O$54*(($C$8/70)^$AA$54)</f>
        <v>998.76</v>
      </c>
      <c r="AO200" s="776" t="n">
        <f aca="false">((AO$187-$H$4)/1000)*$O$54*(($C$8/70)^$AA$54)</f>
        <v>1027.296</v>
      </c>
      <c r="AP200" s="776" t="n">
        <f aca="false">((AP$187-$H$4)/1000)*$O$54*(($C$8/70)^$AA$54)</f>
        <v>1055.832</v>
      </c>
      <c r="AQ200" s="776" t="n">
        <f aca="false">((AQ$187-$H$4)/1000)*$O$54*(($C$8/70)^$AA$54)</f>
        <v>1084.368</v>
      </c>
      <c r="AR200" s="776" t="n">
        <f aca="false">((AR$187-$H$4)/1000)*$O$54*(($C$8/70)^$AA$54)</f>
        <v>1112.904</v>
      </c>
      <c r="AS200" s="776" t="n">
        <f aca="false">((AS$187-$H$4)/1000)*$O$54*(($C$8/70)^$AA$54)</f>
        <v>1141.44</v>
      </c>
      <c r="AT200" s="776" t="n">
        <f aca="false">((AT$187-$H$4)/1000)*$O$54*(($C$8/70)^$AA$54)</f>
        <v>1169.976</v>
      </c>
      <c r="AU200" s="776" t="n">
        <f aca="false">((AU$187-$H$4)/1000)*$O$54*(($C$8/70)^$AA$54)</f>
        <v>1198.512</v>
      </c>
      <c r="AV200" s="776" t="n">
        <f aca="false">((AV$187-$H$4)/1000)*$O$54*(($C$8/70)^$AA$54)</f>
        <v>1227.048</v>
      </c>
      <c r="AW200" s="776" t="n">
        <f aca="false">((AW$187-$H$4)/1000)*$O$54*(($C$8/70)^$AA$54)</f>
        <v>1255.584</v>
      </c>
      <c r="AX200" s="776" t="n">
        <f aca="false">((AX$187-$H$4)/1000)*$O$54*(($C$8/70)^$AA$54)</f>
        <v>1284.12</v>
      </c>
      <c r="AY200" s="776" t="n">
        <f aca="false">((AY$187-$H$4)/1000)*$O$54*(($C$8/70)^$AA$54)</f>
        <v>1312.656</v>
      </c>
      <c r="AZ200" s="776" t="n">
        <f aca="false">((AZ$187-$H$4)/1000)*$O$54*(($C$8/70)^$AA$54)</f>
        <v>1341.192</v>
      </c>
      <c r="BA200" s="776" t="n">
        <f aca="false">((BA$187-$H$4)/1000)*$O$54*(($C$8/70)^$AA$54)</f>
        <v>1369.728</v>
      </c>
      <c r="BB200" s="776" t="n">
        <f aca="false">((BB$187-$H$4)/1000)*$O$54*(($C$8/70)^$AA$54)</f>
        <v>1398.264</v>
      </c>
      <c r="BC200" s="776" t="n">
        <f aca="false">((BC$187-$H$4)/1000)*$O$54*(($C$8/70)^$AA$54)</f>
        <v>1426.8</v>
      </c>
      <c r="BD200" s="776" t="n">
        <f aca="false">((BD$187-$H$4)/1000)*$O$54*(($C$8/70)^$AA$54)</f>
        <v>1455.336</v>
      </c>
      <c r="BE200" s="776" t="n">
        <f aca="false">((BE$187-$H$4)/1000)*$O$54*(($C$8/70)^$AA$54)</f>
        <v>1483.872</v>
      </c>
      <c r="BF200" s="776" t="n">
        <f aca="false">((BF$187-$H$4)/1000)*$O$54*(($C$8/70)^$AA$54)</f>
        <v>1512.408</v>
      </c>
    </row>
    <row r="201" customFormat="false" ht="15" hidden="true" customHeight="false" outlineLevel="0" collapsed="false">
      <c r="B201" s="777" t="s">
        <v>382</v>
      </c>
      <c r="C201" s="777"/>
      <c r="D201" s="778"/>
      <c r="E201" s="778"/>
      <c r="F201" s="778"/>
      <c r="G201" s="778"/>
      <c r="H201" s="779" t="n">
        <f aca="false">((H$187-$H$4)/1000)*$P$54*(($C$8/70)^$AB$54)</f>
        <v>94.44186</v>
      </c>
      <c r="I201" s="779" t="n">
        <f aca="false">((I$187-$H$4)/1000)*$P$54*(($C$8/70)^$AB$54)</f>
        <v>125.92248</v>
      </c>
      <c r="J201" s="779" t="n">
        <f aca="false">((J$187-$H$4)/1000)*$P$54*(($C$8/70)^$AB$54)</f>
        <v>157.4031</v>
      </c>
      <c r="K201" s="779" t="n">
        <f aca="false">((K$187-$H$4)/1000)*$P$54*(($C$8/70)^$AB$54)</f>
        <v>188.88372</v>
      </c>
      <c r="L201" s="779" t="n">
        <f aca="false">((L$187-$H$4)/1000)*$P$54*(($C$8/70)^$AB$54)</f>
        <v>220.36434</v>
      </c>
      <c r="M201" s="779" t="n">
        <f aca="false">((M$187-$H$4)/1000)*$P$54*(($C$8/70)^$AB$54)</f>
        <v>251.84496</v>
      </c>
      <c r="N201" s="779" t="n">
        <f aca="false">((N$187-$H$4)/1000)*$P$54*(($C$8/70)^$AB$54)</f>
        <v>283.32558</v>
      </c>
      <c r="O201" s="779" t="n">
        <f aca="false">((O$187-$H$4)/1000)*$P$54*(($C$8/70)^$AB$54)</f>
        <v>314.8062</v>
      </c>
      <c r="P201" s="779" t="n">
        <f aca="false">((P$187-$H$4)/1000)*$P$54*(($C$8/70)^$AB$54)</f>
        <v>346.28682</v>
      </c>
      <c r="Q201" s="779" t="n">
        <f aca="false">((Q$187-$H$4)/1000)*$P$54*(($C$8/70)^$AB$54)</f>
        <v>377.76744</v>
      </c>
      <c r="R201" s="779" t="n">
        <f aca="false">((R$187-$H$4)/1000)*$P$54*(($C$8/70)^$AB$54)</f>
        <v>409.24806</v>
      </c>
      <c r="S201" s="779" t="n">
        <f aca="false">((S$187-$H$4)/1000)*$P$54*(($C$8/70)^$AB$54)</f>
        <v>440.72868</v>
      </c>
      <c r="T201" s="779" t="n">
        <f aca="false">((T$187-$H$4)/1000)*$P$54*(($C$8/70)^$AB$54)</f>
        <v>472.2093</v>
      </c>
      <c r="U201" s="779" t="n">
        <f aca="false">((U$187-$H$4)/1000)*$P$54*(($C$8/70)^$AB$54)</f>
        <v>503.68992</v>
      </c>
      <c r="V201" s="779" t="n">
        <f aca="false">((V$187-$H$4)/1000)*$P$54*(($C$8/70)^$AB$54)</f>
        <v>535.17054</v>
      </c>
      <c r="W201" s="779" t="n">
        <f aca="false">((W$187-$H$4)/1000)*$P$54*(($C$8/70)^$AB$54)</f>
        <v>566.65116</v>
      </c>
      <c r="X201" s="779" t="n">
        <f aca="false">((X$187-$H$4)/1000)*$P$54*(($C$8/70)^$AB$54)</f>
        <v>598.13178</v>
      </c>
      <c r="Y201" s="779" t="n">
        <f aca="false">((Y$187-$H$4)/1000)*$P$54*(($C$8/70)^$AB$54)</f>
        <v>629.6124</v>
      </c>
      <c r="Z201" s="779" t="n">
        <f aca="false">((Z$187-$H$4)/1000)*$P$54*(($C$8/70)^$AB$54)</f>
        <v>661.09302</v>
      </c>
      <c r="AA201" s="779" t="n">
        <f aca="false">((AA$187-$H$4)/1000)*$P$54*(($C$8/70)^$AB$54)</f>
        <v>692.57364</v>
      </c>
      <c r="AB201" s="779" t="n">
        <f aca="false">((AB$187-$H$4)/1000)*$P$54*(($C$8/70)^$AB$54)</f>
        <v>724.05426</v>
      </c>
      <c r="AC201" s="779" t="n">
        <f aca="false">((AC$187-$H$4)/1000)*$P$54*(($C$8/70)^$AB$54)</f>
        <v>755.53488</v>
      </c>
      <c r="AD201" s="779" t="n">
        <f aca="false">((AD$187-$H$4)/1000)*$P$54*(($C$8/70)^$AB$54)</f>
        <v>787.0155</v>
      </c>
      <c r="AE201" s="779" t="n">
        <f aca="false">((AE$187-$H$4)/1000)*$P$54*(($C$8/70)^$AB$54)</f>
        <v>818.49612</v>
      </c>
      <c r="AF201" s="779" t="n">
        <f aca="false">((AF$187-$H$4)/1000)*$P$54*(($C$8/70)^$AB$54)</f>
        <v>849.97674</v>
      </c>
      <c r="AG201" s="779" t="n">
        <f aca="false">((AG$187-$H$4)/1000)*$P$54*(($C$8/70)^$AB$54)</f>
        <v>881.45736</v>
      </c>
      <c r="AH201" s="779" t="n">
        <f aca="false">((AH$187-$H$4)/1000)*$P$54*(($C$8/70)^$AB$54)</f>
        <v>912.93798</v>
      </c>
      <c r="AI201" s="779" t="n">
        <f aca="false">((AI$187-$H$4)/1000)*$P$54*(($C$8/70)^$AB$54)</f>
        <v>944.4186</v>
      </c>
      <c r="AJ201" s="779" t="n">
        <f aca="false">((AJ$187-$H$4)/1000)*$P$54*(($C$8/70)^$AB$54)</f>
        <v>975.89922</v>
      </c>
      <c r="AK201" s="779" t="n">
        <f aca="false">((AK$187-$H$4)/1000)*$P$54*(($C$8/70)^$AB$54)</f>
        <v>1007.37984</v>
      </c>
      <c r="AL201" s="779" t="n">
        <f aca="false">((AL$187-$H$4)/1000)*$P$54*(($C$8/70)^$AB$54)</f>
        <v>1038.86046</v>
      </c>
      <c r="AM201" s="779" t="n">
        <f aca="false">((AM$187-$H$4)/1000)*$P$54*(($C$8/70)^$AB$54)</f>
        <v>1070.34108</v>
      </c>
      <c r="AN201" s="779" t="n">
        <f aca="false">((AN$187-$H$4)/1000)*$P$54*(($C$8/70)^$AB$54)</f>
        <v>1101.8217</v>
      </c>
      <c r="AO201" s="779" t="n">
        <f aca="false">((AO$187-$H$4)/1000)*$P$54*(($C$8/70)^$AB$54)</f>
        <v>1133.30232</v>
      </c>
      <c r="AP201" s="779" t="n">
        <f aca="false">((AP$187-$H$4)/1000)*$P$54*(($C$8/70)^$AB$54)</f>
        <v>1164.78294</v>
      </c>
      <c r="AQ201" s="779" t="n">
        <f aca="false">((AQ$187-$H$4)/1000)*$P$54*(($C$8/70)^$AB$54)</f>
        <v>1196.26356</v>
      </c>
      <c r="AR201" s="779" t="n">
        <f aca="false">((AR$187-$H$4)/1000)*$P$54*(($C$8/70)^$AB$54)</f>
        <v>1227.74418</v>
      </c>
      <c r="AS201" s="779" t="n">
        <f aca="false">((AS$187-$H$4)/1000)*$P$54*(($C$8/70)^$AB$54)</f>
        <v>1259.2248</v>
      </c>
      <c r="AT201" s="779" t="n">
        <f aca="false">((AT$187-$H$4)/1000)*$P$54*(($C$8/70)^$AB$54)</f>
        <v>1290.70542</v>
      </c>
      <c r="AU201" s="779" t="n">
        <f aca="false">((AU$187-$H$4)/1000)*$P$54*(($C$8/70)^$AB$54)</f>
        <v>1322.18604</v>
      </c>
      <c r="AV201" s="779" t="n">
        <f aca="false">((AV$187-$H$4)/1000)*$P$54*(($C$8/70)^$AB$54)</f>
        <v>1353.66666</v>
      </c>
      <c r="AW201" s="779" t="n">
        <f aca="false">((AW$187-$H$4)/1000)*$P$54*(($C$8/70)^$AB$54)</f>
        <v>1385.14728</v>
      </c>
      <c r="AX201" s="779" t="n">
        <f aca="false">((AX$187-$H$4)/1000)*$P$54*(($C$8/70)^$AB$54)</f>
        <v>1416.6279</v>
      </c>
      <c r="AY201" s="779" t="n">
        <f aca="false">((AY$187-$H$4)/1000)*$P$54*(($C$8/70)^$AB$54)</f>
        <v>1448.10852</v>
      </c>
      <c r="AZ201" s="779" t="n">
        <f aca="false">((AZ$187-$H$4)/1000)*$P$54*(($C$8/70)^$AB$54)</f>
        <v>1479.58914</v>
      </c>
      <c r="BA201" s="779" t="n">
        <f aca="false">((BA$187-$H$4)/1000)*$P$54*(($C$8/70)^$AB$54)</f>
        <v>1511.06976</v>
      </c>
      <c r="BB201" s="779" t="n">
        <f aca="false">((BB$187-$H$4)/1000)*$P$54*(($C$8/70)^$AB$54)</f>
        <v>1542.55038</v>
      </c>
      <c r="BC201" s="779" t="n">
        <f aca="false">((BC$187-$H$4)/1000)*$P$54*(($C$8/70)^$AB$54)</f>
        <v>1574.031</v>
      </c>
      <c r="BD201" s="779" t="n">
        <f aca="false">((BD$187-$H$4)/1000)*$P$54*(($C$8/70)^$AB$54)</f>
        <v>1605.51162</v>
      </c>
      <c r="BE201" s="779" t="n">
        <f aca="false">((BE$187-$H$4)/1000)*$P$54*(($C$8/70)^$AB$54)</f>
        <v>1636.99224</v>
      </c>
      <c r="BF201" s="779" t="n">
        <f aca="false">((BF$187-$H$4)/1000)*$P$54*(($C$8/70)^$AB$54)</f>
        <v>1668.47286</v>
      </c>
    </row>
    <row r="202" customFormat="false" ht="15" hidden="true" customHeight="false" outlineLevel="0" collapsed="false">
      <c r="B202" s="780" t="s">
        <v>383</v>
      </c>
      <c r="C202" s="780"/>
      <c r="D202" s="781"/>
      <c r="E202" s="781"/>
      <c r="F202" s="781"/>
      <c r="G202" s="781"/>
      <c r="H202" s="782" t="n">
        <f aca="false">((H$187-$H$4)/1000)*$Q$54*(($C$8/70)^$AC$54)</f>
        <v>99.99882003132</v>
      </c>
      <c r="I202" s="782" t="n">
        <f aca="false">((I$187-$H$4)/1000)*$Q$54*(($C$8/70)^$AC$54)</f>
        <v>133.33176004176</v>
      </c>
      <c r="J202" s="782" t="n">
        <f aca="false">((J$187-$H$4)/1000)*$Q$54*(($C$8/70)^$AC$54)</f>
        <v>166.6647000522</v>
      </c>
      <c r="K202" s="782" t="n">
        <f aca="false">((K$187-$H$4)/1000)*$Q$54*(($C$8/70)^$AC$54)</f>
        <v>199.99764006264</v>
      </c>
      <c r="L202" s="782" t="n">
        <f aca="false">((L$187-$H$4)/1000)*$Q$54*(($C$8/70)^$AC$54)</f>
        <v>233.33058007308</v>
      </c>
      <c r="M202" s="782" t="n">
        <f aca="false">((M$187-$H$4)/1000)*$Q$54*(($C$8/70)^$AC$54)</f>
        <v>266.66352008352</v>
      </c>
      <c r="N202" s="782" t="n">
        <f aca="false">((N$187-$H$4)/1000)*$Q$54*(($C$8/70)^$AC$54)</f>
        <v>299.99646009396</v>
      </c>
      <c r="O202" s="782" t="n">
        <f aca="false">((O$187-$H$4)/1000)*$Q$54*(($C$8/70)^$AC$54)</f>
        <v>333.3294001044</v>
      </c>
      <c r="P202" s="782" t="n">
        <f aca="false">((P$187-$H$4)/1000)*$Q$54*(($C$8/70)^$AC$54)</f>
        <v>366.66234011484</v>
      </c>
      <c r="Q202" s="782" t="n">
        <f aca="false">((Q$187-$H$4)/1000)*$Q$54*(($C$8/70)^$AC$54)</f>
        <v>399.99528012528</v>
      </c>
      <c r="R202" s="782" t="n">
        <f aca="false">((R$187-$H$4)/1000)*$Q$54*(($C$8/70)^$AC$54)</f>
        <v>433.32822013572</v>
      </c>
      <c r="S202" s="782" t="n">
        <f aca="false">((S$187-$H$4)/1000)*$Q$54*(($C$8/70)^$AC$54)</f>
        <v>466.66116014616</v>
      </c>
      <c r="T202" s="782" t="n">
        <f aca="false">((T$187-$H$4)/1000)*$Q$54*(($C$8/70)^$AC$54)</f>
        <v>499.9941001566</v>
      </c>
      <c r="U202" s="782" t="n">
        <f aca="false">((U$187-$H$4)/1000)*$Q$54*(($C$8/70)^$AC$54)</f>
        <v>533.32704016704</v>
      </c>
      <c r="V202" s="782" t="n">
        <f aca="false">((V$187-$H$4)/1000)*$Q$54*(($C$8/70)^$AC$54)</f>
        <v>566.65998017748</v>
      </c>
      <c r="W202" s="782" t="n">
        <f aca="false">((W$187-$H$4)/1000)*$Q$54*(($C$8/70)^$AC$54)</f>
        <v>599.99292018792</v>
      </c>
      <c r="X202" s="782" t="n">
        <f aca="false">((X$187-$H$4)/1000)*$Q$54*(($C$8/70)^$AC$54)</f>
        <v>633.32586019836</v>
      </c>
      <c r="Y202" s="782" t="n">
        <f aca="false">((Y$187-$H$4)/1000)*$Q$54*(($C$8/70)^$AC$54)</f>
        <v>666.6588002088</v>
      </c>
      <c r="Z202" s="782" t="n">
        <f aca="false">((Z$187-$H$4)/1000)*$Q$54*(($C$8/70)^$AC$54)</f>
        <v>699.99174021924</v>
      </c>
      <c r="AA202" s="782" t="n">
        <f aca="false">((AA$187-$H$4)/1000)*$Q$54*(($C$8/70)^$AC$54)</f>
        <v>733.32468022968</v>
      </c>
      <c r="AB202" s="782" t="n">
        <f aca="false">((AB$187-$H$4)/1000)*$Q$54*(($C$8/70)^$AC$54)</f>
        <v>766.65762024012</v>
      </c>
      <c r="AC202" s="782" t="n">
        <f aca="false">((AC$187-$H$4)/1000)*$Q$54*(($C$8/70)^$AC$54)</f>
        <v>799.99056025056</v>
      </c>
      <c r="AD202" s="782" t="n">
        <f aca="false">((AD$187-$H$4)/1000)*$Q$54*(($C$8/70)^$AC$54)</f>
        <v>833.323500261</v>
      </c>
      <c r="AE202" s="782" t="n">
        <f aca="false">((AE$187-$H$4)/1000)*$Q$54*(($C$8/70)^$AC$54)</f>
        <v>866.65644027144</v>
      </c>
      <c r="AF202" s="782" t="n">
        <f aca="false">((AF$187-$H$4)/1000)*$Q$54*(($C$8/70)^$AC$54)</f>
        <v>899.98938028188</v>
      </c>
      <c r="AG202" s="782" t="n">
        <f aca="false">((AG$187-$H$4)/1000)*$Q$54*(($C$8/70)^$AC$54)</f>
        <v>933.32232029232</v>
      </c>
      <c r="AH202" s="782" t="n">
        <f aca="false">((AH$187-$H$4)/1000)*$Q$54*(($C$8/70)^$AC$54)</f>
        <v>966.65526030276</v>
      </c>
      <c r="AI202" s="782" t="n">
        <f aca="false">((AI$187-$H$4)/1000)*$Q$54*(($C$8/70)^$AC$54)</f>
        <v>999.9882003132</v>
      </c>
      <c r="AJ202" s="782" t="n">
        <f aca="false">((AJ$187-$H$4)/1000)*$Q$54*(($C$8/70)^$AC$54)</f>
        <v>1033.32114032364</v>
      </c>
      <c r="AK202" s="782" t="n">
        <f aca="false">((AK$187-$H$4)/1000)*$Q$54*(($C$8/70)^$AC$54)</f>
        <v>1066.65408033408</v>
      </c>
      <c r="AL202" s="782" t="n">
        <f aca="false">((AL$187-$H$4)/1000)*$Q$54*(($C$8/70)^$AC$54)</f>
        <v>1099.98702034452</v>
      </c>
      <c r="AM202" s="782" t="n">
        <f aca="false">((AM$187-$H$4)/1000)*$Q$54*(($C$8/70)^$AC$54)</f>
        <v>1133.31996035496</v>
      </c>
      <c r="AN202" s="782" t="n">
        <f aca="false">((AN$187-$H$4)/1000)*$Q$54*(($C$8/70)^$AC$54)</f>
        <v>1166.6529003654</v>
      </c>
      <c r="AO202" s="782" t="n">
        <f aca="false">((AO$187-$H$4)/1000)*$Q$54*(($C$8/70)^$AC$54)</f>
        <v>1199.98584037584</v>
      </c>
      <c r="AP202" s="782" t="n">
        <f aca="false">((AP$187-$H$4)/1000)*$Q$54*(($C$8/70)^$AC$54)</f>
        <v>1233.31878038628</v>
      </c>
      <c r="AQ202" s="782" t="n">
        <f aca="false">((AQ$187-$H$4)/1000)*$Q$54*(($C$8/70)^$AC$54)</f>
        <v>1266.65172039672</v>
      </c>
      <c r="AR202" s="782" t="n">
        <f aca="false">((AR$187-$H$4)/1000)*$Q$54*(($C$8/70)^$AC$54)</f>
        <v>1299.98466040716</v>
      </c>
      <c r="AS202" s="782" t="n">
        <f aca="false">((AS$187-$H$4)/1000)*$Q$54*(($C$8/70)^$AC$54)</f>
        <v>1333.3176004176</v>
      </c>
      <c r="AT202" s="782" t="n">
        <f aca="false">((AT$187-$H$4)/1000)*$Q$54*(($C$8/70)^$AC$54)</f>
        <v>1366.65054042804</v>
      </c>
      <c r="AU202" s="782" t="n">
        <f aca="false">((AU$187-$H$4)/1000)*$Q$54*(($C$8/70)^$AC$54)</f>
        <v>1399.98348043848</v>
      </c>
      <c r="AV202" s="782" t="n">
        <f aca="false">((AV$187-$H$4)/1000)*$Q$54*(($C$8/70)^$AC$54)</f>
        <v>1433.31642044892</v>
      </c>
      <c r="AW202" s="782" t="n">
        <f aca="false">((AW$187-$H$4)/1000)*$Q$54*(($C$8/70)^$AC$54)</f>
        <v>1466.64936045936</v>
      </c>
      <c r="AX202" s="782" t="n">
        <f aca="false">((AX$187-$H$4)/1000)*$Q$54*(($C$8/70)^$AC$54)</f>
        <v>1499.9823004698</v>
      </c>
      <c r="AY202" s="782" t="n">
        <f aca="false">((AY$187-$H$4)/1000)*$Q$54*(($C$8/70)^$AC$54)</f>
        <v>1533.31524048024</v>
      </c>
      <c r="AZ202" s="782" t="n">
        <f aca="false">((AZ$187-$H$4)/1000)*$Q$54*(($C$8/70)^$AC$54)</f>
        <v>1566.64818049068</v>
      </c>
      <c r="BA202" s="782" t="n">
        <f aca="false">((BA$187-$H$4)/1000)*$Q$54*(($C$8/70)^$AC$54)</f>
        <v>1599.98112050112</v>
      </c>
      <c r="BB202" s="782" t="n">
        <f aca="false">((BB$187-$H$4)/1000)*$Q$54*(($C$8/70)^$AC$54)</f>
        <v>1633.31406051156</v>
      </c>
      <c r="BC202" s="782" t="n">
        <f aca="false">((BC$187-$H$4)/1000)*$Q$54*(($C$8/70)^$AC$54)</f>
        <v>1666.647000522</v>
      </c>
      <c r="BD202" s="782" t="n">
        <f aca="false">((BD$187-$H$4)/1000)*$Q$54*(($C$8/70)^$AC$54)</f>
        <v>1699.97994053244</v>
      </c>
      <c r="BE202" s="782" t="n">
        <f aca="false">((BE$187-$H$4)/1000)*$Q$54*(($C$8/70)^$AC$54)</f>
        <v>1733.31288054288</v>
      </c>
      <c r="BF202" s="782" t="n">
        <f aca="false">((BF$187-$H$4)/1000)*$Q$54*(($C$8/70)^$AC$54)</f>
        <v>1766.64582055332</v>
      </c>
    </row>
    <row r="203" customFormat="false" ht="15.75" hidden="true" customHeight="false" outlineLevel="0" collapsed="false">
      <c r="B203" s="783" t="s">
        <v>384</v>
      </c>
      <c r="C203" s="783"/>
      <c r="D203" s="784"/>
      <c r="E203" s="784"/>
      <c r="F203" s="784"/>
      <c r="G203" s="784"/>
      <c r="H203" s="785" t="n">
        <f aca="false">((H$187-$H$4)/1000)*$R$54*(($C$8/70)^$AD$54)</f>
        <v>123.3936</v>
      </c>
      <c r="I203" s="785" t="n">
        <f aca="false">((I$187-$H$4)/1000)*$R$54*(($C$8/70)^$AD$54)</f>
        <v>164.5248</v>
      </c>
      <c r="J203" s="785" t="n">
        <f aca="false">((J$187-$H$4)/1000)*$R$54*(($C$8/70)^$AD$54)</f>
        <v>205.656</v>
      </c>
      <c r="K203" s="785" t="n">
        <f aca="false">((K$187-$H$4)/1000)*$R$54*(($C$8/70)^$AD$54)</f>
        <v>246.7872</v>
      </c>
      <c r="L203" s="785" t="n">
        <f aca="false">((L$187-$H$4)/1000)*$R$54*(($C$8/70)^$AD$54)</f>
        <v>287.9184</v>
      </c>
      <c r="M203" s="785" t="n">
        <f aca="false">((M$187-$H$4)/1000)*$R$54*(($C$8/70)^$AD$54)</f>
        <v>329.0496</v>
      </c>
      <c r="N203" s="785" t="n">
        <f aca="false">((N$187-$H$4)/1000)*$R$54*(($C$8/70)^$AD$54)</f>
        <v>370.1808</v>
      </c>
      <c r="O203" s="785" t="n">
        <f aca="false">((O$187-$H$4)/1000)*$R$54*(($C$8/70)^$AD$54)</f>
        <v>411.312</v>
      </c>
      <c r="P203" s="785" t="n">
        <f aca="false">((P$187-$H$4)/1000)*$R$54*(($C$8/70)^$AD$54)</f>
        <v>452.4432</v>
      </c>
      <c r="Q203" s="785" t="n">
        <f aca="false">((Q$187-$H$4)/1000)*$R$54*(($C$8/70)^$AD$54)</f>
        <v>493.5744</v>
      </c>
      <c r="R203" s="785" t="n">
        <f aca="false">((R$187-$H$4)/1000)*$R$54*(($C$8/70)^$AD$54)</f>
        <v>534.7056</v>
      </c>
      <c r="S203" s="785" t="n">
        <f aca="false">((S$187-$H$4)/1000)*$R$54*(($C$8/70)^$AD$54)</f>
        <v>575.8368</v>
      </c>
      <c r="T203" s="785" t="n">
        <f aca="false">((T$187-$H$4)/1000)*$R$54*(($C$8/70)^$AD$54)</f>
        <v>616.968</v>
      </c>
      <c r="U203" s="785" t="n">
        <f aca="false">((U$187-$H$4)/1000)*$R$54*(($C$8/70)^$AD$54)</f>
        <v>658.0992</v>
      </c>
      <c r="V203" s="785" t="n">
        <f aca="false">((V$187-$H$4)/1000)*$R$54*(($C$8/70)^$AD$54)</f>
        <v>699.2304</v>
      </c>
      <c r="W203" s="785" t="n">
        <f aca="false">((W$187-$H$4)/1000)*$R$54*(($C$8/70)^$AD$54)</f>
        <v>740.3616</v>
      </c>
      <c r="X203" s="785" t="n">
        <f aca="false">((X$187-$H$4)/1000)*$R$54*(($C$8/70)^$AD$54)</f>
        <v>781.4928</v>
      </c>
      <c r="Y203" s="785" t="n">
        <f aca="false">((Y$187-$H$4)/1000)*$R$54*(($C$8/70)^$AD$54)</f>
        <v>822.624</v>
      </c>
      <c r="Z203" s="785" t="n">
        <f aca="false">((Z$187-$H$4)/1000)*$R$54*(($C$8/70)^$AD$54)</f>
        <v>863.7552</v>
      </c>
      <c r="AA203" s="785" t="n">
        <f aca="false">((AA$187-$H$4)/1000)*$R$54*(($C$8/70)^$AD$54)</f>
        <v>904.8864</v>
      </c>
      <c r="AB203" s="785" t="n">
        <f aca="false">((AB$187-$H$4)/1000)*$R$54*(($C$8/70)^$AD$54)</f>
        <v>946.0176</v>
      </c>
      <c r="AC203" s="785" t="n">
        <f aca="false">((AC$187-$H$4)/1000)*$R$54*(($C$8/70)^$AD$54)</f>
        <v>987.1488</v>
      </c>
      <c r="AD203" s="785" t="n">
        <f aca="false">((AD$187-$H$4)/1000)*$R$54*(($C$8/70)^$AD$54)</f>
        <v>1028.28</v>
      </c>
      <c r="AE203" s="785" t="n">
        <f aca="false">((AE$187-$H$4)/1000)*$R$54*(($C$8/70)^$AD$54)</f>
        <v>1069.4112</v>
      </c>
      <c r="AF203" s="785" t="n">
        <f aca="false">((AF$187-$H$4)/1000)*$R$54*(($C$8/70)^$AD$54)</f>
        <v>1110.5424</v>
      </c>
      <c r="AG203" s="785" t="n">
        <f aca="false">((AG$187-$H$4)/1000)*$R$54*(($C$8/70)^$AD$54)</f>
        <v>1151.6736</v>
      </c>
      <c r="AH203" s="785" t="n">
        <f aca="false">((AH$187-$H$4)/1000)*$R$54*(($C$8/70)^$AD$54)</f>
        <v>1192.8048</v>
      </c>
      <c r="AI203" s="785" t="n">
        <f aca="false">((AI$187-$H$4)/1000)*$R$54*(($C$8/70)^$AD$54)</f>
        <v>1233.936</v>
      </c>
      <c r="AJ203" s="785" t="n">
        <f aca="false">((AJ$187-$H$4)/1000)*$R$54*(($C$8/70)^$AD$54)</f>
        <v>1275.0672</v>
      </c>
      <c r="AK203" s="785" t="n">
        <f aca="false">((AK$187-$H$4)/1000)*$R$54*(($C$8/70)^$AD$54)</f>
        <v>1316.1984</v>
      </c>
      <c r="AL203" s="785" t="n">
        <f aca="false">((AL$187-$H$4)/1000)*$R$54*(($C$8/70)^$AD$54)</f>
        <v>1357.3296</v>
      </c>
      <c r="AM203" s="785" t="n">
        <f aca="false">((AM$187-$H$4)/1000)*$R$54*(($C$8/70)^$AD$54)</f>
        <v>1398.4608</v>
      </c>
      <c r="AN203" s="785" t="n">
        <f aca="false">((AN$187-$H$4)/1000)*$R$54*(($C$8/70)^$AD$54)</f>
        <v>1439.592</v>
      </c>
      <c r="AO203" s="785" t="n">
        <f aca="false">((AO$187-$H$4)/1000)*$R$54*(($C$8/70)^$AD$54)</f>
        <v>1480.7232</v>
      </c>
      <c r="AP203" s="785" t="n">
        <f aca="false">((AP$187-$H$4)/1000)*$R$54*(($C$8/70)^$AD$54)</f>
        <v>1521.8544</v>
      </c>
      <c r="AQ203" s="785" t="n">
        <f aca="false">((AQ$187-$H$4)/1000)*$R$54*(($C$8/70)^$AD$54)</f>
        <v>1562.9856</v>
      </c>
      <c r="AR203" s="785" t="n">
        <f aca="false">((AR$187-$H$4)/1000)*$R$54*(($C$8/70)^$AD$54)</f>
        <v>1604.1168</v>
      </c>
      <c r="AS203" s="785" t="n">
        <f aca="false">((AS$187-$H$4)/1000)*$R$54*(($C$8/70)^$AD$54)</f>
        <v>1645.248</v>
      </c>
      <c r="AT203" s="785" t="n">
        <f aca="false">((AT$187-$H$4)/1000)*$R$54*(($C$8/70)^$AD$54)</f>
        <v>1686.3792</v>
      </c>
      <c r="AU203" s="785" t="n">
        <f aca="false">((AU$187-$H$4)/1000)*$R$54*(($C$8/70)^$AD$54)</f>
        <v>1727.5104</v>
      </c>
      <c r="AV203" s="785" t="n">
        <f aca="false">((AV$187-$H$4)/1000)*$R$54*(($C$8/70)^$AD$54)</f>
        <v>1768.6416</v>
      </c>
      <c r="AW203" s="785" t="n">
        <f aca="false">((AW$187-$H$4)/1000)*$R$54*(($C$8/70)^$AD$54)</f>
        <v>1809.7728</v>
      </c>
      <c r="AX203" s="785" t="n">
        <f aca="false">((AX$187-$H$4)/1000)*$R$54*(($C$8/70)^$AD$54)</f>
        <v>1850.904</v>
      </c>
      <c r="AY203" s="785" t="n">
        <f aca="false">((AY$187-$H$4)/1000)*$R$54*(($C$8/70)^$AD$54)</f>
        <v>1892.0352</v>
      </c>
      <c r="AZ203" s="785" t="n">
        <f aca="false">((AZ$187-$H$4)/1000)*$R$54*(($C$8/70)^$AD$54)</f>
        <v>1933.1664</v>
      </c>
      <c r="BA203" s="785" t="n">
        <f aca="false">((BA$187-$H$4)/1000)*$R$54*(($C$8/70)^$AD$54)</f>
        <v>1974.2976</v>
      </c>
      <c r="BB203" s="785" t="n">
        <f aca="false">((BB$187-$H$4)/1000)*$R$54*(($C$8/70)^$AD$54)</f>
        <v>2015.4288</v>
      </c>
      <c r="BC203" s="785" t="n">
        <f aca="false">((BC$187-$H$4)/1000)*$R$54*(($C$8/70)^$AD$54)</f>
        <v>2056.56</v>
      </c>
      <c r="BD203" s="785" t="n">
        <f aca="false">((BD$187-$H$4)/1000)*$R$54*(($C$8/70)^$AD$54)</f>
        <v>2097.6912</v>
      </c>
      <c r="BE203" s="785" t="n">
        <f aca="false">((BE$187-$H$4)/1000)*$R$54*(($C$8/70)^$AD$54)</f>
        <v>2138.8224</v>
      </c>
      <c r="BF203" s="785" t="n">
        <f aca="false">((BF$187-$H$4)/1000)*$R$54*(($C$8/70)^$AD$54)</f>
        <v>2179.9536</v>
      </c>
    </row>
    <row r="204" customFormat="false" ht="15" hidden="true" customHeight="false" outlineLevel="0" collapsed="false">
      <c r="B204" s="786" t="s">
        <v>385</v>
      </c>
      <c r="C204" s="786"/>
      <c r="D204" s="787"/>
      <c r="E204" s="787"/>
      <c r="F204" s="787"/>
      <c r="G204" s="787"/>
      <c r="H204" s="788" t="n">
        <f aca="false">((H$187-$H$4)/1000)*$K$55*(($C$8/70)^$W$55)</f>
        <v>54.5684772777408</v>
      </c>
      <c r="I204" s="788" t="n">
        <f aca="false">((I$187-$H$4)/1000)*$K$55*(($C$8/70)^$W$55)</f>
        <v>72.7579697036544</v>
      </c>
      <c r="J204" s="788" t="n">
        <f aca="false">((J$187-$H$4)/1000)*$K$55*(($C$8/70)^$W$55)</f>
        <v>90.947462129568</v>
      </c>
      <c r="K204" s="788" t="n">
        <f aca="false">((K$187-$H$4)/1000)*$K$55*(($C$8/70)^$W$55)</f>
        <v>109.136954555482</v>
      </c>
      <c r="L204" s="788" t="n">
        <f aca="false">((L$187-$H$4)/1000)*$K$55*(($C$8/70)^$W$55)</f>
        <v>127.326446981395</v>
      </c>
      <c r="M204" s="788" t="n">
        <f aca="false">((M$187-$H$4)/1000)*$K$55*(($C$8/70)^$W$55)</f>
        <v>145.515939407309</v>
      </c>
      <c r="N204" s="788" t="n">
        <f aca="false">((N$187-$H$4)/1000)*$K$55*(($C$8/70)^$W$55)</f>
        <v>163.705431833222</v>
      </c>
      <c r="O204" s="788" t="n">
        <f aca="false">((O$187-$H$4)/1000)*$K$55*(($C$8/70)^$W$55)</f>
        <v>181.894924259136</v>
      </c>
      <c r="P204" s="788" t="n">
        <f aca="false">((P$187-$H$4)/1000)*$K$55*(($C$8/70)^$W$55)</f>
        <v>200.08441668505</v>
      </c>
      <c r="Q204" s="788" t="n">
        <f aca="false">((Q$187-$H$4)/1000)*$K$55*(($C$8/70)^$W$55)</f>
        <v>218.273909110963</v>
      </c>
      <c r="R204" s="788" t="n">
        <f aca="false">((R$187-$H$4)/1000)*$K$55*(($C$8/70)^$W$55)</f>
        <v>236.463401536877</v>
      </c>
      <c r="S204" s="788" t="n">
        <f aca="false">((S$187-$H$4)/1000)*$K$55*(($C$8/70)^$W$55)</f>
        <v>254.65289396279</v>
      </c>
      <c r="T204" s="788" t="n">
        <f aca="false">((T$187-$H$4)/1000)*$K$55*(($C$8/70)^$W$55)</f>
        <v>272.842386388704</v>
      </c>
      <c r="U204" s="788" t="n">
        <f aca="false">((U$187-$H$4)/1000)*$K$55*(($C$8/70)^$W$55)</f>
        <v>291.031878814618</v>
      </c>
      <c r="V204" s="788" t="n">
        <f aca="false">((V$187-$H$4)/1000)*$K$55*(($C$8/70)^$W$55)</f>
        <v>309.221371240531</v>
      </c>
      <c r="W204" s="788" t="n">
        <f aca="false">((W$187-$H$4)/1000)*$K$55*(($C$8/70)^$W$55)</f>
        <v>327.410863666445</v>
      </c>
      <c r="X204" s="788" t="n">
        <f aca="false">((X$187-$H$4)/1000)*$K$55*(($C$8/70)^$W$55)</f>
        <v>345.600356092358</v>
      </c>
      <c r="Y204" s="788" t="n">
        <f aca="false">((Y$187-$H$4)/1000)*$K$55*(($C$8/70)^$W$55)</f>
        <v>363.789848518272</v>
      </c>
      <c r="Z204" s="788" t="n">
        <f aca="false">((Z$187-$H$4)/1000)*$K$55*(($C$8/70)^$W$55)</f>
        <v>381.979340944186</v>
      </c>
      <c r="AA204" s="788" t="n">
        <f aca="false">((AA$187-$H$4)/1000)*$K$55*(($C$8/70)^$W$55)</f>
        <v>400.168833370099</v>
      </c>
      <c r="AB204" s="788" t="n">
        <f aca="false">((AB$187-$H$4)/1000)*$K$55*(($C$8/70)^$W$55)</f>
        <v>418.358325796013</v>
      </c>
      <c r="AC204" s="788" t="n">
        <f aca="false">((AC$187-$H$4)/1000)*$K$55*(($C$8/70)^$W$55)</f>
        <v>436.547818221926</v>
      </c>
      <c r="AD204" s="788" t="n">
        <f aca="false">((AD$187-$H$4)/1000)*$K$55*(($C$8/70)^$W$55)</f>
        <v>454.73731064784</v>
      </c>
      <c r="AE204" s="788" t="n">
        <f aca="false">((AE$187-$H$4)/1000)*$K$55*(($C$8/70)^$W$55)</f>
        <v>472.926803073754</v>
      </c>
      <c r="AF204" s="788" t="n">
        <f aca="false">((AF$187-$H$4)/1000)*$K$55*(($C$8/70)^$W$55)</f>
        <v>491.116295499667</v>
      </c>
      <c r="AG204" s="788" t="n">
        <f aca="false">((AG$187-$H$4)/1000)*$K$55*(($C$8/70)^$W$55)</f>
        <v>509.305787925581</v>
      </c>
      <c r="AH204" s="788" t="n">
        <f aca="false">((AH$187-$H$4)/1000)*$K$55*(($C$8/70)^$W$55)</f>
        <v>527.495280351494</v>
      </c>
      <c r="AI204" s="788" t="n">
        <f aca="false">((AI$187-$H$4)/1000)*$K$55*(($C$8/70)^$W$55)</f>
        <v>545.684772777408</v>
      </c>
      <c r="AJ204" s="788" t="n">
        <f aca="false">((AJ$187-$H$4)/1000)*$K$55*(($C$8/70)^$W$55)</f>
        <v>563.874265203322</v>
      </c>
      <c r="AK204" s="788" t="n">
        <f aca="false">((AK$187-$H$4)/1000)*$K$55*(($C$8/70)^$W$55)</f>
        <v>582.063757629235</v>
      </c>
      <c r="AL204" s="788" t="n">
        <f aca="false">((AL$187-$H$4)/1000)*$K$55*(($C$8/70)^$W$55)</f>
        <v>600.253250055149</v>
      </c>
      <c r="AM204" s="788" t="n">
        <f aca="false">((AM$187-$H$4)/1000)*$K$55*(($C$8/70)^$W$55)</f>
        <v>618.442742481062</v>
      </c>
      <c r="AN204" s="788" t="n">
        <f aca="false">((AN$187-$H$4)/1000)*$K$55*(($C$8/70)^$W$55)</f>
        <v>636.632234906976</v>
      </c>
      <c r="AO204" s="788" t="n">
        <f aca="false">((AO$187-$H$4)/1000)*$K$55*(($C$8/70)^$W$55)</f>
        <v>654.82172733289</v>
      </c>
      <c r="AP204" s="788" t="n">
        <f aca="false">((AP$187-$H$4)/1000)*$K$55*(($C$8/70)^$W$55)</f>
        <v>673.011219758803</v>
      </c>
      <c r="AQ204" s="788" t="n">
        <f aca="false">((AQ$187-$H$4)/1000)*$K$55*(($C$8/70)^$W$55)</f>
        <v>691.200712184717</v>
      </c>
      <c r="AR204" s="788" t="n">
        <f aca="false">((AR$187-$H$4)/1000)*$K$55*(($C$8/70)^$W$55)</f>
        <v>709.39020461063</v>
      </c>
      <c r="AS204" s="788" t="n">
        <f aca="false">((AS$187-$H$4)/1000)*$K$55*(($C$8/70)^$W$55)</f>
        <v>727.579697036544</v>
      </c>
      <c r="AT204" s="788" t="n">
        <f aca="false">((AT$187-$H$4)/1000)*$K$55*(($C$8/70)^$W$55)</f>
        <v>745.769189462458</v>
      </c>
      <c r="AU204" s="788" t="n">
        <f aca="false">((AU$187-$H$4)/1000)*$K$55*(($C$8/70)^$W$55)</f>
        <v>763.958681888371</v>
      </c>
      <c r="AV204" s="788" t="n">
        <f aca="false">((AV$187-$H$4)/1000)*$K$55*(($C$8/70)^$W$55)</f>
        <v>782.148174314285</v>
      </c>
      <c r="AW204" s="788" t="n">
        <f aca="false">((AW$187-$H$4)/1000)*$K$55*(($C$8/70)^$W$55)</f>
        <v>800.337666740198</v>
      </c>
      <c r="AX204" s="788" t="n">
        <f aca="false">((AX$187-$H$4)/1000)*$K$55*(($C$8/70)^$W$55)</f>
        <v>818.527159166112</v>
      </c>
      <c r="AY204" s="788" t="n">
        <f aca="false">((AY$187-$H$4)/1000)*$K$55*(($C$8/70)^$W$55)</f>
        <v>836.716651592026</v>
      </c>
      <c r="AZ204" s="788" t="n">
        <f aca="false">((AZ$187-$H$4)/1000)*$K$55*(($C$8/70)^$W$55)</f>
        <v>854.906144017939</v>
      </c>
      <c r="BA204" s="788" t="n">
        <f aca="false">((BA$187-$H$4)/1000)*$K$55*(($C$8/70)^$W$55)</f>
        <v>873.095636443853</v>
      </c>
      <c r="BB204" s="788" t="n">
        <f aca="false">((BB$187-$H$4)/1000)*$K$55*(($C$8/70)^$W$55)</f>
        <v>891.285128869766</v>
      </c>
      <c r="BC204" s="788" t="n">
        <f aca="false">((BC$187-$H$4)/1000)*$K$55*(($C$8/70)^$W$55)</f>
        <v>909.47462129568</v>
      </c>
      <c r="BD204" s="788" t="n">
        <f aca="false">((BD$187-$H$4)/1000)*$K$55*(($C$8/70)^$W$55)</f>
        <v>927.664113721593</v>
      </c>
      <c r="BE204" s="788" t="n">
        <f aca="false">((BE$187-$H$4)/1000)*$K$55*(($C$8/70)^$W$55)</f>
        <v>945.853606147507</v>
      </c>
      <c r="BF204" s="788" t="n">
        <f aca="false">((BF$187-$H$4)/1000)*$K$55*(($C$8/70)^$W$55)</f>
        <v>964.043098573421</v>
      </c>
    </row>
    <row r="205" customFormat="false" ht="15" hidden="true" customHeight="false" outlineLevel="0" collapsed="false">
      <c r="B205" s="780" t="s">
        <v>386</v>
      </c>
      <c r="C205" s="780"/>
      <c r="D205" s="781"/>
      <c r="E205" s="781"/>
      <c r="F205" s="781"/>
      <c r="G205" s="781"/>
      <c r="H205" s="782" t="n">
        <f aca="false">((H$187-$H$4)/1000)*$L$55*(($C$8/70)^$X$55)</f>
        <v>62.00963327016</v>
      </c>
      <c r="I205" s="782" t="n">
        <f aca="false">((I$187-$H$4)/1000)*$L$55*(($C$8/70)^$X$55)</f>
        <v>82.67951102688</v>
      </c>
      <c r="J205" s="782" t="n">
        <f aca="false">((J$187-$H$4)/1000)*$L$55*(($C$8/70)^$X$55)</f>
        <v>103.3493887836</v>
      </c>
      <c r="K205" s="782" t="n">
        <f aca="false">((K$187-$H$4)/1000)*$L$55*(($C$8/70)^$X$55)</f>
        <v>124.01926654032</v>
      </c>
      <c r="L205" s="782" t="n">
        <f aca="false">((L$187-$H$4)/1000)*$L$55*(($C$8/70)^$X$55)</f>
        <v>144.68914429704</v>
      </c>
      <c r="M205" s="782" t="n">
        <f aca="false">((M$187-$H$4)/1000)*$L$55*(($C$8/70)^$X$55)</f>
        <v>165.35902205376</v>
      </c>
      <c r="N205" s="782" t="n">
        <f aca="false">((N$187-$H$4)/1000)*$L$55*(($C$8/70)^$X$55)</f>
        <v>186.02889981048</v>
      </c>
      <c r="O205" s="782" t="n">
        <f aca="false">((O$187-$H$4)/1000)*$L$55*(($C$8/70)^$X$55)</f>
        <v>206.6987775672</v>
      </c>
      <c r="P205" s="782" t="n">
        <f aca="false">((P$187-$H$4)/1000)*$L$55*(($C$8/70)^$X$55)</f>
        <v>227.36865532392</v>
      </c>
      <c r="Q205" s="782" t="n">
        <f aca="false">((Q$187-$H$4)/1000)*$L$55*(($C$8/70)^$X$55)</f>
        <v>248.03853308064</v>
      </c>
      <c r="R205" s="782" t="n">
        <f aca="false">((R$187-$H$4)/1000)*$L$55*(($C$8/70)^$X$55)</f>
        <v>268.70841083736</v>
      </c>
      <c r="S205" s="782" t="n">
        <f aca="false">((S$187-$H$4)/1000)*$L$55*(($C$8/70)^$X$55)</f>
        <v>289.37828859408</v>
      </c>
      <c r="T205" s="782" t="n">
        <f aca="false">((T$187-$H$4)/1000)*$L$55*(($C$8/70)^$X$55)</f>
        <v>310.0481663508</v>
      </c>
      <c r="U205" s="782" t="n">
        <f aca="false">((U$187-$H$4)/1000)*$L$55*(($C$8/70)^$X$55)</f>
        <v>330.71804410752</v>
      </c>
      <c r="V205" s="782" t="n">
        <f aca="false">((V$187-$H$4)/1000)*$L$55*(($C$8/70)^$X$55)</f>
        <v>351.38792186424</v>
      </c>
      <c r="W205" s="782" t="n">
        <f aca="false">((W$187-$H$4)/1000)*$L$55*(($C$8/70)^$X$55)</f>
        <v>372.05779962096</v>
      </c>
      <c r="X205" s="782" t="n">
        <f aca="false">((X$187-$H$4)/1000)*$L$55*(($C$8/70)^$X$55)</f>
        <v>392.72767737768</v>
      </c>
      <c r="Y205" s="782" t="n">
        <f aca="false">((Y$187-$H$4)/1000)*$L$55*(($C$8/70)^$X$55)</f>
        <v>413.3975551344</v>
      </c>
      <c r="Z205" s="782" t="n">
        <f aca="false">((Z$187-$H$4)/1000)*$L$55*(($C$8/70)^$X$55)</f>
        <v>434.06743289112</v>
      </c>
      <c r="AA205" s="782" t="n">
        <f aca="false">((AA$187-$H$4)/1000)*$L$55*(($C$8/70)^$X$55)</f>
        <v>454.73731064784</v>
      </c>
      <c r="AB205" s="782" t="n">
        <f aca="false">((AB$187-$H$4)/1000)*$L$55*(($C$8/70)^$X$55)</f>
        <v>475.40718840456</v>
      </c>
      <c r="AC205" s="782" t="n">
        <f aca="false">((AC$187-$H$4)/1000)*$L$55*(($C$8/70)^$X$55)</f>
        <v>496.07706616128</v>
      </c>
      <c r="AD205" s="782" t="n">
        <f aca="false">((AD$187-$H$4)/1000)*$L$55*(($C$8/70)^$X$55)</f>
        <v>516.746943918</v>
      </c>
      <c r="AE205" s="782" t="n">
        <f aca="false">((AE$187-$H$4)/1000)*$L$55*(($C$8/70)^$X$55)</f>
        <v>537.41682167472</v>
      </c>
      <c r="AF205" s="782" t="n">
        <f aca="false">((AF$187-$H$4)/1000)*$L$55*(($C$8/70)^$X$55)</f>
        <v>558.08669943144</v>
      </c>
      <c r="AG205" s="782" t="n">
        <f aca="false">((AG$187-$H$4)/1000)*$L$55*(($C$8/70)^$X$55)</f>
        <v>578.75657718816</v>
      </c>
      <c r="AH205" s="782" t="n">
        <f aca="false">((AH$187-$H$4)/1000)*$L$55*(($C$8/70)^$X$55)</f>
        <v>599.42645494488</v>
      </c>
      <c r="AI205" s="782" t="n">
        <f aca="false">((AI$187-$H$4)/1000)*$L$55*(($C$8/70)^$X$55)</f>
        <v>620.0963327016</v>
      </c>
      <c r="AJ205" s="782" t="n">
        <f aca="false">((AJ$187-$H$4)/1000)*$L$55*(($C$8/70)^$X$55)</f>
        <v>640.76621045832</v>
      </c>
      <c r="AK205" s="782" t="n">
        <f aca="false">((AK$187-$H$4)/1000)*$L$55*(($C$8/70)^$X$55)</f>
        <v>661.43608821504</v>
      </c>
      <c r="AL205" s="782" t="n">
        <f aca="false">((AL$187-$H$4)/1000)*$L$55*(($C$8/70)^$X$55)</f>
        <v>682.10596597176</v>
      </c>
      <c r="AM205" s="782" t="n">
        <f aca="false">((AM$187-$H$4)/1000)*$L$55*(($C$8/70)^$X$55)</f>
        <v>702.77584372848</v>
      </c>
      <c r="AN205" s="782" t="n">
        <f aca="false">((AN$187-$H$4)/1000)*$L$55*(($C$8/70)^$X$55)</f>
        <v>723.4457214852</v>
      </c>
      <c r="AO205" s="782" t="n">
        <f aca="false">((AO$187-$H$4)/1000)*$L$55*(($C$8/70)^$X$55)</f>
        <v>744.11559924192</v>
      </c>
      <c r="AP205" s="782" t="n">
        <f aca="false">((AP$187-$H$4)/1000)*$L$55*(($C$8/70)^$X$55)</f>
        <v>764.78547699864</v>
      </c>
      <c r="AQ205" s="782" t="n">
        <f aca="false">((AQ$187-$H$4)/1000)*$L$55*(($C$8/70)^$X$55)</f>
        <v>785.45535475536</v>
      </c>
      <c r="AR205" s="782" t="n">
        <f aca="false">((AR$187-$H$4)/1000)*$L$55*(($C$8/70)^$X$55)</f>
        <v>806.12523251208</v>
      </c>
      <c r="AS205" s="782" t="n">
        <f aca="false">((AS$187-$H$4)/1000)*$L$55*(($C$8/70)^$X$55)</f>
        <v>826.7951102688</v>
      </c>
      <c r="AT205" s="782" t="n">
        <f aca="false">((AT$187-$H$4)/1000)*$L$55*(($C$8/70)^$X$55)</f>
        <v>847.46498802552</v>
      </c>
      <c r="AU205" s="782" t="n">
        <f aca="false">((AU$187-$H$4)/1000)*$L$55*(($C$8/70)^$X$55)</f>
        <v>868.13486578224</v>
      </c>
      <c r="AV205" s="782" t="n">
        <f aca="false">((AV$187-$H$4)/1000)*$L$55*(($C$8/70)^$X$55)</f>
        <v>888.80474353896</v>
      </c>
      <c r="AW205" s="782" t="n">
        <f aca="false">((AW$187-$H$4)/1000)*$L$55*(($C$8/70)^$X$55)</f>
        <v>909.47462129568</v>
      </c>
      <c r="AX205" s="782" t="n">
        <f aca="false">((AX$187-$H$4)/1000)*$L$55*(($C$8/70)^$X$55)</f>
        <v>930.1444990524</v>
      </c>
      <c r="AY205" s="782" t="n">
        <f aca="false">((AY$187-$H$4)/1000)*$L$55*(($C$8/70)^$X$55)</f>
        <v>950.81437680912</v>
      </c>
      <c r="AZ205" s="782" t="n">
        <f aca="false">((AZ$187-$H$4)/1000)*$L$55*(($C$8/70)^$X$55)</f>
        <v>971.48425456584</v>
      </c>
      <c r="BA205" s="782" t="n">
        <f aca="false">((BA$187-$H$4)/1000)*$L$55*(($C$8/70)^$X$55)</f>
        <v>992.15413232256</v>
      </c>
      <c r="BB205" s="782" t="n">
        <f aca="false">((BB$187-$H$4)/1000)*$L$55*(($C$8/70)^$X$55)</f>
        <v>1012.82401007928</v>
      </c>
      <c r="BC205" s="782" t="n">
        <f aca="false">((BC$187-$H$4)/1000)*$L$55*(($C$8/70)^$X$55)</f>
        <v>1033.493887836</v>
      </c>
      <c r="BD205" s="782" t="n">
        <f aca="false">((BD$187-$H$4)/1000)*$L$55*(($C$8/70)^$X$55)</f>
        <v>1054.16376559272</v>
      </c>
      <c r="BE205" s="782" t="n">
        <f aca="false">((BE$187-$H$4)/1000)*$L$55*(($C$8/70)^$X$55)</f>
        <v>1074.83364334944</v>
      </c>
      <c r="BF205" s="782" t="n">
        <f aca="false">((BF$187-$H$4)/1000)*$L$55*(($C$8/70)^$X$55)</f>
        <v>1095.50352110616</v>
      </c>
    </row>
    <row r="206" customFormat="false" ht="15" hidden="true" customHeight="false" outlineLevel="0" collapsed="false">
      <c r="B206" s="780" t="s">
        <v>387</v>
      </c>
      <c r="C206" s="780"/>
      <c r="D206" s="781"/>
      <c r="E206" s="781"/>
      <c r="F206" s="781"/>
      <c r="G206" s="781"/>
      <c r="H206" s="782" t="n">
        <f aca="false">((H$187-$H$4)/1000)*$M$55*(($C$8/70)^$Y$55)</f>
        <v>78.3507925686608</v>
      </c>
      <c r="I206" s="782" t="n">
        <f aca="false">((I$187-$H$4)/1000)*$M$55*(($C$8/70)^$Y$55)</f>
        <v>104.467723424881</v>
      </c>
      <c r="J206" s="782" t="n">
        <f aca="false">((J$187-$H$4)/1000)*$M$55*(($C$8/70)^$Y$55)</f>
        <v>130.584654281101</v>
      </c>
      <c r="K206" s="782" t="n">
        <f aca="false">((K$187-$H$4)/1000)*$M$55*(($C$8/70)^$Y$55)</f>
        <v>156.701585137322</v>
      </c>
      <c r="L206" s="782" t="n">
        <f aca="false">((L$187-$H$4)/1000)*$M$55*(($C$8/70)^$Y$55)</f>
        <v>182.818515993542</v>
      </c>
      <c r="M206" s="782" t="n">
        <f aca="false">((M$187-$H$4)/1000)*$M$55*(($C$8/70)^$Y$55)</f>
        <v>208.935446849762</v>
      </c>
      <c r="N206" s="782" t="n">
        <f aca="false">((N$187-$H$4)/1000)*$M$55*(($C$8/70)^$Y$55)</f>
        <v>235.052377705983</v>
      </c>
      <c r="O206" s="782" t="n">
        <f aca="false">((O$187-$H$4)/1000)*$M$55*(($C$8/70)^$Y$55)</f>
        <v>261.169308562203</v>
      </c>
      <c r="P206" s="782" t="n">
        <f aca="false">((P$187-$H$4)/1000)*$M$55*(($C$8/70)^$Y$55)</f>
        <v>287.286239418423</v>
      </c>
      <c r="Q206" s="782" t="n">
        <f aca="false">((Q$187-$H$4)/1000)*$M$55*(($C$8/70)^$Y$55)</f>
        <v>313.403170274643</v>
      </c>
      <c r="R206" s="782" t="n">
        <f aca="false">((R$187-$H$4)/1000)*$M$55*(($C$8/70)^$Y$55)</f>
        <v>339.520101130864</v>
      </c>
      <c r="S206" s="782" t="n">
        <f aca="false">((S$187-$H$4)/1000)*$M$55*(($C$8/70)^$Y$55)</f>
        <v>365.637031987084</v>
      </c>
      <c r="T206" s="782" t="n">
        <f aca="false">((T$187-$H$4)/1000)*$M$55*(($C$8/70)^$Y$55)</f>
        <v>391.753962843304</v>
      </c>
      <c r="U206" s="782" t="n">
        <f aca="false">((U$187-$H$4)/1000)*$M$55*(($C$8/70)^$Y$55)</f>
        <v>417.870893699524</v>
      </c>
      <c r="V206" s="782" t="n">
        <f aca="false">((V$187-$H$4)/1000)*$M$55*(($C$8/70)^$Y$55)</f>
        <v>443.987824555745</v>
      </c>
      <c r="W206" s="782" t="n">
        <f aca="false">((W$187-$H$4)/1000)*$M$55*(($C$8/70)^$Y$55)</f>
        <v>470.104755411965</v>
      </c>
      <c r="X206" s="782" t="n">
        <f aca="false">((X$187-$H$4)/1000)*$M$55*(($C$8/70)^$Y$55)</f>
        <v>496.221686268185</v>
      </c>
      <c r="Y206" s="782" t="n">
        <f aca="false">((Y$187-$H$4)/1000)*$M$55*(($C$8/70)^$Y$55)</f>
        <v>522.338617124406</v>
      </c>
      <c r="Z206" s="782" t="n">
        <f aca="false">((Z$187-$H$4)/1000)*$M$55*(($C$8/70)^$Y$55)</f>
        <v>548.455547980626</v>
      </c>
      <c r="AA206" s="782" t="n">
        <f aca="false">((AA$187-$H$4)/1000)*$M$55*(($C$8/70)^$Y$55)</f>
        <v>574.572478836846</v>
      </c>
      <c r="AB206" s="782" t="n">
        <f aca="false">((AB$187-$H$4)/1000)*$M$55*(($C$8/70)^$Y$55)</f>
        <v>600.689409693066</v>
      </c>
      <c r="AC206" s="782" t="n">
        <f aca="false">((AC$187-$H$4)/1000)*$M$55*(($C$8/70)^$Y$55)</f>
        <v>626.806340549287</v>
      </c>
      <c r="AD206" s="782" t="n">
        <f aca="false">((AD$187-$H$4)/1000)*$M$55*(($C$8/70)^$Y$55)</f>
        <v>652.923271405507</v>
      </c>
      <c r="AE206" s="782" t="n">
        <f aca="false">((AE$187-$H$4)/1000)*$M$55*(($C$8/70)^$Y$55)</f>
        <v>679.040202261727</v>
      </c>
      <c r="AF206" s="782" t="n">
        <f aca="false">((AF$187-$H$4)/1000)*$M$55*(($C$8/70)^$Y$55)</f>
        <v>705.157133117948</v>
      </c>
      <c r="AG206" s="782" t="n">
        <f aca="false">((AG$187-$H$4)/1000)*$M$55*(($C$8/70)^$Y$55)</f>
        <v>731.274063974168</v>
      </c>
      <c r="AH206" s="782" t="n">
        <f aca="false">((AH$187-$H$4)/1000)*$M$55*(($C$8/70)^$Y$55)</f>
        <v>757.390994830388</v>
      </c>
      <c r="AI206" s="782" t="n">
        <f aca="false">((AI$187-$H$4)/1000)*$M$55*(($C$8/70)^$Y$55)</f>
        <v>783.507925686608</v>
      </c>
      <c r="AJ206" s="782" t="n">
        <f aca="false">((AJ$187-$H$4)/1000)*$M$55*(($C$8/70)^$Y$55)</f>
        <v>809.624856542829</v>
      </c>
      <c r="AK206" s="782" t="n">
        <f aca="false">((AK$187-$H$4)/1000)*$M$55*(($C$8/70)^$Y$55)</f>
        <v>835.741787399049</v>
      </c>
      <c r="AL206" s="782" t="n">
        <f aca="false">((AL$187-$H$4)/1000)*$M$55*(($C$8/70)^$Y$55)</f>
        <v>861.858718255269</v>
      </c>
      <c r="AM206" s="782" t="n">
        <f aca="false">((AM$187-$H$4)/1000)*$M$55*(($C$8/70)^$Y$55)</f>
        <v>887.97564911149</v>
      </c>
      <c r="AN206" s="782" t="n">
        <f aca="false">((AN$187-$H$4)/1000)*$M$55*(($C$8/70)^$Y$55)</f>
        <v>914.09257996771</v>
      </c>
      <c r="AO206" s="782" t="n">
        <f aca="false">((AO$187-$H$4)/1000)*$M$55*(($C$8/70)^$Y$55)</f>
        <v>940.20951082393</v>
      </c>
      <c r="AP206" s="782" t="n">
        <f aca="false">((AP$187-$H$4)/1000)*$M$55*(($C$8/70)^$Y$55)</f>
        <v>966.32644168015</v>
      </c>
      <c r="AQ206" s="782" t="n">
        <f aca="false">((AQ$187-$H$4)/1000)*$M$55*(($C$8/70)^$Y$55)</f>
        <v>992.443372536371</v>
      </c>
      <c r="AR206" s="782" t="n">
        <f aca="false">((AR$187-$H$4)/1000)*$M$55*(($C$8/70)^$Y$55)</f>
        <v>1018.56030339259</v>
      </c>
      <c r="AS206" s="782" t="n">
        <f aca="false">((AS$187-$H$4)/1000)*$M$55*(($C$8/70)^$Y$55)</f>
        <v>1044.67723424881</v>
      </c>
      <c r="AT206" s="782" t="n">
        <f aca="false">((AT$187-$H$4)/1000)*$M$55*(($C$8/70)^$Y$55)</f>
        <v>1070.79416510503</v>
      </c>
      <c r="AU206" s="782" t="n">
        <f aca="false">((AU$187-$H$4)/1000)*$M$55*(($C$8/70)^$Y$55)</f>
        <v>1096.91109596125</v>
      </c>
      <c r="AV206" s="782" t="n">
        <f aca="false">((AV$187-$H$4)/1000)*$M$55*(($C$8/70)^$Y$55)</f>
        <v>1123.02802681747</v>
      </c>
      <c r="AW206" s="782" t="n">
        <f aca="false">((AW$187-$H$4)/1000)*$M$55*(($C$8/70)^$Y$55)</f>
        <v>1149.14495767369</v>
      </c>
      <c r="AX206" s="782" t="n">
        <f aca="false">((AX$187-$H$4)/1000)*$M$55*(($C$8/70)^$Y$55)</f>
        <v>1175.26188852991</v>
      </c>
      <c r="AY206" s="782" t="n">
        <f aca="false">((AY$187-$H$4)/1000)*$M$55*(($C$8/70)^$Y$55)</f>
        <v>1201.37881938613</v>
      </c>
      <c r="AZ206" s="782" t="n">
        <f aca="false">((AZ$187-$H$4)/1000)*$M$55*(($C$8/70)^$Y$55)</f>
        <v>1227.49575024235</v>
      </c>
      <c r="BA206" s="782" t="n">
        <f aca="false">((BA$187-$H$4)/1000)*$M$55*(($C$8/70)^$Y$55)</f>
        <v>1253.61268109857</v>
      </c>
      <c r="BB206" s="782" t="n">
        <f aca="false">((BB$187-$H$4)/1000)*$M$55*(($C$8/70)^$Y$55)</f>
        <v>1279.72961195479</v>
      </c>
      <c r="BC206" s="782" t="n">
        <f aca="false">((BC$187-$H$4)/1000)*$M$55*(($C$8/70)^$Y$55)</f>
        <v>1305.84654281101</v>
      </c>
      <c r="BD206" s="782" t="n">
        <f aca="false">((BD$187-$H$4)/1000)*$M$55*(($C$8/70)^$Y$55)</f>
        <v>1331.96347366723</v>
      </c>
      <c r="BE206" s="782" t="n">
        <f aca="false">((BE$187-$H$4)/1000)*$M$55*(($C$8/70)^$Y$55)</f>
        <v>1358.08040452345</v>
      </c>
      <c r="BF206" s="782" t="n">
        <f aca="false">((BF$187-$H$4)/1000)*$M$55*(($C$8/70)^$Y$55)</f>
        <v>1384.19733537967</v>
      </c>
    </row>
    <row r="207" customFormat="false" ht="15" hidden="true" customHeight="false" outlineLevel="0" collapsed="false">
      <c r="B207" s="780" t="s">
        <v>388</v>
      </c>
      <c r="C207" s="780"/>
      <c r="D207" s="781"/>
      <c r="E207" s="781"/>
      <c r="F207" s="781"/>
      <c r="G207" s="781"/>
      <c r="H207" s="782" t="n">
        <f aca="false">((H$187-$H$4)/1000)*$N$55*(($C$8/70)^$Z$55)</f>
        <v>83.92438667265</v>
      </c>
      <c r="I207" s="782" t="n">
        <f aca="false">((I$187-$H$4)/1000)*$N$55*(($C$8/70)^$Z$55)</f>
        <v>111.8991822302</v>
      </c>
      <c r="J207" s="782" t="n">
        <f aca="false">((J$187-$H$4)/1000)*$N$55*(($C$8/70)^$Z$55)</f>
        <v>139.87397778775</v>
      </c>
      <c r="K207" s="782" t="n">
        <f aca="false">((K$187-$H$4)/1000)*$N$55*(($C$8/70)^$Z$55)</f>
        <v>167.8487733453</v>
      </c>
      <c r="L207" s="782" t="n">
        <f aca="false">((L$187-$H$4)/1000)*$N$55*(($C$8/70)^$Z$55)</f>
        <v>195.82356890285</v>
      </c>
      <c r="M207" s="782" t="n">
        <f aca="false">((M$187-$H$4)/1000)*$N$55*(($C$8/70)^$Z$55)</f>
        <v>223.7983644604</v>
      </c>
      <c r="N207" s="782" t="n">
        <f aca="false">((N$187-$H$4)/1000)*$N$55*(($C$8/70)^$Z$55)</f>
        <v>251.77316001795</v>
      </c>
      <c r="O207" s="782" t="n">
        <f aca="false">((O$187-$H$4)/1000)*$N$55*(($C$8/70)^$Z$55)</f>
        <v>279.7479555755</v>
      </c>
      <c r="P207" s="782" t="n">
        <f aca="false">((P$187-$H$4)/1000)*$N$55*(($C$8/70)^$Z$55)</f>
        <v>307.72275113305</v>
      </c>
      <c r="Q207" s="782" t="n">
        <f aca="false">((Q$187-$H$4)/1000)*$N$55*(($C$8/70)^$Z$55)</f>
        <v>335.6975466906</v>
      </c>
      <c r="R207" s="782" t="n">
        <f aca="false">((R$187-$H$4)/1000)*$N$55*(($C$8/70)^$Z$55)</f>
        <v>363.67234224815</v>
      </c>
      <c r="S207" s="782" t="n">
        <f aca="false">((S$187-$H$4)/1000)*$N$55*(($C$8/70)^$Z$55)</f>
        <v>391.6471378057</v>
      </c>
      <c r="T207" s="782" t="n">
        <f aca="false">((T$187-$H$4)/1000)*$N$55*(($C$8/70)^$Z$55)</f>
        <v>419.62193336325</v>
      </c>
      <c r="U207" s="782" t="n">
        <f aca="false">((U$187-$H$4)/1000)*$N$55*(($C$8/70)^$Z$55)</f>
        <v>447.5967289208</v>
      </c>
      <c r="V207" s="782" t="n">
        <f aca="false">((V$187-$H$4)/1000)*$N$55*(($C$8/70)^$Z$55)</f>
        <v>475.57152447835</v>
      </c>
      <c r="W207" s="782" t="n">
        <f aca="false">((W$187-$H$4)/1000)*$N$55*(($C$8/70)^$Z$55)</f>
        <v>503.5463200359</v>
      </c>
      <c r="X207" s="782" t="n">
        <f aca="false">((X$187-$H$4)/1000)*$N$55*(($C$8/70)^$Z$55)</f>
        <v>531.52111559345</v>
      </c>
      <c r="Y207" s="782" t="n">
        <f aca="false">((Y$187-$H$4)/1000)*$N$55*(($C$8/70)^$Z$55)</f>
        <v>559.495911151</v>
      </c>
      <c r="Z207" s="782" t="n">
        <f aca="false">((Z$187-$H$4)/1000)*$N$55*(($C$8/70)^$Z$55)</f>
        <v>587.47070670855</v>
      </c>
      <c r="AA207" s="782" t="n">
        <f aca="false">((AA$187-$H$4)/1000)*$N$55*(($C$8/70)^$Z$55)</f>
        <v>615.4455022661</v>
      </c>
      <c r="AB207" s="782" t="n">
        <f aca="false">((AB$187-$H$4)/1000)*$N$55*(($C$8/70)^$Z$55)</f>
        <v>643.42029782365</v>
      </c>
      <c r="AC207" s="782" t="n">
        <f aca="false">((AC$187-$H$4)/1000)*$N$55*(($C$8/70)^$Z$55)</f>
        <v>671.3950933812</v>
      </c>
      <c r="AD207" s="782" t="n">
        <f aca="false">((AD$187-$H$4)/1000)*$N$55*(($C$8/70)^$Z$55)</f>
        <v>699.36988893875</v>
      </c>
      <c r="AE207" s="782" t="n">
        <f aca="false">((AE$187-$H$4)/1000)*$N$55*(($C$8/70)^$Z$55)</f>
        <v>727.344684496301</v>
      </c>
      <c r="AF207" s="782" t="n">
        <f aca="false">((AF$187-$H$4)/1000)*$N$55*(($C$8/70)^$Z$55)</f>
        <v>755.319480053851</v>
      </c>
      <c r="AG207" s="782" t="n">
        <f aca="false">((AG$187-$H$4)/1000)*$N$55*(($C$8/70)^$Z$55)</f>
        <v>783.2942756114</v>
      </c>
      <c r="AH207" s="782" t="n">
        <f aca="false">((AH$187-$H$4)/1000)*$N$55*(($C$8/70)^$Z$55)</f>
        <v>811.26907116895</v>
      </c>
      <c r="AI207" s="782" t="n">
        <f aca="false">((AI$187-$H$4)/1000)*$N$55*(($C$8/70)^$Z$55)</f>
        <v>839.2438667265</v>
      </c>
      <c r="AJ207" s="782" t="n">
        <f aca="false">((AJ$187-$H$4)/1000)*$N$55*(($C$8/70)^$Z$55)</f>
        <v>867.218662284051</v>
      </c>
      <c r="AK207" s="782" t="n">
        <f aca="false">((AK$187-$H$4)/1000)*$N$55*(($C$8/70)^$Z$55)</f>
        <v>895.193457841601</v>
      </c>
      <c r="AL207" s="782" t="n">
        <f aca="false">((AL$187-$H$4)/1000)*$N$55*(($C$8/70)^$Z$55)</f>
        <v>923.16825339915</v>
      </c>
      <c r="AM207" s="782" t="n">
        <f aca="false">((AM$187-$H$4)/1000)*$N$55*(($C$8/70)^$Z$55)</f>
        <v>951.1430489567</v>
      </c>
      <c r="AN207" s="782" t="n">
        <f aca="false">((AN$187-$H$4)/1000)*$N$55*(($C$8/70)^$Z$55)</f>
        <v>979.117844514251</v>
      </c>
      <c r="AO207" s="782" t="n">
        <f aca="false">((AO$187-$H$4)/1000)*$N$55*(($C$8/70)^$Z$55)</f>
        <v>1007.0926400718</v>
      </c>
      <c r="AP207" s="782" t="n">
        <f aca="false">((AP$187-$H$4)/1000)*$N$55*(($C$8/70)^$Z$55)</f>
        <v>1035.06743562935</v>
      </c>
      <c r="AQ207" s="782" t="n">
        <f aca="false">((AQ$187-$H$4)/1000)*$N$55*(($C$8/70)^$Z$55)</f>
        <v>1063.0422311869</v>
      </c>
      <c r="AR207" s="782" t="n">
        <f aca="false">((AR$187-$H$4)/1000)*$N$55*(($C$8/70)^$Z$55)</f>
        <v>1091.01702674445</v>
      </c>
      <c r="AS207" s="782" t="n">
        <f aca="false">((AS$187-$H$4)/1000)*$N$55*(($C$8/70)^$Z$55)</f>
        <v>1118.991822302</v>
      </c>
      <c r="AT207" s="782" t="n">
        <f aca="false">((AT$187-$H$4)/1000)*$N$55*(($C$8/70)^$Z$55)</f>
        <v>1146.96661785955</v>
      </c>
      <c r="AU207" s="782" t="n">
        <f aca="false">((AU$187-$H$4)/1000)*$N$55*(($C$8/70)^$Z$55)</f>
        <v>1174.9414134171</v>
      </c>
      <c r="AV207" s="782" t="n">
        <f aca="false">((AV$187-$H$4)/1000)*$N$55*(($C$8/70)^$Z$55)</f>
        <v>1202.91620897465</v>
      </c>
      <c r="AW207" s="782" t="n">
        <f aca="false">((AW$187-$H$4)/1000)*$N$55*(($C$8/70)^$Z$55)</f>
        <v>1230.8910045322</v>
      </c>
      <c r="AX207" s="782" t="n">
        <f aca="false">((AX$187-$H$4)/1000)*$N$55*(($C$8/70)^$Z$55)</f>
        <v>1258.86580008975</v>
      </c>
      <c r="AY207" s="782" t="n">
        <f aca="false">((AY$187-$H$4)/1000)*$N$55*(($C$8/70)^$Z$55)</f>
        <v>1286.8405956473</v>
      </c>
      <c r="AZ207" s="782" t="n">
        <f aca="false">((AZ$187-$H$4)/1000)*$N$55*(($C$8/70)^$Z$55)</f>
        <v>1314.81539120485</v>
      </c>
      <c r="BA207" s="782" t="n">
        <f aca="false">((BA$187-$H$4)/1000)*$N$55*(($C$8/70)^$Z$55)</f>
        <v>1342.7901867624</v>
      </c>
      <c r="BB207" s="782" t="n">
        <f aca="false">((BB$187-$H$4)/1000)*$N$55*(($C$8/70)^$Z$55)</f>
        <v>1370.76498231995</v>
      </c>
      <c r="BC207" s="782" t="n">
        <f aca="false">((BC$187-$H$4)/1000)*$N$55*(($C$8/70)^$Z$55)</f>
        <v>1398.7397778775</v>
      </c>
      <c r="BD207" s="782" t="n">
        <f aca="false">((BD$187-$H$4)/1000)*$N$55*(($C$8/70)^$Z$55)</f>
        <v>1426.71457343505</v>
      </c>
      <c r="BE207" s="782" t="n">
        <f aca="false">((BE$187-$H$4)/1000)*$N$55*(($C$8/70)^$Z$55)</f>
        <v>1454.6893689926</v>
      </c>
      <c r="BF207" s="782" t="n">
        <f aca="false">((BF$187-$H$4)/1000)*$N$55*(($C$8/70)^$Z$55)</f>
        <v>1482.66416455015</v>
      </c>
    </row>
    <row r="208" customFormat="false" ht="15" hidden="true" customHeight="false" outlineLevel="0" collapsed="false">
      <c r="B208" s="780" t="s">
        <v>389</v>
      </c>
      <c r="C208" s="780"/>
      <c r="D208" s="781"/>
      <c r="E208" s="781"/>
      <c r="F208" s="781"/>
      <c r="G208" s="781"/>
      <c r="H208" s="782" t="n">
        <f aca="false">((H$187-$H$4)/1000)*$O$55*(($C$8/70)^$AA$55)</f>
        <v>106.74907880112</v>
      </c>
      <c r="I208" s="782" t="n">
        <f aca="false">((I$187-$H$4)/1000)*$O$55*(($C$8/70)^$AA$55)</f>
        <v>142.33210506816</v>
      </c>
      <c r="J208" s="782" t="n">
        <f aca="false">((J$187-$H$4)/1000)*$O$55*(($C$8/70)^$AA$55)</f>
        <v>177.9151313352</v>
      </c>
      <c r="K208" s="782" t="n">
        <f aca="false">((K$187-$H$4)/1000)*$O$55*(($C$8/70)^$AA$55)</f>
        <v>213.49815760224</v>
      </c>
      <c r="L208" s="782" t="n">
        <f aca="false">((L$187-$H$4)/1000)*$O$55*(($C$8/70)^$AA$55)</f>
        <v>249.08118386928</v>
      </c>
      <c r="M208" s="782" t="n">
        <f aca="false">((M$187-$H$4)/1000)*$O$55*(($C$8/70)^$AA$55)</f>
        <v>284.66421013632</v>
      </c>
      <c r="N208" s="782" t="n">
        <f aca="false">((N$187-$H$4)/1000)*$O$55*(($C$8/70)^$AA$55)</f>
        <v>320.24723640336</v>
      </c>
      <c r="O208" s="782" t="n">
        <f aca="false">((O$187-$H$4)/1000)*$O$55*(($C$8/70)^$AA$55)</f>
        <v>355.8302626704</v>
      </c>
      <c r="P208" s="782" t="n">
        <f aca="false">((P$187-$H$4)/1000)*$O$55*(($C$8/70)^$AA$55)</f>
        <v>391.41328893744</v>
      </c>
      <c r="Q208" s="782" t="n">
        <f aca="false">((Q$187-$H$4)/1000)*$O$55*(($C$8/70)^$AA$55)</f>
        <v>426.99631520448</v>
      </c>
      <c r="R208" s="782" t="n">
        <f aca="false">((R$187-$H$4)/1000)*$O$55*(($C$8/70)^$AA$55)</f>
        <v>462.57934147152</v>
      </c>
      <c r="S208" s="782" t="n">
        <f aca="false">((S$187-$H$4)/1000)*$O$55*(($C$8/70)^$AA$55)</f>
        <v>498.16236773856</v>
      </c>
      <c r="T208" s="782" t="n">
        <f aca="false">((T$187-$H$4)/1000)*$O$55*(($C$8/70)^$AA$55)</f>
        <v>533.7453940056</v>
      </c>
      <c r="U208" s="782" t="n">
        <f aca="false">((U$187-$H$4)/1000)*$O$55*(($C$8/70)^$AA$55)</f>
        <v>569.32842027264</v>
      </c>
      <c r="V208" s="782" t="n">
        <f aca="false">((V$187-$H$4)/1000)*$O$55*(($C$8/70)^$AA$55)</f>
        <v>604.91144653968</v>
      </c>
      <c r="W208" s="782" t="n">
        <f aca="false">((W$187-$H$4)/1000)*$O$55*(($C$8/70)^$AA$55)</f>
        <v>640.49447280672</v>
      </c>
      <c r="X208" s="782" t="n">
        <f aca="false">((X$187-$H$4)/1000)*$O$55*(($C$8/70)^$AA$55)</f>
        <v>676.07749907376</v>
      </c>
      <c r="Y208" s="782" t="n">
        <f aca="false">((Y$187-$H$4)/1000)*$O$55*(($C$8/70)^$AA$55)</f>
        <v>711.6605253408</v>
      </c>
      <c r="Z208" s="782" t="n">
        <f aca="false">((Z$187-$H$4)/1000)*$O$55*(($C$8/70)^$AA$55)</f>
        <v>747.24355160784</v>
      </c>
      <c r="AA208" s="782" t="n">
        <f aca="false">((AA$187-$H$4)/1000)*$O$55*(($C$8/70)^$AA$55)</f>
        <v>782.82657787488</v>
      </c>
      <c r="AB208" s="782" t="n">
        <f aca="false">((AB$187-$H$4)/1000)*$O$55*(($C$8/70)^$AA$55)</f>
        <v>818.40960414192</v>
      </c>
      <c r="AC208" s="782" t="n">
        <f aca="false">((AC$187-$H$4)/1000)*$O$55*(($C$8/70)^$AA$55)</f>
        <v>853.99263040896</v>
      </c>
      <c r="AD208" s="782" t="n">
        <f aca="false">((AD$187-$H$4)/1000)*$O$55*(($C$8/70)^$AA$55)</f>
        <v>889.575656676</v>
      </c>
      <c r="AE208" s="782" t="n">
        <f aca="false">((AE$187-$H$4)/1000)*$O$55*(($C$8/70)^$AA$55)</f>
        <v>925.15868294304</v>
      </c>
      <c r="AF208" s="782" t="n">
        <f aca="false">((AF$187-$H$4)/1000)*$O$55*(($C$8/70)^$AA$55)</f>
        <v>960.74170921008</v>
      </c>
      <c r="AG208" s="782" t="n">
        <f aca="false">((AG$187-$H$4)/1000)*$O$55*(($C$8/70)^$AA$55)</f>
        <v>996.32473547712</v>
      </c>
      <c r="AH208" s="782" t="n">
        <f aca="false">((AH$187-$H$4)/1000)*$O$55*(($C$8/70)^$AA$55)</f>
        <v>1031.90776174416</v>
      </c>
      <c r="AI208" s="782" t="n">
        <f aca="false">((AI$187-$H$4)/1000)*$O$55*(($C$8/70)^$AA$55)</f>
        <v>1067.4907880112</v>
      </c>
      <c r="AJ208" s="782" t="n">
        <f aca="false">((AJ$187-$H$4)/1000)*$O$55*(($C$8/70)^$AA$55)</f>
        <v>1103.07381427824</v>
      </c>
      <c r="AK208" s="782" t="n">
        <f aca="false">((AK$187-$H$4)/1000)*$O$55*(($C$8/70)^$AA$55)</f>
        <v>1138.65684054528</v>
      </c>
      <c r="AL208" s="782" t="n">
        <f aca="false">((AL$187-$H$4)/1000)*$O$55*(($C$8/70)^$AA$55)</f>
        <v>1174.23986681232</v>
      </c>
      <c r="AM208" s="782" t="n">
        <f aca="false">((AM$187-$H$4)/1000)*$O$55*(($C$8/70)^$AA$55)</f>
        <v>1209.82289307936</v>
      </c>
      <c r="AN208" s="782" t="n">
        <f aca="false">((AN$187-$H$4)/1000)*$O$55*(($C$8/70)^$AA$55)</f>
        <v>1245.4059193464</v>
      </c>
      <c r="AO208" s="782" t="n">
        <f aca="false">((AO$187-$H$4)/1000)*$O$55*(($C$8/70)^$AA$55)</f>
        <v>1280.98894561344</v>
      </c>
      <c r="AP208" s="782" t="n">
        <f aca="false">((AP$187-$H$4)/1000)*$O$55*(($C$8/70)^$AA$55)</f>
        <v>1316.57197188048</v>
      </c>
      <c r="AQ208" s="782" t="n">
        <f aca="false">((AQ$187-$H$4)/1000)*$O$55*(($C$8/70)^$AA$55)</f>
        <v>1352.15499814752</v>
      </c>
      <c r="AR208" s="782" t="n">
        <f aca="false">((AR$187-$H$4)/1000)*$O$55*(($C$8/70)^$AA$55)</f>
        <v>1387.73802441456</v>
      </c>
      <c r="AS208" s="782" t="n">
        <f aca="false">((AS$187-$H$4)/1000)*$O$55*(($C$8/70)^$AA$55)</f>
        <v>1423.3210506816</v>
      </c>
      <c r="AT208" s="782" t="n">
        <f aca="false">((AT$187-$H$4)/1000)*$O$55*(($C$8/70)^$AA$55)</f>
        <v>1458.90407694864</v>
      </c>
      <c r="AU208" s="782" t="n">
        <f aca="false">((AU$187-$H$4)/1000)*$O$55*(($C$8/70)^$AA$55)</f>
        <v>1494.48710321568</v>
      </c>
      <c r="AV208" s="782" t="n">
        <f aca="false">((AV$187-$H$4)/1000)*$O$55*(($C$8/70)^$AA$55)</f>
        <v>1530.07012948272</v>
      </c>
      <c r="AW208" s="782" t="n">
        <f aca="false">((AW$187-$H$4)/1000)*$O$55*(($C$8/70)^$AA$55)</f>
        <v>1565.65315574976</v>
      </c>
      <c r="AX208" s="782" t="n">
        <f aca="false">((AX$187-$H$4)/1000)*$O$55*(($C$8/70)^$AA$55)</f>
        <v>1601.2361820168</v>
      </c>
      <c r="AY208" s="782" t="n">
        <f aca="false">((AY$187-$H$4)/1000)*$O$55*(($C$8/70)^$AA$55)</f>
        <v>1636.81920828384</v>
      </c>
      <c r="AZ208" s="782" t="n">
        <f aca="false">((AZ$187-$H$4)/1000)*$O$55*(($C$8/70)^$AA$55)</f>
        <v>1672.40223455088</v>
      </c>
      <c r="BA208" s="782" t="n">
        <f aca="false">((BA$187-$H$4)/1000)*$O$55*(($C$8/70)^$AA$55)</f>
        <v>1707.98526081792</v>
      </c>
      <c r="BB208" s="782" t="n">
        <f aca="false">((BB$187-$H$4)/1000)*$O$55*(($C$8/70)^$AA$55)</f>
        <v>1743.56828708496</v>
      </c>
      <c r="BC208" s="782" t="n">
        <f aca="false">((BC$187-$H$4)/1000)*$O$55*(($C$8/70)^$AA$55)</f>
        <v>1779.151313352</v>
      </c>
      <c r="BD208" s="782" t="n">
        <f aca="false">((BD$187-$H$4)/1000)*$O$55*(($C$8/70)^$AA$55)</f>
        <v>1814.73433961904</v>
      </c>
      <c r="BE208" s="782" t="n">
        <f aca="false">((BE$187-$H$4)/1000)*$O$55*(($C$8/70)^$AA$55)</f>
        <v>1850.31736588608</v>
      </c>
      <c r="BF208" s="782" t="n">
        <f aca="false">((BF$187-$H$4)/1000)*$O$55*(($C$8/70)^$AA$55)</f>
        <v>1885.90039215312</v>
      </c>
    </row>
    <row r="209" customFormat="false" ht="15" hidden="true" customHeight="false" outlineLevel="0" collapsed="false">
      <c r="B209" s="780" t="s">
        <v>390</v>
      </c>
      <c r="C209" s="780"/>
      <c r="D209" s="781"/>
      <c r="E209" s="781"/>
      <c r="F209" s="781"/>
      <c r="G209" s="781"/>
      <c r="H209" s="782" t="n">
        <f aca="false">((H$187-$H$4)/1000)*$P$55*(($C$8/70)^$AB$55)</f>
        <v>115.958014215199</v>
      </c>
      <c r="I209" s="782" t="n">
        <f aca="false">((I$187-$H$4)/1000)*$P$55*(($C$8/70)^$AB$55)</f>
        <v>154.610685620266</v>
      </c>
      <c r="J209" s="782" t="n">
        <f aca="false">((J$187-$H$4)/1000)*$P$55*(($C$8/70)^$AB$55)</f>
        <v>193.263357025332</v>
      </c>
      <c r="K209" s="782" t="n">
        <f aca="false">((K$187-$H$4)/1000)*$P$55*(($C$8/70)^$AB$55)</f>
        <v>231.916028430398</v>
      </c>
      <c r="L209" s="782" t="n">
        <f aca="false">((L$187-$H$4)/1000)*$P$55*(($C$8/70)^$AB$55)</f>
        <v>270.568699835465</v>
      </c>
      <c r="M209" s="782" t="n">
        <f aca="false">((M$187-$H$4)/1000)*$P$55*(($C$8/70)^$AB$55)</f>
        <v>309.221371240531</v>
      </c>
      <c r="N209" s="782" t="n">
        <f aca="false">((N$187-$H$4)/1000)*$P$55*(($C$8/70)^$AB$55)</f>
        <v>347.874042645598</v>
      </c>
      <c r="O209" s="782" t="n">
        <f aca="false">((O$187-$H$4)/1000)*$P$55*(($C$8/70)^$AB$55)</f>
        <v>386.526714050664</v>
      </c>
      <c r="P209" s="782" t="n">
        <f aca="false">((P$187-$H$4)/1000)*$P$55*(($C$8/70)^$AB$55)</f>
        <v>425.17938545573</v>
      </c>
      <c r="Q209" s="782" t="n">
        <f aca="false">((Q$187-$H$4)/1000)*$P$55*(($C$8/70)^$AB$55)</f>
        <v>463.832056860797</v>
      </c>
      <c r="R209" s="782" t="n">
        <f aca="false">((R$187-$H$4)/1000)*$P$55*(($C$8/70)^$AB$55)</f>
        <v>502.484728265863</v>
      </c>
      <c r="S209" s="782" t="n">
        <f aca="false">((S$187-$H$4)/1000)*$P$55*(($C$8/70)^$AB$55)</f>
        <v>541.13739967093</v>
      </c>
      <c r="T209" s="782" t="n">
        <f aca="false">((T$187-$H$4)/1000)*$P$55*(($C$8/70)^$AB$55)</f>
        <v>579.790071075996</v>
      </c>
      <c r="U209" s="782" t="n">
        <f aca="false">((U$187-$H$4)/1000)*$P$55*(($C$8/70)^$AB$55)</f>
        <v>618.442742481062</v>
      </c>
      <c r="V209" s="782" t="n">
        <f aca="false">((V$187-$H$4)/1000)*$P$55*(($C$8/70)^$AB$55)</f>
        <v>657.095413886129</v>
      </c>
      <c r="W209" s="782" t="n">
        <f aca="false">((W$187-$H$4)/1000)*$P$55*(($C$8/70)^$AB$55)</f>
        <v>695.748085291195</v>
      </c>
      <c r="X209" s="782" t="n">
        <f aca="false">((X$187-$H$4)/1000)*$P$55*(($C$8/70)^$AB$55)</f>
        <v>734.400756696262</v>
      </c>
      <c r="Y209" s="782" t="n">
        <f aca="false">((Y$187-$H$4)/1000)*$P$55*(($C$8/70)^$AB$55)</f>
        <v>773.053428101328</v>
      </c>
      <c r="Z209" s="782" t="n">
        <f aca="false">((Z$187-$H$4)/1000)*$P$55*(($C$8/70)^$AB$55)</f>
        <v>811.706099506394</v>
      </c>
      <c r="AA209" s="782" t="n">
        <f aca="false">((AA$187-$H$4)/1000)*$P$55*(($C$8/70)^$AB$55)</f>
        <v>850.358770911461</v>
      </c>
      <c r="AB209" s="782" t="n">
        <f aca="false">((AB$187-$H$4)/1000)*$P$55*(($C$8/70)^$AB$55)</f>
        <v>889.011442316527</v>
      </c>
      <c r="AC209" s="782" t="n">
        <f aca="false">((AC$187-$H$4)/1000)*$P$55*(($C$8/70)^$AB$55)</f>
        <v>927.664113721594</v>
      </c>
      <c r="AD209" s="782" t="n">
        <f aca="false">((AD$187-$H$4)/1000)*$P$55*(($C$8/70)^$AB$55)</f>
        <v>966.31678512666</v>
      </c>
      <c r="AE209" s="782" t="n">
        <f aca="false">((AE$187-$H$4)/1000)*$P$55*(($C$8/70)^$AB$55)</f>
        <v>1004.96945653173</v>
      </c>
      <c r="AF209" s="782" t="n">
        <f aca="false">((AF$187-$H$4)/1000)*$P$55*(($C$8/70)^$AB$55)</f>
        <v>1043.62212793679</v>
      </c>
      <c r="AG209" s="782" t="n">
        <f aca="false">((AG$187-$H$4)/1000)*$P$55*(($C$8/70)^$AB$55)</f>
        <v>1082.27479934186</v>
      </c>
      <c r="AH209" s="782" t="n">
        <f aca="false">((AH$187-$H$4)/1000)*$P$55*(($C$8/70)^$AB$55)</f>
        <v>1120.92747074693</v>
      </c>
      <c r="AI209" s="782" t="n">
        <f aca="false">((AI$187-$H$4)/1000)*$P$55*(($C$8/70)^$AB$55)</f>
        <v>1159.58014215199</v>
      </c>
      <c r="AJ209" s="782" t="n">
        <f aca="false">((AJ$187-$H$4)/1000)*$P$55*(($C$8/70)^$AB$55)</f>
        <v>1198.23281355706</v>
      </c>
      <c r="AK209" s="782" t="n">
        <f aca="false">((AK$187-$H$4)/1000)*$P$55*(($C$8/70)^$AB$55)</f>
        <v>1236.88548496212</v>
      </c>
      <c r="AL209" s="782" t="n">
        <f aca="false">((AL$187-$H$4)/1000)*$P$55*(($C$8/70)^$AB$55)</f>
        <v>1275.53815636719</v>
      </c>
      <c r="AM209" s="782" t="n">
        <f aca="false">((AM$187-$H$4)/1000)*$P$55*(($C$8/70)^$AB$55)</f>
        <v>1314.19082777226</v>
      </c>
      <c r="AN209" s="782" t="n">
        <f aca="false">((AN$187-$H$4)/1000)*$P$55*(($C$8/70)^$AB$55)</f>
        <v>1352.84349917732</v>
      </c>
      <c r="AO209" s="782" t="n">
        <f aca="false">((AO$187-$H$4)/1000)*$P$55*(($C$8/70)^$AB$55)</f>
        <v>1391.49617058239</v>
      </c>
      <c r="AP209" s="782" t="n">
        <f aca="false">((AP$187-$H$4)/1000)*$P$55*(($C$8/70)^$AB$55)</f>
        <v>1430.14884198746</v>
      </c>
      <c r="AQ209" s="782" t="n">
        <f aca="false">((AQ$187-$H$4)/1000)*$P$55*(($C$8/70)^$AB$55)</f>
        <v>1468.80151339252</v>
      </c>
      <c r="AR209" s="782" t="n">
        <f aca="false">((AR$187-$H$4)/1000)*$P$55*(($C$8/70)^$AB$55)</f>
        <v>1507.45418479759</v>
      </c>
      <c r="AS209" s="782" t="n">
        <f aca="false">((AS$187-$H$4)/1000)*$P$55*(($C$8/70)^$AB$55)</f>
        <v>1546.10685620266</v>
      </c>
      <c r="AT209" s="782" t="n">
        <f aca="false">((AT$187-$H$4)/1000)*$P$55*(($C$8/70)^$AB$55)</f>
        <v>1584.75952760772</v>
      </c>
      <c r="AU209" s="782" t="n">
        <f aca="false">((AU$187-$H$4)/1000)*$P$55*(($C$8/70)^$AB$55)</f>
        <v>1623.41219901279</v>
      </c>
      <c r="AV209" s="782" t="n">
        <f aca="false">((AV$187-$H$4)/1000)*$P$55*(($C$8/70)^$AB$55)</f>
        <v>1662.06487041786</v>
      </c>
      <c r="AW209" s="782" t="n">
        <f aca="false">((AW$187-$H$4)/1000)*$P$55*(($C$8/70)^$AB$55)</f>
        <v>1700.71754182292</v>
      </c>
      <c r="AX209" s="782" t="n">
        <f aca="false">((AX$187-$H$4)/1000)*$P$55*(($C$8/70)^$AB$55)</f>
        <v>1739.37021322799</v>
      </c>
      <c r="AY209" s="782" t="n">
        <f aca="false">((AY$187-$H$4)/1000)*$P$55*(($C$8/70)^$AB$55)</f>
        <v>1778.02288463305</v>
      </c>
      <c r="AZ209" s="782" t="n">
        <f aca="false">((AZ$187-$H$4)/1000)*$P$55*(($C$8/70)^$AB$55)</f>
        <v>1816.67555603812</v>
      </c>
      <c r="BA209" s="782" t="n">
        <f aca="false">((BA$187-$H$4)/1000)*$P$55*(($C$8/70)^$AB$55)</f>
        <v>1855.32822744319</v>
      </c>
      <c r="BB209" s="782" t="n">
        <f aca="false">((BB$187-$H$4)/1000)*$P$55*(($C$8/70)^$AB$55)</f>
        <v>1893.98089884825</v>
      </c>
      <c r="BC209" s="782" t="n">
        <f aca="false">((BC$187-$H$4)/1000)*$P$55*(($C$8/70)^$AB$55)</f>
        <v>1932.63357025332</v>
      </c>
      <c r="BD209" s="782" t="n">
        <f aca="false">((BD$187-$H$4)/1000)*$P$55*(($C$8/70)^$AB$55)</f>
        <v>1971.28624165839</v>
      </c>
      <c r="BE209" s="782" t="n">
        <f aca="false">((BE$187-$H$4)/1000)*$P$55*(($C$8/70)^$AB$55)</f>
        <v>2009.93891306345</v>
      </c>
      <c r="BF209" s="782" t="n">
        <f aca="false">((BF$187-$H$4)/1000)*$P$55*(($C$8/70)^$AB$55)</f>
        <v>2048.59158446852</v>
      </c>
    </row>
    <row r="210" customFormat="false" ht="15" hidden="true" customHeight="false" outlineLevel="0" collapsed="false">
      <c r="B210" s="780" t="s">
        <v>391</v>
      </c>
      <c r="C210" s="780"/>
      <c r="D210" s="781"/>
      <c r="E210" s="781"/>
      <c r="F210" s="781"/>
      <c r="G210" s="781"/>
      <c r="H210" s="782" t="n">
        <f aca="false">((H$187-$H$4)/1000)*$Q$55*(($C$8/70)^$AC$55)</f>
        <v>121.255100943912</v>
      </c>
      <c r="I210" s="782" t="n">
        <f aca="false">((I$187-$H$4)/1000)*$Q$55*(($C$8/70)^$AC$55)</f>
        <v>161.673467925217</v>
      </c>
      <c r="J210" s="782" t="n">
        <f aca="false">((J$187-$H$4)/1000)*$Q$55*(($C$8/70)^$AC$55)</f>
        <v>202.091834906521</v>
      </c>
      <c r="K210" s="782" t="n">
        <f aca="false">((K$187-$H$4)/1000)*$Q$55*(($C$8/70)^$AC$55)</f>
        <v>242.510201887825</v>
      </c>
      <c r="L210" s="782" t="n">
        <f aca="false">((L$187-$H$4)/1000)*$Q$55*(($C$8/70)^$AC$55)</f>
        <v>282.928568869129</v>
      </c>
      <c r="M210" s="782" t="n">
        <f aca="false">((M$187-$H$4)/1000)*$Q$55*(($C$8/70)^$AC$55)</f>
        <v>323.346935850433</v>
      </c>
      <c r="N210" s="782" t="n">
        <f aca="false">((N$187-$H$4)/1000)*$Q$55*(($C$8/70)^$AC$55)</f>
        <v>363.765302831737</v>
      </c>
      <c r="O210" s="782" t="n">
        <f aca="false">((O$187-$H$4)/1000)*$Q$55*(($C$8/70)^$AC$55)</f>
        <v>404.183669813041</v>
      </c>
      <c r="P210" s="782" t="n">
        <f aca="false">((P$187-$H$4)/1000)*$Q$55*(($C$8/70)^$AC$55)</f>
        <v>444.602036794345</v>
      </c>
      <c r="Q210" s="782" t="n">
        <f aca="false">((Q$187-$H$4)/1000)*$Q$55*(($C$8/70)^$AC$55)</f>
        <v>485.020403775649</v>
      </c>
      <c r="R210" s="782" t="n">
        <f aca="false">((R$187-$H$4)/1000)*$Q$55*(($C$8/70)^$AC$55)</f>
        <v>525.438770756954</v>
      </c>
      <c r="S210" s="782" t="n">
        <f aca="false">((S$187-$H$4)/1000)*$Q$55*(($C$8/70)^$AC$55)</f>
        <v>565.857137738258</v>
      </c>
      <c r="T210" s="782" t="n">
        <f aca="false">((T$187-$H$4)/1000)*$Q$55*(($C$8/70)^$AC$55)</f>
        <v>606.275504719562</v>
      </c>
      <c r="U210" s="782" t="n">
        <f aca="false">((U$187-$H$4)/1000)*$Q$55*(($C$8/70)^$AC$55)</f>
        <v>646.693871700866</v>
      </c>
      <c r="V210" s="782" t="n">
        <f aca="false">((V$187-$H$4)/1000)*$Q$55*(($C$8/70)^$AC$55)</f>
        <v>687.11223868217</v>
      </c>
      <c r="W210" s="782" t="n">
        <f aca="false">((W$187-$H$4)/1000)*$Q$55*(($C$8/70)^$AC$55)</f>
        <v>727.530605663474</v>
      </c>
      <c r="X210" s="782" t="n">
        <f aca="false">((X$187-$H$4)/1000)*$Q$55*(($C$8/70)^$AC$55)</f>
        <v>767.948972644778</v>
      </c>
      <c r="Y210" s="782" t="n">
        <f aca="false">((Y$187-$H$4)/1000)*$Q$55*(($C$8/70)^$AC$55)</f>
        <v>808.367339626082</v>
      </c>
      <c r="Z210" s="782" t="n">
        <f aca="false">((Z$187-$H$4)/1000)*$Q$55*(($C$8/70)^$AC$55)</f>
        <v>848.785706607387</v>
      </c>
      <c r="AA210" s="782" t="n">
        <f aca="false">((AA$187-$H$4)/1000)*$Q$55*(($C$8/70)^$AC$55)</f>
        <v>889.204073588691</v>
      </c>
      <c r="AB210" s="782" t="n">
        <f aca="false">((AB$187-$H$4)/1000)*$Q$55*(($C$8/70)^$AC$55)</f>
        <v>929.622440569995</v>
      </c>
      <c r="AC210" s="782" t="n">
        <f aca="false">((AC$187-$H$4)/1000)*$Q$55*(($C$8/70)^$AC$55)</f>
        <v>970.040807551299</v>
      </c>
      <c r="AD210" s="782" t="n">
        <f aca="false">((AD$187-$H$4)/1000)*$Q$55*(($C$8/70)^$AC$55)</f>
        <v>1010.4591745326</v>
      </c>
      <c r="AE210" s="782" t="n">
        <f aca="false">((AE$187-$H$4)/1000)*$Q$55*(($C$8/70)^$AC$55)</f>
        <v>1050.87754151391</v>
      </c>
      <c r="AF210" s="782" t="n">
        <f aca="false">((AF$187-$H$4)/1000)*$Q$55*(($C$8/70)^$AC$55)</f>
        <v>1091.29590849521</v>
      </c>
      <c r="AG210" s="782" t="n">
        <f aca="false">((AG$187-$H$4)/1000)*$Q$55*(($C$8/70)^$AC$55)</f>
        <v>1131.71427547652</v>
      </c>
      <c r="AH210" s="782" t="n">
        <f aca="false">((AH$187-$H$4)/1000)*$Q$55*(($C$8/70)^$AC$55)</f>
        <v>1172.13264245782</v>
      </c>
      <c r="AI210" s="782" t="n">
        <f aca="false">((AI$187-$H$4)/1000)*$Q$55*(($C$8/70)^$AC$55)</f>
        <v>1212.55100943912</v>
      </c>
      <c r="AJ210" s="782" t="n">
        <f aca="false">((AJ$187-$H$4)/1000)*$Q$55*(($C$8/70)^$AC$55)</f>
        <v>1252.96937642043</v>
      </c>
      <c r="AK210" s="782" t="n">
        <f aca="false">((AK$187-$H$4)/1000)*$Q$55*(($C$8/70)^$AC$55)</f>
        <v>1293.38774340173</v>
      </c>
      <c r="AL210" s="782" t="n">
        <f aca="false">((AL$187-$H$4)/1000)*$Q$55*(($C$8/70)^$AC$55)</f>
        <v>1333.80611038304</v>
      </c>
      <c r="AM210" s="782" t="n">
        <f aca="false">((AM$187-$H$4)/1000)*$Q$55*(($C$8/70)^$AC$55)</f>
        <v>1374.22447736434</v>
      </c>
      <c r="AN210" s="782" t="n">
        <f aca="false">((AN$187-$H$4)/1000)*$Q$55*(($C$8/70)^$AC$55)</f>
        <v>1414.64284434564</v>
      </c>
      <c r="AO210" s="782" t="n">
        <f aca="false">((AO$187-$H$4)/1000)*$Q$55*(($C$8/70)^$AC$55)</f>
        <v>1455.06121132695</v>
      </c>
      <c r="AP210" s="782" t="n">
        <f aca="false">((AP$187-$H$4)/1000)*$Q$55*(($C$8/70)^$AC$55)</f>
        <v>1495.47957830825</v>
      </c>
      <c r="AQ210" s="782" t="n">
        <f aca="false">((AQ$187-$H$4)/1000)*$Q$55*(($C$8/70)^$AC$55)</f>
        <v>1535.89794528956</v>
      </c>
      <c r="AR210" s="782" t="n">
        <f aca="false">((AR$187-$H$4)/1000)*$Q$55*(($C$8/70)^$AC$55)</f>
        <v>1576.31631227086</v>
      </c>
      <c r="AS210" s="782" t="n">
        <f aca="false">((AS$187-$H$4)/1000)*$Q$55*(($C$8/70)^$AC$55)</f>
        <v>1616.73467925217</v>
      </c>
      <c r="AT210" s="782" t="n">
        <f aca="false">((AT$187-$H$4)/1000)*$Q$55*(($C$8/70)^$AC$55)</f>
        <v>1657.15304623347</v>
      </c>
      <c r="AU210" s="782" t="n">
        <f aca="false">((AU$187-$H$4)/1000)*$Q$55*(($C$8/70)^$AC$55)</f>
        <v>1697.57141321477</v>
      </c>
      <c r="AV210" s="782" t="n">
        <f aca="false">((AV$187-$H$4)/1000)*$Q$55*(($C$8/70)^$AC$55)</f>
        <v>1737.98978019608</v>
      </c>
      <c r="AW210" s="782" t="n">
        <f aca="false">((AW$187-$H$4)/1000)*$Q$55*(($C$8/70)^$AC$55)</f>
        <v>1778.40814717738</v>
      </c>
      <c r="AX210" s="782" t="n">
        <f aca="false">((AX$187-$H$4)/1000)*$Q$55*(($C$8/70)^$AC$55)</f>
        <v>1818.82651415869</v>
      </c>
      <c r="AY210" s="782" t="n">
        <f aca="false">((AY$187-$H$4)/1000)*$Q$55*(($C$8/70)^$AC$55)</f>
        <v>1859.24488113999</v>
      </c>
      <c r="AZ210" s="782" t="n">
        <f aca="false">((AZ$187-$H$4)/1000)*$Q$55*(($C$8/70)^$AC$55)</f>
        <v>1899.66324812129</v>
      </c>
      <c r="BA210" s="782" t="n">
        <f aca="false">((BA$187-$H$4)/1000)*$Q$55*(($C$8/70)^$AC$55)</f>
        <v>1940.0816151026</v>
      </c>
      <c r="BB210" s="782" t="n">
        <f aca="false">((BB$187-$H$4)/1000)*$Q$55*(($C$8/70)^$AC$55)</f>
        <v>1980.4999820839</v>
      </c>
      <c r="BC210" s="782" t="n">
        <f aca="false">((BC$187-$H$4)/1000)*$Q$55*(($C$8/70)^$AC$55)</f>
        <v>2020.91834906521</v>
      </c>
      <c r="BD210" s="782" t="n">
        <f aca="false">((BD$187-$H$4)/1000)*$Q$55*(($C$8/70)^$AC$55)</f>
        <v>2061.33671604651</v>
      </c>
      <c r="BE210" s="782" t="n">
        <f aca="false">((BE$187-$H$4)/1000)*$Q$55*(($C$8/70)^$AC$55)</f>
        <v>2101.75508302781</v>
      </c>
      <c r="BF210" s="782" t="n">
        <f aca="false">((BF$187-$H$4)/1000)*$Q$55*(($C$8/70)^$AC$55)</f>
        <v>2142.17345000912</v>
      </c>
    </row>
    <row r="211" customFormat="false" ht="15.75" hidden="true" customHeight="false" outlineLevel="0" collapsed="false">
      <c r="B211" s="783" t="s">
        <v>392</v>
      </c>
      <c r="C211" s="783"/>
      <c r="D211" s="784"/>
      <c r="E211" s="784"/>
      <c r="F211" s="784"/>
      <c r="G211" s="784"/>
      <c r="H211" s="785" t="n">
        <f aca="false">((H$187-$H$4)/1000)*$R$55*(($C$8/70)^$AD$55)</f>
        <v>138.738472722432</v>
      </c>
      <c r="I211" s="785" t="n">
        <f aca="false">((I$187-$H$4)/1000)*$R$55*(($C$8/70)^$AD$55)</f>
        <v>184.984630296576</v>
      </c>
      <c r="J211" s="785" t="n">
        <f aca="false">((J$187-$H$4)/1000)*$R$55*(($C$8/70)^$AD$55)</f>
        <v>231.23078787072</v>
      </c>
      <c r="K211" s="785" t="n">
        <f aca="false">((K$187-$H$4)/1000)*$R$55*(($C$8/70)^$AD$55)</f>
        <v>277.476945444864</v>
      </c>
      <c r="L211" s="785" t="n">
        <f aca="false">((L$187-$H$4)/1000)*$R$55*(($C$8/70)^$AD$55)</f>
        <v>323.723103019008</v>
      </c>
      <c r="M211" s="785" t="n">
        <f aca="false">((M$187-$H$4)/1000)*$R$55*(($C$8/70)^$AD$55)</f>
        <v>369.969260593152</v>
      </c>
      <c r="N211" s="785" t="n">
        <f aca="false">((N$187-$H$4)/1000)*$R$55*(($C$8/70)^$AD$55)</f>
        <v>416.215418167296</v>
      </c>
      <c r="O211" s="785" t="n">
        <f aca="false">((O$187-$H$4)/1000)*$R$55*(($C$8/70)^$AD$55)</f>
        <v>462.46157574144</v>
      </c>
      <c r="P211" s="785" t="n">
        <f aca="false">((P$187-$H$4)/1000)*$R$55*(($C$8/70)^$AD$55)</f>
        <v>508.707733315584</v>
      </c>
      <c r="Q211" s="785" t="n">
        <f aca="false">((Q$187-$H$4)/1000)*$R$55*(($C$8/70)^$AD$55)</f>
        <v>554.953890889728</v>
      </c>
      <c r="R211" s="785" t="n">
        <f aca="false">((R$187-$H$4)/1000)*$R$55*(($C$8/70)^$AD$55)</f>
        <v>601.200048463872</v>
      </c>
      <c r="S211" s="785" t="n">
        <f aca="false">((S$187-$H$4)/1000)*$R$55*(($C$8/70)^$AD$55)</f>
        <v>647.446206038016</v>
      </c>
      <c r="T211" s="785" t="n">
        <f aca="false">((T$187-$H$4)/1000)*$R$55*(($C$8/70)^$AD$55)</f>
        <v>693.69236361216</v>
      </c>
      <c r="U211" s="785" t="n">
        <f aca="false">((U$187-$H$4)/1000)*$R$55*(($C$8/70)^$AD$55)</f>
        <v>739.938521186304</v>
      </c>
      <c r="V211" s="785" t="n">
        <f aca="false">((V$187-$H$4)/1000)*$R$55*(($C$8/70)^$AD$55)</f>
        <v>786.184678760448</v>
      </c>
      <c r="W211" s="785" t="n">
        <f aca="false">((W$187-$H$4)/1000)*$R$55*(($C$8/70)^$AD$55)</f>
        <v>832.430836334592</v>
      </c>
      <c r="X211" s="785" t="n">
        <f aca="false">((X$187-$H$4)/1000)*$R$55*(($C$8/70)^$AD$55)</f>
        <v>878.676993908736</v>
      </c>
      <c r="Y211" s="785" t="n">
        <f aca="false">((Y$187-$H$4)/1000)*$R$55*(($C$8/70)^$AD$55)</f>
        <v>924.92315148288</v>
      </c>
      <c r="Z211" s="785" t="n">
        <f aca="false">((Z$187-$H$4)/1000)*$R$55*(($C$8/70)^$AD$55)</f>
        <v>971.169309057024</v>
      </c>
      <c r="AA211" s="785" t="n">
        <f aca="false">((AA$187-$H$4)/1000)*$R$55*(($C$8/70)^$AD$55)</f>
        <v>1017.41546663117</v>
      </c>
      <c r="AB211" s="785" t="n">
        <f aca="false">((AB$187-$H$4)/1000)*$R$55*(($C$8/70)^$AD$55)</f>
        <v>1063.66162420531</v>
      </c>
      <c r="AC211" s="785" t="n">
        <f aca="false">((AC$187-$H$4)/1000)*$R$55*(($C$8/70)^$AD$55)</f>
        <v>1109.90778177946</v>
      </c>
      <c r="AD211" s="785" t="n">
        <f aca="false">((AD$187-$H$4)/1000)*$R$55*(($C$8/70)^$AD$55)</f>
        <v>1156.1539393536</v>
      </c>
      <c r="AE211" s="785" t="n">
        <f aca="false">((AE$187-$H$4)/1000)*$R$55*(($C$8/70)^$AD$55)</f>
        <v>1202.40009692774</v>
      </c>
      <c r="AF211" s="785" t="n">
        <f aca="false">((AF$187-$H$4)/1000)*$R$55*(($C$8/70)^$AD$55)</f>
        <v>1248.64625450189</v>
      </c>
      <c r="AG211" s="785" t="n">
        <f aca="false">((AG$187-$H$4)/1000)*$R$55*(($C$8/70)^$AD$55)</f>
        <v>1294.89241207603</v>
      </c>
      <c r="AH211" s="785" t="n">
        <f aca="false">((AH$187-$H$4)/1000)*$R$55*(($C$8/70)^$AD$55)</f>
        <v>1341.13856965018</v>
      </c>
      <c r="AI211" s="785" t="n">
        <f aca="false">((AI$187-$H$4)/1000)*$R$55*(($C$8/70)^$AD$55)</f>
        <v>1387.38472722432</v>
      </c>
      <c r="AJ211" s="785" t="n">
        <f aca="false">((AJ$187-$H$4)/1000)*$R$55*(($C$8/70)^$AD$55)</f>
        <v>1433.63088479846</v>
      </c>
      <c r="AK211" s="785" t="n">
        <f aca="false">((AK$187-$H$4)/1000)*$R$55*(($C$8/70)^$AD$55)</f>
        <v>1479.87704237261</v>
      </c>
      <c r="AL211" s="785" t="n">
        <f aca="false">((AL$187-$H$4)/1000)*$R$55*(($C$8/70)^$AD$55)</f>
        <v>1526.12319994675</v>
      </c>
      <c r="AM211" s="785" t="n">
        <f aca="false">((AM$187-$H$4)/1000)*$R$55*(($C$8/70)^$AD$55)</f>
        <v>1572.3693575209</v>
      </c>
      <c r="AN211" s="785" t="n">
        <f aca="false">((AN$187-$H$4)/1000)*$R$55*(($C$8/70)^$AD$55)</f>
        <v>1618.61551509504</v>
      </c>
      <c r="AO211" s="785" t="n">
        <f aca="false">((AO$187-$H$4)/1000)*$R$55*(($C$8/70)^$AD$55)</f>
        <v>1664.86167266918</v>
      </c>
      <c r="AP211" s="785" t="n">
        <f aca="false">((AP$187-$H$4)/1000)*$R$55*(($C$8/70)^$AD$55)</f>
        <v>1711.10783024333</v>
      </c>
      <c r="AQ211" s="785" t="n">
        <f aca="false">((AQ$187-$H$4)/1000)*$R$55*(($C$8/70)^$AD$55)</f>
        <v>1757.35398781747</v>
      </c>
      <c r="AR211" s="785" t="n">
        <f aca="false">((AR$187-$H$4)/1000)*$R$55*(($C$8/70)^$AD$55)</f>
        <v>1803.60014539162</v>
      </c>
      <c r="AS211" s="785" t="n">
        <f aca="false">((AS$187-$H$4)/1000)*$R$55*(($C$8/70)^$AD$55)</f>
        <v>1849.84630296576</v>
      </c>
      <c r="AT211" s="785" t="n">
        <f aca="false">((AT$187-$H$4)/1000)*$R$55*(($C$8/70)^$AD$55)</f>
        <v>1896.0924605399</v>
      </c>
      <c r="AU211" s="785" t="n">
        <f aca="false">((AU$187-$H$4)/1000)*$R$55*(($C$8/70)^$AD$55)</f>
        <v>1942.33861811405</v>
      </c>
      <c r="AV211" s="785" t="n">
        <f aca="false">((AV$187-$H$4)/1000)*$R$55*(($C$8/70)^$AD$55)</f>
        <v>1988.58477568819</v>
      </c>
      <c r="AW211" s="785" t="n">
        <f aca="false">((AW$187-$H$4)/1000)*$R$55*(($C$8/70)^$AD$55)</f>
        <v>2034.83093326234</v>
      </c>
      <c r="AX211" s="785" t="n">
        <f aca="false">((AX$187-$H$4)/1000)*$R$55*(($C$8/70)^$AD$55)</f>
        <v>2081.07709083648</v>
      </c>
      <c r="AY211" s="785" t="n">
        <f aca="false">((AY$187-$H$4)/1000)*$R$55*(($C$8/70)^$AD$55)</f>
        <v>2127.32324841062</v>
      </c>
      <c r="AZ211" s="785" t="n">
        <f aca="false">((AZ$187-$H$4)/1000)*$R$55*(($C$8/70)^$AD$55)</f>
        <v>2173.56940598477</v>
      </c>
      <c r="BA211" s="785" t="n">
        <f aca="false">((BA$187-$H$4)/1000)*$R$55*(($C$8/70)^$AD$55)</f>
        <v>2219.81556355891</v>
      </c>
      <c r="BB211" s="785" t="n">
        <f aca="false">((BB$187-$H$4)/1000)*$R$55*(($C$8/70)^$AD$55)</f>
        <v>2266.06172113306</v>
      </c>
      <c r="BC211" s="785" t="n">
        <f aca="false">((BC$187-$H$4)/1000)*$R$55*(($C$8/70)^$AD$55)</f>
        <v>2312.3078787072</v>
      </c>
      <c r="BD211" s="785" t="n">
        <f aca="false">((BD$187-$H$4)/1000)*$R$55*(($C$8/70)^$AD$55)</f>
        <v>2358.55403628134</v>
      </c>
      <c r="BE211" s="785" t="n">
        <f aca="false">((BE$187-$H$4)/1000)*$R$55*(($C$8/70)^$AD$55)</f>
        <v>2404.80019385549</v>
      </c>
      <c r="BF211" s="785" t="n">
        <f aca="false">((BF$187-$H$4)/1000)*$R$55*(($C$8/70)^$AD$55)</f>
        <v>2451.04635142963</v>
      </c>
    </row>
    <row r="212" customFormat="false" ht="15" hidden="true" customHeight="false" outlineLevel="0" collapsed="false">
      <c r="B212" s="786" t="s">
        <v>393</v>
      </c>
      <c r="C212" s="786"/>
      <c r="D212" s="787"/>
      <c r="E212" s="787"/>
      <c r="F212" s="787"/>
      <c r="G212" s="787"/>
      <c r="H212" s="788" t="n">
        <f aca="false">((H$187-$H$4)/1000)*$K$56*(($C$8/70)^$W$56)</f>
        <v>83.082564</v>
      </c>
      <c r="I212" s="788" t="n">
        <f aca="false">((I$187-$H$4)/1000)*$K$56*(($C$8/70)^$W$56)</f>
        <v>110.776752</v>
      </c>
      <c r="J212" s="788" t="n">
        <f aca="false">((J$187-$H$4)/1000)*$K$56*(($C$8/70)^$W$56)</f>
        <v>138.47094</v>
      </c>
      <c r="K212" s="788" t="n">
        <f aca="false">((K$187-$H$4)/1000)*$K$56*(($C$8/70)^$W$56)</f>
        <v>166.165128</v>
      </c>
      <c r="L212" s="788" t="n">
        <f aca="false">((L$187-$H$4)/1000)*$K$56*(($C$8/70)^$W$56)</f>
        <v>193.859316</v>
      </c>
      <c r="M212" s="788" t="n">
        <f aca="false">((M$187-$H$4)/1000)*$K$56*(($C$8/70)^$W$56)</f>
        <v>221.553504</v>
      </c>
      <c r="N212" s="788" t="n">
        <f aca="false">((N$187-$H$4)/1000)*$K$56*(($C$8/70)^$W$56)</f>
        <v>249.247692</v>
      </c>
      <c r="O212" s="788" t="n">
        <f aca="false">((O$187-$H$4)/1000)*$K$56*(($C$8/70)^$W$56)</f>
        <v>276.94188</v>
      </c>
      <c r="P212" s="788" t="n">
        <f aca="false">((P$187-$H$4)/1000)*$K$56*(($C$8/70)^$W$56)</f>
        <v>304.636068</v>
      </c>
      <c r="Q212" s="788" t="n">
        <f aca="false">((Q$187-$H$4)/1000)*$K$56*(($C$8/70)^$W$56)</f>
        <v>332.330256</v>
      </c>
      <c r="R212" s="788" t="n">
        <f aca="false">((R$187-$H$4)/1000)*$K$56*(($C$8/70)^$W$56)</f>
        <v>360.024444</v>
      </c>
      <c r="S212" s="788" t="n">
        <f aca="false">((S$187-$H$4)/1000)*$K$56*(($C$8/70)^$W$56)</f>
        <v>387.718632</v>
      </c>
      <c r="T212" s="788" t="n">
        <f aca="false">((T$187-$H$4)/1000)*$K$56*(($C$8/70)^$W$56)</f>
        <v>415.41282</v>
      </c>
      <c r="U212" s="788" t="n">
        <f aca="false">((U$187-$H$4)/1000)*$K$56*(($C$8/70)^$W$56)</f>
        <v>443.107008</v>
      </c>
      <c r="V212" s="788" t="n">
        <f aca="false">((V$187-$H$4)/1000)*$K$56*(($C$8/70)^$W$56)</f>
        <v>470.801196</v>
      </c>
      <c r="W212" s="788" t="n">
        <f aca="false">((W$187-$H$4)/1000)*$K$56*(($C$8/70)^$W$56)</f>
        <v>498.495384</v>
      </c>
      <c r="X212" s="788" t="n">
        <f aca="false">((X$187-$H$4)/1000)*$K$56*(($C$8/70)^$W$56)</f>
        <v>526.189572</v>
      </c>
      <c r="Y212" s="788" t="n">
        <f aca="false">((Y$187-$H$4)/1000)*$K$56*(($C$8/70)^$W$56)</f>
        <v>553.88376</v>
      </c>
      <c r="Z212" s="788" t="n">
        <f aca="false">((Z$187-$H$4)/1000)*$K$56*(($C$8/70)^$W$56)</f>
        <v>581.577948</v>
      </c>
      <c r="AA212" s="788" t="n">
        <f aca="false">((AA$187-$H$4)/1000)*$K$56*(($C$8/70)^$W$56)</f>
        <v>609.272136</v>
      </c>
      <c r="AB212" s="788" t="n">
        <f aca="false">((AB$187-$H$4)/1000)*$K$56*(($C$8/70)^$W$56)</f>
        <v>636.966324</v>
      </c>
      <c r="AC212" s="788" t="n">
        <f aca="false">((AC$187-$H$4)/1000)*$K$56*(($C$8/70)^$W$56)</f>
        <v>664.660512</v>
      </c>
      <c r="AD212" s="788" t="n">
        <f aca="false">((AD$187-$H$4)/1000)*$K$56*(($C$8/70)^$W$56)</f>
        <v>692.3547</v>
      </c>
      <c r="AE212" s="788" t="n">
        <f aca="false">((AE$187-$H$4)/1000)*$K$56*(($C$8/70)^$W$56)</f>
        <v>720.048888</v>
      </c>
      <c r="AF212" s="788" t="n">
        <f aca="false">((AF$187-$H$4)/1000)*$K$56*(($C$8/70)^$W$56)</f>
        <v>747.743076</v>
      </c>
      <c r="AG212" s="788" t="n">
        <f aca="false">((AG$187-$H$4)/1000)*$K$56*(($C$8/70)^$W$56)</f>
        <v>775.437264</v>
      </c>
      <c r="AH212" s="788" t="n">
        <f aca="false">((AH$187-$H$4)/1000)*$K$56*(($C$8/70)^$W$56)</f>
        <v>803.131452</v>
      </c>
      <c r="AI212" s="788" t="n">
        <f aca="false">((AI$187-$H$4)/1000)*$K$56*(($C$8/70)^$W$56)</f>
        <v>830.82564</v>
      </c>
      <c r="AJ212" s="788" t="n">
        <f aca="false">((AJ$187-$H$4)/1000)*$K$56*(($C$8/70)^$W$56)</f>
        <v>858.519828</v>
      </c>
      <c r="AK212" s="788" t="n">
        <f aca="false">((AK$187-$H$4)/1000)*$K$56*(($C$8/70)^$W$56)</f>
        <v>886.214016</v>
      </c>
      <c r="AL212" s="788" t="n">
        <f aca="false">((AL$187-$H$4)/1000)*$K$56*(($C$8/70)^$W$56)</f>
        <v>913.908204</v>
      </c>
      <c r="AM212" s="788" t="n">
        <f aca="false">((AM$187-$H$4)/1000)*$K$56*(($C$8/70)^$W$56)</f>
        <v>941.602392</v>
      </c>
      <c r="AN212" s="788" t="n">
        <f aca="false">((AN$187-$H$4)/1000)*$K$56*(($C$8/70)^$W$56)</f>
        <v>969.29658</v>
      </c>
      <c r="AO212" s="788" t="n">
        <f aca="false">((AO$187-$H$4)/1000)*$K$56*(($C$8/70)^$W$56)</f>
        <v>996.990768</v>
      </c>
      <c r="AP212" s="788" t="n">
        <f aca="false">((AP$187-$H$4)/1000)*$K$56*(($C$8/70)^$W$56)</f>
        <v>1024.684956</v>
      </c>
      <c r="AQ212" s="788" t="n">
        <f aca="false">((AQ$187-$H$4)/1000)*$K$56*(($C$8/70)^$W$56)</f>
        <v>1052.379144</v>
      </c>
      <c r="AR212" s="788" t="n">
        <f aca="false">((AR$187-$H$4)/1000)*$K$56*(($C$8/70)^$W$56)</f>
        <v>1080.073332</v>
      </c>
      <c r="AS212" s="788" t="n">
        <f aca="false">((AS$187-$H$4)/1000)*$K$56*(($C$8/70)^$W$56)</f>
        <v>1107.76752</v>
      </c>
      <c r="AT212" s="788" t="n">
        <f aca="false">((AT$187-$H$4)/1000)*$K$56*(($C$8/70)^$W$56)</f>
        <v>1135.461708</v>
      </c>
      <c r="AU212" s="788" t="n">
        <f aca="false">((AU$187-$H$4)/1000)*$K$56*(($C$8/70)^$W$56)</f>
        <v>1163.155896</v>
      </c>
      <c r="AV212" s="788" t="n">
        <f aca="false">((AV$187-$H$4)/1000)*$K$56*(($C$8/70)^$W$56)</f>
        <v>1190.850084</v>
      </c>
      <c r="AW212" s="788" t="n">
        <f aca="false">((AW$187-$H$4)/1000)*$K$56*(($C$8/70)^$W$56)</f>
        <v>1218.544272</v>
      </c>
      <c r="AX212" s="788" t="n">
        <f aca="false">((AX$187-$H$4)/1000)*$K$56*(($C$8/70)^$W$56)</f>
        <v>1246.23846</v>
      </c>
      <c r="AY212" s="788" t="n">
        <f aca="false">((AY$187-$H$4)/1000)*$K$56*(($C$8/70)^$W$56)</f>
        <v>1273.932648</v>
      </c>
      <c r="AZ212" s="788" t="n">
        <f aca="false">((AZ$187-$H$4)/1000)*$K$56*(($C$8/70)^$W$56)</f>
        <v>1301.626836</v>
      </c>
      <c r="BA212" s="788" t="n">
        <f aca="false">((BA$187-$H$4)/1000)*$K$56*(($C$8/70)^$W$56)</f>
        <v>1329.321024</v>
      </c>
      <c r="BB212" s="788" t="n">
        <f aca="false">((BB$187-$H$4)/1000)*$K$56*(($C$8/70)^$W$56)</f>
        <v>1357.015212</v>
      </c>
      <c r="BC212" s="788" t="n">
        <f aca="false">((BC$187-$H$4)/1000)*$K$56*(($C$8/70)^$W$56)</f>
        <v>1384.7094</v>
      </c>
      <c r="BD212" s="788" t="n">
        <f aca="false">((BD$187-$H$4)/1000)*$K$56*(($C$8/70)^$W$56)</f>
        <v>1412.403588</v>
      </c>
      <c r="BE212" s="788" t="n">
        <f aca="false">((BE$187-$H$4)/1000)*$K$56*(($C$8/70)^$W$56)</f>
        <v>1440.097776</v>
      </c>
      <c r="BF212" s="788" t="n">
        <f aca="false">((BF$187-$H$4)/1000)*$K$56*(($C$8/70)^$W$56)</f>
        <v>1467.791964</v>
      </c>
    </row>
    <row r="213" customFormat="false" ht="15" hidden="true" customHeight="false" outlineLevel="0" collapsed="false">
      <c r="B213" s="780" t="s">
        <v>394</v>
      </c>
      <c r="C213" s="780"/>
      <c r="D213" s="781"/>
      <c r="E213" s="781"/>
      <c r="F213" s="781"/>
      <c r="G213" s="781"/>
      <c r="H213" s="782" t="n">
        <f aca="false">((H$187-$H$4)/1000)*$L$56*(($C$8/70)^$X$56)</f>
        <v>95.4972</v>
      </c>
      <c r="I213" s="782" t="n">
        <f aca="false">((I$187-$H$4)/1000)*$L$56*(($C$8/70)^$X$56)</f>
        <v>127.3296</v>
      </c>
      <c r="J213" s="782" t="n">
        <f aca="false">((J$187-$H$4)/1000)*$L$56*(($C$8/70)^$X$56)</f>
        <v>159.162</v>
      </c>
      <c r="K213" s="782" t="n">
        <f aca="false">((K$187-$H$4)/1000)*$L$56*(($C$8/70)^$X$56)</f>
        <v>190.9944</v>
      </c>
      <c r="L213" s="782" t="n">
        <f aca="false">((L$187-$H$4)/1000)*$L$56*(($C$8/70)^$X$56)</f>
        <v>222.8268</v>
      </c>
      <c r="M213" s="782" t="n">
        <f aca="false">((M$187-$H$4)/1000)*$L$56*(($C$8/70)^$X$56)</f>
        <v>254.6592</v>
      </c>
      <c r="N213" s="782" t="n">
        <f aca="false">((N$187-$H$4)/1000)*$L$56*(($C$8/70)^$X$56)</f>
        <v>286.4916</v>
      </c>
      <c r="O213" s="782" t="n">
        <f aca="false">((O$187-$H$4)/1000)*$L$56*(($C$8/70)^$X$56)</f>
        <v>318.324</v>
      </c>
      <c r="P213" s="782" t="n">
        <f aca="false">((P$187-$H$4)/1000)*$L$56*(($C$8/70)^$X$56)</f>
        <v>350.1564</v>
      </c>
      <c r="Q213" s="782" t="n">
        <f aca="false">((Q$187-$H$4)/1000)*$L$56*(($C$8/70)^$X$56)</f>
        <v>381.9888</v>
      </c>
      <c r="R213" s="782" t="n">
        <f aca="false">((R$187-$H$4)/1000)*$L$56*(($C$8/70)^$X$56)</f>
        <v>413.8212</v>
      </c>
      <c r="S213" s="782" t="n">
        <f aca="false">((S$187-$H$4)/1000)*$L$56*(($C$8/70)^$X$56)</f>
        <v>445.6536</v>
      </c>
      <c r="T213" s="782" t="n">
        <f aca="false">((T$187-$H$4)/1000)*$L$56*(($C$8/70)^$X$56)</f>
        <v>477.486</v>
      </c>
      <c r="U213" s="782" t="n">
        <f aca="false">((U$187-$H$4)/1000)*$L$56*(($C$8/70)^$X$56)</f>
        <v>509.3184</v>
      </c>
      <c r="V213" s="782" t="n">
        <f aca="false">((V$187-$H$4)/1000)*$L$56*(($C$8/70)^$X$56)</f>
        <v>541.1508</v>
      </c>
      <c r="W213" s="782" t="n">
        <f aca="false">((W$187-$H$4)/1000)*$L$56*(($C$8/70)^$X$56)</f>
        <v>572.9832</v>
      </c>
      <c r="X213" s="782" t="n">
        <f aca="false">((X$187-$H$4)/1000)*$L$56*(($C$8/70)^$X$56)</f>
        <v>604.8156</v>
      </c>
      <c r="Y213" s="782" t="n">
        <f aca="false">((Y$187-$H$4)/1000)*$L$56*(($C$8/70)^$X$56)</f>
        <v>636.648</v>
      </c>
      <c r="Z213" s="782" t="n">
        <f aca="false">((Z$187-$H$4)/1000)*$L$56*(($C$8/70)^$X$56)</f>
        <v>668.4804</v>
      </c>
      <c r="AA213" s="782" t="n">
        <f aca="false">((AA$187-$H$4)/1000)*$L$56*(($C$8/70)^$X$56)</f>
        <v>700.3128</v>
      </c>
      <c r="AB213" s="782" t="n">
        <f aca="false">((AB$187-$H$4)/1000)*$L$56*(($C$8/70)^$X$56)</f>
        <v>732.1452</v>
      </c>
      <c r="AC213" s="782" t="n">
        <f aca="false">((AC$187-$H$4)/1000)*$L$56*(($C$8/70)^$X$56)</f>
        <v>763.9776</v>
      </c>
      <c r="AD213" s="782" t="n">
        <f aca="false">((AD$187-$H$4)/1000)*$L$56*(($C$8/70)^$X$56)</f>
        <v>795.81</v>
      </c>
      <c r="AE213" s="782" t="n">
        <f aca="false">((AE$187-$H$4)/1000)*$L$56*(($C$8/70)^$X$56)</f>
        <v>827.6424</v>
      </c>
      <c r="AF213" s="782" t="n">
        <f aca="false">((AF$187-$H$4)/1000)*$L$56*(($C$8/70)^$X$56)</f>
        <v>859.4748</v>
      </c>
      <c r="AG213" s="782" t="n">
        <f aca="false">((AG$187-$H$4)/1000)*$L$56*(($C$8/70)^$X$56)</f>
        <v>891.3072</v>
      </c>
      <c r="AH213" s="782" t="n">
        <f aca="false">((AH$187-$H$4)/1000)*$L$56*(($C$8/70)^$X$56)</f>
        <v>923.1396</v>
      </c>
      <c r="AI213" s="782" t="n">
        <f aca="false">((AI$187-$H$4)/1000)*$L$56*(($C$8/70)^$X$56)</f>
        <v>954.972</v>
      </c>
      <c r="AJ213" s="782" t="n">
        <f aca="false">((AJ$187-$H$4)/1000)*$L$56*(($C$8/70)^$X$56)</f>
        <v>986.8044</v>
      </c>
      <c r="AK213" s="782" t="n">
        <f aca="false">((AK$187-$H$4)/1000)*$L$56*(($C$8/70)^$X$56)</f>
        <v>1018.6368</v>
      </c>
      <c r="AL213" s="782" t="n">
        <f aca="false">((AL$187-$H$4)/1000)*$L$56*(($C$8/70)^$X$56)</f>
        <v>1050.4692</v>
      </c>
      <c r="AM213" s="782" t="n">
        <f aca="false">((AM$187-$H$4)/1000)*$L$56*(($C$8/70)^$X$56)</f>
        <v>1082.3016</v>
      </c>
      <c r="AN213" s="782" t="n">
        <f aca="false">((AN$187-$H$4)/1000)*$L$56*(($C$8/70)^$X$56)</f>
        <v>1114.134</v>
      </c>
      <c r="AO213" s="782" t="n">
        <f aca="false">((AO$187-$H$4)/1000)*$L$56*(($C$8/70)^$X$56)</f>
        <v>1145.9664</v>
      </c>
      <c r="AP213" s="782" t="n">
        <f aca="false">((AP$187-$H$4)/1000)*$L$56*(($C$8/70)^$X$56)</f>
        <v>1177.7988</v>
      </c>
      <c r="AQ213" s="782" t="n">
        <f aca="false">((AQ$187-$H$4)/1000)*$L$56*(($C$8/70)^$X$56)</f>
        <v>1209.6312</v>
      </c>
      <c r="AR213" s="782" t="n">
        <f aca="false">((AR$187-$H$4)/1000)*$L$56*(($C$8/70)^$X$56)</f>
        <v>1241.4636</v>
      </c>
      <c r="AS213" s="782" t="n">
        <f aca="false">((AS$187-$H$4)/1000)*$L$56*(($C$8/70)^$X$56)</f>
        <v>1273.296</v>
      </c>
      <c r="AT213" s="782" t="n">
        <f aca="false">((AT$187-$H$4)/1000)*$L$56*(($C$8/70)^$X$56)</f>
        <v>1305.1284</v>
      </c>
      <c r="AU213" s="782" t="n">
        <f aca="false">((AU$187-$H$4)/1000)*$L$56*(($C$8/70)^$X$56)</f>
        <v>1336.9608</v>
      </c>
      <c r="AV213" s="782" t="n">
        <f aca="false">((AV$187-$H$4)/1000)*$L$56*(($C$8/70)^$X$56)</f>
        <v>1368.7932</v>
      </c>
      <c r="AW213" s="782" t="n">
        <f aca="false">((AW$187-$H$4)/1000)*$L$56*(($C$8/70)^$X$56)</f>
        <v>1400.6256</v>
      </c>
      <c r="AX213" s="782" t="n">
        <f aca="false">((AX$187-$H$4)/1000)*$L$56*(($C$8/70)^$X$56)</f>
        <v>1432.458</v>
      </c>
      <c r="AY213" s="782" t="n">
        <f aca="false">((AY$187-$H$4)/1000)*$L$56*(($C$8/70)^$X$56)</f>
        <v>1464.2904</v>
      </c>
      <c r="AZ213" s="782" t="n">
        <f aca="false">((AZ$187-$H$4)/1000)*$L$56*(($C$8/70)^$X$56)</f>
        <v>1496.1228</v>
      </c>
      <c r="BA213" s="782" t="n">
        <f aca="false">((BA$187-$H$4)/1000)*$L$56*(($C$8/70)^$X$56)</f>
        <v>1527.9552</v>
      </c>
      <c r="BB213" s="782" t="n">
        <f aca="false">((BB$187-$H$4)/1000)*$L$56*(($C$8/70)^$X$56)</f>
        <v>1559.7876</v>
      </c>
      <c r="BC213" s="782" t="n">
        <f aca="false">((BC$187-$H$4)/1000)*$L$56*(($C$8/70)^$X$56)</f>
        <v>1591.62</v>
      </c>
      <c r="BD213" s="782" t="n">
        <f aca="false">((BD$187-$H$4)/1000)*$L$56*(($C$8/70)^$X$56)</f>
        <v>1623.4524</v>
      </c>
      <c r="BE213" s="782" t="n">
        <f aca="false">((BE$187-$H$4)/1000)*$L$56*(($C$8/70)^$X$56)</f>
        <v>1655.2848</v>
      </c>
      <c r="BF213" s="782" t="n">
        <f aca="false">((BF$187-$H$4)/1000)*$L$56*(($C$8/70)^$X$56)</f>
        <v>1687.1172</v>
      </c>
    </row>
    <row r="214" customFormat="false" ht="15" hidden="true" customHeight="false" outlineLevel="0" collapsed="false">
      <c r="B214" s="780" t="s">
        <v>395</v>
      </c>
      <c r="C214" s="780"/>
      <c r="D214" s="781"/>
      <c r="E214" s="781"/>
      <c r="F214" s="781"/>
      <c r="G214" s="781"/>
      <c r="H214" s="782" t="n">
        <f aca="false">((H$187-$H$4)/1000)*$M$56*(($C$8/70)^$Y$56)</f>
        <v>123.81614023212</v>
      </c>
      <c r="I214" s="782" t="n">
        <f aca="false">((I$187-$H$4)/1000)*$M$56*(($C$8/70)^$Y$56)</f>
        <v>165.08818697616</v>
      </c>
      <c r="J214" s="782" t="n">
        <f aca="false">((J$187-$H$4)/1000)*$M$56*(($C$8/70)^$Y$56)</f>
        <v>206.3602337202</v>
      </c>
      <c r="K214" s="782" t="n">
        <f aca="false">((K$187-$H$4)/1000)*$M$56*(($C$8/70)^$Y$56)</f>
        <v>247.63228046424</v>
      </c>
      <c r="L214" s="782" t="n">
        <f aca="false">((L$187-$H$4)/1000)*$M$56*(($C$8/70)^$Y$56)</f>
        <v>288.90432720828</v>
      </c>
      <c r="M214" s="782" t="n">
        <f aca="false">((M$187-$H$4)/1000)*$M$56*(($C$8/70)^$Y$56)</f>
        <v>330.17637395232</v>
      </c>
      <c r="N214" s="782" t="n">
        <f aca="false">((N$187-$H$4)/1000)*$M$56*(($C$8/70)^$Y$56)</f>
        <v>371.44842069636</v>
      </c>
      <c r="O214" s="782" t="n">
        <f aca="false">((O$187-$H$4)/1000)*$M$56*(($C$8/70)^$Y$56)</f>
        <v>412.7204674404</v>
      </c>
      <c r="P214" s="782" t="n">
        <f aca="false">((P$187-$H$4)/1000)*$M$56*(($C$8/70)^$Y$56)</f>
        <v>453.99251418444</v>
      </c>
      <c r="Q214" s="782" t="n">
        <f aca="false">((Q$187-$H$4)/1000)*$M$56*(($C$8/70)^$Y$56)</f>
        <v>495.26456092848</v>
      </c>
      <c r="R214" s="782" t="n">
        <f aca="false">((R$187-$H$4)/1000)*$M$56*(($C$8/70)^$Y$56)</f>
        <v>536.53660767252</v>
      </c>
      <c r="S214" s="782" t="n">
        <f aca="false">((S$187-$H$4)/1000)*$M$56*(($C$8/70)^$Y$56)</f>
        <v>577.80865441656</v>
      </c>
      <c r="T214" s="782" t="n">
        <f aca="false">((T$187-$H$4)/1000)*$M$56*(($C$8/70)^$Y$56)</f>
        <v>619.0807011606</v>
      </c>
      <c r="U214" s="782" t="n">
        <f aca="false">((U$187-$H$4)/1000)*$M$56*(($C$8/70)^$Y$56)</f>
        <v>660.35274790464</v>
      </c>
      <c r="V214" s="782" t="n">
        <f aca="false">((V$187-$H$4)/1000)*$M$56*(($C$8/70)^$Y$56)</f>
        <v>701.62479464868</v>
      </c>
      <c r="W214" s="782" t="n">
        <f aca="false">((W$187-$H$4)/1000)*$M$56*(($C$8/70)^$Y$56)</f>
        <v>742.89684139272</v>
      </c>
      <c r="X214" s="782" t="n">
        <f aca="false">((X$187-$H$4)/1000)*$M$56*(($C$8/70)^$Y$56)</f>
        <v>784.16888813676</v>
      </c>
      <c r="Y214" s="782" t="n">
        <f aca="false">((Y$187-$H$4)/1000)*$M$56*(($C$8/70)^$Y$56)</f>
        <v>825.4409348808</v>
      </c>
      <c r="Z214" s="782" t="n">
        <f aca="false">((Z$187-$H$4)/1000)*$M$56*(($C$8/70)^$Y$56)</f>
        <v>866.71298162484</v>
      </c>
      <c r="AA214" s="782" t="n">
        <f aca="false">((AA$187-$H$4)/1000)*$M$56*(($C$8/70)^$Y$56)</f>
        <v>907.98502836888</v>
      </c>
      <c r="AB214" s="782" t="n">
        <f aca="false">((AB$187-$H$4)/1000)*$M$56*(($C$8/70)^$Y$56)</f>
        <v>949.25707511292</v>
      </c>
      <c r="AC214" s="782" t="n">
        <f aca="false">((AC$187-$H$4)/1000)*$M$56*(($C$8/70)^$Y$56)</f>
        <v>990.52912185696</v>
      </c>
      <c r="AD214" s="782" t="n">
        <f aca="false">((AD$187-$H$4)/1000)*$M$56*(($C$8/70)^$Y$56)</f>
        <v>1031.801168601</v>
      </c>
      <c r="AE214" s="782" t="n">
        <f aca="false">((AE$187-$H$4)/1000)*$M$56*(($C$8/70)^$Y$56)</f>
        <v>1073.07321534504</v>
      </c>
      <c r="AF214" s="782" t="n">
        <f aca="false">((AF$187-$H$4)/1000)*$M$56*(($C$8/70)^$Y$56)</f>
        <v>1114.34526208908</v>
      </c>
      <c r="AG214" s="782" t="n">
        <f aca="false">((AG$187-$H$4)/1000)*$M$56*(($C$8/70)^$Y$56)</f>
        <v>1155.61730883312</v>
      </c>
      <c r="AH214" s="782" t="n">
        <f aca="false">((AH$187-$H$4)/1000)*$M$56*(($C$8/70)^$Y$56)</f>
        <v>1196.88935557716</v>
      </c>
      <c r="AI214" s="782" t="n">
        <f aca="false">((AI$187-$H$4)/1000)*$M$56*(($C$8/70)^$Y$56)</f>
        <v>1238.1614023212</v>
      </c>
      <c r="AJ214" s="782" t="n">
        <f aca="false">((AJ$187-$H$4)/1000)*$M$56*(($C$8/70)^$Y$56)</f>
        <v>1279.43344906524</v>
      </c>
      <c r="AK214" s="782" t="n">
        <f aca="false">((AK$187-$H$4)/1000)*$M$56*(($C$8/70)^$Y$56)</f>
        <v>1320.70549580928</v>
      </c>
      <c r="AL214" s="782" t="n">
        <f aca="false">((AL$187-$H$4)/1000)*$M$56*(($C$8/70)^$Y$56)</f>
        <v>1361.97754255332</v>
      </c>
      <c r="AM214" s="782" t="n">
        <f aca="false">((AM$187-$H$4)/1000)*$M$56*(($C$8/70)^$Y$56)</f>
        <v>1403.24958929736</v>
      </c>
      <c r="AN214" s="782" t="n">
        <f aca="false">((AN$187-$H$4)/1000)*$M$56*(($C$8/70)^$Y$56)</f>
        <v>1444.5216360414</v>
      </c>
      <c r="AO214" s="782" t="n">
        <f aca="false">((AO$187-$H$4)/1000)*$M$56*(($C$8/70)^$Y$56)</f>
        <v>1485.79368278544</v>
      </c>
      <c r="AP214" s="782" t="n">
        <f aca="false">((AP$187-$H$4)/1000)*$M$56*(($C$8/70)^$Y$56)</f>
        <v>1527.06572952948</v>
      </c>
      <c r="AQ214" s="782" t="n">
        <f aca="false">((AQ$187-$H$4)/1000)*$M$56*(($C$8/70)^$Y$56)</f>
        <v>1568.33777627352</v>
      </c>
      <c r="AR214" s="782" t="n">
        <f aca="false">((AR$187-$H$4)/1000)*$M$56*(($C$8/70)^$Y$56)</f>
        <v>1609.60982301756</v>
      </c>
      <c r="AS214" s="782" t="n">
        <f aca="false">((AS$187-$H$4)/1000)*$M$56*(($C$8/70)^$Y$56)</f>
        <v>1650.8818697616</v>
      </c>
      <c r="AT214" s="782" t="n">
        <f aca="false">((AT$187-$H$4)/1000)*$M$56*(($C$8/70)^$Y$56)</f>
        <v>1692.15391650564</v>
      </c>
      <c r="AU214" s="782" t="n">
        <f aca="false">((AU$187-$H$4)/1000)*$M$56*(($C$8/70)^$Y$56)</f>
        <v>1733.42596324968</v>
      </c>
      <c r="AV214" s="782" t="n">
        <f aca="false">((AV$187-$H$4)/1000)*$M$56*(($C$8/70)^$Y$56)</f>
        <v>1774.69800999372</v>
      </c>
      <c r="AW214" s="782" t="n">
        <f aca="false">((AW$187-$H$4)/1000)*$M$56*(($C$8/70)^$Y$56)</f>
        <v>1815.97005673776</v>
      </c>
      <c r="AX214" s="782" t="n">
        <f aca="false">((AX$187-$H$4)/1000)*$M$56*(($C$8/70)^$Y$56)</f>
        <v>1857.2421034818</v>
      </c>
      <c r="AY214" s="782" t="n">
        <f aca="false">((AY$187-$H$4)/1000)*$M$56*(($C$8/70)^$Y$56)</f>
        <v>1898.51415022584</v>
      </c>
      <c r="AZ214" s="782" t="n">
        <f aca="false">((AZ$187-$H$4)/1000)*$M$56*(($C$8/70)^$Y$56)</f>
        <v>1939.78619696988</v>
      </c>
      <c r="BA214" s="782" t="n">
        <f aca="false">((BA$187-$H$4)/1000)*$M$56*(($C$8/70)^$Y$56)</f>
        <v>1981.05824371392</v>
      </c>
      <c r="BB214" s="782" t="n">
        <f aca="false">((BB$187-$H$4)/1000)*$M$56*(($C$8/70)^$Y$56)</f>
        <v>2022.33029045796</v>
      </c>
      <c r="BC214" s="782" t="n">
        <f aca="false">((BC$187-$H$4)/1000)*$M$56*(($C$8/70)^$Y$56)</f>
        <v>2063.602337202</v>
      </c>
      <c r="BD214" s="782" t="n">
        <f aca="false">((BD$187-$H$4)/1000)*$M$56*(($C$8/70)^$Y$56)</f>
        <v>2104.87438394604</v>
      </c>
      <c r="BE214" s="782" t="n">
        <f aca="false">((BE$187-$H$4)/1000)*$M$56*(($C$8/70)^$Y$56)</f>
        <v>2146.14643069008</v>
      </c>
      <c r="BF214" s="782" t="n">
        <f aca="false">((BF$187-$H$4)/1000)*$M$56*(($C$8/70)^$Y$56)</f>
        <v>2187.41847743412</v>
      </c>
    </row>
    <row r="215" customFormat="false" ht="15" hidden="true" customHeight="false" outlineLevel="0" collapsed="false">
      <c r="B215" s="780" t="s">
        <v>396</v>
      </c>
      <c r="C215" s="780"/>
      <c r="D215" s="781"/>
      <c r="E215" s="781"/>
      <c r="F215" s="781"/>
      <c r="G215" s="781"/>
      <c r="H215" s="782" t="n">
        <f aca="false">((H$187-$H$4)/1000)*$O$56*(($C$8/70)^$AA$56)</f>
        <v>148.0428</v>
      </c>
      <c r="I215" s="782" t="n">
        <f aca="false">((I$187-$H$4)/1000)*$O$56*(($C$8/70)^$AA$56)</f>
        <v>197.3904</v>
      </c>
      <c r="J215" s="782" t="n">
        <f aca="false">((J$187-$H$4)/1000)*$O$56*(($C$8/70)^$AA$56)</f>
        <v>246.738</v>
      </c>
      <c r="K215" s="782" t="n">
        <f aca="false">((K$187-$H$4)/1000)*$O$56*(($C$8/70)^$AA$56)</f>
        <v>296.0856</v>
      </c>
      <c r="L215" s="782" t="n">
        <f aca="false">((L$187-$H$4)/1000)*$O$56*(($C$8/70)^$AA$56)</f>
        <v>345.4332</v>
      </c>
      <c r="M215" s="782" t="n">
        <f aca="false">((M$187-$H$4)/1000)*$O$56*(($C$8/70)^$AA$56)</f>
        <v>394.7808</v>
      </c>
      <c r="N215" s="782" t="n">
        <f aca="false">((N$187-$H$4)/1000)*$O$56*(($C$8/70)^$AA$56)</f>
        <v>444.1284</v>
      </c>
      <c r="O215" s="782" t="n">
        <f aca="false">((O$187-$H$4)/1000)*$O$56*(($C$8/70)^$AA$56)</f>
        <v>493.476</v>
      </c>
      <c r="P215" s="782" t="n">
        <f aca="false">((P$187-$H$4)/1000)*$O$56*(($C$8/70)^$AA$56)</f>
        <v>542.8236</v>
      </c>
      <c r="Q215" s="782" t="n">
        <f aca="false">((Q$187-$H$4)/1000)*$O$56*(($C$8/70)^$AA$56)</f>
        <v>592.1712</v>
      </c>
      <c r="R215" s="782" t="n">
        <f aca="false">((R$187-$H$4)/1000)*$O$56*(($C$8/70)^$AA$56)</f>
        <v>641.5188</v>
      </c>
      <c r="S215" s="782" t="n">
        <f aca="false">((S$187-$H$4)/1000)*$O$56*(($C$8/70)^$AA$56)</f>
        <v>690.8664</v>
      </c>
      <c r="T215" s="782" t="n">
        <f aca="false">((T$187-$H$4)/1000)*$O$56*(($C$8/70)^$AA$56)</f>
        <v>740.214</v>
      </c>
      <c r="U215" s="782" t="n">
        <f aca="false">((U$187-$H$4)/1000)*$O$56*(($C$8/70)^$AA$56)</f>
        <v>789.5616</v>
      </c>
      <c r="V215" s="782" t="n">
        <f aca="false">((V$187-$H$4)/1000)*$O$56*(($C$8/70)^$AA$56)</f>
        <v>838.9092</v>
      </c>
      <c r="W215" s="782" t="n">
        <f aca="false">((W$187-$H$4)/1000)*$O$56*(($C$8/70)^$AA$56)</f>
        <v>888.2568</v>
      </c>
      <c r="X215" s="782" t="n">
        <f aca="false">((X$187-$H$4)/1000)*$O$56*(($C$8/70)^$AA$56)</f>
        <v>937.6044</v>
      </c>
      <c r="Y215" s="782" t="n">
        <f aca="false">((Y$187-$H$4)/1000)*$O$56*(($C$8/70)^$AA$56)</f>
        <v>986.952</v>
      </c>
      <c r="Z215" s="782" t="n">
        <f aca="false">((Z$187-$H$4)/1000)*$O$56*(($C$8/70)^$AA$56)</f>
        <v>1036.2996</v>
      </c>
      <c r="AA215" s="782" t="n">
        <f aca="false">((AA$187-$H$4)/1000)*$O$56*(($C$8/70)^$AA$56)</f>
        <v>1085.6472</v>
      </c>
      <c r="AB215" s="782" t="n">
        <f aca="false">((AB$187-$H$4)/1000)*$O$56*(($C$8/70)^$AA$56)</f>
        <v>1134.9948</v>
      </c>
      <c r="AC215" s="782" t="n">
        <f aca="false">((AC$187-$H$4)/1000)*$O$56*(($C$8/70)^$AA$56)</f>
        <v>1184.3424</v>
      </c>
      <c r="AD215" s="782" t="n">
        <f aca="false">((AD$187-$H$4)/1000)*$O$56*(($C$8/70)^$AA$56)</f>
        <v>1233.69</v>
      </c>
      <c r="AE215" s="782" t="n">
        <f aca="false">((AE$187-$H$4)/1000)*$O$56*(($C$8/70)^$AA$56)</f>
        <v>1283.0376</v>
      </c>
      <c r="AF215" s="782" t="n">
        <f aca="false">((AF$187-$H$4)/1000)*$O$56*(($C$8/70)^$AA$56)</f>
        <v>1332.3852</v>
      </c>
      <c r="AG215" s="782" t="n">
        <f aca="false">((AG$187-$H$4)/1000)*$O$56*(($C$8/70)^$AA$56)</f>
        <v>1381.7328</v>
      </c>
      <c r="AH215" s="782" t="n">
        <f aca="false">((AH$187-$H$4)/1000)*$O$56*(($C$8/70)^$AA$56)</f>
        <v>1431.0804</v>
      </c>
      <c r="AI215" s="782" t="n">
        <f aca="false">((AI$187-$H$4)/1000)*$O$56*(($C$8/70)^$AA$56)</f>
        <v>1480.428</v>
      </c>
      <c r="AJ215" s="782" t="n">
        <f aca="false">((AJ$187-$H$4)/1000)*$O$56*(($C$8/70)^$AA$56)</f>
        <v>1529.7756</v>
      </c>
      <c r="AK215" s="782" t="n">
        <f aca="false">((AK$187-$H$4)/1000)*$O$56*(($C$8/70)^$AA$56)</f>
        <v>1579.1232</v>
      </c>
      <c r="AL215" s="782" t="n">
        <f aca="false">((AL$187-$H$4)/1000)*$O$56*(($C$8/70)^$AA$56)</f>
        <v>1628.4708</v>
      </c>
      <c r="AM215" s="782" t="n">
        <f aca="false">((AM$187-$H$4)/1000)*$O$56*(($C$8/70)^$AA$56)</f>
        <v>1677.8184</v>
      </c>
      <c r="AN215" s="782" t="n">
        <f aca="false">((AN$187-$H$4)/1000)*$O$56*(($C$8/70)^$AA$56)</f>
        <v>1727.166</v>
      </c>
      <c r="AO215" s="782" t="n">
        <f aca="false">((AO$187-$H$4)/1000)*$O$56*(($C$8/70)^$AA$56)</f>
        <v>1776.5136</v>
      </c>
      <c r="AP215" s="782" t="n">
        <f aca="false">((AP$187-$H$4)/1000)*$O$56*(($C$8/70)^$AA$56)</f>
        <v>1825.8612</v>
      </c>
      <c r="AQ215" s="782" t="n">
        <f aca="false">((AQ$187-$H$4)/1000)*$O$56*(($C$8/70)^$AA$56)</f>
        <v>1875.2088</v>
      </c>
      <c r="AR215" s="782" t="n">
        <f aca="false">((AR$187-$H$4)/1000)*$O$56*(($C$8/70)^$AA$56)</f>
        <v>1924.5564</v>
      </c>
      <c r="AS215" s="782" t="n">
        <f aca="false">((AS$187-$H$4)/1000)*$O$56*(($C$8/70)^$AA$56)</f>
        <v>1973.904</v>
      </c>
      <c r="AT215" s="782" t="n">
        <f aca="false">((AT$187-$H$4)/1000)*$O$56*(($C$8/70)^$AA$56)</f>
        <v>2023.2516</v>
      </c>
      <c r="AU215" s="782" t="n">
        <f aca="false">((AU$187-$H$4)/1000)*$O$56*(($C$8/70)^$AA$56)</f>
        <v>2072.5992</v>
      </c>
      <c r="AV215" s="782" t="n">
        <f aca="false">((AV$187-$H$4)/1000)*$O$56*(($C$8/70)^$AA$56)</f>
        <v>2121.9468</v>
      </c>
      <c r="AW215" s="782" t="n">
        <f aca="false">((AW$187-$H$4)/1000)*$O$56*(($C$8/70)^$AA$56)</f>
        <v>2171.2944</v>
      </c>
      <c r="AX215" s="782" t="n">
        <f aca="false">((AX$187-$H$4)/1000)*$O$56*(($C$8/70)^$AA$56)</f>
        <v>2220.642</v>
      </c>
      <c r="AY215" s="782" t="n">
        <f aca="false">((AY$187-$H$4)/1000)*$O$56*(($C$8/70)^$AA$56)</f>
        <v>2269.9896</v>
      </c>
      <c r="AZ215" s="782" t="n">
        <f aca="false">((AZ$187-$H$4)/1000)*$O$56*(($C$8/70)^$AA$56)</f>
        <v>2319.3372</v>
      </c>
      <c r="BA215" s="782" t="n">
        <f aca="false">((BA$187-$H$4)/1000)*$O$56*(($C$8/70)^$AA$56)</f>
        <v>2368.6848</v>
      </c>
      <c r="BB215" s="782" t="n">
        <f aca="false">((BB$187-$H$4)/1000)*$O$56*(($C$8/70)^$AA$56)</f>
        <v>2418.0324</v>
      </c>
      <c r="BC215" s="782" t="n">
        <f aca="false">((BC$187-$H$4)/1000)*$O$56*(($C$8/70)^$AA$56)</f>
        <v>2467.38</v>
      </c>
      <c r="BD215" s="782" t="n">
        <f aca="false">((BD$187-$H$4)/1000)*$O$56*(($C$8/70)^$AA$56)</f>
        <v>2516.7276</v>
      </c>
      <c r="BE215" s="782" t="n">
        <f aca="false">((BE$187-$H$4)/1000)*$O$56*(($C$8/70)^$AA$56)</f>
        <v>2566.0752</v>
      </c>
      <c r="BF215" s="782" t="n">
        <f aca="false">((BF$187-$H$4)/1000)*$O$56*(($C$8/70)^$AA$56)</f>
        <v>2615.4228</v>
      </c>
    </row>
    <row r="216" customFormat="false" ht="15" hidden="true" customHeight="false" outlineLevel="0" collapsed="false">
      <c r="B216" s="780" t="s">
        <v>397</v>
      </c>
      <c r="C216" s="780"/>
      <c r="D216" s="781"/>
      <c r="E216" s="781"/>
      <c r="F216" s="781"/>
      <c r="G216" s="781"/>
      <c r="H216" s="782" t="n">
        <f aca="false">((H$187-$H$4)/1000)*$P$56*(($C$8/70)^$AB$56)</f>
        <v>155.990417020452</v>
      </c>
      <c r="I216" s="782" t="n">
        <f aca="false">((I$187-$H$4)/1000)*$P$56*(($C$8/70)^$AB$56)</f>
        <v>207.987222693936</v>
      </c>
      <c r="J216" s="782" t="n">
        <f aca="false">((J$187-$H$4)/1000)*$P$56*(($C$8/70)^$AB$56)</f>
        <v>259.98402836742</v>
      </c>
      <c r="K216" s="782" t="n">
        <f aca="false">((K$187-$H$4)/1000)*$P$56*(($C$8/70)^$AB$56)</f>
        <v>311.980834040904</v>
      </c>
      <c r="L216" s="782" t="n">
        <f aca="false">((L$187-$H$4)/1000)*$P$56*(($C$8/70)^$AB$56)</f>
        <v>363.977639714388</v>
      </c>
      <c r="M216" s="782" t="n">
        <f aca="false">((M$187-$H$4)/1000)*$P$56*(($C$8/70)^$AB$56)</f>
        <v>415.974445387872</v>
      </c>
      <c r="N216" s="782" t="n">
        <f aca="false">((N$187-$H$4)/1000)*$P$56*(($C$8/70)^$AB$56)</f>
        <v>467.971251061356</v>
      </c>
      <c r="O216" s="782" t="n">
        <f aca="false">((O$187-$H$4)/1000)*$P$56*(($C$8/70)^$AB$56)</f>
        <v>519.96805673484</v>
      </c>
      <c r="P216" s="782" t="n">
        <f aca="false">((P$187-$H$4)/1000)*$P$56*(($C$8/70)^$AB$56)</f>
        <v>571.964862408324</v>
      </c>
      <c r="Q216" s="782" t="n">
        <f aca="false">((Q$187-$H$4)/1000)*$P$56*(($C$8/70)^$AB$56)</f>
        <v>623.961668081808</v>
      </c>
      <c r="R216" s="782" t="n">
        <f aca="false">((R$187-$H$4)/1000)*$P$56*(($C$8/70)^$AB$56)</f>
        <v>675.958473755292</v>
      </c>
      <c r="S216" s="782" t="n">
        <f aca="false">((S$187-$H$4)/1000)*$P$56*(($C$8/70)^$AB$56)</f>
        <v>727.955279428776</v>
      </c>
      <c r="T216" s="782" t="n">
        <f aca="false">((T$187-$H$4)/1000)*$P$56*(($C$8/70)^$AB$56)</f>
        <v>779.95208510226</v>
      </c>
      <c r="U216" s="782" t="n">
        <f aca="false">((U$187-$H$4)/1000)*$P$56*(($C$8/70)^$AB$56)</f>
        <v>831.948890775744</v>
      </c>
      <c r="V216" s="782" t="n">
        <f aca="false">((V$187-$H$4)/1000)*$P$56*(($C$8/70)^$AB$56)</f>
        <v>883.945696449228</v>
      </c>
      <c r="W216" s="782" t="n">
        <f aca="false">((W$187-$H$4)/1000)*$P$56*(($C$8/70)^$AB$56)</f>
        <v>935.942502122712</v>
      </c>
      <c r="X216" s="782" t="n">
        <f aca="false">((X$187-$H$4)/1000)*$P$56*(($C$8/70)^$AB$56)</f>
        <v>987.939307796196</v>
      </c>
      <c r="Y216" s="782" t="n">
        <f aca="false">((Y$187-$H$4)/1000)*$P$56*(($C$8/70)^$AB$56)</f>
        <v>1039.93611346968</v>
      </c>
      <c r="Z216" s="782" t="n">
        <f aca="false">((Z$187-$H$4)/1000)*$P$56*(($C$8/70)^$AB$56)</f>
        <v>1091.93291914316</v>
      </c>
      <c r="AA216" s="782" t="n">
        <f aca="false">((AA$187-$H$4)/1000)*$P$56*(($C$8/70)^$AB$56)</f>
        <v>1143.92972481665</v>
      </c>
      <c r="AB216" s="782" t="n">
        <f aca="false">((AB$187-$H$4)/1000)*$P$56*(($C$8/70)^$AB$56)</f>
        <v>1195.92653049013</v>
      </c>
      <c r="AC216" s="782" t="n">
        <f aca="false">((AC$187-$H$4)/1000)*$P$56*(($C$8/70)^$AB$56)</f>
        <v>1247.92333616362</v>
      </c>
      <c r="AD216" s="782" t="n">
        <f aca="false">((AD$187-$H$4)/1000)*$P$56*(($C$8/70)^$AB$56)</f>
        <v>1299.9201418371</v>
      </c>
      <c r="AE216" s="782" t="n">
        <f aca="false">((AE$187-$H$4)/1000)*$P$56*(($C$8/70)^$AB$56)</f>
        <v>1351.91694751058</v>
      </c>
      <c r="AF216" s="782" t="n">
        <f aca="false">((AF$187-$H$4)/1000)*$P$56*(($C$8/70)^$AB$56)</f>
        <v>1403.91375318407</v>
      </c>
      <c r="AG216" s="782" t="n">
        <f aca="false">((AG$187-$H$4)/1000)*$P$56*(($C$8/70)^$AB$56)</f>
        <v>1455.91055885755</v>
      </c>
      <c r="AH216" s="782" t="n">
        <f aca="false">((AH$187-$H$4)/1000)*$P$56*(($C$8/70)^$AB$56)</f>
        <v>1507.90736453104</v>
      </c>
      <c r="AI216" s="782" t="n">
        <f aca="false">((AI$187-$H$4)/1000)*$P$56*(($C$8/70)^$AB$56)</f>
        <v>1559.90417020452</v>
      </c>
      <c r="AJ216" s="782" t="n">
        <f aca="false">((AJ$187-$H$4)/1000)*$P$56*(($C$8/70)^$AB$56)</f>
        <v>1611.900975878</v>
      </c>
      <c r="AK216" s="782" t="n">
        <f aca="false">((AK$187-$H$4)/1000)*$P$56*(($C$8/70)^$AB$56)</f>
        <v>1663.89778155149</v>
      </c>
      <c r="AL216" s="782" t="n">
        <f aca="false">((AL$187-$H$4)/1000)*$P$56*(($C$8/70)^$AB$56)</f>
        <v>1715.89458722497</v>
      </c>
      <c r="AM216" s="782" t="n">
        <f aca="false">((AM$187-$H$4)/1000)*$P$56*(($C$8/70)^$AB$56)</f>
        <v>1767.89139289846</v>
      </c>
      <c r="AN216" s="782" t="n">
        <f aca="false">((AN$187-$H$4)/1000)*$P$56*(($C$8/70)^$AB$56)</f>
        <v>1819.88819857194</v>
      </c>
      <c r="AO216" s="782" t="n">
        <f aca="false">((AO$187-$H$4)/1000)*$P$56*(($C$8/70)^$AB$56)</f>
        <v>1871.88500424542</v>
      </c>
      <c r="AP216" s="782" t="n">
        <f aca="false">((AP$187-$H$4)/1000)*$P$56*(($C$8/70)^$AB$56)</f>
        <v>1923.88180991891</v>
      </c>
      <c r="AQ216" s="782" t="n">
        <f aca="false">((AQ$187-$H$4)/1000)*$P$56*(($C$8/70)^$AB$56)</f>
        <v>1975.87861559239</v>
      </c>
      <c r="AR216" s="782" t="n">
        <f aca="false">((AR$187-$H$4)/1000)*$P$56*(($C$8/70)^$AB$56)</f>
        <v>2027.87542126588</v>
      </c>
      <c r="AS216" s="782" t="n">
        <f aca="false">((AS$187-$H$4)/1000)*$P$56*(($C$8/70)^$AB$56)</f>
        <v>2079.87222693936</v>
      </c>
      <c r="AT216" s="782" t="n">
        <f aca="false">((AT$187-$H$4)/1000)*$P$56*(($C$8/70)^$AB$56)</f>
        <v>2131.86903261284</v>
      </c>
      <c r="AU216" s="782" t="n">
        <f aca="false">((AU$187-$H$4)/1000)*$P$56*(($C$8/70)^$AB$56)</f>
        <v>2183.86583828633</v>
      </c>
      <c r="AV216" s="782" t="n">
        <f aca="false">((AV$187-$H$4)/1000)*$P$56*(($C$8/70)^$AB$56)</f>
        <v>2235.86264395981</v>
      </c>
      <c r="AW216" s="782" t="n">
        <f aca="false">((AW$187-$H$4)/1000)*$P$56*(($C$8/70)^$AB$56)</f>
        <v>2287.8594496333</v>
      </c>
      <c r="AX216" s="782" t="n">
        <f aca="false">((AX$187-$H$4)/1000)*$P$56*(($C$8/70)^$AB$56)</f>
        <v>2339.85625530678</v>
      </c>
      <c r="AY216" s="782" t="n">
        <f aca="false">((AY$187-$H$4)/1000)*$P$56*(($C$8/70)^$AB$56)</f>
        <v>2391.85306098026</v>
      </c>
      <c r="AZ216" s="782" t="n">
        <f aca="false">((AZ$187-$H$4)/1000)*$P$56*(($C$8/70)^$AB$56)</f>
        <v>2443.84986665375</v>
      </c>
      <c r="BA216" s="782" t="n">
        <f aca="false">((BA$187-$H$4)/1000)*$P$56*(($C$8/70)^$AB$56)</f>
        <v>2495.84667232723</v>
      </c>
      <c r="BB216" s="782" t="n">
        <f aca="false">((BB$187-$H$4)/1000)*$P$56*(($C$8/70)^$AB$56)</f>
        <v>2547.84347800072</v>
      </c>
      <c r="BC216" s="782" t="n">
        <f aca="false">((BC$187-$H$4)/1000)*$P$56*(($C$8/70)^$AB$56)</f>
        <v>2599.8402836742</v>
      </c>
      <c r="BD216" s="782" t="n">
        <f aca="false">((BD$187-$H$4)/1000)*$P$56*(($C$8/70)^$AB$56)</f>
        <v>2651.83708934768</v>
      </c>
      <c r="BE216" s="782" t="n">
        <f aca="false">((BE$187-$H$4)/1000)*$P$56*(($C$8/70)^$AB$56)</f>
        <v>2703.83389502117</v>
      </c>
      <c r="BF216" s="782" t="n">
        <f aca="false">((BF$187-$H$4)/1000)*$P$56*(($C$8/70)^$AB$56)</f>
        <v>2755.83070069465</v>
      </c>
    </row>
    <row r="217" customFormat="false" ht="15.75" hidden="true" customHeight="false" outlineLevel="0" collapsed="false">
      <c r="B217" s="783" t="s">
        <v>398</v>
      </c>
      <c r="C217" s="783"/>
      <c r="D217" s="784"/>
      <c r="E217" s="784"/>
      <c r="F217" s="784"/>
      <c r="G217" s="784"/>
      <c r="H217" s="785" t="n">
        <f aca="false">((H$187-$H$4)/1000)*$R$56*(($C$8/70)^$AD$56)</f>
        <v>167.9688</v>
      </c>
      <c r="I217" s="785" t="n">
        <f aca="false">((I$187-$H$4)/1000)*$R$56*(($C$8/70)^$AD$56)</f>
        <v>223.9584</v>
      </c>
      <c r="J217" s="785" t="n">
        <f aca="false">((J$187-$H$4)/1000)*$R$56*(($C$8/70)^$AD$56)</f>
        <v>279.948</v>
      </c>
      <c r="K217" s="785" t="n">
        <f aca="false">((K$187-$H$4)/1000)*$R$56*(($C$8/70)^$AD$56)</f>
        <v>335.9376</v>
      </c>
      <c r="L217" s="785" t="n">
        <f aca="false">((L$187-$H$4)/1000)*$R$56*(($C$8/70)^$AD$56)</f>
        <v>391.9272</v>
      </c>
      <c r="M217" s="785" t="n">
        <f aca="false">((M$187-$H$4)/1000)*$R$56*(($C$8/70)^$AD$56)</f>
        <v>447.9168</v>
      </c>
      <c r="N217" s="785" t="n">
        <f aca="false">((N$187-$H$4)/1000)*$R$56*(($C$8/70)^$AD$56)</f>
        <v>503.9064</v>
      </c>
      <c r="O217" s="785" t="n">
        <f aca="false">((O$187-$H$4)/1000)*$R$56*(($C$8/70)^$AD$56)</f>
        <v>559.896</v>
      </c>
      <c r="P217" s="785" t="n">
        <f aca="false">((P$187-$H$4)/1000)*$R$56*(($C$8/70)^$AD$56)</f>
        <v>615.8856</v>
      </c>
      <c r="Q217" s="785" t="n">
        <f aca="false">((Q$187-$H$4)/1000)*$R$56*(($C$8/70)^$AD$56)</f>
        <v>671.8752</v>
      </c>
      <c r="R217" s="785" t="n">
        <f aca="false">((R$187-$H$4)/1000)*$R$56*(($C$8/70)^$AD$56)</f>
        <v>727.8648</v>
      </c>
      <c r="S217" s="785" t="n">
        <f aca="false">((S$187-$H$4)/1000)*$R$56*(($C$8/70)^$AD$56)</f>
        <v>783.8544</v>
      </c>
      <c r="T217" s="785" t="n">
        <f aca="false">((T$187-$H$4)/1000)*$R$56*(($C$8/70)^$AD$56)</f>
        <v>839.844</v>
      </c>
      <c r="U217" s="785" t="n">
        <f aca="false">((U$187-$H$4)/1000)*$R$56*(($C$8/70)^$AD$56)</f>
        <v>895.8336</v>
      </c>
      <c r="V217" s="785" t="n">
        <f aca="false">((V$187-$H$4)/1000)*$R$56*(($C$8/70)^$AD$56)</f>
        <v>951.8232</v>
      </c>
      <c r="W217" s="785" t="n">
        <f aca="false">((W$187-$H$4)/1000)*$R$56*(($C$8/70)^$AD$56)</f>
        <v>1007.8128</v>
      </c>
      <c r="X217" s="785" t="n">
        <f aca="false">((X$187-$H$4)/1000)*$R$56*(($C$8/70)^$AD$56)</f>
        <v>1063.8024</v>
      </c>
      <c r="Y217" s="785" t="n">
        <f aca="false">((Y$187-$H$4)/1000)*$R$56*(($C$8/70)^$AD$56)</f>
        <v>1119.792</v>
      </c>
      <c r="Z217" s="785" t="n">
        <f aca="false">((Z$187-$H$4)/1000)*$R$56*(($C$8/70)^$AD$56)</f>
        <v>1175.7816</v>
      </c>
      <c r="AA217" s="785" t="n">
        <f aca="false">((AA$187-$H$4)/1000)*$R$56*(($C$8/70)^$AD$56)</f>
        <v>1231.7712</v>
      </c>
      <c r="AB217" s="785" t="n">
        <f aca="false">((AB$187-$H$4)/1000)*$R$56*(($C$8/70)^$AD$56)</f>
        <v>1287.7608</v>
      </c>
      <c r="AC217" s="785" t="n">
        <f aca="false">((AC$187-$H$4)/1000)*$R$56*(($C$8/70)^$AD$56)</f>
        <v>1343.7504</v>
      </c>
      <c r="AD217" s="785" t="n">
        <f aca="false">((AD$187-$H$4)/1000)*$R$56*(($C$8/70)^$AD$56)</f>
        <v>1399.74</v>
      </c>
      <c r="AE217" s="785" t="n">
        <f aca="false">((AE$187-$H$4)/1000)*$R$56*(($C$8/70)^$AD$56)</f>
        <v>1455.7296</v>
      </c>
      <c r="AF217" s="785" t="n">
        <f aca="false">((AF$187-$H$4)/1000)*$R$56*(($C$8/70)^$AD$56)</f>
        <v>1511.7192</v>
      </c>
      <c r="AG217" s="785" t="n">
        <f aca="false">((AG$187-$H$4)/1000)*$R$56*(($C$8/70)^$AD$56)</f>
        <v>1567.7088</v>
      </c>
      <c r="AH217" s="785" t="n">
        <f aca="false">((AH$187-$H$4)/1000)*$R$56*(($C$8/70)^$AD$56)</f>
        <v>1623.6984</v>
      </c>
      <c r="AI217" s="785" t="n">
        <f aca="false">((AI$187-$H$4)/1000)*$R$56*(($C$8/70)^$AD$56)</f>
        <v>1679.688</v>
      </c>
      <c r="AJ217" s="785" t="n">
        <f aca="false">((AJ$187-$H$4)/1000)*$R$56*(($C$8/70)^$AD$56)</f>
        <v>1735.6776</v>
      </c>
      <c r="AK217" s="785" t="n">
        <f aca="false">((AK$187-$H$4)/1000)*$R$56*(($C$8/70)^$AD$56)</f>
        <v>1791.6672</v>
      </c>
      <c r="AL217" s="785" t="n">
        <f aca="false">((AL$187-$H$4)/1000)*$R$56*(($C$8/70)^$AD$56)</f>
        <v>1847.6568</v>
      </c>
      <c r="AM217" s="785" t="n">
        <f aca="false">((AM$187-$H$4)/1000)*$R$56*(($C$8/70)^$AD$56)</f>
        <v>1903.6464</v>
      </c>
      <c r="AN217" s="785" t="n">
        <f aca="false">((AN$187-$H$4)/1000)*$R$56*(($C$8/70)^$AD$56)</f>
        <v>1959.636</v>
      </c>
      <c r="AO217" s="785" t="n">
        <f aca="false">((AO$187-$H$4)/1000)*$R$56*(($C$8/70)^$AD$56)</f>
        <v>2015.6256</v>
      </c>
      <c r="AP217" s="785" t="n">
        <f aca="false">((AP$187-$H$4)/1000)*$R$56*(($C$8/70)^$AD$56)</f>
        <v>2071.6152</v>
      </c>
      <c r="AQ217" s="785" t="n">
        <f aca="false">((AQ$187-$H$4)/1000)*$R$56*(($C$8/70)^$AD$56)</f>
        <v>2127.6048</v>
      </c>
      <c r="AR217" s="785" t="n">
        <f aca="false">((AR$187-$H$4)/1000)*$R$56*(($C$8/70)^$AD$56)</f>
        <v>2183.5944</v>
      </c>
      <c r="AS217" s="785" t="n">
        <f aca="false">((AS$187-$H$4)/1000)*$R$56*(($C$8/70)^$AD$56)</f>
        <v>2239.584</v>
      </c>
      <c r="AT217" s="785" t="n">
        <f aca="false">((AT$187-$H$4)/1000)*$R$56*(($C$8/70)^$AD$56)</f>
        <v>2295.5736</v>
      </c>
      <c r="AU217" s="785" t="n">
        <f aca="false">((AU$187-$H$4)/1000)*$R$56*(($C$8/70)^$AD$56)</f>
        <v>2351.5632</v>
      </c>
      <c r="AV217" s="785" t="n">
        <f aca="false">((AV$187-$H$4)/1000)*$R$56*(($C$8/70)^$AD$56)</f>
        <v>2407.5528</v>
      </c>
      <c r="AW217" s="785" t="n">
        <f aca="false">((AW$187-$H$4)/1000)*$R$56*(($C$8/70)^$AD$56)</f>
        <v>2463.5424</v>
      </c>
      <c r="AX217" s="785" t="n">
        <f aca="false">((AX$187-$H$4)/1000)*$R$56*(($C$8/70)^$AD$56)</f>
        <v>2519.532</v>
      </c>
      <c r="AY217" s="785" t="n">
        <f aca="false">((AY$187-$H$4)/1000)*$R$56*(($C$8/70)^$AD$56)</f>
        <v>2575.5216</v>
      </c>
      <c r="AZ217" s="785" t="n">
        <f aca="false">((AZ$187-$H$4)/1000)*$R$56*(($C$8/70)^$AD$56)</f>
        <v>2631.5112</v>
      </c>
      <c r="BA217" s="785" t="n">
        <f aca="false">((BA$187-$H$4)/1000)*$R$56*(($C$8/70)^$AD$56)</f>
        <v>2687.5008</v>
      </c>
      <c r="BB217" s="785" t="n">
        <f aca="false">((BB$187-$H$4)/1000)*$R$56*(($C$8/70)^$AD$56)</f>
        <v>2743.4904</v>
      </c>
      <c r="BC217" s="785" t="n">
        <f aca="false">((BC$187-$H$4)/1000)*$R$56*(($C$8/70)^$AD$56)</f>
        <v>2799.48</v>
      </c>
      <c r="BD217" s="785" t="n">
        <f aca="false">((BD$187-$H$4)/1000)*$R$56*(($C$8/70)^$AD$56)</f>
        <v>2855.4696</v>
      </c>
      <c r="BE217" s="785" t="n">
        <f aca="false">((BE$187-$H$4)/1000)*$R$56*(($C$8/70)^$AD$56)</f>
        <v>2911.4592</v>
      </c>
      <c r="BF217" s="785" t="n">
        <f aca="false">((BF$187-$H$4)/1000)*$R$56*(($C$8/70)^$AD$56)</f>
        <v>2967.4488</v>
      </c>
    </row>
  </sheetData>
  <sheetProtection sheet="true" password="c49b" objects="true" scenarios="true"/>
  <mergeCells count="231">
    <mergeCell ref="J1:AE3"/>
    <mergeCell ref="J14:AZ14"/>
    <mergeCell ref="J15:S15"/>
    <mergeCell ref="V15:AE15"/>
    <mergeCell ref="AH15:AP15"/>
    <mergeCell ref="K16:K17"/>
    <mergeCell ref="L16:L17"/>
    <mergeCell ref="M16:M17"/>
    <mergeCell ref="N16:O16"/>
    <mergeCell ref="P16:Q16"/>
    <mergeCell ref="R16:S16"/>
    <mergeCell ref="W16:W17"/>
    <mergeCell ref="X16:X17"/>
    <mergeCell ref="Y16:Y17"/>
    <mergeCell ref="Z16:AA16"/>
    <mergeCell ref="AB16:AC16"/>
    <mergeCell ref="AD16:AE16"/>
    <mergeCell ref="AI16:AI17"/>
    <mergeCell ref="AK16:AK17"/>
    <mergeCell ref="AL16:AM16"/>
    <mergeCell ref="AN16:AN17"/>
    <mergeCell ref="AO16:AP16"/>
    <mergeCell ref="AS16:AS17"/>
    <mergeCell ref="AU16:AU17"/>
    <mergeCell ref="AV16:AW16"/>
    <mergeCell ref="AX16:AX17"/>
    <mergeCell ref="AY16:AZ16"/>
    <mergeCell ref="J32:AZ32"/>
    <mergeCell ref="J33:S33"/>
    <mergeCell ref="V33:AE33"/>
    <mergeCell ref="AH33:AP33"/>
    <mergeCell ref="K34:K35"/>
    <mergeCell ref="L34:L35"/>
    <mergeCell ref="M34:M35"/>
    <mergeCell ref="N34:O34"/>
    <mergeCell ref="P34:Q34"/>
    <mergeCell ref="R34:S34"/>
    <mergeCell ref="W34:W35"/>
    <mergeCell ref="X34:X35"/>
    <mergeCell ref="Y34:Y35"/>
    <mergeCell ref="Z34:AA34"/>
    <mergeCell ref="AB34:AC34"/>
    <mergeCell ref="AD34:AE34"/>
    <mergeCell ref="AI34:AI35"/>
    <mergeCell ref="AK34:AK35"/>
    <mergeCell ref="AL34:AM34"/>
    <mergeCell ref="AN34:AN35"/>
    <mergeCell ref="AO34:AP34"/>
    <mergeCell ref="AS34:AS35"/>
    <mergeCell ref="AU34:AU35"/>
    <mergeCell ref="AV34:AW34"/>
    <mergeCell ref="AX34:AX35"/>
    <mergeCell ref="AY34:AZ34"/>
    <mergeCell ref="J49:AZ49"/>
    <mergeCell ref="J50:R50"/>
    <mergeCell ref="V50:AD50"/>
    <mergeCell ref="K51:K52"/>
    <mergeCell ref="L51:L52"/>
    <mergeCell ref="M51:M52"/>
    <mergeCell ref="N51:O51"/>
    <mergeCell ref="P51:P52"/>
    <mergeCell ref="Q51:R51"/>
    <mergeCell ref="W51:W52"/>
    <mergeCell ref="X51:X52"/>
    <mergeCell ref="Y51:Y52"/>
    <mergeCell ref="Z51:AA51"/>
    <mergeCell ref="AB51:AB52"/>
    <mergeCell ref="AC51:AD51"/>
    <mergeCell ref="B62:B63"/>
    <mergeCell ref="B64:C65"/>
    <mergeCell ref="B66:C67"/>
    <mergeCell ref="D66:D67"/>
    <mergeCell ref="E66:E67"/>
    <mergeCell ref="F66:F67"/>
    <mergeCell ref="G66:G67"/>
    <mergeCell ref="H66:BF66"/>
    <mergeCell ref="A68:A156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8:C159"/>
    <mergeCell ref="D158:D159"/>
    <mergeCell ref="E158:E159"/>
    <mergeCell ref="F158:F159"/>
    <mergeCell ref="G158:G159"/>
    <mergeCell ref="H158:BF158"/>
    <mergeCell ref="A160:A182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5"/>
    <mergeCell ref="B186:C187"/>
    <mergeCell ref="H186:BF186"/>
    <mergeCell ref="A188:A200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</mergeCells>
  <conditionalFormatting sqref="H92:BF99 H108:BF123 H137:BF137 H139:BF139 H160:BF165 H141:BF141 H175:BF175 H133:BF135">
    <cfRule type="cellIs" priority="2" operator="between" aboveAverage="0" equalAverage="0" bottom="0" percent="0" rank="0" text="" dxfId="0">
      <formula>$J$11</formula>
      <formula>$J$12</formula>
    </cfRule>
  </conditionalFormatting>
  <conditionalFormatting sqref="H142:BF144">
    <cfRule type="cellIs" priority="3" operator="between" aboveAverage="0" equalAverage="0" bottom="0" percent="0" rank="0" text="" dxfId="1">
      <formula>$J$11</formula>
      <formula>$J$12</formula>
    </cfRule>
  </conditionalFormatting>
  <conditionalFormatting sqref="H145:BF147">
    <cfRule type="cellIs" priority="4" operator="between" aboveAverage="0" equalAverage="0" bottom="0" percent="0" rank="0" text="" dxfId="1">
      <formula>$J$11</formula>
      <formula>$J$12</formula>
    </cfRule>
  </conditionalFormatting>
  <conditionalFormatting sqref="H148:BF150">
    <cfRule type="cellIs" priority="5" operator="between" aboveAverage="0" equalAverage="0" bottom="0" percent="0" rank="0" text="" dxfId="1">
      <formula>$J$11</formula>
      <formula>$J$12</formula>
    </cfRule>
  </conditionalFormatting>
  <conditionalFormatting sqref="H151:BF153">
    <cfRule type="cellIs" priority="6" operator="between" aboveAverage="0" equalAverage="0" bottom="0" percent="0" rank="0" text="" dxfId="2">
      <formula>$J$11</formula>
      <formula>$J$12</formula>
    </cfRule>
  </conditionalFormatting>
  <conditionalFormatting sqref="H154:BF157">
    <cfRule type="cellIs" priority="7" operator="between" aboveAverage="0" equalAverage="0" bottom="0" percent="0" rank="0" text="" dxfId="2">
      <formula>$J$11</formula>
      <formula>$J$12</formula>
    </cfRule>
  </conditionalFormatting>
  <conditionalFormatting sqref="H84:BF91">
    <cfRule type="cellIs" priority="8" operator="between" aboveAverage="0" equalAverage="0" bottom="0" percent="0" rank="0" text="" dxfId="3">
      <formula>$J$11</formula>
      <formula>$J$12</formula>
    </cfRule>
  </conditionalFormatting>
  <conditionalFormatting sqref="H76:BF83">
    <cfRule type="cellIs" priority="9" operator="between" aboveAverage="0" equalAverage="0" bottom="0" percent="0" rank="0" text="" dxfId="3">
      <formula>$J$11</formula>
      <formula>$J$12</formula>
    </cfRule>
  </conditionalFormatting>
  <conditionalFormatting sqref="H100:BF107">
    <cfRule type="cellIs" priority="10" operator="between" aboveAverage="0" equalAverage="0" bottom="0" percent="0" rank="0" text="" dxfId="3">
      <formula>$J$11</formula>
      <formula>$J$12</formula>
    </cfRule>
  </conditionalFormatting>
  <conditionalFormatting sqref="H68:BF75">
    <cfRule type="cellIs" priority="11" operator="between" aboveAverage="0" equalAverage="0" bottom="0" percent="0" rank="0" text="" dxfId="3">
      <formula>$J$11</formula>
      <formula>$J$12</formula>
    </cfRule>
  </conditionalFormatting>
  <conditionalFormatting sqref="H136:BF136">
    <cfRule type="cellIs" priority="12" operator="between" aboveAverage="0" equalAverage="0" bottom="0" percent="0" rank="0" text="" dxfId="3">
      <formula>$J$11</formula>
      <formula>$J$12</formula>
    </cfRule>
  </conditionalFormatting>
  <conditionalFormatting sqref="H138:BF138">
    <cfRule type="cellIs" priority="13" operator="between" aboveAverage="0" equalAverage="0" bottom="0" percent="0" rank="0" text="" dxfId="4">
      <formula>$J$11</formula>
      <formula>$J$12</formula>
    </cfRule>
  </conditionalFormatting>
  <conditionalFormatting sqref="H140:BF140">
    <cfRule type="cellIs" priority="14" operator="between" aboveAverage="0" equalAverage="0" bottom="0" percent="0" rank="0" text="" dxfId="5">
      <formula>$J$11</formula>
      <formula>$J$12</formula>
    </cfRule>
  </conditionalFormatting>
  <conditionalFormatting sqref="H166:BF171">
    <cfRule type="cellIs" priority="15" operator="between" aboveAverage="0" equalAverage="0" bottom="0" percent="0" rank="0" text="" dxfId="6">
      <formula>$J$11</formula>
      <formula>$J$12</formula>
    </cfRule>
  </conditionalFormatting>
  <conditionalFormatting sqref="H172:BF173">
    <cfRule type="cellIs" priority="16" operator="between" aboveAverage="0" equalAverage="0" bottom="0" percent="0" rank="0" text="" dxfId="6">
      <formula>$J$11</formula>
      <formula>$J$12</formula>
    </cfRule>
  </conditionalFormatting>
  <conditionalFormatting sqref="H174:BF174">
    <cfRule type="cellIs" priority="17" operator="between" aboveAverage="0" equalAverage="0" bottom="0" percent="0" rank="0" text="" dxfId="7">
      <formula>$J$11</formula>
      <formula>$J$12</formula>
    </cfRule>
  </conditionalFormatting>
  <conditionalFormatting sqref="H176:BF176">
    <cfRule type="cellIs" priority="18" operator="between" aboveAverage="0" equalAverage="0" bottom="0" percent="0" rank="0" text="" dxfId="7">
      <formula>$J$11</formula>
      <formula>$J$12</formula>
    </cfRule>
  </conditionalFormatting>
  <conditionalFormatting sqref="H177:BF177">
    <cfRule type="cellIs" priority="19" operator="between" aboveAverage="0" equalAverage="0" bottom="0" percent="0" rank="0" text="" dxfId="7">
      <formula>$J$11</formula>
      <formula>$J$12</formula>
    </cfRule>
  </conditionalFormatting>
  <conditionalFormatting sqref="H178:BF180">
    <cfRule type="cellIs" priority="20" operator="between" aboveAverage="0" equalAverage="0" bottom="0" percent="0" rank="0" text="" dxfId="7">
      <formula>$J$11</formula>
      <formula>$J$12</formula>
    </cfRule>
  </conditionalFormatting>
  <conditionalFormatting sqref="H181:BF181">
    <cfRule type="cellIs" priority="21" operator="between" aboveAverage="0" equalAverage="0" bottom="0" percent="0" rank="0" text="" dxfId="7">
      <formula>$J$11</formula>
      <formula>$J$12</formula>
    </cfRule>
  </conditionalFormatting>
  <conditionalFormatting sqref="H182:BF183">
    <cfRule type="cellIs" priority="22" operator="between" aboveAverage="0" equalAverage="0" bottom="0" percent="0" rank="0" text="" dxfId="8">
      <formula>$J$11</formula>
      <formula>$J$12</formula>
    </cfRule>
  </conditionalFormatting>
  <conditionalFormatting sqref="H188:BF211">
    <cfRule type="cellIs" priority="23" operator="between" aboveAverage="0" equalAverage="0" bottom="0" percent="0" rank="0" text="" dxfId="8">
      <formula>$J$11</formula>
      <formula>$J$12</formula>
    </cfRule>
  </conditionalFormatting>
  <conditionalFormatting sqref="H212:BF217">
    <cfRule type="cellIs" priority="24" operator="between" aboveAverage="0" equalAverage="0" bottom="0" percent="0" rank="0" text="" dxfId="8">
      <formula>$J$48</formula>
      <formula>$Q$50</formula>
    </cfRule>
  </conditionalFormatting>
  <conditionalFormatting sqref="H132:BF132 H124:BF126 H128:BF128 H130:BF130">
    <cfRule type="cellIs" priority="25" operator="between" aboveAverage="0" equalAverage="0" bottom="0" percent="0" rank="0" text="" dxfId="8">
      <formula>$J$11</formula>
      <formula>$J$12</formula>
    </cfRule>
  </conditionalFormatting>
  <conditionalFormatting sqref="H127:BF127">
    <cfRule type="cellIs" priority="26" operator="between" aboveAverage="0" equalAverage="0" bottom="0" percent="0" rank="0" text="" dxfId="8">
      <formula>$J$11</formula>
      <formula>$J$12</formula>
    </cfRule>
  </conditionalFormatting>
  <conditionalFormatting sqref="H129:BF129">
    <cfRule type="cellIs" priority="27" operator="between" aboveAverage="0" equalAverage="0" bottom="0" percent="0" rank="0" text="" dxfId="9">
      <formula>$J$11</formula>
      <formula>$J$12</formula>
    </cfRule>
  </conditionalFormatting>
  <conditionalFormatting sqref="H131:BF131">
    <cfRule type="cellIs" priority="28" operator="between" aboveAverage="0" equalAverage="0" bottom="0" percent="0" rank="0" text="" dxfId="9">
      <formula>$J$11</formula>
      <formula>$J$12</formula>
    </cfRule>
  </conditionalFormatting>
  <hyperlinks>
    <hyperlink ref="A1" location="Главная!A1" display="Вернуться на главную страницу"/>
    <hyperlink ref="B68" location="'55'!R1C1" display="ВК.055.160.ХХХ.2ТГ"/>
    <hyperlink ref="B69" location="'55'!R1C1" display="ВК.055.200.ХХХ.2ТГ"/>
    <hyperlink ref="B70" location="'55'!R1C1" display="ВК.055.260.ХХХ.2ТГ"/>
    <hyperlink ref="B71" location="'55'!R1C1" display="ВК.055.300.ХХХ.2ТГ"/>
    <hyperlink ref="B72" location="'55'!R1C1" display="ВК.055.300.ХХХ.4ТГ"/>
    <hyperlink ref="B76" location="'65'!R1C1" display="ВК.065.160.ХХХ.2ТГ"/>
    <hyperlink ref="B77" location="'65'!R1C1" display="ВК.065.200.ХХХ.2ТГ"/>
    <hyperlink ref="B78" location="'65'!R1C1" display="ВК.065.260.ХХХ.2ТГ"/>
    <hyperlink ref="B79" location="'65'!R1C1" display="ВК.065.300.ХХХ.2ТГ"/>
    <hyperlink ref="B80" location="'65'!R1C1" display="ВК.065.300.ХХХ.4ТГ"/>
    <hyperlink ref="B84" location="'70'!R1C1" display="ВК.070.160.ХХХ.2ТГ"/>
    <hyperlink ref="B85" location="'70'!R1C1" display="ВК.070.200.ХХХ.2ТГ"/>
    <hyperlink ref="B86" location="'70'!R1C1" display="ВК.070.260.ХХХ.2ТГ"/>
    <hyperlink ref="B87" location="'70'!R1C1" display="ВК.070.300.ХХХ.2ТГ"/>
    <hyperlink ref="B88" location="'70'!R1C1" display="ВК.070.300.ХХХ.4ТГ"/>
    <hyperlink ref="B89" location="'70'!R1C1" display="ВК.070.360.ХХХ.4ТГ"/>
    <hyperlink ref="B90" location="'70'!R1C1" display="ВК.070.400.ХХХ.4ТГ"/>
    <hyperlink ref="B91" location="'70'!R1C1" display="ВК.070.400.ХХХ.6ТГ"/>
    <hyperlink ref="B92" location="'75'!R1C1" display="ВК.075.160.ХХХ.2ТГ"/>
    <hyperlink ref="B93" location="'75'!R1C1" display="ВК.075.200.ХХХ.2ТГ"/>
    <hyperlink ref="B94" location="'75'!R1C1" display="ВК.075.260.ХХХ.2ТГ"/>
    <hyperlink ref="B95" location="'75'!R1C1" display="ВК.075.300.ХХХ.2ТГ"/>
    <hyperlink ref="B96" location="'75'!R1C1" display="ВК.075.300.ХХХ.4ТГ"/>
    <hyperlink ref="B97" location="'75'!R1C1" display="ВК.075.360.ХХХ.4ТГ"/>
    <hyperlink ref="B98" location="'75'!R1C1" display="ВК.075.400.ХХХ.4ТГ"/>
    <hyperlink ref="B99" location="'75'!R1C1" display="ВК.075.400.ХХХ.6ТГ"/>
    <hyperlink ref="B100" location="'80'!R1C1" display="ВК.080.160.ХХХ.2ТГ"/>
    <hyperlink ref="B101" location="'80'!R1C1" display="ВК.080.200.ХХХ.2ТГ"/>
    <hyperlink ref="B102" location="'80'!R1C1" display="ВК.080.260.ХХХ.2ТГ"/>
    <hyperlink ref="B103" location="'80'!R1C1" display="ВК.080.300.ХХХ.2ТГ"/>
    <hyperlink ref="B104" location="'80'!R1C1" display="ВК.080.300.ХХХ.4ТГ"/>
    <hyperlink ref="B105" location="'80'!R1C1" display="ВК.080.360.ХХХ.4ТГ"/>
    <hyperlink ref="B106" location="'80'!R1C1" display="ВК.080.400.ХХХ.4ТГ"/>
    <hyperlink ref="B107" location="'80'!R1C1" display="ВК.080.400.ХХХ.6ТГ"/>
    <hyperlink ref="B108" location="'90'!R1C1" display="ВК.090.160.ХХХ.2ТГ"/>
    <hyperlink ref="B109" location="'90'!R1C1" display="ВК.090.200.ХХХ.2ТГ"/>
    <hyperlink ref="B110" location="'90'!R1C1" display="ВК.090.260.ХХХ.2ТГ"/>
    <hyperlink ref="B111" location="'90'!R1C1" display="ВК.090.300.ХХХ.2ТГ"/>
    <hyperlink ref="B112" location="'90'!R1C1" display="ВК.090.300.ХХХ.4ТГ"/>
    <hyperlink ref="B113" location="'90'!R1C1" display="ВК.090.360.ХХХ.4ТГ"/>
    <hyperlink ref="B114" location="'90'!R1C1" display="ВК.090.400.ХХХ.4ТГ"/>
    <hyperlink ref="B115" location="'90'!R1C1" display="ВК.090.400.ХХХ.6ТГ"/>
    <hyperlink ref="B116" location="'110'!R1C1" display="ВК.110.160.ХХХ.2ТГ"/>
    <hyperlink ref="B117" location="'110'!R1C1" display="ВК.110.200.ХХХ.2ТГ"/>
    <hyperlink ref="B118" location="'110'!R1C1" display="ВК.110.260.ХХХ.2ТГ"/>
    <hyperlink ref="B119" location="'110'!R1C1" display="ВК.110.300.ХХХ.2ТГ"/>
    <hyperlink ref="B120" location="'110'!R1C1" display="ВК.110.300.ХХХ.4ТГ"/>
    <hyperlink ref="B121" location="'110'!R1C1" display="ВК.110.360.ХХХ.4ТГ"/>
    <hyperlink ref="B122" location="'110'!R1C1" display="ВК.110.400.ХХХ.4ТГ"/>
    <hyperlink ref="B123" location="'110'!R1C1" display="ВК.110.400.ХХХ.6ТГ"/>
    <hyperlink ref="B124" location="'140'!A1" display="ВК.140.160.ХХХ.4ТК"/>
    <hyperlink ref="B125" location="'140'!A1" display="ВК.140.200.ХХХ.4ТК"/>
    <hyperlink ref="B126" location="'140'!A1" display="ВК.140.260.ХХХ.4ТК"/>
    <hyperlink ref="B127" location="'140'!A1" display="ВК.140.300.ХХХ.6ТП"/>
    <hyperlink ref="B128" location="'140'!A1" display="ВК.140.300.ХХХ.8ТП"/>
    <hyperlink ref="B129" location="'140'!A1" display="ВК.140.360.ХХХ.6ТП"/>
    <hyperlink ref="B130" location="'140'!A1" display="ВК.140.360.ХХХ.8ТП"/>
    <hyperlink ref="B131" location="'140'!A1" display="ВК.140.400.ХХХ.6ТП"/>
    <hyperlink ref="B132" location="'140'!A1" display="ВК.140.400.ХХХ.8ТП"/>
    <hyperlink ref="B133" location="'150'!R1C1" display="ВК.150.160.ХХХ.4ТК"/>
    <hyperlink ref="B134" location="'150'!R1C1" display="ВК.150.200.ХХХ.4ТК"/>
    <hyperlink ref="B135" location="'150'!R1C1" display="ВК.150.260.ХХХ.4ТК"/>
    <hyperlink ref="B136" location="'150'!R1C1" display="ВК.150.300.ХХХ.6ТП"/>
    <hyperlink ref="B137" location="'150'!R1C1" display="ВК.150.300.ХХХ.8ТП"/>
    <hyperlink ref="B138" location="'150'!R1C1" display="ВК.150.360.ХХХ.6ТП"/>
    <hyperlink ref="B139" location="'150'!R1C1" display="ВК.150.360.ХХХ.8ТП"/>
    <hyperlink ref="B140" location="'150'!R1C1" display="ВК.150.400.ХХХ.6ТП"/>
    <hyperlink ref="B141" location="'150'!R1C1" display="ВК.150.400.ХХХ.8ТП"/>
    <hyperlink ref="B142" location="'200'!R1C1" display="ВК.200.260.ХХХ.4ТК"/>
    <hyperlink ref="B143" location="'200'!R1C1" display="ВК.200.300.ХХХ.4ТК"/>
    <hyperlink ref="B144" location="'200'!R1C1" display="ВК.200.360.ХХХ.8ТП"/>
    <hyperlink ref="B145" location="'300'!R1C1" display="ВК.300.260.ХХХ.4ТК"/>
    <hyperlink ref="B146" location="'300'!R1C1" display="ВК.300.300.ХХХ.4ТК"/>
    <hyperlink ref="B147" location="'300'!R1C1" display="ВК.300.360.ХХХ.8ТП"/>
    <hyperlink ref="B148" location="'400'!R1C1" display="ВК.400.260.ХХХ.4ТК"/>
    <hyperlink ref="B149" location="'400'!R1C1" display="ВК.400.300.ХХХ.4ТК"/>
    <hyperlink ref="B150" location="'400'!R1C1" display="ВК.400.360.ХХХ.8ТП"/>
    <hyperlink ref="B151" location="'500'!R1C1" display="ВК.500.260.ХХХ.4ТК"/>
    <hyperlink ref="B152" location="'500'!R1C1" display="ВК.500.300.ХХХ.4ТК"/>
    <hyperlink ref="B153" location="'500'!R1C1" display="ВК.500.360.ХХХ.8ТП"/>
    <hyperlink ref="B154" location="'600'!R1C1" display="ВК.600.260.ХХХ.4ТК"/>
    <hyperlink ref="B155" location="'600'!R1C1" display="ВК.600.300.ХХХ.4ТК"/>
    <hyperlink ref="B156" location="'600'!R1C1" display="ВК.600.360.ХХХ.8ТП"/>
    <hyperlink ref="B160" location="ВК.МАХ.90!R1C1" display="ВК.МАХ.090.200.ХХХ.2ТГ"/>
    <hyperlink ref="B161" location="ВК.МАХ.90!R1C1" display="ВК.МАХ.090.260.ХХХ.2ТГ"/>
    <hyperlink ref="B162" location="ВК.МАХ.90!R1C1" display="ВК.МАХ.090.300.ХХХ.2ТГ"/>
    <hyperlink ref="B163" location="ВК.МАХ.90!R1C1" display="ВК.МАХ.090.360.ХХХ.2ТГ"/>
    <hyperlink ref="B164" location="ВК.МАХ.90!R1C1" display="ВК.МАХ.090.360.ХХХ.4ТГ"/>
    <hyperlink ref="B165" location="ВК.МАХ.90!R1C1" display="ВК.МАХ.090.400.ХХХ.4ТГ"/>
    <hyperlink ref="B166" location="ВК.МАХ.110!R1C1" display="ВК.МАХ.110.200.ХХХ.2ТГ"/>
    <hyperlink ref="B167" location="ВК.МАХ.110!R1C1" display="ВК.МАХ.110.260.ХХХ.2ТГ"/>
    <hyperlink ref="B168" location="ВК.МАХ.110!R1C1" display="ВК.МАХ.110.300.ХХХ.2ТГ"/>
    <hyperlink ref="B169" location="ВК.МАХ.110!R1C1" display="ВК.МАХ.110.360.ХХХ.2ТГ"/>
    <hyperlink ref="B170" location="ВК.МАХ.110!R1C1" display="ВК.МАХ.110.360.ХХХ.4ТГ"/>
    <hyperlink ref="B171" location="ВК.МАХ.110!R1C1" display="ВК.МАХ.110.400.ХХХ.4ТГ"/>
    <hyperlink ref="B172" location="ВК.МАХ.150!R1C1" display="ВК.МАХ.150.200.ХХХ.2ТГ"/>
    <hyperlink ref="B173" location="ВК.МАХ.150!R1C1" display="ВК.МАХ.150.260.ХХХ.2ТГ"/>
    <hyperlink ref="B174" location="ВК.МАХ.150!R1C1" display="ВК.МАХ.150.300.ХХХ.2ТГ"/>
    <hyperlink ref="B175" location="ВК.МАХ.150!R1C1" display="ВК.МАХ.150.360.ХХХ.2ТГ"/>
    <hyperlink ref="B176" location="ВК.МАХ.150!R1C1" display="ВК.МАХ.150.360.ХХХ.4ТГ"/>
    <hyperlink ref="B177" location="ВК.МАХ.150!R1C1" display="ВК.МАХ.150.400.ХХХ.4ТГ"/>
    <hyperlink ref="B179" location="ВК.МАХ.200!R1C1" display="ВК.МАХ.200.200.ХХХ.4ТК"/>
    <hyperlink ref="B180" location="ВК.МАХ.200!R1C1" display="ВК.МАХ.200.260.ХХХ.4ТК"/>
    <hyperlink ref="B181" location="ВК.МАХ.200!R1C1" display="ВК.МАХ.200.300.ХХХ.4ТК"/>
    <hyperlink ref="B182" location="ВК.МАХ.200!R1C1" display="ВК.МАХ.200.360.ХХХ.4ТГ"/>
    <hyperlink ref="B183" location="ВК.МАХ.200!R1C1" display="ВК.МАХ.200.400.ХХХ.4ТГ"/>
    <hyperlink ref="B188" location="ВК.ЭКО.75!R1C1" display="ВК.ЭКО.075.160.ХХХ.2ТГ"/>
    <hyperlink ref="B189" location="ВК.ЭКО.75!R1C1" display="ВК.ЭКО.075.200.ХХХ.2ТГ"/>
    <hyperlink ref="B190" location="ВК.ЭКО.75!R1C1" display="ВК.ЭКО.075.260.ХХХ.2ТГ"/>
    <hyperlink ref="B191" location="ВК.ЭКО.75!R1C1" display="ВК.ЭКО.075.300.ХХХ.2ТГ"/>
    <hyperlink ref="B192" location="ВК.ЭКО.75!R1C1" display="ВК.ЭКО.075.300.ХХХ.4ТГ"/>
    <hyperlink ref="B196" location="ВК.ЭКО.90!R1C1" display="ВК.ЭКО.090.160.ХХХ.2ТГ"/>
    <hyperlink ref="B197" location="ВК.ЭКО.90!R1C1" display="ВК.ЭКО.090.200.ХХХ.2ТГ"/>
    <hyperlink ref="B198" location="ВК.ЭКО.90!R1C1" display="ВК.ЭКО.090.260.ХХХ.2ТГ"/>
    <hyperlink ref="B199" location="ВК.ЭКО.90!R1C1" display="ВК.ЭКО.090.300.ХХХ.2ТГ"/>
    <hyperlink ref="B200" location="ВК.ЭКО.90!R1C1" display="ВК.ЭКО.090.300.ХХХ.4ТГ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2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683" width="7.87"/>
    <col collapsed="false" customWidth="true" hidden="false" outlineLevel="0" max="2" min="2" style="683" width="29.29"/>
    <col collapsed="false" customWidth="true" hidden="false" outlineLevel="0" max="3" min="3" style="683" width="9"/>
    <col collapsed="false" customWidth="true" hidden="true" outlineLevel="0" max="7" min="4" style="683" width="6.15"/>
    <col collapsed="false" customWidth="true" hidden="true" outlineLevel="0" max="9" min="8" style="683" width="6.42"/>
    <col collapsed="false" customWidth="true" hidden="false" outlineLevel="0" max="58" min="10" style="683" width="6.42"/>
    <col collapsed="false" customWidth="false" hidden="true" outlineLevel="0" max="110" min="59" style="683" width="11.52"/>
    <col collapsed="false" customWidth="true" hidden="false" outlineLevel="0" max="1025" min="111" style="683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218" t="s">
        <v>224</v>
      </c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" hidden="false" customHeight="false" outlineLevel="0" collapsed="false"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</row>
    <row r="3" customFormat="false" ht="15.75" hidden="false" customHeight="false" outlineLevel="0" collapsed="false">
      <c r="B3" s="789" t="s">
        <v>225</v>
      </c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</row>
    <row r="4" customFormat="false" ht="26.25" hidden="false" customHeight="true" outlineLevel="0" collapsed="false">
      <c r="C4" s="790" t="s">
        <v>226</v>
      </c>
      <c r="D4" s="791"/>
      <c r="E4" s="791"/>
      <c r="F4" s="791"/>
      <c r="G4" s="791"/>
      <c r="H4" s="792" t="n">
        <v>350</v>
      </c>
    </row>
    <row r="5" customFormat="false" ht="15" hidden="false" customHeight="false" outlineLevel="0" collapsed="false">
      <c r="B5" s="226" t="s">
        <v>227</v>
      </c>
      <c r="C5" s="793" t="n">
        <v>95</v>
      </c>
      <c r="D5" s="794"/>
      <c r="E5" s="794"/>
      <c r="F5" s="794"/>
      <c r="G5" s="794"/>
      <c r="I5" s="795"/>
      <c r="J5" s="796"/>
      <c r="K5" s="795"/>
      <c r="L5" s="796"/>
      <c r="M5" s="795"/>
      <c r="N5" s="795"/>
      <c r="O5" s="795"/>
      <c r="P5" s="795"/>
      <c r="Q5" s="795"/>
      <c r="R5" s="795"/>
      <c r="S5" s="795"/>
      <c r="T5" s="795"/>
      <c r="U5" s="795"/>
      <c r="V5" s="795"/>
      <c r="W5" s="795"/>
      <c r="X5" s="795"/>
      <c r="Y5" s="795"/>
      <c r="Z5" s="795"/>
      <c r="AA5" s="795"/>
      <c r="AB5" s="795"/>
      <c r="AC5" s="795"/>
      <c r="AD5" s="795"/>
      <c r="AE5" s="795"/>
      <c r="AF5" s="795"/>
      <c r="AG5" s="795"/>
      <c r="AH5" s="795"/>
      <c r="AI5" s="795"/>
      <c r="AJ5" s="795"/>
      <c r="AK5" s="795"/>
      <c r="AL5" s="795"/>
      <c r="AM5" s="795"/>
      <c r="AN5" s="795"/>
      <c r="AO5" s="795"/>
      <c r="AP5" s="795"/>
      <c r="AQ5" s="795"/>
      <c r="AR5" s="795"/>
      <c r="AS5" s="795"/>
      <c r="AT5" s="795"/>
      <c r="AU5" s="795"/>
      <c r="AV5" s="795"/>
      <c r="AW5" s="795"/>
      <c r="AX5" s="795"/>
      <c r="AY5" s="795"/>
      <c r="AZ5" s="795"/>
      <c r="BA5" s="795"/>
      <c r="BB5" s="795"/>
      <c r="BC5" s="795"/>
      <c r="BD5" s="795"/>
      <c r="BE5" s="797"/>
      <c r="BF5" s="797"/>
    </row>
    <row r="6" customFormat="false" ht="15" hidden="false" customHeight="false" outlineLevel="0" collapsed="false">
      <c r="B6" s="231" t="s">
        <v>228</v>
      </c>
      <c r="C6" s="798" t="n">
        <v>85</v>
      </c>
      <c r="D6" s="794"/>
      <c r="E6" s="794"/>
      <c r="F6" s="794"/>
      <c r="G6" s="794"/>
      <c r="I6" s="795"/>
      <c r="J6" s="795"/>
      <c r="K6" s="795"/>
      <c r="L6" s="796"/>
      <c r="M6" s="795"/>
      <c r="N6" s="795"/>
      <c r="O6" s="795"/>
      <c r="P6" s="795"/>
      <c r="Q6" s="795"/>
      <c r="R6" s="795"/>
      <c r="S6" s="795"/>
      <c r="T6" s="795"/>
      <c r="U6" s="795"/>
      <c r="V6" s="795"/>
      <c r="W6" s="795"/>
      <c r="X6" s="795"/>
      <c r="Y6" s="795"/>
      <c r="Z6" s="795"/>
      <c r="AA6" s="795"/>
      <c r="AB6" s="795"/>
      <c r="AC6" s="795"/>
      <c r="AD6" s="795"/>
      <c r="AE6" s="795"/>
      <c r="AF6" s="795"/>
      <c r="AG6" s="795"/>
      <c r="AH6" s="795"/>
      <c r="AI6" s="795"/>
      <c r="AJ6" s="795"/>
      <c r="AK6" s="795"/>
      <c r="AL6" s="795"/>
      <c r="AM6" s="795"/>
      <c r="AN6" s="795"/>
      <c r="AO6" s="795"/>
      <c r="AP6" s="795"/>
      <c r="AQ6" s="795"/>
      <c r="AR6" s="795"/>
      <c r="AS6" s="795"/>
      <c r="AT6" s="795"/>
      <c r="AU6" s="795"/>
      <c r="AV6" s="795"/>
      <c r="AW6" s="795"/>
      <c r="AX6" s="795"/>
      <c r="AY6" s="795"/>
      <c r="AZ6" s="795"/>
      <c r="BA6" s="795"/>
      <c r="BB6" s="795"/>
      <c r="BC6" s="795"/>
      <c r="BD6" s="795"/>
      <c r="BE6" s="797"/>
      <c r="BF6" s="797"/>
    </row>
    <row r="7" customFormat="false" ht="15" hidden="false" customHeight="false" outlineLevel="0" collapsed="false">
      <c r="B7" s="231" t="s">
        <v>229</v>
      </c>
      <c r="C7" s="798" t="n">
        <v>20</v>
      </c>
      <c r="D7" s="794"/>
      <c r="E7" s="794"/>
      <c r="F7" s="794"/>
      <c r="G7" s="794"/>
      <c r="I7" s="795"/>
      <c r="J7" s="795"/>
      <c r="K7" s="795"/>
      <c r="L7" s="796"/>
      <c r="M7" s="795"/>
      <c r="N7" s="795"/>
      <c r="O7" s="795"/>
      <c r="P7" s="795"/>
      <c r="Q7" s="795"/>
      <c r="R7" s="795"/>
      <c r="S7" s="795"/>
      <c r="T7" s="795"/>
      <c r="U7" s="795"/>
      <c r="V7" s="795"/>
      <c r="W7" s="795"/>
      <c r="X7" s="795"/>
      <c r="Y7" s="795"/>
      <c r="Z7" s="795"/>
      <c r="AA7" s="795"/>
      <c r="AB7" s="795"/>
      <c r="AC7" s="795"/>
      <c r="AD7" s="795"/>
      <c r="AE7" s="795"/>
      <c r="AF7" s="795"/>
      <c r="AG7" s="795"/>
      <c r="AH7" s="795"/>
      <c r="AI7" s="795"/>
      <c r="AJ7" s="795"/>
      <c r="AK7" s="795"/>
      <c r="AL7" s="795"/>
      <c r="AM7" s="795"/>
      <c r="AN7" s="795"/>
      <c r="AO7" s="795"/>
      <c r="AP7" s="795"/>
      <c r="AQ7" s="795"/>
      <c r="AR7" s="795"/>
      <c r="AS7" s="795"/>
      <c r="AT7" s="795"/>
      <c r="AU7" s="795"/>
      <c r="AV7" s="795"/>
      <c r="AW7" s="795"/>
      <c r="AX7" s="795"/>
      <c r="AY7" s="795"/>
      <c r="AZ7" s="795"/>
      <c r="BA7" s="795"/>
      <c r="BB7" s="795"/>
      <c r="BC7" s="795"/>
      <c r="BD7" s="795"/>
      <c r="BE7" s="797"/>
      <c r="BF7" s="797"/>
    </row>
    <row r="8" customFormat="false" ht="15.75" hidden="false" customHeight="false" outlineLevel="0" collapsed="false">
      <c r="B8" s="799" t="s">
        <v>230</v>
      </c>
      <c r="C8" s="800" t="n">
        <f aca="false">(C5+C6)/2-C7</f>
        <v>70</v>
      </c>
      <c r="D8" s="801"/>
      <c r="E8" s="801"/>
      <c r="F8" s="801"/>
      <c r="G8" s="801"/>
      <c r="I8" s="795"/>
      <c r="J8" s="795"/>
      <c r="K8" s="795"/>
      <c r="L8" s="796"/>
      <c r="M8" s="795"/>
      <c r="N8" s="795"/>
      <c r="O8" s="795"/>
      <c r="P8" s="795"/>
      <c r="Q8" s="795"/>
      <c r="R8" s="795"/>
      <c r="S8" s="795"/>
      <c r="T8" s="795"/>
      <c r="U8" s="795"/>
      <c r="V8" s="795"/>
      <c r="W8" s="795"/>
      <c r="X8" s="795"/>
      <c r="Y8" s="795"/>
      <c r="Z8" s="795"/>
      <c r="AA8" s="795"/>
      <c r="AB8" s="795"/>
      <c r="AC8" s="795"/>
      <c r="AD8" s="795"/>
      <c r="AE8" s="795"/>
      <c r="AF8" s="795"/>
      <c r="AG8" s="795"/>
      <c r="AH8" s="795"/>
      <c r="AI8" s="795"/>
      <c r="AJ8" s="795"/>
      <c r="AK8" s="795"/>
      <c r="AL8" s="795"/>
      <c r="AM8" s="795"/>
      <c r="AN8" s="795"/>
      <c r="AO8" s="795"/>
      <c r="AP8" s="795"/>
      <c r="AQ8" s="795"/>
      <c r="AR8" s="795"/>
      <c r="AS8" s="795"/>
      <c r="AT8" s="795"/>
      <c r="AU8" s="795"/>
      <c r="AV8" s="795"/>
      <c r="AW8" s="795"/>
      <c r="AX8" s="795"/>
      <c r="AY8" s="795"/>
      <c r="AZ8" s="795"/>
      <c r="BA8" s="795"/>
      <c r="BB8" s="795"/>
      <c r="BC8" s="795"/>
      <c r="BD8" s="795"/>
      <c r="BE8" s="797"/>
      <c r="BF8" s="797"/>
    </row>
    <row r="9" customFormat="false" ht="15.75" hidden="false" customHeight="false" outlineLevel="0" collapsed="false">
      <c r="B9" s="802"/>
      <c r="C9" s="801"/>
      <c r="D9" s="801"/>
      <c r="E9" s="801"/>
      <c r="F9" s="801"/>
      <c r="G9" s="801"/>
      <c r="I9" s="795"/>
      <c r="J9" s="795"/>
      <c r="K9" s="795"/>
      <c r="L9" s="796"/>
      <c r="M9" s="795"/>
      <c r="N9" s="795"/>
      <c r="O9" s="795"/>
      <c r="P9" s="795"/>
      <c r="Q9" s="795"/>
      <c r="R9" s="795"/>
      <c r="S9" s="795"/>
      <c r="T9" s="795"/>
      <c r="U9" s="795"/>
      <c r="V9" s="795"/>
      <c r="W9" s="795"/>
      <c r="X9" s="795"/>
      <c r="Y9" s="795"/>
      <c r="Z9" s="795"/>
      <c r="AA9" s="795"/>
      <c r="AB9" s="795"/>
      <c r="AC9" s="795"/>
      <c r="AD9" s="795"/>
      <c r="AE9" s="795"/>
      <c r="AF9" s="795"/>
      <c r="AG9" s="795"/>
      <c r="AH9" s="795"/>
      <c r="AI9" s="795"/>
      <c r="AJ9" s="795"/>
      <c r="AK9" s="795"/>
      <c r="AL9" s="795"/>
      <c r="AM9" s="795"/>
      <c r="AN9" s="795"/>
      <c r="AO9" s="795"/>
      <c r="AP9" s="795"/>
      <c r="AQ9" s="795"/>
      <c r="AR9" s="795"/>
      <c r="AS9" s="795"/>
      <c r="AT9" s="795"/>
      <c r="AU9" s="795"/>
      <c r="AV9" s="795"/>
      <c r="AW9" s="795"/>
      <c r="AX9" s="795"/>
      <c r="AY9" s="795"/>
      <c r="AZ9" s="795"/>
      <c r="BA9" s="795"/>
      <c r="BB9" s="795"/>
      <c r="BC9" s="795"/>
      <c r="BD9" s="795"/>
      <c r="BE9" s="797"/>
      <c r="BF9" s="797"/>
    </row>
    <row r="10" customFormat="false" ht="15" hidden="false" customHeight="false" outlineLevel="0" collapsed="false">
      <c r="B10" s="803" t="s">
        <v>399</v>
      </c>
      <c r="C10" s="227" t="n">
        <v>2000</v>
      </c>
      <c r="D10" s="794"/>
      <c r="E10" s="794"/>
      <c r="F10" s="794"/>
      <c r="G10" s="794"/>
      <c r="I10" s="796"/>
      <c r="J10" s="796"/>
      <c r="K10" s="795"/>
      <c r="L10" s="796"/>
      <c r="M10" s="795"/>
      <c r="N10" s="795"/>
      <c r="O10" s="795"/>
      <c r="P10" s="795"/>
      <c r="Q10" s="795"/>
      <c r="R10" s="795"/>
      <c r="S10" s="795"/>
      <c r="T10" s="795"/>
      <c r="U10" s="795"/>
      <c r="V10" s="795"/>
      <c r="W10" s="795"/>
      <c r="X10" s="795"/>
      <c r="Y10" s="795"/>
      <c r="Z10" s="795"/>
      <c r="AA10" s="795"/>
      <c r="AB10" s="795"/>
      <c r="AC10" s="795"/>
      <c r="AD10" s="795"/>
      <c r="AE10" s="795"/>
      <c r="AF10" s="795"/>
      <c r="AG10" s="795"/>
      <c r="AH10" s="795"/>
      <c r="AI10" s="795"/>
      <c r="AJ10" s="795"/>
      <c r="AK10" s="795"/>
      <c r="AL10" s="795"/>
      <c r="AM10" s="795"/>
      <c r="AN10" s="795"/>
      <c r="AO10" s="795"/>
      <c r="AP10" s="795"/>
      <c r="AQ10" s="795"/>
      <c r="AR10" s="795"/>
      <c r="AS10" s="795"/>
      <c r="AT10" s="795"/>
      <c r="AU10" s="795"/>
      <c r="AV10" s="795"/>
      <c r="AW10" s="795"/>
      <c r="AX10" s="795"/>
      <c r="AY10" s="795"/>
      <c r="AZ10" s="795"/>
      <c r="BA10" s="795"/>
      <c r="BB10" s="795"/>
      <c r="BC10" s="795"/>
      <c r="BD10" s="795"/>
      <c r="BE10" s="797"/>
      <c r="BF10" s="797"/>
    </row>
    <row r="11" customFormat="false" ht="14.25" hidden="false" customHeight="true" outlineLevel="0" collapsed="false">
      <c r="B11" s="804" t="s">
        <v>232</v>
      </c>
      <c r="C11" s="232" t="n">
        <v>5</v>
      </c>
      <c r="D11" s="794"/>
      <c r="E11" s="794"/>
      <c r="F11" s="794"/>
      <c r="G11" s="794"/>
      <c r="I11" s="796"/>
      <c r="J11" s="805" t="n">
        <f aca="false">C10*(C11/100+1)</f>
        <v>2100</v>
      </c>
      <c r="K11" s="795"/>
      <c r="L11" s="796"/>
      <c r="M11" s="795"/>
      <c r="N11" s="795"/>
      <c r="O11" s="795"/>
      <c r="P11" s="795"/>
      <c r="Q11" s="795"/>
      <c r="R11" s="795"/>
      <c r="S11" s="795"/>
      <c r="T11" s="795"/>
      <c r="U11" s="795"/>
      <c r="V11" s="795"/>
      <c r="W11" s="795"/>
      <c r="X11" s="795"/>
      <c r="Y11" s="795"/>
      <c r="Z11" s="795"/>
      <c r="AA11" s="795"/>
      <c r="AB11" s="795"/>
      <c r="AC11" s="795"/>
      <c r="AD11" s="795"/>
      <c r="AE11" s="795"/>
      <c r="AF11" s="795"/>
      <c r="AG11" s="795"/>
      <c r="AH11" s="795"/>
      <c r="AI11" s="795"/>
      <c r="AJ11" s="795"/>
      <c r="AK11" s="795"/>
      <c r="AL11" s="795"/>
      <c r="AM11" s="795"/>
      <c r="AN11" s="795"/>
      <c r="AO11" s="795"/>
      <c r="AP11" s="795"/>
      <c r="AQ11" s="795"/>
      <c r="AR11" s="795"/>
      <c r="AS11" s="795"/>
      <c r="AT11" s="795"/>
      <c r="AU11" s="795"/>
      <c r="AV11" s="795"/>
      <c r="AW11" s="795"/>
      <c r="AX11" s="795"/>
      <c r="AY11" s="795"/>
      <c r="AZ11" s="795"/>
      <c r="BA11" s="795"/>
      <c r="BB11" s="795"/>
      <c r="BC11" s="795"/>
      <c r="BD11" s="795"/>
      <c r="BE11" s="797"/>
      <c r="BF11" s="797"/>
    </row>
    <row r="12" customFormat="false" ht="14.25" hidden="false" customHeight="true" outlineLevel="0" collapsed="false">
      <c r="B12" s="806" t="s">
        <v>233</v>
      </c>
      <c r="C12" s="241" t="n">
        <v>4</v>
      </c>
      <c r="D12" s="794"/>
      <c r="E12" s="794"/>
      <c r="F12" s="794"/>
      <c r="G12" s="794"/>
      <c r="I12" s="796"/>
      <c r="J12" s="805" t="n">
        <f aca="false">C10*ABS(C12/100-1)</f>
        <v>1920</v>
      </c>
      <c r="K12" s="795"/>
      <c r="L12" s="796"/>
      <c r="M12" s="795"/>
      <c r="N12" s="795"/>
      <c r="O12" s="795"/>
      <c r="P12" s="795"/>
      <c r="Q12" s="795"/>
      <c r="R12" s="795"/>
      <c r="S12" s="795"/>
      <c r="T12" s="795"/>
      <c r="U12" s="795"/>
      <c r="V12" s="795"/>
      <c r="W12" s="795"/>
      <c r="X12" s="795"/>
      <c r="Y12" s="795"/>
      <c r="Z12" s="795"/>
      <c r="AA12" s="795"/>
      <c r="AB12" s="795"/>
      <c r="AC12" s="795"/>
      <c r="AD12" s="795"/>
      <c r="AE12" s="795"/>
      <c r="AF12" s="795"/>
      <c r="AG12" s="795"/>
      <c r="AH12" s="795"/>
      <c r="AI12" s="795"/>
      <c r="AJ12" s="795"/>
      <c r="AK12" s="795"/>
      <c r="AL12" s="795"/>
      <c r="AM12" s="795"/>
      <c r="AN12" s="795"/>
      <c r="AO12" s="795"/>
      <c r="AP12" s="795"/>
      <c r="AQ12" s="795"/>
      <c r="AR12" s="795"/>
      <c r="AS12" s="795"/>
      <c r="AT12" s="795"/>
      <c r="AU12" s="795"/>
      <c r="AV12" s="795"/>
      <c r="AW12" s="795"/>
      <c r="AX12" s="795"/>
      <c r="AY12" s="795"/>
      <c r="AZ12" s="795"/>
      <c r="BA12" s="795"/>
      <c r="BB12" s="795"/>
      <c r="BC12" s="795"/>
      <c r="BD12" s="795"/>
      <c r="BE12" s="797"/>
      <c r="BF12" s="797"/>
    </row>
    <row r="13" customFormat="false" ht="15.75" hidden="false" customHeight="true" outlineLevel="0" collapsed="false">
      <c r="B13" s="807" t="s">
        <v>400</v>
      </c>
      <c r="C13" s="808" t="n">
        <v>3</v>
      </c>
      <c r="D13" s="794"/>
      <c r="E13" s="794"/>
      <c r="F13" s="794"/>
      <c r="G13" s="794"/>
      <c r="I13" s="796"/>
      <c r="J13" s="805"/>
      <c r="K13" s="795"/>
      <c r="L13" s="796"/>
      <c r="M13" s="795"/>
      <c r="N13" s="795"/>
      <c r="O13" s="795"/>
      <c r="P13" s="795"/>
      <c r="Q13" s="795"/>
      <c r="R13" s="795"/>
      <c r="S13" s="795"/>
      <c r="T13" s="795"/>
      <c r="U13" s="795"/>
      <c r="V13" s="795"/>
      <c r="W13" s="795"/>
      <c r="X13" s="795"/>
      <c r="Y13" s="795"/>
      <c r="Z13" s="795"/>
      <c r="AA13" s="795"/>
      <c r="AB13" s="795"/>
      <c r="AC13" s="795"/>
      <c r="AD13" s="795"/>
      <c r="AE13" s="795"/>
      <c r="AF13" s="795"/>
      <c r="AG13" s="795"/>
      <c r="AH13" s="795"/>
      <c r="AI13" s="795"/>
      <c r="AJ13" s="795"/>
      <c r="AK13" s="795"/>
      <c r="AL13" s="795"/>
      <c r="AM13" s="795"/>
      <c r="AN13" s="795"/>
      <c r="AO13" s="795"/>
      <c r="AP13" s="795"/>
      <c r="AQ13" s="795"/>
      <c r="AR13" s="795"/>
      <c r="AS13" s="795"/>
      <c r="AT13" s="795"/>
      <c r="AU13" s="795"/>
      <c r="AV13" s="795"/>
      <c r="AW13" s="795"/>
      <c r="AX13" s="795"/>
      <c r="AY13" s="795"/>
      <c r="AZ13" s="795"/>
      <c r="BA13" s="795"/>
      <c r="BB13" s="795"/>
      <c r="BC13" s="795"/>
      <c r="BD13" s="795"/>
      <c r="BE13" s="797"/>
      <c r="BF13" s="797"/>
    </row>
    <row r="14" customFormat="false" ht="14.25" hidden="false" customHeight="true" outlineLevel="0" collapsed="false">
      <c r="C14" s="809"/>
      <c r="D14" s="809"/>
      <c r="E14" s="809"/>
      <c r="F14" s="809"/>
      <c r="G14" s="809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  <c r="U14" s="795"/>
      <c r="V14" s="795"/>
      <c r="W14" s="795"/>
      <c r="X14" s="795"/>
      <c r="Y14" s="795"/>
      <c r="Z14" s="795"/>
      <c r="AA14" s="795"/>
      <c r="AB14" s="795"/>
      <c r="AC14" s="795"/>
      <c r="AD14" s="795"/>
      <c r="AE14" s="795"/>
      <c r="AF14" s="795"/>
      <c r="AG14" s="795"/>
      <c r="AH14" s="795"/>
      <c r="AI14" s="795"/>
      <c r="AJ14" s="795"/>
      <c r="AK14" s="795"/>
      <c r="AL14" s="795"/>
      <c r="AM14" s="795"/>
      <c r="AN14" s="795"/>
      <c r="AO14" s="795"/>
      <c r="AP14" s="795"/>
      <c r="AQ14" s="795"/>
      <c r="AR14" s="795"/>
      <c r="AS14" s="795"/>
      <c r="AT14" s="795"/>
      <c r="AU14" s="795"/>
      <c r="AV14" s="795"/>
      <c r="AW14" s="795"/>
      <c r="AX14" s="795"/>
      <c r="AY14" s="795"/>
      <c r="AZ14" s="795"/>
      <c r="BA14" s="795"/>
      <c r="BB14" s="795"/>
      <c r="BC14" s="795"/>
      <c r="BD14" s="795"/>
      <c r="BE14" s="797"/>
      <c r="BF14" s="797"/>
    </row>
    <row r="15" customFormat="false" ht="14.25" hidden="true" customHeight="true" outlineLevel="0" collapsed="false">
      <c r="J15" s="810" t="s">
        <v>235</v>
      </c>
      <c r="K15" s="810"/>
      <c r="L15" s="810"/>
      <c r="M15" s="810"/>
      <c r="N15" s="810"/>
      <c r="O15" s="810"/>
      <c r="P15" s="810"/>
      <c r="Q15" s="810"/>
      <c r="R15" s="810"/>
      <c r="S15" s="795"/>
      <c r="T15" s="810" t="s">
        <v>236</v>
      </c>
      <c r="U15" s="810"/>
      <c r="V15" s="810"/>
      <c r="W15" s="810"/>
      <c r="X15" s="810"/>
      <c r="Y15" s="810"/>
      <c r="Z15" s="810"/>
      <c r="AA15" s="810"/>
      <c r="AB15" s="810"/>
      <c r="AC15" s="795"/>
      <c r="AI15" s="795"/>
    </row>
    <row r="16" customFormat="false" ht="14.25" hidden="true" customHeight="true" outlineLevel="0" collapsed="false">
      <c r="J16" s="811" t="s">
        <v>124</v>
      </c>
      <c r="K16" s="812" t="n">
        <v>160</v>
      </c>
      <c r="L16" s="813" t="n">
        <v>200</v>
      </c>
      <c r="M16" s="813" t="n">
        <v>260</v>
      </c>
      <c r="N16" s="814" t="n">
        <v>300</v>
      </c>
      <c r="O16" s="814"/>
      <c r="P16" s="813" t="n">
        <v>360</v>
      </c>
      <c r="Q16" s="815" t="n">
        <v>400</v>
      </c>
      <c r="R16" s="815"/>
      <c r="S16" s="795"/>
      <c r="T16" s="816" t="s">
        <v>124</v>
      </c>
      <c r="U16" s="812" t="n">
        <v>160</v>
      </c>
      <c r="V16" s="813" t="n">
        <v>200</v>
      </c>
      <c r="W16" s="813" t="n">
        <v>260</v>
      </c>
      <c r="X16" s="814" t="n">
        <v>300</v>
      </c>
      <c r="Y16" s="814"/>
      <c r="Z16" s="813" t="n">
        <v>360</v>
      </c>
      <c r="AA16" s="815" t="n">
        <v>400</v>
      </c>
      <c r="AB16" s="815"/>
      <c r="AC16" s="795"/>
      <c r="AD16" s="817" t="s">
        <v>401</v>
      </c>
      <c r="AE16" s="817"/>
      <c r="AF16" s="817"/>
      <c r="AG16" s="817"/>
      <c r="AH16" s="818" t="s">
        <v>237</v>
      </c>
      <c r="AI16" s="795"/>
      <c r="AJ16" s="819"/>
      <c r="AK16" s="819"/>
      <c r="AL16" s="819"/>
      <c r="AM16" s="819"/>
      <c r="AN16" s="819"/>
      <c r="AO16" s="819"/>
      <c r="AP16" s="819"/>
      <c r="AQ16" s="819"/>
      <c r="AR16" s="819"/>
      <c r="AS16" s="819"/>
      <c r="AT16" s="819"/>
    </row>
    <row r="17" customFormat="false" ht="14.25" hidden="true" customHeight="true" outlineLevel="0" collapsed="false">
      <c r="J17" s="820" t="s">
        <v>237</v>
      </c>
      <c r="K17" s="812"/>
      <c r="L17" s="813"/>
      <c r="M17" s="813"/>
      <c r="N17" s="821" t="n">
        <v>2</v>
      </c>
      <c r="O17" s="821" t="n">
        <v>4</v>
      </c>
      <c r="P17" s="813"/>
      <c r="Q17" s="821" t="n">
        <v>1</v>
      </c>
      <c r="R17" s="822" t="n">
        <v>2</v>
      </c>
      <c r="S17" s="795"/>
      <c r="T17" s="823" t="s">
        <v>237</v>
      </c>
      <c r="U17" s="812"/>
      <c r="V17" s="813"/>
      <c r="W17" s="813"/>
      <c r="X17" s="821" t="n">
        <v>1</v>
      </c>
      <c r="Y17" s="821" t="n">
        <v>2</v>
      </c>
      <c r="Z17" s="813"/>
      <c r="AA17" s="821" t="n">
        <v>1</v>
      </c>
      <c r="AB17" s="822" t="n">
        <v>2</v>
      </c>
      <c r="AC17" s="795"/>
      <c r="AD17" s="824" t="n">
        <v>0</v>
      </c>
      <c r="AE17" s="825" t="n">
        <v>1</v>
      </c>
      <c r="AF17" s="825" t="n">
        <v>2</v>
      </c>
      <c r="AG17" s="826" t="n">
        <v>3</v>
      </c>
      <c r="AH17" s="827" t="s">
        <v>402</v>
      </c>
      <c r="AI17" s="795"/>
      <c r="AJ17" s="819"/>
      <c r="AK17" s="819"/>
      <c r="AL17" s="819"/>
      <c r="AM17" s="819"/>
      <c r="AN17" s="819"/>
      <c r="AO17" s="819"/>
      <c r="AP17" s="819"/>
      <c r="AQ17" s="819"/>
      <c r="AR17" s="819"/>
      <c r="AS17" s="819"/>
      <c r="AT17" s="819"/>
    </row>
    <row r="18" customFormat="false" ht="14.25" hidden="true" customHeight="true" outlineLevel="0" collapsed="false">
      <c r="J18" s="828" t="n">
        <v>65</v>
      </c>
      <c r="K18" s="829" t="s">
        <v>403</v>
      </c>
      <c r="L18" s="830" t="s">
        <v>403</v>
      </c>
      <c r="M18" s="830" t="n">
        <f aca="false">M20*0.71</f>
        <v>237.708</v>
      </c>
      <c r="N18" s="830" t="n">
        <f aca="false">N20*0.71</f>
        <v>263.268</v>
      </c>
      <c r="O18" s="830" t="s">
        <v>403</v>
      </c>
      <c r="P18" s="830" t="n">
        <f aca="false">P20*0.71</f>
        <v>367.212</v>
      </c>
      <c r="Q18" s="830" t="n">
        <f aca="false">Q20*0.71</f>
        <v>394.476</v>
      </c>
      <c r="R18" s="831" t="s">
        <v>403</v>
      </c>
      <c r="S18" s="795"/>
      <c r="T18" s="828" t="n">
        <v>65</v>
      </c>
      <c r="U18" s="832" t="s">
        <v>403</v>
      </c>
      <c r="V18" s="833" t="s">
        <v>403</v>
      </c>
      <c r="W18" s="834" t="n">
        <v>1.7</v>
      </c>
      <c r="X18" s="834" t="n">
        <v>1.65</v>
      </c>
      <c r="Y18" s="833" t="s">
        <v>403</v>
      </c>
      <c r="Z18" s="834" t="n">
        <v>1.6</v>
      </c>
      <c r="AA18" s="834" t="n">
        <v>1.55</v>
      </c>
      <c r="AB18" s="835" t="s">
        <v>403</v>
      </c>
      <c r="AC18" s="795"/>
      <c r="AD18" s="836" t="n">
        <v>1</v>
      </c>
      <c r="AE18" s="837" t="n">
        <v>5.12</v>
      </c>
      <c r="AF18" s="837" t="n">
        <v>5.66</v>
      </c>
      <c r="AG18" s="838" t="n">
        <v>6.53</v>
      </c>
      <c r="AH18" s="828" t="n">
        <v>65</v>
      </c>
      <c r="AI18" s="795"/>
      <c r="AJ18" s="819"/>
      <c r="AK18" s="819"/>
      <c r="AL18" s="819"/>
      <c r="AM18" s="819"/>
      <c r="AN18" s="819"/>
      <c r="AO18" s="819"/>
      <c r="AP18" s="819"/>
      <c r="AQ18" s="819"/>
      <c r="AR18" s="819"/>
      <c r="AS18" s="819"/>
      <c r="AT18" s="819"/>
    </row>
    <row r="19" customFormat="false" ht="14.25" hidden="true" customHeight="true" outlineLevel="0" collapsed="false">
      <c r="J19" s="839" t="n">
        <v>70</v>
      </c>
      <c r="K19" s="840" t="s">
        <v>403</v>
      </c>
      <c r="L19" s="841" t="s">
        <v>403</v>
      </c>
      <c r="M19" s="841" t="n">
        <f aca="false">M21*0.71</f>
        <v>292.17636</v>
      </c>
      <c r="N19" s="841" t="n">
        <f aca="false">N21*0.71</f>
        <v>323.02728</v>
      </c>
      <c r="O19" s="841" t="s">
        <v>403</v>
      </c>
      <c r="P19" s="841" t="n">
        <f aca="false">P21*0.71</f>
        <v>432.680564606091</v>
      </c>
      <c r="Q19" s="841" t="n">
        <f aca="false">Q21*0.71</f>
        <v>471.8376</v>
      </c>
      <c r="R19" s="842" t="s">
        <v>403</v>
      </c>
      <c r="S19" s="795"/>
      <c r="T19" s="839" t="n">
        <v>70</v>
      </c>
      <c r="U19" s="843" t="s">
        <v>403</v>
      </c>
      <c r="V19" s="844" t="s">
        <v>403</v>
      </c>
      <c r="W19" s="845" t="n">
        <v>1.65</v>
      </c>
      <c r="X19" s="845" t="n">
        <v>1.6</v>
      </c>
      <c r="Y19" s="844" t="s">
        <v>403</v>
      </c>
      <c r="Z19" s="845" t="n">
        <v>1.55</v>
      </c>
      <c r="AA19" s="845" t="n">
        <v>1.5</v>
      </c>
      <c r="AB19" s="846" t="s">
        <v>403</v>
      </c>
      <c r="AC19" s="795"/>
      <c r="AD19" s="847" t="n">
        <v>1</v>
      </c>
      <c r="AE19" s="848" t="n">
        <v>5.12</v>
      </c>
      <c r="AF19" s="848" t="n">
        <v>5.66</v>
      </c>
      <c r="AG19" s="849" t="n">
        <v>6.53</v>
      </c>
      <c r="AH19" s="839" t="n">
        <v>70</v>
      </c>
      <c r="AI19" s="795"/>
      <c r="AJ19" s="819"/>
      <c r="AK19" s="819"/>
      <c r="AL19" s="819"/>
      <c r="AM19" s="819"/>
      <c r="AN19" s="819"/>
      <c r="AO19" s="819"/>
      <c r="AP19" s="819"/>
      <c r="AQ19" s="819"/>
      <c r="AR19" s="819"/>
      <c r="AS19" s="819"/>
      <c r="AT19" s="819"/>
    </row>
    <row r="20" customFormat="false" ht="14.25" hidden="true" customHeight="true" outlineLevel="0" collapsed="false">
      <c r="J20" s="839" t="n">
        <v>75</v>
      </c>
      <c r="K20" s="850" t="n">
        <f aca="false">L20*0.9</f>
        <v>233.874</v>
      </c>
      <c r="L20" s="851" t="n">
        <f aca="false">L22*0.71</f>
        <v>259.86</v>
      </c>
      <c r="M20" s="851" t="n">
        <f aca="false">279*1.2</f>
        <v>334.8</v>
      </c>
      <c r="N20" s="851" t="n">
        <f aca="false">309*1.2</f>
        <v>370.8</v>
      </c>
      <c r="O20" s="851" t="n">
        <v>0</v>
      </c>
      <c r="P20" s="851" t="n">
        <f aca="false">431*1.2</f>
        <v>517.2</v>
      </c>
      <c r="Q20" s="851" t="n">
        <f aca="false">463*1.2</f>
        <v>555.6</v>
      </c>
      <c r="R20" s="852" t="n">
        <v>0</v>
      </c>
      <c r="S20" s="795"/>
      <c r="T20" s="839" t="n">
        <v>75</v>
      </c>
      <c r="U20" s="853" t="n">
        <v>1.7</v>
      </c>
      <c r="V20" s="854" t="n">
        <v>1.65</v>
      </c>
      <c r="W20" s="854" t="n">
        <v>1.6</v>
      </c>
      <c r="X20" s="854" t="n">
        <v>1.55</v>
      </c>
      <c r="Y20" s="854" t="n">
        <v>1.55</v>
      </c>
      <c r="Z20" s="854" t="n">
        <v>1.5</v>
      </c>
      <c r="AA20" s="854" t="n">
        <v>1.45</v>
      </c>
      <c r="AB20" s="855" t="n">
        <v>1.45</v>
      </c>
      <c r="AC20" s="795"/>
      <c r="AD20" s="856" t="n">
        <v>1</v>
      </c>
      <c r="AE20" s="857" t="n">
        <v>4.6</v>
      </c>
      <c r="AF20" s="857" t="n">
        <v>5</v>
      </c>
      <c r="AG20" s="858" t="n">
        <v>6.53</v>
      </c>
      <c r="AH20" s="839" t="n">
        <v>75</v>
      </c>
      <c r="AI20" s="795"/>
      <c r="AJ20" s="819"/>
      <c r="AK20" s="819"/>
      <c r="AL20" s="819"/>
      <c r="AM20" s="819"/>
      <c r="AN20" s="819"/>
      <c r="AO20" s="819"/>
      <c r="AP20" s="819"/>
      <c r="AQ20" s="819"/>
      <c r="AR20" s="819"/>
      <c r="AS20" s="819"/>
      <c r="AT20" s="819"/>
    </row>
    <row r="21" customFormat="false" ht="14.25" hidden="true" customHeight="true" outlineLevel="0" collapsed="false">
      <c r="J21" s="839" t="n">
        <v>80</v>
      </c>
      <c r="K21" s="859" t="s">
        <v>403</v>
      </c>
      <c r="L21" s="860" t="s">
        <v>403</v>
      </c>
      <c r="M21" s="861" t="n">
        <f aca="false">M23*0.71</f>
        <v>411.516</v>
      </c>
      <c r="N21" s="861" t="n">
        <f aca="false">N23*0.71</f>
        <v>454.968</v>
      </c>
      <c r="O21" s="860" t="s">
        <v>403</v>
      </c>
      <c r="P21" s="861" t="n">
        <f aca="false">P23*0.71</f>
        <v>609.409245924072</v>
      </c>
      <c r="Q21" s="861" t="n">
        <f aca="false">Q23*0.71</f>
        <v>664.56</v>
      </c>
      <c r="R21" s="862" t="s">
        <v>403</v>
      </c>
      <c r="S21" s="795"/>
      <c r="T21" s="839" t="n">
        <v>80</v>
      </c>
      <c r="U21" s="863" t="s">
        <v>403</v>
      </c>
      <c r="V21" s="864" t="s">
        <v>403</v>
      </c>
      <c r="W21" s="865" t="n">
        <v>1.55</v>
      </c>
      <c r="X21" s="865" t="n">
        <v>1.5</v>
      </c>
      <c r="Y21" s="864" t="s">
        <v>403</v>
      </c>
      <c r="Z21" s="865" t="n">
        <v>1.45</v>
      </c>
      <c r="AA21" s="865" t="n">
        <v>1.4</v>
      </c>
      <c r="AB21" s="866" t="s">
        <v>403</v>
      </c>
      <c r="AC21" s="795"/>
      <c r="AD21" s="867" t="n">
        <v>1</v>
      </c>
      <c r="AE21" s="868" t="n">
        <v>3.92</v>
      </c>
      <c r="AF21" s="868" t="n">
        <v>4.5</v>
      </c>
      <c r="AG21" s="869" t="n">
        <v>5.6</v>
      </c>
      <c r="AH21" s="839" t="n">
        <v>80</v>
      </c>
      <c r="AI21" s="795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</row>
    <row r="22" customFormat="false" ht="14.25" hidden="true" customHeight="true" outlineLevel="0" collapsed="false">
      <c r="J22" s="839" t="n">
        <v>90</v>
      </c>
      <c r="K22" s="562" t="n">
        <f aca="false">L22*0.89</f>
        <v>325.74</v>
      </c>
      <c r="L22" s="870" t="n">
        <f aca="false">305*1.2</f>
        <v>366</v>
      </c>
      <c r="M22" s="871" t="n">
        <f aca="false">404*1.2</f>
        <v>484.8</v>
      </c>
      <c r="N22" s="871" t="n">
        <f aca="false">469*1.2</f>
        <v>562.8</v>
      </c>
      <c r="O22" s="870" t="n">
        <v>0</v>
      </c>
      <c r="P22" s="871" t="n">
        <f aca="false">582*1.2</f>
        <v>698.4</v>
      </c>
      <c r="Q22" s="871" t="n">
        <f aca="false">644*1.2</f>
        <v>772.8</v>
      </c>
      <c r="R22" s="872" t="n">
        <v>0</v>
      </c>
      <c r="S22" s="795"/>
      <c r="T22" s="839" t="n">
        <v>90</v>
      </c>
      <c r="U22" s="873" t="n">
        <v>1.6</v>
      </c>
      <c r="V22" s="874" t="n">
        <v>1.55</v>
      </c>
      <c r="W22" s="874" t="n">
        <v>1.5</v>
      </c>
      <c r="X22" s="874" t="n">
        <v>1.45</v>
      </c>
      <c r="Y22" s="874" t="n">
        <v>1.45</v>
      </c>
      <c r="Z22" s="874" t="n">
        <v>1.4</v>
      </c>
      <c r="AA22" s="874" t="n">
        <v>1.3</v>
      </c>
      <c r="AB22" s="875" t="n">
        <v>1.3</v>
      </c>
      <c r="AC22" s="795"/>
      <c r="AD22" s="876" t="n">
        <v>1</v>
      </c>
      <c r="AE22" s="877" t="n">
        <v>3.51</v>
      </c>
      <c r="AF22" s="877" t="n">
        <v>3.96</v>
      </c>
      <c r="AG22" s="878" t="n">
        <v>4.93</v>
      </c>
      <c r="AH22" s="839" t="n">
        <v>90</v>
      </c>
      <c r="AI22" s="795"/>
      <c r="AJ22" s="819"/>
      <c r="AK22" s="819"/>
      <c r="AL22" s="819"/>
      <c r="AM22" s="819"/>
      <c r="AN22" s="819"/>
      <c r="AO22" s="819"/>
      <c r="AP22" s="819"/>
      <c r="AQ22" s="819"/>
      <c r="AR22" s="819"/>
      <c r="AS22" s="819"/>
      <c r="AT22" s="819"/>
    </row>
    <row r="23" customFormat="false" ht="14.25" hidden="true" customHeight="true" outlineLevel="0" collapsed="false">
      <c r="J23" s="839" t="n">
        <v>110</v>
      </c>
      <c r="K23" s="879" t="n">
        <f aca="false">L23*0.88</f>
        <v>403.9166501568</v>
      </c>
      <c r="L23" s="880" t="n">
        <f aca="false">L22*1.25408796</f>
        <v>458.99619336</v>
      </c>
      <c r="M23" s="880" t="n">
        <f aca="false">483*1.2</f>
        <v>579.6</v>
      </c>
      <c r="N23" s="880" t="n">
        <f aca="false">534*1.2</f>
        <v>640.8</v>
      </c>
      <c r="O23" s="880" t="n">
        <v>0</v>
      </c>
      <c r="P23" s="880" t="n">
        <f aca="false">L23*1.87</f>
        <v>858.3228815832</v>
      </c>
      <c r="Q23" s="880" t="n">
        <f aca="false">780*1.2</f>
        <v>936</v>
      </c>
      <c r="R23" s="881" t="n">
        <v>0</v>
      </c>
      <c r="S23" s="795"/>
      <c r="T23" s="839" t="n">
        <v>110</v>
      </c>
      <c r="U23" s="882" t="n">
        <v>1.5</v>
      </c>
      <c r="V23" s="883" t="n">
        <v>1.3</v>
      </c>
      <c r="W23" s="883" t="n">
        <v>1.3</v>
      </c>
      <c r="X23" s="883" t="n">
        <v>1.3</v>
      </c>
      <c r="Y23" s="883" t="n">
        <v>1.3</v>
      </c>
      <c r="Z23" s="883" t="n">
        <v>1.3</v>
      </c>
      <c r="AA23" s="883" t="n">
        <v>1.3</v>
      </c>
      <c r="AB23" s="884" t="n">
        <v>1.3</v>
      </c>
      <c r="AC23" s="795"/>
      <c r="AD23" s="885" t="n">
        <v>1</v>
      </c>
      <c r="AE23" s="886" t="n">
        <v>3.41</v>
      </c>
      <c r="AF23" s="886" t="n">
        <v>3.96</v>
      </c>
      <c r="AG23" s="887" t="n">
        <v>4.93</v>
      </c>
      <c r="AH23" s="839" t="n">
        <v>110</v>
      </c>
      <c r="AI23" s="795"/>
      <c r="AJ23" s="819"/>
      <c r="AK23" s="819"/>
      <c r="AL23" s="819"/>
      <c r="AM23" s="819"/>
      <c r="AN23" s="819"/>
      <c r="AO23" s="819"/>
      <c r="AP23" s="819"/>
      <c r="AQ23" s="819"/>
      <c r="AR23" s="819"/>
      <c r="AS23" s="819"/>
      <c r="AT23" s="819"/>
    </row>
    <row r="24" customFormat="false" ht="14.25" hidden="true" customHeight="true" outlineLevel="0" collapsed="false">
      <c r="J24" s="839" t="n">
        <v>140</v>
      </c>
      <c r="K24" s="888" t="n">
        <f aca="false">K25*0.965</f>
        <v>422.67</v>
      </c>
      <c r="L24" s="888" t="n">
        <f aca="false">L25*0.965</f>
        <v>531.522</v>
      </c>
      <c r="M24" s="888" t="n">
        <f aca="false">M25*0.965</f>
        <v>883.554</v>
      </c>
      <c r="N24" s="888" t="n">
        <f aca="false">N25*0.965</f>
        <v>0</v>
      </c>
      <c r="O24" s="888" t="n">
        <f aca="false">O25*0.965</f>
        <v>915.978</v>
      </c>
      <c r="P24" s="888" t="n">
        <f aca="false">P25*0.965</f>
        <v>1113.996</v>
      </c>
      <c r="Q24" s="888" t="n">
        <f aca="false">Q25*0.965</f>
        <v>1197.372</v>
      </c>
      <c r="R24" s="888" t="n">
        <f aca="false">R25*0.965</f>
        <v>0</v>
      </c>
      <c r="S24" s="795"/>
      <c r="T24" s="839" t="n">
        <v>140</v>
      </c>
      <c r="U24" s="889" t="n">
        <v>1.4</v>
      </c>
      <c r="V24" s="890" t="n">
        <v>1.35</v>
      </c>
      <c r="W24" s="890" t="n">
        <v>1.32</v>
      </c>
      <c r="X24" s="890"/>
      <c r="Y24" s="890" t="n">
        <v>1.3</v>
      </c>
      <c r="Z24" s="890" t="n">
        <v>1.28</v>
      </c>
      <c r="AA24" s="890"/>
      <c r="AB24" s="891" t="n">
        <v>1.25</v>
      </c>
      <c r="AC24" s="795"/>
      <c r="AD24" s="892" t="n">
        <v>1</v>
      </c>
      <c r="AE24" s="893" t="n">
        <v>3.41</v>
      </c>
      <c r="AF24" s="893" t="n">
        <v>3.96</v>
      </c>
      <c r="AG24" s="894" t="n">
        <v>4.93</v>
      </c>
      <c r="AH24" s="839" t="n">
        <v>140</v>
      </c>
      <c r="AI24" s="795"/>
      <c r="AJ24" s="819"/>
      <c r="AK24" s="819"/>
      <c r="AL24" s="819"/>
      <c r="AM24" s="819"/>
      <c r="AN24" s="819"/>
      <c r="AO24" s="819"/>
      <c r="AP24" s="819"/>
      <c r="AQ24" s="819"/>
      <c r="AR24" s="819"/>
      <c r="AS24" s="819"/>
      <c r="AT24" s="819"/>
    </row>
    <row r="25" customFormat="false" ht="14.25" hidden="true" customHeight="true" outlineLevel="0" collapsed="false">
      <c r="J25" s="839" t="n">
        <v>150</v>
      </c>
      <c r="K25" s="895" t="n">
        <f aca="false">365*1.2</f>
        <v>438</v>
      </c>
      <c r="L25" s="896" t="n">
        <f aca="false">1.2*459</f>
        <v>550.8</v>
      </c>
      <c r="M25" s="897" t="n">
        <f aca="false">763*1.2</f>
        <v>915.6</v>
      </c>
      <c r="N25" s="898" t="n">
        <v>0</v>
      </c>
      <c r="O25" s="896" t="n">
        <f aca="false">791*1.2</f>
        <v>949.2</v>
      </c>
      <c r="P25" s="898" t="n">
        <f aca="false">962*1.2</f>
        <v>1154.4</v>
      </c>
      <c r="Q25" s="898" t="n">
        <f aca="false">1034*1.2</f>
        <v>1240.8</v>
      </c>
      <c r="R25" s="899" t="n">
        <v>0</v>
      </c>
      <c r="S25" s="795"/>
      <c r="T25" s="839" t="n">
        <v>150</v>
      </c>
      <c r="U25" s="900" t="n">
        <v>1.4</v>
      </c>
      <c r="V25" s="901" t="n">
        <v>1.35</v>
      </c>
      <c r="W25" s="901" t="n">
        <v>1.32</v>
      </c>
      <c r="X25" s="901"/>
      <c r="Y25" s="901" t="n">
        <v>1.3</v>
      </c>
      <c r="Z25" s="901" t="n">
        <v>1.28</v>
      </c>
      <c r="AA25" s="901"/>
      <c r="AB25" s="902" t="n">
        <v>1.25</v>
      </c>
      <c r="AC25" s="795"/>
      <c r="AD25" s="903" t="n">
        <v>1</v>
      </c>
      <c r="AE25" s="904" t="n">
        <v>3.41</v>
      </c>
      <c r="AF25" s="904" t="n">
        <v>3.96</v>
      </c>
      <c r="AG25" s="905" t="n">
        <v>4.93</v>
      </c>
      <c r="AH25" s="839" t="n">
        <v>150</v>
      </c>
      <c r="AI25" s="795"/>
      <c r="AJ25" s="819"/>
      <c r="AK25" s="819"/>
      <c r="AL25" s="819" t="n">
        <v>325.74</v>
      </c>
      <c r="AM25" s="819" t="n">
        <v>366</v>
      </c>
      <c r="AN25" s="819" t="n">
        <v>484.8</v>
      </c>
      <c r="AO25" s="819" t="n">
        <v>562.8</v>
      </c>
      <c r="AP25" s="819" t="n">
        <v>0</v>
      </c>
      <c r="AQ25" s="819" t="n">
        <v>698.4</v>
      </c>
      <c r="AR25" s="819" t="n">
        <v>772.8</v>
      </c>
      <c r="AS25" s="819" t="n">
        <v>0</v>
      </c>
      <c r="AT25" s="819"/>
    </row>
    <row r="26" customFormat="false" ht="14.25" hidden="true" customHeight="true" outlineLevel="0" collapsed="false">
      <c r="J26" s="839" t="n">
        <v>200</v>
      </c>
      <c r="K26" s="906" t="n">
        <f aca="false">L26*0.88</f>
        <v>607.86145056384</v>
      </c>
      <c r="L26" s="907" t="n">
        <f aca="false">L25*1.25408796</f>
        <v>690.751648368</v>
      </c>
      <c r="M26" s="907" t="n">
        <f aca="false">L26*1.26352614</f>
        <v>872.782763961056</v>
      </c>
      <c r="N26" s="907" t="n">
        <f aca="false">M26*1.07113641</f>
        <v>934.869396499123</v>
      </c>
      <c r="O26" s="907" t="n">
        <f aca="false">O25*1.24695214</f>
        <v>1183.606971288</v>
      </c>
      <c r="P26" s="907" t="n">
        <f aca="false">L26*1.87</f>
        <v>1291.70558244816</v>
      </c>
      <c r="Q26" s="907" t="n">
        <f aca="false">L26*1.95542361</f>
        <v>1350.71208186521</v>
      </c>
      <c r="R26" s="908" t="n">
        <f aca="false">R25*1.12435712</f>
        <v>0</v>
      </c>
      <c r="S26" s="795"/>
      <c r="T26" s="839" t="n">
        <v>200</v>
      </c>
      <c r="U26" s="909"/>
      <c r="V26" s="910"/>
      <c r="W26" s="910"/>
      <c r="X26" s="910"/>
      <c r="Y26" s="910"/>
      <c r="Z26" s="910"/>
      <c r="AA26" s="910"/>
      <c r="AB26" s="911"/>
      <c r="AC26" s="795"/>
      <c r="AD26" s="903" t="n">
        <v>1</v>
      </c>
      <c r="AE26" s="904" t="n">
        <v>2.73</v>
      </c>
      <c r="AF26" s="904" t="n">
        <v>3.11</v>
      </c>
      <c r="AG26" s="905" t="n">
        <v>3.89</v>
      </c>
      <c r="AH26" s="839" t="n">
        <v>150.16</v>
      </c>
      <c r="AI26" s="795"/>
      <c r="AJ26" s="819"/>
      <c r="AK26" s="819"/>
      <c r="AL26" s="819" t="n">
        <v>403.9166501568</v>
      </c>
      <c r="AM26" s="819" t="n">
        <v>458.99619336</v>
      </c>
      <c r="AN26" s="819" t="n">
        <v>579.6</v>
      </c>
      <c r="AO26" s="819" t="n">
        <v>640.8</v>
      </c>
      <c r="AP26" s="819" t="n">
        <v>0</v>
      </c>
      <c r="AQ26" s="819" t="n">
        <v>858.3228815832</v>
      </c>
      <c r="AR26" s="819" t="n">
        <v>936</v>
      </c>
      <c r="AS26" s="819" t="n">
        <v>0</v>
      </c>
      <c r="AT26" s="819"/>
    </row>
    <row r="27" customFormat="false" ht="14.25" hidden="true" customHeight="true" outlineLevel="0" collapsed="false">
      <c r="J27" s="839" t="n">
        <v>300</v>
      </c>
      <c r="K27" s="912" t="n">
        <f aca="false">L27*0.88</f>
        <v>762.311726500247</v>
      </c>
      <c r="L27" s="913" t="n">
        <f aca="false">L26*1.25408796</f>
        <v>866.263325568462</v>
      </c>
      <c r="M27" s="913" t="n">
        <f aca="false">L27*1.26352614</f>
        <v>1094.54635597908</v>
      </c>
      <c r="N27" s="913" t="n">
        <f aca="false">M27*1.07113641</f>
        <v>1172.40845432202</v>
      </c>
      <c r="O27" s="913" t="n">
        <f aca="false">O26*1.24695214</f>
        <v>1475.90124576649</v>
      </c>
      <c r="P27" s="913" t="n">
        <f aca="false">L27*1.87</f>
        <v>1619.91241881302</v>
      </c>
      <c r="Q27" s="913" t="n">
        <f aca="false">L27*1.95542361</f>
        <v>1693.91175929369</v>
      </c>
      <c r="R27" s="914" t="n">
        <f aca="false">R26*1.12435712</f>
        <v>0</v>
      </c>
      <c r="S27" s="795"/>
      <c r="T27" s="839" t="n">
        <v>300</v>
      </c>
      <c r="U27" s="915"/>
      <c r="V27" s="916"/>
      <c r="W27" s="916"/>
      <c r="X27" s="916"/>
      <c r="Y27" s="916"/>
      <c r="Z27" s="916"/>
      <c r="AA27" s="916"/>
      <c r="AB27" s="917"/>
      <c r="AC27" s="795"/>
      <c r="AD27" s="903" t="n">
        <v>1</v>
      </c>
      <c r="AE27" s="918" t="n">
        <v>2.73</v>
      </c>
      <c r="AF27" s="918" t="n">
        <v>2.83</v>
      </c>
      <c r="AG27" s="919" t="n">
        <v>3.66</v>
      </c>
      <c r="AH27" s="762" t="s">
        <v>404</v>
      </c>
      <c r="AI27" s="795"/>
      <c r="AJ27" s="819" t="s">
        <v>405</v>
      </c>
      <c r="AK27" s="819"/>
      <c r="AL27" s="819" t="n">
        <v>438</v>
      </c>
      <c r="AM27" s="819" t="n">
        <v>550.8</v>
      </c>
      <c r="AN27" s="819" t="n">
        <v>915.6</v>
      </c>
      <c r="AO27" s="819" t="n">
        <v>0</v>
      </c>
      <c r="AP27" s="819" t="n">
        <v>949.2</v>
      </c>
      <c r="AQ27" s="819" t="n">
        <v>1154.4</v>
      </c>
      <c r="AR27" s="819" t="n">
        <v>1240.8</v>
      </c>
      <c r="AS27" s="819" t="n">
        <v>0</v>
      </c>
      <c r="AT27" s="819"/>
    </row>
    <row r="28" customFormat="false" ht="14.25" hidden="true" customHeight="true" outlineLevel="0" collapsed="false">
      <c r="J28" s="839" t="n">
        <v>400</v>
      </c>
      <c r="K28" s="920" t="n">
        <f aca="false">L28*0.88</f>
        <v>956.005957970772</v>
      </c>
      <c r="L28" s="921" t="n">
        <f aca="false">L27*1.25408796</f>
        <v>1086.37040678497</v>
      </c>
      <c r="M28" s="921" t="n">
        <f aca="false">L28*1.26352614</f>
        <v>1372.65740669524</v>
      </c>
      <c r="N28" s="921" t="n">
        <f aca="false">M28*1.07113641</f>
        <v>1470.30332676745</v>
      </c>
      <c r="O28" s="921" t="n">
        <f aca="false">O27*1.24695214</f>
        <v>1840.37821683719</v>
      </c>
      <c r="P28" s="921" t="n">
        <f aca="false">L28*1.87</f>
        <v>2031.51266068789</v>
      </c>
      <c r="Q28" s="921" t="n">
        <f aca="false">L28*1.95542361</f>
        <v>2124.31434263263</v>
      </c>
      <c r="R28" s="922" t="n">
        <f aca="false">R27*1.12435712</f>
        <v>0</v>
      </c>
      <c r="S28" s="795"/>
      <c r="T28" s="839" t="n">
        <v>400</v>
      </c>
      <c r="U28" s="923"/>
      <c r="V28" s="924"/>
      <c r="W28" s="924"/>
      <c r="X28" s="924"/>
      <c r="Y28" s="924"/>
      <c r="Z28" s="924"/>
      <c r="AA28" s="924"/>
      <c r="AB28" s="925"/>
      <c r="AC28" s="795"/>
      <c r="AD28" s="903" t="n">
        <v>1</v>
      </c>
      <c r="AE28" s="926" t="n">
        <v>3.41</v>
      </c>
      <c r="AF28" s="926" t="n">
        <v>3.86</v>
      </c>
      <c r="AG28" s="927" t="n">
        <v>4.63</v>
      </c>
      <c r="AH28" s="767" t="s">
        <v>406</v>
      </c>
      <c r="AI28" s="795"/>
      <c r="AJ28" s="819"/>
      <c r="AK28" s="819"/>
      <c r="AL28" s="819" t="n">
        <v>607.86145056384</v>
      </c>
      <c r="AM28" s="819" t="n">
        <v>690.751648368</v>
      </c>
      <c r="AN28" s="819" t="n">
        <v>872.782763961056</v>
      </c>
      <c r="AO28" s="819" t="n">
        <v>934.869396499123</v>
      </c>
      <c r="AP28" s="819" t="n">
        <v>1183.606971288</v>
      </c>
      <c r="AQ28" s="819" t="n">
        <v>1291.70558244816</v>
      </c>
      <c r="AR28" s="819" t="n">
        <v>1350.71208186521</v>
      </c>
      <c r="AS28" s="819" t="n">
        <v>0</v>
      </c>
      <c r="AT28" s="819"/>
    </row>
    <row r="29" customFormat="false" ht="14.25" hidden="true" customHeight="true" outlineLevel="0" collapsed="false">
      <c r="J29" s="839" t="n">
        <v>500</v>
      </c>
      <c r="K29" s="928" t="n">
        <f aca="false">L29*0.88</f>
        <v>1198.91556157941</v>
      </c>
      <c r="L29" s="929" t="n">
        <f aca="false">L28*1.25408796</f>
        <v>1362.40404724933</v>
      </c>
      <c r="M29" s="929" t="n">
        <f aca="false">L29*1.26352614</f>
        <v>1721.43312694132</v>
      </c>
      <c r="N29" s="929" t="n">
        <f aca="false">M29*1.07113641</f>
        <v>1843.88969964701</v>
      </c>
      <c r="O29" s="929" t="n">
        <f aca="false">O28*1.24695214</f>
        <v>2294.86355589452</v>
      </c>
      <c r="P29" s="929" t="n">
        <f aca="false">L29*1.87</f>
        <v>2547.69556835625</v>
      </c>
      <c r="Q29" s="929" t="n">
        <f aca="false">L29*1.95542361</f>
        <v>2664.0770403509</v>
      </c>
      <c r="R29" s="930" t="n">
        <f aca="false">R28*1.12435712</f>
        <v>0</v>
      </c>
      <c r="S29" s="795"/>
      <c r="T29" s="839" t="n">
        <v>500</v>
      </c>
      <c r="U29" s="931"/>
      <c r="V29" s="932"/>
      <c r="W29" s="932"/>
      <c r="X29" s="932"/>
      <c r="Y29" s="932"/>
      <c r="Z29" s="932"/>
      <c r="AA29" s="932"/>
      <c r="AB29" s="933"/>
      <c r="AC29" s="795"/>
      <c r="AD29" s="934"/>
      <c r="AE29" s="934"/>
      <c r="AF29" s="934"/>
      <c r="AG29" s="934"/>
      <c r="AH29" s="934"/>
      <c r="AI29" s="795"/>
      <c r="AJ29" s="819"/>
      <c r="AK29" s="819"/>
      <c r="AL29" s="819" t="n">
        <v>663.99145056384</v>
      </c>
      <c r="AM29" s="819" t="n">
        <v>783.151648368</v>
      </c>
      <c r="AN29" s="819" t="n">
        <v>1088.18276396106</v>
      </c>
      <c r="AO29" s="819" t="n">
        <v>653.469396499123</v>
      </c>
      <c r="AP29" s="819" t="n">
        <v>1658.206971288</v>
      </c>
      <c r="AQ29" s="819" t="n">
        <v>1519.70558244816</v>
      </c>
      <c r="AR29" s="819" t="n">
        <v>1584.71208186521</v>
      </c>
      <c r="AS29" s="819" t="n">
        <v>0</v>
      </c>
      <c r="AT29" s="819"/>
    </row>
    <row r="30" customFormat="false" ht="14.25" hidden="true" customHeight="true" outlineLevel="0" collapsed="false">
      <c r="J30" s="935" t="n">
        <v>600</v>
      </c>
      <c r="K30" s="936" t="n">
        <f aca="false">L30*0.88</f>
        <v>1503.54557083338</v>
      </c>
      <c r="L30" s="937" t="n">
        <f aca="false">L29*1.25408796</f>
        <v>1708.57451231066</v>
      </c>
      <c r="M30" s="937" t="n">
        <f aca="false">L30*1.26352614</f>
        <v>2158.82855844227</v>
      </c>
      <c r="N30" s="937" t="n">
        <f aca="false">M30*1.07113641</f>
        <v>2312.39987189533</v>
      </c>
      <c r="O30" s="937" t="n">
        <f aca="false">O29*1.24695214</f>
        <v>2861.58502203068</v>
      </c>
      <c r="P30" s="937" t="n">
        <f aca="false">L30*1.87</f>
        <v>3195.03433802093</v>
      </c>
      <c r="Q30" s="937" t="n">
        <f aca="false">L30*1.95542361</f>
        <v>3340.98694081649</v>
      </c>
      <c r="R30" s="938" t="n">
        <f aca="false">R29*1.12435712</f>
        <v>0</v>
      </c>
      <c r="S30" s="795"/>
      <c r="T30" s="935" t="n">
        <v>600</v>
      </c>
      <c r="U30" s="939"/>
      <c r="V30" s="940"/>
      <c r="W30" s="940"/>
      <c r="X30" s="940"/>
      <c r="Y30" s="940"/>
      <c r="Z30" s="940"/>
      <c r="AA30" s="940"/>
      <c r="AB30" s="941"/>
      <c r="AC30" s="795"/>
      <c r="AD30" s="934"/>
      <c r="AE30" s="934"/>
      <c r="AF30" s="934"/>
      <c r="AG30" s="934"/>
      <c r="AH30" s="934"/>
      <c r="AI30" s="795"/>
      <c r="AJ30" s="819"/>
      <c r="AK30" s="819"/>
      <c r="AL30" s="819" t="n">
        <v>752.036220717312</v>
      </c>
      <c r="AM30" s="819" t="n">
        <v>889.7575235424</v>
      </c>
      <c r="AN30" s="819" t="n">
        <v>1238.17759314937</v>
      </c>
      <c r="AO30" s="819" t="n">
        <v>701.01021544886</v>
      </c>
      <c r="AP30" s="819" t="n">
        <v>2108.2090626744</v>
      </c>
      <c r="AQ30" s="819" t="n">
        <v>1727.30496902429</v>
      </c>
      <c r="AR30" s="819" t="n">
        <v>1788.56570642477</v>
      </c>
      <c r="AS30" s="819" t="n">
        <v>0</v>
      </c>
      <c r="AT30" s="819"/>
    </row>
    <row r="31" customFormat="false" ht="34.5" hidden="true" customHeight="true" outlineLevel="0" collapsed="false">
      <c r="J31" s="942" t="s">
        <v>407</v>
      </c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795"/>
      <c r="AD31" s="934"/>
      <c r="AE31" s="934"/>
      <c r="AF31" s="934"/>
      <c r="AG31" s="934"/>
      <c r="AH31" s="934"/>
      <c r="AI31" s="795"/>
      <c r="AJ31" s="819"/>
      <c r="AK31" s="819"/>
      <c r="AL31" s="819"/>
      <c r="AM31" s="819"/>
      <c r="AN31" s="819"/>
      <c r="AO31" s="819"/>
      <c r="AP31" s="819"/>
      <c r="AQ31" s="819"/>
      <c r="AR31" s="819"/>
      <c r="AS31" s="819"/>
      <c r="AT31" s="819"/>
    </row>
    <row r="32" customFormat="false" ht="14.25" hidden="true" customHeight="true" outlineLevel="0" collapsed="false">
      <c r="J32" s="943" t="s">
        <v>235</v>
      </c>
      <c r="K32" s="943"/>
      <c r="L32" s="943"/>
      <c r="M32" s="943"/>
      <c r="N32" s="943"/>
      <c r="O32" s="943"/>
      <c r="P32" s="943"/>
      <c r="Q32" s="943"/>
      <c r="R32" s="943"/>
      <c r="S32" s="795"/>
      <c r="T32" s="943" t="s">
        <v>236</v>
      </c>
      <c r="U32" s="943"/>
      <c r="V32" s="943"/>
      <c r="W32" s="943"/>
      <c r="X32" s="943"/>
      <c r="Y32" s="943"/>
      <c r="Z32" s="943"/>
      <c r="AA32" s="943"/>
      <c r="AB32" s="943"/>
      <c r="AC32" s="795"/>
      <c r="AD32" s="944"/>
      <c r="AE32" s="944"/>
      <c r="AF32" s="944"/>
      <c r="AG32" s="944"/>
      <c r="AH32" s="944"/>
      <c r="AI32" s="795"/>
      <c r="AJ32" s="819"/>
      <c r="AK32" s="819"/>
      <c r="AL32" s="819"/>
      <c r="AM32" s="819"/>
      <c r="AN32" s="819"/>
      <c r="AO32" s="819"/>
      <c r="AP32" s="819"/>
      <c r="AQ32" s="819"/>
      <c r="AR32" s="819"/>
      <c r="AS32" s="819"/>
      <c r="AT32" s="819"/>
    </row>
    <row r="33" customFormat="false" ht="14.25" hidden="true" customHeight="true" outlineLevel="0" collapsed="false">
      <c r="J33" s="816" t="s">
        <v>124</v>
      </c>
      <c r="K33" s="812" t="n">
        <v>160</v>
      </c>
      <c r="L33" s="813" t="n">
        <v>200</v>
      </c>
      <c r="M33" s="813" t="n">
        <v>260</v>
      </c>
      <c r="N33" s="814" t="n">
        <v>300</v>
      </c>
      <c r="O33" s="814"/>
      <c r="P33" s="813" t="n">
        <v>360</v>
      </c>
      <c r="Q33" s="815" t="n">
        <v>400</v>
      </c>
      <c r="R33" s="815"/>
      <c r="S33" s="795"/>
      <c r="T33" s="816" t="s">
        <v>124</v>
      </c>
      <c r="U33" s="812" t="n">
        <v>160</v>
      </c>
      <c r="V33" s="813" t="n">
        <v>200</v>
      </c>
      <c r="W33" s="813" t="n">
        <v>260</v>
      </c>
      <c r="X33" s="814" t="n">
        <v>300</v>
      </c>
      <c r="Y33" s="814"/>
      <c r="Z33" s="813" t="n">
        <v>360</v>
      </c>
      <c r="AA33" s="815" t="n">
        <v>400</v>
      </c>
      <c r="AB33" s="815"/>
      <c r="AC33" s="795"/>
      <c r="AD33" s="817" t="s">
        <v>401</v>
      </c>
      <c r="AE33" s="817"/>
      <c r="AF33" s="817"/>
      <c r="AG33" s="817"/>
      <c r="AH33" s="818" t="s">
        <v>237</v>
      </c>
      <c r="AI33" s="795"/>
      <c r="AJ33" s="819"/>
      <c r="AK33" s="819"/>
      <c r="AL33" s="819"/>
      <c r="AM33" s="819"/>
      <c r="AN33" s="819"/>
      <c r="AO33" s="819"/>
      <c r="AP33" s="819"/>
      <c r="AQ33" s="819"/>
      <c r="AR33" s="819"/>
      <c r="AS33" s="819"/>
      <c r="AT33" s="819"/>
    </row>
    <row r="34" customFormat="false" ht="14.25" hidden="true" customHeight="true" outlineLevel="0" collapsed="false">
      <c r="J34" s="823" t="s">
        <v>237</v>
      </c>
      <c r="K34" s="812"/>
      <c r="L34" s="813"/>
      <c r="M34" s="813"/>
      <c r="N34" s="821" t="n">
        <v>2</v>
      </c>
      <c r="O34" s="821" t="n">
        <v>4</v>
      </c>
      <c r="P34" s="813"/>
      <c r="Q34" s="821" t="n">
        <v>1</v>
      </c>
      <c r="R34" s="822" t="n">
        <v>2</v>
      </c>
      <c r="S34" s="795"/>
      <c r="T34" s="823" t="s">
        <v>237</v>
      </c>
      <c r="U34" s="812"/>
      <c r="V34" s="813"/>
      <c r="W34" s="813"/>
      <c r="X34" s="821" t="n">
        <v>1</v>
      </c>
      <c r="Y34" s="821" t="n">
        <v>2</v>
      </c>
      <c r="Z34" s="813"/>
      <c r="AA34" s="821" t="n">
        <v>1</v>
      </c>
      <c r="AB34" s="822" t="n">
        <v>2</v>
      </c>
      <c r="AC34" s="795"/>
      <c r="AD34" s="824" t="n">
        <v>0</v>
      </c>
      <c r="AE34" s="825" t="n">
        <v>1</v>
      </c>
      <c r="AF34" s="825" t="n">
        <v>2</v>
      </c>
      <c r="AG34" s="826" t="n">
        <v>3</v>
      </c>
      <c r="AH34" s="945" t="s">
        <v>402</v>
      </c>
      <c r="AI34" s="795"/>
      <c r="AJ34" s="819"/>
      <c r="AK34" s="819"/>
      <c r="AL34" s="819"/>
      <c r="AM34" s="819"/>
      <c r="AN34" s="819" t="n">
        <f aca="false">(237.708)*1.3</f>
        <v>309.0204</v>
      </c>
      <c r="AO34" s="819" t="n">
        <f aca="false">(263.268)*1.3</f>
        <v>342.2484</v>
      </c>
      <c r="AP34" s="819" t="n">
        <f aca="false">(263.268)*1.3</f>
        <v>342.2484</v>
      </c>
      <c r="AQ34" s="819" t="n">
        <f aca="false">(367.212)*1.3</f>
        <v>477.3756</v>
      </c>
      <c r="AR34" s="819" t="n">
        <f aca="false">(394.476)*1.3</f>
        <v>512.8188</v>
      </c>
      <c r="AS34" s="819" t="n">
        <f aca="false">(394.476)*1.3</f>
        <v>512.8188</v>
      </c>
      <c r="AT34" s="819"/>
    </row>
    <row r="35" customFormat="false" ht="14.25" hidden="true" customHeight="true" outlineLevel="0" collapsed="false">
      <c r="J35" s="828" t="n">
        <v>65</v>
      </c>
      <c r="K35" s="829"/>
      <c r="L35" s="830"/>
      <c r="M35" s="830" t="n">
        <v>309.0204</v>
      </c>
      <c r="N35" s="830" t="n">
        <v>342.2484</v>
      </c>
      <c r="O35" s="830" t="n">
        <v>342.2484</v>
      </c>
      <c r="P35" s="830" t="n">
        <v>477.3756</v>
      </c>
      <c r="Q35" s="830" t="n">
        <v>512.8188</v>
      </c>
      <c r="R35" s="831" t="n">
        <v>512.8188</v>
      </c>
      <c r="S35" s="795"/>
      <c r="T35" s="828" t="n">
        <v>65</v>
      </c>
      <c r="U35" s="832" t="s">
        <v>403</v>
      </c>
      <c r="V35" s="833" t="s">
        <v>403</v>
      </c>
      <c r="W35" s="834" t="n">
        <v>1.7</v>
      </c>
      <c r="X35" s="834" t="n">
        <v>1.65</v>
      </c>
      <c r="Y35" s="833" t="s">
        <v>403</v>
      </c>
      <c r="Z35" s="834" t="n">
        <v>1.6</v>
      </c>
      <c r="AA35" s="834" t="n">
        <v>1.55</v>
      </c>
      <c r="AB35" s="835" t="s">
        <v>403</v>
      </c>
      <c r="AC35" s="795"/>
      <c r="AD35" s="836" t="n">
        <v>1</v>
      </c>
      <c r="AE35" s="837" t="n">
        <v>5.12</v>
      </c>
      <c r="AF35" s="837" t="n">
        <v>5.66</v>
      </c>
      <c r="AG35" s="838" t="n">
        <v>6.53</v>
      </c>
      <c r="AH35" s="828" t="n">
        <v>65</v>
      </c>
      <c r="AI35" s="795"/>
      <c r="AJ35" s="819"/>
      <c r="AK35" s="819"/>
      <c r="AL35" s="819" t="n">
        <f aca="false">(394.476)*1.3</f>
        <v>512.8188</v>
      </c>
      <c r="AM35" s="819" t="n">
        <f aca="false">(394.476)*1.3</f>
        <v>512.8188</v>
      </c>
      <c r="AN35" s="819" t="n">
        <f aca="false">(292.17636)*1.3</f>
        <v>379.829268</v>
      </c>
      <c r="AO35" s="819" t="n">
        <f aca="false">(323.02728)*1.3</f>
        <v>419.935464</v>
      </c>
      <c r="AP35" s="819" t="n">
        <f aca="false">(323.02728)*1.3</f>
        <v>419.935464</v>
      </c>
      <c r="AQ35" s="819" t="n">
        <f aca="false">(432.680564606091)*1.3</f>
        <v>562.484733987918</v>
      </c>
      <c r="AR35" s="819" t="n">
        <f aca="false">(471.8376)*1.3</f>
        <v>613.38888</v>
      </c>
      <c r="AS35" s="819" t="n">
        <f aca="false">(471.8376)*1.3</f>
        <v>613.38888</v>
      </c>
      <c r="AT35" s="819"/>
    </row>
    <row r="36" customFormat="false" ht="14.25" hidden="true" customHeight="true" outlineLevel="0" collapsed="false">
      <c r="J36" s="839" t="n">
        <v>70</v>
      </c>
      <c r="K36" s="840" t="n">
        <v>512.8188</v>
      </c>
      <c r="L36" s="841" t="n">
        <v>512.8188</v>
      </c>
      <c r="M36" s="841" t="n">
        <v>379.829268</v>
      </c>
      <c r="N36" s="841" t="n">
        <v>419.935464</v>
      </c>
      <c r="O36" s="841" t="n">
        <v>419.935464</v>
      </c>
      <c r="P36" s="841" t="n">
        <v>562.484733987918</v>
      </c>
      <c r="Q36" s="841" t="n">
        <v>613.38888</v>
      </c>
      <c r="R36" s="842" t="n">
        <v>613.38888</v>
      </c>
      <c r="S36" s="795"/>
      <c r="T36" s="839" t="n">
        <v>70</v>
      </c>
      <c r="U36" s="843" t="s">
        <v>403</v>
      </c>
      <c r="V36" s="844" t="s">
        <v>403</v>
      </c>
      <c r="W36" s="845" t="n">
        <v>1.65</v>
      </c>
      <c r="X36" s="845" t="n">
        <v>1.6</v>
      </c>
      <c r="Y36" s="844" t="s">
        <v>403</v>
      </c>
      <c r="Z36" s="845" t="n">
        <v>1.55</v>
      </c>
      <c r="AA36" s="845" t="n">
        <v>1.5</v>
      </c>
      <c r="AB36" s="846" t="s">
        <v>403</v>
      </c>
      <c r="AC36" s="795"/>
      <c r="AD36" s="847" t="n">
        <v>1</v>
      </c>
      <c r="AE36" s="848" t="n">
        <v>5.12</v>
      </c>
      <c r="AF36" s="848" t="n">
        <v>5.66</v>
      </c>
      <c r="AG36" s="849" t="n">
        <v>6.53</v>
      </c>
      <c r="AH36" s="839" t="n">
        <v>70</v>
      </c>
      <c r="AI36" s="795"/>
      <c r="AJ36" s="819"/>
      <c r="AK36" s="819"/>
      <c r="AL36" s="819" t="n">
        <f aca="false">(233.874)*1.3</f>
        <v>304.0362</v>
      </c>
      <c r="AM36" s="819" t="n">
        <f aca="false">(259.86)*1.3</f>
        <v>337.818</v>
      </c>
      <c r="AN36" s="819" t="n">
        <f aca="false">(334.8)*1.3</f>
        <v>435.24</v>
      </c>
      <c r="AO36" s="819" t="n">
        <f aca="false">(370.8)*1.3</f>
        <v>482.04</v>
      </c>
      <c r="AP36" s="819" t="n">
        <f aca="false">0*1.3</f>
        <v>0</v>
      </c>
      <c r="AQ36" s="819" t="n">
        <f aca="false">(517.2)*1.3</f>
        <v>672.36</v>
      </c>
      <c r="AR36" s="819" t="n">
        <f aca="false">(555.6)*1.3</f>
        <v>722.28</v>
      </c>
      <c r="AS36" s="819" t="n">
        <f aca="false">0*1.3</f>
        <v>0</v>
      </c>
      <c r="AT36" s="819"/>
    </row>
    <row r="37" customFormat="false" ht="14.25" hidden="true" customHeight="true" outlineLevel="0" collapsed="false">
      <c r="J37" s="839" t="n">
        <v>75</v>
      </c>
      <c r="K37" s="850" t="n">
        <v>304.0362</v>
      </c>
      <c r="L37" s="851" t="n">
        <v>337.818</v>
      </c>
      <c r="M37" s="851" t="n">
        <v>435.24</v>
      </c>
      <c r="N37" s="851" t="n">
        <v>482.04</v>
      </c>
      <c r="O37" s="851" t="n">
        <v>0</v>
      </c>
      <c r="P37" s="851" t="n">
        <v>672.36</v>
      </c>
      <c r="Q37" s="851" t="n">
        <v>722.28</v>
      </c>
      <c r="R37" s="852" t="n">
        <v>0</v>
      </c>
      <c r="S37" s="795"/>
      <c r="T37" s="839" t="n">
        <v>75</v>
      </c>
      <c r="U37" s="853" t="n">
        <v>1.7</v>
      </c>
      <c r="V37" s="854" t="n">
        <v>1.65</v>
      </c>
      <c r="W37" s="854" t="n">
        <v>1.6</v>
      </c>
      <c r="X37" s="854" t="n">
        <v>1.55</v>
      </c>
      <c r="Y37" s="854" t="n">
        <v>1.55</v>
      </c>
      <c r="Z37" s="854" t="n">
        <v>1.5</v>
      </c>
      <c r="AA37" s="854" t="n">
        <v>1.45</v>
      </c>
      <c r="AB37" s="855" t="n">
        <v>1.45</v>
      </c>
      <c r="AC37" s="795"/>
      <c r="AD37" s="856" t="n">
        <v>1</v>
      </c>
      <c r="AE37" s="857" t="n">
        <v>4.6</v>
      </c>
      <c r="AF37" s="857" t="n">
        <v>5</v>
      </c>
      <c r="AG37" s="858" t="n">
        <v>6.53</v>
      </c>
      <c r="AH37" s="839" t="n">
        <v>75</v>
      </c>
      <c r="AI37" s="795"/>
      <c r="AJ37" s="819"/>
      <c r="AK37" s="819"/>
      <c r="AL37" s="819" t="n">
        <f aca="false">0*1.3</f>
        <v>0</v>
      </c>
      <c r="AM37" s="819" t="n">
        <f aca="false">0*1.3</f>
        <v>0</v>
      </c>
      <c r="AN37" s="819" t="n">
        <f aca="false">(411.516)*1.3</f>
        <v>534.9708</v>
      </c>
      <c r="AO37" s="819" t="n">
        <f aca="false">(454.968)*1.3</f>
        <v>591.4584</v>
      </c>
      <c r="AP37" s="819" t="n">
        <f aca="false">(454.968)*1.3</f>
        <v>591.4584</v>
      </c>
      <c r="AQ37" s="819" t="n">
        <f aca="false">(609.409245924072)*1.3</f>
        <v>792.232019701294</v>
      </c>
      <c r="AR37" s="819" t="n">
        <f aca="false">(664.56)*1.3</f>
        <v>863.928</v>
      </c>
      <c r="AS37" s="819" t="n">
        <f aca="false">(664.56)*1.3</f>
        <v>863.928</v>
      </c>
      <c r="AT37" s="819"/>
    </row>
    <row r="38" customFormat="false" ht="14.25" hidden="true" customHeight="true" outlineLevel="0" collapsed="false">
      <c r="J38" s="839" t="n">
        <v>80</v>
      </c>
      <c r="K38" s="859" t="n">
        <v>0</v>
      </c>
      <c r="L38" s="860" t="n">
        <v>0</v>
      </c>
      <c r="M38" s="861" t="n">
        <v>534.9708</v>
      </c>
      <c r="N38" s="861" t="n">
        <v>591.4584</v>
      </c>
      <c r="O38" s="860" t="n">
        <v>591.4584</v>
      </c>
      <c r="P38" s="861" t="n">
        <v>792.232019701294</v>
      </c>
      <c r="Q38" s="861" t="n">
        <v>863.928</v>
      </c>
      <c r="R38" s="862" t="n">
        <v>863.928</v>
      </c>
      <c r="S38" s="795"/>
      <c r="T38" s="839" t="n">
        <v>80</v>
      </c>
      <c r="U38" s="863" t="s">
        <v>403</v>
      </c>
      <c r="V38" s="864" t="s">
        <v>403</v>
      </c>
      <c r="W38" s="865" t="n">
        <v>1.55</v>
      </c>
      <c r="X38" s="865" t="n">
        <v>1.5</v>
      </c>
      <c r="Y38" s="864" t="s">
        <v>403</v>
      </c>
      <c r="Z38" s="865" t="n">
        <v>1.45</v>
      </c>
      <c r="AA38" s="865" t="n">
        <v>1.4</v>
      </c>
      <c r="AB38" s="866" t="s">
        <v>403</v>
      </c>
      <c r="AC38" s="795"/>
      <c r="AD38" s="867" t="n">
        <v>1</v>
      </c>
      <c r="AE38" s="868" t="n">
        <v>3.92</v>
      </c>
      <c r="AF38" s="868" t="n">
        <v>4.5</v>
      </c>
      <c r="AG38" s="869" t="n">
        <v>5.6</v>
      </c>
      <c r="AH38" s="839" t="n">
        <v>80</v>
      </c>
      <c r="AI38" s="795"/>
      <c r="AJ38" s="819"/>
      <c r="AK38" s="819"/>
      <c r="AL38" s="819" t="n">
        <f aca="false">(325.74)*1.3</f>
        <v>423.462</v>
      </c>
      <c r="AM38" s="819" t="n">
        <f aca="false">(366)*1.3</f>
        <v>475.8</v>
      </c>
      <c r="AN38" s="819" t="n">
        <f aca="false">(484.8)*1.3</f>
        <v>630.24</v>
      </c>
      <c r="AO38" s="819" t="n">
        <f aca="false">(562.8)*1.3</f>
        <v>731.64</v>
      </c>
      <c r="AP38" s="819" t="n">
        <f aca="false">0*1.3</f>
        <v>0</v>
      </c>
      <c r="AQ38" s="819" t="n">
        <f aca="false">(698.4)*1.3</f>
        <v>907.92</v>
      </c>
      <c r="AR38" s="819" t="n">
        <f aca="false">(772.8)*1.3</f>
        <v>1004.64</v>
      </c>
      <c r="AS38" s="819" t="n">
        <f aca="false">0*1.3</f>
        <v>0</v>
      </c>
      <c r="AT38" s="819"/>
    </row>
    <row r="39" customFormat="false" ht="14.25" hidden="true" customHeight="true" outlineLevel="0" collapsed="false">
      <c r="J39" s="839" t="n">
        <v>90</v>
      </c>
      <c r="K39" s="562" t="n">
        <v>423.462</v>
      </c>
      <c r="L39" s="870" t="n">
        <v>475.8</v>
      </c>
      <c r="M39" s="871" t="n">
        <v>630.24</v>
      </c>
      <c r="N39" s="871" t="n">
        <v>731.64</v>
      </c>
      <c r="O39" s="870" t="n">
        <v>0</v>
      </c>
      <c r="P39" s="871" t="n">
        <v>907.92</v>
      </c>
      <c r="Q39" s="871" t="n">
        <v>1004.64</v>
      </c>
      <c r="R39" s="872" t="n">
        <v>0</v>
      </c>
      <c r="S39" s="795"/>
      <c r="T39" s="839" t="n">
        <v>90</v>
      </c>
      <c r="U39" s="873" t="n">
        <v>1.6</v>
      </c>
      <c r="V39" s="874" t="n">
        <v>1.55</v>
      </c>
      <c r="W39" s="874" t="n">
        <v>1.5</v>
      </c>
      <c r="X39" s="874" t="n">
        <v>1.45</v>
      </c>
      <c r="Y39" s="874" t="n">
        <v>1.45</v>
      </c>
      <c r="Z39" s="874" t="n">
        <v>1.4</v>
      </c>
      <c r="AA39" s="874" t="n">
        <v>1.3</v>
      </c>
      <c r="AB39" s="875" t="n">
        <v>1.3</v>
      </c>
      <c r="AC39" s="795"/>
      <c r="AD39" s="876" t="n">
        <v>1</v>
      </c>
      <c r="AE39" s="877" t="n">
        <v>3.51</v>
      </c>
      <c r="AF39" s="877" t="n">
        <v>3.96</v>
      </c>
      <c r="AG39" s="878" t="n">
        <v>4.93</v>
      </c>
      <c r="AH39" s="839" t="n">
        <v>90</v>
      </c>
      <c r="AI39" s="795"/>
      <c r="AJ39" s="819"/>
      <c r="AK39" s="819"/>
      <c r="AL39" s="819" t="n">
        <f aca="false">(403.9166501568)*1.3</f>
        <v>525.09164520384</v>
      </c>
      <c r="AM39" s="819" t="n">
        <f aca="false">(458.99619336)*1.3</f>
        <v>596.695051368</v>
      </c>
      <c r="AN39" s="819" t="n">
        <f aca="false">(579.6)*1.3</f>
        <v>753.48</v>
      </c>
      <c r="AO39" s="819" t="n">
        <f aca="false">(640.8)*1.3</f>
        <v>833.04</v>
      </c>
      <c r="AP39" s="819" t="n">
        <f aca="false">0*1.3</f>
        <v>0</v>
      </c>
      <c r="AQ39" s="819" t="n">
        <f aca="false">(858.3228815832)*1.3</f>
        <v>1115.81974605816</v>
      </c>
      <c r="AR39" s="819" t="n">
        <f aca="false">(936)*1.3</f>
        <v>1216.8</v>
      </c>
      <c r="AS39" s="819" t="n">
        <f aca="false">0*1.3</f>
        <v>0</v>
      </c>
      <c r="AT39" s="819"/>
    </row>
    <row r="40" customFormat="false" ht="14.25" hidden="true" customHeight="true" outlineLevel="0" collapsed="false">
      <c r="J40" s="839" t="n">
        <v>110</v>
      </c>
      <c r="K40" s="879" t="n">
        <v>525.09164520384</v>
      </c>
      <c r="L40" s="880" t="n">
        <v>596.695051368</v>
      </c>
      <c r="M40" s="880" t="n">
        <v>753.48</v>
      </c>
      <c r="N40" s="880" t="n">
        <v>833.04</v>
      </c>
      <c r="O40" s="880" t="n">
        <v>0</v>
      </c>
      <c r="P40" s="880" t="n">
        <v>1115.81974605816</v>
      </c>
      <c r="Q40" s="880" t="n">
        <v>1216.8</v>
      </c>
      <c r="R40" s="881" t="n">
        <v>0</v>
      </c>
      <c r="S40" s="795"/>
      <c r="T40" s="839" t="n">
        <v>110</v>
      </c>
      <c r="U40" s="882" t="n">
        <v>1.5</v>
      </c>
      <c r="V40" s="883" t="n">
        <v>1.3</v>
      </c>
      <c r="W40" s="883" t="n">
        <v>1.3</v>
      </c>
      <c r="X40" s="883" t="n">
        <v>1.3</v>
      </c>
      <c r="Y40" s="883" t="n">
        <v>1.3</v>
      </c>
      <c r="Z40" s="883" t="n">
        <v>1.3</v>
      </c>
      <c r="AA40" s="883" t="n">
        <v>1.3</v>
      </c>
      <c r="AB40" s="884" t="n">
        <v>1.3</v>
      </c>
      <c r="AC40" s="795"/>
      <c r="AD40" s="885" t="n">
        <v>1</v>
      </c>
      <c r="AE40" s="886" t="n">
        <v>3.41</v>
      </c>
      <c r="AF40" s="886" t="n">
        <v>3.96</v>
      </c>
      <c r="AG40" s="887" t="n">
        <v>4.93</v>
      </c>
      <c r="AH40" s="839" t="n">
        <v>110</v>
      </c>
      <c r="AI40" s="795"/>
      <c r="AJ40" s="819"/>
      <c r="AK40" s="819"/>
      <c r="AL40" s="819" t="n">
        <f aca="false">(438)*1.3</f>
        <v>569.4</v>
      </c>
      <c r="AM40" s="819" t="n">
        <f aca="false">(550.8)*1.3</f>
        <v>716.04</v>
      </c>
      <c r="AN40" s="819" t="n">
        <f aca="false">(915.6)*1.3</f>
        <v>1190.28</v>
      </c>
      <c r="AO40" s="819" t="n">
        <f aca="false">0*1.3</f>
        <v>0</v>
      </c>
      <c r="AP40" s="819" t="n">
        <f aca="false">(949.2)*1.3</f>
        <v>1233.96</v>
      </c>
      <c r="AQ40" s="819" t="n">
        <f aca="false">(1154.4)*1.3</f>
        <v>1500.72</v>
      </c>
      <c r="AR40" s="819" t="n">
        <f aca="false">(1240.8)*1.3</f>
        <v>1613.04</v>
      </c>
      <c r="AS40" s="819" t="n">
        <f aca="false">0*1.3</f>
        <v>0</v>
      </c>
      <c r="AT40" s="819"/>
    </row>
    <row r="41" customFormat="false" ht="14.25" hidden="true" customHeight="true" outlineLevel="0" collapsed="false">
      <c r="J41" s="839" t="n">
        <v>140</v>
      </c>
      <c r="K41" s="888" t="n">
        <f aca="false">K42*0.965</f>
        <v>549.471</v>
      </c>
      <c r="L41" s="888" t="n">
        <f aca="false">L42*0.965</f>
        <v>690.9786</v>
      </c>
      <c r="M41" s="888" t="n">
        <f aca="false">M42*0.965</f>
        <v>1148.6202</v>
      </c>
      <c r="N41" s="888" t="n">
        <f aca="false">N42*0.965</f>
        <v>0</v>
      </c>
      <c r="O41" s="888" t="n">
        <f aca="false">O42*0.965</f>
        <v>1190.7714</v>
      </c>
      <c r="P41" s="888" t="n">
        <f aca="false">P42*0.965</f>
        <v>1448.1948</v>
      </c>
      <c r="Q41" s="888" t="n">
        <f aca="false">Q42*0.965</f>
        <v>1556.5836</v>
      </c>
      <c r="R41" s="888" t="n">
        <f aca="false">R42*0.965</f>
        <v>0</v>
      </c>
      <c r="S41" s="795"/>
      <c r="T41" s="839"/>
      <c r="U41" s="889" t="n">
        <v>1.4</v>
      </c>
      <c r="V41" s="890" t="n">
        <v>1.35</v>
      </c>
      <c r="W41" s="890" t="n">
        <v>1.32</v>
      </c>
      <c r="X41" s="890"/>
      <c r="Y41" s="890" t="n">
        <v>1.3</v>
      </c>
      <c r="Z41" s="890" t="n">
        <v>1.28</v>
      </c>
      <c r="AA41" s="890"/>
      <c r="AB41" s="891" t="n">
        <v>1.25</v>
      </c>
      <c r="AC41" s="795"/>
      <c r="AD41" s="892" t="n">
        <v>1</v>
      </c>
      <c r="AE41" s="893" t="n">
        <v>3.41</v>
      </c>
      <c r="AF41" s="893" t="n">
        <v>3.96</v>
      </c>
      <c r="AG41" s="894" t="n">
        <v>4.93</v>
      </c>
      <c r="AH41" s="839" t="n">
        <v>140</v>
      </c>
      <c r="AI41" s="795"/>
      <c r="AJ41" s="819"/>
      <c r="AK41" s="819"/>
      <c r="AL41" s="819"/>
      <c r="AM41" s="819"/>
      <c r="AN41" s="819"/>
      <c r="AO41" s="819"/>
      <c r="AP41" s="819"/>
      <c r="AQ41" s="819"/>
      <c r="AR41" s="819"/>
      <c r="AS41" s="819"/>
      <c r="AT41" s="819"/>
    </row>
    <row r="42" customFormat="false" ht="14.25" hidden="true" customHeight="true" outlineLevel="0" collapsed="false">
      <c r="J42" s="839" t="n">
        <v>150</v>
      </c>
      <c r="K42" s="895" t="n">
        <v>569.4</v>
      </c>
      <c r="L42" s="896" t="n">
        <v>716.04</v>
      </c>
      <c r="M42" s="897" t="n">
        <v>1190.28</v>
      </c>
      <c r="N42" s="898" t="n">
        <v>0</v>
      </c>
      <c r="O42" s="896" t="n">
        <v>1233.96</v>
      </c>
      <c r="P42" s="898" t="n">
        <v>1500.72</v>
      </c>
      <c r="Q42" s="898" t="n">
        <v>1613.04</v>
      </c>
      <c r="R42" s="899" t="n">
        <v>0</v>
      </c>
      <c r="S42" s="795"/>
      <c r="T42" s="839" t="n">
        <v>150</v>
      </c>
      <c r="U42" s="900" t="n">
        <v>1.4</v>
      </c>
      <c r="V42" s="901" t="n">
        <v>1.35</v>
      </c>
      <c r="W42" s="901" t="n">
        <v>1.32</v>
      </c>
      <c r="X42" s="901"/>
      <c r="Y42" s="901" t="n">
        <v>1.3</v>
      </c>
      <c r="Z42" s="901" t="n">
        <v>1.28</v>
      </c>
      <c r="AA42" s="901"/>
      <c r="AB42" s="902" t="n">
        <v>1.25</v>
      </c>
      <c r="AC42" s="795"/>
      <c r="AD42" s="903" t="n">
        <v>1</v>
      </c>
      <c r="AE42" s="904" t="n">
        <v>3.41</v>
      </c>
      <c r="AF42" s="904" t="n">
        <v>3.96</v>
      </c>
      <c r="AG42" s="905" t="n">
        <v>4.93</v>
      </c>
      <c r="AH42" s="839" t="n">
        <v>150</v>
      </c>
      <c r="AI42" s="795"/>
      <c r="AJ42" s="819"/>
      <c r="AK42" s="819"/>
      <c r="AL42" s="819" t="n">
        <f aca="false">(607.86145056384)*1.3</f>
        <v>790.219885732992</v>
      </c>
      <c r="AM42" s="819" t="n">
        <f aca="false">(690.751648368)*1.3</f>
        <v>897.9771428784</v>
      </c>
      <c r="AN42" s="819" t="n">
        <f aca="false">(872.782763961056)*1.3</f>
        <v>1134.61759314937</v>
      </c>
      <c r="AO42" s="819" t="n">
        <f aca="false">(934.869396499123)*1.3</f>
        <v>1215.33021544886</v>
      </c>
      <c r="AP42" s="819" t="n">
        <f aca="false">(1183.606971288)*1.3</f>
        <v>1538.6890626744</v>
      </c>
      <c r="AQ42" s="819" t="n">
        <f aca="false">(1291.70558244816)*1.3</f>
        <v>1679.21725718261</v>
      </c>
      <c r="AR42" s="819" t="n">
        <f aca="false">(1350.7120818652)*1.3</f>
        <v>1755.92570642476</v>
      </c>
      <c r="AS42" s="819" t="n">
        <f aca="false">0*1.3</f>
        <v>0</v>
      </c>
      <c r="AT42" s="819"/>
    </row>
    <row r="43" customFormat="false" ht="14.25" hidden="true" customHeight="true" outlineLevel="0" collapsed="false">
      <c r="J43" s="839" t="n">
        <v>200</v>
      </c>
      <c r="K43" s="906" t="n">
        <v>790.219885732992</v>
      </c>
      <c r="L43" s="907" t="n">
        <v>897.9771428784</v>
      </c>
      <c r="M43" s="907" t="n">
        <v>1134.61759314937</v>
      </c>
      <c r="N43" s="907" t="n">
        <v>1215.33021544886</v>
      </c>
      <c r="O43" s="907" t="n">
        <v>1538.6890626744</v>
      </c>
      <c r="P43" s="907" t="n">
        <v>1679.21725718261</v>
      </c>
      <c r="Q43" s="907" t="n">
        <v>1755.92570642476</v>
      </c>
      <c r="R43" s="908" t="n">
        <v>0</v>
      </c>
      <c r="S43" s="795"/>
      <c r="T43" s="839" t="n">
        <v>200</v>
      </c>
      <c r="U43" s="909"/>
      <c r="V43" s="910"/>
      <c r="W43" s="910"/>
      <c r="X43" s="910"/>
      <c r="Y43" s="910"/>
      <c r="Z43" s="910"/>
      <c r="AA43" s="910"/>
      <c r="AB43" s="911"/>
      <c r="AC43" s="795"/>
      <c r="AD43" s="903" t="n">
        <v>1</v>
      </c>
      <c r="AE43" s="904" t="n">
        <v>2.73</v>
      </c>
      <c r="AF43" s="904" t="n">
        <v>3.11</v>
      </c>
      <c r="AG43" s="905" t="n">
        <v>3.89</v>
      </c>
      <c r="AH43" s="839" t="n">
        <v>150.16</v>
      </c>
      <c r="AI43" s="795"/>
      <c r="AJ43" s="819"/>
      <c r="AK43" s="819"/>
      <c r="AL43" s="819" t="n">
        <f aca="false">(762.311726500247)*1.3</f>
        <v>991.005244450321</v>
      </c>
      <c r="AM43" s="819" t="n">
        <f aca="false">(866.263325568462)*1.3</f>
        <v>1126.142323239</v>
      </c>
      <c r="AN43" s="819" t="n">
        <f aca="false">(1094.54635597908)*1.3</f>
        <v>1422.9102627728</v>
      </c>
      <c r="AO43" s="819" t="n">
        <f aca="false">(1172.40845432202)*1.3</f>
        <v>1524.13099061863</v>
      </c>
      <c r="AP43" s="819" t="n">
        <f aca="false">(1475.90124576649)*1.3</f>
        <v>1918.67161949644</v>
      </c>
      <c r="AQ43" s="819" t="n">
        <f aca="false">(1619.91241881302)*1.3</f>
        <v>2105.88614445693</v>
      </c>
      <c r="AR43" s="819" t="n">
        <f aca="false">(1693.91175929369)*1.3</f>
        <v>2202.0852870818</v>
      </c>
      <c r="AS43" s="819" t="n">
        <f aca="false">0*1.3</f>
        <v>0</v>
      </c>
      <c r="AT43" s="819"/>
    </row>
    <row r="44" customFormat="false" ht="14.25" hidden="true" customHeight="true" outlineLevel="0" collapsed="false">
      <c r="J44" s="839" t="n">
        <v>300</v>
      </c>
      <c r="K44" s="912" t="n">
        <v>991.005244450321</v>
      </c>
      <c r="L44" s="913" t="n">
        <v>1126.142323239</v>
      </c>
      <c r="M44" s="913" t="n">
        <v>1422.9102627728</v>
      </c>
      <c r="N44" s="913" t="n">
        <v>1524.13099061863</v>
      </c>
      <c r="O44" s="913" t="n">
        <v>1918.67161949644</v>
      </c>
      <c r="P44" s="913" t="n">
        <v>2105.88614445693</v>
      </c>
      <c r="Q44" s="913" t="n">
        <v>2202.0852870818</v>
      </c>
      <c r="R44" s="914" t="n">
        <v>0</v>
      </c>
      <c r="S44" s="795"/>
      <c r="T44" s="839" t="n">
        <v>300</v>
      </c>
      <c r="U44" s="915"/>
      <c r="V44" s="916"/>
      <c r="W44" s="916"/>
      <c r="X44" s="916"/>
      <c r="Y44" s="916"/>
      <c r="Z44" s="916"/>
      <c r="AA44" s="916"/>
      <c r="AB44" s="917"/>
      <c r="AC44" s="795"/>
      <c r="AD44" s="903" t="n">
        <v>1</v>
      </c>
      <c r="AE44" s="918" t="n">
        <v>2.73</v>
      </c>
      <c r="AF44" s="918" t="n">
        <v>2.83</v>
      </c>
      <c r="AG44" s="919" t="n">
        <v>3.66</v>
      </c>
      <c r="AH44" s="762" t="s">
        <v>404</v>
      </c>
      <c r="AI44" s="795"/>
      <c r="AJ44" s="819"/>
      <c r="AK44" s="819"/>
      <c r="AL44" s="819" t="n">
        <f aca="false">(956.005957970772)*1.3</f>
        <v>1242.807745362</v>
      </c>
      <c r="AM44" s="819" t="n">
        <f aca="false">(1086.37040678497)*1.3</f>
        <v>1412.28152882046</v>
      </c>
      <c r="AN44" s="819" t="n">
        <f aca="false">(1372.65740669524)*1.3</f>
        <v>1784.45462870381</v>
      </c>
      <c r="AO44" s="819" t="n">
        <f aca="false">(1470.30332676745)*1.3</f>
        <v>1911.39432479769</v>
      </c>
      <c r="AP44" s="819" t="n">
        <f aca="false">(1840.37821683719)*1.3</f>
        <v>2392.49168188835</v>
      </c>
      <c r="AQ44" s="819" t="n">
        <f aca="false">(2031.51266068789)*1.3</f>
        <v>2640.96645889426</v>
      </c>
      <c r="AR44" s="819" t="n">
        <f aca="false">(2124.31434263263)*1.3</f>
        <v>2761.60864542242</v>
      </c>
      <c r="AS44" s="819" t="n">
        <f aca="false">0*1.3</f>
        <v>0</v>
      </c>
      <c r="AT44" s="819"/>
    </row>
    <row r="45" customFormat="false" ht="14.25" hidden="true" customHeight="true" outlineLevel="0" collapsed="false">
      <c r="J45" s="839" t="n">
        <v>400</v>
      </c>
      <c r="K45" s="920" t="n">
        <v>1242.807745362</v>
      </c>
      <c r="L45" s="921" t="n">
        <v>1412.28152882046</v>
      </c>
      <c r="M45" s="921" t="n">
        <v>1784.45462870381</v>
      </c>
      <c r="N45" s="921" t="n">
        <v>1911.39432479769</v>
      </c>
      <c r="O45" s="921" t="n">
        <v>2392.49168188835</v>
      </c>
      <c r="P45" s="921" t="n">
        <v>2640.96645889426</v>
      </c>
      <c r="Q45" s="921" t="n">
        <v>2761.60864542242</v>
      </c>
      <c r="R45" s="922" t="n">
        <v>0</v>
      </c>
      <c r="S45" s="795"/>
      <c r="T45" s="839" t="n">
        <v>400</v>
      </c>
      <c r="U45" s="923"/>
      <c r="V45" s="924"/>
      <c r="W45" s="924"/>
      <c r="X45" s="924"/>
      <c r="Y45" s="924"/>
      <c r="Z45" s="924"/>
      <c r="AA45" s="924"/>
      <c r="AB45" s="925"/>
      <c r="AC45" s="795"/>
      <c r="AD45" s="903" t="n">
        <v>1</v>
      </c>
      <c r="AE45" s="926" t="n">
        <v>3.41</v>
      </c>
      <c r="AF45" s="926" t="n">
        <v>3.86</v>
      </c>
      <c r="AG45" s="927" t="n">
        <v>4.63</v>
      </c>
      <c r="AH45" s="767" t="s">
        <v>406</v>
      </c>
      <c r="AI45" s="795"/>
      <c r="AJ45" s="819"/>
      <c r="AK45" s="819"/>
      <c r="AL45" s="819" t="n">
        <f aca="false">(1198.91556157941)*1.3</f>
        <v>1558.59023005323</v>
      </c>
      <c r="AM45" s="819" t="n">
        <f aca="false">(1362.40404724933)*1.3</f>
        <v>1771.12526142413</v>
      </c>
      <c r="AN45" s="819" t="n">
        <f aca="false">(1721.43312694132)*1.3</f>
        <v>2237.86306502372</v>
      </c>
      <c r="AO45" s="819" t="n">
        <f aca="false">(1843.88969964701)*1.3</f>
        <v>2397.05660954111</v>
      </c>
      <c r="AP45" s="819" t="n">
        <f aca="false">(2294.86355589452)*1.3</f>
        <v>2983.32262266288</v>
      </c>
      <c r="AQ45" s="819" t="n">
        <f aca="false">(2547.69556835625)*1.3</f>
        <v>3312.00423886313</v>
      </c>
      <c r="AR45" s="819" t="n">
        <f aca="false">(2664.0770403509)*1.3</f>
        <v>3463.30015245617</v>
      </c>
      <c r="AS45" s="819" t="n">
        <f aca="false">0*1.3</f>
        <v>0</v>
      </c>
      <c r="AT45" s="819"/>
    </row>
    <row r="46" customFormat="false" ht="14.25" hidden="true" customHeight="true" outlineLevel="0" collapsed="false">
      <c r="J46" s="839" t="n">
        <v>500</v>
      </c>
      <c r="K46" s="928" t="n">
        <v>1558.59023005323</v>
      </c>
      <c r="L46" s="929" t="n">
        <v>1771.12526142413</v>
      </c>
      <c r="M46" s="929" t="n">
        <v>2237.86306502372</v>
      </c>
      <c r="N46" s="929" t="n">
        <v>2397.05660954111</v>
      </c>
      <c r="O46" s="929" t="n">
        <v>2983.32262266288</v>
      </c>
      <c r="P46" s="929" t="n">
        <v>3312.00423886313</v>
      </c>
      <c r="Q46" s="929" t="n">
        <v>3463.30015245617</v>
      </c>
      <c r="R46" s="930" t="n">
        <v>0</v>
      </c>
      <c r="S46" s="795"/>
      <c r="T46" s="839" t="n">
        <v>500</v>
      </c>
      <c r="U46" s="931"/>
      <c r="V46" s="932"/>
      <c r="W46" s="932"/>
      <c r="X46" s="932"/>
      <c r="Y46" s="932"/>
      <c r="Z46" s="932"/>
      <c r="AA46" s="932"/>
      <c r="AB46" s="933"/>
      <c r="AC46" s="795"/>
      <c r="AD46" s="934"/>
      <c r="AE46" s="934"/>
      <c r="AF46" s="934"/>
      <c r="AG46" s="934"/>
      <c r="AH46" s="934"/>
      <c r="AI46" s="795"/>
      <c r="AJ46" s="819"/>
      <c r="AK46" s="819"/>
      <c r="AL46" s="819" t="n">
        <f aca="false">(1503.54557083338)*1.3</f>
        <v>1954.60924208339</v>
      </c>
      <c r="AM46" s="819" t="n">
        <f aca="false">(1708.57451231066)*1.3</f>
        <v>2221.14686600386</v>
      </c>
      <c r="AN46" s="819" t="n">
        <f aca="false">(2158.82855844227)*1.3</f>
        <v>2806.47712597495</v>
      </c>
      <c r="AO46" s="819" t="n">
        <f aca="false">(2312.39987189533)*1.3</f>
        <v>3006.11983346393</v>
      </c>
      <c r="AP46" s="819" t="n">
        <f aca="false">(2861.58502203068)*1.3</f>
        <v>3720.06052863988</v>
      </c>
      <c r="AQ46" s="819" t="n">
        <f aca="false">(3195.03433802093)*1.3</f>
        <v>4153.54463942721</v>
      </c>
      <c r="AR46" s="819" t="n">
        <f aca="false">(3340.98694081649)*1.3</f>
        <v>4343.28302306144</v>
      </c>
      <c r="AS46" s="819" t="n">
        <f aca="false">0*1.3</f>
        <v>0</v>
      </c>
      <c r="AT46" s="819"/>
    </row>
    <row r="47" customFormat="false" ht="14.25" hidden="true" customHeight="true" outlineLevel="0" collapsed="false">
      <c r="J47" s="823" t="n">
        <v>600</v>
      </c>
      <c r="K47" s="946" t="n">
        <v>1954.60924208339</v>
      </c>
      <c r="L47" s="947" t="n">
        <v>2221.14686600386</v>
      </c>
      <c r="M47" s="947" t="n">
        <v>2806.47712597495</v>
      </c>
      <c r="N47" s="947" t="n">
        <v>3006.11983346393</v>
      </c>
      <c r="O47" s="947" t="n">
        <v>3720.06052863988</v>
      </c>
      <c r="P47" s="947" t="n">
        <v>4153.54463942721</v>
      </c>
      <c r="Q47" s="947" t="n">
        <v>4343.28302306144</v>
      </c>
      <c r="R47" s="948" t="n">
        <v>0</v>
      </c>
      <c r="S47" s="795"/>
      <c r="T47" s="823" t="n">
        <v>600</v>
      </c>
      <c r="U47" s="949"/>
      <c r="V47" s="950"/>
      <c r="W47" s="950"/>
      <c r="X47" s="950"/>
      <c r="Y47" s="950"/>
      <c r="Z47" s="950"/>
      <c r="AA47" s="950"/>
      <c r="AB47" s="951"/>
      <c r="AC47" s="795"/>
      <c r="AD47" s="934"/>
      <c r="AE47" s="934"/>
      <c r="AF47" s="934"/>
      <c r="AG47" s="934"/>
      <c r="AH47" s="934"/>
      <c r="AI47" s="795"/>
      <c r="AJ47" s="819"/>
      <c r="AK47" s="819"/>
      <c r="AL47" s="819"/>
      <c r="AM47" s="819"/>
      <c r="AN47" s="819"/>
      <c r="AO47" s="819"/>
      <c r="AP47" s="819"/>
      <c r="AQ47" s="819"/>
      <c r="AR47" s="819"/>
      <c r="AS47" s="819"/>
      <c r="AT47" s="819"/>
    </row>
    <row r="48" customFormat="false" ht="14.25" hidden="true" customHeight="true" outlineLevel="0" collapsed="false">
      <c r="J48" s="809"/>
      <c r="K48" s="795"/>
      <c r="L48" s="952"/>
      <c r="M48" s="952"/>
      <c r="N48" s="952"/>
      <c r="O48" s="952"/>
      <c r="P48" s="952"/>
      <c r="Q48" s="952"/>
      <c r="R48" s="952"/>
      <c r="S48" s="795"/>
      <c r="T48" s="809"/>
      <c r="U48" s="953"/>
      <c r="V48" s="953"/>
      <c r="W48" s="953"/>
      <c r="X48" s="953"/>
      <c r="Y48" s="953"/>
      <c r="Z48" s="953"/>
      <c r="AA48" s="953"/>
      <c r="AB48" s="953"/>
      <c r="AC48" s="795"/>
      <c r="AD48" s="934"/>
      <c r="AE48" s="934"/>
      <c r="AF48" s="934"/>
      <c r="AG48" s="934"/>
      <c r="AH48" s="934"/>
      <c r="AI48" s="795"/>
      <c r="AJ48" s="795"/>
      <c r="AK48" s="952"/>
      <c r="AL48" s="819"/>
      <c r="AM48" s="819"/>
      <c r="AN48" s="819"/>
      <c r="AO48" s="819"/>
      <c r="AP48" s="819"/>
      <c r="AQ48" s="819"/>
      <c r="AR48" s="819"/>
      <c r="AS48" s="819"/>
      <c r="AT48" s="819"/>
    </row>
    <row r="49" customFormat="false" ht="21.75" hidden="true" customHeight="true" outlineLevel="0" collapsed="false">
      <c r="J49" s="942" t="s">
        <v>408</v>
      </c>
      <c r="K49" s="942"/>
      <c r="L49" s="942"/>
      <c r="M49" s="942"/>
      <c r="N49" s="942"/>
      <c r="O49" s="942"/>
      <c r="P49" s="942"/>
      <c r="Q49" s="942"/>
      <c r="R49" s="942"/>
      <c r="S49" s="942"/>
      <c r="T49" s="942"/>
      <c r="U49" s="942"/>
      <c r="V49" s="942"/>
      <c r="W49" s="942"/>
      <c r="X49" s="942"/>
      <c r="Y49" s="942"/>
      <c r="Z49" s="942"/>
      <c r="AA49" s="942"/>
      <c r="AB49" s="942"/>
      <c r="AC49" s="795"/>
      <c r="AD49" s="934"/>
      <c r="AE49" s="934"/>
      <c r="AF49" s="934"/>
      <c r="AG49" s="934"/>
      <c r="AH49" s="934"/>
      <c r="AI49" s="795"/>
      <c r="AJ49" s="795"/>
      <c r="AK49" s="952"/>
      <c r="AL49" s="819"/>
      <c r="AM49" s="819"/>
      <c r="AN49" s="819"/>
      <c r="AO49" s="819"/>
      <c r="AP49" s="819"/>
      <c r="AQ49" s="819"/>
      <c r="AR49" s="819"/>
      <c r="AS49" s="819"/>
      <c r="AT49" s="819"/>
    </row>
    <row r="50" customFormat="false" ht="14.25" hidden="true" customHeight="true" outlineLevel="0" collapsed="false">
      <c r="J50" s="943" t="s">
        <v>235</v>
      </c>
      <c r="K50" s="943"/>
      <c r="L50" s="943"/>
      <c r="M50" s="943"/>
      <c r="N50" s="943"/>
      <c r="O50" s="943"/>
      <c r="P50" s="943"/>
      <c r="Q50" s="943"/>
      <c r="R50" s="943"/>
      <c r="S50" s="795"/>
      <c r="T50" s="943" t="s">
        <v>236</v>
      </c>
      <c r="U50" s="943"/>
      <c r="V50" s="943"/>
      <c r="W50" s="943"/>
      <c r="X50" s="943"/>
      <c r="Y50" s="943"/>
      <c r="Z50" s="943"/>
      <c r="AA50" s="943"/>
      <c r="AB50" s="943"/>
      <c r="AC50" s="795"/>
      <c r="AD50" s="944"/>
      <c r="AE50" s="944"/>
      <c r="AF50" s="944"/>
      <c r="AG50" s="944"/>
      <c r="AH50" s="944"/>
      <c r="AI50" s="795"/>
      <c r="AJ50" s="795"/>
      <c r="AK50" s="952" t="n">
        <v>563</v>
      </c>
      <c r="AL50" s="819"/>
      <c r="AM50" s="819"/>
      <c r="AN50" s="819"/>
      <c r="AO50" s="819"/>
      <c r="AP50" s="819"/>
      <c r="AQ50" s="819"/>
      <c r="AR50" s="819"/>
      <c r="AS50" s="819"/>
      <c r="AT50" s="819"/>
    </row>
    <row r="51" customFormat="false" ht="14.25" hidden="true" customHeight="true" outlineLevel="0" collapsed="false">
      <c r="J51" s="811" t="s">
        <v>124</v>
      </c>
      <c r="K51" s="812" t="n">
        <v>160</v>
      </c>
      <c r="L51" s="813" t="n">
        <v>200</v>
      </c>
      <c r="M51" s="813" t="n">
        <v>260</v>
      </c>
      <c r="N51" s="814" t="n">
        <v>300</v>
      </c>
      <c r="O51" s="814"/>
      <c r="P51" s="813" t="n">
        <v>360</v>
      </c>
      <c r="Q51" s="815" t="n">
        <v>400</v>
      </c>
      <c r="R51" s="815"/>
      <c r="S51" s="795"/>
      <c r="T51" s="816" t="s">
        <v>124</v>
      </c>
      <c r="U51" s="812" t="n">
        <v>160</v>
      </c>
      <c r="V51" s="813" t="n">
        <v>200</v>
      </c>
      <c r="W51" s="813" t="n">
        <v>260</v>
      </c>
      <c r="X51" s="814" t="n">
        <v>300</v>
      </c>
      <c r="Y51" s="814"/>
      <c r="Z51" s="813" t="n">
        <v>360</v>
      </c>
      <c r="AA51" s="815" t="n">
        <v>400</v>
      </c>
      <c r="AB51" s="815"/>
      <c r="AC51" s="795"/>
      <c r="AD51" s="817" t="s">
        <v>401</v>
      </c>
      <c r="AE51" s="817"/>
      <c r="AF51" s="817"/>
      <c r="AG51" s="817"/>
      <c r="AH51" s="818" t="s">
        <v>237</v>
      </c>
      <c r="AI51" s="819"/>
      <c r="AJ51" s="795"/>
      <c r="AK51" s="952" t="n">
        <v>641</v>
      </c>
      <c r="AL51" s="819"/>
      <c r="AM51" s="819"/>
      <c r="AN51" s="819"/>
      <c r="AO51" s="819"/>
      <c r="AP51" s="819"/>
      <c r="AQ51" s="819"/>
      <c r="AR51" s="819"/>
      <c r="AS51" s="819"/>
      <c r="AT51" s="819"/>
    </row>
    <row r="52" customFormat="false" ht="14.25" hidden="true" customHeight="true" outlineLevel="0" collapsed="false">
      <c r="J52" s="820" t="s">
        <v>237</v>
      </c>
      <c r="K52" s="812"/>
      <c r="L52" s="813"/>
      <c r="M52" s="813"/>
      <c r="N52" s="821" t="n">
        <v>1</v>
      </c>
      <c r="O52" s="821" t="n">
        <v>2</v>
      </c>
      <c r="P52" s="813"/>
      <c r="Q52" s="821" t="n">
        <v>1</v>
      </c>
      <c r="R52" s="822" t="n">
        <v>2</v>
      </c>
      <c r="S52" s="795"/>
      <c r="T52" s="823" t="s">
        <v>237</v>
      </c>
      <c r="U52" s="812"/>
      <c r="V52" s="813"/>
      <c r="W52" s="813"/>
      <c r="X52" s="821" t="n">
        <v>1</v>
      </c>
      <c r="Y52" s="821" t="n">
        <v>2</v>
      </c>
      <c r="Z52" s="813"/>
      <c r="AA52" s="821" t="n">
        <v>1</v>
      </c>
      <c r="AB52" s="822" t="n">
        <v>2</v>
      </c>
      <c r="AC52" s="795"/>
      <c r="AD52" s="824" t="n">
        <v>0</v>
      </c>
      <c r="AE52" s="825" t="n">
        <v>1</v>
      </c>
      <c r="AF52" s="825" t="n">
        <v>2</v>
      </c>
      <c r="AG52" s="826" t="n">
        <v>3</v>
      </c>
      <c r="AH52" s="827" t="s">
        <v>402</v>
      </c>
      <c r="AI52" s="819"/>
      <c r="AJ52" s="795"/>
      <c r="AK52" s="952" t="n">
        <v>719</v>
      </c>
      <c r="AL52" s="819"/>
      <c r="AM52" s="819"/>
      <c r="AN52" s="819"/>
      <c r="AO52" s="819"/>
      <c r="AP52" s="819"/>
      <c r="AQ52" s="819"/>
      <c r="AR52" s="819"/>
      <c r="AS52" s="819"/>
      <c r="AT52" s="819"/>
    </row>
    <row r="53" customFormat="false" ht="14.25" hidden="true" customHeight="true" outlineLevel="0" collapsed="false">
      <c r="J53" s="828" t="n">
        <v>65</v>
      </c>
      <c r="K53" s="954"/>
      <c r="L53" s="955"/>
      <c r="M53" s="955"/>
      <c r="N53" s="955"/>
      <c r="O53" s="955"/>
      <c r="P53" s="955"/>
      <c r="Q53" s="955"/>
      <c r="R53" s="956"/>
      <c r="S53" s="795"/>
      <c r="T53" s="828" t="n">
        <v>65</v>
      </c>
      <c r="U53" s="957"/>
      <c r="V53" s="958"/>
      <c r="W53" s="959"/>
      <c r="X53" s="959"/>
      <c r="Y53" s="958"/>
      <c r="Z53" s="959"/>
      <c r="AA53" s="959"/>
      <c r="AB53" s="960"/>
      <c r="AC53" s="795"/>
      <c r="AD53" s="836" t="n">
        <v>1</v>
      </c>
      <c r="AE53" s="837" t="n">
        <v>5.12</v>
      </c>
      <c r="AF53" s="837" t="n">
        <v>5.66</v>
      </c>
      <c r="AG53" s="838" t="n">
        <v>6.53</v>
      </c>
      <c r="AH53" s="828" t="n">
        <v>65</v>
      </c>
      <c r="AI53" s="819"/>
      <c r="AJ53" s="795"/>
      <c r="AK53" s="952"/>
      <c r="AL53" s="819"/>
      <c r="AM53" s="819"/>
      <c r="AN53" s="819"/>
      <c r="AO53" s="819"/>
      <c r="AP53" s="819"/>
      <c r="AQ53" s="819"/>
      <c r="AR53" s="819"/>
      <c r="AS53" s="819"/>
      <c r="AT53" s="819"/>
    </row>
    <row r="54" customFormat="false" ht="14.25" hidden="true" customHeight="true" outlineLevel="0" collapsed="false">
      <c r="J54" s="839" t="n">
        <v>70</v>
      </c>
      <c r="K54" s="961"/>
      <c r="L54" s="962"/>
      <c r="M54" s="962"/>
      <c r="N54" s="962"/>
      <c r="O54" s="962"/>
      <c r="P54" s="962"/>
      <c r="Q54" s="962"/>
      <c r="R54" s="963"/>
      <c r="S54" s="795"/>
      <c r="T54" s="839" t="n">
        <v>70</v>
      </c>
      <c r="U54" s="964"/>
      <c r="V54" s="965"/>
      <c r="W54" s="966"/>
      <c r="X54" s="966"/>
      <c r="Y54" s="965"/>
      <c r="Z54" s="966"/>
      <c r="AA54" s="966"/>
      <c r="AB54" s="967"/>
      <c r="AC54" s="795"/>
      <c r="AD54" s="847" t="n">
        <v>1</v>
      </c>
      <c r="AE54" s="848" t="n">
        <v>5.12</v>
      </c>
      <c r="AF54" s="848" t="n">
        <v>5.66</v>
      </c>
      <c r="AG54" s="849" t="n">
        <v>6.53</v>
      </c>
      <c r="AH54" s="839" t="n">
        <v>70</v>
      </c>
      <c r="AI54" s="819"/>
      <c r="AJ54" s="795"/>
      <c r="AK54" s="952"/>
      <c r="AL54" s="819"/>
      <c r="AM54" s="819"/>
      <c r="AN54" s="819"/>
      <c r="AO54" s="819"/>
      <c r="AP54" s="819"/>
      <c r="AQ54" s="819"/>
      <c r="AR54" s="819"/>
      <c r="AS54" s="819"/>
      <c r="AT54" s="819"/>
    </row>
    <row r="55" customFormat="false" ht="14.25" hidden="true" customHeight="true" outlineLevel="0" collapsed="false">
      <c r="J55" s="839" t="n">
        <v>75</v>
      </c>
      <c r="K55" s="968"/>
      <c r="L55" s="969"/>
      <c r="M55" s="969"/>
      <c r="N55" s="969"/>
      <c r="O55" s="969"/>
      <c r="P55" s="969"/>
      <c r="Q55" s="969"/>
      <c r="R55" s="970"/>
      <c r="S55" s="795"/>
      <c r="T55" s="839" t="n">
        <v>75</v>
      </c>
      <c r="U55" s="971"/>
      <c r="V55" s="972"/>
      <c r="W55" s="972"/>
      <c r="X55" s="972"/>
      <c r="Y55" s="972"/>
      <c r="Z55" s="972"/>
      <c r="AA55" s="972"/>
      <c r="AB55" s="973"/>
      <c r="AC55" s="795"/>
      <c r="AD55" s="856" t="n">
        <v>1</v>
      </c>
      <c r="AE55" s="857" t="n">
        <v>4.6</v>
      </c>
      <c r="AF55" s="857" t="n">
        <v>5</v>
      </c>
      <c r="AG55" s="858" t="n">
        <v>6.53</v>
      </c>
      <c r="AH55" s="839" t="n">
        <v>75</v>
      </c>
      <c r="AI55" s="819"/>
      <c r="AJ55" s="795"/>
      <c r="AK55" s="952"/>
      <c r="AL55" s="819"/>
      <c r="AM55" s="819"/>
      <c r="AN55" s="819"/>
      <c r="AO55" s="819"/>
      <c r="AP55" s="819"/>
      <c r="AQ55" s="819"/>
      <c r="AR55" s="819"/>
      <c r="AS55" s="819"/>
      <c r="AT55" s="819"/>
    </row>
    <row r="56" customFormat="false" ht="14.25" hidden="true" customHeight="true" outlineLevel="0" collapsed="false">
      <c r="J56" s="839" t="n">
        <v>80</v>
      </c>
      <c r="K56" s="961"/>
      <c r="L56" s="962"/>
      <c r="M56" s="974"/>
      <c r="N56" s="974"/>
      <c r="O56" s="962"/>
      <c r="P56" s="974"/>
      <c r="Q56" s="974"/>
      <c r="R56" s="963"/>
      <c r="S56" s="795"/>
      <c r="T56" s="839" t="n">
        <v>80</v>
      </c>
      <c r="U56" s="964"/>
      <c r="V56" s="965"/>
      <c r="W56" s="975"/>
      <c r="X56" s="975"/>
      <c r="Y56" s="965"/>
      <c r="Z56" s="975"/>
      <c r="AA56" s="975"/>
      <c r="AB56" s="967"/>
      <c r="AC56" s="795"/>
      <c r="AD56" s="867" t="n">
        <v>1</v>
      </c>
      <c r="AE56" s="868" t="n">
        <v>3.92</v>
      </c>
      <c r="AF56" s="868" t="n">
        <v>4.5</v>
      </c>
      <c r="AG56" s="869" t="n">
        <v>5.6</v>
      </c>
      <c r="AH56" s="839" t="n">
        <v>80</v>
      </c>
      <c r="AI56" s="819"/>
      <c r="AJ56" s="795"/>
      <c r="AK56" s="952"/>
      <c r="AL56" s="819"/>
      <c r="AM56" s="819"/>
      <c r="AN56" s="819"/>
      <c r="AO56" s="819"/>
      <c r="AP56" s="819"/>
      <c r="AQ56" s="819"/>
      <c r="AR56" s="819"/>
      <c r="AS56" s="819"/>
      <c r="AT56" s="819"/>
    </row>
    <row r="57" customFormat="false" ht="14.25" hidden="true" customHeight="true" outlineLevel="0" collapsed="false">
      <c r="J57" s="839" t="n">
        <v>90</v>
      </c>
      <c r="K57" s="562" t="n">
        <f aca="false">K64*1.2</f>
        <v>0</v>
      </c>
      <c r="L57" s="562" t="n">
        <f aca="false">L64*1.2</f>
        <v>0</v>
      </c>
      <c r="M57" s="562" t="n">
        <f aca="false">M64*1.2</f>
        <v>580.8</v>
      </c>
      <c r="N57" s="562" t="n">
        <f aca="false">N64*1.2</f>
        <v>675.36</v>
      </c>
      <c r="O57" s="562" t="n">
        <f aca="false">O64*1.2</f>
        <v>0</v>
      </c>
      <c r="P57" s="562" t="n">
        <f aca="false">P64*1.2</f>
        <v>722.6352</v>
      </c>
      <c r="Q57" s="562" t="n">
        <f aca="false">Q64*1.2</f>
        <v>776.664</v>
      </c>
      <c r="R57" s="562" t="n">
        <f aca="false">R64*1.2</f>
        <v>0</v>
      </c>
      <c r="S57" s="795"/>
      <c r="T57" s="839" t="n">
        <v>90</v>
      </c>
      <c r="U57" s="873" t="n">
        <v>1.6</v>
      </c>
      <c r="V57" s="874" t="n">
        <v>1.55</v>
      </c>
      <c r="W57" s="874" t="n">
        <v>1.5</v>
      </c>
      <c r="X57" s="874" t="n">
        <v>1.45</v>
      </c>
      <c r="Y57" s="874" t="n">
        <v>1.45</v>
      </c>
      <c r="Z57" s="874" t="n">
        <v>1.4</v>
      </c>
      <c r="AA57" s="874" t="n">
        <v>1.3</v>
      </c>
      <c r="AB57" s="875" t="n">
        <v>1.3</v>
      </c>
      <c r="AC57" s="795"/>
      <c r="AD57" s="876" t="n">
        <v>1</v>
      </c>
      <c r="AE57" s="877" t="n">
        <v>3.51</v>
      </c>
      <c r="AF57" s="877" t="n">
        <v>3.96</v>
      </c>
      <c r="AG57" s="878" t="n">
        <v>4.93</v>
      </c>
      <c r="AH57" s="839" t="n">
        <v>90</v>
      </c>
      <c r="AI57" s="819"/>
      <c r="AJ57" s="795"/>
      <c r="AK57" s="952"/>
      <c r="AL57" s="819"/>
      <c r="AM57" s="819"/>
      <c r="AN57" s="819"/>
      <c r="AO57" s="819"/>
      <c r="AP57" s="819"/>
      <c r="AQ57" s="819"/>
      <c r="AR57" s="819"/>
      <c r="AS57" s="819"/>
      <c r="AT57" s="819"/>
    </row>
    <row r="58" customFormat="false" ht="14.25" hidden="true" customHeight="true" outlineLevel="0" collapsed="false">
      <c r="J58" s="839" t="n">
        <v>110</v>
      </c>
      <c r="K58" s="879" t="n">
        <f aca="false">K65*1.2</f>
        <v>0</v>
      </c>
      <c r="L58" s="879" t="n">
        <f aca="false">L65*1.2</f>
        <v>0</v>
      </c>
      <c r="M58" s="879" t="n">
        <f aca="false">M65*1.2</f>
        <v>637.2</v>
      </c>
      <c r="N58" s="879" t="n">
        <f aca="false">N65*1.2</f>
        <v>768.96</v>
      </c>
      <c r="O58" s="879" t="n">
        <f aca="false">O65*1.2</f>
        <v>0</v>
      </c>
      <c r="P58" s="879" t="n">
        <f aca="false">P65*1.2</f>
        <v>822.7872</v>
      </c>
      <c r="Q58" s="879" t="n">
        <f aca="false">Q65*1.2</f>
        <v>884.304</v>
      </c>
      <c r="R58" s="879" t="n">
        <f aca="false">R65*1.2</f>
        <v>0</v>
      </c>
      <c r="S58" s="795"/>
      <c r="T58" s="839" t="n">
        <v>110</v>
      </c>
      <c r="U58" s="882" t="n">
        <v>1.5</v>
      </c>
      <c r="V58" s="883" t="n">
        <v>1.3</v>
      </c>
      <c r="W58" s="883" t="n">
        <v>1.3</v>
      </c>
      <c r="X58" s="883" t="n">
        <v>1.3</v>
      </c>
      <c r="Y58" s="883" t="n">
        <v>1.3</v>
      </c>
      <c r="Z58" s="883" t="n">
        <v>1.3</v>
      </c>
      <c r="AA58" s="883" t="n">
        <v>1.3</v>
      </c>
      <c r="AB58" s="884" t="n">
        <v>1.3</v>
      </c>
      <c r="AC58" s="795"/>
      <c r="AD58" s="885" t="n">
        <v>1</v>
      </c>
      <c r="AE58" s="886" t="n">
        <v>3.41</v>
      </c>
      <c r="AF58" s="886" t="n">
        <v>3.96</v>
      </c>
      <c r="AG58" s="887" t="n">
        <v>4.93</v>
      </c>
      <c r="AH58" s="839" t="n">
        <v>110</v>
      </c>
      <c r="AI58" s="819"/>
      <c r="AJ58" s="795"/>
      <c r="AK58" s="952"/>
      <c r="AL58" s="819"/>
      <c r="AM58" s="819"/>
      <c r="AN58" s="819"/>
      <c r="AO58" s="819"/>
      <c r="AP58" s="819"/>
      <c r="AQ58" s="819"/>
      <c r="AR58" s="819"/>
      <c r="AS58" s="819"/>
      <c r="AT58" s="819"/>
    </row>
    <row r="59" customFormat="false" ht="14.25" hidden="true" customHeight="true" outlineLevel="0" collapsed="false">
      <c r="J59" s="839" t="n">
        <v>150</v>
      </c>
      <c r="K59" s="895" t="n">
        <f aca="false">K67*1.2</f>
        <v>0</v>
      </c>
      <c r="L59" s="895" t="n">
        <f aca="false">L67*1.2</f>
        <v>660.96</v>
      </c>
      <c r="M59" s="895" t="n">
        <f aca="false">M67*1.2</f>
        <v>684.0936</v>
      </c>
      <c r="N59" s="895" t="n">
        <f aca="false">N67*1.2</f>
        <v>862.8</v>
      </c>
      <c r="O59" s="895" t="n">
        <f aca="false">O67*1.2</f>
        <v>0</v>
      </c>
      <c r="P59" s="895" t="n">
        <f aca="false">P67*1.2</f>
        <v>923.196</v>
      </c>
      <c r="Q59" s="895" t="n">
        <f aca="false">Q67*1.2</f>
        <v>0</v>
      </c>
      <c r="R59" s="895" t="n">
        <f aca="false">R67*1.2</f>
        <v>0</v>
      </c>
      <c r="S59" s="795"/>
      <c r="T59" s="839" t="n">
        <v>150</v>
      </c>
      <c r="U59" s="900" t="n">
        <v>1.4</v>
      </c>
      <c r="V59" s="901" t="n">
        <v>1.35</v>
      </c>
      <c r="W59" s="901" t="n">
        <v>1.32</v>
      </c>
      <c r="X59" s="901"/>
      <c r="Y59" s="901" t="n">
        <v>1.3</v>
      </c>
      <c r="Z59" s="901" t="n">
        <v>1.28</v>
      </c>
      <c r="AA59" s="901"/>
      <c r="AB59" s="902" t="n">
        <v>1.25</v>
      </c>
      <c r="AC59" s="795"/>
      <c r="AD59" s="903" t="n">
        <v>1</v>
      </c>
      <c r="AE59" s="904" t="n">
        <v>3.41</v>
      </c>
      <c r="AF59" s="904" t="n">
        <v>3.96</v>
      </c>
      <c r="AG59" s="905" t="n">
        <v>4.93</v>
      </c>
      <c r="AH59" s="839" t="n">
        <v>150</v>
      </c>
      <c r="AI59" s="819"/>
      <c r="AJ59" s="795"/>
      <c r="AK59" s="952"/>
      <c r="AL59" s="819"/>
      <c r="AM59" s="819"/>
      <c r="AN59" s="819"/>
      <c r="AO59" s="819"/>
      <c r="AP59" s="819"/>
      <c r="AQ59" s="819"/>
      <c r="AR59" s="819"/>
      <c r="AS59" s="819"/>
      <c r="AT59" s="819"/>
    </row>
    <row r="60" customFormat="false" ht="14.25" hidden="true" customHeight="true" outlineLevel="0" collapsed="false">
      <c r="J60" s="839" t="n">
        <v>200</v>
      </c>
      <c r="K60" s="906" t="n">
        <f aca="false">K88*1.2</f>
        <v>0</v>
      </c>
      <c r="L60" s="906" t="n">
        <f aca="false">L88*1.2</f>
        <v>0</v>
      </c>
      <c r="M60" s="906" t="n">
        <f aca="false">M88*1.2</f>
        <v>0</v>
      </c>
      <c r="N60" s="906" t="n">
        <f aca="false">N88*1.2</f>
        <v>0</v>
      </c>
      <c r="O60" s="906" t="n">
        <f aca="false">O88*1.2</f>
        <v>0</v>
      </c>
      <c r="P60" s="906" t="n">
        <f aca="false">P88*1.2</f>
        <v>0</v>
      </c>
      <c r="Q60" s="906" t="n">
        <f aca="false">Q88*1.2</f>
        <v>0</v>
      </c>
      <c r="R60" s="906" t="n">
        <f aca="false">R88*1.2</f>
        <v>0</v>
      </c>
      <c r="S60" s="795"/>
      <c r="T60" s="839" t="n">
        <v>200</v>
      </c>
      <c r="U60" s="909" t="n">
        <v>1.35</v>
      </c>
      <c r="V60" s="910" t="n">
        <v>1.3</v>
      </c>
      <c r="W60" s="910" t="n">
        <v>1.27</v>
      </c>
      <c r="X60" s="910"/>
      <c r="Y60" s="910" t="n">
        <v>1.28</v>
      </c>
      <c r="Z60" s="910" t="n">
        <v>1.26</v>
      </c>
      <c r="AA60" s="910"/>
      <c r="AB60" s="911" t="n">
        <v>1.2</v>
      </c>
      <c r="AC60" s="795"/>
      <c r="AD60" s="903" t="n">
        <v>1</v>
      </c>
      <c r="AE60" s="904" t="n">
        <v>2.73</v>
      </c>
      <c r="AF60" s="904" t="n">
        <v>3.11</v>
      </c>
      <c r="AG60" s="905" t="n">
        <v>3.89</v>
      </c>
      <c r="AH60" s="839" t="n">
        <v>150.16</v>
      </c>
      <c r="AI60" s="819"/>
      <c r="AJ60" s="795"/>
      <c r="AK60" s="952"/>
      <c r="AL60" s="819"/>
      <c r="AM60" s="819"/>
      <c r="AN60" s="819"/>
      <c r="AO60" s="819"/>
      <c r="AP60" s="819"/>
      <c r="AQ60" s="819"/>
      <c r="AR60" s="819"/>
      <c r="AS60" s="819"/>
      <c r="AT60" s="819"/>
    </row>
    <row r="61" customFormat="false" ht="14.25" hidden="true" customHeight="true" outlineLevel="0" collapsed="false">
      <c r="J61" s="839" t="n">
        <v>300</v>
      </c>
      <c r="K61" s="968"/>
      <c r="L61" s="969"/>
      <c r="M61" s="969"/>
      <c r="N61" s="969"/>
      <c r="O61" s="969"/>
      <c r="P61" s="969"/>
      <c r="Q61" s="969"/>
      <c r="R61" s="970"/>
      <c r="S61" s="795"/>
      <c r="T61" s="839" t="n">
        <v>300</v>
      </c>
      <c r="U61" s="971"/>
      <c r="V61" s="972"/>
      <c r="W61" s="972"/>
      <c r="X61" s="972"/>
      <c r="Y61" s="972"/>
      <c r="Z61" s="972"/>
      <c r="AA61" s="972"/>
      <c r="AB61" s="973"/>
      <c r="AC61" s="795"/>
      <c r="AD61" s="903" t="n">
        <v>1</v>
      </c>
      <c r="AE61" s="918" t="n">
        <v>2.73</v>
      </c>
      <c r="AF61" s="918" t="n">
        <v>2.83</v>
      </c>
      <c r="AG61" s="919" t="n">
        <v>3.66</v>
      </c>
      <c r="AH61" s="762" t="s">
        <v>404</v>
      </c>
      <c r="AI61" s="819"/>
      <c r="AJ61" s="795"/>
      <c r="AK61" s="952"/>
      <c r="AL61" s="819"/>
      <c r="AM61" s="819"/>
      <c r="AN61" s="819"/>
      <c r="AO61" s="819"/>
      <c r="AP61" s="819"/>
      <c r="AQ61" s="819"/>
      <c r="AR61" s="819"/>
      <c r="AS61" s="819"/>
      <c r="AT61" s="819"/>
    </row>
    <row r="62" customFormat="false" ht="14.25" hidden="true" customHeight="true" outlineLevel="0" collapsed="false">
      <c r="J62" s="839" t="n">
        <v>400</v>
      </c>
      <c r="K62" s="968"/>
      <c r="L62" s="969"/>
      <c r="M62" s="969"/>
      <c r="N62" s="969"/>
      <c r="O62" s="969"/>
      <c r="P62" s="969"/>
      <c r="Q62" s="969"/>
      <c r="R62" s="970"/>
      <c r="S62" s="795"/>
      <c r="T62" s="839" t="n">
        <v>400</v>
      </c>
      <c r="U62" s="971"/>
      <c r="V62" s="972"/>
      <c r="W62" s="972"/>
      <c r="X62" s="972"/>
      <c r="Y62" s="972"/>
      <c r="Z62" s="972"/>
      <c r="AA62" s="972"/>
      <c r="AB62" s="973"/>
      <c r="AC62" s="795"/>
      <c r="AD62" s="903" t="n">
        <v>1</v>
      </c>
      <c r="AE62" s="926" t="n">
        <v>3.41</v>
      </c>
      <c r="AF62" s="926" t="n">
        <v>3.86</v>
      </c>
      <c r="AG62" s="927" t="n">
        <v>4.63</v>
      </c>
      <c r="AH62" s="767" t="s">
        <v>406</v>
      </c>
      <c r="AI62" s="819"/>
      <c r="AJ62" s="795"/>
      <c r="AK62" s="952"/>
      <c r="AL62" s="795"/>
      <c r="AM62" s="952"/>
      <c r="AN62" s="952"/>
      <c r="AO62" s="952"/>
      <c r="AP62" s="952"/>
      <c r="AQ62" s="952"/>
      <c r="AR62" s="952"/>
      <c r="AS62" s="952"/>
      <c r="AT62" s="795"/>
      <c r="AU62" s="809"/>
      <c r="AV62" s="953"/>
      <c r="AW62" s="953"/>
      <c r="AX62" s="953"/>
      <c r="AY62" s="953"/>
      <c r="AZ62" s="953"/>
      <c r="BA62" s="953"/>
      <c r="BB62" s="953"/>
      <c r="BC62" s="953"/>
      <c r="BD62" s="795"/>
      <c r="BE62" s="795"/>
      <c r="BF62" s="795"/>
      <c r="BG62" s="795"/>
      <c r="BH62" s="795"/>
      <c r="BI62" s="795"/>
    </row>
    <row r="63" customFormat="false" ht="14.25" hidden="true" customHeight="true" outlineLevel="0" collapsed="false">
      <c r="J63" s="839" t="n">
        <v>500</v>
      </c>
      <c r="K63" s="968"/>
      <c r="L63" s="969"/>
      <c r="M63" s="969"/>
      <c r="N63" s="969"/>
      <c r="O63" s="969"/>
      <c r="P63" s="969"/>
      <c r="Q63" s="969"/>
      <c r="R63" s="970"/>
      <c r="S63" s="795"/>
      <c r="T63" s="839" t="n">
        <v>500</v>
      </c>
      <c r="U63" s="971"/>
      <c r="V63" s="972"/>
      <c r="W63" s="972"/>
      <c r="X63" s="972"/>
      <c r="Y63" s="972"/>
      <c r="Z63" s="972"/>
      <c r="AA63" s="972"/>
      <c r="AB63" s="973"/>
      <c r="AC63" s="795"/>
      <c r="AD63" s="795"/>
      <c r="AE63" s="795"/>
      <c r="AF63" s="795"/>
      <c r="AG63" s="795"/>
      <c r="AH63" s="795"/>
      <c r="AJ63" s="795"/>
      <c r="AK63" s="809"/>
      <c r="AL63" s="795"/>
      <c r="AM63" s="952"/>
      <c r="AN63" s="952"/>
      <c r="AO63" s="952"/>
      <c r="AP63" s="952"/>
      <c r="AQ63" s="952"/>
      <c r="AR63" s="952"/>
      <c r="AS63" s="952"/>
      <c r="AT63" s="795"/>
      <c r="AU63" s="809"/>
      <c r="AV63" s="953"/>
      <c r="AW63" s="953"/>
      <c r="AX63" s="953"/>
      <c r="AY63" s="953"/>
      <c r="AZ63" s="953"/>
      <c r="BA63" s="953"/>
      <c r="BB63" s="953"/>
      <c r="BC63" s="953"/>
      <c r="BD63" s="795"/>
      <c r="BE63" s="795"/>
      <c r="BF63" s="795"/>
      <c r="BG63" s="795"/>
      <c r="BH63" s="795"/>
      <c r="BI63" s="795"/>
    </row>
    <row r="64" customFormat="false" ht="14.25" hidden="true" customHeight="true" outlineLevel="0" collapsed="false">
      <c r="J64" s="976" t="n">
        <v>90</v>
      </c>
      <c r="K64" s="977"/>
      <c r="L64" s="977"/>
      <c r="M64" s="977" t="n">
        <v>484</v>
      </c>
      <c r="N64" s="977" t="n">
        <v>562.8</v>
      </c>
      <c r="O64" s="977"/>
      <c r="P64" s="977" t="n">
        <v>602.196</v>
      </c>
      <c r="Q64" s="977" t="n">
        <v>647.22</v>
      </c>
      <c r="R64" s="977"/>
      <c r="AJ64" s="795"/>
      <c r="AK64" s="809"/>
      <c r="AL64" s="795"/>
      <c r="AM64" s="952"/>
      <c r="AN64" s="952"/>
      <c r="AO64" s="952"/>
      <c r="AP64" s="952"/>
      <c r="AQ64" s="952"/>
      <c r="AR64" s="952"/>
      <c r="AS64" s="952"/>
      <c r="AT64" s="795"/>
      <c r="AU64" s="809"/>
      <c r="AV64" s="953"/>
      <c r="AW64" s="953"/>
      <c r="AX64" s="953"/>
      <c r="AY64" s="953"/>
      <c r="AZ64" s="953"/>
      <c r="BA64" s="953"/>
      <c r="BB64" s="953"/>
      <c r="BC64" s="953"/>
      <c r="BD64" s="795"/>
      <c r="BE64" s="795"/>
      <c r="BF64" s="795"/>
      <c r="BG64" s="795"/>
      <c r="BH64" s="795"/>
      <c r="BI64" s="795"/>
    </row>
    <row r="65" customFormat="false" ht="14.25" hidden="true" customHeight="true" outlineLevel="0" collapsed="false">
      <c r="J65" s="952" t="n">
        <v>110</v>
      </c>
      <c r="K65" s="978"/>
      <c r="L65" s="979"/>
      <c r="M65" s="979" t="n">
        <v>531</v>
      </c>
      <c r="N65" s="979" t="n">
        <v>640.8</v>
      </c>
      <c r="O65" s="979"/>
      <c r="P65" s="979" t="n">
        <v>685.656</v>
      </c>
      <c r="Q65" s="979" t="n">
        <v>736.92</v>
      </c>
      <c r="R65" s="979"/>
      <c r="S65" s="795"/>
      <c r="T65" s="809"/>
      <c r="U65" s="953"/>
      <c r="V65" s="953"/>
      <c r="W65" s="953"/>
      <c r="X65" s="953"/>
      <c r="Y65" s="953"/>
      <c r="Z65" s="953"/>
      <c r="AA65" s="953"/>
      <c r="AB65" s="953"/>
      <c r="AC65" s="795"/>
      <c r="AD65" s="795"/>
      <c r="AE65" s="795"/>
      <c r="AF65" s="795"/>
      <c r="AG65" s="795"/>
      <c r="AH65" s="795"/>
      <c r="AI65" s="795"/>
      <c r="AJ65" s="795"/>
      <c r="AK65" s="795"/>
      <c r="AL65" s="795"/>
      <c r="AM65" s="795"/>
      <c r="AN65" s="795"/>
      <c r="AO65" s="795"/>
      <c r="AP65" s="795"/>
      <c r="AQ65" s="795"/>
      <c r="AR65" s="795"/>
      <c r="AS65" s="795"/>
      <c r="AT65" s="795"/>
      <c r="AU65" s="795"/>
      <c r="AV65" s="795"/>
      <c r="AW65" s="795"/>
      <c r="AX65" s="795"/>
      <c r="AY65" s="795"/>
      <c r="AZ65" s="795"/>
      <c r="BA65" s="795"/>
      <c r="BB65" s="795"/>
      <c r="BC65" s="795"/>
      <c r="BD65" s="795"/>
      <c r="BE65" s="795"/>
      <c r="BF65" s="795"/>
      <c r="BG65" s="795"/>
      <c r="BH65" s="797"/>
      <c r="BI65" s="797"/>
    </row>
    <row r="66" customFormat="false" ht="14.25" hidden="true" customHeight="true" outlineLevel="0" collapsed="false">
      <c r="J66" s="952"/>
      <c r="K66" s="978"/>
      <c r="L66" s="979"/>
      <c r="M66" s="979"/>
      <c r="N66" s="979"/>
      <c r="O66" s="979"/>
      <c r="P66" s="979"/>
      <c r="Q66" s="979"/>
      <c r="R66" s="979"/>
      <c r="S66" s="795"/>
      <c r="T66" s="809"/>
      <c r="U66" s="953"/>
      <c r="V66" s="953"/>
      <c r="W66" s="953"/>
      <c r="X66" s="953"/>
      <c r="Y66" s="953"/>
      <c r="Z66" s="953"/>
      <c r="AA66" s="953"/>
      <c r="AB66" s="953"/>
      <c r="AC66" s="795"/>
      <c r="AD66" s="795"/>
      <c r="AE66" s="795"/>
      <c r="AF66" s="795"/>
      <c r="AG66" s="795"/>
      <c r="AH66" s="795"/>
      <c r="AI66" s="795"/>
      <c r="AJ66" s="795"/>
      <c r="AK66" s="795"/>
      <c r="AL66" s="795"/>
      <c r="AM66" s="795"/>
      <c r="AN66" s="795"/>
      <c r="AO66" s="795"/>
      <c r="AP66" s="795"/>
      <c r="AQ66" s="795"/>
      <c r="AR66" s="795"/>
      <c r="AS66" s="795"/>
      <c r="AT66" s="795"/>
      <c r="AU66" s="795"/>
      <c r="AV66" s="795"/>
      <c r="AW66" s="795"/>
      <c r="AX66" s="795"/>
      <c r="AY66" s="795"/>
      <c r="AZ66" s="795"/>
      <c r="BA66" s="795"/>
      <c r="BB66" s="795"/>
      <c r="BC66" s="795"/>
      <c r="BD66" s="795"/>
      <c r="BE66" s="795"/>
      <c r="BF66" s="795"/>
      <c r="BG66" s="795"/>
      <c r="BH66" s="797"/>
      <c r="BI66" s="797"/>
    </row>
    <row r="67" customFormat="false" ht="14.25" hidden="true" customHeight="true" outlineLevel="0" collapsed="false">
      <c r="J67" s="819" t="n">
        <v>150</v>
      </c>
      <c r="K67" s="978"/>
      <c r="L67" s="979" t="n">
        <v>550.8</v>
      </c>
      <c r="M67" s="979" t="n">
        <v>570.078</v>
      </c>
      <c r="N67" s="979" t="n">
        <v>719</v>
      </c>
      <c r="O67" s="979"/>
      <c r="P67" s="979" t="n">
        <v>769.33</v>
      </c>
      <c r="Q67" s="979"/>
      <c r="R67" s="979"/>
      <c r="S67" s="795"/>
      <c r="T67" s="809"/>
      <c r="U67" s="953"/>
      <c r="V67" s="953"/>
      <c r="W67" s="953"/>
      <c r="X67" s="953"/>
      <c r="Y67" s="953"/>
      <c r="Z67" s="953"/>
      <c r="AA67" s="953"/>
      <c r="AB67" s="953"/>
      <c r="AC67" s="795"/>
      <c r="AD67" s="795"/>
      <c r="AE67" s="795"/>
      <c r="AF67" s="795"/>
      <c r="AG67" s="795"/>
      <c r="AH67" s="795"/>
      <c r="AI67" s="795"/>
      <c r="AJ67" s="795"/>
      <c r="AK67" s="795"/>
      <c r="AL67" s="795"/>
      <c r="AM67" s="795"/>
      <c r="AN67" s="795"/>
      <c r="AO67" s="795"/>
      <c r="AP67" s="795"/>
      <c r="AQ67" s="795"/>
      <c r="AR67" s="795"/>
      <c r="AS67" s="795"/>
      <c r="AT67" s="795"/>
      <c r="AU67" s="795"/>
      <c r="AV67" s="795"/>
      <c r="AW67" s="795"/>
      <c r="AX67" s="795"/>
      <c r="AY67" s="795"/>
      <c r="AZ67" s="795"/>
      <c r="BA67" s="795"/>
      <c r="BB67" s="795"/>
      <c r="BC67" s="795"/>
      <c r="BD67" s="795"/>
      <c r="BE67" s="795"/>
      <c r="BF67" s="795"/>
      <c r="BG67" s="795"/>
      <c r="BH67" s="797"/>
      <c r="BI67" s="797"/>
    </row>
    <row r="68" customFormat="false" ht="24.75" hidden="true" customHeight="true" outlineLevel="0" collapsed="false">
      <c r="J68" s="942" t="s">
        <v>409</v>
      </c>
      <c r="K68" s="942"/>
      <c r="L68" s="942"/>
      <c r="M68" s="942"/>
      <c r="N68" s="942"/>
      <c r="O68" s="942"/>
      <c r="P68" s="942"/>
      <c r="Q68" s="942"/>
      <c r="R68" s="942"/>
      <c r="S68" s="942"/>
      <c r="T68" s="942"/>
      <c r="U68" s="942"/>
      <c r="V68" s="942"/>
      <c r="W68" s="942"/>
      <c r="X68" s="942"/>
      <c r="Y68" s="942"/>
      <c r="Z68" s="942"/>
      <c r="AA68" s="942"/>
      <c r="AB68" s="942"/>
      <c r="AC68" s="795"/>
      <c r="AD68" s="934"/>
      <c r="AE68" s="934"/>
      <c r="AF68" s="934"/>
      <c r="AG68" s="934"/>
      <c r="AH68" s="934"/>
      <c r="AI68" s="795"/>
      <c r="AJ68" s="795"/>
      <c r="AK68" s="795"/>
      <c r="AL68" s="795"/>
      <c r="AM68" s="795"/>
      <c r="AN68" s="795"/>
      <c r="AO68" s="795"/>
      <c r="AP68" s="795"/>
      <c r="AQ68" s="795"/>
      <c r="AR68" s="795"/>
      <c r="AS68" s="795"/>
      <c r="AT68" s="795"/>
      <c r="AU68" s="795"/>
      <c r="AV68" s="795"/>
      <c r="AW68" s="795"/>
      <c r="AX68" s="795"/>
      <c r="AY68" s="795"/>
      <c r="AZ68" s="795"/>
      <c r="BA68" s="795"/>
      <c r="BB68" s="795"/>
      <c r="BC68" s="795"/>
      <c r="BD68" s="795"/>
      <c r="BE68" s="795"/>
      <c r="BF68" s="795"/>
      <c r="BG68" s="795"/>
      <c r="BH68" s="797"/>
      <c r="BI68" s="797"/>
    </row>
    <row r="69" customFormat="false" ht="14.25" hidden="true" customHeight="true" outlineLevel="0" collapsed="false">
      <c r="J69" s="943" t="s">
        <v>235</v>
      </c>
      <c r="K69" s="943"/>
      <c r="L69" s="943"/>
      <c r="M69" s="943"/>
      <c r="N69" s="943"/>
      <c r="O69" s="943"/>
      <c r="P69" s="943"/>
      <c r="Q69" s="943"/>
      <c r="R69" s="943"/>
      <c r="S69" s="795"/>
      <c r="T69" s="943" t="s">
        <v>236</v>
      </c>
      <c r="U69" s="943"/>
      <c r="V69" s="943"/>
      <c r="W69" s="943"/>
      <c r="X69" s="943"/>
      <c r="Y69" s="943"/>
      <c r="Z69" s="943"/>
      <c r="AA69" s="943"/>
      <c r="AB69" s="943"/>
      <c r="AC69" s="795"/>
      <c r="AD69" s="944"/>
      <c r="AE69" s="944"/>
      <c r="AF69" s="944"/>
      <c r="AG69" s="944"/>
      <c r="AH69" s="944"/>
      <c r="AI69" s="795"/>
      <c r="AJ69" s="795"/>
      <c r="AK69" s="795"/>
      <c r="AL69" s="795"/>
      <c r="AM69" s="795"/>
      <c r="AN69" s="795"/>
      <c r="AO69" s="795"/>
      <c r="AP69" s="795"/>
      <c r="AQ69" s="795"/>
      <c r="AR69" s="795"/>
      <c r="AS69" s="795"/>
      <c r="AT69" s="795"/>
      <c r="AU69" s="795"/>
      <c r="AV69" s="795"/>
      <c r="AW69" s="795"/>
      <c r="AX69" s="795"/>
      <c r="AY69" s="795"/>
      <c r="AZ69" s="795"/>
      <c r="BA69" s="795"/>
      <c r="BB69" s="795"/>
      <c r="BC69" s="795"/>
      <c r="BD69" s="795"/>
      <c r="BE69" s="795"/>
      <c r="BF69" s="795"/>
      <c r="BG69" s="795"/>
      <c r="BH69" s="797"/>
      <c r="BI69" s="797"/>
    </row>
    <row r="70" customFormat="false" ht="14.25" hidden="true" customHeight="true" outlineLevel="0" collapsed="false">
      <c r="J70" s="811" t="s">
        <v>124</v>
      </c>
      <c r="K70" s="812" t="n">
        <v>160</v>
      </c>
      <c r="L70" s="813" t="n">
        <v>200</v>
      </c>
      <c r="M70" s="813" t="n">
        <v>260</v>
      </c>
      <c r="N70" s="814" t="n">
        <v>300</v>
      </c>
      <c r="O70" s="814"/>
      <c r="P70" s="813" t="n">
        <v>360</v>
      </c>
      <c r="Q70" s="815" t="n">
        <v>400</v>
      </c>
      <c r="R70" s="815"/>
      <c r="S70" s="795"/>
      <c r="T70" s="816" t="s">
        <v>124</v>
      </c>
      <c r="U70" s="812" t="n">
        <v>160</v>
      </c>
      <c r="V70" s="813" t="n">
        <v>200</v>
      </c>
      <c r="W70" s="813" t="n">
        <v>260</v>
      </c>
      <c r="X70" s="814" t="n">
        <v>300</v>
      </c>
      <c r="Y70" s="814"/>
      <c r="Z70" s="813" t="n">
        <v>360</v>
      </c>
      <c r="AA70" s="815" t="n">
        <v>400</v>
      </c>
      <c r="AB70" s="815"/>
      <c r="AC70" s="795"/>
      <c r="AD70" s="817" t="s">
        <v>401</v>
      </c>
      <c r="AE70" s="817"/>
      <c r="AF70" s="817"/>
      <c r="AG70" s="817"/>
      <c r="AH70" s="818" t="s">
        <v>237</v>
      </c>
      <c r="AI70" s="819"/>
      <c r="AJ70" s="795"/>
      <c r="AK70" s="795"/>
      <c r="AL70" s="795"/>
      <c r="AM70" s="795"/>
      <c r="AN70" s="795"/>
      <c r="AO70" s="795"/>
      <c r="AP70" s="795"/>
      <c r="AQ70" s="795"/>
      <c r="AR70" s="795"/>
      <c r="AS70" s="795"/>
      <c r="AT70" s="795"/>
      <c r="AU70" s="795"/>
      <c r="AV70" s="795"/>
      <c r="AW70" s="795"/>
      <c r="AX70" s="795"/>
      <c r="AY70" s="795"/>
      <c r="AZ70" s="795"/>
      <c r="BA70" s="795"/>
      <c r="BB70" s="795"/>
      <c r="BC70" s="795"/>
      <c r="BD70" s="795"/>
      <c r="BE70" s="795"/>
      <c r="BF70" s="795"/>
      <c r="BG70" s="795"/>
      <c r="BH70" s="797"/>
      <c r="BI70" s="797"/>
    </row>
    <row r="71" customFormat="false" ht="14.25" hidden="true" customHeight="true" outlineLevel="0" collapsed="false">
      <c r="J71" s="820" t="s">
        <v>237</v>
      </c>
      <c r="K71" s="812"/>
      <c r="L71" s="813"/>
      <c r="M71" s="813"/>
      <c r="N71" s="821" t="n">
        <v>1</v>
      </c>
      <c r="O71" s="821" t="n">
        <v>2</v>
      </c>
      <c r="P71" s="813"/>
      <c r="Q71" s="821" t="n">
        <v>1</v>
      </c>
      <c r="R71" s="822" t="n">
        <v>2</v>
      </c>
      <c r="S71" s="795"/>
      <c r="T71" s="823" t="s">
        <v>237</v>
      </c>
      <c r="U71" s="812"/>
      <c r="V71" s="813"/>
      <c r="W71" s="813"/>
      <c r="X71" s="821" t="n">
        <v>1</v>
      </c>
      <c r="Y71" s="821" t="n">
        <v>2</v>
      </c>
      <c r="Z71" s="813"/>
      <c r="AA71" s="821" t="n">
        <v>1</v>
      </c>
      <c r="AB71" s="822" t="n">
        <v>2</v>
      </c>
      <c r="AC71" s="795"/>
      <c r="AD71" s="824" t="n">
        <v>0</v>
      </c>
      <c r="AE71" s="825" t="n">
        <v>1</v>
      </c>
      <c r="AF71" s="825" t="n">
        <v>2</v>
      </c>
      <c r="AG71" s="826" t="n">
        <v>3</v>
      </c>
      <c r="AH71" s="827" t="s">
        <v>402</v>
      </c>
      <c r="AI71" s="819"/>
      <c r="AJ71" s="795"/>
      <c r="AK71" s="795"/>
      <c r="AL71" s="795"/>
      <c r="AM71" s="795"/>
      <c r="AN71" s="795"/>
      <c r="AO71" s="795"/>
      <c r="AP71" s="795"/>
      <c r="AQ71" s="795"/>
      <c r="AR71" s="795"/>
      <c r="AS71" s="795"/>
      <c r="AT71" s="795"/>
      <c r="AU71" s="795"/>
      <c r="AV71" s="795"/>
      <c r="AW71" s="795"/>
      <c r="AX71" s="795"/>
      <c r="AY71" s="795"/>
      <c r="AZ71" s="795"/>
      <c r="BA71" s="795"/>
      <c r="BB71" s="795"/>
      <c r="BC71" s="795"/>
      <c r="BD71" s="795"/>
      <c r="BE71" s="795"/>
      <c r="BF71" s="795"/>
      <c r="BG71" s="795"/>
      <c r="BH71" s="797"/>
      <c r="BI71" s="797"/>
    </row>
    <row r="72" customFormat="false" ht="14.25" hidden="true" customHeight="true" outlineLevel="0" collapsed="false">
      <c r="J72" s="828" t="n">
        <v>65</v>
      </c>
      <c r="K72" s="954"/>
      <c r="L72" s="955"/>
      <c r="M72" s="955"/>
      <c r="N72" s="955"/>
      <c r="O72" s="955"/>
      <c r="P72" s="955"/>
      <c r="Q72" s="955"/>
      <c r="R72" s="956"/>
      <c r="S72" s="795"/>
      <c r="T72" s="828" t="n">
        <v>65</v>
      </c>
      <c r="U72" s="957"/>
      <c r="V72" s="958"/>
      <c r="W72" s="959"/>
      <c r="X72" s="959"/>
      <c r="Y72" s="958"/>
      <c r="Z72" s="959"/>
      <c r="AA72" s="959"/>
      <c r="AB72" s="960"/>
      <c r="AC72" s="795"/>
      <c r="AD72" s="836" t="n">
        <v>1</v>
      </c>
      <c r="AE72" s="837" t="n">
        <v>5.12</v>
      </c>
      <c r="AF72" s="837" t="n">
        <v>5.66</v>
      </c>
      <c r="AG72" s="838" t="n">
        <v>6.53</v>
      </c>
      <c r="AH72" s="828" t="n">
        <v>65</v>
      </c>
      <c r="AI72" s="819"/>
      <c r="AJ72" s="795"/>
      <c r="AK72" s="795"/>
      <c r="AL72" s="795"/>
      <c r="AM72" s="795"/>
      <c r="AN72" s="795"/>
      <c r="AO72" s="795"/>
      <c r="AP72" s="795"/>
      <c r="AQ72" s="795"/>
      <c r="AR72" s="795"/>
      <c r="AS72" s="795"/>
      <c r="AT72" s="795"/>
      <c r="AU72" s="795"/>
      <c r="AV72" s="795"/>
      <c r="AW72" s="795"/>
      <c r="AX72" s="795"/>
      <c r="AY72" s="795"/>
      <c r="AZ72" s="795"/>
      <c r="BA72" s="795"/>
      <c r="BB72" s="795"/>
      <c r="BC72" s="795"/>
      <c r="BD72" s="795"/>
      <c r="BE72" s="795"/>
      <c r="BF72" s="795"/>
      <c r="BG72" s="795"/>
      <c r="BH72" s="797"/>
      <c r="BI72" s="797"/>
    </row>
    <row r="73" customFormat="false" ht="14.25" hidden="true" customHeight="true" outlineLevel="0" collapsed="false">
      <c r="J73" s="839" t="n">
        <v>70</v>
      </c>
      <c r="K73" s="961"/>
      <c r="L73" s="962"/>
      <c r="M73" s="962"/>
      <c r="N73" s="962"/>
      <c r="O73" s="962"/>
      <c r="P73" s="962"/>
      <c r="Q73" s="962"/>
      <c r="R73" s="963"/>
      <c r="S73" s="795"/>
      <c r="T73" s="839" t="n">
        <v>70</v>
      </c>
      <c r="U73" s="964"/>
      <c r="V73" s="965"/>
      <c r="W73" s="966"/>
      <c r="X73" s="966"/>
      <c r="Y73" s="965"/>
      <c r="Z73" s="966"/>
      <c r="AA73" s="966"/>
      <c r="AB73" s="967"/>
      <c r="AC73" s="795"/>
      <c r="AD73" s="847" t="n">
        <v>1</v>
      </c>
      <c r="AE73" s="848" t="n">
        <v>5.12</v>
      </c>
      <c r="AF73" s="848" t="n">
        <v>5.66</v>
      </c>
      <c r="AG73" s="849" t="n">
        <v>6.53</v>
      </c>
      <c r="AH73" s="839" t="n">
        <v>70</v>
      </c>
      <c r="AI73" s="819"/>
      <c r="AJ73" s="795"/>
      <c r="AK73" s="795"/>
      <c r="AL73" s="795"/>
      <c r="AM73" s="795"/>
      <c r="AN73" s="795"/>
      <c r="AO73" s="795"/>
      <c r="AP73" s="795"/>
      <c r="AQ73" s="795"/>
      <c r="AR73" s="795"/>
      <c r="AS73" s="795"/>
      <c r="AT73" s="795"/>
      <c r="AU73" s="795"/>
      <c r="AV73" s="795"/>
      <c r="AW73" s="795"/>
      <c r="AX73" s="795"/>
      <c r="AY73" s="795"/>
      <c r="AZ73" s="795"/>
      <c r="BA73" s="795"/>
      <c r="BB73" s="795"/>
      <c r="BC73" s="795"/>
      <c r="BD73" s="795"/>
      <c r="BE73" s="795"/>
      <c r="BF73" s="795"/>
      <c r="BG73" s="795"/>
      <c r="BH73" s="797"/>
      <c r="BI73" s="797"/>
    </row>
    <row r="74" customFormat="false" ht="14.25" hidden="true" customHeight="true" outlineLevel="0" collapsed="false">
      <c r="J74" s="839" t="n">
        <v>75</v>
      </c>
      <c r="K74" s="968"/>
      <c r="L74" s="969"/>
      <c r="M74" s="969"/>
      <c r="N74" s="969"/>
      <c r="O74" s="969"/>
      <c r="P74" s="969"/>
      <c r="Q74" s="969"/>
      <c r="R74" s="970"/>
      <c r="S74" s="795"/>
      <c r="T74" s="839" t="n">
        <v>75</v>
      </c>
      <c r="U74" s="971"/>
      <c r="V74" s="972"/>
      <c r="W74" s="972"/>
      <c r="X74" s="972"/>
      <c r="Y74" s="972"/>
      <c r="Z74" s="972"/>
      <c r="AA74" s="972"/>
      <c r="AB74" s="973"/>
      <c r="AC74" s="795"/>
      <c r="AD74" s="856" t="n">
        <v>1</v>
      </c>
      <c r="AE74" s="857" t="n">
        <v>4.6</v>
      </c>
      <c r="AF74" s="857" t="n">
        <v>5</v>
      </c>
      <c r="AG74" s="858" t="n">
        <v>6.53</v>
      </c>
      <c r="AH74" s="839" t="n">
        <v>75</v>
      </c>
      <c r="AI74" s="819"/>
      <c r="AJ74" s="795"/>
      <c r="AK74" s="795"/>
      <c r="AL74" s="795"/>
      <c r="AM74" s="795"/>
      <c r="AN74" s="795"/>
      <c r="AO74" s="795"/>
      <c r="AP74" s="795"/>
      <c r="AQ74" s="795"/>
      <c r="AR74" s="795"/>
      <c r="AS74" s="795"/>
      <c r="AT74" s="795"/>
      <c r="AU74" s="795"/>
      <c r="AV74" s="795"/>
      <c r="AW74" s="795"/>
      <c r="AX74" s="795"/>
      <c r="AY74" s="795"/>
      <c r="AZ74" s="795"/>
      <c r="BA74" s="795"/>
      <c r="BB74" s="795"/>
      <c r="BC74" s="795"/>
      <c r="BD74" s="795"/>
      <c r="BE74" s="795"/>
      <c r="BF74" s="795"/>
      <c r="BG74" s="795"/>
      <c r="BH74" s="797"/>
      <c r="BI74" s="797"/>
    </row>
    <row r="75" customFormat="false" ht="14.25" hidden="true" customHeight="true" outlineLevel="0" collapsed="false">
      <c r="J75" s="839" t="n">
        <v>80</v>
      </c>
      <c r="K75" s="961"/>
      <c r="L75" s="962"/>
      <c r="M75" s="974"/>
      <c r="N75" s="974"/>
      <c r="O75" s="962"/>
      <c r="P75" s="974"/>
      <c r="Q75" s="974"/>
      <c r="R75" s="963"/>
      <c r="S75" s="795"/>
      <c r="T75" s="839" t="n">
        <v>80</v>
      </c>
      <c r="U75" s="964"/>
      <c r="V75" s="965"/>
      <c r="W75" s="975"/>
      <c r="X75" s="975"/>
      <c r="Y75" s="965"/>
      <c r="Z75" s="975"/>
      <c r="AA75" s="975"/>
      <c r="AB75" s="967"/>
      <c r="AC75" s="795"/>
      <c r="AD75" s="867" t="n">
        <v>1</v>
      </c>
      <c r="AE75" s="868" t="n">
        <v>3.92</v>
      </c>
      <c r="AF75" s="868" t="n">
        <v>4.5</v>
      </c>
      <c r="AG75" s="869" t="n">
        <v>5.6</v>
      </c>
      <c r="AH75" s="839" t="n">
        <v>80</v>
      </c>
      <c r="AI75" s="819"/>
      <c r="AJ75" s="795"/>
      <c r="AK75" s="795"/>
      <c r="AL75" s="795"/>
      <c r="AM75" s="795"/>
      <c r="AN75" s="795"/>
      <c r="AO75" s="795"/>
      <c r="AP75" s="795"/>
      <c r="AQ75" s="795"/>
      <c r="AR75" s="795"/>
      <c r="AS75" s="795"/>
      <c r="AT75" s="795"/>
      <c r="AU75" s="795"/>
      <c r="AV75" s="795"/>
      <c r="AW75" s="795"/>
      <c r="AX75" s="795"/>
      <c r="AY75" s="795"/>
      <c r="AZ75" s="795"/>
      <c r="BA75" s="795"/>
      <c r="BB75" s="795"/>
      <c r="BC75" s="795"/>
      <c r="BD75" s="795"/>
      <c r="BE75" s="795"/>
      <c r="BF75" s="795"/>
      <c r="BG75" s="795"/>
      <c r="BH75" s="797"/>
      <c r="BI75" s="797"/>
    </row>
    <row r="76" customFormat="false" ht="14.25" hidden="true" customHeight="true" outlineLevel="0" collapsed="false">
      <c r="J76" s="839" t="n">
        <v>90</v>
      </c>
      <c r="K76" s="562" t="n">
        <f aca="false">K83*1.2</f>
        <v>0</v>
      </c>
      <c r="L76" s="562" t="n">
        <f aca="false">L83*1.2</f>
        <v>0</v>
      </c>
      <c r="M76" s="562" t="n">
        <f aca="false">M83*1.2*1.3</f>
        <v>755.04</v>
      </c>
      <c r="N76" s="562" t="n">
        <f aca="false">N83*1.2*1.3</f>
        <v>877.968</v>
      </c>
      <c r="O76" s="562" t="n">
        <f aca="false">O83*1.2</f>
        <v>0</v>
      </c>
      <c r="P76" s="562" t="n">
        <f aca="false">P83*1.2*1.3</f>
        <v>939.42576</v>
      </c>
      <c r="Q76" s="562" t="n">
        <f aca="false">Q83*1.2*1.3</f>
        <v>1009.6632</v>
      </c>
      <c r="R76" s="562" t="n">
        <f aca="false">R83*1.2</f>
        <v>0</v>
      </c>
      <c r="S76" s="795"/>
      <c r="T76" s="839" t="n">
        <v>90</v>
      </c>
      <c r="U76" s="873" t="n">
        <v>1.6</v>
      </c>
      <c r="V76" s="874" t="n">
        <v>1.55</v>
      </c>
      <c r="W76" s="874" t="n">
        <v>1.5</v>
      </c>
      <c r="X76" s="874" t="n">
        <v>1.45</v>
      </c>
      <c r="Y76" s="874" t="n">
        <v>1.45</v>
      </c>
      <c r="Z76" s="874" t="n">
        <v>1.4</v>
      </c>
      <c r="AA76" s="874" t="n">
        <v>1.3</v>
      </c>
      <c r="AB76" s="875" t="n">
        <v>1.3</v>
      </c>
      <c r="AC76" s="795"/>
      <c r="AD76" s="876" t="n">
        <v>1</v>
      </c>
      <c r="AE76" s="877" t="n">
        <v>3.51</v>
      </c>
      <c r="AF76" s="877" t="n">
        <v>3.96</v>
      </c>
      <c r="AG76" s="878" t="n">
        <v>4.93</v>
      </c>
      <c r="AH76" s="839" t="n">
        <v>90</v>
      </c>
      <c r="AI76" s="819"/>
      <c r="AJ76" s="795"/>
      <c r="AK76" s="795"/>
      <c r="AL76" s="795"/>
      <c r="AM76" s="795"/>
      <c r="AN76" s="795"/>
      <c r="AO76" s="795"/>
      <c r="AP76" s="795"/>
      <c r="AQ76" s="795"/>
      <c r="AR76" s="795"/>
      <c r="AS76" s="795"/>
      <c r="AT76" s="795"/>
      <c r="AU76" s="795"/>
      <c r="AV76" s="795"/>
      <c r="AW76" s="795"/>
      <c r="AX76" s="795"/>
      <c r="AY76" s="795"/>
      <c r="AZ76" s="795"/>
      <c r="BA76" s="795"/>
      <c r="BB76" s="795"/>
      <c r="BC76" s="795"/>
      <c r="BD76" s="795"/>
      <c r="BE76" s="795"/>
      <c r="BF76" s="795"/>
      <c r="BG76" s="795"/>
      <c r="BH76" s="797"/>
      <c r="BI76" s="797"/>
    </row>
    <row r="77" customFormat="false" ht="14.25" hidden="true" customHeight="true" outlineLevel="0" collapsed="false">
      <c r="J77" s="839" t="n">
        <v>110</v>
      </c>
      <c r="K77" s="879" t="n">
        <f aca="false">K84*1.2</f>
        <v>0</v>
      </c>
      <c r="L77" s="879" t="n">
        <f aca="false">L84*1.2</f>
        <v>0</v>
      </c>
      <c r="M77" s="879" t="n">
        <f aca="false">M84*1.2*1.3</f>
        <v>828.36</v>
      </c>
      <c r="N77" s="879" t="n">
        <f aca="false">N84*1.2*1.3</f>
        <v>999.648</v>
      </c>
      <c r="O77" s="879" t="n">
        <f aca="false">O84*1.2</f>
        <v>0</v>
      </c>
      <c r="P77" s="879" t="n">
        <f aca="false">P84*1.2*1.3</f>
        <v>1069.62336</v>
      </c>
      <c r="Q77" s="879" t="n">
        <f aca="false">Q84*1.2*1.3</f>
        <v>1149.5952</v>
      </c>
      <c r="R77" s="879" t="n">
        <f aca="false">R84*1.2</f>
        <v>0</v>
      </c>
      <c r="S77" s="795"/>
      <c r="T77" s="839" t="n">
        <v>110</v>
      </c>
      <c r="U77" s="882" t="n">
        <v>1.5</v>
      </c>
      <c r="V77" s="883" t="n">
        <v>1.3</v>
      </c>
      <c r="W77" s="883" t="n">
        <v>1.3</v>
      </c>
      <c r="X77" s="883" t="n">
        <v>1.3</v>
      </c>
      <c r="Y77" s="883" t="n">
        <v>1.3</v>
      </c>
      <c r="Z77" s="883" t="n">
        <v>1.3</v>
      </c>
      <c r="AA77" s="883" t="n">
        <v>1.3</v>
      </c>
      <c r="AB77" s="884" t="n">
        <v>1.3</v>
      </c>
      <c r="AC77" s="795"/>
      <c r="AD77" s="885" t="n">
        <v>1</v>
      </c>
      <c r="AE77" s="886" t="n">
        <v>3.41</v>
      </c>
      <c r="AF77" s="886" t="n">
        <v>3.96</v>
      </c>
      <c r="AG77" s="887" t="n">
        <v>4.93</v>
      </c>
      <c r="AH77" s="839" t="n">
        <v>110</v>
      </c>
      <c r="AI77" s="819"/>
      <c r="AJ77" s="795"/>
      <c r="AK77" s="795"/>
      <c r="AL77" s="795"/>
      <c r="AM77" s="795"/>
      <c r="AN77" s="795"/>
      <c r="AO77" s="795"/>
      <c r="AP77" s="795"/>
      <c r="AQ77" s="795"/>
      <c r="AR77" s="795"/>
      <c r="AS77" s="795"/>
      <c r="AT77" s="795"/>
      <c r="AU77" s="795"/>
      <c r="AV77" s="795"/>
      <c r="AW77" s="795"/>
      <c r="AX77" s="795"/>
      <c r="AY77" s="795"/>
      <c r="AZ77" s="795"/>
      <c r="BA77" s="795"/>
      <c r="BB77" s="795"/>
      <c r="BC77" s="795"/>
      <c r="BD77" s="795"/>
      <c r="BE77" s="795"/>
      <c r="BF77" s="795"/>
      <c r="BG77" s="795"/>
      <c r="BH77" s="797"/>
      <c r="BI77" s="797"/>
    </row>
    <row r="78" customFormat="false" ht="14.25" hidden="true" customHeight="true" outlineLevel="0" collapsed="false">
      <c r="J78" s="839" t="n">
        <v>150</v>
      </c>
      <c r="K78" s="895" t="n">
        <f aca="false">K86*1.2</f>
        <v>0</v>
      </c>
      <c r="L78" s="895" t="n">
        <f aca="false">L86*1.2*1.3</f>
        <v>859.248</v>
      </c>
      <c r="M78" s="895" t="n">
        <f aca="false">M86*1.2*1.3</f>
        <v>889.32168</v>
      </c>
      <c r="N78" s="895" t="n">
        <f aca="false">N86*1.2*1.3</f>
        <v>1121.64</v>
      </c>
      <c r="O78" s="895" t="n">
        <f aca="false">O86*1.2</f>
        <v>0</v>
      </c>
      <c r="P78" s="895" t="n">
        <f aca="false">P86*1.2*1.3</f>
        <v>1200.1548</v>
      </c>
      <c r="Q78" s="895" t="n">
        <f aca="false">Q86*1.2</f>
        <v>0</v>
      </c>
      <c r="R78" s="895" t="n">
        <f aca="false">R86*1.2</f>
        <v>0</v>
      </c>
      <c r="S78" s="795"/>
      <c r="T78" s="839" t="n">
        <v>150</v>
      </c>
      <c r="U78" s="900" t="n">
        <v>1.4</v>
      </c>
      <c r="V78" s="901" t="n">
        <v>1.35</v>
      </c>
      <c r="W78" s="901" t="n">
        <v>1.32</v>
      </c>
      <c r="X78" s="901"/>
      <c r="Y78" s="901" t="n">
        <v>1.3</v>
      </c>
      <c r="Z78" s="901" t="n">
        <v>1.28</v>
      </c>
      <c r="AA78" s="901"/>
      <c r="AB78" s="902" t="n">
        <v>1.25</v>
      </c>
      <c r="AC78" s="795"/>
      <c r="AD78" s="903" t="n">
        <v>1</v>
      </c>
      <c r="AE78" s="904" t="n">
        <v>3.41</v>
      </c>
      <c r="AF78" s="904" t="n">
        <v>3.96</v>
      </c>
      <c r="AG78" s="905" t="n">
        <v>4.93</v>
      </c>
      <c r="AH78" s="839" t="n">
        <v>150</v>
      </c>
      <c r="AI78" s="819"/>
      <c r="AJ78" s="795"/>
      <c r="AK78" s="795"/>
      <c r="AL78" s="795"/>
      <c r="AM78" s="795"/>
      <c r="AN78" s="795"/>
      <c r="AO78" s="795"/>
      <c r="AP78" s="795"/>
      <c r="AQ78" s="795"/>
      <c r="AR78" s="795"/>
      <c r="AS78" s="795"/>
      <c r="AT78" s="795"/>
      <c r="AU78" s="795"/>
      <c r="AV78" s="795"/>
      <c r="AW78" s="795"/>
      <c r="AX78" s="795"/>
      <c r="AY78" s="795"/>
      <c r="AZ78" s="795"/>
      <c r="BA78" s="795"/>
      <c r="BB78" s="795"/>
      <c r="BC78" s="795"/>
      <c r="BD78" s="795"/>
      <c r="BE78" s="795"/>
      <c r="BF78" s="795"/>
      <c r="BG78" s="795"/>
      <c r="BH78" s="797"/>
      <c r="BI78" s="797"/>
    </row>
    <row r="79" customFormat="false" ht="14.25" hidden="true" customHeight="true" outlineLevel="0" collapsed="false">
      <c r="J79" s="839" t="n">
        <v>200</v>
      </c>
      <c r="K79" s="906" t="n">
        <f aca="false">K107*1.2</f>
        <v>0</v>
      </c>
      <c r="L79" s="906" t="n">
        <f aca="false">L107*1.2</f>
        <v>0</v>
      </c>
      <c r="M79" s="906" t="n">
        <f aca="false">M107*1.2</f>
        <v>0</v>
      </c>
      <c r="N79" s="906" t="n">
        <v>0</v>
      </c>
      <c r="O79" s="906" t="n">
        <v>0</v>
      </c>
      <c r="P79" s="906" t="n">
        <f aca="false">P107*1.2</f>
        <v>0</v>
      </c>
      <c r="Q79" s="906" t="n">
        <v>0</v>
      </c>
      <c r="R79" s="906" t="n">
        <v>0</v>
      </c>
      <c r="S79" s="795"/>
      <c r="T79" s="839" t="n">
        <v>200</v>
      </c>
      <c r="U79" s="909" t="n">
        <v>1.35</v>
      </c>
      <c r="V79" s="910" t="n">
        <v>1.3</v>
      </c>
      <c r="W79" s="910" t="n">
        <v>1.27</v>
      </c>
      <c r="X79" s="910"/>
      <c r="Y79" s="910" t="n">
        <v>1.28</v>
      </c>
      <c r="Z79" s="910" t="n">
        <v>1.26</v>
      </c>
      <c r="AA79" s="910"/>
      <c r="AB79" s="911" t="n">
        <v>1.2</v>
      </c>
      <c r="AC79" s="795"/>
      <c r="AD79" s="903" t="n">
        <v>1</v>
      </c>
      <c r="AE79" s="904" t="n">
        <v>2.73</v>
      </c>
      <c r="AF79" s="904" t="n">
        <v>3.11</v>
      </c>
      <c r="AG79" s="905" t="n">
        <v>3.89</v>
      </c>
      <c r="AH79" s="839" t="n">
        <v>150.16</v>
      </c>
      <c r="AI79" s="819"/>
      <c r="AJ79" s="795"/>
      <c r="AK79" s="795"/>
      <c r="AL79" s="795"/>
      <c r="AM79" s="795"/>
      <c r="AN79" s="795"/>
      <c r="AO79" s="795"/>
      <c r="AP79" s="795"/>
      <c r="AQ79" s="795"/>
      <c r="AR79" s="795"/>
      <c r="AS79" s="795"/>
      <c r="AT79" s="795"/>
      <c r="AU79" s="795"/>
      <c r="AV79" s="795"/>
      <c r="AW79" s="795"/>
      <c r="AX79" s="795"/>
      <c r="AY79" s="795"/>
      <c r="AZ79" s="795"/>
      <c r="BA79" s="795"/>
      <c r="BB79" s="795"/>
      <c r="BC79" s="795"/>
      <c r="BD79" s="795"/>
      <c r="BE79" s="795"/>
      <c r="BF79" s="795"/>
      <c r="BG79" s="795"/>
      <c r="BH79" s="797"/>
      <c r="BI79" s="797"/>
    </row>
    <row r="80" customFormat="false" ht="14.25" hidden="true" customHeight="true" outlineLevel="0" collapsed="false">
      <c r="J80" s="839" t="n">
        <v>300</v>
      </c>
      <c r="K80" s="968"/>
      <c r="L80" s="969"/>
      <c r="M80" s="969"/>
      <c r="N80" s="969"/>
      <c r="O80" s="969"/>
      <c r="P80" s="969"/>
      <c r="Q80" s="969"/>
      <c r="R80" s="970"/>
      <c r="S80" s="795"/>
      <c r="T80" s="839" t="n">
        <v>300</v>
      </c>
      <c r="U80" s="971"/>
      <c r="V80" s="972"/>
      <c r="W80" s="972"/>
      <c r="X80" s="972"/>
      <c r="Y80" s="972"/>
      <c r="Z80" s="972"/>
      <c r="AA80" s="972"/>
      <c r="AB80" s="973"/>
      <c r="AC80" s="795"/>
      <c r="AD80" s="903" t="n">
        <v>1</v>
      </c>
      <c r="AE80" s="918" t="n">
        <v>2.73</v>
      </c>
      <c r="AF80" s="918" t="n">
        <v>2.83</v>
      </c>
      <c r="AG80" s="919" t="n">
        <v>3.66</v>
      </c>
      <c r="AH80" s="762" t="s">
        <v>404</v>
      </c>
      <c r="AI80" s="819"/>
      <c r="AJ80" s="795"/>
      <c r="AK80" s="795"/>
      <c r="AL80" s="795"/>
      <c r="AM80" s="795"/>
      <c r="AN80" s="795"/>
      <c r="AO80" s="795"/>
      <c r="AP80" s="795"/>
      <c r="AQ80" s="795"/>
      <c r="AR80" s="795"/>
      <c r="AS80" s="795"/>
      <c r="AT80" s="795"/>
      <c r="AU80" s="795"/>
      <c r="AV80" s="795"/>
      <c r="AW80" s="795"/>
      <c r="AX80" s="795"/>
      <c r="AY80" s="795"/>
      <c r="AZ80" s="795"/>
      <c r="BA80" s="795"/>
      <c r="BB80" s="795"/>
      <c r="BC80" s="795"/>
      <c r="BD80" s="795"/>
      <c r="BE80" s="795"/>
      <c r="BF80" s="795"/>
      <c r="BG80" s="795"/>
      <c r="BH80" s="797"/>
      <c r="BI80" s="797"/>
    </row>
    <row r="81" customFormat="false" ht="14.25" hidden="true" customHeight="true" outlineLevel="0" collapsed="false">
      <c r="J81" s="839" t="n">
        <v>400</v>
      </c>
      <c r="K81" s="968"/>
      <c r="L81" s="969"/>
      <c r="M81" s="969"/>
      <c r="N81" s="969"/>
      <c r="O81" s="969"/>
      <c r="P81" s="969"/>
      <c r="Q81" s="969"/>
      <c r="R81" s="970"/>
      <c r="S81" s="795"/>
      <c r="T81" s="839" t="n">
        <v>400</v>
      </c>
      <c r="U81" s="971"/>
      <c r="V81" s="972"/>
      <c r="W81" s="972"/>
      <c r="X81" s="972"/>
      <c r="Y81" s="972"/>
      <c r="Z81" s="972"/>
      <c r="AA81" s="972"/>
      <c r="AB81" s="973"/>
      <c r="AC81" s="795"/>
      <c r="AD81" s="903" t="n">
        <v>1</v>
      </c>
      <c r="AE81" s="926" t="n">
        <v>3.41</v>
      </c>
      <c r="AF81" s="926" t="n">
        <v>3.86</v>
      </c>
      <c r="AG81" s="927" t="n">
        <v>4.63</v>
      </c>
      <c r="AH81" s="767" t="s">
        <v>406</v>
      </c>
      <c r="AI81" s="819"/>
      <c r="AJ81" s="795"/>
      <c r="AK81" s="795"/>
      <c r="AL81" s="795"/>
      <c r="AM81" s="795"/>
      <c r="AN81" s="795"/>
      <c r="AO81" s="795"/>
      <c r="AP81" s="795"/>
      <c r="AQ81" s="795"/>
      <c r="AR81" s="795"/>
      <c r="AS81" s="795"/>
      <c r="AT81" s="795"/>
      <c r="AU81" s="795"/>
      <c r="AV81" s="795"/>
      <c r="AW81" s="795"/>
      <c r="AX81" s="795"/>
      <c r="AY81" s="795"/>
      <c r="AZ81" s="795"/>
      <c r="BA81" s="795"/>
      <c r="BB81" s="795"/>
      <c r="BC81" s="795"/>
      <c r="BD81" s="795"/>
      <c r="BE81" s="795"/>
      <c r="BF81" s="795"/>
      <c r="BG81" s="795"/>
      <c r="BH81" s="797"/>
      <c r="BI81" s="797"/>
    </row>
    <row r="82" customFormat="false" ht="14.25" hidden="true" customHeight="true" outlineLevel="0" collapsed="false">
      <c r="J82" s="839" t="n">
        <v>500</v>
      </c>
      <c r="K82" s="968"/>
      <c r="L82" s="969"/>
      <c r="M82" s="969"/>
      <c r="N82" s="969"/>
      <c r="O82" s="969"/>
      <c r="P82" s="969"/>
      <c r="Q82" s="969"/>
      <c r="R82" s="970"/>
      <c r="S82" s="795"/>
      <c r="T82" s="839" t="n">
        <v>500</v>
      </c>
      <c r="U82" s="971"/>
      <c r="V82" s="972"/>
      <c r="W82" s="972"/>
      <c r="X82" s="972"/>
      <c r="Y82" s="972"/>
      <c r="Z82" s="972"/>
      <c r="AA82" s="972"/>
      <c r="AB82" s="973"/>
      <c r="AC82" s="795"/>
      <c r="AD82" s="795"/>
      <c r="AE82" s="795"/>
      <c r="AF82" s="795"/>
      <c r="AG82" s="795"/>
      <c r="AH82" s="795"/>
      <c r="AJ82" s="795"/>
      <c r="AK82" s="795"/>
      <c r="AL82" s="795"/>
      <c r="AM82" s="795"/>
      <c r="AN82" s="795"/>
      <c r="AO82" s="795"/>
      <c r="AP82" s="795"/>
      <c r="AQ82" s="795"/>
      <c r="AR82" s="795"/>
      <c r="AS82" s="795"/>
      <c r="AT82" s="795"/>
      <c r="AU82" s="795"/>
      <c r="AV82" s="795"/>
      <c r="AW82" s="795"/>
      <c r="AX82" s="795"/>
      <c r="AY82" s="795"/>
      <c r="AZ82" s="795"/>
      <c r="BA82" s="795"/>
      <c r="BB82" s="795"/>
      <c r="BC82" s="795"/>
      <c r="BD82" s="795"/>
      <c r="BE82" s="795"/>
      <c r="BF82" s="795"/>
      <c r="BG82" s="795"/>
      <c r="BH82" s="797"/>
      <c r="BI82" s="797"/>
    </row>
    <row r="83" customFormat="false" ht="14.25" hidden="true" customHeight="true" outlineLevel="0" collapsed="false">
      <c r="J83" s="976" t="n">
        <v>90</v>
      </c>
      <c r="K83" s="977"/>
      <c r="L83" s="977"/>
      <c r="M83" s="977" t="n">
        <v>484</v>
      </c>
      <c r="N83" s="977" t="n">
        <v>562.8</v>
      </c>
      <c r="O83" s="977"/>
      <c r="P83" s="977" t="n">
        <v>602.196</v>
      </c>
      <c r="Q83" s="977" t="n">
        <v>647.22</v>
      </c>
      <c r="R83" s="977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5"/>
      <c r="AU83" s="795"/>
      <c r="AV83" s="795"/>
      <c r="AW83" s="795"/>
      <c r="AX83" s="795"/>
      <c r="AY83" s="795"/>
      <c r="AZ83" s="795"/>
      <c r="BA83" s="795"/>
      <c r="BB83" s="795"/>
      <c r="BC83" s="795"/>
      <c r="BD83" s="795"/>
      <c r="BE83" s="795"/>
      <c r="BF83" s="795"/>
      <c r="BG83" s="795"/>
      <c r="BH83" s="797"/>
      <c r="BI83" s="797"/>
    </row>
    <row r="84" customFormat="false" ht="14.25" hidden="true" customHeight="true" outlineLevel="0" collapsed="false">
      <c r="J84" s="952" t="n">
        <v>110</v>
      </c>
      <c r="K84" s="978"/>
      <c r="L84" s="979"/>
      <c r="M84" s="979" t="n">
        <v>531</v>
      </c>
      <c r="N84" s="979" t="n">
        <v>640.8</v>
      </c>
      <c r="O84" s="979"/>
      <c r="P84" s="979" t="n">
        <v>685.656</v>
      </c>
      <c r="Q84" s="979" t="n">
        <v>736.92</v>
      </c>
      <c r="R84" s="979"/>
      <c r="S84" s="795"/>
      <c r="T84" s="809"/>
      <c r="U84" s="953"/>
      <c r="V84" s="953"/>
      <c r="W84" s="953"/>
      <c r="X84" s="953"/>
      <c r="Y84" s="953"/>
      <c r="Z84" s="953"/>
      <c r="AA84" s="953"/>
      <c r="AB84" s="953"/>
      <c r="AC84" s="795"/>
      <c r="AD84" s="795"/>
      <c r="AE84" s="795"/>
      <c r="AF84" s="795"/>
      <c r="AG84" s="795"/>
      <c r="AH84" s="795"/>
      <c r="AI84" s="795"/>
      <c r="AJ84" s="795"/>
      <c r="AK84" s="795"/>
      <c r="AL84" s="795"/>
      <c r="AM84" s="795"/>
      <c r="AN84" s="795"/>
      <c r="AO84" s="795"/>
      <c r="AP84" s="795"/>
      <c r="AQ84" s="795"/>
      <c r="AR84" s="795"/>
      <c r="AS84" s="795"/>
      <c r="AT84" s="795"/>
      <c r="AU84" s="795"/>
      <c r="AV84" s="795"/>
      <c r="AW84" s="795"/>
      <c r="AX84" s="795"/>
      <c r="AY84" s="795"/>
      <c r="AZ84" s="795"/>
      <c r="BA84" s="795"/>
      <c r="BB84" s="795"/>
      <c r="BC84" s="795"/>
      <c r="BD84" s="795"/>
      <c r="BE84" s="795"/>
      <c r="BF84" s="795"/>
      <c r="BG84" s="795"/>
      <c r="BH84" s="797"/>
      <c r="BI84" s="797"/>
    </row>
    <row r="85" customFormat="false" ht="14.25" hidden="true" customHeight="true" outlineLevel="0" collapsed="false">
      <c r="J85" s="952"/>
      <c r="K85" s="978"/>
      <c r="L85" s="979"/>
      <c r="M85" s="979"/>
      <c r="N85" s="979"/>
      <c r="O85" s="979"/>
      <c r="P85" s="979"/>
      <c r="Q85" s="979"/>
      <c r="R85" s="979"/>
      <c r="S85" s="795"/>
      <c r="T85" s="809"/>
      <c r="U85" s="953"/>
      <c r="V85" s="953"/>
      <c r="W85" s="953"/>
      <c r="X85" s="953"/>
      <c r="Y85" s="953"/>
      <c r="Z85" s="953"/>
      <c r="AA85" s="953"/>
      <c r="AB85" s="953"/>
      <c r="AC85" s="795"/>
      <c r="AD85" s="795"/>
      <c r="AE85" s="795"/>
      <c r="AF85" s="795"/>
      <c r="AG85" s="795"/>
      <c r="AH85" s="795"/>
      <c r="AI85" s="795"/>
      <c r="AJ85" s="795"/>
      <c r="AK85" s="795"/>
      <c r="AL85" s="795"/>
      <c r="AM85" s="795"/>
      <c r="AN85" s="795"/>
      <c r="AO85" s="795"/>
      <c r="AP85" s="795"/>
      <c r="AQ85" s="795"/>
      <c r="AR85" s="795"/>
      <c r="AS85" s="795"/>
      <c r="AT85" s="795"/>
      <c r="AU85" s="795"/>
      <c r="AV85" s="795"/>
      <c r="AW85" s="795"/>
      <c r="AX85" s="795"/>
      <c r="AY85" s="795"/>
      <c r="AZ85" s="795"/>
      <c r="BA85" s="795"/>
      <c r="BB85" s="795"/>
      <c r="BC85" s="795"/>
      <c r="BD85" s="795"/>
      <c r="BE85" s="795"/>
      <c r="BF85" s="795"/>
      <c r="BG85" s="795"/>
      <c r="BH85" s="797"/>
      <c r="BI85" s="797"/>
    </row>
    <row r="86" customFormat="false" ht="14.25" hidden="true" customHeight="true" outlineLevel="0" collapsed="false">
      <c r="J86" s="819" t="n">
        <v>150</v>
      </c>
      <c r="K86" s="978"/>
      <c r="L86" s="979" t="n">
        <v>550.8</v>
      </c>
      <c r="M86" s="979" t="n">
        <v>570.078</v>
      </c>
      <c r="N86" s="979" t="n">
        <v>719</v>
      </c>
      <c r="O86" s="979"/>
      <c r="P86" s="979" t="n">
        <v>769.33</v>
      </c>
      <c r="Q86" s="979"/>
      <c r="R86" s="979"/>
      <c r="S86" s="795"/>
      <c r="T86" s="809"/>
      <c r="U86" s="953"/>
      <c r="V86" s="953"/>
      <c r="W86" s="953"/>
      <c r="X86" s="953"/>
      <c r="Y86" s="953"/>
      <c r="Z86" s="953"/>
      <c r="AA86" s="953"/>
      <c r="AB86" s="953"/>
      <c r="AC86" s="795"/>
      <c r="AD86" s="795"/>
      <c r="AE86" s="795"/>
      <c r="AF86" s="795"/>
      <c r="AG86" s="795"/>
      <c r="AH86" s="795"/>
      <c r="AI86" s="795"/>
      <c r="AJ86" s="795"/>
      <c r="AK86" s="795"/>
      <c r="AL86" s="795"/>
      <c r="AM86" s="795"/>
      <c r="AN86" s="795"/>
      <c r="AO86" s="795"/>
      <c r="AP86" s="795"/>
      <c r="AQ86" s="795"/>
      <c r="AR86" s="795"/>
      <c r="AS86" s="795"/>
      <c r="AT86" s="795"/>
      <c r="AU86" s="795"/>
      <c r="AV86" s="795"/>
      <c r="AW86" s="795"/>
      <c r="AX86" s="795"/>
      <c r="AY86" s="795"/>
      <c r="AZ86" s="795"/>
      <c r="BA86" s="795"/>
      <c r="BB86" s="795"/>
      <c r="BC86" s="795"/>
      <c r="BD86" s="795"/>
      <c r="BE86" s="795"/>
      <c r="BF86" s="795"/>
      <c r="BG86" s="795"/>
      <c r="BH86" s="797"/>
      <c r="BI86" s="797"/>
    </row>
    <row r="87" customFormat="false" ht="14.25" hidden="true" customHeight="true" outlineLevel="0" collapsed="false">
      <c r="J87" s="819"/>
      <c r="K87" s="978"/>
      <c r="L87" s="979"/>
      <c r="M87" s="979"/>
      <c r="N87" s="979"/>
      <c r="O87" s="979"/>
      <c r="P87" s="979"/>
      <c r="Q87" s="979"/>
      <c r="R87" s="979"/>
      <c r="S87" s="795"/>
      <c r="T87" s="809"/>
      <c r="U87" s="953"/>
      <c r="V87" s="953"/>
      <c r="W87" s="953"/>
      <c r="X87" s="953"/>
      <c r="Y87" s="953"/>
      <c r="Z87" s="953"/>
      <c r="AA87" s="953"/>
      <c r="AB87" s="953"/>
      <c r="AC87" s="795"/>
      <c r="AD87" s="795"/>
      <c r="AE87" s="795"/>
      <c r="AF87" s="795"/>
      <c r="AG87" s="795"/>
      <c r="AH87" s="795"/>
      <c r="AI87" s="795"/>
      <c r="AJ87" s="795"/>
      <c r="AK87" s="795"/>
      <c r="AL87" s="795"/>
      <c r="AM87" s="795"/>
      <c r="AN87" s="795"/>
      <c r="AO87" s="795"/>
      <c r="AP87" s="795"/>
      <c r="AQ87" s="795"/>
      <c r="AR87" s="795"/>
      <c r="AS87" s="795"/>
      <c r="AT87" s="795"/>
      <c r="AU87" s="795"/>
      <c r="AV87" s="795"/>
      <c r="AW87" s="795"/>
      <c r="AX87" s="795"/>
      <c r="AY87" s="795"/>
      <c r="AZ87" s="795"/>
      <c r="BA87" s="795"/>
      <c r="BB87" s="795"/>
      <c r="BC87" s="795"/>
      <c r="BD87" s="795"/>
      <c r="BE87" s="795"/>
      <c r="BF87" s="795"/>
      <c r="BG87" s="795"/>
      <c r="BH87" s="797"/>
      <c r="BI87" s="797"/>
    </row>
    <row r="88" customFormat="false" ht="24.75" hidden="true" customHeight="true" outlineLevel="0" collapsed="false">
      <c r="J88" s="980" t="s">
        <v>410</v>
      </c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980"/>
      <c r="W88" s="980"/>
      <c r="X88" s="980"/>
      <c r="Y88" s="980"/>
      <c r="Z88" s="980"/>
      <c r="AA88" s="980"/>
      <c r="AB88" s="980"/>
      <c r="AC88" s="795"/>
      <c r="AD88" s="795"/>
      <c r="AE88" s="795"/>
      <c r="AF88" s="795"/>
      <c r="AG88" s="795"/>
      <c r="AH88" s="795"/>
      <c r="AI88" s="795"/>
      <c r="AJ88" s="795"/>
      <c r="AK88" s="795"/>
      <c r="AL88" s="795"/>
      <c r="AM88" s="795"/>
      <c r="AN88" s="795"/>
      <c r="AO88" s="795"/>
      <c r="AP88" s="795"/>
      <c r="AQ88" s="795"/>
      <c r="AR88" s="795"/>
      <c r="AS88" s="795"/>
      <c r="AT88" s="795"/>
      <c r="AU88" s="795"/>
      <c r="AV88" s="795"/>
      <c r="AW88" s="795"/>
      <c r="AX88" s="795"/>
      <c r="AY88" s="795"/>
      <c r="AZ88" s="795"/>
      <c r="BA88" s="795"/>
      <c r="BB88" s="795"/>
      <c r="BC88" s="795"/>
      <c r="BD88" s="795"/>
      <c r="BE88" s="795"/>
      <c r="BF88" s="795"/>
      <c r="BG88" s="795"/>
      <c r="BH88" s="797"/>
      <c r="BI88" s="797"/>
    </row>
    <row r="89" customFormat="false" ht="14.25" hidden="true" customHeight="true" outlineLevel="0" collapsed="false">
      <c r="J89" s="810" t="s">
        <v>235</v>
      </c>
      <c r="K89" s="810"/>
      <c r="L89" s="810"/>
      <c r="M89" s="810"/>
      <c r="N89" s="810"/>
      <c r="O89" s="810"/>
      <c r="P89" s="810"/>
      <c r="Q89" s="810"/>
      <c r="R89" s="810"/>
      <c r="S89" s="795"/>
      <c r="T89" s="810" t="s">
        <v>236</v>
      </c>
      <c r="U89" s="810"/>
      <c r="V89" s="810"/>
      <c r="W89" s="810"/>
      <c r="X89" s="810"/>
      <c r="Y89" s="810"/>
      <c r="Z89" s="810"/>
      <c r="AA89" s="810"/>
      <c r="AB89" s="810"/>
      <c r="AC89" s="795"/>
      <c r="AI89" s="795"/>
      <c r="AJ89" s="795"/>
      <c r="AK89" s="795"/>
      <c r="AL89" s="795"/>
      <c r="AM89" s="795"/>
      <c r="AN89" s="795"/>
      <c r="AO89" s="795"/>
      <c r="AP89" s="795"/>
      <c r="AQ89" s="795"/>
      <c r="AR89" s="795"/>
      <c r="AS89" s="795"/>
      <c r="AT89" s="795"/>
      <c r="AU89" s="795"/>
      <c r="AV89" s="795"/>
      <c r="AW89" s="795"/>
      <c r="AX89" s="795"/>
      <c r="AY89" s="795"/>
      <c r="AZ89" s="795"/>
      <c r="BA89" s="795"/>
      <c r="BB89" s="795"/>
      <c r="BC89" s="795"/>
      <c r="BD89" s="795"/>
      <c r="BE89" s="795"/>
      <c r="BF89" s="795"/>
      <c r="BG89" s="795"/>
      <c r="BH89" s="797"/>
      <c r="BI89" s="797"/>
    </row>
    <row r="90" customFormat="false" ht="14.25" hidden="true" customHeight="true" outlineLevel="0" collapsed="false">
      <c r="J90" s="811" t="s">
        <v>124</v>
      </c>
      <c r="K90" s="981" t="n">
        <v>160</v>
      </c>
      <c r="L90" s="813" t="n">
        <v>200</v>
      </c>
      <c r="M90" s="813" t="n">
        <v>260</v>
      </c>
      <c r="N90" s="814" t="n">
        <v>300</v>
      </c>
      <c r="O90" s="814"/>
      <c r="P90" s="813" t="n">
        <v>360</v>
      </c>
      <c r="Q90" s="815" t="n">
        <v>400</v>
      </c>
      <c r="R90" s="815"/>
      <c r="S90" s="795"/>
      <c r="T90" s="811" t="s">
        <v>124</v>
      </c>
      <c r="U90" s="981" t="n">
        <v>160</v>
      </c>
      <c r="V90" s="813" t="n">
        <v>200</v>
      </c>
      <c r="W90" s="813" t="n">
        <v>260</v>
      </c>
      <c r="X90" s="814" t="n">
        <v>300</v>
      </c>
      <c r="Y90" s="814"/>
      <c r="Z90" s="813" t="n">
        <v>360</v>
      </c>
      <c r="AA90" s="815" t="n">
        <v>400</v>
      </c>
      <c r="AB90" s="815"/>
      <c r="AC90" s="795"/>
      <c r="AD90" s="810" t="s">
        <v>401</v>
      </c>
      <c r="AE90" s="810"/>
      <c r="AF90" s="810"/>
      <c r="AG90" s="810"/>
      <c r="AH90" s="982" t="s">
        <v>237</v>
      </c>
      <c r="AI90" s="795"/>
      <c r="AJ90" s="795"/>
      <c r="AK90" s="795"/>
      <c r="AL90" s="795"/>
      <c r="AM90" s="795"/>
      <c r="AN90" s="795"/>
      <c r="AO90" s="795"/>
      <c r="AP90" s="795"/>
      <c r="AQ90" s="795"/>
      <c r="AR90" s="795"/>
      <c r="AS90" s="795"/>
      <c r="AT90" s="795"/>
      <c r="AU90" s="795"/>
      <c r="AV90" s="795"/>
      <c r="AW90" s="795"/>
      <c r="AX90" s="795"/>
      <c r="AY90" s="795"/>
      <c r="AZ90" s="795"/>
      <c r="BA90" s="795"/>
      <c r="BB90" s="795"/>
      <c r="BC90" s="795"/>
      <c r="BD90" s="795"/>
      <c r="BE90" s="795"/>
      <c r="BF90" s="795"/>
      <c r="BG90" s="795"/>
      <c r="BH90" s="797"/>
      <c r="BI90" s="797"/>
    </row>
    <row r="91" customFormat="false" ht="14.25" hidden="true" customHeight="true" outlineLevel="0" collapsed="false">
      <c r="J91" s="820" t="s">
        <v>237</v>
      </c>
      <c r="K91" s="981"/>
      <c r="L91" s="813"/>
      <c r="M91" s="813"/>
      <c r="N91" s="821" t="n">
        <v>2</v>
      </c>
      <c r="O91" s="821" t="n">
        <v>4</v>
      </c>
      <c r="P91" s="813"/>
      <c r="Q91" s="821" t="n">
        <v>1</v>
      </c>
      <c r="R91" s="822" t="n">
        <v>2</v>
      </c>
      <c r="S91" s="795"/>
      <c r="T91" s="820" t="s">
        <v>237</v>
      </c>
      <c r="U91" s="981"/>
      <c r="V91" s="813"/>
      <c r="W91" s="813"/>
      <c r="X91" s="821" t="n">
        <v>1</v>
      </c>
      <c r="Y91" s="821" t="n">
        <v>2</v>
      </c>
      <c r="Z91" s="813"/>
      <c r="AA91" s="821" t="n">
        <v>1</v>
      </c>
      <c r="AB91" s="822" t="n">
        <v>2</v>
      </c>
      <c r="AC91" s="795"/>
      <c r="AD91" s="824" t="n">
        <v>0</v>
      </c>
      <c r="AE91" s="825" t="n">
        <v>1</v>
      </c>
      <c r="AF91" s="825" t="n">
        <v>2</v>
      </c>
      <c r="AG91" s="826" t="n">
        <v>3</v>
      </c>
      <c r="AH91" s="827" t="s">
        <v>402</v>
      </c>
      <c r="AI91" s="795"/>
      <c r="AJ91" s="795"/>
      <c r="AK91" s="795"/>
      <c r="AL91" s="795"/>
      <c r="AM91" s="795"/>
      <c r="AN91" s="795"/>
      <c r="AO91" s="795"/>
      <c r="AP91" s="795"/>
      <c r="AQ91" s="795"/>
      <c r="AR91" s="795"/>
      <c r="AS91" s="795"/>
      <c r="AT91" s="795"/>
      <c r="AU91" s="795"/>
      <c r="AV91" s="795"/>
      <c r="AW91" s="795"/>
      <c r="AX91" s="795"/>
      <c r="AY91" s="795"/>
      <c r="AZ91" s="795"/>
      <c r="BA91" s="795"/>
      <c r="BB91" s="795"/>
      <c r="BC91" s="795"/>
      <c r="BD91" s="795"/>
      <c r="BE91" s="795"/>
      <c r="BF91" s="795"/>
      <c r="BG91" s="795"/>
      <c r="BH91" s="797"/>
      <c r="BI91" s="797"/>
    </row>
    <row r="92" customFormat="false" ht="14.25" hidden="true" customHeight="true" outlineLevel="0" collapsed="false">
      <c r="J92" s="828" t="n">
        <v>65</v>
      </c>
      <c r="K92" s="829" t="s">
        <v>403</v>
      </c>
      <c r="L92" s="830" t="s">
        <v>403</v>
      </c>
      <c r="M92" s="830" t="n">
        <f aca="false">M94*0.71</f>
        <v>237.708</v>
      </c>
      <c r="N92" s="830" t="n">
        <f aca="false">N94*0.71</f>
        <v>263.268</v>
      </c>
      <c r="O92" s="830" t="s">
        <v>403</v>
      </c>
      <c r="P92" s="830" t="n">
        <f aca="false">P94*0.71</f>
        <v>367.212</v>
      </c>
      <c r="Q92" s="830" t="n">
        <f aca="false">Q94*0.71</f>
        <v>394.476</v>
      </c>
      <c r="R92" s="831" t="s">
        <v>403</v>
      </c>
      <c r="S92" s="795"/>
      <c r="T92" s="828" t="n">
        <v>65</v>
      </c>
      <c r="U92" s="832" t="s">
        <v>403</v>
      </c>
      <c r="V92" s="833" t="s">
        <v>403</v>
      </c>
      <c r="W92" s="834" t="n">
        <v>1.7</v>
      </c>
      <c r="X92" s="834" t="n">
        <v>1.65</v>
      </c>
      <c r="Y92" s="833" t="s">
        <v>403</v>
      </c>
      <c r="Z92" s="834" t="n">
        <v>1.6</v>
      </c>
      <c r="AA92" s="834" t="n">
        <v>1.55</v>
      </c>
      <c r="AB92" s="835" t="s">
        <v>403</v>
      </c>
      <c r="AC92" s="795"/>
      <c r="AD92" s="983" t="n">
        <v>1</v>
      </c>
      <c r="AE92" s="837" t="n">
        <v>5.12</v>
      </c>
      <c r="AF92" s="837" t="n">
        <v>5.66</v>
      </c>
      <c r="AG92" s="838" t="n">
        <v>6.53</v>
      </c>
      <c r="AH92" s="828" t="n">
        <v>65</v>
      </c>
      <c r="AI92" s="795"/>
      <c r="AJ92" s="795"/>
      <c r="AK92" s="795"/>
      <c r="AL92" s="795"/>
      <c r="AM92" s="795"/>
      <c r="AN92" s="795"/>
      <c r="AO92" s="795"/>
      <c r="AP92" s="795"/>
      <c r="AQ92" s="795"/>
      <c r="AR92" s="795"/>
      <c r="AS92" s="795"/>
      <c r="AT92" s="795"/>
      <c r="AU92" s="795"/>
      <c r="AV92" s="795"/>
      <c r="AW92" s="795"/>
      <c r="AX92" s="795"/>
      <c r="AY92" s="795"/>
      <c r="AZ92" s="795"/>
      <c r="BA92" s="795"/>
      <c r="BB92" s="795"/>
      <c r="BC92" s="795"/>
      <c r="BD92" s="795"/>
      <c r="BE92" s="795"/>
      <c r="BF92" s="795"/>
      <c r="BG92" s="795"/>
      <c r="BH92" s="797"/>
      <c r="BI92" s="797"/>
    </row>
    <row r="93" customFormat="false" ht="14.25" hidden="true" customHeight="true" outlineLevel="0" collapsed="false">
      <c r="J93" s="839" t="n">
        <v>70</v>
      </c>
      <c r="K93" s="840" t="s">
        <v>403</v>
      </c>
      <c r="L93" s="841" t="s">
        <v>403</v>
      </c>
      <c r="M93" s="841" t="n">
        <f aca="false">M95*0.71</f>
        <v>292.17636</v>
      </c>
      <c r="N93" s="841" t="n">
        <f aca="false">N95*0.71</f>
        <v>323.02728</v>
      </c>
      <c r="O93" s="841" t="s">
        <v>403</v>
      </c>
      <c r="P93" s="841" t="n">
        <f aca="false">P95*0.71</f>
        <v>432.680564606091</v>
      </c>
      <c r="Q93" s="841" t="n">
        <f aca="false">Q95*0.71</f>
        <v>471.8376</v>
      </c>
      <c r="R93" s="842" t="s">
        <v>403</v>
      </c>
      <c r="S93" s="795"/>
      <c r="T93" s="839" t="n">
        <v>70</v>
      </c>
      <c r="U93" s="843" t="s">
        <v>403</v>
      </c>
      <c r="V93" s="844" t="s">
        <v>403</v>
      </c>
      <c r="W93" s="845" t="n">
        <v>1.65</v>
      </c>
      <c r="X93" s="845" t="n">
        <v>1.6</v>
      </c>
      <c r="Y93" s="844" t="s">
        <v>403</v>
      </c>
      <c r="Z93" s="845" t="n">
        <v>1.55</v>
      </c>
      <c r="AA93" s="845" t="n">
        <v>1.5</v>
      </c>
      <c r="AB93" s="846" t="s">
        <v>403</v>
      </c>
      <c r="AC93" s="795"/>
      <c r="AD93" s="984" t="n">
        <v>1</v>
      </c>
      <c r="AE93" s="848" t="n">
        <v>5.12</v>
      </c>
      <c r="AF93" s="848" t="n">
        <v>5.66</v>
      </c>
      <c r="AG93" s="849" t="n">
        <v>6.53</v>
      </c>
      <c r="AH93" s="839" t="n">
        <v>70</v>
      </c>
      <c r="AI93" s="795"/>
      <c r="AJ93" s="795"/>
      <c r="AK93" s="795"/>
      <c r="AL93" s="795"/>
      <c r="AM93" s="795"/>
      <c r="AN93" s="795"/>
      <c r="AO93" s="795"/>
      <c r="AP93" s="795"/>
      <c r="AQ93" s="795"/>
      <c r="AR93" s="795"/>
      <c r="AS93" s="795"/>
      <c r="AT93" s="795"/>
      <c r="AU93" s="795"/>
      <c r="AV93" s="795"/>
      <c r="AW93" s="795"/>
      <c r="AX93" s="795"/>
      <c r="AY93" s="795"/>
      <c r="AZ93" s="795"/>
      <c r="BA93" s="795"/>
      <c r="BB93" s="795"/>
      <c r="BC93" s="795"/>
      <c r="BD93" s="795"/>
      <c r="BE93" s="795"/>
      <c r="BF93" s="795"/>
      <c r="BG93" s="795"/>
      <c r="BH93" s="797"/>
      <c r="BI93" s="797"/>
    </row>
    <row r="94" customFormat="false" ht="14.25" hidden="true" customHeight="true" outlineLevel="0" collapsed="false">
      <c r="J94" s="839" t="n">
        <v>75</v>
      </c>
      <c r="K94" s="850" t="n">
        <f aca="false">L94*0.9</f>
        <v>233.874</v>
      </c>
      <c r="L94" s="851" t="n">
        <f aca="false">L96*0.71</f>
        <v>259.86</v>
      </c>
      <c r="M94" s="851" t="n">
        <f aca="false">279*1.2</f>
        <v>334.8</v>
      </c>
      <c r="N94" s="851" t="n">
        <f aca="false">309*1.2</f>
        <v>370.8</v>
      </c>
      <c r="O94" s="851" t="n">
        <v>0</v>
      </c>
      <c r="P94" s="851" t="n">
        <f aca="false">431*1.2</f>
        <v>517.2</v>
      </c>
      <c r="Q94" s="851" t="n">
        <f aca="false">463*1.2</f>
        <v>555.6</v>
      </c>
      <c r="R94" s="852" t="n">
        <v>0</v>
      </c>
      <c r="S94" s="795"/>
      <c r="T94" s="839" t="n">
        <v>75</v>
      </c>
      <c r="U94" s="853" t="n">
        <v>1.7</v>
      </c>
      <c r="V94" s="854" t="n">
        <v>1.65</v>
      </c>
      <c r="W94" s="854" t="n">
        <v>1.6</v>
      </c>
      <c r="X94" s="854" t="n">
        <v>1.55</v>
      </c>
      <c r="Y94" s="854" t="n">
        <v>1.55</v>
      </c>
      <c r="Z94" s="854" t="n">
        <v>1.5</v>
      </c>
      <c r="AA94" s="854" t="n">
        <v>1.45</v>
      </c>
      <c r="AB94" s="855" t="n">
        <v>1.45</v>
      </c>
      <c r="AC94" s="795"/>
      <c r="AD94" s="985" t="n">
        <v>1</v>
      </c>
      <c r="AE94" s="857" t="n">
        <v>4.6</v>
      </c>
      <c r="AF94" s="857" t="n">
        <v>5</v>
      </c>
      <c r="AG94" s="858" t="n">
        <v>6.53</v>
      </c>
      <c r="AH94" s="839" t="n">
        <v>75</v>
      </c>
      <c r="AI94" s="795"/>
      <c r="AJ94" s="795"/>
      <c r="AK94" s="795"/>
      <c r="AL94" s="795"/>
      <c r="AM94" s="795"/>
      <c r="AN94" s="795"/>
      <c r="AO94" s="795"/>
      <c r="AP94" s="795"/>
      <c r="AQ94" s="795"/>
      <c r="AR94" s="795"/>
      <c r="AS94" s="795"/>
      <c r="AT94" s="795"/>
      <c r="AU94" s="795"/>
      <c r="AV94" s="795"/>
      <c r="AW94" s="795"/>
      <c r="AX94" s="795"/>
      <c r="AY94" s="795"/>
      <c r="AZ94" s="795"/>
      <c r="BA94" s="795"/>
      <c r="BB94" s="795"/>
      <c r="BC94" s="795"/>
      <c r="BD94" s="795"/>
      <c r="BE94" s="795"/>
      <c r="BF94" s="795"/>
      <c r="BG94" s="795"/>
      <c r="BH94" s="797"/>
      <c r="BI94" s="797"/>
    </row>
    <row r="95" customFormat="false" ht="14.25" hidden="true" customHeight="true" outlineLevel="0" collapsed="false">
      <c r="J95" s="839" t="n">
        <v>80</v>
      </c>
      <c r="K95" s="859" t="s">
        <v>403</v>
      </c>
      <c r="L95" s="860" t="s">
        <v>403</v>
      </c>
      <c r="M95" s="861" t="n">
        <f aca="false">M97*0.71</f>
        <v>411.516</v>
      </c>
      <c r="N95" s="861" t="n">
        <f aca="false">N97*0.71</f>
        <v>454.968</v>
      </c>
      <c r="O95" s="860" t="s">
        <v>403</v>
      </c>
      <c r="P95" s="861" t="n">
        <f aca="false">P97*0.71</f>
        <v>609.409245924072</v>
      </c>
      <c r="Q95" s="861" t="n">
        <f aca="false">Q97*0.71</f>
        <v>664.56</v>
      </c>
      <c r="R95" s="862" t="s">
        <v>403</v>
      </c>
      <c r="S95" s="795"/>
      <c r="T95" s="839" t="n">
        <v>80</v>
      </c>
      <c r="U95" s="863" t="s">
        <v>403</v>
      </c>
      <c r="V95" s="864" t="s">
        <v>403</v>
      </c>
      <c r="W95" s="865" t="n">
        <v>1.55</v>
      </c>
      <c r="X95" s="865" t="n">
        <v>1.5</v>
      </c>
      <c r="Y95" s="864" t="s">
        <v>403</v>
      </c>
      <c r="Z95" s="865" t="n">
        <v>1.45</v>
      </c>
      <c r="AA95" s="865" t="n">
        <v>1.4</v>
      </c>
      <c r="AB95" s="866" t="s">
        <v>403</v>
      </c>
      <c r="AC95" s="795"/>
      <c r="AD95" s="986" t="n">
        <v>1</v>
      </c>
      <c r="AE95" s="868" t="n">
        <v>3.92</v>
      </c>
      <c r="AF95" s="868" t="n">
        <v>4.5</v>
      </c>
      <c r="AG95" s="869" t="n">
        <v>5.6</v>
      </c>
      <c r="AH95" s="839" t="n">
        <v>80</v>
      </c>
      <c r="AI95" s="795"/>
      <c r="AJ95" s="795"/>
      <c r="AK95" s="795"/>
      <c r="AL95" s="795"/>
      <c r="AM95" s="795"/>
      <c r="AN95" s="795"/>
      <c r="AO95" s="795"/>
      <c r="AP95" s="795"/>
      <c r="AQ95" s="795"/>
      <c r="AR95" s="795"/>
      <c r="AS95" s="795"/>
      <c r="AT95" s="795"/>
      <c r="AU95" s="795"/>
      <c r="AV95" s="795"/>
      <c r="AW95" s="795"/>
      <c r="AX95" s="795"/>
      <c r="AY95" s="795"/>
      <c r="AZ95" s="795"/>
      <c r="BA95" s="795"/>
      <c r="BB95" s="795"/>
      <c r="BC95" s="795"/>
      <c r="BD95" s="795"/>
      <c r="BE95" s="795"/>
      <c r="BF95" s="795"/>
      <c r="BG95" s="795"/>
      <c r="BH95" s="797"/>
      <c r="BI95" s="797"/>
    </row>
    <row r="96" customFormat="false" ht="14.25" hidden="true" customHeight="true" outlineLevel="0" collapsed="false">
      <c r="J96" s="839" t="n">
        <v>90</v>
      </c>
      <c r="K96" s="562" t="n">
        <f aca="false">L96*0.89</f>
        <v>325.74</v>
      </c>
      <c r="L96" s="870" t="n">
        <f aca="false">305*1.2</f>
        <v>366</v>
      </c>
      <c r="M96" s="871" t="n">
        <f aca="false">404*1.2</f>
        <v>484.8</v>
      </c>
      <c r="N96" s="871" t="n">
        <f aca="false">469*1.2</f>
        <v>562.8</v>
      </c>
      <c r="O96" s="870" t="n">
        <v>0</v>
      </c>
      <c r="P96" s="871" t="n">
        <f aca="false">582*1.2</f>
        <v>698.4</v>
      </c>
      <c r="Q96" s="871" t="n">
        <f aca="false">644*1.2</f>
        <v>772.8</v>
      </c>
      <c r="R96" s="872" t="n">
        <v>0</v>
      </c>
      <c r="S96" s="795"/>
      <c r="T96" s="839" t="n">
        <v>90</v>
      </c>
      <c r="U96" s="873" t="n">
        <v>1.6</v>
      </c>
      <c r="V96" s="874" t="n">
        <v>1.55</v>
      </c>
      <c r="W96" s="874" t="n">
        <v>1.5</v>
      </c>
      <c r="X96" s="874" t="n">
        <v>1.45</v>
      </c>
      <c r="Y96" s="874" t="n">
        <v>1.45</v>
      </c>
      <c r="Z96" s="874" t="n">
        <v>1.4</v>
      </c>
      <c r="AA96" s="874" t="n">
        <v>1.3</v>
      </c>
      <c r="AB96" s="875" t="n">
        <v>1.3</v>
      </c>
      <c r="AC96" s="795"/>
      <c r="AD96" s="987" t="n">
        <v>1</v>
      </c>
      <c r="AE96" s="877" t="n">
        <v>3.51</v>
      </c>
      <c r="AF96" s="877" t="n">
        <v>3.96</v>
      </c>
      <c r="AG96" s="878" t="n">
        <v>4.93</v>
      </c>
      <c r="AH96" s="839" t="n">
        <v>90</v>
      </c>
      <c r="AI96" s="795"/>
      <c r="AJ96" s="795"/>
      <c r="AK96" s="795"/>
      <c r="AL96" s="795"/>
      <c r="AM96" s="795"/>
      <c r="AN96" s="795"/>
      <c r="AO96" s="795"/>
      <c r="AP96" s="795"/>
      <c r="AQ96" s="795"/>
      <c r="AR96" s="795"/>
      <c r="AS96" s="795"/>
      <c r="AT96" s="795"/>
      <c r="AU96" s="795"/>
      <c r="AV96" s="795"/>
      <c r="AW96" s="795"/>
      <c r="AX96" s="795"/>
      <c r="AY96" s="795"/>
      <c r="AZ96" s="795"/>
      <c r="BA96" s="795"/>
      <c r="BB96" s="795"/>
      <c r="BC96" s="795"/>
      <c r="BD96" s="795"/>
      <c r="BE96" s="795"/>
      <c r="BF96" s="795"/>
      <c r="BG96" s="795"/>
      <c r="BH96" s="797"/>
      <c r="BI96" s="797"/>
    </row>
    <row r="97" customFormat="false" ht="14.25" hidden="true" customHeight="true" outlineLevel="0" collapsed="false">
      <c r="J97" s="839" t="n">
        <v>110</v>
      </c>
      <c r="K97" s="879" t="n">
        <f aca="false">L97*0.88</f>
        <v>403.9166501568</v>
      </c>
      <c r="L97" s="880" t="n">
        <f aca="false">L96*1.25408796</f>
        <v>458.99619336</v>
      </c>
      <c r="M97" s="880" t="n">
        <f aca="false">483*1.2</f>
        <v>579.6</v>
      </c>
      <c r="N97" s="880" t="n">
        <f aca="false">534*1.2</f>
        <v>640.8</v>
      </c>
      <c r="O97" s="880" t="n">
        <v>0</v>
      </c>
      <c r="P97" s="880" t="n">
        <f aca="false">L97*1.87</f>
        <v>858.3228815832</v>
      </c>
      <c r="Q97" s="880" t="n">
        <f aca="false">780*1.2</f>
        <v>936</v>
      </c>
      <c r="R97" s="881" t="n">
        <v>0</v>
      </c>
      <c r="S97" s="795"/>
      <c r="T97" s="839" t="n">
        <v>110</v>
      </c>
      <c r="U97" s="882" t="n">
        <v>1.5</v>
      </c>
      <c r="V97" s="883" t="n">
        <v>1.3</v>
      </c>
      <c r="W97" s="883" t="n">
        <v>1.3</v>
      </c>
      <c r="X97" s="883" t="n">
        <v>1.3</v>
      </c>
      <c r="Y97" s="883" t="n">
        <v>1.3</v>
      </c>
      <c r="Z97" s="883" t="n">
        <v>1.3</v>
      </c>
      <c r="AA97" s="883" t="n">
        <v>1.3</v>
      </c>
      <c r="AB97" s="884" t="n">
        <v>1.3</v>
      </c>
      <c r="AC97" s="795"/>
      <c r="AD97" s="988" t="n">
        <v>1</v>
      </c>
      <c r="AE97" s="886" t="n">
        <v>3.41</v>
      </c>
      <c r="AF97" s="886" t="n">
        <v>3.96</v>
      </c>
      <c r="AG97" s="887" t="n">
        <v>4.93</v>
      </c>
      <c r="AH97" s="839" t="n">
        <v>110</v>
      </c>
      <c r="AI97" s="795"/>
      <c r="AJ97" s="795"/>
      <c r="AK97" s="795"/>
      <c r="AL97" s="795"/>
      <c r="AM97" s="795"/>
      <c r="AN97" s="795"/>
      <c r="AO97" s="795"/>
      <c r="AP97" s="795"/>
      <c r="AQ97" s="795"/>
      <c r="AR97" s="795"/>
      <c r="AS97" s="795"/>
      <c r="AT97" s="795"/>
      <c r="AU97" s="795"/>
      <c r="AV97" s="795"/>
      <c r="AW97" s="795"/>
      <c r="AX97" s="795"/>
      <c r="AY97" s="795"/>
      <c r="AZ97" s="795"/>
      <c r="BA97" s="795"/>
      <c r="BB97" s="795"/>
      <c r="BC97" s="795"/>
      <c r="BD97" s="795"/>
      <c r="BE97" s="795"/>
      <c r="BF97" s="795"/>
      <c r="BG97" s="795"/>
      <c r="BH97" s="797"/>
      <c r="BI97" s="797"/>
    </row>
    <row r="98" customFormat="false" ht="14.25" hidden="true" customHeight="true" outlineLevel="0" collapsed="false">
      <c r="J98" s="839" t="n">
        <v>150</v>
      </c>
      <c r="K98" s="895" t="n">
        <f aca="false">365*1.2</f>
        <v>438</v>
      </c>
      <c r="L98" s="896" t="n">
        <f aca="false">1.2*459</f>
        <v>550.8</v>
      </c>
      <c r="M98" s="897" t="n">
        <f aca="false">763*1*IF((C5-C6)&gt;=0,1,1.9)</f>
        <v>763</v>
      </c>
      <c r="N98" s="898" t="n">
        <v>0</v>
      </c>
      <c r="O98" s="896" t="n">
        <f aca="false">791*1.1*IF((C5-C6)&gt;=0,1,2.175)</f>
        <v>870.1</v>
      </c>
      <c r="P98" s="898" t="n">
        <f aca="false">962*1.2</f>
        <v>1154.4</v>
      </c>
      <c r="Q98" s="898" t="n">
        <f aca="false">1034*1.2</f>
        <v>1240.8</v>
      </c>
      <c r="R98" s="899" t="n">
        <v>0</v>
      </c>
      <c r="S98" s="795"/>
      <c r="T98" s="839" t="n">
        <v>150</v>
      </c>
      <c r="U98" s="900" t="n">
        <v>1.4</v>
      </c>
      <c r="V98" s="901" t="n">
        <v>1.35</v>
      </c>
      <c r="W98" s="901" t="n">
        <v>1.32</v>
      </c>
      <c r="X98" s="901"/>
      <c r="Y98" s="901" t="n">
        <v>1.3</v>
      </c>
      <c r="Z98" s="901" t="n">
        <v>1.28</v>
      </c>
      <c r="AA98" s="901"/>
      <c r="AB98" s="902" t="n">
        <v>1.25</v>
      </c>
      <c r="AC98" s="795"/>
      <c r="AD98" s="989" t="n">
        <v>1</v>
      </c>
      <c r="AE98" s="904" t="n">
        <v>3.41</v>
      </c>
      <c r="AF98" s="904" t="n">
        <v>3.96</v>
      </c>
      <c r="AG98" s="905" t="n">
        <v>4.93</v>
      </c>
      <c r="AH98" s="839" t="n">
        <v>150</v>
      </c>
      <c r="AI98" s="795"/>
      <c r="AJ98" s="795"/>
      <c r="AK98" s="795"/>
      <c r="AL98" s="795"/>
      <c r="AM98" s="795"/>
      <c r="AN98" s="795"/>
      <c r="AO98" s="795"/>
      <c r="AP98" s="795"/>
      <c r="AQ98" s="795"/>
      <c r="AR98" s="795"/>
      <c r="AS98" s="795"/>
      <c r="AT98" s="795"/>
      <c r="AU98" s="795"/>
      <c r="AV98" s="795"/>
      <c r="AW98" s="795"/>
      <c r="AX98" s="795"/>
      <c r="AY98" s="795"/>
      <c r="AZ98" s="795"/>
      <c r="BA98" s="795"/>
      <c r="BB98" s="795"/>
      <c r="BC98" s="795"/>
      <c r="BD98" s="795"/>
      <c r="BE98" s="795"/>
      <c r="BF98" s="795"/>
      <c r="BG98" s="795"/>
      <c r="BH98" s="797"/>
      <c r="BI98" s="797"/>
    </row>
    <row r="99" customFormat="false" ht="14.25" hidden="true" customHeight="true" outlineLevel="0" collapsed="false">
      <c r="J99" s="839" t="n">
        <v>200</v>
      </c>
      <c r="K99" s="906" t="n">
        <f aca="false">L99*0.88</f>
        <v>607.86145056384</v>
      </c>
      <c r="L99" s="907" t="n">
        <f aca="false">L98*1.25408796</f>
        <v>690.751648368</v>
      </c>
      <c r="M99" s="907" t="n">
        <f aca="false">L99*1.26352614</f>
        <v>872.782763961056</v>
      </c>
      <c r="N99" s="907" t="n">
        <f aca="false">M99*1.07113641</f>
        <v>934.869396499123</v>
      </c>
      <c r="O99" s="907" t="n">
        <f aca="false">O98*1.24695214</f>
        <v>1084.973057014</v>
      </c>
      <c r="P99" s="907" t="n">
        <f aca="false">L99*1.87</f>
        <v>1291.70558244816</v>
      </c>
      <c r="Q99" s="907" t="n">
        <f aca="false">L99*1.95542361</f>
        <v>1350.71208186521</v>
      </c>
      <c r="R99" s="908" t="n">
        <f aca="false">R98*1.12435712</f>
        <v>0</v>
      </c>
      <c r="S99" s="795"/>
      <c r="T99" s="839" t="n">
        <v>200</v>
      </c>
      <c r="U99" s="909"/>
      <c r="V99" s="910"/>
      <c r="W99" s="910"/>
      <c r="X99" s="910"/>
      <c r="Y99" s="910"/>
      <c r="Z99" s="910"/>
      <c r="AA99" s="910"/>
      <c r="AB99" s="911"/>
      <c r="AC99" s="795"/>
      <c r="AD99" s="989" t="n">
        <v>1</v>
      </c>
      <c r="AE99" s="904" t="n">
        <v>2.73</v>
      </c>
      <c r="AF99" s="904" t="n">
        <v>3.11</v>
      </c>
      <c r="AG99" s="905" t="n">
        <v>3.89</v>
      </c>
      <c r="AH99" s="839" t="n">
        <v>150.16</v>
      </c>
      <c r="AI99" s="795"/>
      <c r="AJ99" s="795"/>
      <c r="AK99" s="795"/>
      <c r="AL99" s="795"/>
      <c r="AM99" s="795"/>
      <c r="AN99" s="795"/>
      <c r="AO99" s="795"/>
      <c r="AP99" s="795"/>
      <c r="AQ99" s="795"/>
      <c r="AR99" s="795"/>
      <c r="AS99" s="795"/>
      <c r="AT99" s="795"/>
      <c r="AU99" s="795"/>
      <c r="AV99" s="795"/>
      <c r="AW99" s="795"/>
      <c r="AX99" s="795"/>
      <c r="AY99" s="795"/>
      <c r="AZ99" s="795"/>
      <c r="BA99" s="795"/>
      <c r="BB99" s="795"/>
      <c r="BC99" s="795"/>
      <c r="BD99" s="795"/>
      <c r="BE99" s="795"/>
      <c r="BF99" s="795"/>
      <c r="BG99" s="795"/>
      <c r="BH99" s="797"/>
      <c r="BI99" s="797"/>
    </row>
    <row r="100" customFormat="false" ht="14.25" hidden="true" customHeight="true" outlineLevel="0" collapsed="false">
      <c r="J100" s="839" t="n">
        <v>300</v>
      </c>
      <c r="K100" s="912" t="n">
        <f aca="false">L100*0.88</f>
        <v>762.311726500247</v>
      </c>
      <c r="L100" s="913" t="n">
        <f aca="false">L99*1.25408796</f>
        <v>866.263325568462</v>
      </c>
      <c r="M100" s="913" t="n">
        <f aca="false">L100*1.26352614</f>
        <v>1094.54635597908</v>
      </c>
      <c r="N100" s="913" t="n">
        <f aca="false">M100*1.07113641</f>
        <v>1172.40845432202</v>
      </c>
      <c r="O100" s="913" t="n">
        <f aca="false">O99*1.24695214</f>
        <v>1352.90947528595</v>
      </c>
      <c r="P100" s="913" t="n">
        <f aca="false">L100*1.87</f>
        <v>1619.91241881302</v>
      </c>
      <c r="Q100" s="913" t="n">
        <f aca="false">L100*1.95542361</f>
        <v>1693.91175929369</v>
      </c>
      <c r="R100" s="914" t="n">
        <f aca="false">R99*1.12435712</f>
        <v>0</v>
      </c>
      <c r="S100" s="795"/>
      <c r="T100" s="839" t="n">
        <v>300</v>
      </c>
      <c r="U100" s="915"/>
      <c r="V100" s="916"/>
      <c r="W100" s="916"/>
      <c r="X100" s="916"/>
      <c r="Y100" s="916"/>
      <c r="Z100" s="916"/>
      <c r="AA100" s="916"/>
      <c r="AB100" s="917"/>
      <c r="AC100" s="795"/>
      <c r="AD100" s="989" t="n">
        <v>1</v>
      </c>
      <c r="AE100" s="918" t="n">
        <v>2.73</v>
      </c>
      <c r="AF100" s="918" t="n">
        <v>2.83</v>
      </c>
      <c r="AG100" s="919" t="n">
        <v>3.66</v>
      </c>
      <c r="AH100" s="762" t="s">
        <v>404</v>
      </c>
      <c r="AI100" s="795"/>
      <c r="AJ100" s="795"/>
      <c r="AK100" s="795"/>
      <c r="AL100" s="795"/>
      <c r="AM100" s="795"/>
      <c r="AN100" s="795"/>
      <c r="AO100" s="795"/>
      <c r="AP100" s="795"/>
      <c r="AQ100" s="795"/>
      <c r="AR100" s="795"/>
      <c r="AS100" s="795"/>
      <c r="AT100" s="795"/>
      <c r="AU100" s="795"/>
      <c r="AV100" s="795"/>
      <c r="AW100" s="795"/>
      <c r="AX100" s="795"/>
      <c r="AY100" s="795"/>
      <c r="AZ100" s="795"/>
      <c r="BA100" s="795"/>
      <c r="BB100" s="795"/>
      <c r="BC100" s="795"/>
      <c r="BD100" s="795"/>
      <c r="BE100" s="795"/>
      <c r="BF100" s="795"/>
      <c r="BG100" s="795"/>
      <c r="BH100" s="797"/>
      <c r="BI100" s="797"/>
    </row>
    <row r="101" customFormat="false" ht="14.25" hidden="true" customHeight="true" outlineLevel="0" collapsed="false">
      <c r="J101" s="839" t="n">
        <v>400</v>
      </c>
      <c r="K101" s="920" t="n">
        <f aca="false">L101*0.88</f>
        <v>956.005957970772</v>
      </c>
      <c r="L101" s="921" t="n">
        <f aca="false">L100*1.25408796</f>
        <v>1086.37040678497</v>
      </c>
      <c r="M101" s="921" t="n">
        <f aca="false">L101*1.26352614</f>
        <v>1372.65740669524</v>
      </c>
      <c r="N101" s="921" t="n">
        <f aca="false">M101*1.07113641</f>
        <v>1470.30332676745</v>
      </c>
      <c r="O101" s="921" t="n">
        <f aca="false">O100*1.24695214</f>
        <v>1687.01336543409</v>
      </c>
      <c r="P101" s="921" t="n">
        <f aca="false">L101*1.87</f>
        <v>2031.51266068789</v>
      </c>
      <c r="Q101" s="921" t="n">
        <f aca="false">L101*1.95542361</f>
        <v>2124.31434263263</v>
      </c>
      <c r="R101" s="922" t="n">
        <f aca="false">R100*1.12435712</f>
        <v>0</v>
      </c>
      <c r="S101" s="795"/>
      <c r="T101" s="839" t="n">
        <v>400</v>
      </c>
      <c r="U101" s="923"/>
      <c r="V101" s="924"/>
      <c r="W101" s="924"/>
      <c r="X101" s="924"/>
      <c r="Y101" s="924"/>
      <c r="Z101" s="924"/>
      <c r="AA101" s="924"/>
      <c r="AB101" s="925"/>
      <c r="AC101" s="795"/>
      <c r="AD101" s="989" t="n">
        <v>1</v>
      </c>
      <c r="AE101" s="926" t="n">
        <v>3.41</v>
      </c>
      <c r="AF101" s="926" t="n">
        <v>3.86</v>
      </c>
      <c r="AG101" s="927" t="n">
        <v>4.63</v>
      </c>
      <c r="AH101" s="767" t="s">
        <v>406</v>
      </c>
      <c r="AI101" s="795"/>
      <c r="AJ101" s="795"/>
      <c r="AK101" s="795"/>
      <c r="AL101" s="795"/>
      <c r="AM101" s="795"/>
      <c r="AN101" s="795"/>
      <c r="AO101" s="795"/>
      <c r="AP101" s="795"/>
      <c r="AQ101" s="795"/>
      <c r="AR101" s="795"/>
      <c r="AS101" s="795"/>
      <c r="AT101" s="795"/>
      <c r="AU101" s="795"/>
      <c r="AV101" s="795"/>
      <c r="AW101" s="795"/>
      <c r="AX101" s="795"/>
      <c r="AY101" s="795"/>
      <c r="AZ101" s="795"/>
      <c r="BA101" s="795"/>
      <c r="BB101" s="795"/>
      <c r="BC101" s="795"/>
      <c r="BD101" s="795"/>
      <c r="BE101" s="795"/>
      <c r="BF101" s="795"/>
      <c r="BG101" s="795"/>
      <c r="BH101" s="797"/>
      <c r="BI101" s="797"/>
    </row>
    <row r="102" customFormat="false" ht="14.25" hidden="true" customHeight="true" outlineLevel="0" collapsed="false">
      <c r="J102" s="839" t="n">
        <v>500</v>
      </c>
      <c r="K102" s="928" t="n">
        <f aca="false">L102*0.88</f>
        <v>1198.91556157941</v>
      </c>
      <c r="L102" s="929" t="n">
        <f aca="false">L101*1.25408796</f>
        <v>1362.40404724933</v>
      </c>
      <c r="M102" s="929" t="n">
        <f aca="false">L102*1.26352614</f>
        <v>1721.43312694133</v>
      </c>
      <c r="N102" s="929" t="n">
        <f aca="false">M102*1.07113641</f>
        <v>1843.88969964701</v>
      </c>
      <c r="O102" s="929" t="n">
        <f aca="false">O101*1.24695214</f>
        <v>2103.62492623664</v>
      </c>
      <c r="P102" s="929" t="n">
        <f aca="false">L102*1.87</f>
        <v>2547.69556835625</v>
      </c>
      <c r="Q102" s="929" t="n">
        <f aca="false">L102*1.95542361</f>
        <v>2664.0770403509</v>
      </c>
      <c r="R102" s="930" t="n">
        <f aca="false">R101*1.12435712</f>
        <v>0</v>
      </c>
      <c r="S102" s="795"/>
      <c r="T102" s="839" t="n">
        <v>500</v>
      </c>
      <c r="U102" s="931"/>
      <c r="V102" s="932"/>
      <c r="W102" s="932"/>
      <c r="X102" s="932"/>
      <c r="Y102" s="932"/>
      <c r="Z102" s="932"/>
      <c r="AA102" s="932"/>
      <c r="AB102" s="933"/>
      <c r="AC102" s="795"/>
      <c r="AD102" s="795"/>
      <c r="AE102" s="795"/>
      <c r="AF102" s="795"/>
      <c r="AG102" s="795"/>
      <c r="AH102" s="795"/>
      <c r="AI102" s="795"/>
      <c r="AJ102" s="795"/>
      <c r="AK102" s="795"/>
      <c r="AL102" s="795"/>
      <c r="AM102" s="795"/>
      <c r="AN102" s="795"/>
      <c r="AO102" s="795"/>
      <c r="AP102" s="795"/>
      <c r="AQ102" s="795"/>
      <c r="AR102" s="795"/>
      <c r="AS102" s="795"/>
      <c r="AT102" s="795"/>
      <c r="AU102" s="795"/>
      <c r="AV102" s="795"/>
      <c r="AW102" s="795"/>
      <c r="AX102" s="795"/>
      <c r="AY102" s="795"/>
      <c r="AZ102" s="795"/>
      <c r="BA102" s="795"/>
      <c r="BB102" s="795"/>
      <c r="BC102" s="795"/>
      <c r="BD102" s="795"/>
      <c r="BE102" s="795"/>
      <c r="BF102" s="795"/>
      <c r="BG102" s="795"/>
      <c r="BH102" s="797"/>
      <c r="BI102" s="797"/>
    </row>
    <row r="103" customFormat="false" ht="14.25" hidden="true" customHeight="true" outlineLevel="0" collapsed="false">
      <c r="J103" s="823" t="n">
        <v>600</v>
      </c>
      <c r="K103" s="946" t="n">
        <f aca="false">L103*0.88</f>
        <v>1503.54557083338</v>
      </c>
      <c r="L103" s="947" t="n">
        <f aca="false">L102*1.25408796</f>
        <v>1708.57451231066</v>
      </c>
      <c r="M103" s="947" t="n">
        <f aca="false">L103*1.26352614</f>
        <v>2158.82855844227</v>
      </c>
      <c r="N103" s="947" t="n">
        <f aca="false">M103*1.07113641</f>
        <v>2312.39987189533</v>
      </c>
      <c r="O103" s="947" t="n">
        <f aca="false">O102*1.24695214</f>
        <v>2623.11960352812</v>
      </c>
      <c r="P103" s="947" t="n">
        <f aca="false">L103*1.87</f>
        <v>3195.03433802093</v>
      </c>
      <c r="Q103" s="947" t="n">
        <f aca="false">L103*1.95542361</f>
        <v>3340.9869408165</v>
      </c>
      <c r="R103" s="948" t="n">
        <f aca="false">R102*1.12435712</f>
        <v>0</v>
      </c>
      <c r="S103" s="795"/>
      <c r="T103" s="823" t="n">
        <v>600</v>
      </c>
      <c r="U103" s="949"/>
      <c r="V103" s="950"/>
      <c r="W103" s="950"/>
      <c r="X103" s="950"/>
      <c r="Y103" s="950"/>
      <c r="Z103" s="950"/>
      <c r="AA103" s="950"/>
      <c r="AB103" s="951"/>
      <c r="AC103" s="795"/>
      <c r="AD103" s="795"/>
      <c r="AE103" s="795"/>
      <c r="AF103" s="795"/>
      <c r="AG103" s="795"/>
      <c r="AH103" s="795"/>
      <c r="AI103" s="795"/>
      <c r="AJ103" s="795"/>
      <c r="AK103" s="795"/>
      <c r="AL103" s="795"/>
      <c r="AM103" s="795"/>
      <c r="AN103" s="795"/>
      <c r="AO103" s="795"/>
      <c r="AP103" s="795"/>
      <c r="AQ103" s="795"/>
      <c r="AR103" s="795"/>
      <c r="AS103" s="795"/>
      <c r="AT103" s="795"/>
      <c r="AU103" s="795"/>
      <c r="AV103" s="795"/>
      <c r="AW103" s="795"/>
      <c r="AX103" s="795"/>
      <c r="AY103" s="795"/>
      <c r="AZ103" s="795"/>
      <c r="BA103" s="795"/>
      <c r="BB103" s="795"/>
      <c r="BC103" s="795"/>
      <c r="BD103" s="795"/>
      <c r="BE103" s="795"/>
      <c r="BF103" s="795"/>
      <c r="BG103" s="795"/>
      <c r="BH103" s="797"/>
      <c r="BI103" s="797"/>
    </row>
    <row r="104" customFormat="false" ht="14.25" hidden="true" customHeight="true" outlineLevel="0" collapsed="false">
      <c r="J104" s="819"/>
      <c r="K104" s="978"/>
      <c r="L104" s="979"/>
      <c r="M104" s="979"/>
      <c r="N104" s="979"/>
      <c r="O104" s="979"/>
      <c r="P104" s="979"/>
      <c r="Q104" s="979"/>
      <c r="R104" s="979"/>
      <c r="S104" s="795"/>
      <c r="T104" s="809"/>
      <c r="U104" s="953"/>
      <c r="V104" s="953"/>
      <c r="W104" s="953"/>
      <c r="X104" s="953"/>
      <c r="Y104" s="953"/>
      <c r="Z104" s="953"/>
      <c r="AA104" s="953"/>
      <c r="AB104" s="953"/>
      <c r="AC104" s="795"/>
      <c r="AD104" s="795"/>
      <c r="AE104" s="795"/>
      <c r="AF104" s="795"/>
      <c r="AG104" s="795"/>
      <c r="AH104" s="795"/>
      <c r="AI104" s="795"/>
      <c r="AJ104" s="795"/>
      <c r="AK104" s="795"/>
      <c r="AL104" s="795"/>
      <c r="AM104" s="795"/>
      <c r="AN104" s="795"/>
      <c r="AO104" s="795"/>
      <c r="AP104" s="795"/>
      <c r="AQ104" s="795"/>
      <c r="AR104" s="795"/>
      <c r="AS104" s="795"/>
      <c r="AT104" s="795"/>
      <c r="AU104" s="795"/>
      <c r="AV104" s="795"/>
      <c r="AW104" s="795"/>
      <c r="AX104" s="795"/>
      <c r="AY104" s="795"/>
      <c r="AZ104" s="795"/>
      <c r="BA104" s="795"/>
      <c r="BB104" s="795"/>
      <c r="BC104" s="795"/>
      <c r="BD104" s="795"/>
      <c r="BE104" s="795"/>
      <c r="BF104" s="795"/>
      <c r="BG104" s="795"/>
      <c r="BH104" s="797"/>
      <c r="BI104" s="797"/>
    </row>
    <row r="105" customFormat="false" ht="14.25" hidden="true" customHeight="true" outlineLevel="0" collapsed="false">
      <c r="J105" s="810" t="s">
        <v>235</v>
      </c>
      <c r="K105" s="810"/>
      <c r="L105" s="810"/>
      <c r="M105" s="810"/>
      <c r="N105" s="810"/>
      <c r="O105" s="810"/>
      <c r="P105" s="810"/>
      <c r="Q105" s="810"/>
      <c r="R105" s="810"/>
      <c r="S105" s="795"/>
      <c r="T105" s="810" t="s">
        <v>236</v>
      </c>
      <c r="U105" s="810"/>
      <c r="V105" s="810"/>
      <c r="W105" s="810"/>
      <c r="X105" s="810"/>
      <c r="Y105" s="810"/>
      <c r="Z105" s="810"/>
      <c r="AA105" s="810"/>
      <c r="AB105" s="810"/>
      <c r="AC105" s="795"/>
      <c r="AD105" s="810" t="s">
        <v>401</v>
      </c>
      <c r="AE105" s="810"/>
      <c r="AF105" s="810"/>
      <c r="AG105" s="810"/>
      <c r="AH105" s="990" t="s">
        <v>237</v>
      </c>
      <c r="AI105" s="795"/>
      <c r="AJ105" s="795"/>
      <c r="AK105" s="795"/>
      <c r="AL105" s="795"/>
      <c r="AM105" s="795"/>
      <c r="AN105" s="795"/>
      <c r="AO105" s="795"/>
      <c r="AP105" s="795"/>
      <c r="AQ105" s="795"/>
      <c r="AR105" s="795"/>
      <c r="AS105" s="795"/>
      <c r="AT105" s="795"/>
      <c r="AU105" s="795"/>
      <c r="AV105" s="795"/>
      <c r="AW105" s="795"/>
      <c r="AX105" s="795"/>
      <c r="AY105" s="795"/>
      <c r="AZ105" s="795"/>
      <c r="BA105" s="795"/>
      <c r="BB105" s="795"/>
      <c r="BC105" s="795"/>
      <c r="BD105" s="795"/>
      <c r="BE105" s="795"/>
      <c r="BF105" s="795"/>
      <c r="BG105" s="795"/>
      <c r="BH105" s="797"/>
      <c r="BI105" s="797"/>
    </row>
    <row r="106" customFormat="false" ht="14.25" hidden="true" customHeight="true" outlineLevel="0" collapsed="false">
      <c r="J106" s="991" t="s">
        <v>124</v>
      </c>
      <c r="K106" s="687" t="n">
        <v>160</v>
      </c>
      <c r="L106" s="981" t="n">
        <v>200</v>
      </c>
      <c r="M106" s="813" t="n">
        <v>260</v>
      </c>
      <c r="N106" s="814" t="n">
        <v>300</v>
      </c>
      <c r="O106" s="814"/>
      <c r="P106" s="813" t="n">
        <v>360</v>
      </c>
      <c r="Q106" s="815" t="n">
        <v>400</v>
      </c>
      <c r="R106" s="815"/>
      <c r="S106" s="795"/>
      <c r="T106" s="991" t="s">
        <v>124</v>
      </c>
      <c r="U106" s="687" t="n">
        <v>160</v>
      </c>
      <c r="V106" s="981" t="n">
        <v>200</v>
      </c>
      <c r="W106" s="813" t="n">
        <v>260</v>
      </c>
      <c r="X106" s="814" t="n">
        <v>300</v>
      </c>
      <c r="Y106" s="814"/>
      <c r="Z106" s="813" t="n">
        <v>360</v>
      </c>
      <c r="AA106" s="815" t="n">
        <v>400</v>
      </c>
      <c r="AB106" s="815"/>
      <c r="AC106" s="795"/>
      <c r="AD106" s="992" t="n">
        <v>0</v>
      </c>
      <c r="AE106" s="993" t="n">
        <v>1</v>
      </c>
      <c r="AF106" s="994" t="n">
        <v>2</v>
      </c>
      <c r="AG106" s="995" t="n">
        <v>3</v>
      </c>
      <c r="AH106" s="807" t="s">
        <v>402</v>
      </c>
      <c r="AI106" s="795"/>
      <c r="AJ106" s="795"/>
      <c r="AK106" s="795"/>
      <c r="AL106" s="795"/>
      <c r="AM106" s="795"/>
      <c r="AN106" s="795"/>
      <c r="AO106" s="795"/>
      <c r="AP106" s="795"/>
      <c r="AQ106" s="795"/>
      <c r="AR106" s="795"/>
      <c r="AS106" s="795"/>
      <c r="AT106" s="795"/>
      <c r="AU106" s="795"/>
      <c r="AV106" s="795"/>
      <c r="AW106" s="795"/>
      <c r="AX106" s="795"/>
      <c r="AY106" s="795"/>
      <c r="AZ106" s="795"/>
      <c r="BA106" s="795"/>
      <c r="BB106" s="795"/>
      <c r="BC106" s="795"/>
      <c r="BD106" s="795"/>
      <c r="BE106" s="795"/>
      <c r="BF106" s="795"/>
      <c r="BG106" s="795"/>
      <c r="BH106" s="797"/>
      <c r="BI106" s="797"/>
    </row>
    <row r="107" customFormat="false" ht="14.25" hidden="true" customHeight="true" outlineLevel="0" collapsed="false">
      <c r="J107" s="996" t="s">
        <v>237</v>
      </c>
      <c r="K107" s="687"/>
      <c r="L107" s="981"/>
      <c r="M107" s="813"/>
      <c r="N107" s="997" t="n">
        <v>2</v>
      </c>
      <c r="O107" s="997" t="n">
        <v>4</v>
      </c>
      <c r="P107" s="813"/>
      <c r="Q107" s="997" t="n">
        <v>1</v>
      </c>
      <c r="R107" s="998" t="n">
        <v>2</v>
      </c>
      <c r="S107" s="795"/>
      <c r="T107" s="996" t="s">
        <v>237</v>
      </c>
      <c r="U107" s="687"/>
      <c r="V107" s="981"/>
      <c r="W107" s="813"/>
      <c r="X107" s="821" t="n">
        <v>1</v>
      </c>
      <c r="Y107" s="821" t="n">
        <v>2</v>
      </c>
      <c r="Z107" s="813"/>
      <c r="AA107" s="821" t="n">
        <v>1</v>
      </c>
      <c r="AB107" s="822" t="n">
        <v>2</v>
      </c>
      <c r="AC107" s="795"/>
      <c r="AD107" s="999" t="n">
        <v>1</v>
      </c>
      <c r="AE107" s="1000" t="n">
        <v>5.12</v>
      </c>
      <c r="AF107" s="1000" t="n">
        <v>5.66</v>
      </c>
      <c r="AG107" s="1000" t="n">
        <v>6.53</v>
      </c>
      <c r="AH107" s="1000" t="n">
        <v>75</v>
      </c>
      <c r="AI107" s="795"/>
      <c r="AJ107" s="795"/>
      <c r="AK107" s="795"/>
      <c r="AL107" s="795"/>
      <c r="AM107" s="795"/>
      <c r="AN107" s="795"/>
      <c r="AO107" s="795"/>
      <c r="AP107" s="795"/>
      <c r="AQ107" s="795"/>
      <c r="AR107" s="795"/>
      <c r="AS107" s="795"/>
      <c r="AT107" s="795"/>
      <c r="AU107" s="795"/>
      <c r="AV107" s="795"/>
      <c r="AW107" s="795"/>
      <c r="AX107" s="795"/>
      <c r="AY107" s="795"/>
      <c r="AZ107" s="795"/>
      <c r="BA107" s="795"/>
      <c r="BB107" s="795"/>
      <c r="BC107" s="795"/>
      <c r="BD107" s="795"/>
      <c r="BE107" s="795"/>
      <c r="BF107" s="795"/>
      <c r="BG107" s="795"/>
      <c r="BH107" s="797"/>
      <c r="BI107" s="797"/>
    </row>
    <row r="108" customFormat="false" ht="14.25" hidden="true" customHeight="true" outlineLevel="0" collapsed="false">
      <c r="J108" s="1001" t="n">
        <v>75</v>
      </c>
      <c r="K108" s="1002" t="n">
        <f aca="false">L108*0.9</f>
        <v>191.77668</v>
      </c>
      <c r="L108" s="1003" t="n">
        <f aca="false">L109*0.71</f>
        <v>213.0852</v>
      </c>
      <c r="M108" s="1004" t="n">
        <f aca="false">279*0.82*1.2</f>
        <v>274.536</v>
      </c>
      <c r="N108" s="1004" t="n">
        <f aca="false">309*0.82*1.2</f>
        <v>304.056</v>
      </c>
      <c r="O108" s="814" t="n">
        <v>0</v>
      </c>
      <c r="P108" s="1004" t="n">
        <f aca="false">431*0.82*1.2</f>
        <v>424.104</v>
      </c>
      <c r="Q108" s="1004" t="n">
        <f aca="false">463*0.82*1.2</f>
        <v>455.592</v>
      </c>
      <c r="R108" s="815" t="n">
        <v>0</v>
      </c>
      <c r="S108" s="795"/>
      <c r="T108" s="1001" t="n">
        <v>75</v>
      </c>
      <c r="U108" s="1005" t="n">
        <v>1.7</v>
      </c>
      <c r="V108" s="1006" t="n">
        <v>1.65</v>
      </c>
      <c r="W108" s="1006" t="n">
        <v>1.6</v>
      </c>
      <c r="X108" s="1006" t="n">
        <v>1.55</v>
      </c>
      <c r="Y108" s="1006" t="n">
        <v>1.55</v>
      </c>
      <c r="Z108" s="1006" t="n">
        <v>1.5</v>
      </c>
      <c r="AA108" s="1006" t="n">
        <v>1.45</v>
      </c>
      <c r="AB108" s="1007" t="n">
        <v>1.45</v>
      </c>
      <c r="AC108" s="795"/>
      <c r="AD108" s="1008" t="n">
        <v>1</v>
      </c>
      <c r="AE108" s="1009" t="n">
        <v>3.41</v>
      </c>
      <c r="AF108" s="1009" t="n">
        <v>3.96</v>
      </c>
      <c r="AG108" s="1009" t="n">
        <v>4.72</v>
      </c>
      <c r="AH108" s="1009" t="n">
        <v>90</v>
      </c>
      <c r="AI108" s="795"/>
      <c r="AJ108" s="795"/>
      <c r="AK108" s="795"/>
      <c r="AL108" s="795"/>
      <c r="AM108" s="795"/>
      <c r="AN108" s="795"/>
      <c r="AO108" s="795"/>
      <c r="AP108" s="795"/>
      <c r="AQ108" s="795"/>
      <c r="AR108" s="795"/>
      <c r="AS108" s="795"/>
      <c r="AT108" s="795"/>
      <c r="AU108" s="795"/>
      <c r="AV108" s="795"/>
      <c r="AW108" s="795"/>
      <c r="AX108" s="795"/>
      <c r="AY108" s="795"/>
      <c r="AZ108" s="795"/>
      <c r="BA108" s="795"/>
      <c r="BB108" s="795"/>
      <c r="BC108" s="795"/>
      <c r="BD108" s="795"/>
      <c r="BE108" s="795"/>
      <c r="BF108" s="795"/>
      <c r="BG108" s="795"/>
      <c r="BH108" s="797"/>
      <c r="BI108" s="797"/>
    </row>
    <row r="109" customFormat="false" ht="14.25" hidden="true" customHeight="true" outlineLevel="0" collapsed="false">
      <c r="J109" s="1010" t="n">
        <v>90</v>
      </c>
      <c r="K109" s="762" t="n">
        <f aca="false">L109*0.89</f>
        <v>267.1068</v>
      </c>
      <c r="L109" s="1011" t="n">
        <f aca="false">305*0.82*1.2</f>
        <v>300.12</v>
      </c>
      <c r="M109" s="1012" t="n">
        <f aca="false">404*0.82*1.2</f>
        <v>397.536</v>
      </c>
      <c r="N109" s="1012" t="n">
        <f aca="false">469*0.82*1.2</f>
        <v>461.496</v>
      </c>
      <c r="O109" s="1012" t="n">
        <v>0</v>
      </c>
      <c r="P109" s="1012" t="n">
        <f aca="false">582*0.82*1.2</f>
        <v>572.688</v>
      </c>
      <c r="Q109" s="1012" t="n">
        <f aca="false">644*0.82*1.2</f>
        <v>633.696</v>
      </c>
      <c r="R109" s="1013" t="n">
        <v>0</v>
      </c>
      <c r="S109" s="795"/>
      <c r="T109" s="1010" t="n">
        <v>90</v>
      </c>
      <c r="U109" s="1014" t="n">
        <v>1.6</v>
      </c>
      <c r="V109" s="1015" t="n">
        <v>1.55</v>
      </c>
      <c r="W109" s="1015" t="n">
        <v>1.5</v>
      </c>
      <c r="X109" s="1015" t="n">
        <v>1.45</v>
      </c>
      <c r="Y109" s="1015" t="n">
        <v>1.45</v>
      </c>
      <c r="Z109" s="1015" t="n">
        <v>1.4</v>
      </c>
      <c r="AA109" s="1015" t="n">
        <v>1.3</v>
      </c>
      <c r="AB109" s="1016" t="n">
        <v>1.3</v>
      </c>
      <c r="AC109" s="795"/>
      <c r="AD109" s="1008" t="n">
        <v>1</v>
      </c>
      <c r="AE109" s="1009" t="n">
        <v>3.41</v>
      </c>
      <c r="AF109" s="1009" t="n">
        <v>3.96</v>
      </c>
      <c r="AG109" s="1009" t="n">
        <v>4.93</v>
      </c>
      <c r="AH109" s="1009" t="n">
        <v>110</v>
      </c>
      <c r="AI109" s="795"/>
      <c r="AJ109" s="795"/>
      <c r="AK109" s="795"/>
      <c r="AL109" s="795"/>
      <c r="AM109" s="795"/>
      <c r="AN109" s="795"/>
      <c r="AO109" s="795"/>
      <c r="AP109" s="795"/>
      <c r="AQ109" s="795"/>
      <c r="AR109" s="795"/>
      <c r="AS109" s="795"/>
      <c r="AT109" s="795"/>
      <c r="AU109" s="795"/>
      <c r="AV109" s="795"/>
      <c r="AW109" s="795"/>
      <c r="AX109" s="795"/>
      <c r="AY109" s="795"/>
      <c r="AZ109" s="795"/>
      <c r="BA109" s="795"/>
      <c r="BB109" s="795"/>
      <c r="BC109" s="795"/>
      <c r="BD109" s="795"/>
      <c r="BE109" s="795"/>
      <c r="BF109" s="795"/>
      <c r="BG109" s="795"/>
      <c r="BH109" s="797"/>
      <c r="BI109" s="797"/>
    </row>
    <row r="110" customFormat="false" ht="14.25" hidden="true" customHeight="true" outlineLevel="0" collapsed="false">
      <c r="J110" s="1010" t="n">
        <v>110</v>
      </c>
      <c r="K110" s="762" t="n">
        <f aca="false">L110*0.88</f>
        <v>331.211653128576</v>
      </c>
      <c r="L110" s="1017" t="n">
        <f aca="false">L109*1.25408796</f>
        <v>376.3768785552</v>
      </c>
      <c r="M110" s="1012" t="n">
        <f aca="false">483*0.82</f>
        <v>396.06</v>
      </c>
      <c r="N110" s="1012" t="n">
        <f aca="false">534*0.82</f>
        <v>437.88</v>
      </c>
      <c r="O110" s="969" t="n">
        <v>0</v>
      </c>
      <c r="P110" s="969" t="n">
        <f aca="false">L110*1.87</f>
        <v>703.824762898224</v>
      </c>
      <c r="Q110" s="1012" t="n">
        <f aca="false">780*0.82*1.2</f>
        <v>767.52</v>
      </c>
      <c r="R110" s="970" t="n">
        <v>0</v>
      </c>
      <c r="S110" s="795"/>
      <c r="T110" s="1010" t="n">
        <v>110</v>
      </c>
      <c r="U110" s="1014" t="n">
        <v>1.5</v>
      </c>
      <c r="V110" s="1015" t="n">
        <v>1.3</v>
      </c>
      <c r="W110" s="1015" t="n">
        <v>1.3</v>
      </c>
      <c r="X110" s="1015" t="n">
        <v>1.3</v>
      </c>
      <c r="Y110" s="1015" t="n">
        <v>1.3</v>
      </c>
      <c r="Z110" s="1015" t="n">
        <v>1.3</v>
      </c>
      <c r="AA110" s="1015" t="n">
        <v>1.3</v>
      </c>
      <c r="AB110" s="1016" t="n">
        <v>1.3</v>
      </c>
      <c r="AC110" s="795"/>
      <c r="AD110" s="1008" t="n">
        <v>1</v>
      </c>
      <c r="AE110" s="1009" t="n">
        <v>3.41</v>
      </c>
      <c r="AF110" s="1009" t="n">
        <v>3.96</v>
      </c>
      <c r="AG110" s="1009" t="n">
        <v>4.93</v>
      </c>
      <c r="AH110" s="1009" t="n">
        <v>150</v>
      </c>
      <c r="AI110" s="795"/>
      <c r="AJ110" s="795"/>
      <c r="AK110" s="795"/>
      <c r="AL110" s="795"/>
      <c r="AM110" s="795"/>
      <c r="AN110" s="795"/>
      <c r="AO110" s="795"/>
      <c r="AP110" s="795"/>
      <c r="AQ110" s="795"/>
      <c r="AR110" s="795"/>
      <c r="AS110" s="795"/>
      <c r="AT110" s="795"/>
      <c r="AU110" s="795"/>
      <c r="AV110" s="795"/>
      <c r="AW110" s="795"/>
      <c r="AX110" s="795"/>
      <c r="AY110" s="795"/>
      <c r="AZ110" s="795"/>
      <c r="BA110" s="795"/>
      <c r="BB110" s="795"/>
      <c r="BC110" s="795"/>
      <c r="BD110" s="795"/>
      <c r="BE110" s="795"/>
      <c r="BF110" s="795"/>
      <c r="BG110" s="795"/>
      <c r="BH110" s="797"/>
      <c r="BI110" s="797"/>
    </row>
    <row r="111" customFormat="false" ht="14.25" hidden="true" customHeight="true" outlineLevel="0" collapsed="false">
      <c r="J111" s="1018" t="n">
        <v>150</v>
      </c>
      <c r="K111" s="1019" t="n">
        <f aca="false">365*0.82*1.2</f>
        <v>359.16</v>
      </c>
      <c r="L111" s="1020" t="n">
        <f aca="false">459*0.82*1.2</f>
        <v>451.656</v>
      </c>
      <c r="M111" s="1021" t="n">
        <f aca="false">763*0.82*1.2</f>
        <v>750.792</v>
      </c>
      <c r="N111" s="997" t="n">
        <v>0</v>
      </c>
      <c r="O111" s="1021" t="n">
        <f aca="false">791*0.82*1.2</f>
        <v>778.344</v>
      </c>
      <c r="P111" s="1021" t="n">
        <f aca="false">962*0.82*1.2</f>
        <v>946.608</v>
      </c>
      <c r="Q111" s="1021" t="n">
        <f aca="false">1034*0.82*1.2</f>
        <v>1017.456</v>
      </c>
      <c r="R111" s="1022" t="n">
        <v>0</v>
      </c>
      <c r="S111" s="795"/>
      <c r="T111" s="1018" t="n">
        <v>150</v>
      </c>
      <c r="U111" s="1014" t="n">
        <v>1.4</v>
      </c>
      <c r="V111" s="1015" t="n">
        <v>1.35</v>
      </c>
      <c r="W111" s="1015" t="n">
        <v>1.32</v>
      </c>
      <c r="X111" s="1015"/>
      <c r="Y111" s="1015" t="n">
        <v>1.3</v>
      </c>
      <c r="Z111" s="1015" t="n">
        <v>1.28</v>
      </c>
      <c r="AA111" s="1015"/>
      <c r="AB111" s="1016" t="n">
        <v>1.25</v>
      </c>
      <c r="AC111" s="795"/>
      <c r="AD111" s="1008" t="n">
        <v>1</v>
      </c>
      <c r="AE111" s="1009" t="n">
        <v>2.73</v>
      </c>
      <c r="AF111" s="1009" t="n">
        <v>3.11</v>
      </c>
      <c r="AG111" s="1009" t="n">
        <v>3.89</v>
      </c>
      <c r="AH111" s="1009" t="n">
        <v>150.16</v>
      </c>
      <c r="AI111" s="795"/>
      <c r="AJ111" s="795"/>
      <c r="AK111" s="795"/>
      <c r="AL111" s="795"/>
      <c r="AM111" s="795"/>
      <c r="AN111" s="795"/>
      <c r="AO111" s="795"/>
      <c r="AP111" s="795"/>
      <c r="AQ111" s="795"/>
      <c r="AR111" s="795"/>
      <c r="AS111" s="795"/>
      <c r="AT111" s="795"/>
      <c r="AU111" s="795"/>
      <c r="AV111" s="795"/>
      <c r="AW111" s="795"/>
      <c r="AX111" s="795"/>
      <c r="AY111" s="795"/>
      <c r="AZ111" s="795"/>
      <c r="BA111" s="795"/>
      <c r="BB111" s="795"/>
      <c r="BC111" s="795"/>
      <c r="BD111" s="795"/>
      <c r="BE111" s="795"/>
      <c r="BF111" s="795"/>
      <c r="BG111" s="795"/>
      <c r="BH111" s="797"/>
      <c r="BI111" s="797"/>
    </row>
    <row r="112" customFormat="false" ht="14.25" hidden="true" customHeight="true" outlineLevel="0" collapsed="false">
      <c r="J112" s="1017" t="n">
        <v>200</v>
      </c>
      <c r="K112" s="762" t="n">
        <f aca="false">L112*0.88</f>
        <v>498.446389462349</v>
      </c>
      <c r="L112" s="1017" t="n">
        <f aca="false">L111*1.25408796</f>
        <v>566.41635166176</v>
      </c>
      <c r="M112" s="969" t="n">
        <f aca="false">L112*1.26352614</f>
        <v>715.681866448066</v>
      </c>
      <c r="N112" s="969" t="n">
        <f aca="false">M112*1.07113641</f>
        <v>766.592905129281</v>
      </c>
      <c r="O112" s="969" t="n">
        <f aca="false">O111*1.24695214</f>
        <v>970.55771645616</v>
      </c>
      <c r="P112" s="969" t="n">
        <f aca="false">L112*1.87</f>
        <v>1059.19857760749</v>
      </c>
      <c r="Q112" s="969" t="n">
        <f aca="false">L112*1.95542361</f>
        <v>1107.58390712947</v>
      </c>
      <c r="R112" s="970" t="n">
        <f aca="false">R111*1.12435712</f>
        <v>0</v>
      </c>
      <c r="S112" s="795"/>
      <c r="T112" s="1010" t="n">
        <v>200</v>
      </c>
      <c r="U112" s="1014"/>
      <c r="V112" s="1015"/>
      <c r="W112" s="1015"/>
      <c r="X112" s="1015"/>
      <c r="Y112" s="1015"/>
      <c r="Z112" s="1015"/>
      <c r="AA112" s="1015"/>
      <c r="AB112" s="1016"/>
      <c r="AC112" s="795"/>
      <c r="AD112" s="795"/>
      <c r="AE112" s="1023" t="n">
        <v>2.73</v>
      </c>
      <c r="AF112" s="1023" t="n">
        <v>2.83</v>
      </c>
      <c r="AG112" s="1023" t="n">
        <v>3.66</v>
      </c>
      <c r="AH112" s="1023" t="s">
        <v>404</v>
      </c>
      <c r="AI112" s="795"/>
      <c r="AJ112" s="795"/>
      <c r="AK112" s="795"/>
      <c r="AL112" s="795"/>
      <c r="AM112" s="795"/>
      <c r="AN112" s="795"/>
      <c r="AO112" s="795"/>
      <c r="AP112" s="795"/>
      <c r="AQ112" s="795"/>
      <c r="AR112" s="795"/>
      <c r="AS112" s="795"/>
      <c r="AT112" s="795"/>
      <c r="AU112" s="795"/>
      <c r="AV112" s="795"/>
      <c r="AW112" s="795"/>
      <c r="AX112" s="795"/>
      <c r="AY112" s="795"/>
      <c r="AZ112" s="795"/>
      <c r="BA112" s="795"/>
      <c r="BB112" s="795"/>
      <c r="BC112" s="795"/>
      <c r="BD112" s="795"/>
      <c r="BE112" s="795"/>
      <c r="BF112" s="795"/>
      <c r="BG112" s="795"/>
      <c r="BH112" s="797"/>
      <c r="BI112" s="797"/>
    </row>
    <row r="113" customFormat="false" ht="14.25" hidden="true" customHeight="true" outlineLevel="0" collapsed="false">
      <c r="J113" s="1017" t="n">
        <v>300</v>
      </c>
      <c r="K113" s="762" t="n">
        <f aca="false">L113*0.88</f>
        <v>625.095615730202</v>
      </c>
      <c r="L113" s="1017" t="n">
        <f aca="false">L112*1.25408796</f>
        <v>710.335926966139</v>
      </c>
      <c r="M113" s="969" t="n">
        <f aca="false">L113*1.26352614</f>
        <v>897.528011902848</v>
      </c>
      <c r="N113" s="969" t="n">
        <f aca="false">M113*1.07113641</f>
        <v>961.374932544053</v>
      </c>
      <c r="O113" s="969" t="n">
        <f aca="false">O112*1.24695214</f>
        <v>1210.23902152852</v>
      </c>
      <c r="P113" s="969" t="n">
        <f aca="false">L113*1.87</f>
        <v>1328.32818342668</v>
      </c>
      <c r="Q113" s="969" t="n">
        <f aca="false">L113*1.95542361</f>
        <v>1389.00764262082</v>
      </c>
      <c r="R113" s="970" t="n">
        <f aca="false">R112*1.12435712</f>
        <v>0</v>
      </c>
      <c r="S113" s="795"/>
      <c r="T113" s="1010" t="n">
        <v>300</v>
      </c>
      <c r="U113" s="1014"/>
      <c r="V113" s="1015"/>
      <c r="W113" s="1015"/>
      <c r="X113" s="1015"/>
      <c r="Y113" s="1015"/>
      <c r="Z113" s="1015"/>
      <c r="AA113" s="1015"/>
      <c r="AB113" s="1016"/>
      <c r="AC113" s="795"/>
      <c r="AD113" s="795"/>
      <c r="AE113" s="934" t="n">
        <v>3.41</v>
      </c>
      <c r="AF113" s="934" t="n">
        <v>3.86</v>
      </c>
      <c r="AG113" s="934" t="n">
        <v>4.63</v>
      </c>
      <c r="AH113" s="934" t="s">
        <v>406</v>
      </c>
      <c r="AI113" s="795"/>
      <c r="AJ113" s="795"/>
      <c r="AK113" s="795"/>
      <c r="AL113" s="795"/>
      <c r="AM113" s="795"/>
      <c r="AN113" s="795"/>
      <c r="AO113" s="795"/>
      <c r="AP113" s="795"/>
      <c r="AQ113" s="795"/>
      <c r="AR113" s="795"/>
      <c r="AS113" s="795"/>
      <c r="AT113" s="795"/>
      <c r="AU113" s="795"/>
      <c r="AV113" s="795"/>
      <c r="AW113" s="795"/>
      <c r="AX113" s="795"/>
      <c r="AY113" s="795"/>
      <c r="AZ113" s="795"/>
      <c r="BA113" s="795"/>
      <c r="BB113" s="795"/>
      <c r="BC113" s="795"/>
      <c r="BD113" s="795"/>
      <c r="BE113" s="795"/>
      <c r="BF113" s="795"/>
      <c r="BG113" s="795"/>
      <c r="BH113" s="797"/>
      <c r="BI113" s="797"/>
    </row>
    <row r="114" customFormat="false" ht="14.25" hidden="true" customHeight="true" outlineLevel="0" collapsed="false">
      <c r="J114" s="1017" t="n">
        <v>400</v>
      </c>
      <c r="K114" s="762" t="n">
        <f aca="false">L114*0.88</f>
        <v>783.924885536033</v>
      </c>
      <c r="L114" s="1017" t="n">
        <f aca="false">L113*1.25408796</f>
        <v>890.823733563674</v>
      </c>
      <c r="M114" s="969" t="n">
        <f aca="false">L114*1.26352614</f>
        <v>1125.5790734901</v>
      </c>
      <c r="N114" s="969" t="n">
        <f aca="false">M114*1.07113641</f>
        <v>1205.64872794931</v>
      </c>
      <c r="O114" s="969" t="n">
        <f aca="false">O113*1.24695214</f>
        <v>1509.1101378065</v>
      </c>
      <c r="P114" s="969" t="n">
        <f aca="false">L114*1.87</f>
        <v>1665.84038176407</v>
      </c>
      <c r="Q114" s="969" t="n">
        <f aca="false">L114*1.95542361</f>
        <v>1741.93776095876</v>
      </c>
      <c r="R114" s="970" t="n">
        <f aca="false">R113*1.12435712</f>
        <v>0</v>
      </c>
      <c r="S114" s="795"/>
      <c r="T114" s="1010" t="n">
        <v>400</v>
      </c>
      <c r="U114" s="1014"/>
      <c r="V114" s="1015"/>
      <c r="W114" s="1015"/>
      <c r="X114" s="1015"/>
      <c r="Y114" s="1015"/>
      <c r="Z114" s="1015"/>
      <c r="AA114" s="1015"/>
      <c r="AB114" s="1016"/>
      <c r="AC114" s="795"/>
      <c r="AD114" s="795"/>
      <c r="AE114" s="795"/>
      <c r="AF114" s="795"/>
      <c r="AG114" s="795"/>
      <c r="AH114" s="795"/>
      <c r="AI114" s="795"/>
      <c r="AJ114" s="795"/>
      <c r="AK114" s="795"/>
      <c r="AL114" s="795"/>
      <c r="AM114" s="795"/>
      <c r="AN114" s="795"/>
      <c r="AO114" s="795"/>
      <c r="AP114" s="795"/>
      <c r="AQ114" s="795"/>
      <c r="AR114" s="795"/>
      <c r="AS114" s="795"/>
      <c r="AT114" s="795"/>
      <c r="AU114" s="795"/>
      <c r="AV114" s="795"/>
      <c r="AW114" s="795"/>
      <c r="AX114" s="795"/>
      <c r="AY114" s="795"/>
      <c r="AZ114" s="795"/>
      <c r="BA114" s="795"/>
      <c r="BB114" s="795"/>
      <c r="BC114" s="795"/>
      <c r="BD114" s="795"/>
      <c r="BE114" s="795"/>
      <c r="BF114" s="795"/>
      <c r="BG114" s="795"/>
      <c r="BH114" s="797"/>
      <c r="BI114" s="797"/>
    </row>
    <row r="115" customFormat="false" ht="14.25" hidden="true" customHeight="true" outlineLevel="0" collapsed="false">
      <c r="J115" s="1017" t="n">
        <v>500</v>
      </c>
      <c r="K115" s="762" t="n">
        <f aca="false">L115*0.88</f>
        <v>983.110760495117</v>
      </c>
      <c r="L115" s="1017" t="n">
        <f aca="false">L114*1.25408796</f>
        <v>1117.17131874445</v>
      </c>
      <c r="M115" s="969" t="n">
        <f aca="false">L115*1.26352614</f>
        <v>1411.57516409189</v>
      </c>
      <c r="N115" s="969" t="n">
        <f aca="false">M115*1.07113641</f>
        <v>1511.98955371054</v>
      </c>
      <c r="O115" s="969" t="n">
        <f aca="false">O114*1.24695214</f>
        <v>1881.78811583351</v>
      </c>
      <c r="P115" s="969" t="n">
        <f aca="false">L115*1.87</f>
        <v>2089.11036605212</v>
      </c>
      <c r="Q115" s="969" t="n">
        <f aca="false">L115*1.95542361</f>
        <v>2184.54317308774</v>
      </c>
      <c r="R115" s="970" t="n">
        <f aca="false">R114*1.12435712</f>
        <v>0</v>
      </c>
      <c r="S115" s="795"/>
      <c r="T115" s="1010" t="n">
        <v>500</v>
      </c>
      <c r="U115" s="1014"/>
      <c r="V115" s="1015"/>
      <c r="W115" s="1015"/>
      <c r="X115" s="1015"/>
      <c r="Y115" s="1015"/>
      <c r="Z115" s="1015"/>
      <c r="AA115" s="1015"/>
      <c r="AB115" s="1016"/>
      <c r="AC115" s="795"/>
      <c r="AD115" s="795"/>
      <c r="AE115" s="795"/>
      <c r="AF115" s="795"/>
      <c r="AG115" s="795"/>
      <c r="AH115" s="795"/>
      <c r="AI115" s="795"/>
      <c r="AJ115" s="795"/>
      <c r="AK115" s="795"/>
      <c r="AL115" s="795"/>
      <c r="AM115" s="795"/>
      <c r="AN115" s="795"/>
      <c r="AO115" s="795"/>
      <c r="AP115" s="795"/>
      <c r="AQ115" s="795"/>
      <c r="AR115" s="795"/>
      <c r="AS115" s="795"/>
      <c r="AT115" s="795"/>
      <c r="AU115" s="795"/>
      <c r="AV115" s="795"/>
      <c r="AW115" s="795"/>
      <c r="AX115" s="795"/>
      <c r="AY115" s="795"/>
      <c r="AZ115" s="795"/>
      <c r="BA115" s="795"/>
      <c r="BB115" s="795"/>
      <c r="BC115" s="795"/>
      <c r="BD115" s="795"/>
      <c r="BE115" s="795"/>
      <c r="BF115" s="795"/>
      <c r="BG115" s="795"/>
      <c r="BH115" s="797"/>
      <c r="BI115" s="797"/>
    </row>
    <row r="116" customFormat="false" ht="14.25" hidden="true" customHeight="true" outlineLevel="0" collapsed="false">
      <c r="J116" s="1024" t="n">
        <v>600</v>
      </c>
      <c r="K116" s="767" t="n">
        <f aca="false">L116*0.88</f>
        <v>1232.90736808337</v>
      </c>
      <c r="L116" s="1024" t="n">
        <f aca="false">L115*1.25408796</f>
        <v>1401.03110009474</v>
      </c>
      <c r="M116" s="821" t="n">
        <f aca="false">L116*1.26352614</f>
        <v>1770.23941792266</v>
      </c>
      <c r="N116" s="821" t="n">
        <f aca="false">M116*1.07113641</f>
        <v>1896.16789495417</v>
      </c>
      <c r="O116" s="821" t="n">
        <f aca="false">O115*1.24695214</f>
        <v>2346.49971806516</v>
      </c>
      <c r="P116" s="821" t="n">
        <f aca="false">L116*1.87</f>
        <v>2619.92815717716</v>
      </c>
      <c r="Q116" s="821" t="n">
        <f aca="false">L116*1.95542361</f>
        <v>2739.60929146953</v>
      </c>
      <c r="R116" s="822" t="n">
        <f aca="false">R115*1.12435712</f>
        <v>0</v>
      </c>
      <c r="S116" s="795"/>
      <c r="T116" s="1025" t="n">
        <v>600</v>
      </c>
      <c r="U116" s="1026"/>
      <c r="V116" s="1027"/>
      <c r="W116" s="1027"/>
      <c r="X116" s="1027"/>
      <c r="Y116" s="1027"/>
      <c r="Z116" s="1027"/>
      <c r="AA116" s="1027"/>
      <c r="AB116" s="1028"/>
      <c r="AC116" s="795"/>
      <c r="AD116" s="795"/>
      <c r="AE116" s="795"/>
      <c r="AF116" s="795"/>
      <c r="AG116" s="795"/>
      <c r="AH116" s="795"/>
      <c r="AI116" s="795"/>
      <c r="AJ116" s="795"/>
      <c r="AK116" s="795"/>
      <c r="AL116" s="795"/>
      <c r="AM116" s="795"/>
      <c r="AN116" s="795"/>
      <c r="AO116" s="795"/>
      <c r="AP116" s="795"/>
      <c r="AQ116" s="795"/>
      <c r="AR116" s="795"/>
      <c r="AS116" s="795"/>
      <c r="AT116" s="795"/>
      <c r="AU116" s="795"/>
      <c r="AV116" s="795"/>
      <c r="AW116" s="795"/>
      <c r="AX116" s="795"/>
      <c r="AY116" s="795"/>
      <c r="AZ116" s="795"/>
      <c r="BA116" s="795"/>
      <c r="BB116" s="795"/>
      <c r="BC116" s="795"/>
      <c r="BD116" s="795"/>
      <c r="BE116" s="795"/>
      <c r="BF116" s="795"/>
      <c r="BG116" s="795"/>
      <c r="BH116" s="797"/>
      <c r="BI116" s="797"/>
    </row>
    <row r="117" customFormat="false" ht="14.25" hidden="false" customHeight="true" outlineLevel="0" collapsed="false">
      <c r="B117" s="454" t="s">
        <v>242</v>
      </c>
      <c r="J117" s="819"/>
      <c r="K117" s="978"/>
      <c r="L117" s="979"/>
      <c r="M117" s="979"/>
      <c r="N117" s="979"/>
      <c r="O117" s="979"/>
      <c r="P117" s="979"/>
      <c r="Q117" s="979"/>
      <c r="R117" s="979"/>
      <c r="S117" s="795"/>
      <c r="T117" s="809"/>
      <c r="U117" s="953"/>
      <c r="V117" s="953"/>
      <c r="W117" s="953"/>
      <c r="X117" s="953"/>
      <c r="Y117" s="953"/>
      <c r="Z117" s="953"/>
      <c r="AA117" s="953"/>
      <c r="AB117" s="953"/>
      <c r="AC117" s="795"/>
      <c r="AD117" s="795"/>
      <c r="AE117" s="795"/>
      <c r="AF117" s="795"/>
      <c r="AG117" s="795"/>
      <c r="AH117" s="795"/>
      <c r="AI117" s="795"/>
      <c r="AJ117" s="795"/>
      <c r="AK117" s="795"/>
      <c r="AL117" s="795"/>
      <c r="AM117" s="795"/>
      <c r="AN117" s="795"/>
      <c r="AO117" s="795"/>
      <c r="AP117" s="795"/>
      <c r="AQ117" s="795"/>
      <c r="AR117" s="795"/>
      <c r="AS117" s="795"/>
      <c r="AT117" s="795"/>
      <c r="AU117" s="795"/>
      <c r="AV117" s="795"/>
      <c r="AW117" s="795"/>
      <c r="AX117" s="795"/>
      <c r="AY117" s="795"/>
      <c r="AZ117" s="795"/>
      <c r="BA117" s="795"/>
      <c r="BB117" s="795"/>
      <c r="BC117" s="795"/>
      <c r="BD117" s="795"/>
      <c r="BE117" s="795"/>
      <c r="BF117" s="795"/>
      <c r="BG117" s="795"/>
      <c r="BH117" s="797"/>
      <c r="BI117" s="797"/>
    </row>
    <row r="118" customFormat="false" ht="14.25" hidden="false" customHeight="true" outlineLevel="0" collapsed="false">
      <c r="B118" s="454"/>
      <c r="H118" s="934"/>
      <c r="I118" s="952"/>
      <c r="J118" s="952"/>
      <c r="K118" s="952"/>
      <c r="L118" s="952"/>
      <c r="M118" s="952"/>
      <c r="N118" s="952"/>
      <c r="O118" s="952"/>
      <c r="P118" s="795"/>
      <c r="Q118" s="809"/>
      <c r="R118" s="953"/>
      <c r="S118" s="953"/>
      <c r="T118" s="953"/>
      <c r="U118" s="953"/>
      <c r="V118" s="953"/>
      <c r="W118" s="953"/>
      <c r="X118" s="953"/>
      <c r="Y118" s="953"/>
      <c r="Z118" s="795"/>
      <c r="AA118" s="795"/>
      <c r="AB118" s="795"/>
      <c r="AC118" s="795"/>
      <c r="AD118" s="795"/>
      <c r="AE118" s="795"/>
      <c r="AF118" s="795"/>
      <c r="AG118" s="795"/>
      <c r="AH118" s="795"/>
      <c r="AI118" s="795"/>
      <c r="AJ118" s="795"/>
      <c r="AK118" s="795"/>
      <c r="AL118" s="795"/>
      <c r="AM118" s="795"/>
      <c r="AN118" s="795"/>
      <c r="AO118" s="795"/>
      <c r="AP118" s="795"/>
      <c r="AQ118" s="795"/>
      <c r="AR118" s="795"/>
      <c r="AS118" s="795"/>
      <c r="AT118" s="795"/>
      <c r="AU118" s="795"/>
      <c r="AV118" s="795"/>
      <c r="AW118" s="795"/>
      <c r="AX118" s="795"/>
      <c r="AY118" s="795"/>
      <c r="AZ118" s="795"/>
      <c r="BA118" s="795"/>
      <c r="BB118" s="795"/>
      <c r="BC118" s="795"/>
      <c r="BD118" s="795"/>
      <c r="BE118" s="797"/>
      <c r="BF118" s="797"/>
    </row>
    <row r="119" customFormat="false" ht="31.5" hidden="false" customHeight="true" outlineLevel="0" collapsed="false">
      <c r="B119" s="141"/>
      <c r="C119" s="141"/>
      <c r="D119" s="1029"/>
      <c r="E119" s="1030"/>
      <c r="F119" s="1030"/>
      <c r="G119" s="103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032"/>
    </row>
    <row r="120" customFormat="false" ht="15.75" hidden="false" customHeight="true" outlineLevel="0" collapsed="false">
      <c r="A120" s="1"/>
      <c r="B120" s="1033" t="s">
        <v>243</v>
      </c>
      <c r="C120" s="1033"/>
      <c r="D120" s="463" t="s">
        <v>244</v>
      </c>
      <c r="E120" s="464" t="s">
        <v>237</v>
      </c>
      <c r="F120" s="464" t="s">
        <v>124</v>
      </c>
      <c r="G120" s="465" t="s">
        <v>245</v>
      </c>
      <c r="H120" s="749" t="s">
        <v>115</v>
      </c>
      <c r="I120" s="749"/>
      <c r="J120" s="749"/>
      <c r="K120" s="749"/>
      <c r="L120" s="749"/>
      <c r="M120" s="749"/>
      <c r="N120" s="749"/>
      <c r="O120" s="749"/>
      <c r="P120" s="749"/>
      <c r="Q120" s="749"/>
      <c r="R120" s="749"/>
      <c r="S120" s="749"/>
      <c r="T120" s="749"/>
      <c r="U120" s="749"/>
      <c r="V120" s="749"/>
      <c r="W120" s="749"/>
      <c r="X120" s="749"/>
      <c r="Y120" s="749"/>
      <c r="Z120" s="749"/>
      <c r="AA120" s="749"/>
      <c r="AB120" s="749"/>
      <c r="AC120" s="749"/>
      <c r="AD120" s="749"/>
      <c r="AE120" s="749"/>
      <c r="AF120" s="749"/>
      <c r="AG120" s="749"/>
      <c r="AH120" s="749"/>
      <c r="AI120" s="749"/>
      <c r="AJ120" s="749"/>
      <c r="AK120" s="749"/>
      <c r="AL120" s="749"/>
      <c r="AM120" s="749"/>
      <c r="AN120" s="749"/>
      <c r="AO120" s="749"/>
      <c r="AP120" s="749"/>
      <c r="AQ120" s="749"/>
      <c r="AR120" s="749"/>
      <c r="AS120" s="749"/>
      <c r="AT120" s="749"/>
      <c r="AU120" s="749"/>
      <c r="AV120" s="749"/>
      <c r="AW120" s="749"/>
      <c r="AX120" s="749"/>
      <c r="AY120" s="749"/>
      <c r="AZ120" s="749"/>
      <c r="BA120" s="749"/>
      <c r="BB120" s="749"/>
      <c r="BC120" s="749"/>
      <c r="BD120" s="749"/>
      <c r="BE120" s="749"/>
      <c r="BF120" s="749"/>
    </row>
    <row r="121" customFormat="false" ht="15.75" hidden="false" customHeight="true" outlineLevel="0" collapsed="false">
      <c r="A121" s="1"/>
      <c r="B121" s="1033"/>
      <c r="C121" s="1033"/>
      <c r="D121" s="463"/>
      <c r="E121" s="464"/>
      <c r="F121" s="464"/>
      <c r="G121" s="465"/>
      <c r="H121" s="1034"/>
      <c r="I121" s="1034"/>
      <c r="J121" s="1035"/>
      <c r="K121" s="1036"/>
      <c r="L121" s="1036" t="n">
        <v>700</v>
      </c>
      <c r="M121" s="1036" t="n">
        <v>750</v>
      </c>
      <c r="N121" s="1036" t="n">
        <v>800</v>
      </c>
      <c r="O121" s="1036" t="n">
        <v>850</v>
      </c>
      <c r="P121" s="1036" t="n">
        <v>900</v>
      </c>
      <c r="Q121" s="1036" t="n">
        <v>950</v>
      </c>
      <c r="R121" s="1036" t="n">
        <v>1000</v>
      </c>
      <c r="S121" s="1036" t="n">
        <v>1050</v>
      </c>
      <c r="T121" s="1036" t="n">
        <v>1100</v>
      </c>
      <c r="U121" s="1036" t="n">
        <v>1150</v>
      </c>
      <c r="V121" s="1036" t="n">
        <v>1200</v>
      </c>
      <c r="W121" s="1036" t="n">
        <v>1250</v>
      </c>
      <c r="X121" s="1036" t="n">
        <v>1300</v>
      </c>
      <c r="Y121" s="1036" t="n">
        <v>1350</v>
      </c>
      <c r="Z121" s="1036" t="n">
        <v>1400</v>
      </c>
      <c r="AA121" s="1036" t="n">
        <v>1450</v>
      </c>
      <c r="AB121" s="1036" t="n">
        <v>1500</v>
      </c>
      <c r="AC121" s="1036" t="n">
        <v>1550</v>
      </c>
      <c r="AD121" s="1036" t="n">
        <v>1600</v>
      </c>
      <c r="AE121" s="1036" t="n">
        <v>1650</v>
      </c>
      <c r="AF121" s="1036" t="n">
        <v>1700</v>
      </c>
      <c r="AG121" s="1036" t="n">
        <v>1750</v>
      </c>
      <c r="AH121" s="1036" t="n">
        <v>1800</v>
      </c>
      <c r="AI121" s="1036" t="n">
        <v>1850</v>
      </c>
      <c r="AJ121" s="1036" t="n">
        <v>1900</v>
      </c>
      <c r="AK121" s="1036" t="n">
        <v>1950</v>
      </c>
      <c r="AL121" s="1036" t="n">
        <v>2000</v>
      </c>
      <c r="AM121" s="1036" t="n">
        <v>2050</v>
      </c>
      <c r="AN121" s="1036" t="n">
        <v>2100</v>
      </c>
      <c r="AO121" s="1036" t="n">
        <v>2150</v>
      </c>
      <c r="AP121" s="1036" t="n">
        <v>2200</v>
      </c>
      <c r="AQ121" s="1036" t="n">
        <v>2250</v>
      </c>
      <c r="AR121" s="1036" t="n">
        <v>2300</v>
      </c>
      <c r="AS121" s="1036" t="n">
        <v>2350</v>
      </c>
      <c r="AT121" s="1036" t="n">
        <v>2400</v>
      </c>
      <c r="AU121" s="1036" t="n">
        <v>2450</v>
      </c>
      <c r="AV121" s="1036" t="n">
        <v>2500</v>
      </c>
      <c r="AW121" s="1036" t="n">
        <v>2550</v>
      </c>
      <c r="AX121" s="1036" t="n">
        <v>2600</v>
      </c>
      <c r="AY121" s="1036" t="n">
        <v>2650</v>
      </c>
      <c r="AZ121" s="1036" t="n">
        <v>2700</v>
      </c>
      <c r="BA121" s="1036" t="n">
        <v>2750</v>
      </c>
      <c r="BB121" s="1036" t="n">
        <v>2800</v>
      </c>
      <c r="BC121" s="1036" t="n">
        <v>2850</v>
      </c>
      <c r="BD121" s="1036" t="n">
        <v>2900</v>
      </c>
      <c r="BE121" s="1037" t="n">
        <v>2950</v>
      </c>
      <c r="BF121" s="1038" t="n">
        <v>3000</v>
      </c>
      <c r="BG121" s="1"/>
      <c r="BH121" s="1"/>
      <c r="BJ121" s="991" t="n">
        <v>500</v>
      </c>
      <c r="BK121" s="749" t="n">
        <v>550</v>
      </c>
      <c r="BL121" s="1039" t="n">
        <v>600</v>
      </c>
      <c r="BM121" s="1040" t="n">
        <v>650</v>
      </c>
      <c r="BN121" s="1040" t="n">
        <v>700</v>
      </c>
      <c r="BO121" s="1040" t="n">
        <v>750</v>
      </c>
      <c r="BP121" s="1040" t="n">
        <v>800</v>
      </c>
      <c r="BQ121" s="1040" t="n">
        <v>850</v>
      </c>
      <c r="BR121" s="1040" t="n">
        <v>900</v>
      </c>
      <c r="BS121" s="1040" t="n">
        <v>950</v>
      </c>
      <c r="BT121" s="1040" t="n">
        <v>1000</v>
      </c>
      <c r="BU121" s="1040" t="n">
        <v>1050</v>
      </c>
      <c r="BV121" s="1040" t="n">
        <v>1100</v>
      </c>
      <c r="BW121" s="1040" t="n">
        <v>1150</v>
      </c>
      <c r="BX121" s="1040" t="n">
        <v>1200</v>
      </c>
      <c r="BY121" s="1040" t="n">
        <v>1250</v>
      </c>
      <c r="BZ121" s="1040" t="n">
        <v>1300</v>
      </c>
      <c r="CA121" s="1040" t="n">
        <v>1350</v>
      </c>
      <c r="CB121" s="1040" t="n">
        <v>1400</v>
      </c>
      <c r="CC121" s="1040" t="n">
        <v>1450</v>
      </c>
      <c r="CD121" s="1040" t="n">
        <v>1500</v>
      </c>
      <c r="CE121" s="1040" t="n">
        <v>1550</v>
      </c>
      <c r="CF121" s="1040" t="n">
        <v>1600</v>
      </c>
      <c r="CG121" s="1040" t="n">
        <v>1650</v>
      </c>
      <c r="CH121" s="1040" t="n">
        <v>1700</v>
      </c>
      <c r="CI121" s="1040" t="n">
        <v>1750</v>
      </c>
      <c r="CJ121" s="1040" t="n">
        <v>1800</v>
      </c>
      <c r="CK121" s="1040" t="n">
        <v>1850</v>
      </c>
      <c r="CL121" s="1040" t="n">
        <v>1900</v>
      </c>
      <c r="CM121" s="1040" t="n">
        <v>1950</v>
      </c>
      <c r="CN121" s="1040" t="n">
        <v>2000</v>
      </c>
      <c r="CO121" s="1040" t="n">
        <v>2050</v>
      </c>
      <c r="CP121" s="1040" t="n">
        <v>2100</v>
      </c>
      <c r="CQ121" s="1040" t="n">
        <v>2150</v>
      </c>
      <c r="CR121" s="1040" t="n">
        <v>2200</v>
      </c>
      <c r="CS121" s="1040" t="n">
        <v>2250</v>
      </c>
      <c r="CT121" s="1040" t="n">
        <v>2300</v>
      </c>
      <c r="CU121" s="1040" t="n">
        <v>2350</v>
      </c>
      <c r="CV121" s="1040" t="n">
        <v>2400</v>
      </c>
      <c r="CW121" s="1040" t="n">
        <v>2450</v>
      </c>
      <c r="CX121" s="1040" t="n">
        <v>2500</v>
      </c>
      <c r="CY121" s="1040" t="n">
        <v>2550</v>
      </c>
      <c r="CZ121" s="1040" t="n">
        <v>2600</v>
      </c>
      <c r="DA121" s="1040" t="n">
        <v>2650</v>
      </c>
      <c r="DB121" s="1040" t="n">
        <v>2700</v>
      </c>
      <c r="DC121" s="1040" t="n">
        <v>2750</v>
      </c>
      <c r="DD121" s="1040" t="n">
        <v>2800</v>
      </c>
      <c r="DE121" s="1040" t="n">
        <v>2850</v>
      </c>
      <c r="DF121" s="1040" t="n">
        <v>2900</v>
      </c>
    </row>
    <row r="122" customFormat="false" ht="15" hidden="false" customHeight="false" outlineLevel="0" collapsed="false">
      <c r="A122" s="1041" t="s">
        <v>411</v>
      </c>
      <c r="B122" s="1042" t="s">
        <v>412</v>
      </c>
      <c r="C122" s="1042"/>
      <c r="D122" s="1043"/>
      <c r="E122" s="1043"/>
      <c r="F122" s="1043"/>
      <c r="G122" s="1043"/>
      <c r="H122" s="1043"/>
      <c r="I122" s="1043"/>
      <c r="J122" s="1044"/>
      <c r="K122" s="1044"/>
      <c r="L122" s="1044" t="n">
        <f aca="false">((L$121-$H$4)/1000)*IF($C$13=0,$M$18,$M$35)*(($C$8/70)^$W$35)*IF($C$13=1,$AE$35,IF($C$13=2,$AF$35,IF($C$13=3,$AG$35,1)))</f>
        <v>706.2661242</v>
      </c>
      <c r="M122" s="1044" t="n">
        <f aca="false">((M$121-$H$4)/1000)*IF($C$13=0,$M$18,$M$35)*(($C$8/70)^$W$35)*IF($C$13=1,$AE$35,IF($C$13=2,$AF$35,IF($C$13=3,$AG$35,1)))</f>
        <v>807.1612848</v>
      </c>
      <c r="N122" s="1044" t="n">
        <f aca="false">((N$121-$H$4)/1000)*IF($C$13=0,$M$18,$M$35)*(($C$8/70)^$W$35)*IF($C$13=1,$AE$35,IF($C$13=2,$AF$35,IF($C$13=3,$AG$35,1)))</f>
        <v>908.0564454</v>
      </c>
      <c r="O122" s="1044" t="n">
        <f aca="false">((O$121-$H$4)/1000)*IF($C$13=0,$M$18,$M$35)*(($C$8/70)^$W$35)*IF($C$13=1,$AE$35,IF($C$13=2,$AF$35,IF($C$13=3,$AG$35,1)))</f>
        <v>1008.951606</v>
      </c>
      <c r="P122" s="1044" t="n">
        <f aca="false">((P$121-$H$4)/1000)*IF($C$13=0,$M$18,$M$35)*(($C$8/70)^$W$35)*IF($C$13=1,$AE$35,IF($C$13=2,$AF$35,IF($C$13=3,$AG$35,1)))</f>
        <v>1109.8467666</v>
      </c>
      <c r="Q122" s="1044" t="n">
        <f aca="false">((Q$121-$H$4)/1000)*IF($C$13=0,$M$18,$M$35)*(($C$8/70)^$W$35)*IF($C$13=1,$AE$35,IF($C$13=2,$AF$35,IF($C$13=3,$AG$35,1)))</f>
        <v>1210.7419272</v>
      </c>
      <c r="R122" s="1044" t="n">
        <f aca="false">((R$121-$H$4)/1000)*IF($C$13=0,$M$18,$M$35)*(($C$8/70)^$W$35)*IF($C$13=1,$AE$35,IF($C$13=2,$AF$35,IF($C$13=3,$AG$35,1)))</f>
        <v>1311.6370878</v>
      </c>
      <c r="S122" s="1044" t="n">
        <f aca="false">((S$121-$H$4)/1000)*IF($C$13=0,$M$18,$M$35)*(($C$8/70)^$W$35)*IF($C$13=1,$AE$35,IF($C$13=2,$AF$35,IF($C$13=3,$AG$35,1)))</f>
        <v>1412.5322484</v>
      </c>
      <c r="T122" s="1044" t="n">
        <f aca="false">((T$121-$H$4)/1000)*IF($C$13=0,$M$18,$M$35)*(($C$8/70)^$W$35)*IF($C$13=1,$AE$35,IF($C$13=2,$AF$35,IF($C$13=3,$AG$35,1)))</f>
        <v>1513.427409</v>
      </c>
      <c r="U122" s="1044" t="n">
        <f aca="false">((U$121-$H$4)/1000)*IF($C$13=0,$M$18,$M$35)*(($C$8/70)^$W$35)*IF($C$13=1,$AE$35,IF($C$13=2,$AF$35,IF($C$13=3,$AG$35,1)))</f>
        <v>1614.3225696</v>
      </c>
      <c r="V122" s="1044" t="n">
        <f aca="false">((V$121-$H$4)/1000)*IF($C$13=0,$M$18,$M$35)*(($C$8/70)^$W$35)*IF($C$13=1,$AE$35,IF($C$13=2,$AF$35,IF($C$13=3,$AG$35,1)))</f>
        <v>1715.2177302</v>
      </c>
      <c r="W122" s="1044" t="n">
        <f aca="false">((W$121-$H$4)/1000)*IF($C$13=0,$M$18,$M$35)*(($C$8/70)^$W$35)*IF($C$13=1,$AE$35,IF($C$13=2,$AF$35,IF($C$13=3,$AG$35,1)))</f>
        <v>1816.1128908</v>
      </c>
      <c r="X122" s="1044" t="n">
        <f aca="false">((X$121-$H$4)/1000)*IF($C$13=0,$M$18,$M$35)*(($C$8/70)^$W$35)*IF($C$13=1,$AE$35,IF($C$13=2,$AF$35,IF($C$13=3,$AG$35,1)))</f>
        <v>1917.0080514</v>
      </c>
      <c r="Y122" s="1044" t="n">
        <f aca="false">((Y$121-$H$4)/1000)*IF($C$13=0,$M$18,$M$35)*(($C$8/70)^$W$35)*IF($C$13=1,$AE$35,IF($C$13=2,$AF$35,IF($C$13=3,$AG$35,1)))</f>
        <v>2017.903212</v>
      </c>
      <c r="Z122" s="1044" t="n">
        <f aca="false">((Z$121-$H$4)/1000)*IF($C$13=0,$M$18,$M$35)*(($C$8/70)^$W$35)*IF($C$13=1,$AE$35,IF($C$13=2,$AF$35,IF($C$13=3,$AG$35,1)))</f>
        <v>2118.7983726</v>
      </c>
      <c r="AA122" s="1044" t="n">
        <f aca="false">((AA$121-$H$4)/1000)*IF($C$13=0,$M$18,$M$35)*(($C$8/70)^$W$35)*IF($C$13=1,$AE$35,IF($C$13=2,$AF$35,IF($C$13=3,$AG$35,1)))</f>
        <v>2219.6935332</v>
      </c>
      <c r="AB122" s="1044" t="n">
        <f aca="false">((AB$121-$H$4)/1000)*IF($C$13=0,$M$18,$M$35)*(($C$8/70)^$W$35)*IF($C$13=1,$AE$35,IF($C$13=2,$AF$35,IF($C$13=3,$AG$35,1)))</f>
        <v>2320.5886938</v>
      </c>
      <c r="AC122" s="1044" t="n">
        <f aca="false">((AC$121-$H$4)/1000)*IF($C$13=0,$M$18,$M$35)*(($C$8/70)^$W$35)*IF($C$13=1,$AE$35,IF($C$13=2,$AF$35,IF($C$13=3,$AG$35,1)))</f>
        <v>2421.4838544</v>
      </c>
      <c r="AD122" s="1044" t="n">
        <f aca="false">((AD$121-$H$4)/1000)*IF($C$13=0,$M$18,$M$35)*(($C$8/70)^$W$35)*IF($C$13=1,$AE$35,IF($C$13=2,$AF$35,IF($C$13=3,$AG$35,1)))</f>
        <v>2522.379015</v>
      </c>
      <c r="AE122" s="1044" t="n">
        <f aca="false">((AE$121-$H$4)/1000)*IF($C$13=0,$M$18,$M$35)*(($C$8/70)^$W$35)*IF($C$13=1,$AE$35,IF($C$13=2,$AF$35,IF($C$13=3,$AG$35,1)))</f>
        <v>2623.2741756</v>
      </c>
      <c r="AF122" s="1044" t="n">
        <f aca="false">((AF$121-$H$4)/1000)*IF($C$13=0,$M$18,$M$35)*(($C$8/70)^$W$35)*IF($C$13=1,$AE$35,IF($C$13=2,$AF$35,IF($C$13=3,$AG$35,1)))</f>
        <v>2724.1693362</v>
      </c>
      <c r="AG122" s="1044" t="n">
        <f aca="false">((AG$121-$H$4)/1000)*IF($C$13=0,$M$18,$M$35)*(($C$8/70)^$W$35)*IF($C$13=1,$AE$35,IF($C$13=2,$AF$35,IF($C$13=3,$AG$35,1)))</f>
        <v>2825.0644968</v>
      </c>
      <c r="AH122" s="1044" t="n">
        <f aca="false">((AH$121-$H$4)/1000)*IF($C$13=0,$M$18,$M$35)*(($C$8/70)^$W$35)*IF($C$13=1,$AE$35,IF($C$13=2,$AF$35,IF($C$13=3,$AG$35,1)))</f>
        <v>2925.9596574</v>
      </c>
      <c r="AI122" s="1044" t="n">
        <f aca="false">((AI$121-$H$4)/1000)*IF($C$13=0,$M$18,$M$35)*(($C$8/70)^$W$35)*IF($C$13=1,$AE$35,IF($C$13=2,$AF$35,IF($C$13=3,$AG$35,1)))</f>
        <v>3026.854818</v>
      </c>
      <c r="AJ122" s="1044" t="n">
        <f aca="false">((AJ$121-$H$4)/1000)*IF($C$13=0,$M$18,$M$35)*(($C$8/70)^$W$35)*IF($C$13=1,$AE$35,IF($C$13=2,$AF$35,IF($C$13=3,$AG$35,1)))</f>
        <v>3127.7499786</v>
      </c>
      <c r="AK122" s="1044" t="n">
        <f aca="false">((AK$121-$H$4)/1000)*IF($C$13=0,$M$18,$M$35)*(($C$8/70)^$W$35)*IF($C$13=1,$AE$35,IF($C$13=2,$AF$35,IF($C$13=3,$AG$35,1)))</f>
        <v>3228.6451392</v>
      </c>
      <c r="AL122" s="1044" t="n">
        <f aca="false">((AL$121-$H$4)/1000)*IF($C$13=0,$M$18,$M$35)*(($C$8/70)^$W$35)*IF($C$13=1,$AE$35,IF($C$13=2,$AF$35,IF($C$13=3,$AG$35,1)))</f>
        <v>3329.5402998</v>
      </c>
      <c r="AM122" s="1044" t="n">
        <f aca="false">((AM$121-$H$4)/1000)*IF($C$13=0,$M$18,$M$35)*(($C$8/70)^$W$35)*IF($C$13=1,$AE$35,IF($C$13=2,$AF$35,IF($C$13=3,$AG$35,1)))</f>
        <v>3430.4354604</v>
      </c>
      <c r="AN122" s="1044" t="n">
        <f aca="false">((AN$121-$H$4)/1000)*IF($C$13=0,$M$18,$M$35)*(($C$8/70)^$W$35)*IF($C$13=1,$AE$35,IF($C$13=2,$AF$35,IF($C$13=3,$AG$35,1)))</f>
        <v>3531.330621</v>
      </c>
      <c r="AO122" s="1044" t="n">
        <f aca="false">((AO$121-$H$4)/1000)*IF($C$13=0,$M$18,$M$35)*(($C$8/70)^$W$35)*IF($C$13=1,$AE$35,IF($C$13=2,$AF$35,IF($C$13=3,$AG$35,1)))</f>
        <v>3632.2257816</v>
      </c>
      <c r="AP122" s="1044" t="n">
        <f aca="false">((AP$121-$H$4)/1000)*IF($C$13=0,$M$18,$M$35)*(($C$8/70)^$W$35)*IF($C$13=1,$AE$35,IF($C$13=2,$AF$35,IF($C$13=3,$AG$35,1)))</f>
        <v>3733.1209422</v>
      </c>
      <c r="AQ122" s="1044" t="n">
        <f aca="false">((AQ$121-$H$4)/1000)*IF($C$13=0,$M$18,$M$35)*(($C$8/70)^$W$35)*IF($C$13=1,$AE$35,IF($C$13=2,$AF$35,IF($C$13=3,$AG$35,1)))</f>
        <v>3834.0161028</v>
      </c>
      <c r="AR122" s="1044" t="n">
        <f aca="false">((AR$121-$H$4)/1000)*IF($C$13=0,$M$18,$M$35)*(($C$8/70)^$W$35)*IF($C$13=1,$AE$35,IF($C$13=2,$AF$35,IF($C$13=3,$AG$35,1)))</f>
        <v>3934.9112634</v>
      </c>
      <c r="AS122" s="1044" t="n">
        <f aca="false">((AS$121-$H$4)/1000)*IF($C$13=0,$M$18,$M$35)*(($C$8/70)^$W$35)*IF($C$13=1,$AE$35,IF($C$13=2,$AF$35,IF($C$13=3,$AG$35,1)))</f>
        <v>4035.806424</v>
      </c>
      <c r="AT122" s="1044" t="n">
        <f aca="false">((AT$121-$H$4)/1000)*IF($C$13=0,$M$18,$M$35)*(($C$8/70)^$W$35)*IF($C$13=1,$AE$35,IF($C$13=2,$AF$35,IF($C$13=3,$AG$35,1)))</f>
        <v>4136.7015846</v>
      </c>
      <c r="AU122" s="1044" t="n">
        <f aca="false">((AU$121-$H$4)/1000)*IF($C$13=0,$M$18,$M$35)*(($C$8/70)^$W$35)*IF($C$13=1,$AE$35,IF($C$13=2,$AF$35,IF($C$13=3,$AG$35,1)))</f>
        <v>4237.5967452</v>
      </c>
      <c r="AV122" s="1044" t="n">
        <f aca="false">((AV$121-$H$4)/1000)*IF($C$13=0,$M$18,$M$35)*(($C$8/70)^$W$35)*IF($C$13=1,$AE$35,IF($C$13=2,$AF$35,IF($C$13=3,$AG$35,1)))</f>
        <v>4338.4919058</v>
      </c>
      <c r="AW122" s="1044" t="n">
        <f aca="false">((AW$121-$H$4)/1000)*IF($C$13=0,$M$18,$M$35)*(($C$8/70)^$W$35)*IF($C$13=1,$AE$35,IF($C$13=2,$AF$35,IF($C$13=3,$AG$35,1)))</f>
        <v>4439.3870664</v>
      </c>
      <c r="AX122" s="1044" t="n">
        <f aca="false">((AX$121-$H$4)/1000)*IF($C$13=0,$M$18,$M$35)*(($C$8/70)^$W$35)*IF($C$13=1,$AE$35,IF($C$13=2,$AF$35,IF($C$13=3,$AG$35,1)))</f>
        <v>4540.282227</v>
      </c>
      <c r="AY122" s="1044" t="n">
        <f aca="false">((AY$121-$H$4)/1000)*IF($C$13=0,$M$18,$M$35)*(($C$8/70)^$W$35)*IF($C$13=1,$AE$35,IF($C$13=2,$AF$35,IF($C$13=3,$AG$35,1)))</f>
        <v>4641.1773876</v>
      </c>
      <c r="AZ122" s="1044" t="n">
        <f aca="false">((AZ$121-$H$4)/1000)*IF($C$13=0,$M$18,$M$35)*(($C$8/70)^$W$35)*IF($C$13=1,$AE$35,IF($C$13=2,$AF$35,IF($C$13=3,$AG$35,1)))</f>
        <v>4742.0725482</v>
      </c>
      <c r="BA122" s="1044" t="n">
        <f aca="false">((BA$121-$H$4)/1000)*IF($C$13=0,$M$18,$M$35)*(($C$8/70)^$W$35)*IF($C$13=1,$AE$35,IF($C$13=2,$AF$35,IF($C$13=3,$AG$35,1)))</f>
        <v>4842.9677088</v>
      </c>
      <c r="BB122" s="1044" t="n">
        <f aca="false">((BB$121-$H$4)/1000)*IF($C$13=0,$M$18,$M$35)*(($C$8/70)^$W$35)*IF($C$13=1,$AE$35,IF($C$13=2,$AF$35,IF($C$13=3,$AG$35,1)))</f>
        <v>4943.8628694</v>
      </c>
      <c r="BC122" s="1044" t="n">
        <f aca="false">((BC$121-$H$4)/1000)*IF($C$13=0,$M$18,$M$35)*(($C$8/70)^$W$35)*IF($C$13=1,$AE$35,IF($C$13=2,$AF$35,IF($C$13=3,$AG$35,1)))</f>
        <v>5044.75803</v>
      </c>
      <c r="BD122" s="1044" t="n">
        <f aca="false">((BD$121-$H$4)/1000)*IF($C$13=0,$M$18,$M$35)*(($C$8/70)^$W$35)*IF($C$13=1,$AE$35,IF($C$13=2,$AF$35,IF($C$13=3,$AG$35,1)))</f>
        <v>5145.6531906</v>
      </c>
      <c r="BE122" s="1044" t="n">
        <f aca="false">((BE$121-$H$4)/1000)*IF($C$13=0,$M$18,$M$35)*(($C$8/70)^$W$35)*IF($C$13=1,$AE$35,IF($C$13=2,$AF$35,IF($C$13=3,$AG$35,1)))</f>
        <v>5246.5483512</v>
      </c>
      <c r="BF122" s="1044" t="n">
        <f aca="false">((BF$121-$H$4)/1000)*IF($C$13=0,$M$18,$M$35)*(($C$8/70)^$W$35)*IF($C$13=1,$AE$35,IF($C$13=2,$AF$35,IF($C$13=3,$AG$35,1)))</f>
        <v>5347.4435118</v>
      </c>
      <c r="BG122" s="1"/>
      <c r="BH122" s="1"/>
      <c r="BJ122" s="683" t="e">
        <f aca="false">J126/J122</f>
        <v>#DIV/0!</v>
      </c>
      <c r="BK122" s="683" t="e">
        <f aca="false">K126/K122</f>
        <v>#DIV/0!</v>
      </c>
      <c r="BL122" s="683" t="n">
        <f aca="false">L126/L122</f>
        <v>1.22913978494624</v>
      </c>
      <c r="BM122" s="683" t="n">
        <f aca="false">M126/M122</f>
        <v>1.22913978494624</v>
      </c>
      <c r="BN122" s="683" t="n">
        <f aca="false">N126/N122</f>
        <v>1.22913978494624</v>
      </c>
      <c r="BO122" s="683" t="n">
        <f aca="false">O126/O122</f>
        <v>1.22913978494624</v>
      </c>
      <c r="BP122" s="683" t="n">
        <f aca="false">P126/P122</f>
        <v>1.22913978494624</v>
      </c>
      <c r="BQ122" s="683" t="n">
        <f aca="false">Q126/Q122</f>
        <v>1.22913978494624</v>
      </c>
      <c r="BR122" s="683" t="n">
        <f aca="false">R126/R122</f>
        <v>1.22913978494624</v>
      </c>
      <c r="BS122" s="683" t="n">
        <f aca="false">S126/S122</f>
        <v>1.22913978494624</v>
      </c>
      <c r="BT122" s="683" t="n">
        <f aca="false">T126/T122</f>
        <v>1.22913978494624</v>
      </c>
      <c r="BU122" s="683" t="n">
        <f aca="false">U126/U122</f>
        <v>1.22913978494624</v>
      </c>
      <c r="BV122" s="683" t="n">
        <f aca="false">V126/V122</f>
        <v>1.22913978494624</v>
      </c>
      <c r="BW122" s="683" t="n">
        <f aca="false">W126/W122</f>
        <v>1.22913978494624</v>
      </c>
      <c r="BX122" s="683" t="n">
        <f aca="false">X126/X122</f>
        <v>1.22913978494624</v>
      </c>
      <c r="BY122" s="683" t="n">
        <f aca="false">Y126/Y122</f>
        <v>1.22913978494624</v>
      </c>
      <c r="BZ122" s="683" t="n">
        <f aca="false">Z126/Z122</f>
        <v>1.22913978494624</v>
      </c>
      <c r="CA122" s="683" t="n">
        <f aca="false">AA126/AA122</f>
        <v>1.22913978494624</v>
      </c>
      <c r="CB122" s="683" t="n">
        <f aca="false">AB126/AB122</f>
        <v>1.22913978494624</v>
      </c>
      <c r="CC122" s="683" t="n">
        <f aca="false">AC126/AC122</f>
        <v>1.22913978494624</v>
      </c>
      <c r="CD122" s="683" t="n">
        <f aca="false">AD126/AD122</f>
        <v>1.22913978494624</v>
      </c>
      <c r="CE122" s="683" t="n">
        <f aca="false">AE126/AE122</f>
        <v>1.22913978494624</v>
      </c>
      <c r="CF122" s="683" t="n">
        <f aca="false">AF126/AF122</f>
        <v>1.22913978494624</v>
      </c>
      <c r="CG122" s="683" t="n">
        <f aca="false">AG126/AG122</f>
        <v>1.22913978494624</v>
      </c>
      <c r="CH122" s="683" t="n">
        <f aca="false">AH126/AH122</f>
        <v>1.22913978494624</v>
      </c>
      <c r="CI122" s="683" t="n">
        <f aca="false">AI126/AI122</f>
        <v>1.22913978494624</v>
      </c>
      <c r="CJ122" s="683" t="n">
        <f aca="false">AJ126/AJ122</f>
        <v>1.22913978494624</v>
      </c>
      <c r="CK122" s="683" t="n">
        <f aca="false">AK126/AK122</f>
        <v>1.22913978494624</v>
      </c>
      <c r="CL122" s="683" t="n">
        <f aca="false">AL126/AL122</f>
        <v>1.22913978494624</v>
      </c>
      <c r="CM122" s="683" t="n">
        <f aca="false">AM126/AM122</f>
        <v>1.22913978494624</v>
      </c>
      <c r="CN122" s="683" t="n">
        <f aca="false">AN126/AN122</f>
        <v>1.22913978494624</v>
      </c>
      <c r="CO122" s="683" t="n">
        <f aca="false">AO126/AO122</f>
        <v>1.22913978494624</v>
      </c>
      <c r="CP122" s="683" t="n">
        <f aca="false">AP126/AP122</f>
        <v>1.22913978494624</v>
      </c>
      <c r="CQ122" s="683" t="n">
        <f aca="false">AQ126/AQ122</f>
        <v>1.22913978494624</v>
      </c>
      <c r="CR122" s="683" t="n">
        <f aca="false">AR126/AR122</f>
        <v>1.22913978494624</v>
      </c>
      <c r="CS122" s="683" t="n">
        <f aca="false">AS126/AS122</f>
        <v>1.22913978494624</v>
      </c>
      <c r="CT122" s="683" t="n">
        <f aca="false">AT126/AT122</f>
        <v>1.22913978494624</v>
      </c>
      <c r="CU122" s="683" t="n">
        <f aca="false">AU126/AU122</f>
        <v>1.22913978494624</v>
      </c>
      <c r="CV122" s="683" t="n">
        <f aca="false">AV126/AV122</f>
        <v>1.22913978494624</v>
      </c>
      <c r="CW122" s="683" t="n">
        <f aca="false">AW126/AW122</f>
        <v>1.22913978494624</v>
      </c>
      <c r="CX122" s="683" t="n">
        <f aca="false">AX126/AX122</f>
        <v>1.22913978494624</v>
      </c>
      <c r="CY122" s="683" t="n">
        <f aca="false">AY126/AY122</f>
        <v>1.22913978494624</v>
      </c>
      <c r="CZ122" s="683" t="n">
        <f aca="false">AZ126/AZ122</f>
        <v>1.22913978494624</v>
      </c>
      <c r="DA122" s="683" t="n">
        <f aca="false">BA126/BA122</f>
        <v>1.22913978494624</v>
      </c>
      <c r="DB122" s="683" t="n">
        <f aca="false">BB126/BB122</f>
        <v>1.22913978494624</v>
      </c>
      <c r="DC122" s="683" t="n">
        <f aca="false">BC126/BC122</f>
        <v>1.22913978494624</v>
      </c>
      <c r="DD122" s="683" t="n">
        <f aca="false">BD126/BD122</f>
        <v>1.22913978494624</v>
      </c>
      <c r="DE122" s="683" t="n">
        <f aca="false">BE126/BE122</f>
        <v>1.22913978494624</v>
      </c>
      <c r="DF122" s="683" t="n">
        <f aca="false">BF126/BF122</f>
        <v>1.22913978494624</v>
      </c>
    </row>
    <row r="123" customFormat="false" ht="15.75" hidden="false" customHeight="false" outlineLevel="0" collapsed="false">
      <c r="A123" s="1041"/>
      <c r="B123" s="1045" t="s">
        <v>413</v>
      </c>
      <c r="C123" s="1045"/>
      <c r="D123" s="1046"/>
      <c r="E123" s="1046"/>
      <c r="F123" s="1046"/>
      <c r="G123" s="1046"/>
      <c r="H123" s="1046"/>
      <c r="I123" s="1046"/>
      <c r="J123" s="1047"/>
      <c r="K123" s="1047"/>
      <c r="L123" s="1047" t="n">
        <f aca="false">((L$121-$H$4)/1000)*IF($C$13=0,$N$18,$N$35)*(($C$8/70)^$X$35)*IF($C$13=1,$AE$35,IF($C$13=2,$AF$35,IF($C$13=3,$AG$35,1)))</f>
        <v>782.2087182</v>
      </c>
      <c r="M123" s="1047" t="n">
        <f aca="false">((M$121-$H$4)/1000)*IF($C$13=0,$N$18,$N$35)*(($C$8/70)^$X$35)*IF($C$13=1,$AE$35,IF($C$13=2,$AF$35,IF($C$13=3,$AG$35,1)))</f>
        <v>893.9528208</v>
      </c>
      <c r="N123" s="1047" t="n">
        <f aca="false">((N$121-$H$4)/1000)*IF($C$13=0,$N$18,$N$35)*(($C$8/70)^$X$35)*IF($C$13=1,$AE$35,IF($C$13=2,$AF$35,IF($C$13=3,$AG$35,1)))</f>
        <v>1005.6969234</v>
      </c>
      <c r="O123" s="1047" t="n">
        <f aca="false">((O$121-$H$4)/1000)*IF($C$13=0,$N$18,$N$35)*(($C$8/70)^$X$35)*IF($C$13=1,$AE$35,IF($C$13=2,$AF$35,IF($C$13=3,$AG$35,1)))</f>
        <v>1117.441026</v>
      </c>
      <c r="P123" s="1047" t="n">
        <f aca="false">((P$121-$H$4)/1000)*IF($C$13=0,$N$18,$N$35)*(($C$8/70)^$X$35)*IF($C$13=1,$AE$35,IF($C$13=2,$AF$35,IF($C$13=3,$AG$35,1)))</f>
        <v>1229.1851286</v>
      </c>
      <c r="Q123" s="1047" t="n">
        <f aca="false">((Q$121-$H$4)/1000)*IF($C$13=0,$N$18,$N$35)*(($C$8/70)^$X$35)*IF($C$13=1,$AE$35,IF($C$13=2,$AF$35,IF($C$13=3,$AG$35,1)))</f>
        <v>1340.9292312</v>
      </c>
      <c r="R123" s="1047" t="n">
        <f aca="false">((R$121-$H$4)/1000)*IF($C$13=0,$N$18,$N$35)*(($C$8/70)^$X$35)*IF($C$13=1,$AE$35,IF($C$13=2,$AF$35,IF($C$13=3,$AG$35,1)))</f>
        <v>1452.6733338</v>
      </c>
      <c r="S123" s="1047" t="n">
        <f aca="false">((S$121-$H$4)/1000)*IF($C$13=0,$N$18,$N$35)*(($C$8/70)^$X$35)*IF($C$13=1,$AE$35,IF($C$13=2,$AF$35,IF($C$13=3,$AG$35,1)))</f>
        <v>1564.4174364</v>
      </c>
      <c r="T123" s="1047" t="n">
        <f aca="false">((T$121-$H$4)/1000)*IF($C$13=0,$N$18,$N$35)*(($C$8/70)^$X$35)*IF($C$13=1,$AE$35,IF($C$13=2,$AF$35,IF($C$13=3,$AG$35,1)))</f>
        <v>1676.161539</v>
      </c>
      <c r="U123" s="1047" t="n">
        <f aca="false">((U$121-$H$4)/1000)*IF($C$13=0,$N$18,$N$35)*(($C$8/70)^$X$35)*IF($C$13=1,$AE$35,IF($C$13=2,$AF$35,IF($C$13=3,$AG$35,1)))</f>
        <v>1787.9056416</v>
      </c>
      <c r="V123" s="1047" t="n">
        <f aca="false">((V$121-$H$4)/1000)*IF($C$13=0,$N$18,$N$35)*(($C$8/70)^$X$35)*IF($C$13=1,$AE$35,IF($C$13=2,$AF$35,IF($C$13=3,$AG$35,1)))</f>
        <v>1899.6497442</v>
      </c>
      <c r="W123" s="1047" t="n">
        <f aca="false">((W$121-$H$4)/1000)*IF($C$13=0,$N$18,$N$35)*(($C$8/70)^$X$35)*IF($C$13=1,$AE$35,IF($C$13=2,$AF$35,IF($C$13=3,$AG$35,1)))</f>
        <v>2011.3938468</v>
      </c>
      <c r="X123" s="1047" t="n">
        <f aca="false">((X$121-$H$4)/1000)*IF($C$13=0,$N$18,$N$35)*(($C$8/70)^$X$35)*IF($C$13=1,$AE$35,IF($C$13=2,$AF$35,IF($C$13=3,$AG$35,1)))</f>
        <v>2123.1379494</v>
      </c>
      <c r="Y123" s="1047" t="n">
        <f aca="false">((Y$121-$H$4)/1000)*IF($C$13=0,$N$18,$N$35)*(($C$8/70)^$X$35)*IF($C$13=1,$AE$35,IF($C$13=2,$AF$35,IF($C$13=3,$AG$35,1)))</f>
        <v>2234.882052</v>
      </c>
      <c r="Z123" s="1047" t="n">
        <f aca="false">((Z$121-$H$4)/1000)*IF($C$13=0,$N$18,$N$35)*(($C$8/70)^$X$35)*IF($C$13=1,$AE$35,IF($C$13=2,$AF$35,IF($C$13=3,$AG$35,1)))</f>
        <v>2346.6261546</v>
      </c>
      <c r="AA123" s="1047" t="n">
        <f aca="false">((AA$121-$H$4)/1000)*IF($C$13=0,$N$18,$N$35)*(($C$8/70)^$X$35)*IF($C$13=1,$AE$35,IF($C$13=2,$AF$35,IF($C$13=3,$AG$35,1)))</f>
        <v>2458.3702572</v>
      </c>
      <c r="AB123" s="1047" t="n">
        <f aca="false">((AB$121-$H$4)/1000)*IF($C$13=0,$N$18,$N$35)*(($C$8/70)^$X$35)*IF($C$13=1,$AE$35,IF($C$13=2,$AF$35,IF($C$13=3,$AG$35,1)))</f>
        <v>2570.1143598</v>
      </c>
      <c r="AC123" s="1047" t="n">
        <f aca="false">((AC$121-$H$4)/1000)*IF($C$13=0,$N$18,$N$35)*(($C$8/70)^$X$35)*IF($C$13=1,$AE$35,IF($C$13=2,$AF$35,IF($C$13=3,$AG$35,1)))</f>
        <v>2681.8584624</v>
      </c>
      <c r="AD123" s="1047" t="n">
        <f aca="false">((AD$121-$H$4)/1000)*IF($C$13=0,$N$18,$N$35)*(($C$8/70)^$X$35)*IF($C$13=1,$AE$35,IF($C$13=2,$AF$35,IF($C$13=3,$AG$35,1)))</f>
        <v>2793.602565</v>
      </c>
      <c r="AE123" s="1047" t="n">
        <f aca="false">((AE$121-$H$4)/1000)*IF($C$13=0,$N$18,$N$35)*(($C$8/70)^$X$35)*IF($C$13=1,$AE$35,IF($C$13=2,$AF$35,IF($C$13=3,$AG$35,1)))</f>
        <v>2905.3466676</v>
      </c>
      <c r="AF123" s="1047" t="n">
        <f aca="false">((AF$121-$H$4)/1000)*IF($C$13=0,$N$18,$N$35)*(($C$8/70)^$X$35)*IF($C$13=1,$AE$35,IF($C$13=2,$AF$35,IF($C$13=3,$AG$35,1)))</f>
        <v>3017.0907702</v>
      </c>
      <c r="AG123" s="1047" t="n">
        <f aca="false">((AG$121-$H$4)/1000)*IF($C$13=0,$N$18,$N$35)*(($C$8/70)^$X$35)*IF($C$13=1,$AE$35,IF($C$13=2,$AF$35,IF($C$13=3,$AG$35,1)))</f>
        <v>3128.8348728</v>
      </c>
      <c r="AH123" s="1047" t="n">
        <f aca="false">((AH$121-$H$4)/1000)*IF($C$13=0,$N$18,$N$35)*(($C$8/70)^$X$35)*IF($C$13=1,$AE$35,IF($C$13=2,$AF$35,IF($C$13=3,$AG$35,1)))</f>
        <v>3240.5789754</v>
      </c>
      <c r="AI123" s="1047" t="n">
        <f aca="false">((AI$121-$H$4)/1000)*IF($C$13=0,$N$18,$N$35)*(($C$8/70)^$X$35)*IF($C$13=1,$AE$35,IF($C$13=2,$AF$35,IF($C$13=3,$AG$35,1)))</f>
        <v>3352.323078</v>
      </c>
      <c r="AJ123" s="1047" t="n">
        <f aca="false">((AJ$121-$H$4)/1000)*IF($C$13=0,$N$18,$N$35)*(($C$8/70)^$X$35)*IF($C$13=1,$AE$35,IF($C$13=2,$AF$35,IF($C$13=3,$AG$35,1)))</f>
        <v>3464.0671806</v>
      </c>
      <c r="AK123" s="1047" t="n">
        <f aca="false">((AK$121-$H$4)/1000)*IF($C$13=0,$N$18,$N$35)*(($C$8/70)^$X$35)*IF($C$13=1,$AE$35,IF($C$13=2,$AF$35,IF($C$13=3,$AG$35,1)))</f>
        <v>3575.8112832</v>
      </c>
      <c r="AL123" s="1047" t="n">
        <f aca="false">((AL$121-$H$4)/1000)*IF($C$13=0,$N$18,$N$35)*(($C$8/70)^$X$35)*IF($C$13=1,$AE$35,IF($C$13=2,$AF$35,IF($C$13=3,$AG$35,1)))</f>
        <v>3687.5553858</v>
      </c>
      <c r="AM123" s="1047" t="n">
        <f aca="false">((AM$121-$H$4)/1000)*IF($C$13=0,$N$18,$N$35)*(($C$8/70)^$X$35)*IF($C$13=1,$AE$35,IF($C$13=2,$AF$35,IF($C$13=3,$AG$35,1)))</f>
        <v>3799.2994884</v>
      </c>
      <c r="AN123" s="1047" t="n">
        <f aca="false">((AN$121-$H$4)/1000)*IF($C$13=0,$N$18,$N$35)*(($C$8/70)^$X$35)*IF($C$13=1,$AE$35,IF($C$13=2,$AF$35,IF($C$13=3,$AG$35,1)))</f>
        <v>3911.043591</v>
      </c>
      <c r="AO123" s="1047" t="n">
        <f aca="false">((AO$121-$H$4)/1000)*IF($C$13=0,$N$18,$N$35)*(($C$8/70)^$X$35)*IF($C$13=1,$AE$35,IF($C$13=2,$AF$35,IF($C$13=3,$AG$35,1)))</f>
        <v>4022.7876936</v>
      </c>
      <c r="AP123" s="1047" t="n">
        <f aca="false">((AP$121-$H$4)/1000)*IF($C$13=0,$N$18,$N$35)*(($C$8/70)^$X$35)*IF($C$13=1,$AE$35,IF($C$13=2,$AF$35,IF($C$13=3,$AG$35,1)))</f>
        <v>4134.5317962</v>
      </c>
      <c r="AQ123" s="1047" t="n">
        <f aca="false">((AQ$121-$H$4)/1000)*IF($C$13=0,$N$18,$N$35)*(($C$8/70)^$X$35)*IF($C$13=1,$AE$35,IF($C$13=2,$AF$35,IF($C$13=3,$AG$35,1)))</f>
        <v>4246.2758988</v>
      </c>
      <c r="AR123" s="1047" t="n">
        <f aca="false">((AR$121-$H$4)/1000)*IF($C$13=0,$N$18,$N$35)*(($C$8/70)^$X$35)*IF($C$13=1,$AE$35,IF($C$13=2,$AF$35,IF($C$13=3,$AG$35,1)))</f>
        <v>4358.0200014</v>
      </c>
      <c r="AS123" s="1047" t="n">
        <f aca="false">((AS$121-$H$4)/1000)*IF($C$13=0,$N$18,$N$35)*(($C$8/70)^$X$35)*IF($C$13=1,$AE$35,IF($C$13=2,$AF$35,IF($C$13=3,$AG$35,1)))</f>
        <v>4469.764104</v>
      </c>
      <c r="AT123" s="1047" t="n">
        <f aca="false">((AT$121-$H$4)/1000)*IF($C$13=0,$N$18,$N$35)*(($C$8/70)^$X$35)*IF($C$13=1,$AE$35,IF($C$13=2,$AF$35,IF($C$13=3,$AG$35,1)))</f>
        <v>4581.5082066</v>
      </c>
      <c r="AU123" s="1047" t="n">
        <f aca="false">((AU$121-$H$4)/1000)*IF($C$13=0,$N$18,$N$35)*(($C$8/70)^$X$35)*IF($C$13=1,$AE$35,IF($C$13=2,$AF$35,IF($C$13=3,$AG$35,1)))</f>
        <v>4693.2523092</v>
      </c>
      <c r="AV123" s="1047" t="n">
        <f aca="false">((AV$121-$H$4)/1000)*IF($C$13=0,$N$18,$N$35)*(($C$8/70)^$X$35)*IF($C$13=1,$AE$35,IF($C$13=2,$AF$35,IF($C$13=3,$AG$35,1)))</f>
        <v>4804.9964118</v>
      </c>
      <c r="AW123" s="1047" t="n">
        <f aca="false">((AW$121-$H$4)/1000)*IF($C$13=0,$N$18,$N$35)*(($C$8/70)^$X$35)*IF($C$13=1,$AE$35,IF($C$13=2,$AF$35,IF($C$13=3,$AG$35,1)))</f>
        <v>4916.7405144</v>
      </c>
      <c r="AX123" s="1047" t="n">
        <f aca="false">((AX$121-$H$4)/1000)*IF($C$13=0,$N$18,$N$35)*(($C$8/70)^$X$35)*IF($C$13=1,$AE$35,IF($C$13=2,$AF$35,IF($C$13=3,$AG$35,1)))</f>
        <v>5028.484617</v>
      </c>
      <c r="AY123" s="1047" t="n">
        <f aca="false">((AY$121-$H$4)/1000)*IF($C$13=0,$N$18,$N$35)*(($C$8/70)^$X$35)*IF($C$13=1,$AE$35,IF($C$13=2,$AF$35,IF($C$13=3,$AG$35,1)))</f>
        <v>5140.2287196</v>
      </c>
      <c r="AZ123" s="1047" t="n">
        <f aca="false">((AZ$121-$H$4)/1000)*IF($C$13=0,$N$18,$N$35)*(($C$8/70)^$X$35)*IF($C$13=1,$AE$35,IF($C$13=2,$AF$35,IF($C$13=3,$AG$35,1)))</f>
        <v>5251.9728222</v>
      </c>
      <c r="BA123" s="1047" t="n">
        <f aca="false">((BA$121-$H$4)/1000)*IF($C$13=0,$N$18,$N$35)*(($C$8/70)^$X$35)*IF($C$13=1,$AE$35,IF($C$13=2,$AF$35,IF($C$13=3,$AG$35,1)))</f>
        <v>5363.7169248</v>
      </c>
      <c r="BB123" s="1047" t="n">
        <f aca="false">((BB$121-$H$4)/1000)*IF($C$13=0,$N$18,$N$35)*(($C$8/70)^$X$35)*IF($C$13=1,$AE$35,IF($C$13=2,$AF$35,IF($C$13=3,$AG$35,1)))</f>
        <v>5475.4610274</v>
      </c>
      <c r="BC123" s="1047" t="n">
        <f aca="false">((BC$121-$H$4)/1000)*IF($C$13=0,$N$18,$N$35)*(($C$8/70)^$X$35)*IF($C$13=1,$AE$35,IF($C$13=2,$AF$35,IF($C$13=3,$AG$35,1)))</f>
        <v>5587.20513</v>
      </c>
      <c r="BD123" s="1047" t="n">
        <f aca="false">((BD$121-$H$4)/1000)*IF($C$13=0,$N$18,$N$35)*(($C$8/70)^$X$35)*IF($C$13=1,$AE$35,IF($C$13=2,$AF$35,IF($C$13=3,$AG$35,1)))</f>
        <v>5698.9492326</v>
      </c>
      <c r="BE123" s="1047" t="n">
        <f aca="false">((BE$121-$H$4)/1000)*IF($C$13=0,$N$18,$N$35)*(($C$8/70)^$X$35)*IF($C$13=1,$AE$35,IF($C$13=2,$AF$35,IF($C$13=3,$AG$35,1)))</f>
        <v>5810.6933352</v>
      </c>
      <c r="BF123" s="1047" t="n">
        <f aca="false">((BF$121-$H$4)/1000)*IF($C$13=0,$N$18,$N$35)*(($C$8/70)^$X$35)*IF($C$13=1,$AE$35,IF($C$13=2,$AF$35,IF($C$13=3,$AG$35,1)))</f>
        <v>5922.4374378</v>
      </c>
      <c r="BG123" s="1"/>
      <c r="BH123" s="1"/>
      <c r="BJ123" s="683" t="e">
        <f aca="false">J127/J123</f>
        <v>#DIV/0!</v>
      </c>
      <c r="BK123" s="683" t="e">
        <f aca="false">K127/K123</f>
        <v>#DIV/0!</v>
      </c>
      <c r="BL123" s="683" t="n">
        <f aca="false">L127/L123</f>
        <v>1.22699029126214</v>
      </c>
      <c r="BM123" s="683" t="n">
        <f aca="false">M127/M123</f>
        <v>1.22699029126214</v>
      </c>
      <c r="BN123" s="683" t="n">
        <f aca="false">N127/N123</f>
        <v>1.22699029126214</v>
      </c>
      <c r="BO123" s="683" t="n">
        <f aca="false">O127/O123</f>
        <v>1.22699029126214</v>
      </c>
      <c r="BP123" s="683" t="n">
        <f aca="false">P127/P123</f>
        <v>1.22699029126214</v>
      </c>
      <c r="BQ123" s="683" t="n">
        <f aca="false">Q127/Q123</f>
        <v>1.22699029126214</v>
      </c>
      <c r="BR123" s="683" t="n">
        <f aca="false">R127/R123</f>
        <v>1.22699029126214</v>
      </c>
      <c r="BS123" s="683" t="n">
        <f aca="false">S127/S123</f>
        <v>1.22699029126214</v>
      </c>
      <c r="BT123" s="683" t="n">
        <f aca="false">T127/T123</f>
        <v>1.22699029126214</v>
      </c>
      <c r="BU123" s="683" t="n">
        <f aca="false">U127/U123</f>
        <v>1.22699029126214</v>
      </c>
      <c r="BV123" s="683" t="n">
        <f aca="false">V127/V123</f>
        <v>1.22699029126214</v>
      </c>
      <c r="BW123" s="683" t="n">
        <f aca="false">W127/W123</f>
        <v>1.22699029126214</v>
      </c>
      <c r="BX123" s="683" t="n">
        <f aca="false">X127/X123</f>
        <v>1.22699029126214</v>
      </c>
      <c r="BY123" s="683" t="n">
        <f aca="false">Y127/Y123</f>
        <v>1.22699029126214</v>
      </c>
      <c r="BZ123" s="683" t="n">
        <f aca="false">Z127/Z123</f>
        <v>1.22699029126214</v>
      </c>
      <c r="CA123" s="683" t="n">
        <f aca="false">AA127/AA123</f>
        <v>1.22699029126214</v>
      </c>
      <c r="CB123" s="683" t="n">
        <f aca="false">AB127/AB123</f>
        <v>1.22699029126214</v>
      </c>
      <c r="CC123" s="683" t="n">
        <f aca="false">AC127/AC123</f>
        <v>1.22699029126214</v>
      </c>
      <c r="CD123" s="683" t="n">
        <f aca="false">AD127/AD123</f>
        <v>1.22699029126214</v>
      </c>
      <c r="CE123" s="683" t="n">
        <f aca="false">AE127/AE123</f>
        <v>1.22699029126214</v>
      </c>
      <c r="CF123" s="683" t="n">
        <f aca="false">AF127/AF123</f>
        <v>1.22699029126214</v>
      </c>
      <c r="CG123" s="683" t="n">
        <f aca="false">AG127/AG123</f>
        <v>1.22699029126214</v>
      </c>
      <c r="CH123" s="683" t="n">
        <f aca="false">AH127/AH123</f>
        <v>1.22699029126214</v>
      </c>
      <c r="CI123" s="683" t="n">
        <f aca="false">AI127/AI123</f>
        <v>1.22699029126214</v>
      </c>
      <c r="CJ123" s="683" t="n">
        <f aca="false">AJ127/AJ123</f>
        <v>1.22699029126214</v>
      </c>
      <c r="CK123" s="683" t="n">
        <f aca="false">AK127/AK123</f>
        <v>1.22699029126214</v>
      </c>
      <c r="CL123" s="683" t="n">
        <f aca="false">AL127/AL123</f>
        <v>1.22699029126214</v>
      </c>
      <c r="CM123" s="683" t="n">
        <f aca="false">AM127/AM123</f>
        <v>1.22699029126214</v>
      </c>
      <c r="CN123" s="683" t="n">
        <f aca="false">AN127/AN123</f>
        <v>1.22699029126214</v>
      </c>
      <c r="CO123" s="683" t="n">
        <f aca="false">AO127/AO123</f>
        <v>1.22699029126214</v>
      </c>
      <c r="CP123" s="683" t="n">
        <f aca="false">AP127/AP123</f>
        <v>1.22699029126214</v>
      </c>
      <c r="CQ123" s="683" t="n">
        <f aca="false">AQ127/AQ123</f>
        <v>1.22699029126214</v>
      </c>
      <c r="CR123" s="683" t="n">
        <f aca="false">AR127/AR123</f>
        <v>1.22699029126214</v>
      </c>
      <c r="CS123" s="683" t="n">
        <f aca="false">AS127/AS123</f>
        <v>1.22699029126214</v>
      </c>
      <c r="CT123" s="683" t="n">
        <f aca="false">AT127/AT123</f>
        <v>1.22699029126214</v>
      </c>
      <c r="CU123" s="683" t="n">
        <f aca="false">AU127/AU123</f>
        <v>1.22699029126214</v>
      </c>
      <c r="CV123" s="683" t="n">
        <f aca="false">AV127/AV123</f>
        <v>1.22699029126214</v>
      </c>
      <c r="CW123" s="683" t="n">
        <f aca="false">AW127/AW123</f>
        <v>1.22699029126214</v>
      </c>
      <c r="CX123" s="683" t="n">
        <f aca="false">AX127/AX123</f>
        <v>1.22699029126214</v>
      </c>
      <c r="CY123" s="683" t="n">
        <f aca="false">AY127/AY123</f>
        <v>1.22699029126214</v>
      </c>
      <c r="CZ123" s="683" t="n">
        <f aca="false">AZ127/AZ123</f>
        <v>1.22699029126214</v>
      </c>
      <c r="DA123" s="683" t="n">
        <f aca="false">BA127/BA123</f>
        <v>1.22699029126214</v>
      </c>
      <c r="DB123" s="683" t="n">
        <f aca="false">BB127/BB123</f>
        <v>1.22699029126214</v>
      </c>
      <c r="DC123" s="683" t="n">
        <f aca="false">BC127/BC123</f>
        <v>1.22699029126214</v>
      </c>
      <c r="DD123" s="683" t="n">
        <f aca="false">BD127/BD123</f>
        <v>1.22699029126214</v>
      </c>
      <c r="DE123" s="683" t="n">
        <f aca="false">BE127/BE123</f>
        <v>1.22699029126214</v>
      </c>
      <c r="DF123" s="683" t="n">
        <f aca="false">BF127/BF123</f>
        <v>1.22699029126214</v>
      </c>
    </row>
    <row r="124" customFormat="false" ht="15" hidden="true" customHeight="false" outlineLevel="0" collapsed="false">
      <c r="A124" s="1041"/>
      <c r="B124" s="1045" t="s">
        <v>414</v>
      </c>
      <c r="C124" s="1045"/>
      <c r="D124" s="1046"/>
      <c r="E124" s="1046"/>
      <c r="F124" s="1046"/>
      <c r="G124" s="1046"/>
      <c r="H124" s="1046"/>
      <c r="I124" s="1046"/>
      <c r="J124" s="1047"/>
      <c r="K124" s="1047"/>
      <c r="L124" s="1047" t="n">
        <f aca="false">((L$121-$H$4)/1000)*IF($C$13=0,$P$18,$P$35)*(($C$8/70)^$Z$35)*IF($C$13=1,$AE$35,IF($C$13=2,$AF$35,IF($C$13=3,$AG$35,1)))</f>
        <v>1091.0419338</v>
      </c>
      <c r="M124" s="1047" t="n">
        <f aca="false">((M$121-$H$4)/1000)*IF($C$13=0,$P$18,$P$35)*(($C$8/70)^$Z$35)*IF($C$13=1,$AE$35,IF($C$13=2,$AF$35,IF($C$13=3,$AG$35,1)))</f>
        <v>1246.9050672</v>
      </c>
      <c r="N124" s="1047" t="n">
        <f aca="false">((N$121-$H$4)/1000)*IF($C$13=0,$P$18,$P$35)*(($C$8/70)^$Z$35)*IF($C$13=1,$AE$35,IF($C$13=2,$AF$35,IF($C$13=3,$AG$35,1)))</f>
        <v>1402.7682006</v>
      </c>
      <c r="O124" s="1047" t="n">
        <f aca="false">((O$121-$H$4)/1000)*IF($C$13=0,$P$18,$P$35)*(($C$8/70)^$Z$35)*IF($C$13=1,$AE$35,IF($C$13=2,$AF$35,IF($C$13=3,$AG$35,1)))</f>
        <v>1558.631334</v>
      </c>
      <c r="P124" s="1047" t="n">
        <f aca="false">((P$121-$H$4)/1000)*IF($C$13=0,$P$18,$P$35)*(($C$8/70)^$Z$35)*IF($C$13=1,$AE$35,IF($C$13=2,$AF$35,IF($C$13=3,$AG$35,1)))</f>
        <v>1714.4944674</v>
      </c>
      <c r="Q124" s="1047" t="n">
        <f aca="false">((Q$121-$H$4)/1000)*IF($C$13=0,$P$18,$P$35)*(($C$8/70)^$Z$35)*IF($C$13=1,$AE$35,IF($C$13=2,$AF$35,IF($C$13=3,$AG$35,1)))</f>
        <v>1870.3576008</v>
      </c>
      <c r="R124" s="1047" t="n">
        <f aca="false">((R$121-$H$4)/1000)*IF($C$13=0,$P$18,$P$35)*(($C$8/70)^$Z$35)*IF($C$13=1,$AE$35,IF($C$13=2,$AF$35,IF($C$13=3,$AG$35,1)))</f>
        <v>2026.2207342</v>
      </c>
      <c r="S124" s="1047" t="n">
        <f aca="false">((S$121-$H$4)/1000)*IF($C$13=0,$P$18,$P$35)*(($C$8/70)^$Z$35)*IF($C$13=1,$AE$35,IF($C$13=2,$AF$35,IF($C$13=3,$AG$35,1)))</f>
        <v>2182.0838676</v>
      </c>
      <c r="T124" s="1047" t="n">
        <f aca="false">((T$121-$H$4)/1000)*IF($C$13=0,$P$18,$P$35)*(($C$8/70)^$Z$35)*IF($C$13=1,$AE$35,IF($C$13=2,$AF$35,IF($C$13=3,$AG$35,1)))</f>
        <v>2337.947001</v>
      </c>
      <c r="U124" s="1047" t="n">
        <f aca="false">((U$121-$H$4)/1000)*IF($C$13=0,$P$18,$P$35)*(($C$8/70)^$Z$35)*IF($C$13=1,$AE$35,IF($C$13=2,$AF$35,IF($C$13=3,$AG$35,1)))</f>
        <v>2493.8101344</v>
      </c>
      <c r="V124" s="1047" t="n">
        <f aca="false">((V$121-$H$4)/1000)*IF($C$13=0,$P$18,$P$35)*(($C$8/70)^$Z$35)*IF($C$13=1,$AE$35,IF($C$13=2,$AF$35,IF($C$13=3,$AG$35,1)))</f>
        <v>2649.6732678</v>
      </c>
      <c r="W124" s="1047" t="n">
        <f aca="false">((W$121-$H$4)/1000)*IF($C$13=0,$P$18,$P$35)*(($C$8/70)^$Z$35)*IF($C$13=1,$AE$35,IF($C$13=2,$AF$35,IF($C$13=3,$AG$35,1)))</f>
        <v>2805.5364012</v>
      </c>
      <c r="X124" s="1047" t="n">
        <f aca="false">((X$121-$H$4)/1000)*IF($C$13=0,$P$18,$P$35)*(($C$8/70)^$Z$35)*IF($C$13=1,$AE$35,IF($C$13=2,$AF$35,IF($C$13=3,$AG$35,1)))</f>
        <v>2961.3995346</v>
      </c>
      <c r="Y124" s="1047" t="n">
        <f aca="false">((Y$121-$H$4)/1000)*IF($C$13=0,$P$18,$P$35)*(($C$8/70)^$Z$35)*IF($C$13=1,$AE$35,IF($C$13=2,$AF$35,IF($C$13=3,$AG$35,1)))</f>
        <v>3117.262668</v>
      </c>
      <c r="Z124" s="1047" t="n">
        <f aca="false">((Z$121-$H$4)/1000)*IF($C$13=0,$P$18,$P$35)*(($C$8/70)^$Z$35)*IF($C$13=1,$AE$35,IF($C$13=2,$AF$35,IF($C$13=3,$AG$35,1)))</f>
        <v>3273.1258014</v>
      </c>
      <c r="AA124" s="1047" t="n">
        <f aca="false">((AA$121-$H$4)/1000)*IF($C$13=0,$P$18,$P$35)*(($C$8/70)^$Z$35)*IF($C$13=1,$AE$35,IF($C$13=2,$AF$35,IF($C$13=3,$AG$35,1)))</f>
        <v>3428.9889348</v>
      </c>
      <c r="AB124" s="1047" t="n">
        <f aca="false">((AB$121-$H$4)/1000)*IF($C$13=0,$P$18,$P$35)*(($C$8/70)^$Z$35)*IF($C$13=1,$AE$35,IF($C$13=2,$AF$35,IF($C$13=3,$AG$35,1)))</f>
        <v>3584.8520682</v>
      </c>
      <c r="AC124" s="1047" t="n">
        <f aca="false">((AC$121-$H$4)/1000)*IF($C$13=0,$P$18,$P$35)*(($C$8/70)^$Z$35)*IF($C$13=1,$AE$35,IF($C$13=2,$AF$35,IF($C$13=3,$AG$35,1)))</f>
        <v>3740.7152016</v>
      </c>
      <c r="AD124" s="1047" t="n">
        <f aca="false">((AD$121-$H$4)/1000)*IF($C$13=0,$P$18,$P$35)*(($C$8/70)^$Z$35)*IF($C$13=1,$AE$35,IF($C$13=2,$AF$35,IF($C$13=3,$AG$35,1)))</f>
        <v>3896.578335</v>
      </c>
      <c r="AE124" s="1047" t="n">
        <f aca="false">((AE$121-$H$4)/1000)*IF($C$13=0,$P$18,$P$35)*(($C$8/70)^$Z$35)*IF($C$13=1,$AE$35,IF($C$13=2,$AF$35,IF($C$13=3,$AG$35,1)))</f>
        <v>4052.4414684</v>
      </c>
      <c r="AF124" s="1047" t="n">
        <f aca="false">((AF$121-$H$4)/1000)*IF($C$13=0,$P$18,$P$35)*(($C$8/70)^$Z$35)*IF($C$13=1,$AE$35,IF($C$13=2,$AF$35,IF($C$13=3,$AG$35,1)))</f>
        <v>4208.3046018</v>
      </c>
      <c r="AG124" s="1047" t="n">
        <f aca="false">((AG$121-$H$4)/1000)*IF($C$13=0,$P$18,$P$35)*(($C$8/70)^$Z$35)*IF($C$13=1,$AE$35,IF($C$13=2,$AF$35,IF($C$13=3,$AG$35,1)))</f>
        <v>4364.1677352</v>
      </c>
      <c r="AH124" s="1047" t="n">
        <f aca="false">((AH$121-$H$4)/1000)*IF($C$13=0,$P$18,$P$35)*(($C$8/70)^$Z$35)*IF($C$13=1,$AE$35,IF($C$13=2,$AF$35,IF($C$13=3,$AG$35,1)))</f>
        <v>4520.0308686</v>
      </c>
      <c r="AI124" s="1047" t="n">
        <f aca="false">((AI$121-$H$4)/1000)*IF($C$13=0,$P$18,$P$35)*(($C$8/70)^$Z$35)*IF($C$13=1,$AE$35,IF($C$13=2,$AF$35,IF($C$13=3,$AG$35,1)))</f>
        <v>4675.894002</v>
      </c>
      <c r="AJ124" s="1047" t="n">
        <f aca="false">((AJ$121-$H$4)/1000)*IF($C$13=0,$P$18,$P$35)*(($C$8/70)^$Z$35)*IF($C$13=1,$AE$35,IF($C$13=2,$AF$35,IF($C$13=3,$AG$35,1)))</f>
        <v>4831.7571354</v>
      </c>
      <c r="AK124" s="1047" t="n">
        <f aca="false">((AK$121-$H$4)/1000)*IF($C$13=0,$P$18,$P$35)*(($C$8/70)^$Z$35)*IF($C$13=1,$AE$35,IF($C$13=2,$AF$35,IF($C$13=3,$AG$35,1)))</f>
        <v>4987.6202688</v>
      </c>
      <c r="AL124" s="1047" t="n">
        <f aca="false">((AL$121-$H$4)/1000)*IF($C$13=0,$P$18,$P$35)*(($C$8/70)^$Z$35)*IF($C$13=1,$AE$35,IF($C$13=2,$AF$35,IF($C$13=3,$AG$35,1)))</f>
        <v>5143.4834022</v>
      </c>
      <c r="AM124" s="1047" t="n">
        <f aca="false">((AM$121-$H$4)/1000)*IF($C$13=0,$P$18,$P$35)*(($C$8/70)^$Z$35)*IF($C$13=1,$AE$35,IF($C$13=2,$AF$35,IF($C$13=3,$AG$35,1)))</f>
        <v>5299.3465356</v>
      </c>
      <c r="AN124" s="1047" t="n">
        <f aca="false">((AN$121-$H$4)/1000)*IF($C$13=0,$P$18,$P$35)*(($C$8/70)^$Z$35)*IF($C$13=1,$AE$35,IF($C$13=2,$AF$35,IF($C$13=3,$AG$35,1)))</f>
        <v>5455.209669</v>
      </c>
      <c r="AO124" s="1047" t="n">
        <f aca="false">((AO$121-$H$4)/1000)*IF($C$13=0,$P$18,$P$35)*(($C$8/70)^$Z$35)*IF($C$13=1,$AE$35,IF($C$13=2,$AF$35,IF($C$13=3,$AG$35,1)))</f>
        <v>5611.0728024</v>
      </c>
      <c r="AP124" s="1047" t="n">
        <f aca="false">((AP$121-$H$4)/1000)*IF($C$13=0,$P$18,$P$35)*(($C$8/70)^$Z$35)*IF($C$13=1,$AE$35,IF($C$13=2,$AF$35,IF($C$13=3,$AG$35,1)))</f>
        <v>5766.9359358</v>
      </c>
      <c r="AQ124" s="1047" t="n">
        <f aca="false">((AQ$121-$H$4)/1000)*IF($C$13=0,$P$18,$P$35)*(($C$8/70)^$Z$35)*IF($C$13=1,$AE$35,IF($C$13=2,$AF$35,IF($C$13=3,$AG$35,1)))</f>
        <v>5922.7990692</v>
      </c>
      <c r="AR124" s="1047" t="n">
        <f aca="false">((AR$121-$H$4)/1000)*IF($C$13=0,$P$18,$P$35)*(($C$8/70)^$Z$35)*IF($C$13=1,$AE$35,IF($C$13=2,$AF$35,IF($C$13=3,$AG$35,1)))</f>
        <v>6078.6622026</v>
      </c>
      <c r="AS124" s="1047" t="n">
        <f aca="false">((AS$121-$H$4)/1000)*IF($C$13=0,$P$18,$P$35)*(($C$8/70)^$Z$35)*IF($C$13=1,$AE$35,IF($C$13=2,$AF$35,IF($C$13=3,$AG$35,1)))</f>
        <v>6234.525336</v>
      </c>
      <c r="AT124" s="1047" t="n">
        <f aca="false">((AT$121-$H$4)/1000)*IF($C$13=0,$P$18,$P$35)*(($C$8/70)^$Z$35)*IF($C$13=1,$AE$35,IF($C$13=2,$AF$35,IF($C$13=3,$AG$35,1)))</f>
        <v>6390.3884694</v>
      </c>
      <c r="AU124" s="1047" t="n">
        <f aca="false">((AU$121-$H$4)/1000)*IF($C$13=0,$P$18,$P$35)*(($C$8/70)^$Z$35)*IF($C$13=1,$AE$35,IF($C$13=2,$AF$35,IF($C$13=3,$AG$35,1)))</f>
        <v>6546.2516028</v>
      </c>
      <c r="AV124" s="1047" t="n">
        <f aca="false">((AV$121-$H$4)/1000)*IF($C$13=0,$P$18,$P$35)*(($C$8/70)^$Z$35)*IF($C$13=1,$AE$35,IF($C$13=2,$AF$35,IF($C$13=3,$AG$35,1)))</f>
        <v>6702.1147362</v>
      </c>
      <c r="AW124" s="1047" t="n">
        <f aca="false">((AW$121-$H$4)/1000)*IF($C$13=0,$P$18,$P$35)*(($C$8/70)^$Z$35)*IF($C$13=1,$AE$35,IF($C$13=2,$AF$35,IF($C$13=3,$AG$35,1)))</f>
        <v>6857.9778696</v>
      </c>
      <c r="AX124" s="1047" t="n">
        <f aca="false">((AX$121-$H$4)/1000)*IF($C$13=0,$P$18,$P$35)*(($C$8/70)^$Z$35)*IF($C$13=1,$AE$35,IF($C$13=2,$AF$35,IF($C$13=3,$AG$35,1)))</f>
        <v>7013.841003</v>
      </c>
      <c r="AY124" s="1047" t="n">
        <f aca="false">((AY$121-$H$4)/1000)*IF($C$13=0,$P$18,$P$35)*(($C$8/70)^$Z$35)*IF($C$13=1,$AE$35,IF($C$13=2,$AF$35,IF($C$13=3,$AG$35,1)))</f>
        <v>7169.7041364</v>
      </c>
      <c r="AZ124" s="1047" t="n">
        <f aca="false">((AZ$121-$H$4)/1000)*IF($C$13=0,$P$18,$P$35)*(($C$8/70)^$Z$35)*IF($C$13=1,$AE$35,IF($C$13=2,$AF$35,IF($C$13=3,$AG$35,1)))</f>
        <v>7325.5672698</v>
      </c>
      <c r="BA124" s="1047" t="n">
        <f aca="false">((BA$121-$H$4)/1000)*IF($C$13=0,$P$18,$P$35)*(($C$8/70)^$Z$35)*IF($C$13=1,$AE$35,IF($C$13=2,$AF$35,IF($C$13=3,$AG$35,1)))</f>
        <v>7481.4304032</v>
      </c>
      <c r="BB124" s="1047" t="n">
        <f aca="false">((BB$121-$H$4)/1000)*IF($C$13=0,$P$18,$P$35)*(($C$8/70)^$Z$35)*IF($C$13=1,$AE$35,IF($C$13=2,$AF$35,IF($C$13=3,$AG$35,1)))</f>
        <v>7637.2935366</v>
      </c>
      <c r="BC124" s="1047" t="n">
        <f aca="false">((BC$121-$H$4)/1000)*IF($C$13=0,$P$18,$P$35)*(($C$8/70)^$Z$35)*IF($C$13=1,$AE$35,IF($C$13=2,$AF$35,IF($C$13=3,$AG$35,1)))</f>
        <v>7793.15667</v>
      </c>
      <c r="BD124" s="1047" t="n">
        <f aca="false">((BD$121-$H$4)/1000)*IF($C$13=0,$P$18,$P$35)*(($C$8/70)^$Z$35)*IF($C$13=1,$AE$35,IF($C$13=2,$AF$35,IF($C$13=3,$AG$35,1)))</f>
        <v>7949.0198034</v>
      </c>
      <c r="BE124" s="1047" t="n">
        <f aca="false">((BE$121-$H$4)/1000)*IF($C$13=0,$P$18,$P$35)*(($C$8/70)^$Z$35)*IF($C$13=1,$AE$35,IF($C$13=2,$AF$35,IF($C$13=3,$AG$35,1)))</f>
        <v>8104.8829368</v>
      </c>
      <c r="BF124" s="1047" t="n">
        <f aca="false">((BF$121-$H$4)/1000)*IF($C$13=0,$P$18,$P$35)*(($C$8/70)^$Z$35)*IF($C$13=1,$AE$35,IF($C$13=2,$AF$35,IF($C$13=3,$AG$35,1)))</f>
        <v>8260.7460702</v>
      </c>
      <c r="BG124" s="1"/>
      <c r="BH124" s="1"/>
      <c r="BJ124" s="683" t="e">
        <f aca="false">J128/J124</f>
        <v>#DIV/0!</v>
      </c>
      <c r="BK124" s="683" t="e">
        <f aca="false">K128/K124</f>
        <v>#DIV/0!</v>
      </c>
      <c r="BL124" s="683" t="n">
        <f aca="false">L128/L124</f>
        <v>1.17828547162427</v>
      </c>
      <c r="BM124" s="683" t="n">
        <f aca="false">M128/M124</f>
        <v>1.17828547162427</v>
      </c>
      <c r="BN124" s="683" t="n">
        <f aca="false">N128/N124</f>
        <v>1.17828547162427</v>
      </c>
      <c r="BO124" s="683" t="n">
        <f aca="false">O128/O124</f>
        <v>1.17828547162427</v>
      </c>
      <c r="BP124" s="683" t="n">
        <f aca="false">P128/P124</f>
        <v>1.17828547162427</v>
      </c>
      <c r="BQ124" s="683" t="n">
        <f aca="false">Q128/Q124</f>
        <v>1.17828547162427</v>
      </c>
      <c r="BR124" s="683" t="n">
        <f aca="false">R128/R124</f>
        <v>1.17828547162427</v>
      </c>
      <c r="BS124" s="683" t="n">
        <f aca="false">S128/S124</f>
        <v>1.17828547162427</v>
      </c>
      <c r="BT124" s="683" t="n">
        <f aca="false">T128/T124</f>
        <v>1.17828547162427</v>
      </c>
      <c r="BU124" s="683" t="n">
        <f aca="false">U128/U124</f>
        <v>1.17828547162427</v>
      </c>
      <c r="BV124" s="683" t="n">
        <f aca="false">V128/V124</f>
        <v>1.17828547162427</v>
      </c>
      <c r="BW124" s="683" t="n">
        <f aca="false">W128/W124</f>
        <v>1.17828547162427</v>
      </c>
      <c r="BX124" s="683" t="n">
        <f aca="false">X128/X124</f>
        <v>1.17828547162427</v>
      </c>
      <c r="BY124" s="683" t="n">
        <f aca="false">Y128/Y124</f>
        <v>1.17828547162427</v>
      </c>
      <c r="BZ124" s="683" t="n">
        <f aca="false">Z128/Z124</f>
        <v>1.17828547162427</v>
      </c>
      <c r="CA124" s="683" t="n">
        <f aca="false">AA128/AA124</f>
        <v>1.17828547162427</v>
      </c>
      <c r="CB124" s="683" t="n">
        <f aca="false">AB128/AB124</f>
        <v>1.17828547162427</v>
      </c>
      <c r="CC124" s="683" t="n">
        <f aca="false">AC128/AC124</f>
        <v>1.17828547162427</v>
      </c>
      <c r="CD124" s="683" t="n">
        <f aca="false">AD128/AD124</f>
        <v>1.17828547162427</v>
      </c>
      <c r="CE124" s="683" t="n">
        <f aca="false">AE128/AE124</f>
        <v>1.17828547162427</v>
      </c>
      <c r="CF124" s="683" t="n">
        <f aca="false">AF128/AF124</f>
        <v>1.17828547162427</v>
      </c>
      <c r="CG124" s="683" t="n">
        <f aca="false">AG128/AG124</f>
        <v>1.17828547162427</v>
      </c>
      <c r="CH124" s="683" t="n">
        <f aca="false">AH128/AH124</f>
        <v>1.17828547162427</v>
      </c>
      <c r="CI124" s="683" t="n">
        <f aca="false">AI128/AI124</f>
        <v>1.17828547162427</v>
      </c>
      <c r="CJ124" s="683" t="n">
        <f aca="false">AJ128/AJ124</f>
        <v>1.17828547162427</v>
      </c>
      <c r="CK124" s="683" t="n">
        <f aca="false">AK128/AK124</f>
        <v>1.17828547162427</v>
      </c>
      <c r="CL124" s="683" t="n">
        <f aca="false">AL128/AL124</f>
        <v>1.17828547162427</v>
      </c>
      <c r="CM124" s="683" t="n">
        <f aca="false">AM128/AM124</f>
        <v>1.17828547162427</v>
      </c>
      <c r="CN124" s="683" t="n">
        <f aca="false">AN128/AN124</f>
        <v>1.17828547162427</v>
      </c>
      <c r="CO124" s="683" t="n">
        <f aca="false">AO128/AO124</f>
        <v>1.17828547162427</v>
      </c>
      <c r="CP124" s="683" t="n">
        <f aca="false">AP128/AP124</f>
        <v>1.17828547162427</v>
      </c>
      <c r="CQ124" s="683" t="n">
        <f aca="false">AQ128/AQ124</f>
        <v>1.17828547162427</v>
      </c>
      <c r="CR124" s="683" t="n">
        <f aca="false">AR128/AR124</f>
        <v>1.17828547162427</v>
      </c>
      <c r="CS124" s="683" t="n">
        <f aca="false">AS128/AS124</f>
        <v>1.17828547162427</v>
      </c>
      <c r="CT124" s="683" t="n">
        <f aca="false">AT128/AT124</f>
        <v>1.17828547162427</v>
      </c>
      <c r="CU124" s="683" t="n">
        <f aca="false">AU128/AU124</f>
        <v>1.17828547162427</v>
      </c>
      <c r="CV124" s="683" t="n">
        <f aca="false">AV128/AV124</f>
        <v>1.17828547162427</v>
      </c>
      <c r="CW124" s="683" t="n">
        <f aca="false">AW128/AW124</f>
        <v>1.17828547162427</v>
      </c>
      <c r="CX124" s="683" t="n">
        <f aca="false">AX128/AX124</f>
        <v>1.17828547162427</v>
      </c>
      <c r="CY124" s="683" t="n">
        <f aca="false">AY128/AY124</f>
        <v>1.17828547162427</v>
      </c>
      <c r="CZ124" s="683" t="n">
        <f aca="false">AZ128/AZ124</f>
        <v>1.17828547162427</v>
      </c>
      <c r="DA124" s="683" t="n">
        <f aca="false">BA128/BA124</f>
        <v>1.17828547162427</v>
      </c>
      <c r="DB124" s="683" t="n">
        <f aca="false">BB128/BB124</f>
        <v>1.17828547162427</v>
      </c>
      <c r="DC124" s="683" t="n">
        <f aca="false">BC128/BC124</f>
        <v>1.17828547162427</v>
      </c>
      <c r="DD124" s="683" t="n">
        <f aca="false">BD128/BD124</f>
        <v>1.17828547162427</v>
      </c>
      <c r="DE124" s="683" t="n">
        <f aca="false">BE128/BE124</f>
        <v>1.17828547162427</v>
      </c>
      <c r="DF124" s="683" t="n">
        <f aca="false">BF128/BF124</f>
        <v>1.17828547162427</v>
      </c>
    </row>
    <row r="125" customFormat="false" ht="15.75" hidden="true" customHeight="false" outlineLevel="0" collapsed="false">
      <c r="A125" s="1041"/>
      <c r="B125" s="1048" t="s">
        <v>415</v>
      </c>
      <c r="C125" s="1048"/>
      <c r="D125" s="1049"/>
      <c r="E125" s="1049"/>
      <c r="F125" s="1049"/>
      <c r="G125" s="1049"/>
      <c r="H125" s="1049"/>
      <c r="I125" s="1049"/>
      <c r="J125" s="1050"/>
      <c r="K125" s="1050"/>
      <c r="L125" s="1050" t="n">
        <f aca="false">((L$121-$H$4)/1000)*IF($C$13=0,$Q$18,$Q$35)*(($C$8/70)^$AA$35)*IF($C$13=1,$AE$35,IF($C$13=2,$AF$35,IF($C$13=3,$AG$35,1)))</f>
        <v>1172.0473674</v>
      </c>
      <c r="M125" s="1050" t="n">
        <f aca="false">((M$121-$H$4)/1000)*IF($C$13=0,$Q$18,$Q$35)*(($C$8/70)^$AA$35)*IF($C$13=1,$AE$35,IF($C$13=2,$AF$35,IF($C$13=3,$AG$35,1)))</f>
        <v>1339.4827056</v>
      </c>
      <c r="N125" s="1050" t="n">
        <f aca="false">((N$121-$H$4)/1000)*IF($C$13=0,$Q$18,$Q$35)*(($C$8/70)^$AA$35)*IF($C$13=1,$AE$35,IF($C$13=2,$AF$35,IF($C$13=3,$AG$35,1)))</f>
        <v>1506.9180438</v>
      </c>
      <c r="O125" s="1050" t="n">
        <f aca="false">((O$121-$H$4)/1000)*IF($C$13=0,$Q$18,$Q$35)*(($C$8/70)^$AA$35)*IF($C$13=1,$AE$35,IF($C$13=2,$AF$35,IF($C$13=3,$AG$35,1)))</f>
        <v>1674.353382</v>
      </c>
      <c r="P125" s="1050" t="n">
        <f aca="false">((P$121-$H$4)/1000)*IF($C$13=0,$Q$18,$Q$35)*(($C$8/70)^$AA$35)*IF($C$13=1,$AE$35,IF($C$13=2,$AF$35,IF($C$13=3,$AG$35,1)))</f>
        <v>1841.7887202</v>
      </c>
      <c r="Q125" s="1050" t="n">
        <f aca="false">((Q$121-$H$4)/1000)*IF($C$13=0,$Q$18,$Q$35)*(($C$8/70)^$AA$35)*IF($C$13=1,$AE$35,IF($C$13=2,$AF$35,IF($C$13=3,$AG$35,1)))</f>
        <v>2009.2240584</v>
      </c>
      <c r="R125" s="1050" t="n">
        <f aca="false">((R$121-$H$4)/1000)*IF($C$13=0,$Q$18,$Q$35)*(($C$8/70)^$AA$35)*IF($C$13=1,$AE$35,IF($C$13=2,$AF$35,IF($C$13=3,$AG$35,1)))</f>
        <v>2176.6593966</v>
      </c>
      <c r="S125" s="1050" t="n">
        <f aca="false">((S$121-$H$4)/1000)*IF($C$13=0,$Q$18,$Q$35)*(($C$8/70)^$AA$35)*IF($C$13=1,$AE$35,IF($C$13=2,$AF$35,IF($C$13=3,$AG$35,1)))</f>
        <v>2344.0947348</v>
      </c>
      <c r="T125" s="1050" t="n">
        <f aca="false">((T$121-$H$4)/1000)*IF($C$13=0,$Q$18,$Q$35)*(($C$8/70)^$AA$35)*IF($C$13=1,$AE$35,IF($C$13=2,$AF$35,IF($C$13=3,$AG$35,1)))</f>
        <v>2511.530073</v>
      </c>
      <c r="U125" s="1050" t="n">
        <f aca="false">((U$121-$H$4)/1000)*IF($C$13=0,$Q$18,$Q$35)*(($C$8/70)^$AA$35)*IF($C$13=1,$AE$35,IF($C$13=2,$AF$35,IF($C$13=3,$AG$35,1)))</f>
        <v>2678.9654112</v>
      </c>
      <c r="V125" s="1050" t="n">
        <f aca="false">((V$121-$H$4)/1000)*IF($C$13=0,$Q$18,$Q$35)*(($C$8/70)^$AA$35)*IF($C$13=1,$AE$35,IF($C$13=2,$AF$35,IF($C$13=3,$AG$35,1)))</f>
        <v>2846.4007494</v>
      </c>
      <c r="W125" s="1050" t="n">
        <f aca="false">((W$121-$H$4)/1000)*IF($C$13=0,$Q$18,$Q$35)*(($C$8/70)^$AA$35)*IF($C$13=1,$AE$35,IF($C$13=2,$AF$35,IF($C$13=3,$AG$35,1)))</f>
        <v>3013.8360876</v>
      </c>
      <c r="X125" s="1050" t="n">
        <f aca="false">((X$121-$H$4)/1000)*IF($C$13=0,$Q$18,$Q$35)*(($C$8/70)^$AA$35)*IF($C$13=1,$AE$35,IF($C$13=2,$AF$35,IF($C$13=3,$AG$35,1)))</f>
        <v>3181.2714258</v>
      </c>
      <c r="Y125" s="1050" t="n">
        <f aca="false">((Y$121-$H$4)/1000)*IF($C$13=0,$Q$18,$Q$35)*(($C$8/70)^$AA$35)*IF($C$13=1,$AE$35,IF($C$13=2,$AF$35,IF($C$13=3,$AG$35,1)))</f>
        <v>3348.706764</v>
      </c>
      <c r="Z125" s="1050" t="n">
        <f aca="false">((Z$121-$H$4)/1000)*IF($C$13=0,$Q$18,$Q$35)*(($C$8/70)^$AA$35)*IF($C$13=1,$AE$35,IF($C$13=2,$AF$35,IF($C$13=3,$AG$35,1)))</f>
        <v>3516.1421022</v>
      </c>
      <c r="AA125" s="1050" t="n">
        <f aca="false">((AA$121-$H$4)/1000)*IF($C$13=0,$Q$18,$Q$35)*(($C$8/70)^$AA$35)*IF($C$13=1,$AE$35,IF($C$13=2,$AF$35,IF($C$13=3,$AG$35,1)))</f>
        <v>3683.5774404</v>
      </c>
      <c r="AB125" s="1050" t="n">
        <f aca="false">((AB$121-$H$4)/1000)*IF($C$13=0,$Q$18,$Q$35)*(($C$8/70)^$AA$35)*IF($C$13=1,$AE$35,IF($C$13=2,$AF$35,IF($C$13=3,$AG$35,1)))</f>
        <v>3851.0127786</v>
      </c>
      <c r="AC125" s="1050" t="n">
        <f aca="false">((AC$121-$H$4)/1000)*IF($C$13=0,$Q$18,$Q$35)*(($C$8/70)^$AA$35)*IF($C$13=1,$AE$35,IF($C$13=2,$AF$35,IF($C$13=3,$AG$35,1)))</f>
        <v>4018.4481168</v>
      </c>
      <c r="AD125" s="1050" t="n">
        <f aca="false">((AD$121-$H$4)/1000)*IF($C$13=0,$Q$18,$Q$35)*(($C$8/70)^$AA$35)*IF($C$13=1,$AE$35,IF($C$13=2,$AF$35,IF($C$13=3,$AG$35,1)))</f>
        <v>4185.883455</v>
      </c>
      <c r="AE125" s="1050" t="n">
        <f aca="false">((AE$121-$H$4)/1000)*IF($C$13=0,$Q$18,$Q$35)*(($C$8/70)^$AA$35)*IF($C$13=1,$AE$35,IF($C$13=2,$AF$35,IF($C$13=3,$AG$35,1)))</f>
        <v>4353.3187932</v>
      </c>
      <c r="AF125" s="1050" t="n">
        <f aca="false">((AF$121-$H$4)/1000)*IF($C$13=0,$Q$18,$Q$35)*(($C$8/70)^$AA$35)*IF($C$13=1,$AE$35,IF($C$13=2,$AF$35,IF($C$13=3,$AG$35,1)))</f>
        <v>4520.7541314</v>
      </c>
      <c r="AG125" s="1050" t="n">
        <f aca="false">((AG$121-$H$4)/1000)*IF($C$13=0,$Q$18,$Q$35)*(($C$8/70)^$AA$35)*IF($C$13=1,$AE$35,IF($C$13=2,$AF$35,IF($C$13=3,$AG$35,1)))</f>
        <v>4688.1894696</v>
      </c>
      <c r="AH125" s="1050" t="n">
        <f aca="false">((AH$121-$H$4)/1000)*IF($C$13=0,$Q$18,$Q$35)*(($C$8/70)^$AA$35)*IF($C$13=1,$AE$35,IF($C$13=2,$AF$35,IF($C$13=3,$AG$35,1)))</f>
        <v>4855.6248078</v>
      </c>
      <c r="AI125" s="1050" t="n">
        <f aca="false">((AI$121-$H$4)/1000)*IF($C$13=0,$Q$18,$Q$35)*(($C$8/70)^$AA$35)*IF($C$13=1,$AE$35,IF($C$13=2,$AF$35,IF($C$13=3,$AG$35,1)))</f>
        <v>5023.060146</v>
      </c>
      <c r="AJ125" s="1050" t="n">
        <f aca="false">((AJ$121-$H$4)/1000)*IF($C$13=0,$Q$18,$Q$35)*(($C$8/70)^$AA$35)*IF($C$13=1,$AE$35,IF($C$13=2,$AF$35,IF($C$13=3,$AG$35,1)))</f>
        <v>5190.4954842</v>
      </c>
      <c r="AK125" s="1050" t="n">
        <f aca="false">((AK$121-$H$4)/1000)*IF($C$13=0,$Q$18,$Q$35)*(($C$8/70)^$AA$35)*IF($C$13=1,$AE$35,IF($C$13=2,$AF$35,IF($C$13=3,$AG$35,1)))</f>
        <v>5357.9308224</v>
      </c>
      <c r="AL125" s="1050" t="n">
        <f aca="false">((AL$121-$H$4)/1000)*IF($C$13=0,$Q$18,$Q$35)*(($C$8/70)^$AA$35)*IF($C$13=1,$AE$35,IF($C$13=2,$AF$35,IF($C$13=3,$AG$35,1)))</f>
        <v>5525.3661606</v>
      </c>
      <c r="AM125" s="1050" t="n">
        <f aca="false">((AM$121-$H$4)/1000)*IF($C$13=0,$Q$18,$Q$35)*(($C$8/70)^$AA$35)*IF($C$13=1,$AE$35,IF($C$13=2,$AF$35,IF($C$13=3,$AG$35,1)))</f>
        <v>5692.8014988</v>
      </c>
      <c r="AN125" s="1050" t="n">
        <f aca="false">((AN$121-$H$4)/1000)*IF($C$13=0,$Q$18,$Q$35)*(($C$8/70)^$AA$35)*IF($C$13=1,$AE$35,IF($C$13=2,$AF$35,IF($C$13=3,$AG$35,1)))</f>
        <v>5860.236837</v>
      </c>
      <c r="AO125" s="1050" t="n">
        <f aca="false">((AO$121-$H$4)/1000)*IF($C$13=0,$Q$18,$Q$35)*(($C$8/70)^$AA$35)*IF($C$13=1,$AE$35,IF($C$13=2,$AF$35,IF($C$13=3,$AG$35,1)))</f>
        <v>6027.6721752</v>
      </c>
      <c r="AP125" s="1050" t="n">
        <f aca="false">((AP$121-$H$4)/1000)*IF($C$13=0,$Q$18,$Q$35)*(($C$8/70)^$AA$35)*IF($C$13=1,$AE$35,IF($C$13=2,$AF$35,IF($C$13=3,$AG$35,1)))</f>
        <v>6195.1075134</v>
      </c>
      <c r="AQ125" s="1050" t="n">
        <f aca="false">((AQ$121-$H$4)/1000)*IF($C$13=0,$Q$18,$Q$35)*(($C$8/70)^$AA$35)*IF($C$13=1,$AE$35,IF($C$13=2,$AF$35,IF($C$13=3,$AG$35,1)))</f>
        <v>6362.5428516</v>
      </c>
      <c r="AR125" s="1050" t="n">
        <f aca="false">((AR$121-$H$4)/1000)*IF($C$13=0,$Q$18,$Q$35)*(($C$8/70)^$AA$35)*IF($C$13=1,$AE$35,IF($C$13=2,$AF$35,IF($C$13=3,$AG$35,1)))</f>
        <v>6529.9781898</v>
      </c>
      <c r="AS125" s="1050" t="n">
        <f aca="false">((AS$121-$H$4)/1000)*IF($C$13=0,$Q$18,$Q$35)*(($C$8/70)^$AA$35)*IF($C$13=1,$AE$35,IF($C$13=2,$AF$35,IF($C$13=3,$AG$35,1)))</f>
        <v>6697.413528</v>
      </c>
      <c r="AT125" s="1050" t="n">
        <f aca="false">((AT$121-$H$4)/1000)*IF($C$13=0,$Q$18,$Q$35)*(($C$8/70)^$AA$35)*IF($C$13=1,$AE$35,IF($C$13=2,$AF$35,IF($C$13=3,$AG$35,1)))</f>
        <v>6864.8488662</v>
      </c>
      <c r="AU125" s="1050" t="n">
        <f aca="false">((AU$121-$H$4)/1000)*IF($C$13=0,$Q$18,$Q$35)*(($C$8/70)^$AA$35)*IF($C$13=1,$AE$35,IF($C$13=2,$AF$35,IF($C$13=3,$AG$35,1)))</f>
        <v>7032.2842044</v>
      </c>
      <c r="AV125" s="1050" t="n">
        <f aca="false">((AV$121-$H$4)/1000)*IF($C$13=0,$Q$18,$Q$35)*(($C$8/70)^$AA$35)*IF($C$13=1,$AE$35,IF($C$13=2,$AF$35,IF($C$13=3,$AG$35,1)))</f>
        <v>7199.7195426</v>
      </c>
      <c r="AW125" s="1050" t="n">
        <f aca="false">((AW$121-$H$4)/1000)*IF($C$13=0,$Q$18,$Q$35)*(($C$8/70)^$AA$35)*IF($C$13=1,$AE$35,IF($C$13=2,$AF$35,IF($C$13=3,$AG$35,1)))</f>
        <v>7367.1548808</v>
      </c>
      <c r="AX125" s="1050" t="n">
        <f aca="false">((AX$121-$H$4)/1000)*IF($C$13=0,$Q$18,$Q$35)*(($C$8/70)^$AA$35)*IF($C$13=1,$AE$35,IF($C$13=2,$AF$35,IF($C$13=3,$AG$35,1)))</f>
        <v>7534.590219</v>
      </c>
      <c r="AY125" s="1050" t="n">
        <f aca="false">((AY$121-$H$4)/1000)*IF($C$13=0,$Q$18,$Q$35)*(($C$8/70)^$AA$35)*IF($C$13=1,$AE$35,IF($C$13=2,$AF$35,IF($C$13=3,$AG$35,1)))</f>
        <v>7702.0255572</v>
      </c>
      <c r="AZ125" s="1050" t="n">
        <f aca="false">((AZ$121-$H$4)/1000)*IF($C$13=0,$Q$18,$Q$35)*(($C$8/70)^$AA$35)*IF($C$13=1,$AE$35,IF($C$13=2,$AF$35,IF($C$13=3,$AG$35,1)))</f>
        <v>7869.4608954</v>
      </c>
      <c r="BA125" s="1050" t="n">
        <f aca="false">((BA$121-$H$4)/1000)*IF($C$13=0,$Q$18,$Q$35)*(($C$8/70)^$AA$35)*IF($C$13=1,$AE$35,IF($C$13=2,$AF$35,IF($C$13=3,$AG$35,1)))</f>
        <v>8036.8962336</v>
      </c>
      <c r="BB125" s="1050" t="n">
        <f aca="false">((BB$121-$H$4)/1000)*IF($C$13=0,$Q$18,$Q$35)*(($C$8/70)^$AA$35)*IF($C$13=1,$AE$35,IF($C$13=2,$AF$35,IF($C$13=3,$AG$35,1)))</f>
        <v>8204.3315718</v>
      </c>
      <c r="BC125" s="1050" t="n">
        <f aca="false">((BC$121-$H$4)/1000)*IF($C$13=0,$Q$18,$Q$35)*(($C$8/70)^$AA$35)*IF($C$13=1,$AE$35,IF($C$13=2,$AF$35,IF($C$13=3,$AG$35,1)))</f>
        <v>8371.76691</v>
      </c>
      <c r="BD125" s="1050" t="n">
        <f aca="false">((BD$121-$H$4)/1000)*IF($C$13=0,$Q$18,$Q$35)*(($C$8/70)^$AA$35)*IF($C$13=1,$AE$35,IF($C$13=2,$AF$35,IF($C$13=3,$AG$35,1)))</f>
        <v>8539.2022482</v>
      </c>
      <c r="BE125" s="1050" t="n">
        <f aca="false">((BE$121-$H$4)/1000)*IF($C$13=0,$Q$18,$Q$35)*(($C$8/70)^$AA$35)*IF($C$13=1,$AE$35,IF($C$13=2,$AF$35,IF($C$13=3,$AG$35,1)))</f>
        <v>8706.6375864</v>
      </c>
      <c r="BF125" s="1050" t="n">
        <f aca="false">((BF$121-$H$4)/1000)*IF($C$13=0,$Q$18,$Q$35)*(($C$8/70)^$AA$35)*IF($C$13=1,$AE$35,IF($C$13=2,$AF$35,IF($C$13=3,$AG$35,1)))</f>
        <v>8874.0729246</v>
      </c>
      <c r="BG125" s="1"/>
      <c r="BH125" s="1"/>
      <c r="BJ125" s="683" t="e">
        <f aca="false">J129/J125</f>
        <v>#DIV/0!</v>
      </c>
      <c r="BK125" s="683" t="e">
        <f aca="false">K129/K125</f>
        <v>#DIV/0!</v>
      </c>
      <c r="BL125" s="683" t="n">
        <f aca="false">L129/L125</f>
        <v>1.19611231101512</v>
      </c>
      <c r="BM125" s="683" t="n">
        <f aca="false">M129/M125</f>
        <v>1.19611231101512</v>
      </c>
      <c r="BN125" s="683" t="n">
        <f aca="false">N129/N125</f>
        <v>1.19611231101512</v>
      </c>
      <c r="BO125" s="683" t="n">
        <f aca="false">O129/O125</f>
        <v>1.19611231101512</v>
      </c>
      <c r="BP125" s="683" t="n">
        <f aca="false">P129/P125</f>
        <v>1.19611231101512</v>
      </c>
      <c r="BQ125" s="683" t="n">
        <f aca="false">Q129/Q125</f>
        <v>1.19611231101512</v>
      </c>
      <c r="BR125" s="683" t="n">
        <f aca="false">R129/R125</f>
        <v>1.19611231101512</v>
      </c>
      <c r="BS125" s="683" t="n">
        <f aca="false">S129/S125</f>
        <v>1.19611231101512</v>
      </c>
      <c r="BT125" s="683" t="n">
        <f aca="false">T129/T125</f>
        <v>1.19611231101512</v>
      </c>
      <c r="BU125" s="683" t="n">
        <f aca="false">U129/U125</f>
        <v>1.19611231101512</v>
      </c>
      <c r="BV125" s="683" t="n">
        <f aca="false">V129/V125</f>
        <v>1.19611231101512</v>
      </c>
      <c r="BW125" s="683" t="n">
        <f aca="false">W129/W125</f>
        <v>1.19611231101512</v>
      </c>
      <c r="BX125" s="683" t="n">
        <f aca="false">X129/X125</f>
        <v>1.19611231101512</v>
      </c>
      <c r="BY125" s="683" t="n">
        <f aca="false">Y129/Y125</f>
        <v>1.19611231101512</v>
      </c>
      <c r="BZ125" s="683" t="n">
        <f aca="false">Z129/Z125</f>
        <v>1.19611231101512</v>
      </c>
      <c r="CA125" s="683" t="n">
        <f aca="false">AA129/AA125</f>
        <v>1.19611231101512</v>
      </c>
      <c r="CB125" s="683" t="n">
        <f aca="false">AB129/AB125</f>
        <v>1.19611231101512</v>
      </c>
      <c r="CC125" s="683" t="n">
        <f aca="false">AC129/AC125</f>
        <v>1.19611231101512</v>
      </c>
      <c r="CD125" s="683" t="n">
        <f aca="false">AD129/AD125</f>
        <v>1.19611231101512</v>
      </c>
      <c r="CE125" s="683" t="n">
        <f aca="false">AE129/AE125</f>
        <v>1.19611231101512</v>
      </c>
      <c r="CF125" s="683" t="n">
        <f aca="false">AF129/AF125</f>
        <v>1.19611231101512</v>
      </c>
      <c r="CG125" s="683" t="n">
        <f aca="false">AG129/AG125</f>
        <v>1.19611231101512</v>
      </c>
      <c r="CH125" s="683" t="n">
        <f aca="false">AH129/AH125</f>
        <v>1.19611231101512</v>
      </c>
      <c r="CI125" s="683" t="n">
        <f aca="false">AI129/AI125</f>
        <v>1.19611231101512</v>
      </c>
      <c r="CJ125" s="683" t="n">
        <f aca="false">AJ129/AJ125</f>
        <v>1.19611231101512</v>
      </c>
      <c r="CK125" s="683" t="n">
        <f aca="false">AK129/AK125</f>
        <v>1.19611231101512</v>
      </c>
      <c r="CL125" s="683" t="n">
        <f aca="false">AL129/AL125</f>
        <v>1.19611231101512</v>
      </c>
      <c r="CM125" s="683" t="n">
        <f aca="false">AM129/AM125</f>
        <v>1.19611231101512</v>
      </c>
      <c r="CN125" s="683" t="n">
        <f aca="false">AN129/AN125</f>
        <v>1.19611231101512</v>
      </c>
      <c r="CO125" s="683" t="n">
        <f aca="false">AO129/AO125</f>
        <v>1.19611231101512</v>
      </c>
      <c r="CP125" s="683" t="n">
        <f aca="false">AP129/AP125</f>
        <v>1.19611231101512</v>
      </c>
      <c r="CQ125" s="683" t="n">
        <f aca="false">AQ129/AQ125</f>
        <v>1.19611231101512</v>
      </c>
      <c r="CR125" s="683" t="n">
        <f aca="false">AR129/AR125</f>
        <v>1.19611231101512</v>
      </c>
      <c r="CS125" s="683" t="n">
        <f aca="false">AS129/AS125</f>
        <v>1.19611231101512</v>
      </c>
      <c r="CT125" s="683" t="n">
        <f aca="false">AT129/AT125</f>
        <v>1.19611231101512</v>
      </c>
      <c r="CU125" s="683" t="n">
        <f aca="false">AU129/AU125</f>
        <v>1.19611231101512</v>
      </c>
      <c r="CV125" s="683" t="n">
        <f aca="false">AV129/AV125</f>
        <v>1.19611231101512</v>
      </c>
      <c r="CW125" s="683" t="n">
        <f aca="false">AW129/AW125</f>
        <v>1.19611231101512</v>
      </c>
      <c r="CX125" s="683" t="n">
        <f aca="false">AX129/AX125</f>
        <v>1.19611231101512</v>
      </c>
      <c r="CY125" s="683" t="n">
        <f aca="false">AY129/AY125</f>
        <v>1.19611231101512</v>
      </c>
      <c r="CZ125" s="683" t="n">
        <f aca="false">AZ129/AZ125</f>
        <v>1.19611231101512</v>
      </c>
      <c r="DA125" s="683" t="n">
        <f aca="false">BA129/BA125</f>
        <v>1.19611231101512</v>
      </c>
      <c r="DB125" s="683" t="n">
        <f aca="false">BB129/BB125</f>
        <v>1.19611231101512</v>
      </c>
      <c r="DC125" s="683" t="n">
        <f aca="false">BC129/BC125</f>
        <v>1.19611231101512</v>
      </c>
      <c r="DD125" s="683" t="n">
        <f aca="false">BD129/BD125</f>
        <v>1.19611231101512</v>
      </c>
      <c r="DE125" s="683" t="n">
        <f aca="false">BE129/BE125</f>
        <v>1.19611231101512</v>
      </c>
      <c r="DF125" s="683" t="n">
        <f aca="false">BF129/BF125</f>
        <v>1.19611231101512</v>
      </c>
    </row>
    <row r="126" customFormat="false" ht="15" hidden="false" customHeight="false" outlineLevel="0" collapsed="false">
      <c r="A126" s="1041"/>
      <c r="B126" s="1051" t="s">
        <v>416</v>
      </c>
      <c r="C126" s="1051"/>
      <c r="D126" s="1052"/>
      <c r="E126" s="1052"/>
      <c r="F126" s="1052"/>
      <c r="G126" s="1052"/>
      <c r="H126" s="1052"/>
      <c r="I126" s="1052"/>
      <c r="J126" s="1053"/>
      <c r="K126" s="1053"/>
      <c r="L126" s="1053" t="n">
        <f aca="false">((L$121-$H$4)/1000)*IF($C$13=0,$M$19,$M$36)*(($C$8/70)^$W$36)*IF($C$13=1,$AE$36,IF($C$13=2,$AF$36,IF($C$13=3,$AG$36,1)))</f>
        <v>868.099792014</v>
      </c>
      <c r="M126" s="1053" t="n">
        <f aca="false">((M$121-$H$4)/1000)*IF($C$13=0,$M$19,$M$36)*(($C$8/70)^$W$36)*IF($C$13=1,$AE$36,IF($C$13=2,$AF$36,IF($C$13=3,$AG$36,1)))</f>
        <v>992.114048016</v>
      </c>
      <c r="N126" s="1053" t="n">
        <f aca="false">((N$121-$H$4)/1000)*IF($C$13=0,$M$19,$M$36)*(($C$8/70)^$W$36)*IF($C$13=1,$AE$36,IF($C$13=2,$AF$36,IF($C$13=3,$AG$36,1)))</f>
        <v>1116.128304018</v>
      </c>
      <c r="O126" s="1053" t="n">
        <f aca="false">((O$121-$H$4)/1000)*IF($C$13=0,$M$19,$M$36)*(($C$8/70)^$W$36)*IF($C$13=1,$AE$36,IF($C$13=2,$AF$36,IF($C$13=3,$AG$36,1)))</f>
        <v>1240.14256002</v>
      </c>
      <c r="P126" s="1053" t="n">
        <f aca="false">((P$121-$H$4)/1000)*IF($C$13=0,$M$19,$M$36)*(($C$8/70)^$W$36)*IF($C$13=1,$AE$36,IF($C$13=2,$AF$36,IF($C$13=3,$AG$36,1)))</f>
        <v>1364.156816022</v>
      </c>
      <c r="Q126" s="1053" t="n">
        <f aca="false">((Q$121-$H$4)/1000)*IF($C$13=0,$M$19,$M$36)*(($C$8/70)^$W$36)*IF($C$13=1,$AE$36,IF($C$13=2,$AF$36,IF($C$13=3,$AG$36,1)))</f>
        <v>1488.171072024</v>
      </c>
      <c r="R126" s="1053" t="n">
        <f aca="false">((R$121-$H$4)/1000)*IF($C$13=0,$M$19,$M$36)*(($C$8/70)^$W$36)*IF($C$13=1,$AE$36,IF($C$13=2,$AF$36,IF($C$13=3,$AG$36,1)))</f>
        <v>1612.185328026</v>
      </c>
      <c r="S126" s="1053" t="n">
        <f aca="false">((S$121-$H$4)/1000)*IF($C$13=0,$M$19,$M$36)*(($C$8/70)^$W$36)*IF($C$13=1,$AE$36,IF($C$13=2,$AF$36,IF($C$13=3,$AG$36,1)))</f>
        <v>1736.199584028</v>
      </c>
      <c r="T126" s="1053" t="n">
        <f aca="false">((T$121-$H$4)/1000)*IF($C$13=0,$M$19,$M$36)*(($C$8/70)^$W$36)*IF($C$13=1,$AE$36,IF($C$13=2,$AF$36,IF($C$13=3,$AG$36,1)))</f>
        <v>1860.21384003</v>
      </c>
      <c r="U126" s="1053" t="n">
        <f aca="false">((U$121-$H$4)/1000)*IF($C$13=0,$M$19,$M$36)*(($C$8/70)^$W$36)*IF($C$13=1,$AE$36,IF($C$13=2,$AF$36,IF($C$13=3,$AG$36,1)))</f>
        <v>1984.228096032</v>
      </c>
      <c r="V126" s="1053" t="n">
        <f aca="false">((V$121-$H$4)/1000)*IF($C$13=0,$M$19,$M$36)*(($C$8/70)^$W$36)*IF($C$13=1,$AE$36,IF($C$13=2,$AF$36,IF($C$13=3,$AG$36,1)))</f>
        <v>2108.242352034</v>
      </c>
      <c r="W126" s="1053" t="n">
        <f aca="false">((W$121-$H$4)/1000)*IF($C$13=0,$M$19,$M$36)*(($C$8/70)^$W$36)*IF($C$13=1,$AE$36,IF($C$13=2,$AF$36,IF($C$13=3,$AG$36,1)))</f>
        <v>2232.256608036</v>
      </c>
      <c r="X126" s="1053" t="n">
        <f aca="false">((X$121-$H$4)/1000)*IF($C$13=0,$M$19,$M$36)*(($C$8/70)^$W$36)*IF($C$13=1,$AE$36,IF($C$13=2,$AF$36,IF($C$13=3,$AG$36,1)))</f>
        <v>2356.270864038</v>
      </c>
      <c r="Y126" s="1053" t="n">
        <f aca="false">((Y$121-$H$4)/1000)*IF($C$13=0,$M$19,$M$36)*(($C$8/70)^$W$36)*IF($C$13=1,$AE$36,IF($C$13=2,$AF$36,IF($C$13=3,$AG$36,1)))</f>
        <v>2480.28512004</v>
      </c>
      <c r="Z126" s="1053" t="n">
        <f aca="false">((Z$121-$H$4)/1000)*IF($C$13=0,$M$19,$M$36)*(($C$8/70)^$W$36)*IF($C$13=1,$AE$36,IF($C$13=2,$AF$36,IF($C$13=3,$AG$36,1)))</f>
        <v>2604.299376042</v>
      </c>
      <c r="AA126" s="1053" t="n">
        <f aca="false">((AA$121-$H$4)/1000)*IF($C$13=0,$M$19,$M$36)*(($C$8/70)^$W$36)*IF($C$13=1,$AE$36,IF($C$13=2,$AF$36,IF($C$13=3,$AG$36,1)))</f>
        <v>2728.313632044</v>
      </c>
      <c r="AB126" s="1053" t="n">
        <f aca="false">((AB$121-$H$4)/1000)*IF($C$13=0,$M$19,$M$36)*(($C$8/70)^$W$36)*IF($C$13=1,$AE$36,IF($C$13=2,$AF$36,IF($C$13=3,$AG$36,1)))</f>
        <v>2852.327888046</v>
      </c>
      <c r="AC126" s="1053" t="n">
        <f aca="false">((AC$121-$H$4)/1000)*IF($C$13=0,$M$19,$M$36)*(($C$8/70)^$W$36)*IF($C$13=1,$AE$36,IF($C$13=2,$AF$36,IF($C$13=3,$AG$36,1)))</f>
        <v>2976.342144048</v>
      </c>
      <c r="AD126" s="1053" t="n">
        <f aca="false">((AD$121-$H$4)/1000)*IF($C$13=0,$M$19,$M$36)*(($C$8/70)^$W$36)*IF($C$13=1,$AE$36,IF($C$13=2,$AF$36,IF($C$13=3,$AG$36,1)))</f>
        <v>3100.35640005</v>
      </c>
      <c r="AE126" s="1053" t="n">
        <f aca="false">((AE$121-$H$4)/1000)*IF($C$13=0,$M$19,$M$36)*(($C$8/70)^$W$36)*IF($C$13=1,$AE$36,IF($C$13=2,$AF$36,IF($C$13=3,$AG$36,1)))</f>
        <v>3224.370656052</v>
      </c>
      <c r="AF126" s="1053" t="n">
        <f aca="false">((AF$121-$H$4)/1000)*IF($C$13=0,$M$19,$M$36)*(($C$8/70)^$W$36)*IF($C$13=1,$AE$36,IF($C$13=2,$AF$36,IF($C$13=3,$AG$36,1)))</f>
        <v>3348.384912054</v>
      </c>
      <c r="AG126" s="1053" t="n">
        <f aca="false">((AG$121-$H$4)/1000)*IF($C$13=0,$M$19,$M$36)*(($C$8/70)^$W$36)*IF($C$13=1,$AE$36,IF($C$13=2,$AF$36,IF($C$13=3,$AG$36,1)))</f>
        <v>3472.399168056</v>
      </c>
      <c r="AH126" s="1053" t="n">
        <f aca="false">((AH$121-$H$4)/1000)*IF($C$13=0,$M$19,$M$36)*(($C$8/70)^$W$36)*IF($C$13=1,$AE$36,IF($C$13=2,$AF$36,IF($C$13=3,$AG$36,1)))</f>
        <v>3596.413424058</v>
      </c>
      <c r="AI126" s="1053" t="n">
        <f aca="false">((AI$121-$H$4)/1000)*IF($C$13=0,$M$19,$M$36)*(($C$8/70)^$W$36)*IF($C$13=1,$AE$36,IF($C$13=2,$AF$36,IF($C$13=3,$AG$36,1)))</f>
        <v>3720.42768006</v>
      </c>
      <c r="AJ126" s="1053" t="n">
        <f aca="false">((AJ$121-$H$4)/1000)*IF($C$13=0,$M$19,$M$36)*(($C$8/70)^$W$36)*IF($C$13=1,$AE$36,IF($C$13=2,$AF$36,IF($C$13=3,$AG$36,1)))</f>
        <v>3844.441936062</v>
      </c>
      <c r="AK126" s="1053" t="n">
        <f aca="false">((AK$121-$H$4)/1000)*IF($C$13=0,$M$19,$M$36)*(($C$8/70)^$W$36)*IF($C$13=1,$AE$36,IF($C$13=2,$AF$36,IF($C$13=3,$AG$36,1)))</f>
        <v>3968.456192064</v>
      </c>
      <c r="AL126" s="1053" t="n">
        <f aca="false">((AL$121-$H$4)/1000)*IF($C$13=0,$M$19,$M$36)*(($C$8/70)^$W$36)*IF($C$13=1,$AE$36,IF($C$13=2,$AF$36,IF($C$13=3,$AG$36,1)))</f>
        <v>4092.470448066</v>
      </c>
      <c r="AM126" s="1053" t="n">
        <f aca="false">((AM$121-$H$4)/1000)*IF($C$13=0,$M$19,$M$36)*(($C$8/70)^$W$36)*IF($C$13=1,$AE$36,IF($C$13=2,$AF$36,IF($C$13=3,$AG$36,1)))</f>
        <v>4216.484704068</v>
      </c>
      <c r="AN126" s="1053" t="n">
        <f aca="false">((AN$121-$H$4)/1000)*IF($C$13=0,$M$19,$M$36)*(($C$8/70)^$W$36)*IF($C$13=1,$AE$36,IF($C$13=2,$AF$36,IF($C$13=3,$AG$36,1)))</f>
        <v>4340.49896007</v>
      </c>
      <c r="AO126" s="1053" t="n">
        <f aca="false">((AO$121-$H$4)/1000)*IF($C$13=0,$M$19,$M$36)*(($C$8/70)^$W$36)*IF($C$13=1,$AE$36,IF($C$13=2,$AF$36,IF($C$13=3,$AG$36,1)))</f>
        <v>4464.513216072</v>
      </c>
      <c r="AP126" s="1053" t="n">
        <f aca="false">((AP$121-$H$4)/1000)*IF($C$13=0,$M$19,$M$36)*(($C$8/70)^$W$36)*IF($C$13=1,$AE$36,IF($C$13=2,$AF$36,IF($C$13=3,$AG$36,1)))</f>
        <v>4588.527472074</v>
      </c>
      <c r="AQ126" s="1053" t="n">
        <f aca="false">((AQ$121-$H$4)/1000)*IF($C$13=0,$M$19,$M$36)*(($C$8/70)^$W$36)*IF($C$13=1,$AE$36,IF($C$13=2,$AF$36,IF($C$13=3,$AG$36,1)))</f>
        <v>4712.541728076</v>
      </c>
      <c r="AR126" s="1053" t="n">
        <f aca="false">((AR$121-$H$4)/1000)*IF($C$13=0,$M$19,$M$36)*(($C$8/70)^$W$36)*IF($C$13=1,$AE$36,IF($C$13=2,$AF$36,IF($C$13=3,$AG$36,1)))</f>
        <v>4836.555984078</v>
      </c>
      <c r="AS126" s="1053" t="n">
        <f aca="false">((AS$121-$H$4)/1000)*IF($C$13=0,$M$19,$M$36)*(($C$8/70)^$W$36)*IF($C$13=1,$AE$36,IF($C$13=2,$AF$36,IF($C$13=3,$AG$36,1)))</f>
        <v>4960.57024008</v>
      </c>
      <c r="AT126" s="1053" t="n">
        <f aca="false">((AT$121-$H$4)/1000)*IF($C$13=0,$M$19,$M$36)*(($C$8/70)^$W$36)*IF($C$13=1,$AE$36,IF($C$13=2,$AF$36,IF($C$13=3,$AG$36,1)))</f>
        <v>5084.584496082</v>
      </c>
      <c r="AU126" s="1053" t="n">
        <f aca="false">((AU$121-$H$4)/1000)*IF($C$13=0,$M$19,$M$36)*(($C$8/70)^$W$36)*IF($C$13=1,$AE$36,IF($C$13=2,$AF$36,IF($C$13=3,$AG$36,1)))</f>
        <v>5208.598752084</v>
      </c>
      <c r="AV126" s="1053" t="n">
        <f aca="false">((AV$121-$H$4)/1000)*IF($C$13=0,$M$19,$M$36)*(($C$8/70)^$W$36)*IF($C$13=1,$AE$36,IF($C$13=2,$AF$36,IF($C$13=3,$AG$36,1)))</f>
        <v>5332.613008086</v>
      </c>
      <c r="AW126" s="1053" t="n">
        <f aca="false">((AW$121-$H$4)/1000)*IF($C$13=0,$M$19,$M$36)*(($C$8/70)^$W$36)*IF($C$13=1,$AE$36,IF($C$13=2,$AF$36,IF($C$13=3,$AG$36,1)))</f>
        <v>5456.627264088</v>
      </c>
      <c r="AX126" s="1053" t="n">
        <f aca="false">((AX$121-$H$4)/1000)*IF($C$13=0,$M$19,$M$36)*(($C$8/70)^$W$36)*IF($C$13=1,$AE$36,IF($C$13=2,$AF$36,IF($C$13=3,$AG$36,1)))</f>
        <v>5580.64152009</v>
      </c>
      <c r="AY126" s="1053" t="n">
        <f aca="false">((AY$121-$H$4)/1000)*IF($C$13=0,$M$19,$M$36)*(($C$8/70)^$W$36)*IF($C$13=1,$AE$36,IF($C$13=2,$AF$36,IF($C$13=3,$AG$36,1)))</f>
        <v>5704.655776092</v>
      </c>
      <c r="AZ126" s="1053" t="n">
        <f aca="false">((AZ$121-$H$4)/1000)*IF($C$13=0,$M$19,$M$36)*(($C$8/70)^$W$36)*IF($C$13=1,$AE$36,IF($C$13=2,$AF$36,IF($C$13=3,$AG$36,1)))</f>
        <v>5828.670032094</v>
      </c>
      <c r="BA126" s="1053" t="n">
        <f aca="false">((BA$121-$H$4)/1000)*IF($C$13=0,$M$19,$M$36)*(($C$8/70)^$W$36)*IF($C$13=1,$AE$36,IF($C$13=2,$AF$36,IF($C$13=3,$AG$36,1)))</f>
        <v>5952.684288096</v>
      </c>
      <c r="BB126" s="1053" t="n">
        <f aca="false">((BB$121-$H$4)/1000)*IF($C$13=0,$M$19,$M$36)*(($C$8/70)^$W$36)*IF($C$13=1,$AE$36,IF($C$13=2,$AF$36,IF($C$13=3,$AG$36,1)))</f>
        <v>6076.698544098</v>
      </c>
      <c r="BC126" s="1053" t="n">
        <f aca="false">((BC$121-$H$4)/1000)*IF($C$13=0,$M$19,$M$36)*(($C$8/70)^$W$36)*IF($C$13=1,$AE$36,IF($C$13=2,$AF$36,IF($C$13=3,$AG$36,1)))</f>
        <v>6200.7128001</v>
      </c>
      <c r="BD126" s="1053" t="n">
        <f aca="false">((BD$121-$H$4)/1000)*IF($C$13=0,$M$19,$M$36)*(($C$8/70)^$W$36)*IF($C$13=1,$AE$36,IF($C$13=2,$AF$36,IF($C$13=3,$AG$36,1)))</f>
        <v>6324.727056102</v>
      </c>
      <c r="BE126" s="1053" t="n">
        <f aca="false">((BE$121-$H$4)/1000)*IF($C$13=0,$M$19,$M$36)*(($C$8/70)^$W$36)*IF($C$13=1,$AE$36,IF($C$13=2,$AF$36,IF($C$13=3,$AG$36,1)))</f>
        <v>6448.741312104</v>
      </c>
      <c r="BF126" s="1053" t="n">
        <f aca="false">((BF$121-$H$4)/1000)*IF($C$13=0,$M$19,$M$36)*(($C$8/70)^$W$36)*IF($C$13=1,$AE$36,IF($C$13=2,$AF$36,IF($C$13=3,$AG$36,1)))</f>
        <v>6572.755568106</v>
      </c>
      <c r="BG126" s="1"/>
      <c r="BH126" s="1"/>
      <c r="BJ126" s="683" t="e">
        <f aca="false">J130/J126</f>
        <v>#DIV/0!</v>
      </c>
      <c r="BK126" s="683" t="e">
        <f aca="false">K130/K126</f>
        <v>#DIV/0!</v>
      </c>
      <c r="BL126" s="683" t="n">
        <f aca="false">L130/L126</f>
        <v>1.14588326037055</v>
      </c>
      <c r="BM126" s="683" t="n">
        <f aca="false">M130/M126</f>
        <v>1.14588326037055</v>
      </c>
      <c r="BN126" s="683" t="n">
        <f aca="false">N130/N126</f>
        <v>1.14588326037055</v>
      </c>
      <c r="BO126" s="683" t="n">
        <f aca="false">O130/O126</f>
        <v>1.14588326037055</v>
      </c>
      <c r="BP126" s="683" t="n">
        <f aca="false">P130/P126</f>
        <v>1.14588326037055</v>
      </c>
      <c r="BQ126" s="683" t="n">
        <f aca="false">Q130/Q126</f>
        <v>1.14588326037055</v>
      </c>
      <c r="BR126" s="683" t="n">
        <f aca="false">R130/R126</f>
        <v>1.14588326037055</v>
      </c>
      <c r="BS126" s="683" t="n">
        <f aca="false">S130/S126</f>
        <v>1.14588326037055</v>
      </c>
      <c r="BT126" s="683" t="n">
        <f aca="false">T130/T126</f>
        <v>1.14588326037055</v>
      </c>
      <c r="BU126" s="683" t="n">
        <f aca="false">U130/U126</f>
        <v>1.14588326037055</v>
      </c>
      <c r="BV126" s="683" t="n">
        <f aca="false">V130/V126</f>
        <v>1.14588326037055</v>
      </c>
      <c r="BW126" s="683" t="n">
        <f aca="false">W130/W126</f>
        <v>1.14588326037055</v>
      </c>
      <c r="BX126" s="683" t="n">
        <f aca="false">X130/X126</f>
        <v>1.14588326037055</v>
      </c>
      <c r="BY126" s="683" t="n">
        <f aca="false">Y130/Y126</f>
        <v>1.14588326037055</v>
      </c>
      <c r="BZ126" s="683" t="n">
        <f aca="false">Z130/Z126</f>
        <v>1.14588326037055</v>
      </c>
      <c r="CA126" s="683" t="n">
        <f aca="false">AA130/AA126</f>
        <v>1.14588326037055</v>
      </c>
      <c r="CB126" s="683" t="n">
        <f aca="false">AB130/AB126</f>
        <v>1.14588326037055</v>
      </c>
      <c r="CC126" s="683" t="n">
        <f aca="false">AC130/AC126</f>
        <v>1.14588326037055</v>
      </c>
      <c r="CD126" s="683" t="n">
        <f aca="false">AD130/AD126</f>
        <v>1.14588326037055</v>
      </c>
      <c r="CE126" s="683" t="n">
        <f aca="false">AE130/AE126</f>
        <v>1.14588326037055</v>
      </c>
      <c r="CF126" s="683" t="n">
        <f aca="false">AF130/AF126</f>
        <v>1.14588326037055</v>
      </c>
      <c r="CG126" s="683" t="n">
        <f aca="false">AG130/AG126</f>
        <v>1.14588326037055</v>
      </c>
      <c r="CH126" s="683" t="n">
        <f aca="false">AH130/AH126</f>
        <v>1.14588326037055</v>
      </c>
      <c r="CI126" s="683" t="n">
        <f aca="false">AI130/AI126</f>
        <v>1.14588326037055</v>
      </c>
      <c r="CJ126" s="683" t="n">
        <f aca="false">AJ130/AJ126</f>
        <v>1.14588326037055</v>
      </c>
      <c r="CK126" s="683" t="n">
        <f aca="false">AK130/AK126</f>
        <v>1.14588326037055</v>
      </c>
      <c r="CL126" s="683" t="n">
        <f aca="false">AL130/AL126</f>
        <v>1.14588326037055</v>
      </c>
      <c r="CM126" s="683" t="n">
        <f aca="false">AM130/AM126</f>
        <v>1.14588326037055</v>
      </c>
      <c r="CN126" s="683" t="n">
        <f aca="false">AN130/AN126</f>
        <v>1.14588326037055</v>
      </c>
      <c r="CO126" s="683" t="n">
        <f aca="false">AO130/AO126</f>
        <v>1.14588326037055</v>
      </c>
      <c r="CP126" s="683" t="n">
        <f aca="false">AP130/AP126</f>
        <v>1.14588326037055</v>
      </c>
      <c r="CQ126" s="683" t="n">
        <f aca="false">AQ130/AQ126</f>
        <v>1.14588326037055</v>
      </c>
      <c r="CR126" s="683" t="n">
        <f aca="false">AR130/AR126</f>
        <v>1.14588326037055</v>
      </c>
      <c r="CS126" s="683" t="n">
        <f aca="false">AS130/AS126</f>
        <v>1.14588326037055</v>
      </c>
      <c r="CT126" s="683" t="n">
        <f aca="false">AT130/AT126</f>
        <v>1.14588326037055</v>
      </c>
      <c r="CU126" s="683" t="n">
        <f aca="false">AU130/AU126</f>
        <v>1.14588326037055</v>
      </c>
      <c r="CV126" s="683" t="n">
        <f aca="false">AV130/AV126</f>
        <v>1.14588326037055</v>
      </c>
      <c r="CW126" s="683" t="n">
        <f aca="false">AW130/AW126</f>
        <v>1.14588326037055</v>
      </c>
      <c r="CX126" s="683" t="n">
        <f aca="false">AX130/AX126</f>
        <v>1.14588326037055</v>
      </c>
      <c r="CY126" s="683" t="n">
        <f aca="false">AY130/AY126</f>
        <v>1.14588326037055</v>
      </c>
      <c r="CZ126" s="683" t="n">
        <f aca="false">AZ130/AZ126</f>
        <v>1.14588326037055</v>
      </c>
      <c r="DA126" s="683" t="n">
        <f aca="false">BA130/BA126</f>
        <v>1.14588326037055</v>
      </c>
      <c r="DB126" s="683" t="n">
        <f aca="false">BB130/BB126</f>
        <v>1.14588326037055</v>
      </c>
      <c r="DC126" s="683" t="n">
        <f aca="false">BC130/BC126</f>
        <v>1.14588326037055</v>
      </c>
      <c r="DD126" s="683" t="n">
        <f aca="false">BD130/BD126</f>
        <v>1.14588326037055</v>
      </c>
      <c r="DE126" s="683" t="n">
        <f aca="false">BE130/BE126</f>
        <v>1.14588326037055</v>
      </c>
      <c r="DF126" s="683" t="n">
        <f aca="false">BF130/BF126</f>
        <v>1.14588326037055</v>
      </c>
    </row>
    <row r="127" customFormat="false" ht="15.75" hidden="false" customHeight="false" outlineLevel="0" collapsed="false">
      <c r="A127" s="1041"/>
      <c r="B127" s="1054" t="s">
        <v>417</v>
      </c>
      <c r="C127" s="1054"/>
      <c r="D127" s="1055"/>
      <c r="E127" s="1055"/>
      <c r="F127" s="1055"/>
      <c r="G127" s="1055"/>
      <c r="H127" s="1055"/>
      <c r="I127" s="1055"/>
      <c r="J127" s="1056"/>
      <c r="K127" s="1056"/>
      <c r="L127" s="1056" t="n">
        <f aca="false">((L$121-$H$4)/1000)*IF($C$13=0,$N$19,$N$36)*(($C$8/70)^$X$36)*IF($C$13=1,$AE$36,IF($C$13=2,$AF$36,IF($C$13=3,$AG$36,1)))</f>
        <v>959.762502972</v>
      </c>
      <c r="M127" s="1056" t="n">
        <f aca="false">((M$121-$H$4)/1000)*IF($C$13=0,$N$19,$N$36)*(($C$8/70)^$X$36)*IF($C$13=1,$AE$36,IF($C$13=2,$AF$36,IF($C$13=3,$AG$36,1)))</f>
        <v>1096.871431968</v>
      </c>
      <c r="N127" s="1056" t="n">
        <f aca="false">((N$121-$H$4)/1000)*IF($C$13=0,$N$19,$N$36)*(($C$8/70)^$X$36)*IF($C$13=1,$AE$36,IF($C$13=2,$AF$36,IF($C$13=3,$AG$36,1)))</f>
        <v>1233.980360964</v>
      </c>
      <c r="O127" s="1056" t="n">
        <f aca="false">((O$121-$H$4)/1000)*IF($C$13=0,$N$19,$N$36)*(($C$8/70)^$X$36)*IF($C$13=1,$AE$36,IF($C$13=2,$AF$36,IF($C$13=3,$AG$36,1)))</f>
        <v>1371.08928996</v>
      </c>
      <c r="P127" s="1056" t="n">
        <f aca="false">((P$121-$H$4)/1000)*IF($C$13=0,$N$19,$N$36)*(($C$8/70)^$X$36)*IF($C$13=1,$AE$36,IF($C$13=2,$AF$36,IF($C$13=3,$AG$36,1)))</f>
        <v>1508.198218956</v>
      </c>
      <c r="Q127" s="1056" t="n">
        <f aca="false">((Q$121-$H$4)/1000)*IF($C$13=0,$N$19,$N$36)*(($C$8/70)^$X$36)*IF($C$13=1,$AE$36,IF($C$13=2,$AF$36,IF($C$13=3,$AG$36,1)))</f>
        <v>1645.307147952</v>
      </c>
      <c r="R127" s="1056" t="n">
        <f aca="false">((R$121-$H$4)/1000)*IF($C$13=0,$N$19,$N$36)*(($C$8/70)^$X$36)*IF($C$13=1,$AE$36,IF($C$13=2,$AF$36,IF($C$13=3,$AG$36,1)))</f>
        <v>1782.416076948</v>
      </c>
      <c r="S127" s="1056" t="n">
        <f aca="false">((S$121-$H$4)/1000)*IF($C$13=0,$N$19,$N$36)*(($C$8/70)^$X$36)*IF($C$13=1,$AE$36,IF($C$13=2,$AF$36,IF($C$13=3,$AG$36,1)))</f>
        <v>1919.525005944</v>
      </c>
      <c r="T127" s="1056" t="n">
        <f aca="false">((T$121-$H$4)/1000)*IF($C$13=0,$N$19,$N$36)*(($C$8/70)^$X$36)*IF($C$13=1,$AE$36,IF($C$13=2,$AF$36,IF($C$13=3,$AG$36,1)))</f>
        <v>2056.63393494</v>
      </c>
      <c r="U127" s="1056" t="n">
        <f aca="false">((U$121-$H$4)/1000)*IF($C$13=0,$N$19,$N$36)*(($C$8/70)^$X$36)*IF($C$13=1,$AE$36,IF($C$13=2,$AF$36,IF($C$13=3,$AG$36,1)))</f>
        <v>2193.742863936</v>
      </c>
      <c r="V127" s="1056" t="n">
        <f aca="false">((V$121-$H$4)/1000)*IF($C$13=0,$N$19,$N$36)*(($C$8/70)^$X$36)*IF($C$13=1,$AE$36,IF($C$13=2,$AF$36,IF($C$13=3,$AG$36,1)))</f>
        <v>2330.851792932</v>
      </c>
      <c r="W127" s="1056" t="n">
        <f aca="false">((W$121-$H$4)/1000)*IF($C$13=0,$N$19,$N$36)*(($C$8/70)^$X$36)*IF($C$13=1,$AE$36,IF($C$13=2,$AF$36,IF($C$13=3,$AG$36,1)))</f>
        <v>2467.960721928</v>
      </c>
      <c r="X127" s="1056" t="n">
        <f aca="false">((X$121-$H$4)/1000)*IF($C$13=0,$N$19,$N$36)*(($C$8/70)^$X$36)*IF($C$13=1,$AE$36,IF($C$13=2,$AF$36,IF($C$13=3,$AG$36,1)))</f>
        <v>2605.069650924</v>
      </c>
      <c r="Y127" s="1056" t="n">
        <f aca="false">((Y$121-$H$4)/1000)*IF($C$13=0,$N$19,$N$36)*(($C$8/70)^$X$36)*IF($C$13=1,$AE$36,IF($C$13=2,$AF$36,IF($C$13=3,$AG$36,1)))</f>
        <v>2742.17857992</v>
      </c>
      <c r="Z127" s="1056" t="n">
        <f aca="false">((Z$121-$H$4)/1000)*IF($C$13=0,$N$19,$N$36)*(($C$8/70)^$X$36)*IF($C$13=1,$AE$36,IF($C$13=2,$AF$36,IF($C$13=3,$AG$36,1)))</f>
        <v>2879.287508916</v>
      </c>
      <c r="AA127" s="1056" t="n">
        <f aca="false">((AA$121-$H$4)/1000)*IF($C$13=0,$N$19,$N$36)*(($C$8/70)^$X$36)*IF($C$13=1,$AE$36,IF($C$13=2,$AF$36,IF($C$13=3,$AG$36,1)))</f>
        <v>3016.396437912</v>
      </c>
      <c r="AB127" s="1056" t="n">
        <f aca="false">((AB$121-$H$4)/1000)*IF($C$13=0,$N$19,$N$36)*(($C$8/70)^$X$36)*IF($C$13=1,$AE$36,IF($C$13=2,$AF$36,IF($C$13=3,$AG$36,1)))</f>
        <v>3153.505366908</v>
      </c>
      <c r="AC127" s="1056" t="n">
        <f aca="false">((AC$121-$H$4)/1000)*IF($C$13=0,$N$19,$N$36)*(($C$8/70)^$X$36)*IF($C$13=1,$AE$36,IF($C$13=2,$AF$36,IF($C$13=3,$AG$36,1)))</f>
        <v>3290.614295904</v>
      </c>
      <c r="AD127" s="1056" t="n">
        <f aca="false">((AD$121-$H$4)/1000)*IF($C$13=0,$N$19,$N$36)*(($C$8/70)^$X$36)*IF($C$13=1,$AE$36,IF($C$13=2,$AF$36,IF($C$13=3,$AG$36,1)))</f>
        <v>3427.7232249</v>
      </c>
      <c r="AE127" s="1056" t="n">
        <f aca="false">((AE$121-$H$4)/1000)*IF($C$13=0,$N$19,$N$36)*(($C$8/70)^$X$36)*IF($C$13=1,$AE$36,IF($C$13=2,$AF$36,IF($C$13=3,$AG$36,1)))</f>
        <v>3564.832153896</v>
      </c>
      <c r="AF127" s="1056" t="n">
        <f aca="false">((AF$121-$H$4)/1000)*IF($C$13=0,$N$19,$N$36)*(($C$8/70)^$X$36)*IF($C$13=1,$AE$36,IF($C$13=2,$AF$36,IF($C$13=3,$AG$36,1)))</f>
        <v>3701.941082892</v>
      </c>
      <c r="AG127" s="1056" t="n">
        <f aca="false">((AG$121-$H$4)/1000)*IF($C$13=0,$N$19,$N$36)*(($C$8/70)^$X$36)*IF($C$13=1,$AE$36,IF($C$13=2,$AF$36,IF($C$13=3,$AG$36,1)))</f>
        <v>3839.050011888</v>
      </c>
      <c r="AH127" s="1056" t="n">
        <f aca="false">((AH$121-$H$4)/1000)*IF($C$13=0,$N$19,$N$36)*(($C$8/70)^$X$36)*IF($C$13=1,$AE$36,IF($C$13=2,$AF$36,IF($C$13=3,$AG$36,1)))</f>
        <v>3976.158940884</v>
      </c>
      <c r="AI127" s="1056" t="n">
        <f aca="false">((AI$121-$H$4)/1000)*IF($C$13=0,$N$19,$N$36)*(($C$8/70)^$X$36)*IF($C$13=1,$AE$36,IF($C$13=2,$AF$36,IF($C$13=3,$AG$36,1)))</f>
        <v>4113.26786988</v>
      </c>
      <c r="AJ127" s="1056" t="n">
        <f aca="false">((AJ$121-$H$4)/1000)*IF($C$13=0,$N$19,$N$36)*(($C$8/70)^$X$36)*IF($C$13=1,$AE$36,IF($C$13=2,$AF$36,IF($C$13=3,$AG$36,1)))</f>
        <v>4250.376798876</v>
      </c>
      <c r="AK127" s="1056" t="n">
        <f aca="false">((AK$121-$H$4)/1000)*IF($C$13=0,$N$19,$N$36)*(($C$8/70)^$X$36)*IF($C$13=1,$AE$36,IF($C$13=2,$AF$36,IF($C$13=3,$AG$36,1)))</f>
        <v>4387.485727872</v>
      </c>
      <c r="AL127" s="1056" t="n">
        <f aca="false">((AL$121-$H$4)/1000)*IF($C$13=0,$N$19,$N$36)*(($C$8/70)^$X$36)*IF($C$13=1,$AE$36,IF($C$13=2,$AF$36,IF($C$13=3,$AG$36,1)))</f>
        <v>4524.594656868</v>
      </c>
      <c r="AM127" s="1056" t="n">
        <f aca="false">((AM$121-$H$4)/1000)*IF($C$13=0,$N$19,$N$36)*(($C$8/70)^$X$36)*IF($C$13=1,$AE$36,IF($C$13=2,$AF$36,IF($C$13=3,$AG$36,1)))</f>
        <v>4661.703585864</v>
      </c>
      <c r="AN127" s="1056" t="n">
        <f aca="false">((AN$121-$H$4)/1000)*IF($C$13=0,$N$19,$N$36)*(($C$8/70)^$X$36)*IF($C$13=1,$AE$36,IF($C$13=2,$AF$36,IF($C$13=3,$AG$36,1)))</f>
        <v>4798.81251486</v>
      </c>
      <c r="AO127" s="1056" t="n">
        <f aca="false">((AO$121-$H$4)/1000)*IF($C$13=0,$N$19,$N$36)*(($C$8/70)^$X$36)*IF($C$13=1,$AE$36,IF($C$13=2,$AF$36,IF($C$13=3,$AG$36,1)))</f>
        <v>4935.921443856</v>
      </c>
      <c r="AP127" s="1056" t="n">
        <f aca="false">((AP$121-$H$4)/1000)*IF($C$13=0,$N$19,$N$36)*(($C$8/70)^$X$36)*IF($C$13=1,$AE$36,IF($C$13=2,$AF$36,IF($C$13=3,$AG$36,1)))</f>
        <v>5073.030372852</v>
      </c>
      <c r="AQ127" s="1056" t="n">
        <f aca="false">((AQ$121-$H$4)/1000)*IF($C$13=0,$N$19,$N$36)*(($C$8/70)^$X$36)*IF($C$13=1,$AE$36,IF($C$13=2,$AF$36,IF($C$13=3,$AG$36,1)))</f>
        <v>5210.139301848</v>
      </c>
      <c r="AR127" s="1056" t="n">
        <f aca="false">((AR$121-$H$4)/1000)*IF($C$13=0,$N$19,$N$36)*(($C$8/70)^$X$36)*IF($C$13=1,$AE$36,IF($C$13=2,$AF$36,IF($C$13=3,$AG$36,1)))</f>
        <v>5347.248230844</v>
      </c>
      <c r="AS127" s="1056" t="n">
        <f aca="false">((AS$121-$H$4)/1000)*IF($C$13=0,$N$19,$N$36)*(($C$8/70)^$X$36)*IF($C$13=1,$AE$36,IF($C$13=2,$AF$36,IF($C$13=3,$AG$36,1)))</f>
        <v>5484.35715984</v>
      </c>
      <c r="AT127" s="1056" t="n">
        <f aca="false">((AT$121-$H$4)/1000)*IF($C$13=0,$N$19,$N$36)*(($C$8/70)^$X$36)*IF($C$13=1,$AE$36,IF($C$13=2,$AF$36,IF($C$13=3,$AG$36,1)))</f>
        <v>5621.466088836</v>
      </c>
      <c r="AU127" s="1056" t="n">
        <f aca="false">((AU$121-$H$4)/1000)*IF($C$13=0,$N$19,$N$36)*(($C$8/70)^$X$36)*IF($C$13=1,$AE$36,IF($C$13=2,$AF$36,IF($C$13=3,$AG$36,1)))</f>
        <v>5758.575017832</v>
      </c>
      <c r="AV127" s="1056" t="n">
        <f aca="false">((AV$121-$H$4)/1000)*IF($C$13=0,$N$19,$N$36)*(($C$8/70)^$X$36)*IF($C$13=1,$AE$36,IF($C$13=2,$AF$36,IF($C$13=3,$AG$36,1)))</f>
        <v>5895.683946828</v>
      </c>
      <c r="AW127" s="1056" t="n">
        <f aca="false">((AW$121-$H$4)/1000)*IF($C$13=0,$N$19,$N$36)*(($C$8/70)^$X$36)*IF($C$13=1,$AE$36,IF($C$13=2,$AF$36,IF($C$13=3,$AG$36,1)))</f>
        <v>6032.792875824</v>
      </c>
      <c r="AX127" s="1056" t="n">
        <f aca="false">((AX$121-$H$4)/1000)*IF($C$13=0,$N$19,$N$36)*(($C$8/70)^$X$36)*IF($C$13=1,$AE$36,IF($C$13=2,$AF$36,IF($C$13=3,$AG$36,1)))</f>
        <v>6169.90180482</v>
      </c>
      <c r="AY127" s="1056" t="n">
        <f aca="false">((AY$121-$H$4)/1000)*IF($C$13=0,$N$19,$N$36)*(($C$8/70)^$X$36)*IF($C$13=1,$AE$36,IF($C$13=2,$AF$36,IF($C$13=3,$AG$36,1)))</f>
        <v>6307.010733816</v>
      </c>
      <c r="AZ127" s="1056" t="n">
        <f aca="false">((AZ$121-$H$4)/1000)*IF($C$13=0,$N$19,$N$36)*(($C$8/70)^$X$36)*IF($C$13=1,$AE$36,IF($C$13=2,$AF$36,IF($C$13=3,$AG$36,1)))</f>
        <v>6444.119662812</v>
      </c>
      <c r="BA127" s="1056" t="n">
        <f aca="false">((BA$121-$H$4)/1000)*IF($C$13=0,$N$19,$N$36)*(($C$8/70)^$X$36)*IF($C$13=1,$AE$36,IF($C$13=2,$AF$36,IF($C$13=3,$AG$36,1)))</f>
        <v>6581.228591808</v>
      </c>
      <c r="BB127" s="1056" t="n">
        <f aca="false">((BB$121-$H$4)/1000)*IF($C$13=0,$N$19,$N$36)*(($C$8/70)^$X$36)*IF($C$13=1,$AE$36,IF($C$13=2,$AF$36,IF($C$13=3,$AG$36,1)))</f>
        <v>6718.337520804</v>
      </c>
      <c r="BC127" s="1056" t="n">
        <f aca="false">((BC$121-$H$4)/1000)*IF($C$13=0,$N$19,$N$36)*(($C$8/70)^$X$36)*IF($C$13=1,$AE$36,IF($C$13=2,$AF$36,IF($C$13=3,$AG$36,1)))</f>
        <v>6855.4464498</v>
      </c>
      <c r="BD127" s="1056" t="n">
        <f aca="false">((BD$121-$H$4)/1000)*IF($C$13=0,$N$19,$N$36)*(($C$8/70)^$X$36)*IF($C$13=1,$AE$36,IF($C$13=2,$AF$36,IF($C$13=3,$AG$36,1)))</f>
        <v>6992.555378796</v>
      </c>
      <c r="BE127" s="1056" t="n">
        <f aca="false">((BE$121-$H$4)/1000)*IF($C$13=0,$N$19,$N$36)*(($C$8/70)^$X$36)*IF($C$13=1,$AE$36,IF($C$13=2,$AF$36,IF($C$13=3,$AG$36,1)))</f>
        <v>7129.664307792</v>
      </c>
      <c r="BF127" s="1056" t="n">
        <f aca="false">((BF$121-$H$4)/1000)*IF($C$13=0,$N$19,$N$36)*(($C$8/70)^$X$36)*IF($C$13=1,$AE$36,IF($C$13=2,$AF$36,IF($C$13=3,$AG$36,1)))</f>
        <v>7266.773236788</v>
      </c>
      <c r="BG127" s="1"/>
      <c r="BH127" s="1"/>
      <c r="BJ127" s="683" t="e">
        <f aca="false">J131/J127</f>
        <v>#DIV/0!</v>
      </c>
      <c r="BK127" s="683" t="e">
        <f aca="false">K131/K127</f>
        <v>#DIV/0!</v>
      </c>
      <c r="BL127" s="683" t="n">
        <f aca="false">L131/L127</f>
        <v>1.14789066731454</v>
      </c>
      <c r="BM127" s="683" t="n">
        <f aca="false">M131/M127</f>
        <v>1.14789066731454</v>
      </c>
      <c r="BN127" s="683" t="n">
        <f aca="false">N131/N127</f>
        <v>1.14789066731454</v>
      </c>
      <c r="BO127" s="683" t="n">
        <f aca="false">O131/O127</f>
        <v>1.14789066731454</v>
      </c>
      <c r="BP127" s="683" t="n">
        <f aca="false">P131/P127</f>
        <v>1.14789066731454</v>
      </c>
      <c r="BQ127" s="683" t="n">
        <f aca="false">Q131/Q127</f>
        <v>1.14789066731454</v>
      </c>
      <c r="BR127" s="683" t="n">
        <f aca="false">R131/R127</f>
        <v>1.14789066731454</v>
      </c>
      <c r="BS127" s="683" t="n">
        <f aca="false">S131/S127</f>
        <v>1.14789066731454</v>
      </c>
      <c r="BT127" s="683" t="n">
        <f aca="false">T131/T127</f>
        <v>1.14789066731454</v>
      </c>
      <c r="BU127" s="683" t="n">
        <f aca="false">U131/U127</f>
        <v>1.14789066731454</v>
      </c>
      <c r="BV127" s="683" t="n">
        <f aca="false">V131/V127</f>
        <v>1.14789066731454</v>
      </c>
      <c r="BW127" s="683" t="n">
        <f aca="false">W131/W127</f>
        <v>1.14789066731454</v>
      </c>
      <c r="BX127" s="683" t="n">
        <f aca="false">X131/X127</f>
        <v>1.14789066731454</v>
      </c>
      <c r="BY127" s="683" t="n">
        <f aca="false">Y131/Y127</f>
        <v>1.14789066731454</v>
      </c>
      <c r="BZ127" s="683" t="n">
        <f aca="false">Z131/Z127</f>
        <v>1.14789066731454</v>
      </c>
      <c r="CA127" s="683" t="n">
        <f aca="false">AA131/AA127</f>
        <v>1.14789066731454</v>
      </c>
      <c r="CB127" s="683" t="n">
        <f aca="false">AB131/AB127</f>
        <v>1.14789066731454</v>
      </c>
      <c r="CC127" s="683" t="n">
        <f aca="false">AC131/AC127</f>
        <v>1.14789066731454</v>
      </c>
      <c r="CD127" s="683" t="n">
        <f aca="false">AD131/AD127</f>
        <v>1.14789066731454</v>
      </c>
      <c r="CE127" s="683" t="n">
        <f aca="false">AE131/AE127</f>
        <v>1.14789066731454</v>
      </c>
      <c r="CF127" s="683" t="n">
        <f aca="false">AF131/AF127</f>
        <v>1.14789066731454</v>
      </c>
      <c r="CG127" s="683" t="n">
        <f aca="false">AG131/AG127</f>
        <v>1.14789066731454</v>
      </c>
      <c r="CH127" s="683" t="n">
        <f aca="false">AH131/AH127</f>
        <v>1.14789066731454</v>
      </c>
      <c r="CI127" s="683" t="n">
        <f aca="false">AI131/AI127</f>
        <v>1.14789066731454</v>
      </c>
      <c r="CJ127" s="683" t="n">
        <f aca="false">AJ131/AJ127</f>
        <v>1.14789066731454</v>
      </c>
      <c r="CK127" s="683" t="n">
        <f aca="false">AK131/AK127</f>
        <v>1.14789066731454</v>
      </c>
      <c r="CL127" s="683" t="n">
        <f aca="false">AL131/AL127</f>
        <v>1.14789066731454</v>
      </c>
      <c r="CM127" s="683" t="n">
        <f aca="false">AM131/AM127</f>
        <v>1.14789066731454</v>
      </c>
      <c r="CN127" s="683" t="n">
        <f aca="false">AN131/AN127</f>
        <v>1.14789066731454</v>
      </c>
      <c r="CO127" s="683" t="n">
        <f aca="false">AO131/AO127</f>
        <v>1.14789066731454</v>
      </c>
      <c r="CP127" s="683" t="n">
        <f aca="false">AP131/AP127</f>
        <v>1.14789066731454</v>
      </c>
      <c r="CQ127" s="683" t="n">
        <f aca="false">AQ131/AQ127</f>
        <v>1.14789066731454</v>
      </c>
      <c r="CR127" s="683" t="n">
        <f aca="false">AR131/AR127</f>
        <v>1.14789066731454</v>
      </c>
      <c r="CS127" s="683" t="n">
        <f aca="false">AS131/AS127</f>
        <v>1.14789066731454</v>
      </c>
      <c r="CT127" s="683" t="n">
        <f aca="false">AT131/AT127</f>
        <v>1.14789066731454</v>
      </c>
      <c r="CU127" s="683" t="n">
        <f aca="false">AU131/AU127</f>
        <v>1.14789066731454</v>
      </c>
      <c r="CV127" s="683" t="n">
        <f aca="false">AV131/AV127</f>
        <v>1.14789066731454</v>
      </c>
      <c r="CW127" s="683" t="n">
        <f aca="false">AW131/AW127</f>
        <v>1.14789066731454</v>
      </c>
      <c r="CX127" s="683" t="n">
        <f aca="false">AX131/AX127</f>
        <v>1.14789066731454</v>
      </c>
      <c r="CY127" s="683" t="n">
        <f aca="false">AY131/AY127</f>
        <v>1.14789066731454</v>
      </c>
      <c r="CZ127" s="683" t="n">
        <f aca="false">AZ131/AZ127</f>
        <v>1.14789066731454</v>
      </c>
      <c r="DA127" s="683" t="n">
        <f aca="false">BA131/BA127</f>
        <v>1.14789066731454</v>
      </c>
      <c r="DB127" s="683" t="n">
        <f aca="false">BB131/BB127</f>
        <v>1.14789066731454</v>
      </c>
      <c r="DC127" s="683" t="n">
        <f aca="false">BC131/BC127</f>
        <v>1.14789066731454</v>
      </c>
      <c r="DD127" s="683" t="n">
        <f aca="false">BD131/BD127</f>
        <v>1.14789066731454</v>
      </c>
      <c r="DE127" s="683" t="n">
        <f aca="false">BE131/BE127</f>
        <v>1.14789066731454</v>
      </c>
      <c r="DF127" s="683" t="n">
        <f aca="false">BF131/BF127</f>
        <v>1.14789066731454</v>
      </c>
    </row>
    <row r="128" customFormat="false" ht="15" hidden="true" customHeight="false" outlineLevel="0" collapsed="false">
      <c r="A128" s="1041"/>
      <c r="B128" s="1054" t="s">
        <v>418</v>
      </c>
      <c r="C128" s="1054"/>
      <c r="D128" s="1055"/>
      <c r="E128" s="1055"/>
      <c r="F128" s="1055"/>
      <c r="G128" s="1055"/>
      <c r="H128" s="1055"/>
      <c r="I128" s="1055"/>
      <c r="J128" s="1056"/>
      <c r="K128" s="1056"/>
      <c r="L128" s="1056" t="n">
        <f aca="false">((L$121-$H$4)/1000)*IF($C$13=0,$P$19,$P$36)*(($C$8/70)^$Z$36)*IF($C$13=1,$AE$36,IF($C$13=2,$AF$36,IF($C$13=3,$AG$36,1)))</f>
        <v>1285.55885952939</v>
      </c>
      <c r="M128" s="1056" t="n">
        <f aca="false">((M$121-$H$4)/1000)*IF($C$13=0,$P$19,$P$36)*(($C$8/70)^$Z$36)*IF($C$13=1,$AE$36,IF($C$13=2,$AF$36,IF($C$13=3,$AG$36,1)))</f>
        <v>1469.21012517644</v>
      </c>
      <c r="N128" s="1056" t="n">
        <f aca="false">((N$121-$H$4)/1000)*IF($C$13=0,$P$19,$P$36)*(($C$8/70)^$Z$36)*IF($C$13=1,$AE$36,IF($C$13=2,$AF$36,IF($C$13=3,$AG$36,1)))</f>
        <v>1652.8613908235</v>
      </c>
      <c r="O128" s="1056" t="n">
        <f aca="false">((O$121-$H$4)/1000)*IF($C$13=0,$P$19,$P$36)*(($C$8/70)^$Z$36)*IF($C$13=1,$AE$36,IF($C$13=2,$AF$36,IF($C$13=3,$AG$36,1)))</f>
        <v>1836.51265647055</v>
      </c>
      <c r="P128" s="1056" t="n">
        <f aca="false">((P$121-$H$4)/1000)*IF($C$13=0,$P$19,$P$36)*(($C$8/70)^$Z$36)*IF($C$13=1,$AE$36,IF($C$13=2,$AF$36,IF($C$13=3,$AG$36,1)))</f>
        <v>2020.16392211761</v>
      </c>
      <c r="Q128" s="1056" t="n">
        <f aca="false">((Q$121-$H$4)/1000)*IF($C$13=0,$P$19,$P$36)*(($C$8/70)^$Z$36)*IF($C$13=1,$AE$36,IF($C$13=2,$AF$36,IF($C$13=3,$AG$36,1)))</f>
        <v>2203.81518776466</v>
      </c>
      <c r="R128" s="1056" t="n">
        <f aca="false">((R$121-$H$4)/1000)*IF($C$13=0,$P$19,$P$36)*(($C$8/70)^$Z$36)*IF($C$13=1,$AE$36,IF($C$13=2,$AF$36,IF($C$13=3,$AG$36,1)))</f>
        <v>2387.46645341172</v>
      </c>
      <c r="S128" s="1056" t="n">
        <f aca="false">((S$121-$H$4)/1000)*IF($C$13=0,$P$19,$P$36)*(($C$8/70)^$Z$36)*IF($C$13=1,$AE$36,IF($C$13=2,$AF$36,IF($C$13=3,$AG$36,1)))</f>
        <v>2571.11771905877</v>
      </c>
      <c r="T128" s="1056" t="n">
        <f aca="false">((T$121-$H$4)/1000)*IF($C$13=0,$P$19,$P$36)*(($C$8/70)^$Z$36)*IF($C$13=1,$AE$36,IF($C$13=2,$AF$36,IF($C$13=3,$AG$36,1)))</f>
        <v>2754.76898470583</v>
      </c>
      <c r="U128" s="1056" t="n">
        <f aca="false">((U$121-$H$4)/1000)*IF($C$13=0,$P$19,$P$36)*(($C$8/70)^$Z$36)*IF($C$13=1,$AE$36,IF($C$13=2,$AF$36,IF($C$13=3,$AG$36,1)))</f>
        <v>2938.42025035289</v>
      </c>
      <c r="V128" s="1056" t="n">
        <f aca="false">((V$121-$H$4)/1000)*IF($C$13=0,$P$19,$P$36)*(($C$8/70)^$Z$36)*IF($C$13=1,$AE$36,IF($C$13=2,$AF$36,IF($C$13=3,$AG$36,1)))</f>
        <v>3122.07151599994</v>
      </c>
      <c r="W128" s="1056" t="n">
        <f aca="false">((W$121-$H$4)/1000)*IF($C$13=0,$P$19,$P$36)*(($C$8/70)^$Z$36)*IF($C$13=1,$AE$36,IF($C$13=2,$AF$36,IF($C$13=3,$AG$36,1)))</f>
        <v>3305.722781647</v>
      </c>
      <c r="X128" s="1056" t="n">
        <f aca="false">((X$121-$H$4)/1000)*IF($C$13=0,$P$19,$P$36)*(($C$8/70)^$Z$36)*IF($C$13=1,$AE$36,IF($C$13=2,$AF$36,IF($C$13=3,$AG$36,1)))</f>
        <v>3489.37404729405</v>
      </c>
      <c r="Y128" s="1056" t="n">
        <f aca="false">((Y$121-$H$4)/1000)*IF($C$13=0,$P$19,$P$36)*(($C$8/70)^$Z$36)*IF($C$13=1,$AE$36,IF($C$13=2,$AF$36,IF($C$13=3,$AG$36,1)))</f>
        <v>3673.02531294111</v>
      </c>
      <c r="Z128" s="1056" t="n">
        <f aca="false">((Z$121-$H$4)/1000)*IF($C$13=0,$P$19,$P$36)*(($C$8/70)^$Z$36)*IF($C$13=1,$AE$36,IF($C$13=2,$AF$36,IF($C$13=3,$AG$36,1)))</f>
        <v>3856.67657858816</v>
      </c>
      <c r="AA128" s="1056" t="n">
        <f aca="false">((AA$121-$H$4)/1000)*IF($C$13=0,$P$19,$P$36)*(($C$8/70)^$Z$36)*IF($C$13=1,$AE$36,IF($C$13=2,$AF$36,IF($C$13=3,$AG$36,1)))</f>
        <v>4040.32784423522</v>
      </c>
      <c r="AB128" s="1056" t="n">
        <f aca="false">((AB$121-$H$4)/1000)*IF($C$13=0,$P$19,$P$36)*(($C$8/70)^$Z$36)*IF($C$13=1,$AE$36,IF($C$13=2,$AF$36,IF($C$13=3,$AG$36,1)))</f>
        <v>4223.97910988227</v>
      </c>
      <c r="AC128" s="1056" t="n">
        <f aca="false">((AC$121-$H$4)/1000)*IF($C$13=0,$P$19,$P$36)*(($C$8/70)^$Z$36)*IF($C$13=1,$AE$36,IF($C$13=2,$AF$36,IF($C$13=3,$AG$36,1)))</f>
        <v>4407.63037552933</v>
      </c>
      <c r="AD128" s="1056" t="n">
        <f aca="false">((AD$121-$H$4)/1000)*IF($C$13=0,$P$19,$P$36)*(($C$8/70)^$Z$36)*IF($C$13=1,$AE$36,IF($C$13=2,$AF$36,IF($C$13=3,$AG$36,1)))</f>
        <v>4591.28164117638</v>
      </c>
      <c r="AE128" s="1056" t="n">
        <f aca="false">((AE$121-$H$4)/1000)*IF($C$13=0,$P$19,$P$36)*(($C$8/70)^$Z$36)*IF($C$13=1,$AE$36,IF($C$13=2,$AF$36,IF($C$13=3,$AG$36,1)))</f>
        <v>4774.93290682344</v>
      </c>
      <c r="AF128" s="1056" t="n">
        <f aca="false">((AF$121-$H$4)/1000)*IF($C$13=0,$P$19,$P$36)*(($C$8/70)^$Z$36)*IF($C$13=1,$AE$36,IF($C$13=2,$AF$36,IF($C$13=3,$AG$36,1)))</f>
        <v>4958.5841724705</v>
      </c>
      <c r="AG128" s="1056" t="n">
        <f aca="false">((AG$121-$H$4)/1000)*IF($C$13=0,$P$19,$P$36)*(($C$8/70)^$Z$36)*IF($C$13=1,$AE$36,IF($C$13=2,$AF$36,IF($C$13=3,$AG$36,1)))</f>
        <v>5142.23543811755</v>
      </c>
      <c r="AH128" s="1056" t="n">
        <f aca="false">((AH$121-$H$4)/1000)*IF($C$13=0,$P$19,$P$36)*(($C$8/70)^$Z$36)*IF($C$13=1,$AE$36,IF($C$13=2,$AF$36,IF($C$13=3,$AG$36,1)))</f>
        <v>5325.88670376461</v>
      </c>
      <c r="AI128" s="1056" t="n">
        <f aca="false">((AI$121-$H$4)/1000)*IF($C$13=0,$P$19,$P$36)*(($C$8/70)^$Z$36)*IF($C$13=1,$AE$36,IF($C$13=2,$AF$36,IF($C$13=3,$AG$36,1)))</f>
        <v>5509.53796941166</v>
      </c>
      <c r="AJ128" s="1056" t="n">
        <f aca="false">((AJ$121-$H$4)/1000)*IF($C$13=0,$P$19,$P$36)*(($C$8/70)^$Z$36)*IF($C$13=1,$AE$36,IF($C$13=2,$AF$36,IF($C$13=3,$AG$36,1)))</f>
        <v>5693.18923505872</v>
      </c>
      <c r="AK128" s="1056" t="n">
        <f aca="false">((AK$121-$H$4)/1000)*IF($C$13=0,$P$19,$P$36)*(($C$8/70)^$Z$36)*IF($C$13=1,$AE$36,IF($C$13=2,$AF$36,IF($C$13=3,$AG$36,1)))</f>
        <v>5876.84050070577</v>
      </c>
      <c r="AL128" s="1056" t="n">
        <f aca="false">((AL$121-$H$4)/1000)*IF($C$13=0,$P$19,$P$36)*(($C$8/70)^$Z$36)*IF($C$13=1,$AE$36,IF($C$13=2,$AF$36,IF($C$13=3,$AG$36,1)))</f>
        <v>6060.49176635283</v>
      </c>
      <c r="AM128" s="1056" t="n">
        <f aca="false">((AM$121-$H$4)/1000)*IF($C$13=0,$P$19,$P$36)*(($C$8/70)^$Z$36)*IF($C$13=1,$AE$36,IF($C$13=2,$AF$36,IF($C$13=3,$AG$36,1)))</f>
        <v>6244.14303199988</v>
      </c>
      <c r="AN128" s="1056" t="n">
        <f aca="false">((AN$121-$H$4)/1000)*IF($C$13=0,$P$19,$P$36)*(($C$8/70)^$Z$36)*IF($C$13=1,$AE$36,IF($C$13=2,$AF$36,IF($C$13=3,$AG$36,1)))</f>
        <v>6427.79429764694</v>
      </c>
      <c r="AO128" s="1056" t="n">
        <f aca="false">((AO$121-$H$4)/1000)*IF($C$13=0,$P$19,$P$36)*(($C$8/70)^$Z$36)*IF($C$13=1,$AE$36,IF($C$13=2,$AF$36,IF($C$13=3,$AG$36,1)))</f>
        <v>6611.44556329399</v>
      </c>
      <c r="AP128" s="1056" t="n">
        <f aca="false">((AP$121-$H$4)/1000)*IF($C$13=0,$P$19,$P$36)*(($C$8/70)^$Z$36)*IF($C$13=1,$AE$36,IF($C$13=2,$AF$36,IF($C$13=3,$AG$36,1)))</f>
        <v>6795.09682894105</v>
      </c>
      <c r="AQ128" s="1056" t="n">
        <f aca="false">((AQ$121-$H$4)/1000)*IF($C$13=0,$P$19,$P$36)*(($C$8/70)^$Z$36)*IF($C$13=1,$AE$36,IF($C$13=2,$AF$36,IF($C$13=3,$AG$36,1)))</f>
        <v>6978.7480945881</v>
      </c>
      <c r="AR128" s="1056" t="n">
        <f aca="false">((AR$121-$H$4)/1000)*IF($C$13=0,$P$19,$P$36)*(($C$8/70)^$Z$36)*IF($C$13=1,$AE$36,IF($C$13=2,$AF$36,IF($C$13=3,$AG$36,1)))</f>
        <v>7162.39936023516</v>
      </c>
      <c r="AS128" s="1056" t="n">
        <f aca="false">((AS$121-$H$4)/1000)*IF($C$13=0,$P$19,$P$36)*(($C$8/70)^$Z$36)*IF($C$13=1,$AE$36,IF($C$13=2,$AF$36,IF($C$13=3,$AG$36,1)))</f>
        <v>7346.05062588221</v>
      </c>
      <c r="AT128" s="1056" t="n">
        <f aca="false">((AT$121-$H$4)/1000)*IF($C$13=0,$P$19,$P$36)*(($C$8/70)^$Z$36)*IF($C$13=1,$AE$36,IF($C$13=2,$AF$36,IF($C$13=3,$AG$36,1)))</f>
        <v>7529.70189152927</v>
      </c>
      <c r="AU128" s="1056" t="n">
        <f aca="false">((AU$121-$H$4)/1000)*IF($C$13=0,$P$19,$P$36)*(($C$8/70)^$Z$36)*IF($C$13=1,$AE$36,IF($C$13=2,$AF$36,IF($C$13=3,$AG$36,1)))</f>
        <v>7713.35315717633</v>
      </c>
      <c r="AV128" s="1056" t="n">
        <f aca="false">((AV$121-$H$4)/1000)*IF($C$13=0,$P$19,$P$36)*(($C$8/70)^$Z$36)*IF($C$13=1,$AE$36,IF($C$13=2,$AF$36,IF($C$13=3,$AG$36,1)))</f>
        <v>7897.00442282338</v>
      </c>
      <c r="AW128" s="1056" t="n">
        <f aca="false">((AW$121-$H$4)/1000)*IF($C$13=0,$P$19,$P$36)*(($C$8/70)^$Z$36)*IF($C$13=1,$AE$36,IF($C$13=2,$AF$36,IF($C$13=3,$AG$36,1)))</f>
        <v>8080.65568847044</v>
      </c>
      <c r="AX128" s="1056" t="n">
        <f aca="false">((AX$121-$H$4)/1000)*IF($C$13=0,$P$19,$P$36)*(($C$8/70)^$Z$36)*IF($C$13=1,$AE$36,IF($C$13=2,$AF$36,IF($C$13=3,$AG$36,1)))</f>
        <v>8264.30695411749</v>
      </c>
      <c r="AY128" s="1056" t="n">
        <f aca="false">((AY$121-$H$4)/1000)*IF($C$13=0,$P$19,$P$36)*(($C$8/70)^$Z$36)*IF($C$13=1,$AE$36,IF($C$13=2,$AF$36,IF($C$13=3,$AG$36,1)))</f>
        <v>8447.95821976454</v>
      </c>
      <c r="AZ128" s="1056" t="n">
        <f aca="false">((AZ$121-$H$4)/1000)*IF($C$13=0,$P$19,$P$36)*(($C$8/70)^$Z$36)*IF($C$13=1,$AE$36,IF($C$13=2,$AF$36,IF($C$13=3,$AG$36,1)))</f>
        <v>8631.6094854116</v>
      </c>
      <c r="BA128" s="1056" t="n">
        <f aca="false">((BA$121-$H$4)/1000)*IF($C$13=0,$P$19,$P$36)*(($C$8/70)^$Z$36)*IF($C$13=1,$AE$36,IF($C$13=2,$AF$36,IF($C$13=3,$AG$36,1)))</f>
        <v>8815.26075105866</v>
      </c>
      <c r="BB128" s="1056" t="n">
        <f aca="false">((BB$121-$H$4)/1000)*IF($C$13=0,$P$19,$P$36)*(($C$8/70)^$Z$36)*IF($C$13=1,$AE$36,IF($C$13=2,$AF$36,IF($C$13=3,$AG$36,1)))</f>
        <v>8998.91201670571</v>
      </c>
      <c r="BC128" s="1056" t="n">
        <f aca="false">((BC$121-$H$4)/1000)*IF($C$13=0,$P$19,$P$36)*(($C$8/70)^$Z$36)*IF($C$13=1,$AE$36,IF($C$13=2,$AF$36,IF($C$13=3,$AG$36,1)))</f>
        <v>9182.56328235277</v>
      </c>
      <c r="BD128" s="1056" t="n">
        <f aca="false">((BD$121-$H$4)/1000)*IF($C$13=0,$P$19,$P$36)*(($C$8/70)^$Z$36)*IF($C$13=1,$AE$36,IF($C$13=2,$AF$36,IF($C$13=3,$AG$36,1)))</f>
        <v>9366.21454799982</v>
      </c>
      <c r="BE128" s="1056" t="n">
        <f aca="false">((BE$121-$H$4)/1000)*IF($C$13=0,$P$19,$P$36)*(($C$8/70)^$Z$36)*IF($C$13=1,$AE$36,IF($C$13=2,$AF$36,IF($C$13=3,$AG$36,1)))</f>
        <v>9549.86581364688</v>
      </c>
      <c r="BF128" s="1056" t="n">
        <f aca="false">((BF$121-$H$4)/1000)*IF($C$13=0,$P$19,$P$36)*(($C$8/70)^$Z$36)*IF($C$13=1,$AE$36,IF($C$13=2,$AF$36,IF($C$13=3,$AG$36,1)))</f>
        <v>9733.51707929393</v>
      </c>
      <c r="BG128" s="1"/>
      <c r="BH128" s="1"/>
      <c r="BJ128" s="683" t="e">
        <f aca="false">J132/J128</f>
        <v>#DIV/0!</v>
      </c>
      <c r="BK128" s="683" t="e">
        <f aca="false">K132/K128</f>
        <v>#DIV/0!</v>
      </c>
      <c r="BL128" s="683" t="n">
        <f aca="false">L132/L128</f>
        <v>1.19533910766446</v>
      </c>
      <c r="BM128" s="683" t="n">
        <f aca="false">M132/M128</f>
        <v>1.19533910766446</v>
      </c>
      <c r="BN128" s="683" t="n">
        <f aca="false">N132/N128</f>
        <v>1.19533910766446</v>
      </c>
      <c r="BO128" s="683" t="n">
        <f aca="false">O132/O128</f>
        <v>1.19533910766446</v>
      </c>
      <c r="BP128" s="683" t="n">
        <f aca="false">P132/P128</f>
        <v>1.19533910766446</v>
      </c>
      <c r="BQ128" s="683" t="n">
        <f aca="false">Q132/Q128</f>
        <v>1.19533910766446</v>
      </c>
      <c r="BR128" s="683" t="n">
        <f aca="false">R132/R128</f>
        <v>1.19533910766446</v>
      </c>
      <c r="BS128" s="683" t="n">
        <f aca="false">S132/S128</f>
        <v>1.19533910766446</v>
      </c>
      <c r="BT128" s="683" t="n">
        <f aca="false">T132/T128</f>
        <v>1.19533910766446</v>
      </c>
      <c r="BU128" s="683" t="n">
        <f aca="false">U132/U128</f>
        <v>1.19533910766446</v>
      </c>
      <c r="BV128" s="683" t="n">
        <f aca="false">V132/V128</f>
        <v>1.19533910766446</v>
      </c>
      <c r="BW128" s="683" t="n">
        <f aca="false">W132/W128</f>
        <v>1.19533910766446</v>
      </c>
      <c r="BX128" s="683" t="n">
        <f aca="false">X132/X128</f>
        <v>1.19533910766446</v>
      </c>
      <c r="BY128" s="683" t="n">
        <f aca="false">Y132/Y128</f>
        <v>1.19533910766446</v>
      </c>
      <c r="BZ128" s="683" t="n">
        <f aca="false">Z132/Z128</f>
        <v>1.19533910766446</v>
      </c>
      <c r="CA128" s="683" t="n">
        <f aca="false">AA132/AA128</f>
        <v>1.19533910766446</v>
      </c>
      <c r="CB128" s="683" t="n">
        <f aca="false">AB132/AB128</f>
        <v>1.19533910766446</v>
      </c>
      <c r="CC128" s="683" t="n">
        <f aca="false">AC132/AC128</f>
        <v>1.19533910766446</v>
      </c>
      <c r="CD128" s="683" t="n">
        <f aca="false">AD132/AD128</f>
        <v>1.19533910766446</v>
      </c>
      <c r="CE128" s="683" t="n">
        <f aca="false">AE132/AE128</f>
        <v>1.19533910766446</v>
      </c>
      <c r="CF128" s="683" t="n">
        <f aca="false">AF132/AF128</f>
        <v>1.19533910766446</v>
      </c>
      <c r="CG128" s="683" t="n">
        <f aca="false">AG132/AG128</f>
        <v>1.19533910766446</v>
      </c>
      <c r="CH128" s="683" t="n">
        <f aca="false">AH132/AH128</f>
        <v>1.19533910766446</v>
      </c>
      <c r="CI128" s="683" t="n">
        <f aca="false">AI132/AI128</f>
        <v>1.19533910766446</v>
      </c>
      <c r="CJ128" s="683" t="n">
        <f aca="false">AJ132/AJ128</f>
        <v>1.19533910766446</v>
      </c>
      <c r="CK128" s="683" t="n">
        <f aca="false">AK132/AK128</f>
        <v>1.19533910766446</v>
      </c>
      <c r="CL128" s="683" t="n">
        <f aca="false">AL132/AL128</f>
        <v>1.19533910766446</v>
      </c>
      <c r="CM128" s="683" t="n">
        <f aca="false">AM132/AM128</f>
        <v>1.19533910766446</v>
      </c>
      <c r="CN128" s="683" t="n">
        <f aca="false">AN132/AN128</f>
        <v>1.19533910766446</v>
      </c>
      <c r="CO128" s="683" t="n">
        <f aca="false">AO132/AO128</f>
        <v>1.19533910766446</v>
      </c>
      <c r="CP128" s="683" t="n">
        <f aca="false">AP132/AP128</f>
        <v>1.19533910766446</v>
      </c>
      <c r="CQ128" s="683" t="n">
        <f aca="false">AQ132/AQ128</f>
        <v>1.19533910766446</v>
      </c>
      <c r="CR128" s="683" t="n">
        <f aca="false">AR132/AR128</f>
        <v>1.19533910766446</v>
      </c>
      <c r="CS128" s="683" t="n">
        <f aca="false">AS132/AS128</f>
        <v>1.19533910766446</v>
      </c>
      <c r="CT128" s="683" t="n">
        <f aca="false">AT132/AT128</f>
        <v>1.19533910766446</v>
      </c>
      <c r="CU128" s="683" t="n">
        <f aca="false">AU132/AU128</f>
        <v>1.19533910766446</v>
      </c>
      <c r="CV128" s="683" t="n">
        <f aca="false">AV132/AV128</f>
        <v>1.19533910766446</v>
      </c>
      <c r="CW128" s="683" t="n">
        <f aca="false">AW132/AW128</f>
        <v>1.19533910766446</v>
      </c>
      <c r="CX128" s="683" t="n">
        <f aca="false">AX132/AX128</f>
        <v>1.19533910766446</v>
      </c>
      <c r="CY128" s="683" t="n">
        <f aca="false">AY132/AY128</f>
        <v>1.19533910766446</v>
      </c>
      <c r="CZ128" s="683" t="n">
        <f aca="false">AZ132/AZ128</f>
        <v>1.19533910766446</v>
      </c>
      <c r="DA128" s="683" t="n">
        <f aca="false">BA132/BA128</f>
        <v>1.19533910766446</v>
      </c>
      <c r="DB128" s="683" t="n">
        <f aca="false">BB132/BB128</f>
        <v>1.19533910766446</v>
      </c>
      <c r="DC128" s="683" t="n">
        <f aca="false">BC132/BC128</f>
        <v>1.19533910766446</v>
      </c>
      <c r="DD128" s="683" t="n">
        <f aca="false">BD132/BD128</f>
        <v>1.19533910766446</v>
      </c>
      <c r="DE128" s="683" t="n">
        <f aca="false">BE132/BE128</f>
        <v>1.19533910766446</v>
      </c>
      <c r="DF128" s="683" t="n">
        <f aca="false">BF132/BF128</f>
        <v>1.19533910766446</v>
      </c>
    </row>
    <row r="129" customFormat="false" ht="15.75" hidden="true" customHeight="false" outlineLevel="0" collapsed="false">
      <c r="A129" s="1041"/>
      <c r="B129" s="1057" t="s">
        <v>419</v>
      </c>
      <c r="C129" s="1057"/>
      <c r="D129" s="1058"/>
      <c r="E129" s="1058"/>
      <c r="F129" s="1058"/>
      <c r="G129" s="1058"/>
      <c r="H129" s="1058"/>
      <c r="I129" s="1058"/>
      <c r="J129" s="1059"/>
      <c r="K129" s="1059"/>
      <c r="L129" s="1059" t="n">
        <f aca="false">((L$121-$H$4)/1000)*IF($C$13=0,$Q$19,$Q$36)*(($C$8/70)^$AA$36)*IF($C$13=1,$AE$36,IF($C$13=2,$AF$36,IF($C$13=3,$AG$36,1)))</f>
        <v>1401.90028524</v>
      </c>
      <c r="M129" s="1059" t="n">
        <f aca="false">((M$121-$H$4)/1000)*IF($C$13=0,$Q$19,$Q$36)*(($C$8/70)^$AA$36)*IF($C$13=1,$AE$36,IF($C$13=2,$AF$36,IF($C$13=3,$AG$36,1)))</f>
        <v>1602.17175456</v>
      </c>
      <c r="N129" s="1059" t="n">
        <f aca="false">((N$121-$H$4)/1000)*IF($C$13=0,$Q$19,$Q$36)*(($C$8/70)^$AA$36)*IF($C$13=1,$AE$36,IF($C$13=2,$AF$36,IF($C$13=3,$AG$36,1)))</f>
        <v>1802.44322388</v>
      </c>
      <c r="O129" s="1059" t="n">
        <f aca="false">((O$121-$H$4)/1000)*IF($C$13=0,$Q$19,$Q$36)*(($C$8/70)^$AA$36)*IF($C$13=1,$AE$36,IF($C$13=2,$AF$36,IF($C$13=3,$AG$36,1)))</f>
        <v>2002.7146932</v>
      </c>
      <c r="P129" s="1059" t="n">
        <f aca="false">((P$121-$H$4)/1000)*IF($C$13=0,$Q$19,$Q$36)*(($C$8/70)^$AA$36)*IF($C$13=1,$AE$36,IF($C$13=2,$AF$36,IF($C$13=3,$AG$36,1)))</f>
        <v>2202.98616252</v>
      </c>
      <c r="Q129" s="1059" t="n">
        <f aca="false">((Q$121-$H$4)/1000)*IF($C$13=0,$Q$19,$Q$36)*(($C$8/70)^$AA$36)*IF($C$13=1,$AE$36,IF($C$13=2,$AF$36,IF($C$13=3,$AG$36,1)))</f>
        <v>2403.25763184</v>
      </c>
      <c r="R129" s="1059" t="n">
        <f aca="false">((R$121-$H$4)/1000)*IF($C$13=0,$Q$19,$Q$36)*(($C$8/70)^$AA$36)*IF($C$13=1,$AE$36,IF($C$13=2,$AF$36,IF($C$13=3,$AG$36,1)))</f>
        <v>2603.52910116</v>
      </c>
      <c r="S129" s="1059" t="n">
        <f aca="false">((S$121-$H$4)/1000)*IF($C$13=0,$Q$19,$Q$36)*(($C$8/70)^$AA$36)*IF($C$13=1,$AE$36,IF($C$13=2,$AF$36,IF($C$13=3,$AG$36,1)))</f>
        <v>2803.80057048</v>
      </c>
      <c r="T129" s="1059" t="n">
        <f aca="false">((T$121-$H$4)/1000)*IF($C$13=0,$Q$19,$Q$36)*(($C$8/70)^$AA$36)*IF($C$13=1,$AE$36,IF($C$13=2,$AF$36,IF($C$13=3,$AG$36,1)))</f>
        <v>3004.0720398</v>
      </c>
      <c r="U129" s="1059" t="n">
        <f aca="false">((U$121-$H$4)/1000)*IF($C$13=0,$Q$19,$Q$36)*(($C$8/70)^$AA$36)*IF($C$13=1,$AE$36,IF($C$13=2,$AF$36,IF($C$13=3,$AG$36,1)))</f>
        <v>3204.34350912</v>
      </c>
      <c r="V129" s="1059" t="n">
        <f aca="false">((V$121-$H$4)/1000)*IF($C$13=0,$Q$19,$Q$36)*(($C$8/70)^$AA$36)*IF($C$13=1,$AE$36,IF($C$13=2,$AF$36,IF($C$13=3,$AG$36,1)))</f>
        <v>3404.61497844</v>
      </c>
      <c r="W129" s="1059" t="n">
        <f aca="false">((W$121-$H$4)/1000)*IF($C$13=0,$Q$19,$Q$36)*(($C$8/70)^$AA$36)*IF($C$13=1,$AE$36,IF($C$13=2,$AF$36,IF($C$13=3,$AG$36,1)))</f>
        <v>3604.88644776</v>
      </c>
      <c r="X129" s="1059" t="n">
        <f aca="false">((X$121-$H$4)/1000)*IF($C$13=0,$Q$19,$Q$36)*(($C$8/70)^$AA$36)*IF($C$13=1,$AE$36,IF($C$13=2,$AF$36,IF($C$13=3,$AG$36,1)))</f>
        <v>3805.15791708</v>
      </c>
      <c r="Y129" s="1059" t="n">
        <f aca="false">((Y$121-$H$4)/1000)*IF($C$13=0,$Q$19,$Q$36)*(($C$8/70)^$AA$36)*IF($C$13=1,$AE$36,IF($C$13=2,$AF$36,IF($C$13=3,$AG$36,1)))</f>
        <v>4005.4293864</v>
      </c>
      <c r="Z129" s="1059" t="n">
        <f aca="false">((Z$121-$H$4)/1000)*IF($C$13=0,$Q$19,$Q$36)*(($C$8/70)^$AA$36)*IF($C$13=1,$AE$36,IF($C$13=2,$AF$36,IF($C$13=3,$AG$36,1)))</f>
        <v>4205.70085572</v>
      </c>
      <c r="AA129" s="1059" t="n">
        <f aca="false">((AA$121-$H$4)/1000)*IF($C$13=0,$Q$19,$Q$36)*(($C$8/70)^$AA$36)*IF($C$13=1,$AE$36,IF($C$13=2,$AF$36,IF($C$13=3,$AG$36,1)))</f>
        <v>4405.97232504</v>
      </c>
      <c r="AB129" s="1059" t="n">
        <f aca="false">((AB$121-$H$4)/1000)*IF($C$13=0,$Q$19,$Q$36)*(($C$8/70)^$AA$36)*IF($C$13=1,$AE$36,IF($C$13=2,$AF$36,IF($C$13=3,$AG$36,1)))</f>
        <v>4606.24379436</v>
      </c>
      <c r="AC129" s="1059" t="n">
        <f aca="false">((AC$121-$H$4)/1000)*IF($C$13=0,$Q$19,$Q$36)*(($C$8/70)^$AA$36)*IF($C$13=1,$AE$36,IF($C$13=2,$AF$36,IF($C$13=3,$AG$36,1)))</f>
        <v>4806.51526368</v>
      </c>
      <c r="AD129" s="1059" t="n">
        <f aca="false">((AD$121-$H$4)/1000)*IF($C$13=0,$Q$19,$Q$36)*(($C$8/70)^$AA$36)*IF($C$13=1,$AE$36,IF($C$13=2,$AF$36,IF($C$13=3,$AG$36,1)))</f>
        <v>5006.786733</v>
      </c>
      <c r="AE129" s="1059" t="n">
        <f aca="false">((AE$121-$H$4)/1000)*IF($C$13=0,$Q$19,$Q$36)*(($C$8/70)^$AA$36)*IF($C$13=1,$AE$36,IF($C$13=2,$AF$36,IF($C$13=3,$AG$36,1)))</f>
        <v>5207.05820232</v>
      </c>
      <c r="AF129" s="1059" t="n">
        <f aca="false">((AF$121-$H$4)/1000)*IF($C$13=0,$Q$19,$Q$36)*(($C$8/70)^$AA$36)*IF($C$13=1,$AE$36,IF($C$13=2,$AF$36,IF($C$13=3,$AG$36,1)))</f>
        <v>5407.32967164</v>
      </c>
      <c r="AG129" s="1059" t="n">
        <f aca="false">((AG$121-$H$4)/1000)*IF($C$13=0,$Q$19,$Q$36)*(($C$8/70)^$AA$36)*IF($C$13=1,$AE$36,IF($C$13=2,$AF$36,IF($C$13=3,$AG$36,1)))</f>
        <v>5607.60114096</v>
      </c>
      <c r="AH129" s="1059" t="n">
        <f aca="false">((AH$121-$H$4)/1000)*IF($C$13=0,$Q$19,$Q$36)*(($C$8/70)^$AA$36)*IF($C$13=1,$AE$36,IF($C$13=2,$AF$36,IF($C$13=3,$AG$36,1)))</f>
        <v>5807.87261028</v>
      </c>
      <c r="AI129" s="1059" t="n">
        <f aca="false">((AI$121-$H$4)/1000)*IF($C$13=0,$Q$19,$Q$36)*(($C$8/70)^$AA$36)*IF($C$13=1,$AE$36,IF($C$13=2,$AF$36,IF($C$13=3,$AG$36,1)))</f>
        <v>6008.1440796</v>
      </c>
      <c r="AJ129" s="1059" t="n">
        <f aca="false">((AJ$121-$H$4)/1000)*IF($C$13=0,$Q$19,$Q$36)*(($C$8/70)^$AA$36)*IF($C$13=1,$AE$36,IF($C$13=2,$AF$36,IF($C$13=3,$AG$36,1)))</f>
        <v>6208.41554892</v>
      </c>
      <c r="AK129" s="1059" t="n">
        <f aca="false">((AK$121-$H$4)/1000)*IF($C$13=0,$Q$19,$Q$36)*(($C$8/70)^$AA$36)*IF($C$13=1,$AE$36,IF($C$13=2,$AF$36,IF($C$13=3,$AG$36,1)))</f>
        <v>6408.68701824</v>
      </c>
      <c r="AL129" s="1059" t="n">
        <f aca="false">((AL$121-$H$4)/1000)*IF($C$13=0,$Q$19,$Q$36)*(($C$8/70)^$AA$36)*IF($C$13=1,$AE$36,IF($C$13=2,$AF$36,IF($C$13=3,$AG$36,1)))</f>
        <v>6608.95848756</v>
      </c>
      <c r="AM129" s="1059" t="n">
        <f aca="false">((AM$121-$H$4)/1000)*IF($C$13=0,$Q$19,$Q$36)*(($C$8/70)^$AA$36)*IF($C$13=1,$AE$36,IF($C$13=2,$AF$36,IF($C$13=3,$AG$36,1)))</f>
        <v>6809.22995688</v>
      </c>
      <c r="AN129" s="1059" t="n">
        <f aca="false">((AN$121-$H$4)/1000)*IF($C$13=0,$Q$19,$Q$36)*(($C$8/70)^$AA$36)*IF($C$13=1,$AE$36,IF($C$13=2,$AF$36,IF($C$13=3,$AG$36,1)))</f>
        <v>7009.5014262</v>
      </c>
      <c r="AO129" s="1059" t="n">
        <f aca="false">((AO$121-$H$4)/1000)*IF($C$13=0,$Q$19,$Q$36)*(($C$8/70)^$AA$36)*IF($C$13=1,$AE$36,IF($C$13=2,$AF$36,IF($C$13=3,$AG$36,1)))</f>
        <v>7209.77289552</v>
      </c>
      <c r="AP129" s="1059" t="n">
        <f aca="false">((AP$121-$H$4)/1000)*IF($C$13=0,$Q$19,$Q$36)*(($C$8/70)^$AA$36)*IF($C$13=1,$AE$36,IF($C$13=2,$AF$36,IF($C$13=3,$AG$36,1)))</f>
        <v>7410.04436484</v>
      </c>
      <c r="AQ129" s="1059" t="n">
        <f aca="false">((AQ$121-$H$4)/1000)*IF($C$13=0,$Q$19,$Q$36)*(($C$8/70)^$AA$36)*IF($C$13=1,$AE$36,IF($C$13=2,$AF$36,IF($C$13=3,$AG$36,1)))</f>
        <v>7610.31583416</v>
      </c>
      <c r="AR129" s="1059" t="n">
        <f aca="false">((AR$121-$H$4)/1000)*IF($C$13=0,$Q$19,$Q$36)*(($C$8/70)^$AA$36)*IF($C$13=1,$AE$36,IF($C$13=2,$AF$36,IF($C$13=3,$AG$36,1)))</f>
        <v>7810.58730348</v>
      </c>
      <c r="AS129" s="1059" t="n">
        <f aca="false">((AS$121-$H$4)/1000)*IF($C$13=0,$Q$19,$Q$36)*(($C$8/70)^$AA$36)*IF($C$13=1,$AE$36,IF($C$13=2,$AF$36,IF($C$13=3,$AG$36,1)))</f>
        <v>8010.8587728</v>
      </c>
      <c r="AT129" s="1059" t="n">
        <f aca="false">((AT$121-$H$4)/1000)*IF($C$13=0,$Q$19,$Q$36)*(($C$8/70)^$AA$36)*IF($C$13=1,$AE$36,IF($C$13=2,$AF$36,IF($C$13=3,$AG$36,1)))</f>
        <v>8211.13024212</v>
      </c>
      <c r="AU129" s="1059" t="n">
        <f aca="false">((AU$121-$H$4)/1000)*IF($C$13=0,$Q$19,$Q$36)*(($C$8/70)^$AA$36)*IF($C$13=1,$AE$36,IF($C$13=2,$AF$36,IF($C$13=3,$AG$36,1)))</f>
        <v>8411.40171144</v>
      </c>
      <c r="AV129" s="1059" t="n">
        <f aca="false">((AV$121-$H$4)/1000)*IF($C$13=0,$Q$19,$Q$36)*(($C$8/70)^$AA$36)*IF($C$13=1,$AE$36,IF($C$13=2,$AF$36,IF($C$13=3,$AG$36,1)))</f>
        <v>8611.67318076</v>
      </c>
      <c r="AW129" s="1059" t="n">
        <f aca="false">((AW$121-$H$4)/1000)*IF($C$13=0,$Q$19,$Q$36)*(($C$8/70)^$AA$36)*IF($C$13=1,$AE$36,IF($C$13=2,$AF$36,IF($C$13=3,$AG$36,1)))</f>
        <v>8811.94465008</v>
      </c>
      <c r="AX129" s="1059" t="n">
        <f aca="false">((AX$121-$H$4)/1000)*IF($C$13=0,$Q$19,$Q$36)*(($C$8/70)^$AA$36)*IF($C$13=1,$AE$36,IF($C$13=2,$AF$36,IF($C$13=3,$AG$36,1)))</f>
        <v>9012.2161194</v>
      </c>
      <c r="AY129" s="1059" t="n">
        <f aca="false">((AY$121-$H$4)/1000)*IF($C$13=0,$Q$19,$Q$36)*(($C$8/70)^$AA$36)*IF($C$13=1,$AE$36,IF($C$13=2,$AF$36,IF($C$13=3,$AG$36,1)))</f>
        <v>9212.48758872</v>
      </c>
      <c r="AZ129" s="1059" t="n">
        <f aca="false">((AZ$121-$H$4)/1000)*IF($C$13=0,$Q$19,$Q$36)*(($C$8/70)^$AA$36)*IF($C$13=1,$AE$36,IF($C$13=2,$AF$36,IF($C$13=3,$AG$36,1)))</f>
        <v>9412.75905804</v>
      </c>
      <c r="BA129" s="1059" t="n">
        <f aca="false">((BA$121-$H$4)/1000)*IF($C$13=0,$Q$19,$Q$36)*(($C$8/70)^$AA$36)*IF($C$13=1,$AE$36,IF($C$13=2,$AF$36,IF($C$13=3,$AG$36,1)))</f>
        <v>9613.03052736</v>
      </c>
      <c r="BB129" s="1059" t="n">
        <f aca="false">((BB$121-$H$4)/1000)*IF($C$13=0,$Q$19,$Q$36)*(($C$8/70)^$AA$36)*IF($C$13=1,$AE$36,IF($C$13=2,$AF$36,IF($C$13=3,$AG$36,1)))</f>
        <v>9813.30199668</v>
      </c>
      <c r="BC129" s="1059" t="n">
        <f aca="false">((BC$121-$H$4)/1000)*IF($C$13=0,$Q$19,$Q$36)*(($C$8/70)^$AA$36)*IF($C$13=1,$AE$36,IF($C$13=2,$AF$36,IF($C$13=3,$AG$36,1)))</f>
        <v>10013.573466</v>
      </c>
      <c r="BD129" s="1059" t="n">
        <f aca="false">((BD$121-$H$4)/1000)*IF($C$13=0,$Q$19,$Q$36)*(($C$8/70)^$AA$36)*IF($C$13=1,$AE$36,IF($C$13=2,$AF$36,IF($C$13=3,$AG$36,1)))</f>
        <v>10213.84493532</v>
      </c>
      <c r="BE129" s="1059" t="n">
        <f aca="false">((BE$121-$H$4)/1000)*IF($C$13=0,$Q$19,$Q$36)*(($C$8/70)^$AA$36)*IF($C$13=1,$AE$36,IF($C$13=2,$AF$36,IF($C$13=3,$AG$36,1)))</f>
        <v>10414.11640464</v>
      </c>
      <c r="BF129" s="1059" t="n">
        <f aca="false">((BF$121-$H$4)/1000)*IF($C$13=0,$Q$19,$Q$36)*(($C$8/70)^$AA$36)*IF($C$13=1,$AE$36,IF($C$13=2,$AF$36,IF($C$13=3,$AG$36,1)))</f>
        <v>10614.38787396</v>
      </c>
      <c r="BG129" s="1"/>
      <c r="BH129" s="1"/>
      <c r="BJ129" s="683" t="e">
        <f aca="false">J133/J129</f>
        <v>#DIV/0!</v>
      </c>
      <c r="BK129" s="683" t="e">
        <f aca="false">K133/K129</f>
        <v>#DIV/0!</v>
      </c>
      <c r="BL129" s="683" t="n">
        <f aca="false">L133/L129</f>
        <v>1.1775237920844</v>
      </c>
      <c r="BM129" s="683" t="n">
        <f aca="false">M133/M129</f>
        <v>1.1775237920844</v>
      </c>
      <c r="BN129" s="683" t="n">
        <f aca="false">N133/N129</f>
        <v>1.1775237920844</v>
      </c>
      <c r="BO129" s="683" t="n">
        <f aca="false">O133/O129</f>
        <v>1.1775237920844</v>
      </c>
      <c r="BP129" s="683" t="n">
        <f aca="false">P133/P129</f>
        <v>1.1775237920844</v>
      </c>
      <c r="BQ129" s="683" t="n">
        <f aca="false">Q133/Q129</f>
        <v>1.1775237920844</v>
      </c>
      <c r="BR129" s="683" t="n">
        <f aca="false">R133/R129</f>
        <v>1.1775237920844</v>
      </c>
      <c r="BS129" s="683" t="n">
        <f aca="false">S133/S129</f>
        <v>1.1775237920844</v>
      </c>
      <c r="BT129" s="683" t="n">
        <f aca="false">T133/T129</f>
        <v>1.1775237920844</v>
      </c>
      <c r="BU129" s="683" t="n">
        <f aca="false">U133/U129</f>
        <v>1.1775237920844</v>
      </c>
      <c r="BV129" s="683" t="n">
        <f aca="false">V133/V129</f>
        <v>1.1775237920844</v>
      </c>
      <c r="BW129" s="683" t="n">
        <f aca="false">W133/W129</f>
        <v>1.1775237920844</v>
      </c>
      <c r="BX129" s="683" t="n">
        <f aca="false">X133/X129</f>
        <v>1.1775237920844</v>
      </c>
      <c r="BY129" s="683" t="n">
        <f aca="false">Y133/Y129</f>
        <v>1.1775237920844</v>
      </c>
      <c r="BZ129" s="683" t="n">
        <f aca="false">Z133/Z129</f>
        <v>1.1775237920844</v>
      </c>
      <c r="CA129" s="683" t="n">
        <f aca="false">AA133/AA129</f>
        <v>1.1775237920844</v>
      </c>
      <c r="CB129" s="683" t="n">
        <f aca="false">AB133/AB129</f>
        <v>1.1775237920844</v>
      </c>
      <c r="CC129" s="683" t="n">
        <f aca="false">AC133/AC129</f>
        <v>1.1775237920844</v>
      </c>
      <c r="CD129" s="683" t="n">
        <f aca="false">AD133/AD129</f>
        <v>1.1775237920844</v>
      </c>
      <c r="CE129" s="683" t="n">
        <f aca="false">AE133/AE129</f>
        <v>1.1775237920844</v>
      </c>
      <c r="CF129" s="683" t="n">
        <f aca="false">AF133/AF129</f>
        <v>1.1775237920844</v>
      </c>
      <c r="CG129" s="683" t="n">
        <f aca="false">AG133/AG129</f>
        <v>1.1775237920844</v>
      </c>
      <c r="CH129" s="683" t="n">
        <f aca="false">AH133/AH129</f>
        <v>1.1775237920844</v>
      </c>
      <c r="CI129" s="683" t="n">
        <f aca="false">AI133/AI129</f>
        <v>1.1775237920844</v>
      </c>
      <c r="CJ129" s="683" t="n">
        <f aca="false">AJ133/AJ129</f>
        <v>1.1775237920844</v>
      </c>
      <c r="CK129" s="683" t="n">
        <f aca="false">AK133/AK129</f>
        <v>1.1775237920844</v>
      </c>
      <c r="CL129" s="683" t="n">
        <f aca="false">AL133/AL129</f>
        <v>1.1775237920844</v>
      </c>
      <c r="CM129" s="683" t="n">
        <f aca="false">AM133/AM129</f>
        <v>1.1775237920844</v>
      </c>
      <c r="CN129" s="683" t="n">
        <f aca="false">AN133/AN129</f>
        <v>1.1775237920844</v>
      </c>
      <c r="CO129" s="683" t="n">
        <f aca="false">AO133/AO129</f>
        <v>1.1775237920844</v>
      </c>
      <c r="CP129" s="683" t="n">
        <f aca="false">AP133/AP129</f>
        <v>1.1775237920844</v>
      </c>
      <c r="CQ129" s="683" t="n">
        <f aca="false">AQ133/AQ129</f>
        <v>1.1775237920844</v>
      </c>
      <c r="CR129" s="683" t="n">
        <f aca="false">AR133/AR129</f>
        <v>1.1775237920844</v>
      </c>
      <c r="CS129" s="683" t="n">
        <f aca="false">AS133/AS129</f>
        <v>1.1775237920844</v>
      </c>
      <c r="CT129" s="683" t="n">
        <f aca="false">AT133/AT129</f>
        <v>1.1775237920844</v>
      </c>
      <c r="CU129" s="683" t="n">
        <f aca="false">AU133/AU129</f>
        <v>1.1775237920844</v>
      </c>
      <c r="CV129" s="683" t="n">
        <f aca="false">AV133/AV129</f>
        <v>1.1775237920844</v>
      </c>
      <c r="CW129" s="683" t="n">
        <f aca="false">AW133/AW129</f>
        <v>1.1775237920844</v>
      </c>
      <c r="CX129" s="683" t="n">
        <f aca="false">AX133/AX129</f>
        <v>1.1775237920844</v>
      </c>
      <c r="CY129" s="683" t="n">
        <f aca="false">AY133/AY129</f>
        <v>1.1775237920844</v>
      </c>
      <c r="CZ129" s="683" t="n">
        <f aca="false">AZ133/AZ129</f>
        <v>1.17752379208439</v>
      </c>
      <c r="DA129" s="683" t="n">
        <f aca="false">BA133/BA129</f>
        <v>1.1775237920844</v>
      </c>
      <c r="DB129" s="683" t="n">
        <f aca="false">BB133/BB129</f>
        <v>1.1775237920844</v>
      </c>
      <c r="DC129" s="683" t="n">
        <f aca="false">BC133/BC129</f>
        <v>1.1775237920844</v>
      </c>
      <c r="DD129" s="683" t="n">
        <f aca="false">BD133/BD129</f>
        <v>1.1775237920844</v>
      </c>
      <c r="DE129" s="683" t="n">
        <f aca="false">BE133/BE129</f>
        <v>1.1775237920844</v>
      </c>
      <c r="DF129" s="683" t="n">
        <f aca="false">BF133/BF129</f>
        <v>1.1775237920844</v>
      </c>
    </row>
    <row r="130" customFormat="false" ht="15" hidden="false" customHeight="false" outlineLevel="0" collapsed="false">
      <c r="A130" s="1041"/>
      <c r="B130" s="1060" t="s">
        <v>420</v>
      </c>
      <c r="C130" s="1060"/>
      <c r="D130" s="1061"/>
      <c r="E130" s="1061"/>
      <c r="F130" s="1061"/>
      <c r="G130" s="1061"/>
      <c r="H130" s="1061"/>
      <c r="I130" s="1061"/>
      <c r="J130" s="1062"/>
      <c r="K130" s="1062"/>
      <c r="L130" s="1062" t="n">
        <f aca="false">((L$121-$H$4)/1000)*IF($C$13=0,$M$20,$M$37)*(($C$8/70)^$W$37)*IF($C$13=1,$AE$37,IF($C$13=2,$AF$37,IF($C$13=3,$AG$37,1)))</f>
        <v>994.74102</v>
      </c>
      <c r="M130" s="1062" t="n">
        <f aca="false">((M$121-$H$4)/1000)*IF($C$13=0,$M$20,$M$37)*(($C$8/70)^$W$37)*IF($C$13=1,$AE$37,IF($C$13=2,$AF$37,IF($C$13=3,$AG$37,1)))</f>
        <v>1136.84688</v>
      </c>
      <c r="N130" s="1062" t="n">
        <f aca="false">((N$121-$H$4)/1000)*IF($C$13=0,$M$20,$M$37)*(($C$8/70)^$W$37)*IF($C$13=1,$AE$37,IF($C$13=2,$AF$37,IF($C$13=3,$AG$37,1)))</f>
        <v>1278.95274</v>
      </c>
      <c r="O130" s="1062" t="n">
        <f aca="false">((O$121-$H$4)/1000)*IF($C$13=0,$M$20,$M$37)*(($C$8/70)^$W$37)*IF($C$13=1,$AE$37,IF($C$13=2,$AF$37,IF($C$13=3,$AG$37,1)))</f>
        <v>1421.0586</v>
      </c>
      <c r="P130" s="1062" t="n">
        <f aca="false">((P$121-$H$4)/1000)*IF($C$13=0,$M$20,$M$37)*(($C$8/70)^$W$37)*IF($C$13=1,$AE$37,IF($C$13=2,$AF$37,IF($C$13=3,$AG$37,1)))</f>
        <v>1563.16446</v>
      </c>
      <c r="Q130" s="1062" t="n">
        <f aca="false">((Q$121-$H$4)/1000)*IF($C$13=0,$M$20,$M$37)*(($C$8/70)^$W$37)*IF($C$13=1,$AE$37,IF($C$13=2,$AF$37,IF($C$13=3,$AG$37,1)))</f>
        <v>1705.27032</v>
      </c>
      <c r="R130" s="1062" t="n">
        <f aca="false">((R$121-$H$4)/1000)*IF($C$13=0,$M$20,$M$37)*(($C$8/70)^$W$37)*IF($C$13=1,$AE$37,IF($C$13=2,$AF$37,IF($C$13=3,$AG$37,1)))</f>
        <v>1847.37618</v>
      </c>
      <c r="S130" s="1062" t="n">
        <f aca="false">((S$121-$H$4)/1000)*IF($C$13=0,$M$20,$M$37)*(($C$8/70)^$W$37)*IF($C$13=1,$AE$37,IF($C$13=2,$AF$37,IF($C$13=3,$AG$37,1)))</f>
        <v>1989.48204</v>
      </c>
      <c r="T130" s="1062" t="n">
        <f aca="false">((T$121-$H$4)/1000)*IF($C$13=0,$M$20,$M$37)*(($C$8/70)^$W$37)*IF($C$13=1,$AE$37,IF($C$13=2,$AF$37,IF($C$13=3,$AG$37,1)))</f>
        <v>2131.5879</v>
      </c>
      <c r="U130" s="1062" t="n">
        <f aca="false">((U$121-$H$4)/1000)*IF($C$13=0,$M$20,$M$37)*(($C$8/70)^$W$37)*IF($C$13=1,$AE$37,IF($C$13=2,$AF$37,IF($C$13=3,$AG$37,1)))</f>
        <v>2273.69376</v>
      </c>
      <c r="V130" s="1062" t="n">
        <f aca="false">((V$121-$H$4)/1000)*IF($C$13=0,$M$20,$M$37)*(($C$8/70)^$W$37)*IF($C$13=1,$AE$37,IF($C$13=2,$AF$37,IF($C$13=3,$AG$37,1)))</f>
        <v>2415.79962</v>
      </c>
      <c r="W130" s="1062" t="n">
        <f aca="false">((W$121-$H$4)/1000)*IF($C$13=0,$M$20,$M$37)*(($C$8/70)^$W$37)*IF($C$13=1,$AE$37,IF($C$13=2,$AF$37,IF($C$13=3,$AG$37,1)))</f>
        <v>2557.90548</v>
      </c>
      <c r="X130" s="1062" t="n">
        <f aca="false">((X$121-$H$4)/1000)*IF($C$13=0,$M$20,$M$37)*(($C$8/70)^$W$37)*IF($C$13=1,$AE$37,IF($C$13=2,$AF$37,IF($C$13=3,$AG$37,1)))</f>
        <v>2700.01134</v>
      </c>
      <c r="Y130" s="1062" t="n">
        <f aca="false">((Y$121-$H$4)/1000)*IF($C$13=0,$M$20,$M$37)*(($C$8/70)^$W$37)*IF($C$13=1,$AE$37,IF($C$13=2,$AF$37,IF($C$13=3,$AG$37,1)))</f>
        <v>2842.1172</v>
      </c>
      <c r="Z130" s="1062" t="n">
        <f aca="false">((Z$121-$H$4)/1000)*IF($C$13=0,$M$20,$M$37)*(($C$8/70)^$W$37)*IF($C$13=1,$AE$37,IF($C$13=2,$AF$37,IF($C$13=3,$AG$37,1)))</f>
        <v>2984.22306</v>
      </c>
      <c r="AA130" s="1062" t="n">
        <f aca="false">((AA$121-$H$4)/1000)*IF($C$13=0,$M$20,$M$37)*(($C$8/70)^$W$37)*IF($C$13=1,$AE$37,IF($C$13=2,$AF$37,IF($C$13=3,$AG$37,1)))</f>
        <v>3126.32892</v>
      </c>
      <c r="AB130" s="1062" t="n">
        <f aca="false">((AB$121-$H$4)/1000)*IF($C$13=0,$M$20,$M$37)*(($C$8/70)^$W$37)*IF($C$13=1,$AE$37,IF($C$13=2,$AF$37,IF($C$13=3,$AG$37,1)))</f>
        <v>3268.43478</v>
      </c>
      <c r="AC130" s="1062" t="n">
        <f aca="false">((AC$121-$H$4)/1000)*IF($C$13=0,$M$20,$M$37)*(($C$8/70)^$W$37)*IF($C$13=1,$AE$37,IF($C$13=2,$AF$37,IF($C$13=3,$AG$37,1)))</f>
        <v>3410.54064</v>
      </c>
      <c r="AD130" s="1062" t="n">
        <f aca="false">((AD$121-$H$4)/1000)*IF($C$13=0,$M$20,$M$37)*(($C$8/70)^$W$37)*IF($C$13=1,$AE$37,IF($C$13=2,$AF$37,IF($C$13=3,$AG$37,1)))</f>
        <v>3552.6465</v>
      </c>
      <c r="AE130" s="1062" t="n">
        <f aca="false">((AE$121-$H$4)/1000)*IF($C$13=0,$M$20,$M$37)*(($C$8/70)^$W$37)*IF($C$13=1,$AE$37,IF($C$13=2,$AF$37,IF($C$13=3,$AG$37,1)))</f>
        <v>3694.75236</v>
      </c>
      <c r="AF130" s="1062" t="n">
        <f aca="false">((AF$121-$H$4)/1000)*IF($C$13=0,$M$20,$M$37)*(($C$8/70)^$W$37)*IF($C$13=1,$AE$37,IF($C$13=2,$AF$37,IF($C$13=3,$AG$37,1)))</f>
        <v>3836.85822</v>
      </c>
      <c r="AG130" s="1062" t="n">
        <f aca="false">((AG$121-$H$4)/1000)*IF($C$13=0,$M$20,$M$37)*(($C$8/70)^$W$37)*IF($C$13=1,$AE$37,IF($C$13=2,$AF$37,IF($C$13=3,$AG$37,1)))</f>
        <v>3978.96408</v>
      </c>
      <c r="AH130" s="1062" t="n">
        <f aca="false">((AH$121-$H$4)/1000)*IF($C$13=0,$M$20,$M$37)*(($C$8/70)^$W$37)*IF($C$13=1,$AE$37,IF($C$13=2,$AF$37,IF($C$13=3,$AG$37,1)))</f>
        <v>4121.06994</v>
      </c>
      <c r="AI130" s="1062" t="n">
        <f aca="false">((AI$121-$H$4)/1000)*IF($C$13=0,$M$20,$M$37)*(($C$8/70)^$W$37)*IF($C$13=1,$AE$37,IF($C$13=2,$AF$37,IF($C$13=3,$AG$37,1)))</f>
        <v>4263.1758</v>
      </c>
      <c r="AJ130" s="1062" t="n">
        <f aca="false">((AJ$121-$H$4)/1000)*IF($C$13=0,$M$20,$M$37)*(($C$8/70)^$W$37)*IF($C$13=1,$AE$37,IF($C$13=2,$AF$37,IF($C$13=3,$AG$37,1)))</f>
        <v>4405.28166</v>
      </c>
      <c r="AK130" s="1062" t="n">
        <f aca="false">((AK$121-$H$4)/1000)*IF($C$13=0,$M$20,$M$37)*(($C$8/70)^$W$37)*IF($C$13=1,$AE$37,IF($C$13=2,$AF$37,IF($C$13=3,$AG$37,1)))</f>
        <v>4547.38752</v>
      </c>
      <c r="AL130" s="1062" t="n">
        <f aca="false">((AL$121-$H$4)/1000)*IF($C$13=0,$M$20,$M$37)*(($C$8/70)^$W$37)*IF($C$13=1,$AE$37,IF($C$13=2,$AF$37,IF($C$13=3,$AG$37,1)))</f>
        <v>4689.49338</v>
      </c>
      <c r="AM130" s="1062" t="n">
        <f aca="false">((AM$121-$H$4)/1000)*IF($C$13=0,$M$20,$M$37)*(($C$8/70)^$W$37)*IF($C$13=1,$AE$37,IF($C$13=2,$AF$37,IF($C$13=3,$AG$37,1)))</f>
        <v>4831.59924</v>
      </c>
      <c r="AN130" s="1062" t="n">
        <f aca="false">((AN$121-$H$4)/1000)*IF($C$13=0,$M$20,$M$37)*(($C$8/70)^$W$37)*IF($C$13=1,$AE$37,IF($C$13=2,$AF$37,IF($C$13=3,$AG$37,1)))</f>
        <v>4973.7051</v>
      </c>
      <c r="AO130" s="1062" t="n">
        <f aca="false">((AO$121-$H$4)/1000)*IF($C$13=0,$M$20,$M$37)*(($C$8/70)^$W$37)*IF($C$13=1,$AE$37,IF($C$13=2,$AF$37,IF($C$13=3,$AG$37,1)))</f>
        <v>5115.81096</v>
      </c>
      <c r="AP130" s="1062" t="n">
        <f aca="false">((AP$121-$H$4)/1000)*IF($C$13=0,$M$20,$M$37)*(($C$8/70)^$W$37)*IF($C$13=1,$AE$37,IF($C$13=2,$AF$37,IF($C$13=3,$AG$37,1)))</f>
        <v>5257.91682</v>
      </c>
      <c r="AQ130" s="1062" t="n">
        <f aca="false">((AQ$121-$H$4)/1000)*IF($C$13=0,$M$20,$M$37)*(($C$8/70)^$W$37)*IF($C$13=1,$AE$37,IF($C$13=2,$AF$37,IF($C$13=3,$AG$37,1)))</f>
        <v>5400.02268</v>
      </c>
      <c r="AR130" s="1062" t="n">
        <f aca="false">((AR$121-$H$4)/1000)*IF($C$13=0,$M$20,$M$37)*(($C$8/70)^$W$37)*IF($C$13=1,$AE$37,IF($C$13=2,$AF$37,IF($C$13=3,$AG$37,1)))</f>
        <v>5542.12854</v>
      </c>
      <c r="AS130" s="1062" t="n">
        <f aca="false">((AS$121-$H$4)/1000)*IF($C$13=0,$M$20,$M$37)*(($C$8/70)^$W$37)*IF($C$13=1,$AE$37,IF($C$13=2,$AF$37,IF($C$13=3,$AG$37,1)))</f>
        <v>5684.2344</v>
      </c>
      <c r="AT130" s="1062" t="n">
        <f aca="false">((AT$121-$H$4)/1000)*IF($C$13=0,$M$20,$M$37)*(($C$8/70)^$W$37)*IF($C$13=1,$AE$37,IF($C$13=2,$AF$37,IF($C$13=3,$AG$37,1)))</f>
        <v>5826.34026</v>
      </c>
      <c r="AU130" s="1062" t="n">
        <f aca="false">((AU$121-$H$4)/1000)*IF($C$13=0,$M$20,$M$37)*(($C$8/70)^$W$37)*IF($C$13=1,$AE$37,IF($C$13=2,$AF$37,IF($C$13=3,$AG$37,1)))</f>
        <v>5968.44612</v>
      </c>
      <c r="AV130" s="1062" t="n">
        <f aca="false">((AV$121-$H$4)/1000)*IF($C$13=0,$M$20,$M$37)*(($C$8/70)^$W$37)*IF($C$13=1,$AE$37,IF($C$13=2,$AF$37,IF($C$13=3,$AG$37,1)))</f>
        <v>6110.55198</v>
      </c>
      <c r="AW130" s="1062" t="n">
        <f aca="false">((AW$121-$H$4)/1000)*IF($C$13=0,$M$20,$M$37)*(($C$8/70)^$W$37)*IF($C$13=1,$AE$37,IF($C$13=2,$AF$37,IF($C$13=3,$AG$37,1)))</f>
        <v>6252.65784</v>
      </c>
      <c r="AX130" s="1062" t="n">
        <f aca="false">((AX$121-$H$4)/1000)*IF($C$13=0,$M$20,$M$37)*(($C$8/70)^$W$37)*IF($C$13=1,$AE$37,IF($C$13=2,$AF$37,IF($C$13=3,$AG$37,1)))</f>
        <v>6394.7637</v>
      </c>
      <c r="AY130" s="1062" t="n">
        <f aca="false">((AY$121-$H$4)/1000)*IF($C$13=0,$M$20,$M$37)*(($C$8/70)^$W$37)*IF($C$13=1,$AE$37,IF($C$13=2,$AF$37,IF($C$13=3,$AG$37,1)))</f>
        <v>6536.86956</v>
      </c>
      <c r="AZ130" s="1062" t="n">
        <f aca="false">((AZ$121-$H$4)/1000)*IF($C$13=0,$M$20,$M$37)*(($C$8/70)^$W$37)*IF($C$13=1,$AE$37,IF($C$13=2,$AF$37,IF($C$13=3,$AG$37,1)))</f>
        <v>6678.97542</v>
      </c>
      <c r="BA130" s="1062" t="n">
        <f aca="false">((BA$121-$H$4)/1000)*IF($C$13=0,$M$20,$M$37)*(($C$8/70)^$W$37)*IF($C$13=1,$AE$37,IF($C$13=2,$AF$37,IF($C$13=3,$AG$37,1)))</f>
        <v>6821.08128</v>
      </c>
      <c r="BB130" s="1062" t="n">
        <f aca="false">((BB$121-$H$4)/1000)*IF($C$13=0,$M$20,$M$37)*(($C$8/70)^$W$37)*IF($C$13=1,$AE$37,IF($C$13=2,$AF$37,IF($C$13=3,$AG$37,1)))</f>
        <v>6963.18714</v>
      </c>
      <c r="BC130" s="1062" t="n">
        <f aca="false">((BC$121-$H$4)/1000)*IF($C$13=0,$M$20,$M$37)*(($C$8/70)^$W$37)*IF($C$13=1,$AE$37,IF($C$13=2,$AF$37,IF($C$13=3,$AG$37,1)))</f>
        <v>7105.293</v>
      </c>
      <c r="BD130" s="1062" t="n">
        <f aca="false">((BD$121-$H$4)/1000)*IF($C$13=0,$M$20,$M$37)*(($C$8/70)^$W$37)*IF($C$13=1,$AE$37,IF($C$13=2,$AF$37,IF($C$13=3,$AG$37,1)))</f>
        <v>7247.39886</v>
      </c>
      <c r="BE130" s="1062" t="n">
        <f aca="false">((BE$121-$H$4)/1000)*IF($C$13=0,$M$20,$M$37)*(($C$8/70)^$W$37)*IF($C$13=1,$AE$37,IF($C$13=2,$AF$37,IF($C$13=3,$AG$37,1)))</f>
        <v>7389.50472</v>
      </c>
      <c r="BF130" s="1062" t="n">
        <f aca="false">((BF$121-$H$4)/1000)*IF($C$13=0,$M$20,$M$37)*(($C$8/70)^$W$37)*IF($C$13=1,$AE$37,IF($C$13=2,$AF$37,IF($C$13=3,$AG$37,1)))</f>
        <v>7531.61058</v>
      </c>
      <c r="BG130" s="1"/>
      <c r="BH130" s="1"/>
      <c r="BJ130" s="683" t="e">
        <f aca="false">J134/J130</f>
        <v>#DIV/0!</v>
      </c>
      <c r="BK130" s="683" t="e">
        <f aca="false">K134/K130</f>
        <v>#DIV/0!</v>
      </c>
      <c r="BL130" s="683" t="n">
        <f aca="false">L134/L130</f>
        <v>1.05408618617135</v>
      </c>
      <c r="BM130" s="683" t="n">
        <f aca="false">M134/M130</f>
        <v>1.05408618617135</v>
      </c>
      <c r="BN130" s="683" t="n">
        <f aca="false">N134/N130</f>
        <v>1.05408618617135</v>
      </c>
      <c r="BO130" s="683" t="n">
        <f aca="false">O134/O130</f>
        <v>1.05408618617135</v>
      </c>
      <c r="BP130" s="683" t="n">
        <f aca="false">P134/P130</f>
        <v>1.05408618617135</v>
      </c>
      <c r="BQ130" s="683" t="n">
        <f aca="false">Q134/Q130</f>
        <v>1.05408618617135</v>
      </c>
      <c r="BR130" s="683" t="n">
        <f aca="false">R134/R130</f>
        <v>1.05408618617135</v>
      </c>
      <c r="BS130" s="683" t="n">
        <f aca="false">S134/S130</f>
        <v>1.05408618617135</v>
      </c>
      <c r="BT130" s="683" t="n">
        <f aca="false">T134/T130</f>
        <v>1.05408618617135</v>
      </c>
      <c r="BU130" s="683" t="n">
        <f aca="false">U134/U130</f>
        <v>1.05408618617135</v>
      </c>
      <c r="BV130" s="683" t="n">
        <f aca="false">V134/V130</f>
        <v>1.05408618617135</v>
      </c>
      <c r="BW130" s="683" t="n">
        <f aca="false">W134/W130</f>
        <v>1.05408618617135</v>
      </c>
      <c r="BX130" s="683" t="n">
        <f aca="false">X134/X130</f>
        <v>1.05408618617135</v>
      </c>
      <c r="BY130" s="683" t="n">
        <f aca="false">Y134/Y130</f>
        <v>1.05408618617135</v>
      </c>
      <c r="BZ130" s="683" t="n">
        <f aca="false">Z134/Z130</f>
        <v>1.05408618617135</v>
      </c>
      <c r="CA130" s="683" t="n">
        <f aca="false">AA134/AA130</f>
        <v>1.05408618617135</v>
      </c>
      <c r="CB130" s="683" t="n">
        <f aca="false">AB134/AB130</f>
        <v>1.05408618617135</v>
      </c>
      <c r="CC130" s="683" t="n">
        <f aca="false">AC134/AC130</f>
        <v>1.05408618617135</v>
      </c>
      <c r="CD130" s="683" t="n">
        <f aca="false">AD134/AD130</f>
        <v>1.05408618617135</v>
      </c>
      <c r="CE130" s="683" t="n">
        <f aca="false">AE134/AE130</f>
        <v>1.05408618617135</v>
      </c>
      <c r="CF130" s="683" t="n">
        <f aca="false">AF134/AF130</f>
        <v>1.05408618617135</v>
      </c>
      <c r="CG130" s="683" t="n">
        <f aca="false">AG134/AG130</f>
        <v>1.05408618617135</v>
      </c>
      <c r="CH130" s="683" t="n">
        <f aca="false">AH134/AH130</f>
        <v>1.05408618617135</v>
      </c>
      <c r="CI130" s="683" t="n">
        <f aca="false">AI134/AI130</f>
        <v>1.05408618617135</v>
      </c>
      <c r="CJ130" s="683" t="n">
        <f aca="false">AJ134/AJ130</f>
        <v>1.05408618617135</v>
      </c>
      <c r="CK130" s="683" t="n">
        <f aca="false">AK134/AK130</f>
        <v>1.05408618617135</v>
      </c>
      <c r="CL130" s="683" t="n">
        <f aca="false">AL134/AL130</f>
        <v>1.05408618617135</v>
      </c>
      <c r="CM130" s="683" t="n">
        <f aca="false">AM134/AM130</f>
        <v>1.05408618617135</v>
      </c>
      <c r="CN130" s="683" t="n">
        <f aca="false">AN134/AN130</f>
        <v>1.05408618617135</v>
      </c>
      <c r="CO130" s="683" t="n">
        <f aca="false">AO134/AO130</f>
        <v>1.05408618617135</v>
      </c>
      <c r="CP130" s="683" t="n">
        <f aca="false">AP134/AP130</f>
        <v>1.05408618617135</v>
      </c>
      <c r="CQ130" s="683" t="n">
        <f aca="false">AQ134/AQ130</f>
        <v>1.05408618617135</v>
      </c>
      <c r="CR130" s="683" t="n">
        <f aca="false">AR134/AR130</f>
        <v>1.05408618617135</v>
      </c>
      <c r="CS130" s="683" t="n">
        <f aca="false">AS134/AS130</f>
        <v>1.05408618617135</v>
      </c>
      <c r="CT130" s="683" t="n">
        <f aca="false">AT134/AT130</f>
        <v>1.05408618617135</v>
      </c>
      <c r="CU130" s="683" t="n">
        <f aca="false">AU134/AU130</f>
        <v>1.05408618617135</v>
      </c>
      <c r="CV130" s="683" t="n">
        <f aca="false">AV134/AV130</f>
        <v>1.05408618617135</v>
      </c>
      <c r="CW130" s="683" t="n">
        <f aca="false">AW134/AW130</f>
        <v>1.05408618617135</v>
      </c>
      <c r="CX130" s="683" t="n">
        <f aca="false">AX134/AX130</f>
        <v>1.05408618617135</v>
      </c>
      <c r="CY130" s="683" t="n">
        <f aca="false">AY134/AY130</f>
        <v>1.05408618617135</v>
      </c>
      <c r="CZ130" s="683" t="n">
        <f aca="false">AZ134/AZ130</f>
        <v>1.05408618617135</v>
      </c>
      <c r="DA130" s="683" t="n">
        <f aca="false">BA134/BA130</f>
        <v>1.05408618617135</v>
      </c>
      <c r="DB130" s="683" t="n">
        <f aca="false">BB134/BB130</f>
        <v>1.05408618617135</v>
      </c>
      <c r="DC130" s="683" t="n">
        <f aca="false">BC134/BC130</f>
        <v>1.05408618617135</v>
      </c>
      <c r="DD130" s="683" t="n">
        <f aca="false">BD134/BD130</f>
        <v>1.05408618617135</v>
      </c>
      <c r="DE130" s="683" t="n">
        <f aca="false">BE134/BE130</f>
        <v>1.05408618617135</v>
      </c>
      <c r="DF130" s="683" t="n">
        <f aca="false">BF134/BF130</f>
        <v>1.05408618617135</v>
      </c>
    </row>
    <row r="131" customFormat="false" ht="15" hidden="false" customHeight="false" outlineLevel="0" collapsed="false">
      <c r="A131" s="1041"/>
      <c r="B131" s="1063" t="s">
        <v>421</v>
      </c>
      <c r="C131" s="1063"/>
      <c r="D131" s="1064"/>
      <c r="E131" s="1064"/>
      <c r="F131" s="1064"/>
      <c r="G131" s="1064"/>
      <c r="H131" s="1064"/>
      <c r="I131" s="1064"/>
      <c r="J131" s="1065"/>
      <c r="K131" s="1065"/>
      <c r="L131" s="1065" t="n">
        <f aca="false">((L$121-$H$4)/1000)*IF($C$13=0,$N$20,$N$37)*(($C$8/70)^$X$37)*IF($C$13=1,$AE$37,IF($C$13=2,$AF$37,IF($C$13=3,$AG$37,1)))</f>
        <v>1101.70242</v>
      </c>
      <c r="M131" s="1065" t="n">
        <f aca="false">((M$121-$H$4)/1000)*IF($C$13=0,$N$20,$N$37)*(($C$8/70)^$X$37)*IF($C$13=1,$AE$37,IF($C$13=2,$AF$37,IF($C$13=3,$AG$37,1)))</f>
        <v>1259.08848</v>
      </c>
      <c r="N131" s="1065" t="n">
        <f aca="false">((N$121-$H$4)/1000)*IF($C$13=0,$N$20,$N$37)*(($C$8/70)^$X$37)*IF($C$13=1,$AE$37,IF($C$13=2,$AF$37,IF($C$13=3,$AG$37,1)))</f>
        <v>1416.47454</v>
      </c>
      <c r="O131" s="1065" t="n">
        <f aca="false">((O$121-$H$4)/1000)*IF($C$13=0,$N$20,$N$37)*(($C$8/70)^$X$37)*IF($C$13=1,$AE$37,IF($C$13=2,$AF$37,IF($C$13=3,$AG$37,1)))</f>
        <v>1573.8606</v>
      </c>
      <c r="P131" s="1065" t="n">
        <f aca="false">((P$121-$H$4)/1000)*IF($C$13=0,$N$20,$N$37)*(($C$8/70)^$X$37)*IF($C$13=1,$AE$37,IF($C$13=2,$AF$37,IF($C$13=3,$AG$37,1)))</f>
        <v>1731.24666</v>
      </c>
      <c r="Q131" s="1065" t="n">
        <f aca="false">((Q$121-$H$4)/1000)*IF($C$13=0,$N$20,$N$37)*(($C$8/70)^$X$37)*IF($C$13=1,$AE$37,IF($C$13=2,$AF$37,IF($C$13=3,$AG$37,1)))</f>
        <v>1888.63272</v>
      </c>
      <c r="R131" s="1065" t="n">
        <f aca="false">((R$121-$H$4)/1000)*IF($C$13=0,$N$20,$N$37)*(($C$8/70)^$X$37)*IF($C$13=1,$AE$37,IF($C$13=2,$AF$37,IF($C$13=3,$AG$37,1)))</f>
        <v>2046.01878</v>
      </c>
      <c r="S131" s="1065" t="n">
        <f aca="false">((S$121-$H$4)/1000)*IF($C$13=0,$N$20,$N$37)*(($C$8/70)^$X$37)*IF($C$13=1,$AE$37,IF($C$13=2,$AF$37,IF($C$13=3,$AG$37,1)))</f>
        <v>2203.40484</v>
      </c>
      <c r="T131" s="1065" t="n">
        <f aca="false">((T$121-$H$4)/1000)*IF($C$13=0,$N$20,$N$37)*(($C$8/70)^$X$37)*IF($C$13=1,$AE$37,IF($C$13=2,$AF$37,IF($C$13=3,$AG$37,1)))</f>
        <v>2360.7909</v>
      </c>
      <c r="U131" s="1065" t="n">
        <f aca="false">((U$121-$H$4)/1000)*IF($C$13=0,$N$20,$N$37)*(($C$8/70)^$X$37)*IF($C$13=1,$AE$37,IF($C$13=2,$AF$37,IF($C$13=3,$AG$37,1)))</f>
        <v>2518.17696</v>
      </c>
      <c r="V131" s="1065" t="n">
        <f aca="false">((V$121-$H$4)/1000)*IF($C$13=0,$N$20,$N$37)*(($C$8/70)^$X$37)*IF($C$13=1,$AE$37,IF($C$13=2,$AF$37,IF($C$13=3,$AG$37,1)))</f>
        <v>2675.56302</v>
      </c>
      <c r="W131" s="1065" t="n">
        <f aca="false">((W$121-$H$4)/1000)*IF($C$13=0,$N$20,$N$37)*(($C$8/70)^$X$37)*IF($C$13=1,$AE$37,IF($C$13=2,$AF$37,IF($C$13=3,$AG$37,1)))</f>
        <v>2832.94908</v>
      </c>
      <c r="X131" s="1065" t="n">
        <f aca="false">((X$121-$H$4)/1000)*IF($C$13=0,$N$20,$N$37)*(($C$8/70)^$X$37)*IF($C$13=1,$AE$37,IF($C$13=2,$AF$37,IF($C$13=3,$AG$37,1)))</f>
        <v>2990.33514</v>
      </c>
      <c r="Y131" s="1065" t="n">
        <f aca="false">((Y$121-$H$4)/1000)*IF($C$13=0,$N$20,$N$37)*(($C$8/70)^$X$37)*IF($C$13=1,$AE$37,IF($C$13=2,$AF$37,IF($C$13=3,$AG$37,1)))</f>
        <v>3147.7212</v>
      </c>
      <c r="Z131" s="1065" t="n">
        <f aca="false">((Z$121-$H$4)/1000)*IF($C$13=0,$N$20,$N$37)*(($C$8/70)^$X$37)*IF($C$13=1,$AE$37,IF($C$13=2,$AF$37,IF($C$13=3,$AG$37,1)))</f>
        <v>3305.10726</v>
      </c>
      <c r="AA131" s="1065" t="n">
        <f aca="false">((AA$121-$H$4)/1000)*IF($C$13=0,$N$20,$N$37)*(($C$8/70)^$X$37)*IF($C$13=1,$AE$37,IF($C$13=2,$AF$37,IF($C$13=3,$AG$37,1)))</f>
        <v>3462.49332</v>
      </c>
      <c r="AB131" s="1065" t="n">
        <f aca="false">((AB$121-$H$4)/1000)*IF($C$13=0,$N$20,$N$37)*(($C$8/70)^$X$37)*IF($C$13=1,$AE$37,IF($C$13=2,$AF$37,IF($C$13=3,$AG$37,1)))</f>
        <v>3619.87938</v>
      </c>
      <c r="AC131" s="1065" t="n">
        <f aca="false">((AC$121-$H$4)/1000)*IF($C$13=0,$N$20,$N$37)*(($C$8/70)^$X$37)*IF($C$13=1,$AE$37,IF($C$13=2,$AF$37,IF($C$13=3,$AG$37,1)))</f>
        <v>3777.26544</v>
      </c>
      <c r="AD131" s="1065" t="n">
        <f aca="false">((AD$121-$H$4)/1000)*IF($C$13=0,$N$20,$N$37)*(($C$8/70)^$X$37)*IF($C$13=1,$AE$37,IF($C$13=2,$AF$37,IF($C$13=3,$AG$37,1)))</f>
        <v>3934.6515</v>
      </c>
      <c r="AE131" s="1065" t="n">
        <f aca="false">((AE$121-$H$4)/1000)*IF($C$13=0,$N$20,$N$37)*(($C$8/70)^$X$37)*IF($C$13=1,$AE$37,IF($C$13=2,$AF$37,IF($C$13=3,$AG$37,1)))</f>
        <v>4092.03756</v>
      </c>
      <c r="AF131" s="1065" t="n">
        <f aca="false">((AF$121-$H$4)/1000)*IF($C$13=0,$N$20,$N$37)*(($C$8/70)^$X$37)*IF($C$13=1,$AE$37,IF($C$13=2,$AF$37,IF($C$13=3,$AG$37,1)))</f>
        <v>4249.42362</v>
      </c>
      <c r="AG131" s="1065" t="n">
        <f aca="false">((AG$121-$H$4)/1000)*IF($C$13=0,$N$20,$N$37)*(($C$8/70)^$X$37)*IF($C$13=1,$AE$37,IF($C$13=2,$AF$37,IF($C$13=3,$AG$37,1)))</f>
        <v>4406.80968</v>
      </c>
      <c r="AH131" s="1065" t="n">
        <f aca="false">((AH$121-$H$4)/1000)*IF($C$13=0,$N$20,$N$37)*(($C$8/70)^$X$37)*IF($C$13=1,$AE$37,IF($C$13=2,$AF$37,IF($C$13=3,$AG$37,1)))</f>
        <v>4564.19574</v>
      </c>
      <c r="AI131" s="1065" t="n">
        <f aca="false">((AI$121-$H$4)/1000)*IF($C$13=0,$N$20,$N$37)*(($C$8/70)^$X$37)*IF($C$13=1,$AE$37,IF($C$13=2,$AF$37,IF($C$13=3,$AG$37,1)))</f>
        <v>4721.5818</v>
      </c>
      <c r="AJ131" s="1065" t="n">
        <f aca="false">((AJ$121-$H$4)/1000)*IF($C$13=0,$N$20,$N$37)*(($C$8/70)^$X$37)*IF($C$13=1,$AE$37,IF($C$13=2,$AF$37,IF($C$13=3,$AG$37,1)))</f>
        <v>4878.96786</v>
      </c>
      <c r="AK131" s="1065" t="n">
        <f aca="false">((AK$121-$H$4)/1000)*IF($C$13=0,$N$20,$N$37)*(($C$8/70)^$X$37)*IF($C$13=1,$AE$37,IF($C$13=2,$AF$37,IF($C$13=3,$AG$37,1)))</f>
        <v>5036.35392</v>
      </c>
      <c r="AL131" s="1065" t="n">
        <f aca="false">((AL$121-$H$4)/1000)*IF($C$13=0,$N$20,$N$37)*(($C$8/70)^$X$37)*IF($C$13=1,$AE$37,IF($C$13=2,$AF$37,IF($C$13=3,$AG$37,1)))</f>
        <v>5193.73998</v>
      </c>
      <c r="AM131" s="1065" t="n">
        <f aca="false">((AM$121-$H$4)/1000)*IF($C$13=0,$N$20,$N$37)*(($C$8/70)^$X$37)*IF($C$13=1,$AE$37,IF($C$13=2,$AF$37,IF($C$13=3,$AG$37,1)))</f>
        <v>5351.12604</v>
      </c>
      <c r="AN131" s="1065" t="n">
        <f aca="false">((AN$121-$H$4)/1000)*IF($C$13=0,$N$20,$N$37)*(($C$8/70)^$X$37)*IF($C$13=1,$AE$37,IF($C$13=2,$AF$37,IF($C$13=3,$AG$37,1)))</f>
        <v>5508.5121</v>
      </c>
      <c r="AO131" s="1065" t="n">
        <f aca="false">((AO$121-$H$4)/1000)*IF($C$13=0,$N$20,$N$37)*(($C$8/70)^$X$37)*IF($C$13=1,$AE$37,IF($C$13=2,$AF$37,IF($C$13=3,$AG$37,1)))</f>
        <v>5665.89816</v>
      </c>
      <c r="AP131" s="1065" t="n">
        <f aca="false">((AP$121-$H$4)/1000)*IF($C$13=0,$N$20,$N$37)*(($C$8/70)^$X$37)*IF($C$13=1,$AE$37,IF($C$13=2,$AF$37,IF($C$13=3,$AG$37,1)))</f>
        <v>5823.28422</v>
      </c>
      <c r="AQ131" s="1065" t="n">
        <f aca="false">((AQ$121-$H$4)/1000)*IF($C$13=0,$N$20,$N$37)*(($C$8/70)^$X$37)*IF($C$13=1,$AE$37,IF($C$13=2,$AF$37,IF($C$13=3,$AG$37,1)))</f>
        <v>5980.67028</v>
      </c>
      <c r="AR131" s="1065" t="n">
        <f aca="false">((AR$121-$H$4)/1000)*IF($C$13=0,$N$20,$N$37)*(($C$8/70)^$X$37)*IF($C$13=1,$AE$37,IF($C$13=2,$AF$37,IF($C$13=3,$AG$37,1)))</f>
        <v>6138.05634</v>
      </c>
      <c r="AS131" s="1065" t="n">
        <f aca="false">((AS$121-$H$4)/1000)*IF($C$13=0,$N$20,$N$37)*(($C$8/70)^$X$37)*IF($C$13=1,$AE$37,IF($C$13=2,$AF$37,IF($C$13=3,$AG$37,1)))</f>
        <v>6295.4424</v>
      </c>
      <c r="AT131" s="1065" t="n">
        <f aca="false">((AT$121-$H$4)/1000)*IF($C$13=0,$N$20,$N$37)*(($C$8/70)^$X$37)*IF($C$13=1,$AE$37,IF($C$13=2,$AF$37,IF($C$13=3,$AG$37,1)))</f>
        <v>6452.82846</v>
      </c>
      <c r="AU131" s="1065" t="n">
        <f aca="false">((AU$121-$H$4)/1000)*IF($C$13=0,$N$20,$N$37)*(($C$8/70)^$X$37)*IF($C$13=1,$AE$37,IF($C$13=2,$AF$37,IF($C$13=3,$AG$37,1)))</f>
        <v>6610.21452</v>
      </c>
      <c r="AV131" s="1065" t="n">
        <f aca="false">((AV$121-$H$4)/1000)*IF($C$13=0,$N$20,$N$37)*(($C$8/70)^$X$37)*IF($C$13=1,$AE$37,IF($C$13=2,$AF$37,IF($C$13=3,$AG$37,1)))</f>
        <v>6767.60058</v>
      </c>
      <c r="AW131" s="1065" t="n">
        <f aca="false">((AW$121-$H$4)/1000)*IF($C$13=0,$N$20,$N$37)*(($C$8/70)^$X$37)*IF($C$13=1,$AE$37,IF($C$13=2,$AF$37,IF($C$13=3,$AG$37,1)))</f>
        <v>6924.98664</v>
      </c>
      <c r="AX131" s="1065" t="n">
        <f aca="false">((AX$121-$H$4)/1000)*IF($C$13=0,$N$20,$N$37)*(($C$8/70)^$X$37)*IF($C$13=1,$AE$37,IF($C$13=2,$AF$37,IF($C$13=3,$AG$37,1)))</f>
        <v>7082.3727</v>
      </c>
      <c r="AY131" s="1065" t="n">
        <f aca="false">((AY$121-$H$4)/1000)*IF($C$13=0,$N$20,$N$37)*(($C$8/70)^$X$37)*IF($C$13=1,$AE$37,IF($C$13=2,$AF$37,IF($C$13=3,$AG$37,1)))</f>
        <v>7239.75876</v>
      </c>
      <c r="AZ131" s="1065" t="n">
        <f aca="false">((AZ$121-$H$4)/1000)*IF($C$13=0,$N$20,$N$37)*(($C$8/70)^$X$37)*IF($C$13=1,$AE$37,IF($C$13=2,$AF$37,IF($C$13=3,$AG$37,1)))</f>
        <v>7397.14482</v>
      </c>
      <c r="BA131" s="1065" t="n">
        <f aca="false">((BA$121-$H$4)/1000)*IF($C$13=0,$N$20,$N$37)*(($C$8/70)^$X$37)*IF($C$13=1,$AE$37,IF($C$13=2,$AF$37,IF($C$13=3,$AG$37,1)))</f>
        <v>7554.53088</v>
      </c>
      <c r="BB131" s="1065" t="n">
        <f aca="false">((BB$121-$H$4)/1000)*IF($C$13=0,$N$20,$N$37)*(($C$8/70)^$X$37)*IF($C$13=1,$AE$37,IF($C$13=2,$AF$37,IF($C$13=3,$AG$37,1)))</f>
        <v>7711.91694</v>
      </c>
      <c r="BC131" s="1065" t="n">
        <f aca="false">((BC$121-$H$4)/1000)*IF($C$13=0,$N$20,$N$37)*(($C$8/70)^$X$37)*IF($C$13=1,$AE$37,IF($C$13=2,$AF$37,IF($C$13=3,$AG$37,1)))</f>
        <v>7869.303</v>
      </c>
      <c r="BD131" s="1065" t="n">
        <f aca="false">((BD$121-$H$4)/1000)*IF($C$13=0,$N$20,$N$37)*(($C$8/70)^$X$37)*IF($C$13=1,$AE$37,IF($C$13=2,$AF$37,IF($C$13=3,$AG$37,1)))</f>
        <v>8026.68906</v>
      </c>
      <c r="BE131" s="1065" t="n">
        <f aca="false">((BE$121-$H$4)/1000)*IF($C$13=0,$N$20,$N$37)*(($C$8/70)^$X$37)*IF($C$13=1,$AE$37,IF($C$13=2,$AF$37,IF($C$13=3,$AG$37,1)))</f>
        <v>8184.07512</v>
      </c>
      <c r="BF131" s="1065" t="n">
        <f aca="false">((BF$121-$H$4)/1000)*IF($C$13=0,$N$20,$N$37)*(($C$8/70)^$X$37)*IF($C$13=1,$AE$37,IF($C$13=2,$AF$37,IF($C$13=3,$AG$37,1)))</f>
        <v>8341.46118</v>
      </c>
      <c r="BG131" s="1"/>
      <c r="BH131" s="1"/>
      <c r="BJ131" s="683" t="e">
        <f aca="false">J135/J131</f>
        <v>#DIV/0!</v>
      </c>
      <c r="BK131" s="683" t="e">
        <f aca="false">K135/K131</f>
        <v>#DIV/0!</v>
      </c>
      <c r="BL131" s="683" t="n">
        <f aca="false">L135/L131</f>
        <v>1.05224282252189</v>
      </c>
      <c r="BM131" s="683" t="n">
        <f aca="false">M135/M131</f>
        <v>1.05224282252189</v>
      </c>
      <c r="BN131" s="683" t="n">
        <f aca="false">N135/N131</f>
        <v>1.05224282252189</v>
      </c>
      <c r="BO131" s="683" t="n">
        <f aca="false">O135/O131</f>
        <v>1.05224282252189</v>
      </c>
      <c r="BP131" s="683" t="n">
        <f aca="false">P135/P131</f>
        <v>1.05224282252189</v>
      </c>
      <c r="BQ131" s="683" t="n">
        <f aca="false">Q135/Q131</f>
        <v>1.05224282252189</v>
      </c>
      <c r="BR131" s="683" t="n">
        <f aca="false">R135/R131</f>
        <v>1.05224282252189</v>
      </c>
      <c r="BS131" s="683" t="n">
        <f aca="false">S135/S131</f>
        <v>1.05224282252189</v>
      </c>
      <c r="BT131" s="683" t="n">
        <f aca="false">T135/T131</f>
        <v>1.05224282252189</v>
      </c>
      <c r="BU131" s="683" t="n">
        <f aca="false">U135/U131</f>
        <v>1.05224282252189</v>
      </c>
      <c r="BV131" s="683" t="n">
        <f aca="false">V135/V131</f>
        <v>1.05224282252189</v>
      </c>
      <c r="BW131" s="683" t="n">
        <f aca="false">W135/W131</f>
        <v>1.05224282252189</v>
      </c>
      <c r="BX131" s="683" t="n">
        <f aca="false">X135/X131</f>
        <v>1.05224282252189</v>
      </c>
      <c r="BY131" s="683" t="n">
        <f aca="false">Y135/Y131</f>
        <v>1.05224282252189</v>
      </c>
      <c r="BZ131" s="683" t="n">
        <f aca="false">Z135/Z131</f>
        <v>1.05224282252189</v>
      </c>
      <c r="CA131" s="683" t="n">
        <f aca="false">AA135/AA131</f>
        <v>1.05224282252189</v>
      </c>
      <c r="CB131" s="683" t="n">
        <f aca="false">AB135/AB131</f>
        <v>1.05224282252189</v>
      </c>
      <c r="CC131" s="683" t="n">
        <f aca="false">AC135/AC131</f>
        <v>1.05224282252189</v>
      </c>
      <c r="CD131" s="683" t="n">
        <f aca="false">AD135/AD131</f>
        <v>1.05224282252189</v>
      </c>
      <c r="CE131" s="683" t="n">
        <f aca="false">AE135/AE131</f>
        <v>1.05224282252189</v>
      </c>
      <c r="CF131" s="683" t="n">
        <f aca="false">AF135/AF131</f>
        <v>1.05224282252189</v>
      </c>
      <c r="CG131" s="683" t="n">
        <f aca="false">AG135/AG131</f>
        <v>1.05224282252189</v>
      </c>
      <c r="CH131" s="683" t="n">
        <f aca="false">AH135/AH131</f>
        <v>1.05224282252189</v>
      </c>
      <c r="CI131" s="683" t="n">
        <f aca="false">AI135/AI131</f>
        <v>1.05224282252189</v>
      </c>
      <c r="CJ131" s="683" t="n">
        <f aca="false">AJ135/AJ131</f>
        <v>1.05224282252189</v>
      </c>
      <c r="CK131" s="683" t="n">
        <f aca="false">AK135/AK131</f>
        <v>1.05224282252189</v>
      </c>
      <c r="CL131" s="683" t="n">
        <f aca="false">AL135/AL131</f>
        <v>1.05224282252189</v>
      </c>
      <c r="CM131" s="683" t="n">
        <f aca="false">AM135/AM131</f>
        <v>1.05224282252189</v>
      </c>
      <c r="CN131" s="683" t="n">
        <f aca="false">AN135/AN131</f>
        <v>1.05224282252189</v>
      </c>
      <c r="CO131" s="683" t="n">
        <f aca="false">AO135/AO131</f>
        <v>1.05224282252189</v>
      </c>
      <c r="CP131" s="683" t="n">
        <f aca="false">AP135/AP131</f>
        <v>1.05224282252189</v>
      </c>
      <c r="CQ131" s="683" t="n">
        <f aca="false">AQ135/AQ131</f>
        <v>1.05224282252189</v>
      </c>
      <c r="CR131" s="683" t="n">
        <f aca="false">AR135/AR131</f>
        <v>1.05224282252189</v>
      </c>
      <c r="CS131" s="683" t="n">
        <f aca="false">AS135/AS131</f>
        <v>1.05224282252189</v>
      </c>
      <c r="CT131" s="683" t="n">
        <f aca="false">AT135/AT131</f>
        <v>1.05224282252189</v>
      </c>
      <c r="CU131" s="683" t="n">
        <f aca="false">AU135/AU131</f>
        <v>1.05224282252189</v>
      </c>
      <c r="CV131" s="683" t="n">
        <f aca="false">AV135/AV131</f>
        <v>1.05224282252189</v>
      </c>
      <c r="CW131" s="683" t="n">
        <f aca="false">AW135/AW131</f>
        <v>1.05224282252189</v>
      </c>
      <c r="CX131" s="683" t="n">
        <f aca="false">AX135/AX131</f>
        <v>1.05224282252189</v>
      </c>
      <c r="CY131" s="683" t="n">
        <f aca="false">AY135/AY131</f>
        <v>1.05224282252189</v>
      </c>
      <c r="CZ131" s="683" t="n">
        <f aca="false">AZ135/AZ131</f>
        <v>1.05224282252189</v>
      </c>
      <c r="DA131" s="683" t="n">
        <f aca="false">BA135/BA131</f>
        <v>1.05224282252189</v>
      </c>
      <c r="DB131" s="683" t="n">
        <f aca="false">BB135/BB131</f>
        <v>1.05224282252189</v>
      </c>
      <c r="DC131" s="683" t="n">
        <f aca="false">BC135/BC131</f>
        <v>1.05224282252189</v>
      </c>
      <c r="DD131" s="683" t="n">
        <f aca="false">BD135/BD131</f>
        <v>1.05224282252189</v>
      </c>
      <c r="DE131" s="683" t="n">
        <f aca="false">BE135/BE131</f>
        <v>1.05224282252189</v>
      </c>
      <c r="DF131" s="683" t="n">
        <f aca="false">BF135/BF131</f>
        <v>1.05224282252189</v>
      </c>
    </row>
    <row r="132" customFormat="false" ht="15" hidden="false" customHeight="false" outlineLevel="0" collapsed="false">
      <c r="A132" s="1041"/>
      <c r="B132" s="1063" t="s">
        <v>422</v>
      </c>
      <c r="C132" s="1063"/>
      <c r="D132" s="1064"/>
      <c r="E132" s="1064"/>
      <c r="F132" s="1064"/>
      <c r="G132" s="1064"/>
      <c r="H132" s="1064"/>
      <c r="I132" s="1064"/>
      <c r="J132" s="1065"/>
      <c r="K132" s="1065"/>
      <c r="L132" s="1065" t="n">
        <f aca="false">((L$121-$H$4)/1000)*IF($C$13=0,$P$20,$P$37)*(($C$8/70)^$Z$37)*IF($C$13=1,$AE$37,IF($C$13=2,$AF$37,IF($C$13=3,$AG$37,1)))</f>
        <v>1536.67878</v>
      </c>
      <c r="M132" s="1065" t="n">
        <f aca="false">((M$121-$H$4)/1000)*IF($C$13=0,$P$20,$P$37)*(($C$8/70)^$Z$37)*IF($C$13=1,$AE$37,IF($C$13=2,$AF$37,IF($C$13=3,$AG$37,1)))</f>
        <v>1756.20432</v>
      </c>
      <c r="N132" s="1065" t="n">
        <f aca="false">((N$121-$H$4)/1000)*IF($C$13=0,$P$20,$P$37)*(($C$8/70)^$Z$37)*IF($C$13=1,$AE$37,IF($C$13=2,$AF$37,IF($C$13=3,$AG$37,1)))</f>
        <v>1975.72986</v>
      </c>
      <c r="O132" s="1065" t="n">
        <f aca="false">((O$121-$H$4)/1000)*IF($C$13=0,$P$20,$P$37)*(($C$8/70)^$Z$37)*IF($C$13=1,$AE$37,IF($C$13=2,$AF$37,IF($C$13=3,$AG$37,1)))</f>
        <v>2195.2554</v>
      </c>
      <c r="P132" s="1065" t="n">
        <f aca="false">((P$121-$H$4)/1000)*IF($C$13=0,$P$20,$P$37)*(($C$8/70)^$Z$37)*IF($C$13=1,$AE$37,IF($C$13=2,$AF$37,IF($C$13=3,$AG$37,1)))</f>
        <v>2414.78094</v>
      </c>
      <c r="Q132" s="1065" t="n">
        <f aca="false">((Q$121-$H$4)/1000)*IF($C$13=0,$P$20,$P$37)*(($C$8/70)^$Z$37)*IF($C$13=1,$AE$37,IF($C$13=2,$AF$37,IF($C$13=3,$AG$37,1)))</f>
        <v>2634.30648</v>
      </c>
      <c r="R132" s="1065" t="n">
        <f aca="false">((R$121-$H$4)/1000)*IF($C$13=0,$P$20,$P$37)*(($C$8/70)^$Z$37)*IF($C$13=1,$AE$37,IF($C$13=2,$AF$37,IF($C$13=3,$AG$37,1)))</f>
        <v>2853.83202</v>
      </c>
      <c r="S132" s="1065" t="n">
        <f aca="false">((S$121-$H$4)/1000)*IF($C$13=0,$P$20,$P$37)*(($C$8/70)^$Z$37)*IF($C$13=1,$AE$37,IF($C$13=2,$AF$37,IF($C$13=3,$AG$37,1)))</f>
        <v>3073.35756</v>
      </c>
      <c r="T132" s="1065" t="n">
        <f aca="false">((T$121-$H$4)/1000)*IF($C$13=0,$P$20,$P$37)*(($C$8/70)^$Z$37)*IF($C$13=1,$AE$37,IF($C$13=2,$AF$37,IF($C$13=3,$AG$37,1)))</f>
        <v>3292.8831</v>
      </c>
      <c r="U132" s="1065" t="n">
        <f aca="false">((U$121-$H$4)/1000)*IF($C$13=0,$P$20,$P$37)*(($C$8/70)^$Z$37)*IF($C$13=1,$AE$37,IF($C$13=2,$AF$37,IF($C$13=3,$AG$37,1)))</f>
        <v>3512.40864</v>
      </c>
      <c r="V132" s="1065" t="n">
        <f aca="false">((V$121-$H$4)/1000)*IF($C$13=0,$P$20,$P$37)*(($C$8/70)^$Z$37)*IF($C$13=1,$AE$37,IF($C$13=2,$AF$37,IF($C$13=3,$AG$37,1)))</f>
        <v>3731.93418</v>
      </c>
      <c r="W132" s="1065" t="n">
        <f aca="false">((W$121-$H$4)/1000)*IF($C$13=0,$P$20,$P$37)*(($C$8/70)^$Z$37)*IF($C$13=1,$AE$37,IF($C$13=2,$AF$37,IF($C$13=3,$AG$37,1)))</f>
        <v>3951.45972</v>
      </c>
      <c r="X132" s="1065" t="n">
        <f aca="false">((X$121-$H$4)/1000)*IF($C$13=0,$P$20,$P$37)*(($C$8/70)^$Z$37)*IF($C$13=1,$AE$37,IF($C$13=2,$AF$37,IF($C$13=3,$AG$37,1)))</f>
        <v>4170.98526</v>
      </c>
      <c r="Y132" s="1065" t="n">
        <f aca="false">((Y$121-$H$4)/1000)*IF($C$13=0,$P$20,$P$37)*(($C$8/70)^$Z$37)*IF($C$13=1,$AE$37,IF($C$13=2,$AF$37,IF($C$13=3,$AG$37,1)))</f>
        <v>4390.5108</v>
      </c>
      <c r="Z132" s="1065" t="n">
        <f aca="false">((Z$121-$H$4)/1000)*IF($C$13=0,$P$20,$P$37)*(($C$8/70)^$Z$37)*IF($C$13=1,$AE$37,IF($C$13=2,$AF$37,IF($C$13=3,$AG$37,1)))</f>
        <v>4610.03634</v>
      </c>
      <c r="AA132" s="1065" t="n">
        <f aca="false">((AA$121-$H$4)/1000)*IF($C$13=0,$P$20,$P$37)*(($C$8/70)^$Z$37)*IF($C$13=1,$AE$37,IF($C$13=2,$AF$37,IF($C$13=3,$AG$37,1)))</f>
        <v>4829.56188</v>
      </c>
      <c r="AB132" s="1065" t="n">
        <f aca="false">((AB$121-$H$4)/1000)*IF($C$13=0,$P$20,$P$37)*(($C$8/70)^$Z$37)*IF($C$13=1,$AE$37,IF($C$13=2,$AF$37,IF($C$13=3,$AG$37,1)))</f>
        <v>5049.08742</v>
      </c>
      <c r="AC132" s="1065" t="n">
        <f aca="false">((AC$121-$H$4)/1000)*IF($C$13=0,$P$20,$P$37)*(($C$8/70)^$Z$37)*IF($C$13=1,$AE$37,IF($C$13=2,$AF$37,IF($C$13=3,$AG$37,1)))</f>
        <v>5268.61296</v>
      </c>
      <c r="AD132" s="1065" t="n">
        <f aca="false">((AD$121-$H$4)/1000)*IF($C$13=0,$P$20,$P$37)*(($C$8/70)^$Z$37)*IF($C$13=1,$AE$37,IF($C$13=2,$AF$37,IF($C$13=3,$AG$37,1)))</f>
        <v>5488.1385</v>
      </c>
      <c r="AE132" s="1065" t="n">
        <f aca="false">((AE$121-$H$4)/1000)*IF($C$13=0,$P$20,$P$37)*(($C$8/70)^$Z$37)*IF($C$13=1,$AE$37,IF($C$13=2,$AF$37,IF($C$13=3,$AG$37,1)))</f>
        <v>5707.66404</v>
      </c>
      <c r="AF132" s="1065" t="n">
        <f aca="false">((AF$121-$H$4)/1000)*IF($C$13=0,$P$20,$P$37)*(($C$8/70)^$Z$37)*IF($C$13=1,$AE$37,IF($C$13=2,$AF$37,IF($C$13=3,$AG$37,1)))</f>
        <v>5927.18958</v>
      </c>
      <c r="AG132" s="1065" t="n">
        <f aca="false">((AG$121-$H$4)/1000)*IF($C$13=0,$P$20,$P$37)*(($C$8/70)^$Z$37)*IF($C$13=1,$AE$37,IF($C$13=2,$AF$37,IF($C$13=3,$AG$37,1)))</f>
        <v>6146.71512</v>
      </c>
      <c r="AH132" s="1065" t="n">
        <f aca="false">((AH$121-$H$4)/1000)*IF($C$13=0,$P$20,$P$37)*(($C$8/70)^$Z$37)*IF($C$13=1,$AE$37,IF($C$13=2,$AF$37,IF($C$13=3,$AG$37,1)))</f>
        <v>6366.24066</v>
      </c>
      <c r="AI132" s="1065" t="n">
        <f aca="false">((AI$121-$H$4)/1000)*IF($C$13=0,$P$20,$P$37)*(($C$8/70)^$Z$37)*IF($C$13=1,$AE$37,IF($C$13=2,$AF$37,IF($C$13=3,$AG$37,1)))</f>
        <v>6585.7662</v>
      </c>
      <c r="AJ132" s="1065" t="n">
        <f aca="false">((AJ$121-$H$4)/1000)*IF($C$13=0,$P$20,$P$37)*(($C$8/70)^$Z$37)*IF($C$13=1,$AE$37,IF($C$13=2,$AF$37,IF($C$13=3,$AG$37,1)))</f>
        <v>6805.29174</v>
      </c>
      <c r="AK132" s="1065" t="n">
        <f aca="false">((AK$121-$H$4)/1000)*IF($C$13=0,$P$20,$P$37)*(($C$8/70)^$Z$37)*IF($C$13=1,$AE$37,IF($C$13=2,$AF$37,IF($C$13=3,$AG$37,1)))</f>
        <v>7024.81728</v>
      </c>
      <c r="AL132" s="1065" t="n">
        <f aca="false">((AL$121-$H$4)/1000)*IF($C$13=0,$P$20,$P$37)*(($C$8/70)^$Z$37)*IF($C$13=1,$AE$37,IF($C$13=2,$AF$37,IF($C$13=3,$AG$37,1)))</f>
        <v>7244.34282</v>
      </c>
      <c r="AM132" s="1065" t="n">
        <f aca="false">((AM$121-$H$4)/1000)*IF($C$13=0,$P$20,$P$37)*(($C$8/70)^$Z$37)*IF($C$13=1,$AE$37,IF($C$13=2,$AF$37,IF($C$13=3,$AG$37,1)))</f>
        <v>7463.86836</v>
      </c>
      <c r="AN132" s="1065" t="n">
        <f aca="false">((AN$121-$H$4)/1000)*IF($C$13=0,$P$20,$P$37)*(($C$8/70)^$Z$37)*IF($C$13=1,$AE$37,IF($C$13=2,$AF$37,IF($C$13=3,$AG$37,1)))</f>
        <v>7683.3939</v>
      </c>
      <c r="AO132" s="1065" t="n">
        <f aca="false">((AO$121-$H$4)/1000)*IF($C$13=0,$P$20,$P$37)*(($C$8/70)^$Z$37)*IF($C$13=1,$AE$37,IF($C$13=2,$AF$37,IF($C$13=3,$AG$37,1)))</f>
        <v>7902.91944</v>
      </c>
      <c r="AP132" s="1065" t="n">
        <f aca="false">((AP$121-$H$4)/1000)*IF($C$13=0,$P$20,$P$37)*(($C$8/70)^$Z$37)*IF($C$13=1,$AE$37,IF($C$13=2,$AF$37,IF($C$13=3,$AG$37,1)))</f>
        <v>8122.44498</v>
      </c>
      <c r="AQ132" s="1065" t="n">
        <f aca="false">((AQ$121-$H$4)/1000)*IF($C$13=0,$P$20,$P$37)*(($C$8/70)^$Z$37)*IF($C$13=1,$AE$37,IF($C$13=2,$AF$37,IF($C$13=3,$AG$37,1)))</f>
        <v>8341.97052</v>
      </c>
      <c r="AR132" s="1065" t="n">
        <f aca="false">((AR$121-$H$4)/1000)*IF($C$13=0,$P$20,$P$37)*(($C$8/70)^$Z$37)*IF($C$13=1,$AE$37,IF($C$13=2,$AF$37,IF($C$13=3,$AG$37,1)))</f>
        <v>8561.49606</v>
      </c>
      <c r="AS132" s="1065" t="n">
        <f aca="false">((AS$121-$H$4)/1000)*IF($C$13=0,$P$20,$P$37)*(($C$8/70)^$Z$37)*IF($C$13=1,$AE$37,IF($C$13=2,$AF$37,IF($C$13=3,$AG$37,1)))</f>
        <v>8781.0216</v>
      </c>
      <c r="AT132" s="1065" t="n">
        <f aca="false">((AT$121-$H$4)/1000)*IF($C$13=0,$P$20,$P$37)*(($C$8/70)^$Z$37)*IF($C$13=1,$AE$37,IF($C$13=2,$AF$37,IF($C$13=3,$AG$37,1)))</f>
        <v>9000.54714</v>
      </c>
      <c r="AU132" s="1065" t="n">
        <f aca="false">((AU$121-$H$4)/1000)*IF($C$13=0,$P$20,$P$37)*(($C$8/70)^$Z$37)*IF($C$13=1,$AE$37,IF($C$13=2,$AF$37,IF($C$13=3,$AG$37,1)))</f>
        <v>9220.07268</v>
      </c>
      <c r="AV132" s="1065" t="n">
        <f aca="false">((AV$121-$H$4)/1000)*IF($C$13=0,$P$20,$P$37)*(($C$8/70)^$Z$37)*IF($C$13=1,$AE$37,IF($C$13=2,$AF$37,IF($C$13=3,$AG$37,1)))</f>
        <v>9439.59822</v>
      </c>
      <c r="AW132" s="1065" t="n">
        <f aca="false">((AW$121-$H$4)/1000)*IF($C$13=0,$P$20,$P$37)*(($C$8/70)^$Z$37)*IF($C$13=1,$AE$37,IF($C$13=2,$AF$37,IF($C$13=3,$AG$37,1)))</f>
        <v>9659.12376</v>
      </c>
      <c r="AX132" s="1065" t="n">
        <f aca="false">((AX$121-$H$4)/1000)*IF($C$13=0,$P$20,$P$37)*(($C$8/70)^$Z$37)*IF($C$13=1,$AE$37,IF($C$13=2,$AF$37,IF($C$13=3,$AG$37,1)))</f>
        <v>9878.6493</v>
      </c>
      <c r="AY132" s="1065" t="n">
        <f aca="false">((AY$121-$H$4)/1000)*IF($C$13=0,$P$20,$P$37)*(($C$8/70)^$Z$37)*IF($C$13=1,$AE$37,IF($C$13=2,$AF$37,IF($C$13=3,$AG$37,1)))</f>
        <v>10098.17484</v>
      </c>
      <c r="AZ132" s="1065" t="n">
        <f aca="false">((AZ$121-$H$4)/1000)*IF($C$13=0,$P$20,$P$37)*(($C$8/70)^$Z$37)*IF($C$13=1,$AE$37,IF($C$13=2,$AF$37,IF($C$13=3,$AG$37,1)))</f>
        <v>10317.70038</v>
      </c>
      <c r="BA132" s="1065" t="n">
        <f aca="false">((BA$121-$H$4)/1000)*IF($C$13=0,$P$20,$P$37)*(($C$8/70)^$Z$37)*IF($C$13=1,$AE$37,IF($C$13=2,$AF$37,IF($C$13=3,$AG$37,1)))</f>
        <v>10537.22592</v>
      </c>
      <c r="BB132" s="1065" t="n">
        <f aca="false">((BB$121-$H$4)/1000)*IF($C$13=0,$P$20,$P$37)*(($C$8/70)^$Z$37)*IF($C$13=1,$AE$37,IF($C$13=2,$AF$37,IF($C$13=3,$AG$37,1)))</f>
        <v>10756.75146</v>
      </c>
      <c r="BC132" s="1065" t="n">
        <f aca="false">((BC$121-$H$4)/1000)*IF($C$13=0,$P$20,$P$37)*(($C$8/70)^$Z$37)*IF($C$13=1,$AE$37,IF($C$13=2,$AF$37,IF($C$13=3,$AG$37,1)))</f>
        <v>10976.277</v>
      </c>
      <c r="BD132" s="1065" t="n">
        <f aca="false">((BD$121-$H$4)/1000)*IF($C$13=0,$P$20,$P$37)*(($C$8/70)^$Z$37)*IF($C$13=1,$AE$37,IF($C$13=2,$AF$37,IF($C$13=3,$AG$37,1)))</f>
        <v>11195.80254</v>
      </c>
      <c r="BE132" s="1065" t="n">
        <f aca="false">((BE$121-$H$4)/1000)*IF($C$13=0,$P$20,$P$37)*(($C$8/70)^$Z$37)*IF($C$13=1,$AE$37,IF($C$13=2,$AF$37,IF($C$13=3,$AG$37,1)))</f>
        <v>11415.32808</v>
      </c>
      <c r="BF132" s="1065" t="n">
        <f aca="false">((BF$121-$H$4)/1000)*IF($C$13=0,$P$20,$P$37)*(($C$8/70)^$Z$37)*IF($C$13=1,$AE$37,IF($C$13=2,$AF$37,IF($C$13=3,$AG$37,1)))</f>
        <v>11634.85362</v>
      </c>
      <c r="BG132" s="1"/>
      <c r="BH132" s="1"/>
      <c r="BJ132" s="683" t="e">
        <f aca="false">J136/J132</f>
        <v>#DIV/0!</v>
      </c>
      <c r="BK132" s="683" t="e">
        <f aca="false">K136/K132</f>
        <v>#DIV/0!</v>
      </c>
      <c r="BL132" s="683" t="n">
        <f aca="false">L136/L132</f>
        <v>1.01047452390443</v>
      </c>
      <c r="BM132" s="683" t="n">
        <f aca="false">M136/M132</f>
        <v>1.01047452390443</v>
      </c>
      <c r="BN132" s="683" t="n">
        <f aca="false">N136/N132</f>
        <v>1.01047452390443</v>
      </c>
      <c r="BO132" s="683" t="n">
        <f aca="false">O136/O132</f>
        <v>1.01047452390443</v>
      </c>
      <c r="BP132" s="683" t="n">
        <f aca="false">P136/P132</f>
        <v>1.01047452390443</v>
      </c>
      <c r="BQ132" s="683" t="n">
        <f aca="false">Q136/Q132</f>
        <v>1.01047452390443</v>
      </c>
      <c r="BR132" s="683" t="n">
        <f aca="false">R136/R132</f>
        <v>1.01047452390443</v>
      </c>
      <c r="BS132" s="683" t="n">
        <f aca="false">S136/S132</f>
        <v>1.01047452390443</v>
      </c>
      <c r="BT132" s="683" t="n">
        <f aca="false">T136/T132</f>
        <v>1.01047452390443</v>
      </c>
      <c r="BU132" s="683" t="n">
        <f aca="false">U136/U132</f>
        <v>1.01047452390443</v>
      </c>
      <c r="BV132" s="683" t="n">
        <f aca="false">V136/V132</f>
        <v>1.01047452390443</v>
      </c>
      <c r="BW132" s="683" t="n">
        <f aca="false">W136/W132</f>
        <v>1.01047452390443</v>
      </c>
      <c r="BX132" s="683" t="n">
        <f aca="false">X136/X132</f>
        <v>1.01047452390443</v>
      </c>
      <c r="BY132" s="683" t="n">
        <f aca="false">Y136/Y132</f>
        <v>1.01047452390443</v>
      </c>
      <c r="BZ132" s="683" t="n">
        <f aca="false">Z136/Z132</f>
        <v>1.01047452390443</v>
      </c>
      <c r="CA132" s="683" t="n">
        <f aca="false">AA136/AA132</f>
        <v>1.01047452390443</v>
      </c>
      <c r="CB132" s="683" t="n">
        <f aca="false">AB136/AB132</f>
        <v>1.01047452390443</v>
      </c>
      <c r="CC132" s="683" t="n">
        <f aca="false">AC136/AC132</f>
        <v>1.01047452390443</v>
      </c>
      <c r="CD132" s="683" t="n">
        <f aca="false">AD136/AD132</f>
        <v>1.01047452390443</v>
      </c>
      <c r="CE132" s="683" t="n">
        <f aca="false">AE136/AE132</f>
        <v>1.01047452390443</v>
      </c>
      <c r="CF132" s="683" t="n">
        <f aca="false">AF136/AF132</f>
        <v>1.01047452390443</v>
      </c>
      <c r="CG132" s="683" t="n">
        <f aca="false">AG136/AG132</f>
        <v>1.01047452390443</v>
      </c>
      <c r="CH132" s="683" t="n">
        <f aca="false">AH136/AH132</f>
        <v>1.01047452390443</v>
      </c>
      <c r="CI132" s="683" t="n">
        <f aca="false">AI136/AI132</f>
        <v>1.01047452390443</v>
      </c>
      <c r="CJ132" s="683" t="n">
        <f aca="false">AJ136/AJ132</f>
        <v>1.01047452390443</v>
      </c>
      <c r="CK132" s="683" t="n">
        <f aca="false">AK136/AK132</f>
        <v>1.01047452390443</v>
      </c>
      <c r="CL132" s="683" t="n">
        <f aca="false">AL136/AL132</f>
        <v>1.01047452390443</v>
      </c>
      <c r="CM132" s="683" t="n">
        <f aca="false">AM136/AM132</f>
        <v>1.01047452390443</v>
      </c>
      <c r="CN132" s="683" t="n">
        <f aca="false">AN136/AN132</f>
        <v>1.01047452390443</v>
      </c>
      <c r="CO132" s="683" t="n">
        <f aca="false">AO136/AO132</f>
        <v>1.01047452390443</v>
      </c>
      <c r="CP132" s="683" t="n">
        <f aca="false">AP136/AP132</f>
        <v>1.01047452390443</v>
      </c>
      <c r="CQ132" s="683" t="n">
        <f aca="false">AQ136/AQ132</f>
        <v>1.01047452390443</v>
      </c>
      <c r="CR132" s="683" t="n">
        <f aca="false">AR136/AR132</f>
        <v>1.01047452390443</v>
      </c>
      <c r="CS132" s="683" t="n">
        <f aca="false">AS136/AS132</f>
        <v>1.01047452390443</v>
      </c>
      <c r="CT132" s="683" t="n">
        <f aca="false">AT136/AT132</f>
        <v>1.01047452390443</v>
      </c>
      <c r="CU132" s="683" t="n">
        <f aca="false">AU136/AU132</f>
        <v>1.01047452390443</v>
      </c>
      <c r="CV132" s="683" t="n">
        <f aca="false">AV136/AV132</f>
        <v>1.01047452390443</v>
      </c>
      <c r="CW132" s="683" t="n">
        <f aca="false">AW136/AW132</f>
        <v>1.01047452390443</v>
      </c>
      <c r="CX132" s="683" t="n">
        <f aca="false">AX136/AX132</f>
        <v>1.01047452390443</v>
      </c>
      <c r="CY132" s="683" t="n">
        <f aca="false">AY136/AY132</f>
        <v>1.01047452390443</v>
      </c>
      <c r="CZ132" s="683" t="n">
        <f aca="false">AZ136/AZ132</f>
        <v>1.01047452390443</v>
      </c>
      <c r="DA132" s="683" t="n">
        <f aca="false">BA136/BA132</f>
        <v>1.01047452390443</v>
      </c>
      <c r="DB132" s="683" t="n">
        <f aca="false">BB136/BB132</f>
        <v>1.01047452390443</v>
      </c>
      <c r="DC132" s="683" t="n">
        <f aca="false">BC136/BC132</f>
        <v>1.01047452390443</v>
      </c>
      <c r="DD132" s="683" t="n">
        <f aca="false">BD136/BD132</f>
        <v>1.01047452390443</v>
      </c>
      <c r="DE132" s="683" t="n">
        <f aca="false">BE136/BE132</f>
        <v>1.01047452390443</v>
      </c>
      <c r="DF132" s="683" t="n">
        <f aca="false">BF136/BF132</f>
        <v>1.01047452390443</v>
      </c>
    </row>
    <row r="133" customFormat="false" ht="15.75" hidden="false" customHeight="false" outlineLevel="0" collapsed="false">
      <c r="A133" s="1041"/>
      <c r="B133" s="1066" t="s">
        <v>423</v>
      </c>
      <c r="C133" s="1066"/>
      <c r="D133" s="1067"/>
      <c r="E133" s="1067"/>
      <c r="F133" s="1067"/>
      <c r="G133" s="1067"/>
      <c r="H133" s="1067"/>
      <c r="I133" s="1067"/>
      <c r="J133" s="1068"/>
      <c r="K133" s="1068"/>
      <c r="L133" s="1068" t="n">
        <f aca="false">((L$121-$H$4)/1000)*IF($C$13=0,$Q$20,$Q$37)*(($C$8/70)^$AA$37)*IF($C$13=1,$AE$37,IF($C$13=2,$AF$37,IF($C$13=3,$AG$37,1)))</f>
        <v>1650.77094</v>
      </c>
      <c r="M133" s="1068" t="n">
        <f aca="false">((M$121-$H$4)/1000)*IF($C$13=0,$Q$20,$Q$37)*(($C$8/70)^$AA$37)*IF($C$13=1,$AE$37,IF($C$13=2,$AF$37,IF($C$13=3,$AG$37,1)))</f>
        <v>1886.59536</v>
      </c>
      <c r="N133" s="1068" t="n">
        <f aca="false">((N$121-$H$4)/1000)*IF($C$13=0,$Q$20,$Q$37)*(($C$8/70)^$AA$37)*IF($C$13=1,$AE$37,IF($C$13=2,$AF$37,IF($C$13=3,$AG$37,1)))</f>
        <v>2122.41978</v>
      </c>
      <c r="O133" s="1068" t="n">
        <f aca="false">((O$121-$H$4)/1000)*IF($C$13=0,$Q$20,$Q$37)*(($C$8/70)^$AA$37)*IF($C$13=1,$AE$37,IF($C$13=2,$AF$37,IF($C$13=3,$AG$37,1)))</f>
        <v>2358.2442</v>
      </c>
      <c r="P133" s="1068" t="n">
        <f aca="false">((P$121-$H$4)/1000)*IF($C$13=0,$Q$20,$Q$37)*(($C$8/70)^$AA$37)*IF($C$13=1,$AE$37,IF($C$13=2,$AF$37,IF($C$13=3,$AG$37,1)))</f>
        <v>2594.06862</v>
      </c>
      <c r="Q133" s="1068" t="n">
        <f aca="false">((Q$121-$H$4)/1000)*IF($C$13=0,$Q$20,$Q$37)*(($C$8/70)^$AA$37)*IF($C$13=1,$AE$37,IF($C$13=2,$AF$37,IF($C$13=3,$AG$37,1)))</f>
        <v>2829.89304</v>
      </c>
      <c r="R133" s="1068" t="n">
        <f aca="false">((R$121-$H$4)/1000)*IF($C$13=0,$Q$20,$Q$37)*(($C$8/70)^$AA$37)*IF($C$13=1,$AE$37,IF($C$13=2,$AF$37,IF($C$13=3,$AG$37,1)))</f>
        <v>3065.71746</v>
      </c>
      <c r="S133" s="1068" t="n">
        <f aca="false">((S$121-$H$4)/1000)*IF($C$13=0,$Q$20,$Q$37)*(($C$8/70)^$AA$37)*IF($C$13=1,$AE$37,IF($C$13=2,$AF$37,IF($C$13=3,$AG$37,1)))</f>
        <v>3301.54188</v>
      </c>
      <c r="T133" s="1068" t="n">
        <f aca="false">((T$121-$H$4)/1000)*IF($C$13=0,$Q$20,$Q$37)*(($C$8/70)^$AA$37)*IF($C$13=1,$AE$37,IF($C$13=2,$AF$37,IF($C$13=3,$AG$37,1)))</f>
        <v>3537.3663</v>
      </c>
      <c r="U133" s="1068" t="n">
        <f aca="false">((U$121-$H$4)/1000)*IF($C$13=0,$Q$20,$Q$37)*(($C$8/70)^$AA$37)*IF($C$13=1,$AE$37,IF($C$13=2,$AF$37,IF($C$13=3,$AG$37,1)))</f>
        <v>3773.19072</v>
      </c>
      <c r="V133" s="1068" t="n">
        <f aca="false">((V$121-$H$4)/1000)*IF($C$13=0,$Q$20,$Q$37)*(($C$8/70)^$AA$37)*IF($C$13=1,$AE$37,IF($C$13=2,$AF$37,IF($C$13=3,$AG$37,1)))</f>
        <v>4009.01514</v>
      </c>
      <c r="W133" s="1068" t="n">
        <f aca="false">((W$121-$H$4)/1000)*IF($C$13=0,$Q$20,$Q$37)*(($C$8/70)^$AA$37)*IF($C$13=1,$AE$37,IF($C$13=2,$AF$37,IF($C$13=3,$AG$37,1)))</f>
        <v>4244.83956</v>
      </c>
      <c r="X133" s="1068" t="n">
        <f aca="false">((X$121-$H$4)/1000)*IF($C$13=0,$Q$20,$Q$37)*(($C$8/70)^$AA$37)*IF($C$13=1,$AE$37,IF($C$13=2,$AF$37,IF($C$13=3,$AG$37,1)))</f>
        <v>4480.66398</v>
      </c>
      <c r="Y133" s="1068" t="n">
        <f aca="false">((Y$121-$H$4)/1000)*IF($C$13=0,$Q$20,$Q$37)*(($C$8/70)^$AA$37)*IF($C$13=1,$AE$37,IF($C$13=2,$AF$37,IF($C$13=3,$AG$37,1)))</f>
        <v>4716.4884</v>
      </c>
      <c r="Z133" s="1068" t="n">
        <f aca="false">((Z$121-$H$4)/1000)*IF($C$13=0,$Q$20,$Q$37)*(($C$8/70)^$AA$37)*IF($C$13=1,$AE$37,IF($C$13=2,$AF$37,IF($C$13=3,$AG$37,1)))</f>
        <v>4952.31282</v>
      </c>
      <c r="AA133" s="1068" t="n">
        <f aca="false">((AA$121-$H$4)/1000)*IF($C$13=0,$Q$20,$Q$37)*(($C$8/70)^$AA$37)*IF($C$13=1,$AE$37,IF($C$13=2,$AF$37,IF($C$13=3,$AG$37,1)))</f>
        <v>5188.13724</v>
      </c>
      <c r="AB133" s="1068" t="n">
        <f aca="false">((AB$121-$H$4)/1000)*IF($C$13=0,$Q$20,$Q$37)*(($C$8/70)^$AA$37)*IF($C$13=1,$AE$37,IF($C$13=2,$AF$37,IF($C$13=3,$AG$37,1)))</f>
        <v>5423.96166</v>
      </c>
      <c r="AC133" s="1068" t="n">
        <f aca="false">((AC$121-$H$4)/1000)*IF($C$13=0,$Q$20,$Q$37)*(($C$8/70)^$AA$37)*IF($C$13=1,$AE$37,IF($C$13=2,$AF$37,IF($C$13=3,$AG$37,1)))</f>
        <v>5659.78608</v>
      </c>
      <c r="AD133" s="1068" t="n">
        <f aca="false">((AD$121-$H$4)/1000)*IF($C$13=0,$Q$20,$Q$37)*(($C$8/70)^$AA$37)*IF($C$13=1,$AE$37,IF($C$13=2,$AF$37,IF($C$13=3,$AG$37,1)))</f>
        <v>5895.6105</v>
      </c>
      <c r="AE133" s="1068" t="n">
        <f aca="false">((AE$121-$H$4)/1000)*IF($C$13=0,$Q$20,$Q$37)*(($C$8/70)^$AA$37)*IF($C$13=1,$AE$37,IF($C$13=2,$AF$37,IF($C$13=3,$AG$37,1)))</f>
        <v>6131.43492</v>
      </c>
      <c r="AF133" s="1068" t="n">
        <f aca="false">((AF$121-$H$4)/1000)*IF($C$13=0,$Q$20,$Q$37)*(($C$8/70)^$AA$37)*IF($C$13=1,$AE$37,IF($C$13=2,$AF$37,IF($C$13=3,$AG$37,1)))</f>
        <v>6367.25934</v>
      </c>
      <c r="AG133" s="1068" t="n">
        <f aca="false">((AG$121-$H$4)/1000)*IF($C$13=0,$Q$20,$Q$37)*(($C$8/70)^$AA$37)*IF($C$13=1,$AE$37,IF($C$13=2,$AF$37,IF($C$13=3,$AG$37,1)))</f>
        <v>6603.08376</v>
      </c>
      <c r="AH133" s="1068" t="n">
        <f aca="false">((AH$121-$H$4)/1000)*IF($C$13=0,$Q$20,$Q$37)*(($C$8/70)^$AA$37)*IF($C$13=1,$AE$37,IF($C$13=2,$AF$37,IF($C$13=3,$AG$37,1)))</f>
        <v>6838.90818</v>
      </c>
      <c r="AI133" s="1068" t="n">
        <f aca="false">((AI$121-$H$4)/1000)*IF($C$13=0,$Q$20,$Q$37)*(($C$8/70)^$AA$37)*IF($C$13=1,$AE$37,IF($C$13=2,$AF$37,IF($C$13=3,$AG$37,1)))</f>
        <v>7074.7326</v>
      </c>
      <c r="AJ133" s="1068" t="n">
        <f aca="false">((AJ$121-$H$4)/1000)*IF($C$13=0,$Q$20,$Q$37)*(($C$8/70)^$AA$37)*IF($C$13=1,$AE$37,IF($C$13=2,$AF$37,IF($C$13=3,$AG$37,1)))</f>
        <v>7310.55702</v>
      </c>
      <c r="AK133" s="1068" t="n">
        <f aca="false">((AK$121-$H$4)/1000)*IF($C$13=0,$Q$20,$Q$37)*(($C$8/70)^$AA$37)*IF($C$13=1,$AE$37,IF($C$13=2,$AF$37,IF($C$13=3,$AG$37,1)))</f>
        <v>7546.38144</v>
      </c>
      <c r="AL133" s="1068" t="n">
        <f aca="false">((AL$121-$H$4)/1000)*IF($C$13=0,$Q$20,$Q$37)*(($C$8/70)^$AA$37)*IF($C$13=1,$AE$37,IF($C$13=2,$AF$37,IF($C$13=3,$AG$37,1)))</f>
        <v>7782.20586</v>
      </c>
      <c r="AM133" s="1068" t="n">
        <f aca="false">((AM$121-$H$4)/1000)*IF($C$13=0,$Q$20,$Q$37)*(($C$8/70)^$AA$37)*IF($C$13=1,$AE$37,IF($C$13=2,$AF$37,IF($C$13=3,$AG$37,1)))</f>
        <v>8018.03028</v>
      </c>
      <c r="AN133" s="1068" t="n">
        <f aca="false">((AN$121-$H$4)/1000)*IF($C$13=0,$Q$20,$Q$37)*(($C$8/70)^$AA$37)*IF($C$13=1,$AE$37,IF($C$13=2,$AF$37,IF($C$13=3,$AG$37,1)))</f>
        <v>8253.8547</v>
      </c>
      <c r="AO133" s="1068" t="n">
        <f aca="false">((AO$121-$H$4)/1000)*IF($C$13=0,$Q$20,$Q$37)*(($C$8/70)^$AA$37)*IF($C$13=1,$AE$37,IF($C$13=2,$AF$37,IF($C$13=3,$AG$37,1)))</f>
        <v>8489.67912</v>
      </c>
      <c r="AP133" s="1068" t="n">
        <f aca="false">((AP$121-$H$4)/1000)*IF($C$13=0,$Q$20,$Q$37)*(($C$8/70)^$AA$37)*IF($C$13=1,$AE$37,IF($C$13=2,$AF$37,IF($C$13=3,$AG$37,1)))</f>
        <v>8725.50354</v>
      </c>
      <c r="AQ133" s="1068" t="n">
        <f aca="false">((AQ$121-$H$4)/1000)*IF($C$13=0,$Q$20,$Q$37)*(($C$8/70)^$AA$37)*IF($C$13=1,$AE$37,IF($C$13=2,$AF$37,IF($C$13=3,$AG$37,1)))</f>
        <v>8961.32796</v>
      </c>
      <c r="AR133" s="1068" t="n">
        <f aca="false">((AR$121-$H$4)/1000)*IF($C$13=0,$Q$20,$Q$37)*(($C$8/70)^$AA$37)*IF($C$13=1,$AE$37,IF($C$13=2,$AF$37,IF($C$13=3,$AG$37,1)))</f>
        <v>9197.15238</v>
      </c>
      <c r="AS133" s="1068" t="n">
        <f aca="false">((AS$121-$H$4)/1000)*IF($C$13=0,$Q$20,$Q$37)*(($C$8/70)^$AA$37)*IF($C$13=1,$AE$37,IF($C$13=2,$AF$37,IF($C$13=3,$AG$37,1)))</f>
        <v>9432.9768</v>
      </c>
      <c r="AT133" s="1068" t="n">
        <f aca="false">((AT$121-$H$4)/1000)*IF($C$13=0,$Q$20,$Q$37)*(($C$8/70)^$AA$37)*IF($C$13=1,$AE$37,IF($C$13=2,$AF$37,IF($C$13=3,$AG$37,1)))</f>
        <v>9668.80122</v>
      </c>
      <c r="AU133" s="1068" t="n">
        <f aca="false">((AU$121-$H$4)/1000)*IF($C$13=0,$Q$20,$Q$37)*(($C$8/70)^$AA$37)*IF($C$13=1,$AE$37,IF($C$13=2,$AF$37,IF($C$13=3,$AG$37,1)))</f>
        <v>9904.62564</v>
      </c>
      <c r="AV133" s="1068" t="n">
        <f aca="false">((AV$121-$H$4)/1000)*IF($C$13=0,$Q$20,$Q$37)*(($C$8/70)^$AA$37)*IF($C$13=1,$AE$37,IF($C$13=2,$AF$37,IF($C$13=3,$AG$37,1)))</f>
        <v>10140.45006</v>
      </c>
      <c r="AW133" s="1068" t="n">
        <f aca="false">((AW$121-$H$4)/1000)*IF($C$13=0,$Q$20,$Q$37)*(($C$8/70)^$AA$37)*IF($C$13=1,$AE$37,IF($C$13=2,$AF$37,IF($C$13=3,$AG$37,1)))</f>
        <v>10376.27448</v>
      </c>
      <c r="AX133" s="1068" t="n">
        <f aca="false">((AX$121-$H$4)/1000)*IF($C$13=0,$Q$20,$Q$37)*(($C$8/70)^$AA$37)*IF($C$13=1,$AE$37,IF($C$13=2,$AF$37,IF($C$13=3,$AG$37,1)))</f>
        <v>10612.0989</v>
      </c>
      <c r="AY133" s="1068" t="n">
        <f aca="false">((AY$121-$H$4)/1000)*IF($C$13=0,$Q$20,$Q$37)*(($C$8/70)^$AA$37)*IF($C$13=1,$AE$37,IF($C$13=2,$AF$37,IF($C$13=3,$AG$37,1)))</f>
        <v>10847.92332</v>
      </c>
      <c r="AZ133" s="1068" t="n">
        <f aca="false">((AZ$121-$H$4)/1000)*IF($C$13=0,$Q$20,$Q$37)*(($C$8/70)^$AA$37)*IF($C$13=1,$AE$37,IF($C$13=2,$AF$37,IF($C$13=3,$AG$37,1)))</f>
        <v>11083.74774</v>
      </c>
      <c r="BA133" s="1068" t="n">
        <f aca="false">((BA$121-$H$4)/1000)*IF($C$13=0,$Q$20,$Q$37)*(($C$8/70)^$AA$37)*IF($C$13=1,$AE$37,IF($C$13=2,$AF$37,IF($C$13=3,$AG$37,1)))</f>
        <v>11319.57216</v>
      </c>
      <c r="BB133" s="1068" t="n">
        <f aca="false">((BB$121-$H$4)/1000)*IF($C$13=0,$Q$20,$Q$37)*(($C$8/70)^$AA$37)*IF($C$13=1,$AE$37,IF($C$13=2,$AF$37,IF($C$13=3,$AG$37,1)))</f>
        <v>11555.39658</v>
      </c>
      <c r="BC133" s="1068" t="n">
        <f aca="false">((BC$121-$H$4)/1000)*IF($C$13=0,$Q$20,$Q$37)*(($C$8/70)^$AA$37)*IF($C$13=1,$AE$37,IF($C$13=2,$AF$37,IF($C$13=3,$AG$37,1)))</f>
        <v>11791.221</v>
      </c>
      <c r="BD133" s="1068" t="n">
        <f aca="false">((BD$121-$H$4)/1000)*IF($C$13=0,$Q$20,$Q$37)*(($C$8/70)^$AA$37)*IF($C$13=1,$AE$37,IF($C$13=2,$AF$37,IF($C$13=3,$AG$37,1)))</f>
        <v>12027.04542</v>
      </c>
      <c r="BE133" s="1068" t="n">
        <f aca="false">((BE$121-$H$4)/1000)*IF($C$13=0,$Q$20,$Q$37)*(($C$8/70)^$AA$37)*IF($C$13=1,$AE$37,IF($C$13=2,$AF$37,IF($C$13=3,$AG$37,1)))</f>
        <v>12262.86984</v>
      </c>
      <c r="BF133" s="1068" t="n">
        <f aca="false">((BF$121-$H$4)/1000)*IF($C$13=0,$Q$20,$Q$37)*(($C$8/70)^$AA$37)*IF($C$13=1,$AE$37,IF($C$13=2,$AF$37,IF($C$13=3,$AG$37,1)))</f>
        <v>12498.69426</v>
      </c>
      <c r="BG133" s="1"/>
      <c r="BH133" s="1"/>
      <c r="BJ133" s="683" t="e">
        <f aca="false">J137/J133</f>
        <v>#DIV/0!</v>
      </c>
      <c r="BK133" s="683" t="e">
        <f aca="false">K137/K133</f>
        <v>#DIV/0!</v>
      </c>
      <c r="BL133" s="683" t="n">
        <f aca="false">L137/L133</f>
        <v>1.02576247192721</v>
      </c>
      <c r="BM133" s="683" t="n">
        <f aca="false">M137/M133</f>
        <v>1.02576247192721</v>
      </c>
      <c r="BN133" s="683" t="n">
        <f aca="false">N137/N133</f>
        <v>1.02576247192721</v>
      </c>
      <c r="BO133" s="683" t="n">
        <f aca="false">O137/O133</f>
        <v>1.02576247192721</v>
      </c>
      <c r="BP133" s="683" t="n">
        <f aca="false">P137/P133</f>
        <v>1.02576247192721</v>
      </c>
      <c r="BQ133" s="683" t="n">
        <f aca="false">Q137/Q133</f>
        <v>1.02576247192721</v>
      </c>
      <c r="BR133" s="683" t="n">
        <f aca="false">R137/R133</f>
        <v>1.02576247192721</v>
      </c>
      <c r="BS133" s="683" t="n">
        <f aca="false">S137/S133</f>
        <v>1.02576247192721</v>
      </c>
      <c r="BT133" s="683" t="n">
        <f aca="false">T137/T133</f>
        <v>1.02576247192721</v>
      </c>
      <c r="BU133" s="683" t="n">
        <f aca="false">U137/U133</f>
        <v>1.02576247192721</v>
      </c>
      <c r="BV133" s="683" t="n">
        <f aca="false">V137/V133</f>
        <v>1.02576247192721</v>
      </c>
      <c r="BW133" s="683" t="n">
        <f aca="false">W137/W133</f>
        <v>1.02576247192721</v>
      </c>
      <c r="BX133" s="683" t="n">
        <f aca="false">X137/X133</f>
        <v>1.02576247192721</v>
      </c>
      <c r="BY133" s="683" t="n">
        <f aca="false">Y137/Y133</f>
        <v>1.02576247192721</v>
      </c>
      <c r="BZ133" s="683" t="n">
        <f aca="false">Z137/Z133</f>
        <v>1.02576247192721</v>
      </c>
      <c r="CA133" s="683" t="n">
        <f aca="false">AA137/AA133</f>
        <v>1.02576247192721</v>
      </c>
      <c r="CB133" s="683" t="n">
        <f aca="false">AB137/AB133</f>
        <v>1.02576247192721</v>
      </c>
      <c r="CC133" s="683" t="n">
        <f aca="false">AC137/AC133</f>
        <v>1.02576247192721</v>
      </c>
      <c r="CD133" s="683" t="n">
        <f aca="false">AD137/AD133</f>
        <v>1.02576247192721</v>
      </c>
      <c r="CE133" s="683" t="n">
        <f aca="false">AE137/AE133</f>
        <v>1.02576247192721</v>
      </c>
      <c r="CF133" s="683" t="n">
        <f aca="false">AF137/AF133</f>
        <v>1.02576247192721</v>
      </c>
      <c r="CG133" s="683" t="n">
        <f aca="false">AG137/AG133</f>
        <v>1.02576247192721</v>
      </c>
      <c r="CH133" s="683" t="n">
        <f aca="false">AH137/AH133</f>
        <v>1.02576247192721</v>
      </c>
      <c r="CI133" s="683" t="n">
        <f aca="false">AI137/AI133</f>
        <v>1.02576247192721</v>
      </c>
      <c r="CJ133" s="683" t="n">
        <f aca="false">AJ137/AJ133</f>
        <v>1.02576247192721</v>
      </c>
      <c r="CK133" s="683" t="n">
        <f aca="false">AK137/AK133</f>
        <v>1.02576247192721</v>
      </c>
      <c r="CL133" s="683" t="n">
        <f aca="false">AL137/AL133</f>
        <v>1.02576247192721</v>
      </c>
      <c r="CM133" s="683" t="n">
        <f aca="false">AM137/AM133</f>
        <v>1.02576247192721</v>
      </c>
      <c r="CN133" s="683" t="n">
        <f aca="false">AN137/AN133</f>
        <v>1.02576247192721</v>
      </c>
      <c r="CO133" s="683" t="n">
        <f aca="false">AO137/AO133</f>
        <v>1.02576247192721</v>
      </c>
      <c r="CP133" s="683" t="n">
        <f aca="false">AP137/AP133</f>
        <v>1.02576247192721</v>
      </c>
      <c r="CQ133" s="683" t="n">
        <f aca="false">AQ137/AQ133</f>
        <v>1.02576247192721</v>
      </c>
      <c r="CR133" s="683" t="n">
        <f aca="false">AR137/AR133</f>
        <v>1.02576247192721</v>
      </c>
      <c r="CS133" s="683" t="n">
        <f aca="false">AS137/AS133</f>
        <v>1.02576247192721</v>
      </c>
      <c r="CT133" s="683" t="n">
        <f aca="false">AT137/AT133</f>
        <v>1.02576247192721</v>
      </c>
      <c r="CU133" s="683" t="n">
        <f aca="false">AU137/AU133</f>
        <v>1.02576247192721</v>
      </c>
      <c r="CV133" s="683" t="n">
        <f aca="false">AV137/AV133</f>
        <v>1.02576247192721</v>
      </c>
      <c r="CW133" s="683" t="n">
        <f aca="false">AW137/AW133</f>
        <v>1.02576247192721</v>
      </c>
      <c r="CX133" s="683" t="n">
        <f aca="false">AX137/AX133</f>
        <v>1.02576247192721</v>
      </c>
      <c r="CY133" s="683" t="n">
        <f aca="false">AY137/AY133</f>
        <v>1.02576247192721</v>
      </c>
      <c r="CZ133" s="683" t="n">
        <f aca="false">AZ137/AZ133</f>
        <v>1.02576247192721</v>
      </c>
      <c r="DA133" s="683" t="n">
        <f aca="false">BA137/BA133</f>
        <v>1.02576247192721</v>
      </c>
      <c r="DB133" s="683" t="n">
        <f aca="false">BB137/BB133</f>
        <v>1.02576247192721</v>
      </c>
      <c r="DC133" s="683" t="n">
        <f aca="false">BC137/BC133</f>
        <v>1.02576247192721</v>
      </c>
      <c r="DD133" s="683" t="n">
        <f aca="false">BD137/BD133</f>
        <v>1.02576247192721</v>
      </c>
      <c r="DE133" s="683" t="n">
        <f aca="false">BE137/BE133</f>
        <v>1.02576247192721</v>
      </c>
      <c r="DF133" s="683" t="n">
        <f aca="false">BF137/BF133</f>
        <v>1.02576247192721</v>
      </c>
    </row>
    <row r="134" customFormat="false" ht="15" hidden="false" customHeight="false" outlineLevel="0" collapsed="false">
      <c r="A134" s="1041"/>
      <c r="B134" s="1069" t="s">
        <v>424</v>
      </c>
      <c r="C134" s="1069"/>
      <c r="D134" s="1070"/>
      <c r="E134" s="1070"/>
      <c r="F134" s="1070"/>
      <c r="G134" s="1070"/>
      <c r="H134" s="1070"/>
      <c r="I134" s="1070"/>
      <c r="J134" s="1071"/>
      <c r="K134" s="1071"/>
      <c r="L134" s="1071" t="n">
        <f aca="false">((L$121-$H$4)/1000)*IF($C$13=0,$M$21,$M$38)*(($C$8/70)^$W$38)*IF($C$13=1,$AE$38,IF($C$13=2,$AF$38,IF($C$13=3,$AG$38,1)))</f>
        <v>1048.542768</v>
      </c>
      <c r="M134" s="1071" t="n">
        <f aca="false">((M$121-$H$4)/1000)*IF($C$13=0,$M$21,$M$38)*(($C$8/70)^$W$38)*IF($C$13=1,$AE$38,IF($C$13=2,$AF$38,IF($C$13=3,$AG$38,1)))</f>
        <v>1198.334592</v>
      </c>
      <c r="N134" s="1071" t="n">
        <f aca="false">((N$121-$H$4)/1000)*IF($C$13=0,$M$21,$M$38)*(($C$8/70)^$W$38)*IF($C$13=1,$AE$38,IF($C$13=2,$AF$38,IF($C$13=3,$AG$38,1)))</f>
        <v>1348.126416</v>
      </c>
      <c r="O134" s="1071" t="n">
        <f aca="false">((O$121-$H$4)/1000)*IF($C$13=0,$M$21,$M$38)*(($C$8/70)^$W$38)*IF($C$13=1,$AE$38,IF($C$13=2,$AF$38,IF($C$13=3,$AG$38,1)))</f>
        <v>1497.91824</v>
      </c>
      <c r="P134" s="1071" t="n">
        <f aca="false">((P$121-$H$4)/1000)*IF($C$13=0,$M$21,$M$38)*(($C$8/70)^$W$38)*IF($C$13=1,$AE$38,IF($C$13=2,$AF$38,IF($C$13=3,$AG$38,1)))</f>
        <v>1647.710064</v>
      </c>
      <c r="Q134" s="1071" t="n">
        <f aca="false">((Q$121-$H$4)/1000)*IF($C$13=0,$M$21,$M$38)*(($C$8/70)^$W$38)*IF($C$13=1,$AE$38,IF($C$13=2,$AF$38,IF($C$13=3,$AG$38,1)))</f>
        <v>1797.501888</v>
      </c>
      <c r="R134" s="1071" t="n">
        <f aca="false">((R$121-$H$4)/1000)*IF($C$13=0,$M$21,$M$38)*(($C$8/70)^$W$38)*IF($C$13=1,$AE$38,IF($C$13=2,$AF$38,IF($C$13=3,$AG$38,1)))</f>
        <v>1947.293712</v>
      </c>
      <c r="S134" s="1071" t="n">
        <f aca="false">((S$121-$H$4)/1000)*IF($C$13=0,$M$21,$M$38)*(($C$8/70)^$W$38)*IF($C$13=1,$AE$38,IF($C$13=2,$AF$38,IF($C$13=3,$AG$38,1)))</f>
        <v>2097.085536</v>
      </c>
      <c r="T134" s="1071" t="n">
        <f aca="false">((T$121-$H$4)/1000)*IF($C$13=0,$M$21,$M$38)*(($C$8/70)^$W$38)*IF($C$13=1,$AE$38,IF($C$13=2,$AF$38,IF($C$13=3,$AG$38,1)))</f>
        <v>2246.87736</v>
      </c>
      <c r="U134" s="1071" t="n">
        <f aca="false">((U$121-$H$4)/1000)*IF($C$13=0,$M$21,$M$38)*(($C$8/70)^$W$38)*IF($C$13=1,$AE$38,IF($C$13=2,$AF$38,IF($C$13=3,$AG$38,1)))</f>
        <v>2396.669184</v>
      </c>
      <c r="V134" s="1071" t="n">
        <f aca="false">((V$121-$H$4)/1000)*IF($C$13=0,$M$21,$M$38)*(($C$8/70)^$W$38)*IF($C$13=1,$AE$38,IF($C$13=2,$AF$38,IF($C$13=3,$AG$38,1)))</f>
        <v>2546.461008</v>
      </c>
      <c r="W134" s="1071" t="n">
        <f aca="false">((W$121-$H$4)/1000)*IF($C$13=0,$M$21,$M$38)*(($C$8/70)^$W$38)*IF($C$13=1,$AE$38,IF($C$13=2,$AF$38,IF($C$13=3,$AG$38,1)))</f>
        <v>2696.252832</v>
      </c>
      <c r="X134" s="1071" t="n">
        <f aca="false">((X$121-$H$4)/1000)*IF($C$13=0,$M$21,$M$38)*(($C$8/70)^$W$38)*IF($C$13=1,$AE$38,IF($C$13=2,$AF$38,IF($C$13=3,$AG$38,1)))</f>
        <v>2846.044656</v>
      </c>
      <c r="Y134" s="1071" t="n">
        <f aca="false">((Y$121-$H$4)/1000)*IF($C$13=0,$M$21,$M$38)*(($C$8/70)^$W$38)*IF($C$13=1,$AE$38,IF($C$13=2,$AF$38,IF($C$13=3,$AG$38,1)))</f>
        <v>2995.83648</v>
      </c>
      <c r="Z134" s="1071" t="n">
        <f aca="false">((Z$121-$H$4)/1000)*IF($C$13=0,$M$21,$M$38)*(($C$8/70)^$W$38)*IF($C$13=1,$AE$38,IF($C$13=2,$AF$38,IF($C$13=3,$AG$38,1)))</f>
        <v>3145.628304</v>
      </c>
      <c r="AA134" s="1071" t="n">
        <f aca="false">((AA$121-$H$4)/1000)*IF($C$13=0,$M$21,$M$38)*(($C$8/70)^$W$38)*IF($C$13=1,$AE$38,IF($C$13=2,$AF$38,IF($C$13=3,$AG$38,1)))</f>
        <v>3295.420128</v>
      </c>
      <c r="AB134" s="1071" t="n">
        <f aca="false">((AB$121-$H$4)/1000)*IF($C$13=0,$M$21,$M$38)*(($C$8/70)^$W$38)*IF($C$13=1,$AE$38,IF($C$13=2,$AF$38,IF($C$13=3,$AG$38,1)))</f>
        <v>3445.211952</v>
      </c>
      <c r="AC134" s="1071" t="n">
        <f aca="false">((AC$121-$H$4)/1000)*IF($C$13=0,$M$21,$M$38)*(($C$8/70)^$W$38)*IF($C$13=1,$AE$38,IF($C$13=2,$AF$38,IF($C$13=3,$AG$38,1)))</f>
        <v>3595.003776</v>
      </c>
      <c r="AD134" s="1071" t="n">
        <f aca="false">((AD$121-$H$4)/1000)*IF($C$13=0,$M$21,$M$38)*(($C$8/70)^$W$38)*IF($C$13=1,$AE$38,IF($C$13=2,$AF$38,IF($C$13=3,$AG$38,1)))</f>
        <v>3744.7956</v>
      </c>
      <c r="AE134" s="1071" t="n">
        <f aca="false">((AE$121-$H$4)/1000)*IF($C$13=0,$M$21,$M$38)*(($C$8/70)^$W$38)*IF($C$13=1,$AE$38,IF($C$13=2,$AF$38,IF($C$13=3,$AG$38,1)))</f>
        <v>3894.587424</v>
      </c>
      <c r="AF134" s="1071" t="n">
        <f aca="false">((AF$121-$H$4)/1000)*IF($C$13=0,$M$21,$M$38)*(($C$8/70)^$W$38)*IF($C$13=1,$AE$38,IF($C$13=2,$AF$38,IF($C$13=3,$AG$38,1)))</f>
        <v>4044.379248</v>
      </c>
      <c r="AG134" s="1071" t="n">
        <f aca="false">((AG$121-$H$4)/1000)*IF($C$13=0,$M$21,$M$38)*(($C$8/70)^$W$38)*IF($C$13=1,$AE$38,IF($C$13=2,$AF$38,IF($C$13=3,$AG$38,1)))</f>
        <v>4194.171072</v>
      </c>
      <c r="AH134" s="1071" t="n">
        <f aca="false">((AH$121-$H$4)/1000)*IF($C$13=0,$M$21,$M$38)*(($C$8/70)^$W$38)*IF($C$13=1,$AE$38,IF($C$13=2,$AF$38,IF($C$13=3,$AG$38,1)))</f>
        <v>4343.962896</v>
      </c>
      <c r="AI134" s="1071" t="n">
        <f aca="false">((AI$121-$H$4)/1000)*IF($C$13=0,$M$21,$M$38)*(($C$8/70)^$W$38)*IF($C$13=1,$AE$38,IF($C$13=2,$AF$38,IF($C$13=3,$AG$38,1)))</f>
        <v>4493.75472</v>
      </c>
      <c r="AJ134" s="1071" t="n">
        <f aca="false">((AJ$121-$H$4)/1000)*IF($C$13=0,$M$21,$M$38)*(($C$8/70)^$W$38)*IF($C$13=1,$AE$38,IF($C$13=2,$AF$38,IF($C$13=3,$AG$38,1)))</f>
        <v>4643.546544</v>
      </c>
      <c r="AK134" s="1071" t="n">
        <f aca="false">((AK$121-$H$4)/1000)*IF($C$13=0,$M$21,$M$38)*(($C$8/70)^$W$38)*IF($C$13=1,$AE$38,IF($C$13=2,$AF$38,IF($C$13=3,$AG$38,1)))</f>
        <v>4793.338368</v>
      </c>
      <c r="AL134" s="1071" t="n">
        <f aca="false">((AL$121-$H$4)/1000)*IF($C$13=0,$M$21,$M$38)*(($C$8/70)^$W$38)*IF($C$13=1,$AE$38,IF($C$13=2,$AF$38,IF($C$13=3,$AG$38,1)))</f>
        <v>4943.130192</v>
      </c>
      <c r="AM134" s="1071" t="n">
        <f aca="false">((AM$121-$H$4)/1000)*IF($C$13=0,$M$21,$M$38)*(($C$8/70)^$W$38)*IF($C$13=1,$AE$38,IF($C$13=2,$AF$38,IF($C$13=3,$AG$38,1)))</f>
        <v>5092.922016</v>
      </c>
      <c r="AN134" s="1071" t="n">
        <f aca="false">((AN$121-$H$4)/1000)*IF($C$13=0,$M$21,$M$38)*(($C$8/70)^$W$38)*IF($C$13=1,$AE$38,IF($C$13=2,$AF$38,IF($C$13=3,$AG$38,1)))</f>
        <v>5242.71384</v>
      </c>
      <c r="AO134" s="1071" t="n">
        <f aca="false">((AO$121-$H$4)/1000)*IF($C$13=0,$M$21,$M$38)*(($C$8/70)^$W$38)*IF($C$13=1,$AE$38,IF($C$13=2,$AF$38,IF($C$13=3,$AG$38,1)))</f>
        <v>5392.505664</v>
      </c>
      <c r="AP134" s="1071" t="n">
        <f aca="false">((AP$121-$H$4)/1000)*IF($C$13=0,$M$21,$M$38)*(($C$8/70)^$W$38)*IF($C$13=1,$AE$38,IF($C$13=2,$AF$38,IF($C$13=3,$AG$38,1)))</f>
        <v>5542.297488</v>
      </c>
      <c r="AQ134" s="1071" t="n">
        <f aca="false">((AQ$121-$H$4)/1000)*IF($C$13=0,$M$21,$M$38)*(($C$8/70)^$W$38)*IF($C$13=1,$AE$38,IF($C$13=2,$AF$38,IF($C$13=3,$AG$38,1)))</f>
        <v>5692.089312</v>
      </c>
      <c r="AR134" s="1071" t="n">
        <f aca="false">((AR$121-$H$4)/1000)*IF($C$13=0,$M$21,$M$38)*(($C$8/70)^$W$38)*IF($C$13=1,$AE$38,IF($C$13=2,$AF$38,IF($C$13=3,$AG$38,1)))</f>
        <v>5841.881136</v>
      </c>
      <c r="AS134" s="1071" t="n">
        <f aca="false">((AS$121-$H$4)/1000)*IF($C$13=0,$M$21,$M$38)*(($C$8/70)^$W$38)*IF($C$13=1,$AE$38,IF($C$13=2,$AF$38,IF($C$13=3,$AG$38,1)))</f>
        <v>5991.67296</v>
      </c>
      <c r="AT134" s="1071" t="n">
        <f aca="false">((AT$121-$H$4)/1000)*IF($C$13=0,$M$21,$M$38)*(($C$8/70)^$W$38)*IF($C$13=1,$AE$38,IF($C$13=2,$AF$38,IF($C$13=3,$AG$38,1)))</f>
        <v>6141.464784</v>
      </c>
      <c r="AU134" s="1071" t="n">
        <f aca="false">((AU$121-$H$4)/1000)*IF($C$13=0,$M$21,$M$38)*(($C$8/70)^$W$38)*IF($C$13=1,$AE$38,IF($C$13=2,$AF$38,IF($C$13=3,$AG$38,1)))</f>
        <v>6291.256608</v>
      </c>
      <c r="AV134" s="1071" t="n">
        <f aca="false">((AV$121-$H$4)/1000)*IF($C$13=0,$M$21,$M$38)*(($C$8/70)^$W$38)*IF($C$13=1,$AE$38,IF($C$13=2,$AF$38,IF($C$13=3,$AG$38,1)))</f>
        <v>6441.048432</v>
      </c>
      <c r="AW134" s="1071" t="n">
        <f aca="false">((AW$121-$H$4)/1000)*IF($C$13=0,$M$21,$M$38)*(($C$8/70)^$W$38)*IF($C$13=1,$AE$38,IF($C$13=2,$AF$38,IF($C$13=3,$AG$38,1)))</f>
        <v>6590.840256</v>
      </c>
      <c r="AX134" s="1071" t="n">
        <f aca="false">((AX$121-$H$4)/1000)*IF($C$13=0,$M$21,$M$38)*(($C$8/70)^$W$38)*IF($C$13=1,$AE$38,IF($C$13=2,$AF$38,IF($C$13=3,$AG$38,1)))</f>
        <v>6740.63208</v>
      </c>
      <c r="AY134" s="1071" t="n">
        <f aca="false">((AY$121-$H$4)/1000)*IF($C$13=0,$M$21,$M$38)*(($C$8/70)^$W$38)*IF($C$13=1,$AE$38,IF($C$13=2,$AF$38,IF($C$13=3,$AG$38,1)))</f>
        <v>6890.423904</v>
      </c>
      <c r="AZ134" s="1071" t="n">
        <f aca="false">((AZ$121-$H$4)/1000)*IF($C$13=0,$M$21,$M$38)*(($C$8/70)^$W$38)*IF($C$13=1,$AE$38,IF($C$13=2,$AF$38,IF($C$13=3,$AG$38,1)))</f>
        <v>7040.215728</v>
      </c>
      <c r="BA134" s="1071" t="n">
        <f aca="false">((BA$121-$H$4)/1000)*IF($C$13=0,$M$21,$M$38)*(($C$8/70)^$W$38)*IF($C$13=1,$AE$38,IF($C$13=2,$AF$38,IF($C$13=3,$AG$38,1)))</f>
        <v>7190.007552</v>
      </c>
      <c r="BB134" s="1071" t="n">
        <f aca="false">((BB$121-$H$4)/1000)*IF($C$13=0,$M$21,$M$38)*(($C$8/70)^$W$38)*IF($C$13=1,$AE$38,IF($C$13=2,$AF$38,IF($C$13=3,$AG$38,1)))</f>
        <v>7339.799376</v>
      </c>
      <c r="BC134" s="1071" t="n">
        <f aca="false">((BC$121-$H$4)/1000)*IF($C$13=0,$M$21,$M$38)*(($C$8/70)^$W$38)*IF($C$13=1,$AE$38,IF($C$13=2,$AF$38,IF($C$13=3,$AG$38,1)))</f>
        <v>7489.5912</v>
      </c>
      <c r="BD134" s="1071" t="n">
        <f aca="false">((BD$121-$H$4)/1000)*IF($C$13=0,$M$21,$M$38)*(($C$8/70)^$W$38)*IF($C$13=1,$AE$38,IF($C$13=2,$AF$38,IF($C$13=3,$AG$38,1)))</f>
        <v>7639.383024</v>
      </c>
      <c r="BE134" s="1071" t="n">
        <f aca="false">((BE$121-$H$4)/1000)*IF($C$13=0,$M$21,$M$38)*(($C$8/70)^$W$38)*IF($C$13=1,$AE$38,IF($C$13=2,$AF$38,IF($C$13=3,$AG$38,1)))</f>
        <v>7789.174848</v>
      </c>
      <c r="BF134" s="1071" t="n">
        <f aca="false">((BF$121-$H$4)/1000)*IF($C$13=0,$M$21,$M$38)*(($C$8/70)^$W$38)*IF($C$13=1,$AE$38,IF($C$13=2,$AF$38,IF($C$13=3,$AG$38,1)))</f>
        <v>7938.966672</v>
      </c>
      <c r="BG134" s="1"/>
      <c r="BH134" s="1"/>
      <c r="BJ134" s="683" t="e">
        <f aca="false">J139/J134</f>
        <v>#DIV/0!</v>
      </c>
      <c r="BK134" s="683" t="e">
        <f aca="false">K139/K134</f>
        <v>#DIV/0!</v>
      </c>
      <c r="BL134" s="683" t="n">
        <f aca="false">L139/L134</f>
        <v>1.03713377573932</v>
      </c>
      <c r="BM134" s="683" t="n">
        <f aca="false">M139/M134</f>
        <v>1.03713377573932</v>
      </c>
      <c r="BN134" s="683" t="n">
        <f aca="false">N139/N134</f>
        <v>1.03713377573932</v>
      </c>
      <c r="BO134" s="683" t="n">
        <f aca="false">O139/O134</f>
        <v>1.03713377573932</v>
      </c>
      <c r="BP134" s="683" t="n">
        <f aca="false">P139/P134</f>
        <v>1.03713377573932</v>
      </c>
      <c r="BQ134" s="683" t="n">
        <f aca="false">Q139/Q134</f>
        <v>1.03713377573932</v>
      </c>
      <c r="BR134" s="683" t="n">
        <f aca="false">R139/R134</f>
        <v>1.03713377573932</v>
      </c>
      <c r="BS134" s="683" t="n">
        <f aca="false">S139/S134</f>
        <v>1.03713377573932</v>
      </c>
      <c r="BT134" s="683" t="n">
        <f aca="false">T139/T134</f>
        <v>1.03713377573932</v>
      </c>
      <c r="BU134" s="683" t="n">
        <f aca="false">U139/U134</f>
        <v>1.03713377573932</v>
      </c>
      <c r="BV134" s="683" t="n">
        <f aca="false">V139/V134</f>
        <v>1.03713377573932</v>
      </c>
      <c r="BW134" s="683" t="n">
        <f aca="false">W139/W134</f>
        <v>1.03713377573932</v>
      </c>
      <c r="BX134" s="683" t="n">
        <f aca="false">X139/X134</f>
        <v>1.03713377573932</v>
      </c>
      <c r="BY134" s="683" t="n">
        <f aca="false">Y139/Y134</f>
        <v>1.03713377573932</v>
      </c>
      <c r="BZ134" s="683" t="n">
        <f aca="false">Z139/Z134</f>
        <v>1.03713377573932</v>
      </c>
      <c r="CA134" s="683" t="n">
        <f aca="false">AA139/AA134</f>
        <v>1.03713377573932</v>
      </c>
      <c r="CB134" s="683" t="n">
        <f aca="false">AB139/AB134</f>
        <v>1.03713377573932</v>
      </c>
      <c r="CC134" s="683" t="n">
        <f aca="false">AC139/AC134</f>
        <v>1.03713377573932</v>
      </c>
      <c r="CD134" s="683" t="n">
        <f aca="false">AD139/AD134</f>
        <v>1.03713377573932</v>
      </c>
      <c r="CE134" s="683" t="n">
        <f aca="false">AE139/AE134</f>
        <v>1.03713377573932</v>
      </c>
      <c r="CF134" s="683" t="n">
        <f aca="false">AF139/AF134</f>
        <v>1.03713377573932</v>
      </c>
      <c r="CG134" s="683" t="n">
        <f aca="false">AG139/AG134</f>
        <v>1.03713377573932</v>
      </c>
      <c r="CH134" s="683" t="n">
        <f aca="false">AH139/AH134</f>
        <v>1.03713377573932</v>
      </c>
      <c r="CI134" s="683" t="n">
        <f aca="false">AI139/AI134</f>
        <v>1.03713377573932</v>
      </c>
      <c r="CJ134" s="683" t="n">
        <f aca="false">AJ139/AJ134</f>
        <v>1.03713377573932</v>
      </c>
      <c r="CK134" s="683" t="n">
        <f aca="false">AK139/AK134</f>
        <v>1.03713377573932</v>
      </c>
      <c r="CL134" s="683" t="n">
        <f aca="false">AL139/AL134</f>
        <v>1.03713377573932</v>
      </c>
      <c r="CM134" s="683" t="n">
        <f aca="false">AM139/AM134</f>
        <v>1.03713377573932</v>
      </c>
      <c r="CN134" s="683" t="n">
        <f aca="false">AN139/AN134</f>
        <v>1.03713377573932</v>
      </c>
      <c r="CO134" s="683" t="n">
        <f aca="false">AO139/AO134</f>
        <v>1.03713377573932</v>
      </c>
      <c r="CP134" s="683" t="n">
        <f aca="false">AP139/AP134</f>
        <v>1.03713377573932</v>
      </c>
      <c r="CQ134" s="683" t="n">
        <f aca="false">AQ139/AQ134</f>
        <v>1.03713377573932</v>
      </c>
      <c r="CR134" s="683" t="n">
        <f aca="false">AR139/AR134</f>
        <v>1.03713377573932</v>
      </c>
      <c r="CS134" s="683" t="n">
        <f aca="false">AS139/AS134</f>
        <v>1.03713377573932</v>
      </c>
      <c r="CT134" s="683" t="n">
        <f aca="false">AT139/AT134</f>
        <v>1.03713377573932</v>
      </c>
      <c r="CU134" s="683" t="n">
        <f aca="false">AU139/AU134</f>
        <v>1.03713377573932</v>
      </c>
      <c r="CV134" s="683" t="n">
        <f aca="false">AV139/AV134</f>
        <v>1.03713377573932</v>
      </c>
      <c r="CW134" s="683" t="n">
        <f aca="false">AW139/AW134</f>
        <v>1.03713377573932</v>
      </c>
      <c r="CX134" s="683" t="n">
        <f aca="false">AX139/AX134</f>
        <v>1.03713377573932</v>
      </c>
      <c r="CY134" s="683" t="n">
        <f aca="false">AY139/AY134</f>
        <v>1.03713377573932</v>
      </c>
      <c r="CZ134" s="683" t="n">
        <f aca="false">AZ139/AZ134</f>
        <v>1.03713377573932</v>
      </c>
      <c r="DA134" s="683" t="n">
        <f aca="false">BA139/BA134</f>
        <v>1.03713377573932</v>
      </c>
      <c r="DB134" s="683" t="n">
        <f aca="false">BB139/BB134</f>
        <v>1.03713377573932</v>
      </c>
      <c r="DC134" s="683" t="n">
        <f aca="false">BC139/BC134</f>
        <v>1.03713377573932</v>
      </c>
      <c r="DD134" s="683" t="n">
        <f aca="false">BD139/BD134</f>
        <v>1.03713377573932</v>
      </c>
      <c r="DE134" s="683" t="n">
        <f aca="false">BE139/BE134</f>
        <v>1.03713377573932</v>
      </c>
      <c r="DF134" s="683" t="n">
        <f aca="false">BF139/BF134</f>
        <v>1.03713377573932</v>
      </c>
    </row>
    <row r="135" customFormat="false" ht="15" hidden="false" customHeight="false" outlineLevel="0" collapsed="false">
      <c r="A135" s="1041"/>
      <c r="B135" s="1072" t="s">
        <v>425</v>
      </c>
      <c r="C135" s="1072"/>
      <c r="D135" s="1073"/>
      <c r="E135" s="1073"/>
      <c r="F135" s="1073"/>
      <c r="G135" s="1073"/>
      <c r="H135" s="1073"/>
      <c r="I135" s="1073"/>
      <c r="J135" s="1074"/>
      <c r="K135" s="1074"/>
      <c r="L135" s="1074" t="n">
        <f aca="false">((L$121-$H$4)/1000)*IF($C$13=0,$N$21,$N$38)*(($C$8/70)^$X$38)*IF($C$13=1,$AE$38,IF($C$13=2,$AF$38,IF($C$13=3,$AG$38,1)))</f>
        <v>1159.258464</v>
      </c>
      <c r="M135" s="1074" t="n">
        <f aca="false">((M$121-$H$4)/1000)*IF($C$13=0,$N$21,$N$38)*(($C$8/70)^$X$38)*IF($C$13=1,$AE$38,IF($C$13=2,$AF$38,IF($C$13=3,$AG$38,1)))</f>
        <v>1324.866816</v>
      </c>
      <c r="N135" s="1074" t="n">
        <f aca="false">((N$121-$H$4)/1000)*IF($C$13=0,$N$21,$N$38)*(($C$8/70)^$X$38)*IF($C$13=1,$AE$38,IF($C$13=2,$AF$38,IF($C$13=3,$AG$38,1)))</f>
        <v>1490.475168</v>
      </c>
      <c r="O135" s="1074" t="n">
        <f aca="false">((O$121-$H$4)/1000)*IF($C$13=0,$N$21,$N$38)*(($C$8/70)^$X$38)*IF($C$13=1,$AE$38,IF($C$13=2,$AF$38,IF($C$13=3,$AG$38,1)))</f>
        <v>1656.08352</v>
      </c>
      <c r="P135" s="1074" t="n">
        <f aca="false">((P$121-$H$4)/1000)*IF($C$13=0,$N$21,$N$38)*(($C$8/70)^$X$38)*IF($C$13=1,$AE$38,IF($C$13=2,$AF$38,IF($C$13=3,$AG$38,1)))</f>
        <v>1821.691872</v>
      </c>
      <c r="Q135" s="1074" t="n">
        <f aca="false">((Q$121-$H$4)/1000)*IF($C$13=0,$N$21,$N$38)*(($C$8/70)^$X$38)*IF($C$13=1,$AE$38,IF($C$13=2,$AF$38,IF($C$13=3,$AG$38,1)))</f>
        <v>1987.300224</v>
      </c>
      <c r="R135" s="1074" t="n">
        <f aca="false">((R$121-$H$4)/1000)*IF($C$13=0,$N$21,$N$38)*(($C$8/70)^$X$38)*IF($C$13=1,$AE$38,IF($C$13=2,$AF$38,IF($C$13=3,$AG$38,1)))</f>
        <v>2152.908576</v>
      </c>
      <c r="S135" s="1074" t="n">
        <f aca="false">((S$121-$H$4)/1000)*IF($C$13=0,$N$21,$N$38)*(($C$8/70)^$X$38)*IF($C$13=1,$AE$38,IF($C$13=2,$AF$38,IF($C$13=3,$AG$38,1)))</f>
        <v>2318.516928</v>
      </c>
      <c r="T135" s="1074" t="n">
        <f aca="false">((T$121-$H$4)/1000)*IF($C$13=0,$N$21,$N$38)*(($C$8/70)^$X$38)*IF($C$13=1,$AE$38,IF($C$13=2,$AF$38,IF($C$13=3,$AG$38,1)))</f>
        <v>2484.12528</v>
      </c>
      <c r="U135" s="1074" t="n">
        <f aca="false">((U$121-$H$4)/1000)*IF($C$13=0,$N$21,$N$38)*(($C$8/70)^$X$38)*IF($C$13=1,$AE$38,IF($C$13=2,$AF$38,IF($C$13=3,$AG$38,1)))</f>
        <v>2649.733632</v>
      </c>
      <c r="V135" s="1074" t="n">
        <f aca="false">((V$121-$H$4)/1000)*IF($C$13=0,$N$21,$N$38)*(($C$8/70)^$X$38)*IF($C$13=1,$AE$38,IF($C$13=2,$AF$38,IF($C$13=3,$AG$38,1)))</f>
        <v>2815.341984</v>
      </c>
      <c r="W135" s="1074" t="n">
        <f aca="false">((W$121-$H$4)/1000)*IF($C$13=0,$N$21,$N$38)*(($C$8/70)^$X$38)*IF($C$13=1,$AE$38,IF($C$13=2,$AF$38,IF($C$13=3,$AG$38,1)))</f>
        <v>2980.950336</v>
      </c>
      <c r="X135" s="1074" t="n">
        <f aca="false">((X$121-$H$4)/1000)*IF($C$13=0,$N$21,$N$38)*(($C$8/70)^$X$38)*IF($C$13=1,$AE$38,IF($C$13=2,$AF$38,IF($C$13=3,$AG$38,1)))</f>
        <v>3146.558688</v>
      </c>
      <c r="Y135" s="1074" t="n">
        <f aca="false">((Y$121-$H$4)/1000)*IF($C$13=0,$N$21,$N$38)*(($C$8/70)^$X$38)*IF($C$13=1,$AE$38,IF($C$13=2,$AF$38,IF($C$13=3,$AG$38,1)))</f>
        <v>3312.16704</v>
      </c>
      <c r="Z135" s="1074" t="n">
        <f aca="false">((Z$121-$H$4)/1000)*IF($C$13=0,$N$21,$N$38)*(($C$8/70)^$X$38)*IF($C$13=1,$AE$38,IF($C$13=2,$AF$38,IF($C$13=3,$AG$38,1)))</f>
        <v>3477.775392</v>
      </c>
      <c r="AA135" s="1074" t="n">
        <f aca="false">((AA$121-$H$4)/1000)*IF($C$13=0,$N$21,$N$38)*(($C$8/70)^$X$38)*IF($C$13=1,$AE$38,IF($C$13=2,$AF$38,IF($C$13=3,$AG$38,1)))</f>
        <v>3643.383744</v>
      </c>
      <c r="AB135" s="1074" t="n">
        <f aca="false">((AB$121-$H$4)/1000)*IF($C$13=0,$N$21,$N$38)*(($C$8/70)^$X$38)*IF($C$13=1,$AE$38,IF($C$13=2,$AF$38,IF($C$13=3,$AG$38,1)))</f>
        <v>3808.992096</v>
      </c>
      <c r="AC135" s="1074" t="n">
        <f aca="false">((AC$121-$H$4)/1000)*IF($C$13=0,$N$21,$N$38)*(($C$8/70)^$X$38)*IF($C$13=1,$AE$38,IF($C$13=2,$AF$38,IF($C$13=3,$AG$38,1)))</f>
        <v>3974.600448</v>
      </c>
      <c r="AD135" s="1074" t="n">
        <f aca="false">((AD$121-$H$4)/1000)*IF($C$13=0,$N$21,$N$38)*(($C$8/70)^$X$38)*IF($C$13=1,$AE$38,IF($C$13=2,$AF$38,IF($C$13=3,$AG$38,1)))</f>
        <v>4140.2088</v>
      </c>
      <c r="AE135" s="1074" t="n">
        <f aca="false">((AE$121-$H$4)/1000)*IF($C$13=0,$N$21,$N$38)*(($C$8/70)^$X$38)*IF($C$13=1,$AE$38,IF($C$13=2,$AF$38,IF($C$13=3,$AG$38,1)))</f>
        <v>4305.817152</v>
      </c>
      <c r="AF135" s="1074" t="n">
        <f aca="false">((AF$121-$H$4)/1000)*IF($C$13=0,$N$21,$N$38)*(($C$8/70)^$X$38)*IF($C$13=1,$AE$38,IF($C$13=2,$AF$38,IF($C$13=3,$AG$38,1)))</f>
        <v>4471.425504</v>
      </c>
      <c r="AG135" s="1074" t="n">
        <f aca="false">((AG$121-$H$4)/1000)*IF($C$13=0,$N$21,$N$38)*(($C$8/70)^$X$38)*IF($C$13=1,$AE$38,IF($C$13=2,$AF$38,IF($C$13=3,$AG$38,1)))</f>
        <v>4637.033856</v>
      </c>
      <c r="AH135" s="1074" t="n">
        <f aca="false">((AH$121-$H$4)/1000)*IF($C$13=0,$N$21,$N$38)*(($C$8/70)^$X$38)*IF($C$13=1,$AE$38,IF($C$13=2,$AF$38,IF($C$13=3,$AG$38,1)))</f>
        <v>4802.642208</v>
      </c>
      <c r="AI135" s="1074" t="n">
        <f aca="false">((AI$121-$H$4)/1000)*IF($C$13=0,$N$21,$N$38)*(($C$8/70)^$X$38)*IF($C$13=1,$AE$38,IF($C$13=2,$AF$38,IF($C$13=3,$AG$38,1)))</f>
        <v>4968.25056</v>
      </c>
      <c r="AJ135" s="1074" t="n">
        <f aca="false">((AJ$121-$H$4)/1000)*IF($C$13=0,$N$21,$N$38)*(($C$8/70)^$X$38)*IF($C$13=1,$AE$38,IF($C$13=2,$AF$38,IF($C$13=3,$AG$38,1)))</f>
        <v>5133.858912</v>
      </c>
      <c r="AK135" s="1074" t="n">
        <f aca="false">((AK$121-$H$4)/1000)*IF($C$13=0,$N$21,$N$38)*(($C$8/70)^$X$38)*IF($C$13=1,$AE$38,IF($C$13=2,$AF$38,IF($C$13=3,$AG$38,1)))</f>
        <v>5299.467264</v>
      </c>
      <c r="AL135" s="1074" t="n">
        <f aca="false">((AL$121-$H$4)/1000)*IF($C$13=0,$N$21,$N$38)*(($C$8/70)^$X$38)*IF($C$13=1,$AE$38,IF($C$13=2,$AF$38,IF($C$13=3,$AG$38,1)))</f>
        <v>5465.075616</v>
      </c>
      <c r="AM135" s="1074" t="n">
        <f aca="false">((AM$121-$H$4)/1000)*IF($C$13=0,$N$21,$N$38)*(($C$8/70)^$X$38)*IF($C$13=1,$AE$38,IF($C$13=2,$AF$38,IF($C$13=3,$AG$38,1)))</f>
        <v>5630.683968</v>
      </c>
      <c r="AN135" s="1074" t="n">
        <f aca="false">((AN$121-$H$4)/1000)*IF($C$13=0,$N$21,$N$38)*(($C$8/70)^$X$38)*IF($C$13=1,$AE$38,IF($C$13=2,$AF$38,IF($C$13=3,$AG$38,1)))</f>
        <v>5796.29232</v>
      </c>
      <c r="AO135" s="1074" t="n">
        <f aca="false">((AO$121-$H$4)/1000)*IF($C$13=0,$N$21,$N$38)*(($C$8/70)^$X$38)*IF($C$13=1,$AE$38,IF($C$13=2,$AF$38,IF($C$13=3,$AG$38,1)))</f>
        <v>5961.900672</v>
      </c>
      <c r="AP135" s="1074" t="n">
        <f aca="false">((AP$121-$H$4)/1000)*IF($C$13=0,$N$21,$N$38)*(($C$8/70)^$X$38)*IF($C$13=1,$AE$38,IF($C$13=2,$AF$38,IF($C$13=3,$AG$38,1)))</f>
        <v>6127.509024</v>
      </c>
      <c r="AQ135" s="1074" t="n">
        <f aca="false">((AQ$121-$H$4)/1000)*IF($C$13=0,$N$21,$N$38)*(($C$8/70)^$X$38)*IF($C$13=1,$AE$38,IF($C$13=2,$AF$38,IF($C$13=3,$AG$38,1)))</f>
        <v>6293.117376</v>
      </c>
      <c r="AR135" s="1074" t="n">
        <f aca="false">((AR$121-$H$4)/1000)*IF($C$13=0,$N$21,$N$38)*(($C$8/70)^$X$38)*IF($C$13=1,$AE$38,IF($C$13=2,$AF$38,IF($C$13=3,$AG$38,1)))</f>
        <v>6458.725728</v>
      </c>
      <c r="AS135" s="1074" t="n">
        <f aca="false">((AS$121-$H$4)/1000)*IF($C$13=0,$N$21,$N$38)*(($C$8/70)^$X$38)*IF($C$13=1,$AE$38,IF($C$13=2,$AF$38,IF($C$13=3,$AG$38,1)))</f>
        <v>6624.33408</v>
      </c>
      <c r="AT135" s="1074" t="n">
        <f aca="false">((AT$121-$H$4)/1000)*IF($C$13=0,$N$21,$N$38)*(($C$8/70)^$X$38)*IF($C$13=1,$AE$38,IF($C$13=2,$AF$38,IF($C$13=3,$AG$38,1)))</f>
        <v>6789.942432</v>
      </c>
      <c r="AU135" s="1074" t="n">
        <f aca="false">((AU$121-$H$4)/1000)*IF($C$13=0,$N$21,$N$38)*(($C$8/70)^$X$38)*IF($C$13=1,$AE$38,IF($C$13=2,$AF$38,IF($C$13=3,$AG$38,1)))</f>
        <v>6955.550784</v>
      </c>
      <c r="AV135" s="1074" t="n">
        <f aca="false">((AV$121-$H$4)/1000)*IF($C$13=0,$N$21,$N$38)*(($C$8/70)^$X$38)*IF($C$13=1,$AE$38,IF($C$13=2,$AF$38,IF($C$13=3,$AG$38,1)))</f>
        <v>7121.159136</v>
      </c>
      <c r="AW135" s="1074" t="n">
        <f aca="false">((AW$121-$H$4)/1000)*IF($C$13=0,$N$21,$N$38)*(($C$8/70)^$X$38)*IF($C$13=1,$AE$38,IF($C$13=2,$AF$38,IF($C$13=3,$AG$38,1)))</f>
        <v>7286.767488</v>
      </c>
      <c r="AX135" s="1074" t="n">
        <f aca="false">((AX$121-$H$4)/1000)*IF($C$13=0,$N$21,$N$38)*(($C$8/70)^$X$38)*IF($C$13=1,$AE$38,IF($C$13=2,$AF$38,IF($C$13=3,$AG$38,1)))</f>
        <v>7452.37584</v>
      </c>
      <c r="AY135" s="1074" t="n">
        <f aca="false">((AY$121-$H$4)/1000)*IF($C$13=0,$N$21,$N$38)*(($C$8/70)^$X$38)*IF($C$13=1,$AE$38,IF($C$13=2,$AF$38,IF($C$13=3,$AG$38,1)))</f>
        <v>7617.984192</v>
      </c>
      <c r="AZ135" s="1074" t="n">
        <f aca="false">((AZ$121-$H$4)/1000)*IF($C$13=0,$N$21,$N$38)*(($C$8/70)^$X$38)*IF($C$13=1,$AE$38,IF($C$13=2,$AF$38,IF($C$13=3,$AG$38,1)))</f>
        <v>7783.592544</v>
      </c>
      <c r="BA135" s="1074" t="n">
        <f aca="false">((BA$121-$H$4)/1000)*IF($C$13=0,$N$21,$N$38)*(($C$8/70)^$X$38)*IF($C$13=1,$AE$38,IF($C$13=2,$AF$38,IF($C$13=3,$AG$38,1)))</f>
        <v>7949.200896</v>
      </c>
      <c r="BB135" s="1074" t="n">
        <f aca="false">((BB$121-$H$4)/1000)*IF($C$13=0,$N$21,$N$38)*(($C$8/70)^$X$38)*IF($C$13=1,$AE$38,IF($C$13=2,$AF$38,IF($C$13=3,$AG$38,1)))</f>
        <v>8114.809248</v>
      </c>
      <c r="BC135" s="1074" t="n">
        <f aca="false">((BC$121-$H$4)/1000)*IF($C$13=0,$N$21,$N$38)*(($C$8/70)^$X$38)*IF($C$13=1,$AE$38,IF($C$13=2,$AF$38,IF($C$13=3,$AG$38,1)))</f>
        <v>8280.4176</v>
      </c>
      <c r="BD135" s="1074" t="n">
        <f aca="false">((BD$121-$H$4)/1000)*IF($C$13=0,$N$21,$N$38)*(($C$8/70)^$X$38)*IF($C$13=1,$AE$38,IF($C$13=2,$AF$38,IF($C$13=3,$AG$38,1)))</f>
        <v>8446.025952</v>
      </c>
      <c r="BE135" s="1074" t="n">
        <f aca="false">((BE$121-$H$4)/1000)*IF($C$13=0,$N$21,$N$38)*(($C$8/70)^$X$38)*IF($C$13=1,$AE$38,IF($C$13=2,$AF$38,IF($C$13=3,$AG$38,1)))</f>
        <v>8611.634304</v>
      </c>
      <c r="BF135" s="1074" t="n">
        <f aca="false">((BF$121-$H$4)/1000)*IF($C$13=0,$N$21,$N$38)*(($C$8/70)^$X$38)*IF($C$13=1,$AE$38,IF($C$13=2,$AF$38,IF($C$13=3,$AG$38,1)))</f>
        <v>8777.242656</v>
      </c>
      <c r="BG135" s="1"/>
      <c r="BH135" s="1"/>
      <c r="BJ135" s="683" t="e">
        <f aca="false">J140/J135</f>
        <v>#DIV/0!</v>
      </c>
      <c r="BK135" s="683" t="e">
        <f aca="false">K140/K135</f>
        <v>#DIV/0!</v>
      </c>
      <c r="BL135" s="683" t="n">
        <f aca="false">L140/L135</f>
        <v>1.08901065569447</v>
      </c>
      <c r="BM135" s="683" t="n">
        <f aca="false">M140/M135</f>
        <v>1.08901065569447</v>
      </c>
      <c r="BN135" s="683" t="n">
        <f aca="false">N140/N135</f>
        <v>1.08901065569447</v>
      </c>
      <c r="BO135" s="683" t="n">
        <f aca="false">O140/O135</f>
        <v>1.08901065569447</v>
      </c>
      <c r="BP135" s="683" t="n">
        <f aca="false">P140/P135</f>
        <v>1.08901065569447</v>
      </c>
      <c r="BQ135" s="683" t="n">
        <f aca="false">Q140/Q135</f>
        <v>1.08901065569447</v>
      </c>
      <c r="BR135" s="683" t="n">
        <f aca="false">R140/R135</f>
        <v>1.08901065569447</v>
      </c>
      <c r="BS135" s="683" t="n">
        <f aca="false">S140/S135</f>
        <v>1.08901065569447</v>
      </c>
      <c r="BT135" s="683" t="n">
        <f aca="false">T140/T135</f>
        <v>1.08901065569447</v>
      </c>
      <c r="BU135" s="683" t="n">
        <f aca="false">U140/U135</f>
        <v>1.08901065569447</v>
      </c>
      <c r="BV135" s="683" t="n">
        <f aca="false">V140/V135</f>
        <v>1.08901065569447</v>
      </c>
      <c r="BW135" s="683" t="n">
        <f aca="false">W140/W135</f>
        <v>1.08901065569447</v>
      </c>
      <c r="BX135" s="683" t="n">
        <f aca="false">X140/X135</f>
        <v>1.08901065569447</v>
      </c>
      <c r="BY135" s="683" t="n">
        <f aca="false">Y140/Y135</f>
        <v>1.08901065569447</v>
      </c>
      <c r="BZ135" s="683" t="n">
        <f aca="false">Z140/Z135</f>
        <v>1.08901065569447</v>
      </c>
      <c r="CA135" s="683" t="n">
        <f aca="false">AA140/AA135</f>
        <v>1.08901065569447</v>
      </c>
      <c r="CB135" s="683" t="n">
        <f aca="false">AB140/AB135</f>
        <v>1.08901065569447</v>
      </c>
      <c r="CC135" s="683" t="n">
        <f aca="false">AC140/AC135</f>
        <v>1.08901065569447</v>
      </c>
      <c r="CD135" s="683" t="n">
        <f aca="false">AD140/AD135</f>
        <v>1.08901065569447</v>
      </c>
      <c r="CE135" s="683" t="n">
        <f aca="false">AE140/AE135</f>
        <v>1.08901065569447</v>
      </c>
      <c r="CF135" s="683" t="n">
        <f aca="false">AF140/AF135</f>
        <v>1.08901065569447</v>
      </c>
      <c r="CG135" s="683" t="n">
        <f aca="false">AG140/AG135</f>
        <v>1.08901065569447</v>
      </c>
      <c r="CH135" s="683" t="n">
        <f aca="false">AH140/AH135</f>
        <v>1.08901065569447</v>
      </c>
      <c r="CI135" s="683" t="n">
        <f aca="false">AI140/AI135</f>
        <v>1.08901065569447</v>
      </c>
      <c r="CJ135" s="683" t="n">
        <f aca="false">AJ140/AJ135</f>
        <v>1.08901065569447</v>
      </c>
      <c r="CK135" s="683" t="n">
        <f aca="false">AK140/AK135</f>
        <v>1.08901065569447</v>
      </c>
      <c r="CL135" s="683" t="n">
        <f aca="false">AL140/AL135</f>
        <v>1.08901065569447</v>
      </c>
      <c r="CM135" s="683" t="n">
        <f aca="false">AM140/AM135</f>
        <v>1.08901065569447</v>
      </c>
      <c r="CN135" s="683" t="n">
        <f aca="false">AN140/AN135</f>
        <v>1.08901065569447</v>
      </c>
      <c r="CO135" s="683" t="n">
        <f aca="false">AO140/AO135</f>
        <v>1.08901065569447</v>
      </c>
      <c r="CP135" s="683" t="n">
        <f aca="false">AP140/AP135</f>
        <v>1.08901065569447</v>
      </c>
      <c r="CQ135" s="683" t="n">
        <f aca="false">AQ140/AQ135</f>
        <v>1.08901065569447</v>
      </c>
      <c r="CR135" s="683" t="n">
        <f aca="false">AR140/AR135</f>
        <v>1.08901065569447</v>
      </c>
      <c r="CS135" s="683" t="n">
        <f aca="false">AS140/AS135</f>
        <v>1.08901065569447</v>
      </c>
      <c r="CT135" s="683" t="n">
        <f aca="false">AT140/AT135</f>
        <v>1.08901065569447</v>
      </c>
      <c r="CU135" s="683" t="n">
        <f aca="false">AU140/AU135</f>
        <v>1.08901065569447</v>
      </c>
      <c r="CV135" s="683" t="n">
        <f aca="false">AV140/AV135</f>
        <v>1.08901065569447</v>
      </c>
      <c r="CW135" s="683" t="n">
        <f aca="false">AW140/AW135</f>
        <v>1.08901065569447</v>
      </c>
      <c r="CX135" s="683" t="n">
        <f aca="false">AX140/AX135</f>
        <v>1.08901065569447</v>
      </c>
      <c r="CY135" s="683" t="n">
        <f aca="false">AY140/AY135</f>
        <v>1.08901065569447</v>
      </c>
      <c r="CZ135" s="683" t="n">
        <f aca="false">AZ140/AZ135</f>
        <v>1.08901065569447</v>
      </c>
      <c r="DA135" s="683" t="n">
        <f aca="false">BA140/BA135</f>
        <v>1.08901065569447</v>
      </c>
      <c r="DB135" s="683" t="n">
        <f aca="false">BB140/BB135</f>
        <v>1.08901065569447</v>
      </c>
      <c r="DC135" s="683" t="n">
        <f aca="false">BC140/BC135</f>
        <v>1.08901065569447</v>
      </c>
      <c r="DD135" s="683" t="n">
        <f aca="false">BD140/BD135</f>
        <v>1.08901065569447</v>
      </c>
      <c r="DE135" s="683" t="n">
        <f aca="false">BE140/BE135</f>
        <v>1.08901065569447</v>
      </c>
      <c r="DF135" s="683" t="n">
        <f aca="false">BF140/BF135</f>
        <v>1.08901065569447</v>
      </c>
    </row>
    <row r="136" customFormat="false" ht="15" hidden="false" customHeight="false" outlineLevel="0" collapsed="false">
      <c r="A136" s="1041"/>
      <c r="B136" s="1072" t="s">
        <v>426</v>
      </c>
      <c r="C136" s="1072"/>
      <c r="D136" s="1073"/>
      <c r="E136" s="1073"/>
      <c r="F136" s="1073"/>
      <c r="G136" s="1073"/>
      <c r="H136" s="1073"/>
      <c r="I136" s="1073"/>
      <c r="J136" s="1074"/>
      <c r="K136" s="1074"/>
      <c r="L136" s="1074" t="n">
        <f aca="false">((L$121-$H$4)/1000)*IF($C$13=0,$P$21,$P$38)*(($C$8/70)^$Z$38)*IF($C$13=1,$AE$38,IF($C$13=2,$AF$38,IF($C$13=3,$AG$38,1)))</f>
        <v>1552.77475861454</v>
      </c>
      <c r="M136" s="1074" t="n">
        <f aca="false">((M$121-$H$4)/1000)*IF($C$13=0,$P$21,$P$38)*(($C$8/70)^$Z$38)*IF($C$13=1,$AE$38,IF($C$13=2,$AF$38,IF($C$13=3,$AG$38,1)))</f>
        <v>1774.5997241309</v>
      </c>
      <c r="N136" s="1074" t="n">
        <f aca="false">((N$121-$H$4)/1000)*IF($C$13=0,$P$21,$P$38)*(($C$8/70)^$Z$38)*IF($C$13=1,$AE$38,IF($C$13=2,$AF$38,IF($C$13=3,$AG$38,1)))</f>
        <v>1996.42468964726</v>
      </c>
      <c r="O136" s="1074" t="n">
        <f aca="false">((O$121-$H$4)/1000)*IF($C$13=0,$P$21,$P$38)*(($C$8/70)^$Z$38)*IF($C$13=1,$AE$38,IF($C$13=2,$AF$38,IF($C$13=3,$AG$38,1)))</f>
        <v>2218.24965516362</v>
      </c>
      <c r="P136" s="1074" t="n">
        <f aca="false">((P$121-$H$4)/1000)*IF($C$13=0,$P$21,$P$38)*(($C$8/70)^$Z$38)*IF($C$13=1,$AE$38,IF($C$13=2,$AF$38,IF($C$13=3,$AG$38,1)))</f>
        <v>2440.07462067998</v>
      </c>
      <c r="Q136" s="1074" t="n">
        <f aca="false">((Q$121-$H$4)/1000)*IF($C$13=0,$P$21,$P$38)*(($C$8/70)^$Z$38)*IF($C$13=1,$AE$38,IF($C$13=2,$AF$38,IF($C$13=3,$AG$38,1)))</f>
        <v>2661.89958619635</v>
      </c>
      <c r="R136" s="1074" t="n">
        <f aca="false">((R$121-$H$4)/1000)*IF($C$13=0,$P$21,$P$38)*(($C$8/70)^$Z$38)*IF($C$13=1,$AE$38,IF($C$13=2,$AF$38,IF($C$13=3,$AG$38,1)))</f>
        <v>2883.72455171271</v>
      </c>
      <c r="S136" s="1074" t="n">
        <f aca="false">((S$121-$H$4)/1000)*IF($C$13=0,$P$21,$P$38)*(($C$8/70)^$Z$38)*IF($C$13=1,$AE$38,IF($C$13=2,$AF$38,IF($C$13=3,$AG$38,1)))</f>
        <v>3105.54951722907</v>
      </c>
      <c r="T136" s="1074" t="n">
        <f aca="false">((T$121-$H$4)/1000)*IF($C$13=0,$P$21,$P$38)*(($C$8/70)^$Z$38)*IF($C$13=1,$AE$38,IF($C$13=2,$AF$38,IF($C$13=3,$AG$38,1)))</f>
        <v>3327.37448274543</v>
      </c>
      <c r="U136" s="1074" t="n">
        <f aca="false">((U$121-$H$4)/1000)*IF($C$13=0,$P$21,$P$38)*(($C$8/70)^$Z$38)*IF($C$13=1,$AE$38,IF($C$13=2,$AF$38,IF($C$13=3,$AG$38,1)))</f>
        <v>3549.1994482618</v>
      </c>
      <c r="V136" s="1074" t="n">
        <f aca="false">((V$121-$H$4)/1000)*IF($C$13=0,$P$21,$P$38)*(($C$8/70)^$Z$38)*IF($C$13=1,$AE$38,IF($C$13=2,$AF$38,IF($C$13=3,$AG$38,1)))</f>
        <v>3771.02441377816</v>
      </c>
      <c r="W136" s="1074" t="n">
        <f aca="false">((W$121-$H$4)/1000)*IF($C$13=0,$P$21,$P$38)*(($C$8/70)^$Z$38)*IF($C$13=1,$AE$38,IF($C$13=2,$AF$38,IF($C$13=3,$AG$38,1)))</f>
        <v>3992.84937929452</v>
      </c>
      <c r="X136" s="1074" t="n">
        <f aca="false">((X$121-$H$4)/1000)*IF($C$13=0,$P$21,$P$38)*(($C$8/70)^$Z$38)*IF($C$13=1,$AE$38,IF($C$13=2,$AF$38,IF($C$13=3,$AG$38,1)))</f>
        <v>4214.67434481088</v>
      </c>
      <c r="Y136" s="1074" t="n">
        <f aca="false">((Y$121-$H$4)/1000)*IF($C$13=0,$P$21,$P$38)*(($C$8/70)^$Z$38)*IF($C$13=1,$AE$38,IF($C$13=2,$AF$38,IF($C$13=3,$AG$38,1)))</f>
        <v>4436.49931032724</v>
      </c>
      <c r="Z136" s="1074" t="n">
        <f aca="false">((Z$121-$H$4)/1000)*IF($C$13=0,$P$21,$P$38)*(($C$8/70)^$Z$38)*IF($C$13=1,$AE$38,IF($C$13=2,$AF$38,IF($C$13=3,$AG$38,1)))</f>
        <v>4658.32427584361</v>
      </c>
      <c r="AA136" s="1074" t="n">
        <f aca="false">((AA$121-$H$4)/1000)*IF($C$13=0,$P$21,$P$38)*(($C$8/70)^$Z$38)*IF($C$13=1,$AE$38,IF($C$13=2,$AF$38,IF($C$13=3,$AG$38,1)))</f>
        <v>4880.14924135997</v>
      </c>
      <c r="AB136" s="1074" t="n">
        <f aca="false">((AB$121-$H$4)/1000)*IF($C$13=0,$P$21,$P$38)*(($C$8/70)^$Z$38)*IF($C$13=1,$AE$38,IF($C$13=2,$AF$38,IF($C$13=3,$AG$38,1)))</f>
        <v>5101.97420687633</v>
      </c>
      <c r="AC136" s="1074" t="n">
        <f aca="false">((AC$121-$H$4)/1000)*IF($C$13=0,$P$21,$P$38)*(($C$8/70)^$Z$38)*IF($C$13=1,$AE$38,IF($C$13=2,$AF$38,IF($C$13=3,$AG$38,1)))</f>
        <v>5323.79917239269</v>
      </c>
      <c r="AD136" s="1074" t="n">
        <f aca="false">((AD$121-$H$4)/1000)*IF($C$13=0,$P$21,$P$38)*(($C$8/70)^$Z$38)*IF($C$13=1,$AE$38,IF($C$13=2,$AF$38,IF($C$13=3,$AG$38,1)))</f>
        <v>5545.62413790906</v>
      </c>
      <c r="AE136" s="1074" t="n">
        <f aca="false">((AE$121-$H$4)/1000)*IF($C$13=0,$P$21,$P$38)*(($C$8/70)^$Z$38)*IF($C$13=1,$AE$38,IF($C$13=2,$AF$38,IF($C$13=3,$AG$38,1)))</f>
        <v>5767.44910342542</v>
      </c>
      <c r="AF136" s="1074" t="n">
        <f aca="false">((AF$121-$H$4)/1000)*IF($C$13=0,$P$21,$P$38)*(($C$8/70)^$Z$38)*IF($C$13=1,$AE$38,IF($C$13=2,$AF$38,IF($C$13=3,$AG$38,1)))</f>
        <v>5989.27406894178</v>
      </c>
      <c r="AG136" s="1074" t="n">
        <f aca="false">((AG$121-$H$4)/1000)*IF($C$13=0,$P$21,$P$38)*(($C$8/70)^$Z$38)*IF($C$13=1,$AE$38,IF($C$13=2,$AF$38,IF($C$13=3,$AG$38,1)))</f>
        <v>6211.09903445814</v>
      </c>
      <c r="AH136" s="1074" t="n">
        <f aca="false">((AH$121-$H$4)/1000)*IF($C$13=0,$P$21,$P$38)*(($C$8/70)^$Z$38)*IF($C$13=1,$AE$38,IF($C$13=2,$AF$38,IF($C$13=3,$AG$38,1)))</f>
        <v>6432.9239999745</v>
      </c>
      <c r="AI136" s="1074" t="n">
        <f aca="false">((AI$121-$H$4)/1000)*IF($C$13=0,$P$21,$P$38)*(($C$8/70)^$Z$38)*IF($C$13=1,$AE$38,IF($C$13=2,$AF$38,IF($C$13=3,$AG$38,1)))</f>
        <v>6654.74896549087</v>
      </c>
      <c r="AJ136" s="1074" t="n">
        <f aca="false">((AJ$121-$H$4)/1000)*IF($C$13=0,$P$21,$P$38)*(($C$8/70)^$Z$38)*IF($C$13=1,$AE$38,IF($C$13=2,$AF$38,IF($C$13=3,$AG$38,1)))</f>
        <v>6876.57393100723</v>
      </c>
      <c r="AK136" s="1074" t="n">
        <f aca="false">((AK$121-$H$4)/1000)*IF($C$13=0,$P$21,$P$38)*(($C$8/70)^$Z$38)*IF($C$13=1,$AE$38,IF($C$13=2,$AF$38,IF($C$13=3,$AG$38,1)))</f>
        <v>7098.39889652359</v>
      </c>
      <c r="AL136" s="1074" t="n">
        <f aca="false">((AL$121-$H$4)/1000)*IF($C$13=0,$P$21,$P$38)*(($C$8/70)^$Z$38)*IF($C$13=1,$AE$38,IF($C$13=2,$AF$38,IF($C$13=3,$AG$38,1)))</f>
        <v>7320.22386203995</v>
      </c>
      <c r="AM136" s="1074" t="n">
        <f aca="false">((AM$121-$H$4)/1000)*IF($C$13=0,$P$21,$P$38)*(($C$8/70)^$Z$38)*IF($C$13=1,$AE$38,IF($C$13=2,$AF$38,IF($C$13=3,$AG$38,1)))</f>
        <v>7542.04882755631</v>
      </c>
      <c r="AN136" s="1074" t="n">
        <f aca="false">((AN$121-$H$4)/1000)*IF($C$13=0,$P$21,$P$38)*(($C$8/70)^$Z$38)*IF($C$13=1,$AE$38,IF($C$13=2,$AF$38,IF($C$13=3,$AG$38,1)))</f>
        <v>7763.87379307268</v>
      </c>
      <c r="AO136" s="1074" t="n">
        <f aca="false">((AO$121-$H$4)/1000)*IF($C$13=0,$P$21,$P$38)*(($C$8/70)^$Z$38)*IF($C$13=1,$AE$38,IF($C$13=2,$AF$38,IF($C$13=3,$AG$38,1)))</f>
        <v>7985.69875858904</v>
      </c>
      <c r="AP136" s="1074" t="n">
        <f aca="false">((AP$121-$H$4)/1000)*IF($C$13=0,$P$21,$P$38)*(($C$8/70)^$Z$38)*IF($C$13=1,$AE$38,IF($C$13=2,$AF$38,IF($C$13=3,$AG$38,1)))</f>
        <v>8207.5237241054</v>
      </c>
      <c r="AQ136" s="1074" t="n">
        <f aca="false">((AQ$121-$H$4)/1000)*IF($C$13=0,$P$21,$P$38)*(($C$8/70)^$Z$38)*IF($C$13=1,$AE$38,IF($C$13=2,$AF$38,IF($C$13=3,$AG$38,1)))</f>
        <v>8429.34868962176</v>
      </c>
      <c r="AR136" s="1074" t="n">
        <f aca="false">((AR$121-$H$4)/1000)*IF($C$13=0,$P$21,$P$38)*(($C$8/70)^$Z$38)*IF($C$13=1,$AE$38,IF($C$13=2,$AF$38,IF($C$13=3,$AG$38,1)))</f>
        <v>8651.17365513813</v>
      </c>
      <c r="AS136" s="1074" t="n">
        <f aca="false">((AS$121-$H$4)/1000)*IF($C$13=0,$P$21,$P$38)*(($C$8/70)^$Z$38)*IF($C$13=1,$AE$38,IF($C$13=2,$AF$38,IF($C$13=3,$AG$38,1)))</f>
        <v>8872.99862065449</v>
      </c>
      <c r="AT136" s="1074" t="n">
        <f aca="false">((AT$121-$H$4)/1000)*IF($C$13=0,$P$21,$P$38)*(($C$8/70)^$Z$38)*IF($C$13=1,$AE$38,IF($C$13=2,$AF$38,IF($C$13=3,$AG$38,1)))</f>
        <v>9094.82358617085</v>
      </c>
      <c r="AU136" s="1074" t="n">
        <f aca="false">((AU$121-$H$4)/1000)*IF($C$13=0,$P$21,$P$38)*(($C$8/70)^$Z$38)*IF($C$13=1,$AE$38,IF($C$13=2,$AF$38,IF($C$13=3,$AG$38,1)))</f>
        <v>9316.64855168721</v>
      </c>
      <c r="AV136" s="1074" t="n">
        <f aca="false">((AV$121-$H$4)/1000)*IF($C$13=0,$P$21,$P$38)*(($C$8/70)^$Z$38)*IF($C$13=1,$AE$38,IF($C$13=2,$AF$38,IF($C$13=3,$AG$38,1)))</f>
        <v>9538.47351720357</v>
      </c>
      <c r="AW136" s="1074" t="n">
        <f aca="false">((AW$121-$H$4)/1000)*IF($C$13=0,$P$21,$P$38)*(($C$8/70)^$Z$38)*IF($C$13=1,$AE$38,IF($C$13=2,$AF$38,IF($C$13=3,$AG$38,1)))</f>
        <v>9760.29848271994</v>
      </c>
      <c r="AX136" s="1074" t="n">
        <f aca="false">((AX$121-$H$4)/1000)*IF($C$13=0,$P$21,$P$38)*(($C$8/70)^$Z$38)*IF($C$13=1,$AE$38,IF($C$13=2,$AF$38,IF($C$13=3,$AG$38,1)))</f>
        <v>9982.1234482363</v>
      </c>
      <c r="AY136" s="1074" t="n">
        <f aca="false">((AY$121-$H$4)/1000)*IF($C$13=0,$P$21,$P$38)*(($C$8/70)^$Z$38)*IF($C$13=1,$AE$38,IF($C$13=2,$AF$38,IF($C$13=3,$AG$38,1)))</f>
        <v>10203.9484137527</v>
      </c>
      <c r="AZ136" s="1074" t="n">
        <f aca="false">((AZ$121-$H$4)/1000)*IF($C$13=0,$P$21,$P$38)*(($C$8/70)^$Z$38)*IF($C$13=1,$AE$38,IF($C$13=2,$AF$38,IF($C$13=3,$AG$38,1)))</f>
        <v>10425.773379269</v>
      </c>
      <c r="BA136" s="1074" t="n">
        <f aca="false">((BA$121-$H$4)/1000)*IF($C$13=0,$P$21,$P$38)*(($C$8/70)^$Z$38)*IF($C$13=1,$AE$38,IF($C$13=2,$AF$38,IF($C$13=3,$AG$38,1)))</f>
        <v>10647.5983447854</v>
      </c>
      <c r="BB136" s="1074" t="n">
        <f aca="false">((BB$121-$H$4)/1000)*IF($C$13=0,$P$21,$P$38)*(($C$8/70)^$Z$38)*IF($C$13=1,$AE$38,IF($C$13=2,$AF$38,IF($C$13=3,$AG$38,1)))</f>
        <v>10869.4233103018</v>
      </c>
      <c r="BC136" s="1074" t="n">
        <f aca="false">((BC$121-$H$4)/1000)*IF($C$13=0,$P$21,$P$38)*(($C$8/70)^$Z$38)*IF($C$13=1,$AE$38,IF($C$13=2,$AF$38,IF($C$13=3,$AG$38,1)))</f>
        <v>11091.2482758181</v>
      </c>
      <c r="BD136" s="1074" t="n">
        <f aca="false">((BD$121-$H$4)/1000)*IF($C$13=0,$P$21,$P$38)*(($C$8/70)^$Z$38)*IF($C$13=1,$AE$38,IF($C$13=2,$AF$38,IF($C$13=3,$AG$38,1)))</f>
        <v>11313.0732413345</v>
      </c>
      <c r="BE136" s="1074" t="n">
        <f aca="false">((BE$121-$H$4)/1000)*IF($C$13=0,$P$21,$P$38)*(($C$8/70)^$Z$38)*IF($C$13=1,$AE$38,IF($C$13=2,$AF$38,IF($C$13=3,$AG$38,1)))</f>
        <v>11534.8982068508</v>
      </c>
      <c r="BF136" s="1074" t="n">
        <f aca="false">((BF$121-$H$4)/1000)*IF($C$13=0,$P$21,$P$38)*(($C$8/70)^$Z$38)*IF($C$13=1,$AE$38,IF($C$13=2,$AF$38,IF($C$13=3,$AG$38,1)))</f>
        <v>11756.7231723672</v>
      </c>
      <c r="BG136" s="1"/>
      <c r="BH136" s="1"/>
      <c r="BJ136" s="683" t="e">
        <f aca="false">J141/J136</f>
        <v>#DIV/0!</v>
      </c>
      <c r="BK136" s="683" t="e">
        <f aca="false">K141/K136</f>
        <v>#DIV/0!</v>
      </c>
      <c r="BL136" s="683" t="n">
        <f aca="false">L141/L136</f>
        <v>1.00891385006658</v>
      </c>
      <c r="BM136" s="683" t="n">
        <f aca="false">M141/M136</f>
        <v>1.00891385006658</v>
      </c>
      <c r="BN136" s="683" t="n">
        <f aca="false">N141/N136</f>
        <v>1.00891385006658</v>
      </c>
      <c r="BO136" s="683" t="n">
        <f aca="false">O141/O136</f>
        <v>1.00891385006658</v>
      </c>
      <c r="BP136" s="683" t="n">
        <f aca="false">P141/P136</f>
        <v>1.00891385006658</v>
      </c>
      <c r="BQ136" s="683" t="n">
        <f aca="false">Q141/Q136</f>
        <v>1.00891385006658</v>
      </c>
      <c r="BR136" s="683" t="n">
        <f aca="false">R141/R136</f>
        <v>1.00891385006658</v>
      </c>
      <c r="BS136" s="683" t="n">
        <f aca="false">S141/S136</f>
        <v>1.00891385006658</v>
      </c>
      <c r="BT136" s="683" t="n">
        <f aca="false">T141/T136</f>
        <v>1.00891385006658</v>
      </c>
      <c r="BU136" s="683" t="n">
        <f aca="false">U141/U136</f>
        <v>1.00891385006658</v>
      </c>
      <c r="BV136" s="683" t="n">
        <f aca="false">V141/V136</f>
        <v>1.00891385006658</v>
      </c>
      <c r="BW136" s="683" t="n">
        <f aca="false">W141/W136</f>
        <v>1.00891385006658</v>
      </c>
      <c r="BX136" s="683" t="n">
        <f aca="false">X141/X136</f>
        <v>1.00891385006658</v>
      </c>
      <c r="BY136" s="683" t="n">
        <f aca="false">Y141/Y136</f>
        <v>1.00891385006658</v>
      </c>
      <c r="BZ136" s="683" t="n">
        <f aca="false">Z141/Z136</f>
        <v>1.00891385006658</v>
      </c>
      <c r="CA136" s="683" t="n">
        <f aca="false">AA141/AA136</f>
        <v>1.00891385006658</v>
      </c>
      <c r="CB136" s="683" t="n">
        <f aca="false">AB141/AB136</f>
        <v>1.00891385006658</v>
      </c>
      <c r="CC136" s="683" t="n">
        <f aca="false">AC141/AC136</f>
        <v>1.00891385006658</v>
      </c>
      <c r="CD136" s="683" t="n">
        <f aca="false">AD141/AD136</f>
        <v>1.00891385006658</v>
      </c>
      <c r="CE136" s="683" t="n">
        <f aca="false">AE141/AE136</f>
        <v>1.00891385006658</v>
      </c>
      <c r="CF136" s="683" t="n">
        <f aca="false">AF141/AF136</f>
        <v>1.00891385006658</v>
      </c>
      <c r="CG136" s="683" t="n">
        <f aca="false">AG141/AG136</f>
        <v>1.00891385006658</v>
      </c>
      <c r="CH136" s="683" t="n">
        <f aca="false">AH141/AH136</f>
        <v>1.00891385006658</v>
      </c>
      <c r="CI136" s="683" t="n">
        <f aca="false">AI141/AI136</f>
        <v>1.00891385006658</v>
      </c>
      <c r="CJ136" s="683" t="n">
        <f aca="false">AJ141/AJ136</f>
        <v>1.00891385006658</v>
      </c>
      <c r="CK136" s="683" t="n">
        <f aca="false">AK141/AK136</f>
        <v>1.00891385006658</v>
      </c>
      <c r="CL136" s="683" t="n">
        <f aca="false">AL141/AL136</f>
        <v>1.00891385006658</v>
      </c>
      <c r="CM136" s="683" t="n">
        <f aca="false">AM141/AM136</f>
        <v>1.00891385006658</v>
      </c>
      <c r="CN136" s="683" t="n">
        <f aca="false">AN141/AN136</f>
        <v>1.00891385006658</v>
      </c>
      <c r="CO136" s="683" t="n">
        <f aca="false">AO141/AO136</f>
        <v>1.00891385006658</v>
      </c>
      <c r="CP136" s="683" t="n">
        <f aca="false">AP141/AP136</f>
        <v>1.00891385006658</v>
      </c>
      <c r="CQ136" s="683" t="n">
        <f aca="false">AQ141/AQ136</f>
        <v>1.00891385006658</v>
      </c>
      <c r="CR136" s="683" t="n">
        <f aca="false">AR141/AR136</f>
        <v>1.00891385006658</v>
      </c>
      <c r="CS136" s="683" t="n">
        <f aca="false">AS141/AS136</f>
        <v>1.00891385006658</v>
      </c>
      <c r="CT136" s="683" t="n">
        <f aca="false">AT141/AT136</f>
        <v>1.00891385006658</v>
      </c>
      <c r="CU136" s="683" t="n">
        <f aca="false">AU141/AU136</f>
        <v>1.00891385006658</v>
      </c>
      <c r="CV136" s="683" t="n">
        <f aca="false">AV141/AV136</f>
        <v>1.00891385006658</v>
      </c>
      <c r="CW136" s="683" t="n">
        <f aca="false">AW141/AW136</f>
        <v>1.00891385006658</v>
      </c>
      <c r="CX136" s="683" t="n">
        <f aca="false">AX141/AX136</f>
        <v>1.00891385006658</v>
      </c>
      <c r="CY136" s="683" t="n">
        <f aca="false">AY141/AY136</f>
        <v>1.00891385006658</v>
      </c>
      <c r="CZ136" s="683" t="n">
        <f aca="false">AZ141/AZ136</f>
        <v>1.00891385006658</v>
      </c>
      <c r="DA136" s="683" t="n">
        <f aca="false">BA141/BA136</f>
        <v>1.00891385006658</v>
      </c>
      <c r="DB136" s="683" t="n">
        <f aca="false">BB141/BB136</f>
        <v>1.00891385006658</v>
      </c>
      <c r="DC136" s="683" t="n">
        <f aca="false">BC141/BC136</f>
        <v>1.00891385006658</v>
      </c>
      <c r="DD136" s="683" t="n">
        <f aca="false">BD141/BD136</f>
        <v>1.00891385006658</v>
      </c>
      <c r="DE136" s="683" t="n">
        <f aca="false">BE141/BE136</f>
        <v>1.00891385006658</v>
      </c>
      <c r="DF136" s="683" t="n">
        <f aca="false">BF141/BF136</f>
        <v>1.00891385006658</v>
      </c>
    </row>
    <row r="137" customFormat="false" ht="15.75" hidden="false" customHeight="false" outlineLevel="0" collapsed="false">
      <c r="A137" s="1041"/>
      <c r="B137" s="1075" t="s">
        <v>427</v>
      </c>
      <c r="C137" s="1075"/>
      <c r="D137" s="1076"/>
      <c r="E137" s="1076"/>
      <c r="F137" s="1076"/>
      <c r="G137" s="1076"/>
      <c r="H137" s="1076"/>
      <c r="I137" s="1076"/>
      <c r="J137" s="1077"/>
      <c r="K137" s="1077"/>
      <c r="L137" s="1077" t="n">
        <f aca="false">((L$121-$H$4)/1000)*IF($C$13=0,$Q$21,$Q$38)*(($C$8/70)^$AA$38)*IF($C$13=1,$AE$38,IF($C$13=2,$AF$38,IF($C$13=3,$AG$38,1)))</f>
        <v>1693.29888</v>
      </c>
      <c r="M137" s="1077" t="n">
        <f aca="false">((M$121-$H$4)/1000)*IF($C$13=0,$Q$21,$Q$38)*(($C$8/70)^$AA$38)*IF($C$13=1,$AE$38,IF($C$13=2,$AF$38,IF($C$13=3,$AG$38,1)))</f>
        <v>1935.19872</v>
      </c>
      <c r="N137" s="1077" t="n">
        <f aca="false">((N$121-$H$4)/1000)*IF($C$13=0,$Q$21,$Q$38)*(($C$8/70)^$AA$38)*IF($C$13=1,$AE$38,IF($C$13=2,$AF$38,IF($C$13=3,$AG$38,1)))</f>
        <v>2177.09856</v>
      </c>
      <c r="O137" s="1077" t="n">
        <f aca="false">((O$121-$H$4)/1000)*IF($C$13=0,$Q$21,$Q$38)*(($C$8/70)^$AA$38)*IF($C$13=1,$AE$38,IF($C$13=2,$AF$38,IF($C$13=3,$AG$38,1)))</f>
        <v>2418.9984</v>
      </c>
      <c r="P137" s="1077" t="n">
        <f aca="false">((P$121-$H$4)/1000)*IF($C$13=0,$Q$21,$Q$38)*(($C$8/70)^$AA$38)*IF($C$13=1,$AE$38,IF($C$13=2,$AF$38,IF($C$13=3,$AG$38,1)))</f>
        <v>2660.89824</v>
      </c>
      <c r="Q137" s="1077" t="n">
        <f aca="false">((Q$121-$H$4)/1000)*IF($C$13=0,$Q$21,$Q$38)*(($C$8/70)^$AA$38)*IF($C$13=1,$AE$38,IF($C$13=2,$AF$38,IF($C$13=3,$AG$38,1)))</f>
        <v>2902.79808</v>
      </c>
      <c r="R137" s="1077" t="n">
        <f aca="false">((R$121-$H$4)/1000)*IF($C$13=0,$Q$21,$Q$38)*(($C$8/70)^$AA$38)*IF($C$13=1,$AE$38,IF($C$13=2,$AF$38,IF($C$13=3,$AG$38,1)))</f>
        <v>3144.69792</v>
      </c>
      <c r="S137" s="1077" t="n">
        <f aca="false">((S$121-$H$4)/1000)*IF($C$13=0,$Q$21,$Q$38)*(($C$8/70)^$AA$38)*IF($C$13=1,$AE$38,IF($C$13=2,$AF$38,IF($C$13=3,$AG$38,1)))</f>
        <v>3386.59776</v>
      </c>
      <c r="T137" s="1077" t="n">
        <f aca="false">((T$121-$H$4)/1000)*IF($C$13=0,$Q$21,$Q$38)*(($C$8/70)^$AA$38)*IF($C$13=1,$AE$38,IF($C$13=2,$AF$38,IF($C$13=3,$AG$38,1)))</f>
        <v>3628.4976</v>
      </c>
      <c r="U137" s="1077" t="n">
        <f aca="false">((U$121-$H$4)/1000)*IF($C$13=0,$Q$21,$Q$38)*(($C$8/70)^$AA$38)*IF($C$13=1,$AE$38,IF($C$13=2,$AF$38,IF($C$13=3,$AG$38,1)))</f>
        <v>3870.39744</v>
      </c>
      <c r="V137" s="1077" t="n">
        <f aca="false">((V$121-$H$4)/1000)*IF($C$13=0,$Q$21,$Q$38)*(($C$8/70)^$AA$38)*IF($C$13=1,$AE$38,IF($C$13=2,$AF$38,IF($C$13=3,$AG$38,1)))</f>
        <v>4112.29728</v>
      </c>
      <c r="W137" s="1077" t="n">
        <f aca="false">((W$121-$H$4)/1000)*IF($C$13=0,$Q$21,$Q$38)*(($C$8/70)^$AA$38)*IF($C$13=1,$AE$38,IF($C$13=2,$AF$38,IF($C$13=3,$AG$38,1)))</f>
        <v>4354.19712</v>
      </c>
      <c r="X137" s="1077" t="n">
        <f aca="false">((X$121-$H$4)/1000)*IF($C$13=0,$Q$21,$Q$38)*(($C$8/70)^$AA$38)*IF($C$13=1,$AE$38,IF($C$13=2,$AF$38,IF($C$13=3,$AG$38,1)))</f>
        <v>4596.09696</v>
      </c>
      <c r="Y137" s="1077" t="n">
        <f aca="false">((Y$121-$H$4)/1000)*IF($C$13=0,$Q$21,$Q$38)*(($C$8/70)^$AA$38)*IF($C$13=1,$AE$38,IF($C$13=2,$AF$38,IF($C$13=3,$AG$38,1)))</f>
        <v>4837.9968</v>
      </c>
      <c r="Z137" s="1077" t="n">
        <f aca="false">((Z$121-$H$4)/1000)*IF($C$13=0,$Q$21,$Q$38)*(($C$8/70)^$AA$38)*IF($C$13=1,$AE$38,IF($C$13=2,$AF$38,IF($C$13=3,$AG$38,1)))</f>
        <v>5079.89664</v>
      </c>
      <c r="AA137" s="1077" t="n">
        <f aca="false">((AA$121-$H$4)/1000)*IF($C$13=0,$Q$21,$Q$38)*(($C$8/70)^$AA$38)*IF($C$13=1,$AE$38,IF($C$13=2,$AF$38,IF($C$13=3,$AG$38,1)))</f>
        <v>5321.79648</v>
      </c>
      <c r="AB137" s="1077" t="n">
        <f aca="false">((AB$121-$H$4)/1000)*IF($C$13=0,$Q$21,$Q$38)*(($C$8/70)^$AA$38)*IF($C$13=1,$AE$38,IF($C$13=2,$AF$38,IF($C$13=3,$AG$38,1)))</f>
        <v>5563.69632</v>
      </c>
      <c r="AC137" s="1077" t="n">
        <f aca="false">((AC$121-$H$4)/1000)*IF($C$13=0,$Q$21,$Q$38)*(($C$8/70)^$AA$38)*IF($C$13=1,$AE$38,IF($C$13=2,$AF$38,IF($C$13=3,$AG$38,1)))</f>
        <v>5805.59616</v>
      </c>
      <c r="AD137" s="1077" t="n">
        <f aca="false">((AD$121-$H$4)/1000)*IF($C$13=0,$Q$21,$Q$38)*(($C$8/70)^$AA$38)*IF($C$13=1,$AE$38,IF($C$13=2,$AF$38,IF($C$13=3,$AG$38,1)))</f>
        <v>6047.496</v>
      </c>
      <c r="AE137" s="1077" t="n">
        <f aca="false">((AE$121-$H$4)/1000)*IF($C$13=0,$Q$21,$Q$38)*(($C$8/70)^$AA$38)*IF($C$13=1,$AE$38,IF($C$13=2,$AF$38,IF($C$13=3,$AG$38,1)))</f>
        <v>6289.39584</v>
      </c>
      <c r="AF137" s="1077" t="n">
        <f aca="false">((AF$121-$H$4)/1000)*IF($C$13=0,$Q$21,$Q$38)*(($C$8/70)^$AA$38)*IF($C$13=1,$AE$38,IF($C$13=2,$AF$38,IF($C$13=3,$AG$38,1)))</f>
        <v>6531.29568</v>
      </c>
      <c r="AG137" s="1077" t="n">
        <f aca="false">((AG$121-$H$4)/1000)*IF($C$13=0,$Q$21,$Q$38)*(($C$8/70)^$AA$38)*IF($C$13=1,$AE$38,IF($C$13=2,$AF$38,IF($C$13=3,$AG$38,1)))</f>
        <v>6773.19552</v>
      </c>
      <c r="AH137" s="1077" t="n">
        <f aca="false">((AH$121-$H$4)/1000)*IF($C$13=0,$Q$21,$Q$38)*(($C$8/70)^$AA$38)*IF($C$13=1,$AE$38,IF($C$13=2,$AF$38,IF($C$13=3,$AG$38,1)))</f>
        <v>7015.09536</v>
      </c>
      <c r="AI137" s="1077" t="n">
        <f aca="false">((AI$121-$H$4)/1000)*IF($C$13=0,$Q$21,$Q$38)*(($C$8/70)^$AA$38)*IF($C$13=1,$AE$38,IF($C$13=2,$AF$38,IF($C$13=3,$AG$38,1)))</f>
        <v>7256.9952</v>
      </c>
      <c r="AJ137" s="1077" t="n">
        <f aca="false">((AJ$121-$H$4)/1000)*IF($C$13=0,$Q$21,$Q$38)*(($C$8/70)^$AA$38)*IF($C$13=1,$AE$38,IF($C$13=2,$AF$38,IF($C$13=3,$AG$38,1)))</f>
        <v>7498.89504</v>
      </c>
      <c r="AK137" s="1077" t="n">
        <f aca="false">((AK$121-$H$4)/1000)*IF($C$13=0,$Q$21,$Q$38)*(($C$8/70)^$AA$38)*IF($C$13=1,$AE$38,IF($C$13=2,$AF$38,IF($C$13=3,$AG$38,1)))</f>
        <v>7740.79488</v>
      </c>
      <c r="AL137" s="1077" t="n">
        <f aca="false">((AL$121-$H$4)/1000)*IF($C$13=0,$Q$21,$Q$38)*(($C$8/70)^$AA$38)*IF($C$13=1,$AE$38,IF($C$13=2,$AF$38,IF($C$13=3,$AG$38,1)))</f>
        <v>7982.69472</v>
      </c>
      <c r="AM137" s="1077" t="n">
        <f aca="false">((AM$121-$H$4)/1000)*IF($C$13=0,$Q$21,$Q$38)*(($C$8/70)^$AA$38)*IF($C$13=1,$AE$38,IF($C$13=2,$AF$38,IF($C$13=3,$AG$38,1)))</f>
        <v>8224.59456</v>
      </c>
      <c r="AN137" s="1077" t="n">
        <f aca="false">((AN$121-$H$4)/1000)*IF($C$13=0,$Q$21,$Q$38)*(($C$8/70)^$AA$38)*IF($C$13=1,$AE$38,IF($C$13=2,$AF$38,IF($C$13=3,$AG$38,1)))</f>
        <v>8466.4944</v>
      </c>
      <c r="AO137" s="1077" t="n">
        <f aca="false">((AO$121-$H$4)/1000)*IF($C$13=0,$Q$21,$Q$38)*(($C$8/70)^$AA$38)*IF($C$13=1,$AE$38,IF($C$13=2,$AF$38,IF($C$13=3,$AG$38,1)))</f>
        <v>8708.39424</v>
      </c>
      <c r="AP137" s="1077" t="n">
        <f aca="false">((AP$121-$H$4)/1000)*IF($C$13=0,$Q$21,$Q$38)*(($C$8/70)^$AA$38)*IF($C$13=1,$AE$38,IF($C$13=2,$AF$38,IF($C$13=3,$AG$38,1)))</f>
        <v>8950.29408</v>
      </c>
      <c r="AQ137" s="1077" t="n">
        <f aca="false">((AQ$121-$H$4)/1000)*IF($C$13=0,$Q$21,$Q$38)*(($C$8/70)^$AA$38)*IF($C$13=1,$AE$38,IF($C$13=2,$AF$38,IF($C$13=3,$AG$38,1)))</f>
        <v>9192.19392</v>
      </c>
      <c r="AR137" s="1077" t="n">
        <f aca="false">((AR$121-$H$4)/1000)*IF($C$13=0,$Q$21,$Q$38)*(($C$8/70)^$AA$38)*IF($C$13=1,$AE$38,IF($C$13=2,$AF$38,IF($C$13=3,$AG$38,1)))</f>
        <v>9434.09376</v>
      </c>
      <c r="AS137" s="1077" t="n">
        <f aca="false">((AS$121-$H$4)/1000)*IF($C$13=0,$Q$21,$Q$38)*(($C$8/70)^$AA$38)*IF($C$13=1,$AE$38,IF($C$13=2,$AF$38,IF($C$13=3,$AG$38,1)))</f>
        <v>9675.9936</v>
      </c>
      <c r="AT137" s="1077" t="n">
        <f aca="false">((AT$121-$H$4)/1000)*IF($C$13=0,$Q$21,$Q$38)*(($C$8/70)^$AA$38)*IF($C$13=1,$AE$38,IF($C$13=2,$AF$38,IF($C$13=3,$AG$38,1)))</f>
        <v>9917.89344</v>
      </c>
      <c r="AU137" s="1077" t="n">
        <f aca="false">((AU$121-$H$4)/1000)*IF($C$13=0,$Q$21,$Q$38)*(($C$8/70)^$AA$38)*IF($C$13=1,$AE$38,IF($C$13=2,$AF$38,IF($C$13=3,$AG$38,1)))</f>
        <v>10159.79328</v>
      </c>
      <c r="AV137" s="1077" t="n">
        <f aca="false">((AV$121-$H$4)/1000)*IF($C$13=0,$Q$21,$Q$38)*(($C$8/70)^$AA$38)*IF($C$13=1,$AE$38,IF($C$13=2,$AF$38,IF($C$13=3,$AG$38,1)))</f>
        <v>10401.69312</v>
      </c>
      <c r="AW137" s="1077" t="n">
        <f aca="false">((AW$121-$H$4)/1000)*IF($C$13=0,$Q$21,$Q$38)*(($C$8/70)^$AA$38)*IF($C$13=1,$AE$38,IF($C$13=2,$AF$38,IF($C$13=3,$AG$38,1)))</f>
        <v>10643.59296</v>
      </c>
      <c r="AX137" s="1077" t="n">
        <f aca="false">((AX$121-$H$4)/1000)*IF($C$13=0,$Q$21,$Q$38)*(($C$8/70)^$AA$38)*IF($C$13=1,$AE$38,IF($C$13=2,$AF$38,IF($C$13=3,$AG$38,1)))</f>
        <v>10885.4928</v>
      </c>
      <c r="AY137" s="1077" t="n">
        <f aca="false">((AY$121-$H$4)/1000)*IF($C$13=0,$Q$21,$Q$38)*(($C$8/70)^$AA$38)*IF($C$13=1,$AE$38,IF($C$13=2,$AF$38,IF($C$13=3,$AG$38,1)))</f>
        <v>11127.39264</v>
      </c>
      <c r="AZ137" s="1077" t="n">
        <f aca="false">((AZ$121-$H$4)/1000)*IF($C$13=0,$Q$21,$Q$38)*(($C$8/70)^$AA$38)*IF($C$13=1,$AE$38,IF($C$13=2,$AF$38,IF($C$13=3,$AG$38,1)))</f>
        <v>11369.29248</v>
      </c>
      <c r="BA137" s="1077" t="n">
        <f aca="false">((BA$121-$H$4)/1000)*IF($C$13=0,$Q$21,$Q$38)*(($C$8/70)^$AA$38)*IF($C$13=1,$AE$38,IF($C$13=2,$AF$38,IF($C$13=3,$AG$38,1)))</f>
        <v>11611.19232</v>
      </c>
      <c r="BB137" s="1077" t="n">
        <f aca="false">((BB$121-$H$4)/1000)*IF($C$13=0,$Q$21,$Q$38)*(($C$8/70)^$AA$38)*IF($C$13=1,$AE$38,IF($C$13=2,$AF$38,IF($C$13=3,$AG$38,1)))</f>
        <v>11853.09216</v>
      </c>
      <c r="BC137" s="1077" t="n">
        <f aca="false">((BC$121-$H$4)/1000)*IF($C$13=0,$Q$21,$Q$38)*(($C$8/70)^$AA$38)*IF($C$13=1,$AE$38,IF($C$13=2,$AF$38,IF($C$13=3,$AG$38,1)))</f>
        <v>12094.992</v>
      </c>
      <c r="BD137" s="1077" t="n">
        <f aca="false">((BD$121-$H$4)/1000)*IF($C$13=0,$Q$21,$Q$38)*(($C$8/70)^$AA$38)*IF($C$13=1,$AE$38,IF($C$13=2,$AF$38,IF($C$13=3,$AG$38,1)))</f>
        <v>12336.89184</v>
      </c>
      <c r="BE137" s="1077" t="n">
        <f aca="false">((BE$121-$H$4)/1000)*IF($C$13=0,$Q$21,$Q$38)*(($C$8/70)^$AA$38)*IF($C$13=1,$AE$38,IF($C$13=2,$AF$38,IF($C$13=3,$AG$38,1)))</f>
        <v>12578.79168</v>
      </c>
      <c r="BF137" s="1077" t="n">
        <f aca="false">((BF$121-$H$4)/1000)*IF($C$13=0,$Q$21,$Q$38)*(($C$8/70)^$AA$38)*IF($C$13=1,$AE$38,IF($C$13=2,$AF$38,IF($C$13=3,$AG$38,1)))</f>
        <v>12820.69152</v>
      </c>
      <c r="BG137" s="1"/>
      <c r="BH137" s="1"/>
      <c r="BJ137" s="683" t="e">
        <f aca="false">J142/J137</f>
        <v>#DIV/0!</v>
      </c>
      <c r="BK137" s="683" t="e">
        <f aca="false">K142/K137</f>
        <v>#DIV/0!</v>
      </c>
      <c r="BL137" s="683" t="n">
        <f aca="false">L142/L137</f>
        <v>1.02374503430841</v>
      </c>
      <c r="BM137" s="683" t="n">
        <f aca="false">M142/M137</f>
        <v>1.02374503430841</v>
      </c>
      <c r="BN137" s="683" t="n">
        <f aca="false">N142/N137</f>
        <v>1.02374503430841</v>
      </c>
      <c r="BO137" s="683" t="n">
        <f aca="false">O142/O137</f>
        <v>1.02374503430841</v>
      </c>
      <c r="BP137" s="683" t="n">
        <f aca="false">P142/P137</f>
        <v>1.02374503430841</v>
      </c>
      <c r="BQ137" s="683" t="n">
        <f aca="false">Q142/Q137</f>
        <v>1.02374503430841</v>
      </c>
      <c r="BR137" s="683" t="n">
        <f aca="false">R142/R137</f>
        <v>1.02374503430841</v>
      </c>
      <c r="BS137" s="683" t="n">
        <f aca="false">S142/S137</f>
        <v>1.02374503430841</v>
      </c>
      <c r="BT137" s="683" t="n">
        <f aca="false">T142/T137</f>
        <v>1.02374503430841</v>
      </c>
      <c r="BU137" s="683" t="n">
        <f aca="false">U142/U137</f>
        <v>1.02374503430841</v>
      </c>
      <c r="BV137" s="683" t="n">
        <f aca="false">V142/V137</f>
        <v>1.02374503430841</v>
      </c>
      <c r="BW137" s="683" t="n">
        <f aca="false">W142/W137</f>
        <v>1.02374503430841</v>
      </c>
      <c r="BX137" s="683" t="n">
        <f aca="false">X142/X137</f>
        <v>1.02374503430841</v>
      </c>
      <c r="BY137" s="683" t="n">
        <f aca="false">Y142/Y137</f>
        <v>1.02374503430841</v>
      </c>
      <c r="BZ137" s="683" t="n">
        <f aca="false">Z142/Z137</f>
        <v>1.02374503430841</v>
      </c>
      <c r="CA137" s="683" t="n">
        <f aca="false">AA142/AA137</f>
        <v>1.02374503430841</v>
      </c>
      <c r="CB137" s="683" t="n">
        <f aca="false">AB142/AB137</f>
        <v>1.02374503430841</v>
      </c>
      <c r="CC137" s="683" t="n">
        <f aca="false">AC142/AC137</f>
        <v>1.02374503430841</v>
      </c>
      <c r="CD137" s="683" t="n">
        <f aca="false">AD142/AD137</f>
        <v>1.02374503430841</v>
      </c>
      <c r="CE137" s="683" t="n">
        <f aca="false">AE142/AE137</f>
        <v>1.02374503430841</v>
      </c>
      <c r="CF137" s="683" t="n">
        <f aca="false">AF142/AF137</f>
        <v>1.02374503430841</v>
      </c>
      <c r="CG137" s="683" t="n">
        <f aca="false">AG142/AG137</f>
        <v>1.02374503430841</v>
      </c>
      <c r="CH137" s="683" t="n">
        <f aca="false">AH142/AH137</f>
        <v>1.02374503430841</v>
      </c>
      <c r="CI137" s="683" t="n">
        <f aca="false">AI142/AI137</f>
        <v>1.02374503430841</v>
      </c>
      <c r="CJ137" s="683" t="n">
        <f aca="false">AJ142/AJ137</f>
        <v>1.02374503430841</v>
      </c>
      <c r="CK137" s="683" t="n">
        <f aca="false">AK142/AK137</f>
        <v>1.02374503430841</v>
      </c>
      <c r="CL137" s="683" t="n">
        <f aca="false">AL142/AL137</f>
        <v>1.02374503430841</v>
      </c>
      <c r="CM137" s="683" t="n">
        <f aca="false">AM142/AM137</f>
        <v>1.02374503430841</v>
      </c>
      <c r="CN137" s="683" t="n">
        <f aca="false">AN142/AN137</f>
        <v>1.02374503430841</v>
      </c>
      <c r="CO137" s="683" t="n">
        <f aca="false">AO142/AO137</f>
        <v>1.02374503430841</v>
      </c>
      <c r="CP137" s="683" t="n">
        <f aca="false">AP142/AP137</f>
        <v>1.02374503430841</v>
      </c>
      <c r="CQ137" s="683" t="n">
        <f aca="false">AQ142/AQ137</f>
        <v>1.02374503430841</v>
      </c>
      <c r="CR137" s="683" t="n">
        <f aca="false">AR142/AR137</f>
        <v>1.02374503430841</v>
      </c>
      <c r="CS137" s="683" t="n">
        <f aca="false">AS142/AS137</f>
        <v>1.02374503430841</v>
      </c>
      <c r="CT137" s="683" t="n">
        <f aca="false">AT142/AT137</f>
        <v>1.02374503430841</v>
      </c>
      <c r="CU137" s="683" t="n">
        <f aca="false">AU142/AU137</f>
        <v>1.02374503430841</v>
      </c>
      <c r="CV137" s="683" t="n">
        <f aca="false">AV142/AV137</f>
        <v>1.02374503430841</v>
      </c>
      <c r="CW137" s="683" t="n">
        <f aca="false">AW142/AW137</f>
        <v>1.02374503430841</v>
      </c>
      <c r="CX137" s="683" t="n">
        <f aca="false">AX142/AX137</f>
        <v>1.02374503430841</v>
      </c>
      <c r="CY137" s="683" t="n">
        <f aca="false">AY142/AY137</f>
        <v>1.02374503430841</v>
      </c>
      <c r="CZ137" s="683" t="n">
        <f aca="false">AZ142/AZ137</f>
        <v>1.02374503430841</v>
      </c>
      <c r="DA137" s="683" t="n">
        <f aca="false">BA142/BA137</f>
        <v>1.02374503430841</v>
      </c>
      <c r="DB137" s="683" t="n">
        <f aca="false">BB142/BB137</f>
        <v>1.02374503430841</v>
      </c>
      <c r="DC137" s="683" t="n">
        <f aca="false">BC142/BC137</f>
        <v>1.02374503430841</v>
      </c>
      <c r="DD137" s="683" t="n">
        <f aca="false">BD142/BD137</f>
        <v>1.02374503430841</v>
      </c>
      <c r="DE137" s="683" t="n">
        <f aca="false">BE142/BE137</f>
        <v>1.02374503430841</v>
      </c>
      <c r="DF137" s="683" t="n">
        <f aca="false">BF142/BF137</f>
        <v>1.02374503430841</v>
      </c>
    </row>
    <row r="138" customFormat="false" ht="15" hidden="false" customHeight="false" outlineLevel="0" collapsed="false">
      <c r="A138" s="1041"/>
      <c r="B138" s="1078" t="s">
        <v>428</v>
      </c>
      <c r="C138" s="1078"/>
      <c r="D138" s="1079"/>
      <c r="E138" s="1079"/>
      <c r="F138" s="1079"/>
      <c r="G138" s="1079"/>
      <c r="H138" s="1079"/>
      <c r="I138" s="1079"/>
      <c r="J138" s="1080"/>
      <c r="K138" s="1080"/>
      <c r="L138" s="1080" t="n">
        <f aca="false">((L$121-$H$4)/1000)*IF($C$13=0,$L$22,$L$39)*(($C$8/70)^$V$39)*IF($C$13=1,$AE$39,IF($C$13=2,$AF$39,IF($C$13=3,$AG$39,1)))</f>
        <v>820.9929</v>
      </c>
      <c r="M138" s="1080" t="n">
        <f aca="false">((M$121-$H$4)/1000)*IF($C$13=0,$L$22,$L$39)*(($C$8/70)^$V$39)*IF($C$13=1,$AE$39,IF($C$13=2,$AF$39,IF($C$13=3,$AG$39,1)))</f>
        <v>938.2776</v>
      </c>
      <c r="N138" s="1080" t="n">
        <f aca="false">((N$121-$H$4)/1000)*IF($C$13=0,$L$22,$L$39)*(($C$8/70)^$V$39)*IF($C$13=1,$AE$39,IF($C$13=2,$AF$39,IF($C$13=3,$AG$39,1)))</f>
        <v>1055.5623</v>
      </c>
      <c r="O138" s="1080" t="n">
        <f aca="false">((O$121-$H$4)/1000)*IF($C$13=0,$L$22,$L$39)*(($C$8/70)^$V$39)*IF($C$13=1,$AE$39,IF($C$13=2,$AF$39,IF($C$13=3,$AG$39,1)))</f>
        <v>1172.847</v>
      </c>
      <c r="P138" s="1080" t="n">
        <f aca="false">((P$121-$H$4)/1000)*IF($C$13=0,$L$22,$L$39)*(($C$8/70)^$V$39)*IF($C$13=1,$AE$39,IF($C$13=2,$AF$39,IF($C$13=3,$AG$39,1)))</f>
        <v>1290.1317</v>
      </c>
      <c r="Q138" s="1080" t="n">
        <f aca="false">((Q$121-$H$4)/1000)*IF($C$13=0,$L$22,$L$39)*(($C$8/70)^$V$39)*IF($C$13=1,$AE$39,IF($C$13=2,$AF$39,IF($C$13=3,$AG$39,1)))</f>
        <v>1407.4164</v>
      </c>
      <c r="R138" s="1080" t="n">
        <f aca="false">((R$121-$H$4)/1000)*IF($C$13=0,$L$22,$L$39)*(($C$8/70)^$V$39)*IF($C$13=1,$AE$39,IF($C$13=2,$AF$39,IF($C$13=3,$AG$39,1)))</f>
        <v>1524.7011</v>
      </c>
      <c r="S138" s="1080" t="n">
        <f aca="false">((S$121-$H$4)/1000)*IF($C$13=0,$L$22,$L$39)*(($C$8/70)^$V$39)*IF($C$13=1,$AE$39,IF($C$13=2,$AF$39,IF($C$13=3,$AG$39,1)))</f>
        <v>1641.9858</v>
      </c>
      <c r="T138" s="1080" t="n">
        <f aca="false">((T$121-$H$4)/1000)*IF($C$13=0,$L$22,$L$39)*(($C$8/70)^$V$39)*IF($C$13=1,$AE$39,IF($C$13=2,$AF$39,IF($C$13=3,$AG$39,1)))</f>
        <v>1759.2705</v>
      </c>
      <c r="U138" s="1080" t="n">
        <f aca="false">((U$121-$H$4)/1000)*IF($C$13=0,$L$22,$L$39)*(($C$8/70)^$V$39)*IF($C$13=1,$AE$39,IF($C$13=2,$AF$39,IF($C$13=3,$AG$39,1)))</f>
        <v>1876.5552</v>
      </c>
      <c r="V138" s="1080" t="n">
        <f aca="false">((V$121-$H$4)/1000)*IF($C$13=0,$L$22,$L$39)*(($C$8/70)^$V$39)*IF($C$13=1,$AE$39,IF($C$13=2,$AF$39,IF($C$13=3,$AG$39,1)))</f>
        <v>1993.8399</v>
      </c>
      <c r="W138" s="1080" t="n">
        <f aca="false">((W$121-$H$4)/1000)*IF($C$13=0,$L$22,$L$39)*(($C$8/70)^$V$39)*IF($C$13=1,$AE$39,IF($C$13=2,$AF$39,IF($C$13=3,$AG$39,1)))</f>
        <v>2111.1246</v>
      </c>
      <c r="X138" s="1080" t="n">
        <f aca="false">((X$121-$H$4)/1000)*IF($C$13=0,$L$22,$L$39)*(($C$8/70)^$V$39)*IF($C$13=1,$AE$39,IF($C$13=2,$AF$39,IF($C$13=3,$AG$39,1)))</f>
        <v>2228.4093</v>
      </c>
      <c r="Y138" s="1080" t="n">
        <f aca="false">((Y$121-$H$4)/1000)*IF($C$13=0,$L$22,$L$39)*(($C$8/70)^$V$39)*IF($C$13=1,$AE$39,IF($C$13=2,$AF$39,IF($C$13=3,$AG$39,1)))</f>
        <v>2345.694</v>
      </c>
      <c r="Z138" s="1080" t="n">
        <f aca="false">((Z$121-$H$4)/1000)*IF($C$13=0,$L$22,$L$39)*(($C$8/70)^$V$39)*IF($C$13=1,$AE$39,IF($C$13=2,$AF$39,IF($C$13=3,$AG$39,1)))</f>
        <v>2462.9787</v>
      </c>
      <c r="AA138" s="1080" t="n">
        <f aca="false">((AA$121-$H$4)/1000)*IF($C$13=0,$L$22,$L$39)*(($C$8/70)^$V$39)*IF($C$13=1,$AE$39,IF($C$13=2,$AF$39,IF($C$13=3,$AG$39,1)))</f>
        <v>2580.2634</v>
      </c>
      <c r="AB138" s="1080" t="n">
        <f aca="false">((AB$121-$H$4)/1000)*IF($C$13=0,$L$22,$L$39)*(($C$8/70)^$V$39)*IF($C$13=1,$AE$39,IF($C$13=2,$AF$39,IF($C$13=3,$AG$39,1)))</f>
        <v>2697.5481</v>
      </c>
      <c r="AC138" s="1080" t="n">
        <f aca="false">((AC$121-$H$4)/1000)*IF($C$13=0,$L$22,$L$39)*(($C$8/70)^$V$39)*IF($C$13=1,$AE$39,IF($C$13=2,$AF$39,IF($C$13=3,$AG$39,1)))</f>
        <v>2814.8328</v>
      </c>
      <c r="AD138" s="1080" t="n">
        <f aca="false">((AD$121-$H$4)/1000)*IF($C$13=0,$L$22,$L$39)*(($C$8/70)^$V$39)*IF($C$13=1,$AE$39,IF($C$13=2,$AF$39,IF($C$13=3,$AG$39,1)))</f>
        <v>2932.1175</v>
      </c>
      <c r="AE138" s="1080" t="n">
        <f aca="false">((AE$121-$H$4)/1000)*IF($C$13=0,$L$22,$L$39)*(($C$8/70)^$V$39)*IF($C$13=1,$AE$39,IF($C$13=2,$AF$39,IF($C$13=3,$AG$39,1)))</f>
        <v>3049.4022</v>
      </c>
      <c r="AF138" s="1080" t="n">
        <f aca="false">((AF$121-$H$4)/1000)*IF($C$13=0,$L$22,$L$39)*(($C$8/70)^$V$39)*IF($C$13=1,$AE$39,IF($C$13=2,$AF$39,IF($C$13=3,$AG$39,1)))</f>
        <v>3166.6869</v>
      </c>
      <c r="AG138" s="1080" t="n">
        <f aca="false">((AG$121-$H$4)/1000)*IF($C$13=0,$L$22,$L$39)*(($C$8/70)^$V$39)*IF($C$13=1,$AE$39,IF($C$13=2,$AF$39,IF($C$13=3,$AG$39,1)))</f>
        <v>3283.9716</v>
      </c>
      <c r="AH138" s="1080" t="n">
        <f aca="false">((AH$121-$H$4)/1000)*IF($C$13=0,$L$22,$L$39)*(($C$8/70)^$V$39)*IF($C$13=1,$AE$39,IF($C$13=2,$AF$39,IF($C$13=3,$AG$39,1)))</f>
        <v>3401.2563</v>
      </c>
      <c r="AI138" s="1080" t="n">
        <f aca="false">((AI$121-$H$4)/1000)*IF($C$13=0,$L$22,$L$39)*(($C$8/70)^$V$39)*IF($C$13=1,$AE$39,IF($C$13=2,$AF$39,IF($C$13=3,$AG$39,1)))</f>
        <v>3518.541</v>
      </c>
      <c r="AJ138" s="1080" t="n">
        <f aca="false">((AJ$121-$H$4)/1000)*IF($C$13=0,$L$22,$L$39)*(($C$8/70)^$V$39)*IF($C$13=1,$AE$39,IF($C$13=2,$AF$39,IF($C$13=3,$AG$39,1)))</f>
        <v>3635.8257</v>
      </c>
      <c r="AK138" s="1080" t="n">
        <f aca="false">((AK$121-$H$4)/1000)*IF($C$13=0,$L$22,$L$39)*(($C$8/70)^$V$39)*IF($C$13=1,$AE$39,IF($C$13=2,$AF$39,IF($C$13=3,$AG$39,1)))</f>
        <v>3753.1104</v>
      </c>
      <c r="AL138" s="1080" t="n">
        <f aca="false">((AL$121-$H$4)/1000)*IF($C$13=0,$L$22,$L$39)*(($C$8/70)^$V$39)*IF($C$13=1,$AE$39,IF($C$13=2,$AF$39,IF($C$13=3,$AG$39,1)))</f>
        <v>3870.3951</v>
      </c>
      <c r="AM138" s="1080" t="n">
        <f aca="false">((AM$121-$H$4)/1000)*IF($C$13=0,$L$22,$L$39)*(($C$8/70)^$V$39)*IF($C$13=1,$AE$39,IF($C$13=2,$AF$39,IF($C$13=3,$AG$39,1)))</f>
        <v>3987.6798</v>
      </c>
      <c r="AN138" s="1080" t="n">
        <f aca="false">((AN$121-$H$4)/1000)*IF($C$13=0,$L$22,$L$39)*(($C$8/70)^$V$39)*IF($C$13=1,$AE$39,IF($C$13=2,$AF$39,IF($C$13=3,$AG$39,1)))</f>
        <v>4104.9645</v>
      </c>
      <c r="AO138" s="1080" t="n">
        <f aca="false">((AO$121-$H$4)/1000)*IF($C$13=0,$L$22,$L$39)*(($C$8/70)^$V$39)*IF($C$13=1,$AE$39,IF($C$13=2,$AF$39,IF($C$13=3,$AG$39,1)))</f>
        <v>4222.2492</v>
      </c>
      <c r="AP138" s="1080" t="n">
        <f aca="false">((AP$121-$H$4)/1000)*IF($C$13=0,$L$22,$L$39)*(($C$8/70)^$V$39)*IF($C$13=1,$AE$39,IF($C$13=2,$AF$39,IF($C$13=3,$AG$39,1)))</f>
        <v>4339.5339</v>
      </c>
      <c r="AQ138" s="1080" t="n">
        <f aca="false">((AQ$121-$H$4)/1000)*IF($C$13=0,$L$22,$L$39)*(($C$8/70)^$V$39)*IF($C$13=1,$AE$39,IF($C$13=2,$AF$39,IF($C$13=3,$AG$39,1)))</f>
        <v>4456.8186</v>
      </c>
      <c r="AR138" s="1080" t="n">
        <f aca="false">((AR$121-$H$4)/1000)*IF($C$13=0,$L$22,$L$39)*(($C$8/70)^$V$39)*IF($C$13=1,$AE$39,IF($C$13=2,$AF$39,IF($C$13=3,$AG$39,1)))</f>
        <v>4574.1033</v>
      </c>
      <c r="AS138" s="1080" t="n">
        <f aca="false">((AS$121-$H$4)/1000)*IF($C$13=0,$L$22,$L$39)*(($C$8/70)^$V$39)*IF($C$13=1,$AE$39,IF($C$13=2,$AF$39,IF($C$13=3,$AG$39,1)))</f>
        <v>4691.388</v>
      </c>
      <c r="AT138" s="1080" t="n">
        <f aca="false">((AT$121-$H$4)/1000)*IF($C$13=0,$L$22,$L$39)*(($C$8/70)^$V$39)*IF($C$13=1,$AE$39,IF($C$13=2,$AF$39,IF($C$13=3,$AG$39,1)))</f>
        <v>4808.6727</v>
      </c>
      <c r="AU138" s="1080" t="n">
        <f aca="false">((AU$121-$H$4)/1000)*IF($C$13=0,$L$22,$L$39)*(($C$8/70)^$V$39)*IF($C$13=1,$AE$39,IF($C$13=2,$AF$39,IF($C$13=3,$AG$39,1)))</f>
        <v>4925.9574</v>
      </c>
      <c r="AV138" s="1080" t="n">
        <f aca="false">((AV$121-$H$4)/1000)*IF($C$13=0,$L$22,$L$39)*(($C$8/70)^$V$39)*IF($C$13=1,$AE$39,IF($C$13=2,$AF$39,IF($C$13=3,$AG$39,1)))</f>
        <v>5043.2421</v>
      </c>
      <c r="AW138" s="1080" t="n">
        <f aca="false">((AW$121-$H$4)/1000)*IF($C$13=0,$L$22,$L$39)*(($C$8/70)^$V$39)*IF($C$13=1,$AE$39,IF($C$13=2,$AF$39,IF($C$13=3,$AG$39,1)))</f>
        <v>5160.5268</v>
      </c>
      <c r="AX138" s="1080" t="n">
        <f aca="false">((AX$121-$H$4)/1000)*IF($C$13=0,$L$22,$L$39)*(($C$8/70)^$V$39)*IF($C$13=1,$AE$39,IF($C$13=2,$AF$39,IF($C$13=3,$AG$39,1)))</f>
        <v>5277.8115</v>
      </c>
      <c r="AY138" s="1080" t="n">
        <f aca="false">((AY$121-$H$4)/1000)*IF($C$13=0,$L$22,$L$39)*(($C$8/70)^$V$39)*IF($C$13=1,$AE$39,IF($C$13=2,$AF$39,IF($C$13=3,$AG$39,1)))</f>
        <v>5395.0962</v>
      </c>
      <c r="AZ138" s="1080" t="n">
        <f aca="false">((AZ$121-$H$4)/1000)*IF($C$13=0,$L$22,$L$39)*(($C$8/70)^$V$39)*IF($C$13=1,$AE$39,IF($C$13=2,$AF$39,IF($C$13=3,$AG$39,1)))</f>
        <v>5512.3809</v>
      </c>
      <c r="BA138" s="1080" t="n">
        <f aca="false">((BA$121-$H$4)/1000)*IF($C$13=0,$L$22,$L$39)*(($C$8/70)^$V$39)*IF($C$13=1,$AE$39,IF($C$13=2,$AF$39,IF($C$13=3,$AG$39,1)))</f>
        <v>5629.6656</v>
      </c>
      <c r="BB138" s="1080" t="n">
        <f aca="false">((BB$121-$H$4)/1000)*IF($C$13=0,$L$22,$L$39)*(($C$8/70)^$V$39)*IF($C$13=1,$AE$39,IF($C$13=2,$AF$39,IF($C$13=3,$AG$39,1)))</f>
        <v>5746.9503</v>
      </c>
      <c r="BC138" s="1080" t="n">
        <f aca="false">((BC$121-$H$4)/1000)*IF($C$13=0,$L$22,$L$39)*(($C$8/70)^$V$39)*IF($C$13=1,$AE$39,IF($C$13=2,$AF$39,IF($C$13=3,$AG$39,1)))</f>
        <v>5864.235</v>
      </c>
      <c r="BD138" s="1080" t="n">
        <f aca="false">((BD$121-$H$4)/1000)*IF($C$13=0,$L$22,$L$39)*(($C$8/70)^$V$39)*IF($C$13=1,$AE$39,IF($C$13=2,$AF$39,IF($C$13=3,$AG$39,1)))</f>
        <v>5981.5197</v>
      </c>
      <c r="BE138" s="1080" t="n">
        <f aca="false">((BE$121-$H$4)/1000)*IF($C$13=0,$L$22,$L$39)*(($C$8/70)^$V$39)*IF($C$13=1,$AE$39,IF($C$13=2,$AF$39,IF($C$13=3,$AG$39,1)))</f>
        <v>6098.8044</v>
      </c>
      <c r="BF138" s="1080" t="n">
        <f aca="false">((BF$121-$H$4)/1000)*IF($C$13=0,$L$22,$L$39)*(($C$8/70)^$V$39)*IF($C$13=1,$AE$39,IF($C$13=2,$AF$39,IF($C$13=3,$AG$39,1)))</f>
        <v>6216.0891</v>
      </c>
      <c r="BG138" s="1"/>
      <c r="BH138" s="1"/>
      <c r="BJ138" s="683" t="e">
        <f aca="false">J143/J138</f>
        <v>#DIV/0!</v>
      </c>
      <c r="BK138" s="683" t="e">
        <f aca="false">K143/K138</f>
        <v>#DIV/0!</v>
      </c>
      <c r="BL138" s="683" t="n">
        <f aca="false">L143/L138</f>
        <v>1.25408796</v>
      </c>
      <c r="BM138" s="683" t="n">
        <f aca="false">M143/M138</f>
        <v>1.25408796</v>
      </c>
      <c r="BN138" s="683" t="n">
        <f aca="false">N143/N138</f>
        <v>1.25408796</v>
      </c>
      <c r="BO138" s="683" t="n">
        <f aca="false">O143/O138</f>
        <v>1.25408796</v>
      </c>
      <c r="BP138" s="683" t="n">
        <f aca="false">P143/P138</f>
        <v>1.25408796</v>
      </c>
      <c r="BQ138" s="683" t="n">
        <f aca="false">Q143/Q138</f>
        <v>1.25408796</v>
      </c>
      <c r="BR138" s="683" t="n">
        <f aca="false">R143/R138</f>
        <v>1.25408796</v>
      </c>
      <c r="BS138" s="683" t="n">
        <f aca="false">S143/S138</f>
        <v>1.25408796</v>
      </c>
      <c r="BT138" s="683" t="n">
        <f aca="false">T143/T138</f>
        <v>1.25408796</v>
      </c>
      <c r="BU138" s="683" t="n">
        <f aca="false">U143/U138</f>
        <v>1.25408796</v>
      </c>
      <c r="BV138" s="683" t="n">
        <f aca="false">V143/V138</f>
        <v>1.25408796</v>
      </c>
      <c r="BW138" s="683" t="n">
        <f aca="false">W143/W138</f>
        <v>1.25408796</v>
      </c>
      <c r="BX138" s="683" t="n">
        <f aca="false">X143/X138</f>
        <v>1.25408796</v>
      </c>
      <c r="BY138" s="683" t="n">
        <f aca="false">Y143/Y138</f>
        <v>1.25408796</v>
      </c>
      <c r="BZ138" s="683" t="n">
        <f aca="false">Z143/Z138</f>
        <v>1.25408796</v>
      </c>
      <c r="CA138" s="683" t="n">
        <f aca="false">AA143/AA138</f>
        <v>1.25408796</v>
      </c>
      <c r="CB138" s="683" t="n">
        <f aca="false">AB143/AB138</f>
        <v>1.25408796</v>
      </c>
      <c r="CC138" s="683" t="n">
        <f aca="false">AC143/AC138</f>
        <v>1.25408796</v>
      </c>
      <c r="CD138" s="683" t="n">
        <f aca="false">AD143/AD138</f>
        <v>1.25408796</v>
      </c>
      <c r="CE138" s="683" t="n">
        <f aca="false">AE143/AE138</f>
        <v>1.25408796</v>
      </c>
      <c r="CF138" s="683" t="n">
        <f aca="false">AF143/AF138</f>
        <v>1.25408796</v>
      </c>
      <c r="CG138" s="683" t="n">
        <f aca="false">AG143/AG138</f>
        <v>1.25408796</v>
      </c>
      <c r="CH138" s="683" t="n">
        <f aca="false">AH143/AH138</f>
        <v>1.25408796</v>
      </c>
      <c r="CI138" s="683" t="n">
        <f aca="false">AI143/AI138</f>
        <v>1.25408796</v>
      </c>
      <c r="CJ138" s="683" t="n">
        <f aca="false">AJ143/AJ138</f>
        <v>1.25408796</v>
      </c>
      <c r="CK138" s="683" t="n">
        <f aca="false">AK143/AK138</f>
        <v>1.25408796</v>
      </c>
      <c r="CL138" s="683" t="n">
        <f aca="false">AL143/AL138</f>
        <v>1.25408796</v>
      </c>
      <c r="CM138" s="683" t="n">
        <f aca="false">AM143/AM138</f>
        <v>1.25408796</v>
      </c>
      <c r="CN138" s="683" t="n">
        <f aca="false">AN143/AN138</f>
        <v>1.25408796</v>
      </c>
      <c r="CO138" s="683" t="n">
        <f aca="false">AO143/AO138</f>
        <v>1.25408796</v>
      </c>
      <c r="CP138" s="683" t="n">
        <f aca="false">AP143/AP138</f>
        <v>1.25408796</v>
      </c>
      <c r="CQ138" s="683" t="n">
        <f aca="false">AQ143/AQ138</f>
        <v>1.25408796</v>
      </c>
      <c r="CR138" s="683" t="n">
        <f aca="false">AR143/AR138</f>
        <v>1.25408796</v>
      </c>
      <c r="CS138" s="683" t="n">
        <f aca="false">AS143/AS138</f>
        <v>1.25408796</v>
      </c>
      <c r="CT138" s="683" t="n">
        <f aca="false">AT143/AT138</f>
        <v>1.25408796</v>
      </c>
      <c r="CU138" s="683" t="n">
        <f aca="false">AU143/AU138</f>
        <v>1.25408796</v>
      </c>
      <c r="CV138" s="683" t="n">
        <f aca="false">AV143/AV138</f>
        <v>1.25408796</v>
      </c>
      <c r="CW138" s="683" t="n">
        <f aca="false">AW143/AW138</f>
        <v>1.25408796</v>
      </c>
      <c r="CX138" s="683" t="n">
        <f aca="false">AX143/AX138</f>
        <v>1.25408796</v>
      </c>
      <c r="CY138" s="683" t="n">
        <f aca="false">AY143/AY138</f>
        <v>1.25408796</v>
      </c>
      <c r="CZ138" s="683" t="n">
        <f aca="false">AZ143/AZ138</f>
        <v>1.25408796</v>
      </c>
      <c r="DA138" s="683" t="n">
        <f aca="false">BA143/BA138</f>
        <v>1.25408796</v>
      </c>
      <c r="DB138" s="683" t="n">
        <f aca="false">BB143/BB138</f>
        <v>1.25408796</v>
      </c>
      <c r="DC138" s="683" t="n">
        <f aca="false">BC143/BC138</f>
        <v>1.25408796</v>
      </c>
      <c r="DD138" s="683" t="n">
        <f aca="false">BD143/BD138</f>
        <v>1.25408796</v>
      </c>
      <c r="DE138" s="683" t="n">
        <f aca="false">BE143/BE138</f>
        <v>1.25408796</v>
      </c>
      <c r="DF138" s="683" t="n">
        <f aca="false">BF143/BF138</f>
        <v>1.25408796</v>
      </c>
    </row>
    <row r="139" customFormat="false" ht="15" hidden="false" customHeight="false" outlineLevel="0" collapsed="false">
      <c r="A139" s="1041"/>
      <c r="B139" s="1081" t="s">
        <v>429</v>
      </c>
      <c r="C139" s="1081"/>
      <c r="D139" s="1082"/>
      <c r="E139" s="1082"/>
      <c r="F139" s="1082"/>
      <c r="G139" s="1082"/>
      <c r="H139" s="1082"/>
      <c r="I139" s="1082"/>
      <c r="J139" s="1083"/>
      <c r="K139" s="1083"/>
      <c r="L139" s="1083" t="n">
        <f aca="false">((L$121-$H$4)/1000)*IF($C$13=0,$M$22,$M$39)*(($C$8/70)^$W$39)*IF($C$13=1,$AE$39,IF($C$13=2,$AF$39,IF($C$13=3,$AG$39,1)))</f>
        <v>1087.47912</v>
      </c>
      <c r="M139" s="1083" t="n">
        <f aca="false">((M$121-$H$4)/1000)*IF($C$13=0,$M$22,$M$39)*(($C$8/70)^$W$39)*IF($C$13=1,$AE$39,IF($C$13=2,$AF$39,IF($C$13=3,$AG$39,1)))</f>
        <v>1242.83328</v>
      </c>
      <c r="N139" s="1083" t="n">
        <f aca="false">((N$121-$H$4)/1000)*IF($C$13=0,$M$22,$M$39)*(($C$8/70)^$W$39)*IF($C$13=1,$AE$39,IF($C$13=2,$AF$39,IF($C$13=3,$AG$39,1)))</f>
        <v>1398.18744</v>
      </c>
      <c r="O139" s="1083" t="n">
        <f aca="false">((O$121-$H$4)/1000)*IF($C$13=0,$M$22,$M$39)*(($C$8/70)^$W$39)*IF($C$13=1,$AE$39,IF($C$13=2,$AF$39,IF($C$13=3,$AG$39,1)))</f>
        <v>1553.5416</v>
      </c>
      <c r="P139" s="1083" t="n">
        <f aca="false">((P$121-$H$4)/1000)*IF($C$13=0,$M$22,$M$39)*(($C$8/70)^$W$39)*IF($C$13=1,$AE$39,IF($C$13=2,$AF$39,IF($C$13=3,$AG$39,1)))</f>
        <v>1708.89576</v>
      </c>
      <c r="Q139" s="1083" t="n">
        <f aca="false">((Q$121-$H$4)/1000)*IF($C$13=0,$M$22,$M$39)*(($C$8/70)^$W$39)*IF($C$13=1,$AE$39,IF($C$13=2,$AF$39,IF($C$13=3,$AG$39,1)))</f>
        <v>1864.24992</v>
      </c>
      <c r="R139" s="1083" t="n">
        <f aca="false">((R$121-$H$4)/1000)*IF($C$13=0,$M$22,$M$39)*(($C$8/70)^$W$39)*IF($C$13=1,$AE$39,IF($C$13=2,$AF$39,IF($C$13=3,$AG$39,1)))</f>
        <v>2019.60408</v>
      </c>
      <c r="S139" s="1083" t="n">
        <f aca="false">((S$121-$H$4)/1000)*IF($C$13=0,$M$22,$M$39)*(($C$8/70)^$W$39)*IF($C$13=1,$AE$39,IF($C$13=2,$AF$39,IF($C$13=3,$AG$39,1)))</f>
        <v>2174.95824</v>
      </c>
      <c r="T139" s="1083" t="n">
        <f aca="false">((T$121-$H$4)/1000)*IF($C$13=0,$M$22,$M$39)*(($C$8/70)^$W$39)*IF($C$13=1,$AE$39,IF($C$13=2,$AF$39,IF($C$13=3,$AG$39,1)))</f>
        <v>2330.3124</v>
      </c>
      <c r="U139" s="1083" t="n">
        <f aca="false">((U$121-$H$4)/1000)*IF($C$13=0,$M$22,$M$39)*(($C$8/70)^$W$39)*IF($C$13=1,$AE$39,IF($C$13=2,$AF$39,IF($C$13=3,$AG$39,1)))</f>
        <v>2485.66656</v>
      </c>
      <c r="V139" s="1083" t="n">
        <f aca="false">((V$121-$H$4)/1000)*IF($C$13=0,$M$22,$M$39)*(($C$8/70)^$W$39)*IF($C$13=1,$AE$39,IF($C$13=2,$AF$39,IF($C$13=3,$AG$39,1)))</f>
        <v>2641.02072</v>
      </c>
      <c r="W139" s="1083" t="n">
        <f aca="false">((W$121-$H$4)/1000)*IF($C$13=0,$M$22,$M$39)*(($C$8/70)^$W$39)*IF($C$13=1,$AE$39,IF($C$13=2,$AF$39,IF($C$13=3,$AG$39,1)))</f>
        <v>2796.37488</v>
      </c>
      <c r="X139" s="1083" t="n">
        <f aca="false">((X$121-$H$4)/1000)*IF($C$13=0,$M$22,$M$39)*(($C$8/70)^$W$39)*IF($C$13=1,$AE$39,IF($C$13=2,$AF$39,IF($C$13=3,$AG$39,1)))</f>
        <v>2951.72904</v>
      </c>
      <c r="Y139" s="1083" t="n">
        <f aca="false">((Y$121-$H$4)/1000)*IF($C$13=0,$M$22,$M$39)*(($C$8/70)^$W$39)*IF($C$13=1,$AE$39,IF($C$13=2,$AF$39,IF($C$13=3,$AG$39,1)))</f>
        <v>3107.0832</v>
      </c>
      <c r="Z139" s="1083" t="n">
        <f aca="false">((Z$121-$H$4)/1000)*IF($C$13=0,$M$22,$M$39)*(($C$8/70)^$W$39)*IF($C$13=1,$AE$39,IF($C$13=2,$AF$39,IF($C$13=3,$AG$39,1)))</f>
        <v>3262.43736</v>
      </c>
      <c r="AA139" s="1083" t="n">
        <f aca="false">((AA$121-$H$4)/1000)*IF($C$13=0,$M$22,$M$39)*(($C$8/70)^$W$39)*IF($C$13=1,$AE$39,IF($C$13=2,$AF$39,IF($C$13=3,$AG$39,1)))</f>
        <v>3417.79152</v>
      </c>
      <c r="AB139" s="1083" t="n">
        <f aca="false">((AB$121-$H$4)/1000)*IF($C$13=0,$M$22,$M$39)*(($C$8/70)^$W$39)*IF($C$13=1,$AE$39,IF($C$13=2,$AF$39,IF($C$13=3,$AG$39,1)))</f>
        <v>3573.14568</v>
      </c>
      <c r="AC139" s="1083" t="n">
        <f aca="false">((AC$121-$H$4)/1000)*IF($C$13=0,$M$22,$M$39)*(($C$8/70)^$W$39)*IF($C$13=1,$AE$39,IF($C$13=2,$AF$39,IF($C$13=3,$AG$39,1)))</f>
        <v>3728.49984</v>
      </c>
      <c r="AD139" s="1083" t="n">
        <f aca="false">((AD$121-$H$4)/1000)*IF($C$13=0,$M$22,$M$39)*(($C$8/70)^$W$39)*IF($C$13=1,$AE$39,IF($C$13=2,$AF$39,IF($C$13=3,$AG$39,1)))</f>
        <v>3883.854</v>
      </c>
      <c r="AE139" s="1083" t="n">
        <f aca="false">((AE$121-$H$4)/1000)*IF($C$13=0,$M$22,$M$39)*(($C$8/70)^$W$39)*IF($C$13=1,$AE$39,IF($C$13=2,$AF$39,IF($C$13=3,$AG$39,1)))</f>
        <v>4039.20816</v>
      </c>
      <c r="AF139" s="1083" t="n">
        <f aca="false">((AF$121-$H$4)/1000)*IF($C$13=0,$M$22,$M$39)*(($C$8/70)^$W$39)*IF($C$13=1,$AE$39,IF($C$13=2,$AF$39,IF($C$13=3,$AG$39,1)))</f>
        <v>4194.56232</v>
      </c>
      <c r="AG139" s="1083" t="n">
        <f aca="false">((AG$121-$H$4)/1000)*IF($C$13=0,$M$22,$M$39)*(($C$8/70)^$W$39)*IF($C$13=1,$AE$39,IF($C$13=2,$AF$39,IF($C$13=3,$AG$39,1)))</f>
        <v>4349.91648</v>
      </c>
      <c r="AH139" s="1083" t="n">
        <f aca="false">((AH$121-$H$4)/1000)*IF($C$13=0,$M$22,$M$39)*(($C$8/70)^$W$39)*IF($C$13=1,$AE$39,IF($C$13=2,$AF$39,IF($C$13=3,$AG$39,1)))</f>
        <v>4505.27064</v>
      </c>
      <c r="AI139" s="1083" t="n">
        <f aca="false">((AI$121-$H$4)/1000)*IF($C$13=0,$M$22,$M$39)*(($C$8/70)^$W$39)*IF($C$13=1,$AE$39,IF($C$13=2,$AF$39,IF($C$13=3,$AG$39,1)))</f>
        <v>4660.6248</v>
      </c>
      <c r="AJ139" s="1083" t="n">
        <f aca="false">((AJ$121-$H$4)/1000)*IF($C$13=0,$M$22,$M$39)*(($C$8/70)^$W$39)*IF($C$13=1,$AE$39,IF($C$13=2,$AF$39,IF($C$13=3,$AG$39,1)))</f>
        <v>4815.97896</v>
      </c>
      <c r="AK139" s="1083" t="n">
        <f aca="false">((AK$121-$H$4)/1000)*IF($C$13=0,$M$22,$M$39)*(($C$8/70)^$W$39)*IF($C$13=1,$AE$39,IF($C$13=2,$AF$39,IF($C$13=3,$AG$39,1)))</f>
        <v>4971.33312</v>
      </c>
      <c r="AL139" s="1083" t="n">
        <f aca="false">((AL$121-$H$4)/1000)*IF($C$13=0,$M$22,$M$39)*(($C$8/70)^$W$39)*IF($C$13=1,$AE$39,IF($C$13=2,$AF$39,IF($C$13=3,$AG$39,1)))</f>
        <v>5126.68728</v>
      </c>
      <c r="AM139" s="1083" t="n">
        <f aca="false">((AM$121-$H$4)/1000)*IF($C$13=0,$M$22,$M$39)*(($C$8/70)^$W$39)*IF($C$13=1,$AE$39,IF($C$13=2,$AF$39,IF($C$13=3,$AG$39,1)))</f>
        <v>5282.04144</v>
      </c>
      <c r="AN139" s="1083" t="n">
        <f aca="false">((AN$121-$H$4)/1000)*IF($C$13=0,$M$22,$M$39)*(($C$8/70)^$W$39)*IF($C$13=1,$AE$39,IF($C$13=2,$AF$39,IF($C$13=3,$AG$39,1)))</f>
        <v>5437.3956</v>
      </c>
      <c r="AO139" s="1083" t="n">
        <f aca="false">((AO$121-$H$4)/1000)*IF($C$13=0,$M$22,$M$39)*(($C$8/70)^$W$39)*IF($C$13=1,$AE$39,IF($C$13=2,$AF$39,IF($C$13=3,$AG$39,1)))</f>
        <v>5592.74976</v>
      </c>
      <c r="AP139" s="1083" t="n">
        <f aca="false">((AP$121-$H$4)/1000)*IF($C$13=0,$M$22,$M$39)*(($C$8/70)^$W$39)*IF($C$13=1,$AE$39,IF($C$13=2,$AF$39,IF($C$13=3,$AG$39,1)))</f>
        <v>5748.10392</v>
      </c>
      <c r="AQ139" s="1083" t="n">
        <f aca="false">((AQ$121-$H$4)/1000)*IF($C$13=0,$M$22,$M$39)*(($C$8/70)^$W$39)*IF($C$13=1,$AE$39,IF($C$13=2,$AF$39,IF($C$13=3,$AG$39,1)))</f>
        <v>5903.45808</v>
      </c>
      <c r="AR139" s="1083" t="n">
        <f aca="false">((AR$121-$H$4)/1000)*IF($C$13=0,$M$22,$M$39)*(($C$8/70)^$W$39)*IF($C$13=1,$AE$39,IF($C$13=2,$AF$39,IF($C$13=3,$AG$39,1)))</f>
        <v>6058.81224</v>
      </c>
      <c r="AS139" s="1083" t="n">
        <f aca="false">((AS$121-$H$4)/1000)*IF($C$13=0,$M$22,$M$39)*(($C$8/70)^$W$39)*IF($C$13=1,$AE$39,IF($C$13=2,$AF$39,IF($C$13=3,$AG$39,1)))</f>
        <v>6214.1664</v>
      </c>
      <c r="AT139" s="1083" t="n">
        <f aca="false">((AT$121-$H$4)/1000)*IF($C$13=0,$M$22,$M$39)*(($C$8/70)^$W$39)*IF($C$13=1,$AE$39,IF($C$13=2,$AF$39,IF($C$13=3,$AG$39,1)))</f>
        <v>6369.52056</v>
      </c>
      <c r="AU139" s="1083" t="n">
        <f aca="false">((AU$121-$H$4)/1000)*IF($C$13=0,$M$22,$M$39)*(($C$8/70)^$W$39)*IF($C$13=1,$AE$39,IF($C$13=2,$AF$39,IF($C$13=3,$AG$39,1)))</f>
        <v>6524.87472</v>
      </c>
      <c r="AV139" s="1083" t="n">
        <f aca="false">((AV$121-$H$4)/1000)*IF($C$13=0,$M$22,$M$39)*(($C$8/70)^$W$39)*IF($C$13=1,$AE$39,IF($C$13=2,$AF$39,IF($C$13=3,$AG$39,1)))</f>
        <v>6680.22888</v>
      </c>
      <c r="AW139" s="1083" t="n">
        <f aca="false">((AW$121-$H$4)/1000)*IF($C$13=0,$M$22,$M$39)*(($C$8/70)^$W$39)*IF($C$13=1,$AE$39,IF($C$13=2,$AF$39,IF($C$13=3,$AG$39,1)))</f>
        <v>6835.58304</v>
      </c>
      <c r="AX139" s="1083" t="n">
        <f aca="false">((AX$121-$H$4)/1000)*IF($C$13=0,$M$22,$M$39)*(($C$8/70)^$W$39)*IF($C$13=1,$AE$39,IF($C$13=2,$AF$39,IF($C$13=3,$AG$39,1)))</f>
        <v>6990.9372</v>
      </c>
      <c r="AY139" s="1083" t="n">
        <f aca="false">((AY$121-$H$4)/1000)*IF($C$13=0,$M$22,$M$39)*(($C$8/70)^$W$39)*IF($C$13=1,$AE$39,IF($C$13=2,$AF$39,IF($C$13=3,$AG$39,1)))</f>
        <v>7146.29136</v>
      </c>
      <c r="AZ139" s="1083" t="n">
        <f aca="false">((AZ$121-$H$4)/1000)*IF($C$13=0,$M$22,$M$39)*(($C$8/70)^$W$39)*IF($C$13=1,$AE$39,IF($C$13=2,$AF$39,IF($C$13=3,$AG$39,1)))</f>
        <v>7301.64552</v>
      </c>
      <c r="BA139" s="1083" t="n">
        <f aca="false">((BA$121-$H$4)/1000)*IF($C$13=0,$M$22,$M$39)*(($C$8/70)^$W$39)*IF($C$13=1,$AE$39,IF($C$13=2,$AF$39,IF($C$13=3,$AG$39,1)))</f>
        <v>7456.99968</v>
      </c>
      <c r="BB139" s="1083" t="n">
        <f aca="false">((BB$121-$H$4)/1000)*IF($C$13=0,$M$22,$M$39)*(($C$8/70)^$W$39)*IF($C$13=1,$AE$39,IF($C$13=2,$AF$39,IF($C$13=3,$AG$39,1)))</f>
        <v>7612.35384</v>
      </c>
      <c r="BC139" s="1083" t="n">
        <f aca="false">((BC$121-$H$4)/1000)*IF($C$13=0,$M$22,$M$39)*(($C$8/70)^$W$39)*IF($C$13=1,$AE$39,IF($C$13=2,$AF$39,IF($C$13=3,$AG$39,1)))</f>
        <v>7767.708</v>
      </c>
      <c r="BD139" s="1083" t="n">
        <f aca="false">((BD$121-$H$4)/1000)*IF($C$13=0,$M$22,$M$39)*(($C$8/70)^$W$39)*IF($C$13=1,$AE$39,IF($C$13=2,$AF$39,IF($C$13=3,$AG$39,1)))</f>
        <v>7923.06216</v>
      </c>
      <c r="BE139" s="1083" t="n">
        <f aca="false">((BE$121-$H$4)/1000)*IF($C$13=0,$M$22,$M$39)*(($C$8/70)^$W$39)*IF($C$13=1,$AE$39,IF($C$13=2,$AF$39,IF($C$13=3,$AG$39,1)))</f>
        <v>8078.41632</v>
      </c>
      <c r="BF139" s="1083" t="n">
        <f aca="false">((BF$121-$H$4)/1000)*IF($C$13=0,$M$22,$M$39)*(($C$8/70)^$W$39)*IF($C$13=1,$AE$39,IF($C$13=2,$AF$39,IF($C$13=3,$AG$39,1)))</f>
        <v>8233.77048</v>
      </c>
      <c r="BG139" s="1"/>
      <c r="BH139" s="1"/>
      <c r="BJ139" s="683" t="e">
        <f aca="false">J144/J139</f>
        <v>#DIV/0!</v>
      </c>
      <c r="BK139" s="683" t="e">
        <f aca="false">K144/K139</f>
        <v>#DIV/0!</v>
      </c>
      <c r="BL139" s="683" t="n">
        <f aca="false">L144/L139</f>
        <v>1.19554455445545</v>
      </c>
      <c r="BM139" s="683" t="n">
        <f aca="false">M144/M139</f>
        <v>1.19554455445545</v>
      </c>
      <c r="BN139" s="683" t="n">
        <f aca="false">N144/N139</f>
        <v>1.19554455445545</v>
      </c>
      <c r="BO139" s="683" t="n">
        <f aca="false">O144/O139</f>
        <v>1.19554455445545</v>
      </c>
      <c r="BP139" s="683" t="n">
        <f aca="false">P144/P139</f>
        <v>1.19554455445545</v>
      </c>
      <c r="BQ139" s="683" t="n">
        <f aca="false">Q144/Q139</f>
        <v>1.19554455445545</v>
      </c>
      <c r="BR139" s="683" t="n">
        <f aca="false">R144/R139</f>
        <v>1.19554455445545</v>
      </c>
      <c r="BS139" s="683" t="n">
        <f aca="false">S144/S139</f>
        <v>1.19554455445545</v>
      </c>
      <c r="BT139" s="683" t="n">
        <f aca="false">T144/T139</f>
        <v>1.19554455445545</v>
      </c>
      <c r="BU139" s="683" t="n">
        <f aca="false">U144/U139</f>
        <v>1.19554455445545</v>
      </c>
      <c r="BV139" s="683" t="n">
        <f aca="false">V144/V139</f>
        <v>1.19554455445545</v>
      </c>
      <c r="BW139" s="683" t="n">
        <f aca="false">W144/W139</f>
        <v>1.19554455445545</v>
      </c>
      <c r="BX139" s="683" t="n">
        <f aca="false">X144/X139</f>
        <v>1.19554455445545</v>
      </c>
      <c r="BY139" s="683" t="n">
        <f aca="false">Y144/Y139</f>
        <v>1.19554455445545</v>
      </c>
      <c r="BZ139" s="683" t="n">
        <f aca="false">Z144/Z139</f>
        <v>1.19554455445545</v>
      </c>
      <c r="CA139" s="683" t="n">
        <f aca="false">AA144/AA139</f>
        <v>1.19554455445545</v>
      </c>
      <c r="CB139" s="683" t="n">
        <f aca="false">AB144/AB139</f>
        <v>1.19554455445545</v>
      </c>
      <c r="CC139" s="683" t="n">
        <f aca="false">AC144/AC139</f>
        <v>1.19554455445545</v>
      </c>
      <c r="CD139" s="683" t="n">
        <f aca="false">AD144/AD139</f>
        <v>1.19554455445545</v>
      </c>
      <c r="CE139" s="683" t="n">
        <f aca="false">AE144/AE139</f>
        <v>1.19554455445545</v>
      </c>
      <c r="CF139" s="683" t="n">
        <f aca="false">AF144/AF139</f>
        <v>1.19554455445545</v>
      </c>
      <c r="CG139" s="683" t="n">
        <f aca="false">AG144/AG139</f>
        <v>1.19554455445545</v>
      </c>
      <c r="CH139" s="683" t="n">
        <f aca="false">AH144/AH139</f>
        <v>1.19554455445545</v>
      </c>
      <c r="CI139" s="683" t="n">
        <f aca="false">AI144/AI139</f>
        <v>1.19554455445545</v>
      </c>
      <c r="CJ139" s="683" t="n">
        <f aca="false">AJ144/AJ139</f>
        <v>1.19554455445545</v>
      </c>
      <c r="CK139" s="683" t="n">
        <f aca="false">AK144/AK139</f>
        <v>1.19554455445545</v>
      </c>
      <c r="CL139" s="683" t="n">
        <f aca="false">AL144/AL139</f>
        <v>1.19554455445545</v>
      </c>
      <c r="CM139" s="683" t="n">
        <f aca="false">AM144/AM139</f>
        <v>1.19554455445545</v>
      </c>
      <c r="CN139" s="683" t="n">
        <f aca="false">AN144/AN139</f>
        <v>1.19554455445545</v>
      </c>
      <c r="CO139" s="683" t="n">
        <f aca="false">AO144/AO139</f>
        <v>1.19554455445545</v>
      </c>
      <c r="CP139" s="683" t="n">
        <f aca="false">AP144/AP139</f>
        <v>1.19554455445545</v>
      </c>
      <c r="CQ139" s="683" t="n">
        <f aca="false">AQ144/AQ139</f>
        <v>1.19554455445545</v>
      </c>
      <c r="CR139" s="683" t="n">
        <f aca="false">AR144/AR139</f>
        <v>1.19554455445545</v>
      </c>
      <c r="CS139" s="683" t="n">
        <f aca="false">AS144/AS139</f>
        <v>1.19554455445545</v>
      </c>
      <c r="CT139" s="683" t="n">
        <f aca="false">AT144/AT139</f>
        <v>1.19554455445545</v>
      </c>
      <c r="CU139" s="683" t="n">
        <f aca="false">AU144/AU139</f>
        <v>1.19554455445545</v>
      </c>
      <c r="CV139" s="683" t="n">
        <f aca="false">AV144/AV139</f>
        <v>1.19554455445545</v>
      </c>
      <c r="CW139" s="683" t="n">
        <f aca="false">AW144/AW139</f>
        <v>1.19554455445545</v>
      </c>
      <c r="CX139" s="683" t="n">
        <f aca="false">AX144/AX139</f>
        <v>1.19554455445545</v>
      </c>
      <c r="CY139" s="683" t="n">
        <f aca="false">AY144/AY139</f>
        <v>1.19554455445545</v>
      </c>
      <c r="CZ139" s="683" t="n">
        <f aca="false">AZ144/AZ139</f>
        <v>1.19554455445545</v>
      </c>
      <c r="DA139" s="683" t="n">
        <f aca="false">BA144/BA139</f>
        <v>1.19554455445545</v>
      </c>
      <c r="DB139" s="683" t="n">
        <f aca="false">BB144/BB139</f>
        <v>1.19554455445545</v>
      </c>
      <c r="DC139" s="683" t="n">
        <f aca="false">BC144/BC139</f>
        <v>1.19554455445545</v>
      </c>
      <c r="DD139" s="683" t="n">
        <f aca="false">BD144/BD139</f>
        <v>1.19554455445545</v>
      </c>
      <c r="DE139" s="683" t="n">
        <f aca="false">BE144/BE139</f>
        <v>1.19554455445545</v>
      </c>
      <c r="DF139" s="683" t="n">
        <f aca="false">BF144/BF139</f>
        <v>1.19554455445545</v>
      </c>
    </row>
    <row r="140" customFormat="false" ht="15" hidden="false" customHeight="false" outlineLevel="0" collapsed="false">
      <c r="A140" s="1041"/>
      <c r="B140" s="1081" t="s">
        <v>430</v>
      </c>
      <c r="C140" s="1081"/>
      <c r="D140" s="1082"/>
      <c r="E140" s="1082"/>
      <c r="F140" s="1082"/>
      <c r="G140" s="1082"/>
      <c r="H140" s="1082"/>
      <c r="I140" s="1082"/>
      <c r="J140" s="1083"/>
      <c r="K140" s="1083"/>
      <c r="L140" s="1083" t="n">
        <f aca="false">((L$121-$H$4)/1000)*IF($C$13=0,$N$22,$N$39)*(($C$8/70)^$X$39)*IF($C$13=1,$AE$39,IF($C$13=2,$AF$39,IF($C$13=3,$AG$39,1)))</f>
        <v>1262.44482</v>
      </c>
      <c r="M140" s="1083" t="n">
        <f aca="false">((M$121-$H$4)/1000)*IF($C$13=0,$N$22,$N$39)*(($C$8/70)^$X$39)*IF($C$13=1,$AE$39,IF($C$13=2,$AF$39,IF($C$13=3,$AG$39,1)))</f>
        <v>1442.79408</v>
      </c>
      <c r="N140" s="1083" t="n">
        <f aca="false">((N$121-$H$4)/1000)*IF($C$13=0,$N$22,$N$39)*(($C$8/70)^$X$39)*IF($C$13=1,$AE$39,IF($C$13=2,$AF$39,IF($C$13=3,$AG$39,1)))</f>
        <v>1623.14334</v>
      </c>
      <c r="O140" s="1083" t="n">
        <f aca="false">((O$121-$H$4)/1000)*IF($C$13=0,$N$22,$N$39)*(($C$8/70)^$X$39)*IF($C$13=1,$AE$39,IF($C$13=2,$AF$39,IF($C$13=3,$AG$39,1)))</f>
        <v>1803.4926</v>
      </c>
      <c r="P140" s="1083" t="n">
        <f aca="false">((P$121-$H$4)/1000)*IF($C$13=0,$N$22,$N$39)*(($C$8/70)^$X$39)*IF($C$13=1,$AE$39,IF($C$13=2,$AF$39,IF($C$13=3,$AG$39,1)))</f>
        <v>1983.84186</v>
      </c>
      <c r="Q140" s="1083" t="n">
        <f aca="false">((Q$121-$H$4)/1000)*IF($C$13=0,$N$22,$N$39)*(($C$8/70)^$X$39)*IF($C$13=1,$AE$39,IF($C$13=2,$AF$39,IF($C$13=3,$AG$39,1)))</f>
        <v>2164.19112</v>
      </c>
      <c r="R140" s="1083" t="n">
        <f aca="false">((R$121-$H$4)/1000)*IF($C$13=0,$N$22,$N$39)*(($C$8/70)^$X$39)*IF($C$13=1,$AE$39,IF($C$13=2,$AF$39,IF($C$13=3,$AG$39,1)))</f>
        <v>2344.54038</v>
      </c>
      <c r="S140" s="1083" t="n">
        <f aca="false">((S$121-$H$4)/1000)*IF($C$13=0,$N$22,$N$39)*(($C$8/70)^$X$39)*IF($C$13=1,$AE$39,IF($C$13=2,$AF$39,IF($C$13=3,$AG$39,1)))</f>
        <v>2524.88964</v>
      </c>
      <c r="T140" s="1083" t="n">
        <f aca="false">((T$121-$H$4)/1000)*IF($C$13=0,$N$22,$N$39)*(($C$8/70)^$X$39)*IF($C$13=1,$AE$39,IF($C$13=2,$AF$39,IF($C$13=3,$AG$39,1)))</f>
        <v>2705.2389</v>
      </c>
      <c r="U140" s="1083" t="n">
        <f aca="false">((U$121-$H$4)/1000)*IF($C$13=0,$N$22,$N$39)*(($C$8/70)^$X$39)*IF($C$13=1,$AE$39,IF($C$13=2,$AF$39,IF($C$13=3,$AG$39,1)))</f>
        <v>2885.58816</v>
      </c>
      <c r="V140" s="1083" t="n">
        <f aca="false">((V$121-$H$4)/1000)*IF($C$13=0,$N$22,$N$39)*(($C$8/70)^$X$39)*IF($C$13=1,$AE$39,IF($C$13=2,$AF$39,IF($C$13=3,$AG$39,1)))</f>
        <v>3065.93742</v>
      </c>
      <c r="W140" s="1083" t="n">
        <f aca="false">((W$121-$H$4)/1000)*IF($C$13=0,$N$22,$N$39)*(($C$8/70)^$X$39)*IF($C$13=1,$AE$39,IF($C$13=2,$AF$39,IF($C$13=3,$AG$39,1)))</f>
        <v>3246.28668</v>
      </c>
      <c r="X140" s="1083" t="n">
        <f aca="false">((X$121-$H$4)/1000)*IF($C$13=0,$N$22,$N$39)*(($C$8/70)^$X$39)*IF($C$13=1,$AE$39,IF($C$13=2,$AF$39,IF($C$13=3,$AG$39,1)))</f>
        <v>3426.63594</v>
      </c>
      <c r="Y140" s="1083" t="n">
        <f aca="false">((Y$121-$H$4)/1000)*IF($C$13=0,$N$22,$N$39)*(($C$8/70)^$X$39)*IF($C$13=1,$AE$39,IF($C$13=2,$AF$39,IF($C$13=3,$AG$39,1)))</f>
        <v>3606.9852</v>
      </c>
      <c r="Z140" s="1083" t="n">
        <f aca="false">((Z$121-$H$4)/1000)*IF($C$13=0,$N$22,$N$39)*(($C$8/70)^$X$39)*IF($C$13=1,$AE$39,IF($C$13=2,$AF$39,IF($C$13=3,$AG$39,1)))</f>
        <v>3787.33446</v>
      </c>
      <c r="AA140" s="1083" t="n">
        <f aca="false">((AA$121-$H$4)/1000)*IF($C$13=0,$N$22,$N$39)*(($C$8/70)^$X$39)*IF($C$13=1,$AE$39,IF($C$13=2,$AF$39,IF($C$13=3,$AG$39,1)))</f>
        <v>3967.68372</v>
      </c>
      <c r="AB140" s="1083" t="n">
        <f aca="false">((AB$121-$H$4)/1000)*IF($C$13=0,$N$22,$N$39)*(($C$8/70)^$X$39)*IF($C$13=1,$AE$39,IF($C$13=2,$AF$39,IF($C$13=3,$AG$39,1)))</f>
        <v>4148.03298</v>
      </c>
      <c r="AC140" s="1083" t="n">
        <f aca="false">((AC$121-$H$4)/1000)*IF($C$13=0,$N$22,$N$39)*(($C$8/70)^$X$39)*IF($C$13=1,$AE$39,IF($C$13=2,$AF$39,IF($C$13=3,$AG$39,1)))</f>
        <v>4328.38224</v>
      </c>
      <c r="AD140" s="1083" t="n">
        <f aca="false">((AD$121-$H$4)/1000)*IF($C$13=0,$N$22,$N$39)*(($C$8/70)^$X$39)*IF($C$13=1,$AE$39,IF($C$13=2,$AF$39,IF($C$13=3,$AG$39,1)))</f>
        <v>4508.7315</v>
      </c>
      <c r="AE140" s="1083" t="n">
        <f aca="false">((AE$121-$H$4)/1000)*IF($C$13=0,$N$22,$N$39)*(($C$8/70)^$X$39)*IF($C$13=1,$AE$39,IF($C$13=2,$AF$39,IF($C$13=3,$AG$39,1)))</f>
        <v>4689.08076</v>
      </c>
      <c r="AF140" s="1083" t="n">
        <f aca="false">((AF$121-$H$4)/1000)*IF($C$13=0,$N$22,$N$39)*(($C$8/70)^$X$39)*IF($C$13=1,$AE$39,IF($C$13=2,$AF$39,IF($C$13=3,$AG$39,1)))</f>
        <v>4869.43002</v>
      </c>
      <c r="AG140" s="1083" t="n">
        <f aca="false">((AG$121-$H$4)/1000)*IF($C$13=0,$N$22,$N$39)*(($C$8/70)^$X$39)*IF($C$13=1,$AE$39,IF($C$13=2,$AF$39,IF($C$13=3,$AG$39,1)))</f>
        <v>5049.77928</v>
      </c>
      <c r="AH140" s="1083" t="n">
        <f aca="false">((AH$121-$H$4)/1000)*IF($C$13=0,$N$22,$N$39)*(($C$8/70)^$X$39)*IF($C$13=1,$AE$39,IF($C$13=2,$AF$39,IF($C$13=3,$AG$39,1)))</f>
        <v>5230.12854</v>
      </c>
      <c r="AI140" s="1083" t="n">
        <f aca="false">((AI$121-$H$4)/1000)*IF($C$13=0,$N$22,$N$39)*(($C$8/70)^$X$39)*IF($C$13=1,$AE$39,IF($C$13=2,$AF$39,IF($C$13=3,$AG$39,1)))</f>
        <v>5410.4778</v>
      </c>
      <c r="AJ140" s="1083" t="n">
        <f aca="false">((AJ$121-$H$4)/1000)*IF($C$13=0,$N$22,$N$39)*(($C$8/70)^$X$39)*IF($C$13=1,$AE$39,IF($C$13=2,$AF$39,IF($C$13=3,$AG$39,1)))</f>
        <v>5590.82706</v>
      </c>
      <c r="AK140" s="1083" t="n">
        <f aca="false">((AK$121-$H$4)/1000)*IF($C$13=0,$N$22,$N$39)*(($C$8/70)^$X$39)*IF($C$13=1,$AE$39,IF($C$13=2,$AF$39,IF($C$13=3,$AG$39,1)))</f>
        <v>5771.17632</v>
      </c>
      <c r="AL140" s="1083" t="n">
        <f aca="false">((AL$121-$H$4)/1000)*IF($C$13=0,$N$22,$N$39)*(($C$8/70)^$X$39)*IF($C$13=1,$AE$39,IF($C$13=2,$AF$39,IF($C$13=3,$AG$39,1)))</f>
        <v>5951.52558</v>
      </c>
      <c r="AM140" s="1083" t="n">
        <f aca="false">((AM$121-$H$4)/1000)*IF($C$13=0,$N$22,$N$39)*(($C$8/70)^$X$39)*IF($C$13=1,$AE$39,IF($C$13=2,$AF$39,IF($C$13=3,$AG$39,1)))</f>
        <v>6131.87484</v>
      </c>
      <c r="AN140" s="1083" t="n">
        <f aca="false">((AN$121-$H$4)/1000)*IF($C$13=0,$N$22,$N$39)*(($C$8/70)^$X$39)*IF($C$13=1,$AE$39,IF($C$13=2,$AF$39,IF($C$13=3,$AG$39,1)))</f>
        <v>6312.2241</v>
      </c>
      <c r="AO140" s="1083" t="n">
        <f aca="false">((AO$121-$H$4)/1000)*IF($C$13=0,$N$22,$N$39)*(($C$8/70)^$X$39)*IF($C$13=1,$AE$39,IF($C$13=2,$AF$39,IF($C$13=3,$AG$39,1)))</f>
        <v>6492.57336</v>
      </c>
      <c r="AP140" s="1083" t="n">
        <f aca="false">((AP$121-$H$4)/1000)*IF($C$13=0,$N$22,$N$39)*(($C$8/70)^$X$39)*IF($C$13=1,$AE$39,IF($C$13=2,$AF$39,IF($C$13=3,$AG$39,1)))</f>
        <v>6672.92262</v>
      </c>
      <c r="AQ140" s="1083" t="n">
        <f aca="false">((AQ$121-$H$4)/1000)*IF($C$13=0,$N$22,$N$39)*(($C$8/70)^$X$39)*IF($C$13=1,$AE$39,IF($C$13=2,$AF$39,IF($C$13=3,$AG$39,1)))</f>
        <v>6853.27188</v>
      </c>
      <c r="AR140" s="1083" t="n">
        <f aca="false">((AR$121-$H$4)/1000)*IF($C$13=0,$N$22,$N$39)*(($C$8/70)^$X$39)*IF($C$13=1,$AE$39,IF($C$13=2,$AF$39,IF($C$13=3,$AG$39,1)))</f>
        <v>7033.62114</v>
      </c>
      <c r="AS140" s="1083" t="n">
        <f aca="false">((AS$121-$H$4)/1000)*IF($C$13=0,$N$22,$N$39)*(($C$8/70)^$X$39)*IF($C$13=1,$AE$39,IF($C$13=2,$AF$39,IF($C$13=3,$AG$39,1)))</f>
        <v>7213.9704</v>
      </c>
      <c r="AT140" s="1083" t="n">
        <f aca="false">((AT$121-$H$4)/1000)*IF($C$13=0,$N$22,$N$39)*(($C$8/70)^$X$39)*IF($C$13=1,$AE$39,IF($C$13=2,$AF$39,IF($C$13=3,$AG$39,1)))</f>
        <v>7394.31966</v>
      </c>
      <c r="AU140" s="1083" t="n">
        <f aca="false">((AU$121-$H$4)/1000)*IF($C$13=0,$N$22,$N$39)*(($C$8/70)^$X$39)*IF($C$13=1,$AE$39,IF($C$13=2,$AF$39,IF($C$13=3,$AG$39,1)))</f>
        <v>7574.66892</v>
      </c>
      <c r="AV140" s="1083" t="n">
        <f aca="false">((AV$121-$H$4)/1000)*IF($C$13=0,$N$22,$N$39)*(($C$8/70)^$X$39)*IF($C$13=1,$AE$39,IF($C$13=2,$AF$39,IF($C$13=3,$AG$39,1)))</f>
        <v>7755.01818</v>
      </c>
      <c r="AW140" s="1083" t="n">
        <f aca="false">((AW$121-$H$4)/1000)*IF($C$13=0,$N$22,$N$39)*(($C$8/70)^$X$39)*IF($C$13=1,$AE$39,IF($C$13=2,$AF$39,IF($C$13=3,$AG$39,1)))</f>
        <v>7935.36744</v>
      </c>
      <c r="AX140" s="1083" t="n">
        <f aca="false">((AX$121-$H$4)/1000)*IF($C$13=0,$N$22,$N$39)*(($C$8/70)^$X$39)*IF($C$13=1,$AE$39,IF($C$13=2,$AF$39,IF($C$13=3,$AG$39,1)))</f>
        <v>8115.7167</v>
      </c>
      <c r="AY140" s="1083" t="n">
        <f aca="false">((AY$121-$H$4)/1000)*IF($C$13=0,$N$22,$N$39)*(($C$8/70)^$X$39)*IF($C$13=1,$AE$39,IF($C$13=2,$AF$39,IF($C$13=3,$AG$39,1)))</f>
        <v>8296.06596</v>
      </c>
      <c r="AZ140" s="1083" t="n">
        <f aca="false">((AZ$121-$H$4)/1000)*IF($C$13=0,$N$22,$N$39)*(($C$8/70)^$X$39)*IF($C$13=1,$AE$39,IF($C$13=2,$AF$39,IF($C$13=3,$AG$39,1)))</f>
        <v>8476.41522</v>
      </c>
      <c r="BA140" s="1083" t="n">
        <f aca="false">((BA$121-$H$4)/1000)*IF($C$13=0,$N$22,$N$39)*(($C$8/70)^$X$39)*IF($C$13=1,$AE$39,IF($C$13=2,$AF$39,IF($C$13=3,$AG$39,1)))</f>
        <v>8656.76448</v>
      </c>
      <c r="BB140" s="1083" t="n">
        <f aca="false">((BB$121-$H$4)/1000)*IF($C$13=0,$N$22,$N$39)*(($C$8/70)^$X$39)*IF($C$13=1,$AE$39,IF($C$13=2,$AF$39,IF($C$13=3,$AG$39,1)))</f>
        <v>8837.11374</v>
      </c>
      <c r="BC140" s="1083" t="n">
        <f aca="false">((BC$121-$H$4)/1000)*IF($C$13=0,$N$22,$N$39)*(($C$8/70)^$X$39)*IF($C$13=1,$AE$39,IF($C$13=2,$AF$39,IF($C$13=3,$AG$39,1)))</f>
        <v>9017.463</v>
      </c>
      <c r="BD140" s="1083" t="n">
        <f aca="false">((BD$121-$H$4)/1000)*IF($C$13=0,$N$22,$N$39)*(($C$8/70)^$X$39)*IF($C$13=1,$AE$39,IF($C$13=2,$AF$39,IF($C$13=3,$AG$39,1)))</f>
        <v>9197.81226</v>
      </c>
      <c r="BE140" s="1083" t="n">
        <f aca="false">((BE$121-$H$4)/1000)*IF($C$13=0,$N$22,$N$39)*(($C$8/70)^$X$39)*IF($C$13=1,$AE$39,IF($C$13=2,$AF$39,IF($C$13=3,$AG$39,1)))</f>
        <v>9378.16152</v>
      </c>
      <c r="BF140" s="1083" t="n">
        <f aca="false">((BF$121-$H$4)/1000)*IF($C$13=0,$N$22,$N$39)*(($C$8/70)^$X$39)*IF($C$13=1,$AE$39,IF($C$13=2,$AF$39,IF($C$13=3,$AG$39,1)))</f>
        <v>9558.51078</v>
      </c>
      <c r="BG140" s="1"/>
      <c r="BH140" s="1"/>
      <c r="BJ140" s="683" t="e">
        <f aca="false">J145/J140</f>
        <v>#DIV/0!</v>
      </c>
      <c r="BK140" s="683" t="e">
        <f aca="false">K145/K140</f>
        <v>#DIV/0!</v>
      </c>
      <c r="BL140" s="683" t="n">
        <f aca="false">L145/L140</f>
        <v>1.13859275053305</v>
      </c>
      <c r="BM140" s="683" t="n">
        <f aca="false">M145/M140</f>
        <v>1.13859275053305</v>
      </c>
      <c r="BN140" s="683" t="n">
        <f aca="false">N145/N140</f>
        <v>1.13859275053305</v>
      </c>
      <c r="BO140" s="683" t="n">
        <f aca="false">O145/O140</f>
        <v>1.13859275053305</v>
      </c>
      <c r="BP140" s="683" t="n">
        <f aca="false">P145/P140</f>
        <v>1.13859275053305</v>
      </c>
      <c r="BQ140" s="683" t="n">
        <f aca="false">Q145/Q140</f>
        <v>1.13859275053305</v>
      </c>
      <c r="BR140" s="683" t="n">
        <f aca="false">R145/R140</f>
        <v>1.13859275053305</v>
      </c>
      <c r="BS140" s="683" t="n">
        <f aca="false">S145/S140</f>
        <v>1.13859275053305</v>
      </c>
      <c r="BT140" s="683" t="n">
        <f aca="false">T145/T140</f>
        <v>1.13859275053305</v>
      </c>
      <c r="BU140" s="683" t="n">
        <f aca="false">U145/U140</f>
        <v>1.13859275053305</v>
      </c>
      <c r="BV140" s="683" t="n">
        <f aca="false">V145/V140</f>
        <v>1.13859275053305</v>
      </c>
      <c r="BW140" s="683" t="n">
        <f aca="false">W145/W140</f>
        <v>1.13859275053305</v>
      </c>
      <c r="BX140" s="683" t="n">
        <f aca="false">X145/X140</f>
        <v>1.13859275053305</v>
      </c>
      <c r="BY140" s="683" t="n">
        <f aca="false">Y145/Y140</f>
        <v>1.13859275053305</v>
      </c>
      <c r="BZ140" s="683" t="n">
        <f aca="false">Z145/Z140</f>
        <v>1.13859275053305</v>
      </c>
      <c r="CA140" s="683" t="n">
        <f aca="false">AA145/AA140</f>
        <v>1.13859275053305</v>
      </c>
      <c r="CB140" s="683" t="n">
        <f aca="false">AB145/AB140</f>
        <v>1.13859275053305</v>
      </c>
      <c r="CC140" s="683" t="n">
        <f aca="false">AC145/AC140</f>
        <v>1.13859275053305</v>
      </c>
      <c r="CD140" s="683" t="n">
        <f aca="false">AD145/AD140</f>
        <v>1.13859275053305</v>
      </c>
      <c r="CE140" s="683" t="n">
        <f aca="false">AE145/AE140</f>
        <v>1.13859275053305</v>
      </c>
      <c r="CF140" s="683" t="n">
        <f aca="false">AF145/AF140</f>
        <v>1.13859275053305</v>
      </c>
      <c r="CG140" s="683" t="n">
        <f aca="false">AG145/AG140</f>
        <v>1.13859275053305</v>
      </c>
      <c r="CH140" s="683" t="n">
        <f aca="false">AH145/AH140</f>
        <v>1.13859275053305</v>
      </c>
      <c r="CI140" s="683" t="n">
        <f aca="false">AI145/AI140</f>
        <v>1.13859275053305</v>
      </c>
      <c r="CJ140" s="683" t="n">
        <f aca="false">AJ145/AJ140</f>
        <v>1.13859275053305</v>
      </c>
      <c r="CK140" s="683" t="n">
        <f aca="false">AK145/AK140</f>
        <v>1.13859275053305</v>
      </c>
      <c r="CL140" s="683" t="n">
        <f aca="false">AL145/AL140</f>
        <v>1.13859275053305</v>
      </c>
      <c r="CM140" s="683" t="n">
        <f aca="false">AM145/AM140</f>
        <v>1.13859275053305</v>
      </c>
      <c r="CN140" s="683" t="n">
        <f aca="false">AN145/AN140</f>
        <v>1.13859275053305</v>
      </c>
      <c r="CO140" s="683" t="n">
        <f aca="false">AO145/AO140</f>
        <v>1.13859275053305</v>
      </c>
      <c r="CP140" s="683" t="n">
        <f aca="false">AP145/AP140</f>
        <v>1.13859275053305</v>
      </c>
      <c r="CQ140" s="683" t="n">
        <f aca="false">AQ145/AQ140</f>
        <v>1.13859275053305</v>
      </c>
      <c r="CR140" s="683" t="n">
        <f aca="false">AR145/AR140</f>
        <v>1.13859275053305</v>
      </c>
      <c r="CS140" s="683" t="n">
        <f aca="false">AS145/AS140</f>
        <v>1.13859275053305</v>
      </c>
      <c r="CT140" s="683" t="n">
        <f aca="false">AT145/AT140</f>
        <v>1.13859275053305</v>
      </c>
      <c r="CU140" s="683" t="n">
        <f aca="false">AU145/AU140</f>
        <v>1.13859275053305</v>
      </c>
      <c r="CV140" s="683" t="n">
        <f aca="false">AV145/AV140</f>
        <v>1.13859275053305</v>
      </c>
      <c r="CW140" s="683" t="n">
        <f aca="false">AW145/AW140</f>
        <v>1.13859275053305</v>
      </c>
      <c r="CX140" s="683" t="n">
        <f aca="false">AX145/AX140</f>
        <v>1.13859275053305</v>
      </c>
      <c r="CY140" s="683" t="n">
        <f aca="false">AY145/AY140</f>
        <v>1.13859275053305</v>
      </c>
      <c r="CZ140" s="683" t="n">
        <f aca="false">AZ145/AZ140</f>
        <v>1.13859275053305</v>
      </c>
      <c r="DA140" s="683" t="n">
        <f aca="false">BA145/BA140</f>
        <v>1.13859275053305</v>
      </c>
      <c r="DB140" s="683" t="n">
        <f aca="false">BB145/BB140</f>
        <v>1.13859275053305</v>
      </c>
      <c r="DC140" s="683" t="n">
        <f aca="false">BC145/BC140</f>
        <v>1.13859275053305</v>
      </c>
      <c r="DD140" s="683" t="n">
        <f aca="false">BD145/BD140</f>
        <v>1.13859275053305</v>
      </c>
      <c r="DE140" s="683" t="n">
        <f aca="false">BE145/BE140</f>
        <v>1.13859275053305</v>
      </c>
      <c r="DF140" s="683" t="n">
        <f aca="false">BF145/BF140</f>
        <v>1.13859275053305</v>
      </c>
    </row>
    <row r="141" customFormat="false" ht="15" hidden="false" customHeight="false" outlineLevel="0" collapsed="false">
      <c r="A141" s="1041"/>
      <c r="B141" s="1081" t="s">
        <v>431</v>
      </c>
      <c r="C141" s="1081"/>
      <c r="D141" s="1082"/>
      <c r="E141" s="1082"/>
      <c r="F141" s="1082"/>
      <c r="G141" s="1082"/>
      <c r="H141" s="1082"/>
      <c r="I141" s="1082"/>
      <c r="J141" s="1083"/>
      <c r="K141" s="1083"/>
      <c r="L141" s="1083" t="n">
        <f aca="false">((L$121-$H$4)/1000)*IF($C$13=0,$P$22,$P$39)*(($C$8/70)^$Z$39)*IF($C$13=1,$AE$39,IF($C$13=2,$AF$39,IF($C$13=3,$AG$39,1)))</f>
        <v>1566.61596</v>
      </c>
      <c r="M141" s="1083" t="n">
        <f aca="false">((M$121-$H$4)/1000)*IF($C$13=0,$P$22,$P$39)*(($C$8/70)^$Z$39)*IF($C$13=1,$AE$39,IF($C$13=2,$AF$39,IF($C$13=3,$AG$39,1)))</f>
        <v>1790.41824</v>
      </c>
      <c r="N141" s="1083" t="n">
        <f aca="false">((N$121-$H$4)/1000)*IF($C$13=0,$P$22,$P$39)*(($C$8/70)^$Z$39)*IF($C$13=1,$AE$39,IF($C$13=2,$AF$39,IF($C$13=3,$AG$39,1)))</f>
        <v>2014.22052</v>
      </c>
      <c r="O141" s="1083" t="n">
        <f aca="false">((O$121-$H$4)/1000)*IF($C$13=0,$P$22,$P$39)*(($C$8/70)^$Z$39)*IF($C$13=1,$AE$39,IF($C$13=2,$AF$39,IF($C$13=3,$AG$39,1)))</f>
        <v>2238.0228</v>
      </c>
      <c r="P141" s="1083" t="n">
        <f aca="false">((P$121-$H$4)/1000)*IF($C$13=0,$P$22,$P$39)*(($C$8/70)^$Z$39)*IF($C$13=1,$AE$39,IF($C$13=2,$AF$39,IF($C$13=3,$AG$39,1)))</f>
        <v>2461.82508</v>
      </c>
      <c r="Q141" s="1083" t="n">
        <f aca="false">((Q$121-$H$4)/1000)*IF($C$13=0,$P$22,$P$39)*(($C$8/70)^$Z$39)*IF($C$13=1,$AE$39,IF($C$13=2,$AF$39,IF($C$13=3,$AG$39,1)))</f>
        <v>2685.62736</v>
      </c>
      <c r="R141" s="1083" t="n">
        <f aca="false">((R$121-$H$4)/1000)*IF($C$13=0,$P$22,$P$39)*(($C$8/70)^$Z$39)*IF($C$13=1,$AE$39,IF($C$13=2,$AF$39,IF($C$13=3,$AG$39,1)))</f>
        <v>2909.42964</v>
      </c>
      <c r="S141" s="1083" t="n">
        <f aca="false">((S$121-$H$4)/1000)*IF($C$13=0,$P$22,$P$39)*(($C$8/70)^$Z$39)*IF($C$13=1,$AE$39,IF($C$13=2,$AF$39,IF($C$13=3,$AG$39,1)))</f>
        <v>3133.23192</v>
      </c>
      <c r="T141" s="1083" t="n">
        <f aca="false">((T$121-$H$4)/1000)*IF($C$13=0,$P$22,$P$39)*(($C$8/70)^$Z$39)*IF($C$13=1,$AE$39,IF($C$13=2,$AF$39,IF($C$13=3,$AG$39,1)))</f>
        <v>3357.0342</v>
      </c>
      <c r="U141" s="1083" t="n">
        <f aca="false">((U$121-$H$4)/1000)*IF($C$13=0,$P$22,$P$39)*(($C$8/70)^$Z$39)*IF($C$13=1,$AE$39,IF($C$13=2,$AF$39,IF($C$13=3,$AG$39,1)))</f>
        <v>3580.83648</v>
      </c>
      <c r="V141" s="1083" t="n">
        <f aca="false">((V$121-$H$4)/1000)*IF($C$13=0,$P$22,$P$39)*(($C$8/70)^$Z$39)*IF($C$13=1,$AE$39,IF($C$13=2,$AF$39,IF($C$13=3,$AG$39,1)))</f>
        <v>3804.63876</v>
      </c>
      <c r="W141" s="1083" t="n">
        <f aca="false">((W$121-$H$4)/1000)*IF($C$13=0,$P$22,$P$39)*(($C$8/70)^$Z$39)*IF($C$13=1,$AE$39,IF($C$13=2,$AF$39,IF($C$13=3,$AG$39,1)))</f>
        <v>4028.44104</v>
      </c>
      <c r="X141" s="1083" t="n">
        <f aca="false">((X$121-$H$4)/1000)*IF($C$13=0,$P$22,$P$39)*(($C$8/70)^$Z$39)*IF($C$13=1,$AE$39,IF($C$13=2,$AF$39,IF($C$13=3,$AG$39,1)))</f>
        <v>4252.24332</v>
      </c>
      <c r="Y141" s="1083" t="n">
        <f aca="false">((Y$121-$H$4)/1000)*IF($C$13=0,$P$22,$P$39)*(($C$8/70)^$Z$39)*IF($C$13=1,$AE$39,IF($C$13=2,$AF$39,IF($C$13=3,$AG$39,1)))</f>
        <v>4476.0456</v>
      </c>
      <c r="Z141" s="1083" t="n">
        <f aca="false">((Z$121-$H$4)/1000)*IF($C$13=0,$P$22,$P$39)*(($C$8/70)^$Z$39)*IF($C$13=1,$AE$39,IF($C$13=2,$AF$39,IF($C$13=3,$AG$39,1)))</f>
        <v>4699.84788</v>
      </c>
      <c r="AA141" s="1083" t="n">
        <f aca="false">((AA$121-$H$4)/1000)*IF($C$13=0,$P$22,$P$39)*(($C$8/70)^$Z$39)*IF($C$13=1,$AE$39,IF($C$13=2,$AF$39,IF($C$13=3,$AG$39,1)))</f>
        <v>4923.65016</v>
      </c>
      <c r="AB141" s="1083" t="n">
        <f aca="false">((AB$121-$H$4)/1000)*IF($C$13=0,$P$22,$P$39)*(($C$8/70)^$Z$39)*IF($C$13=1,$AE$39,IF($C$13=2,$AF$39,IF($C$13=3,$AG$39,1)))</f>
        <v>5147.45244</v>
      </c>
      <c r="AC141" s="1083" t="n">
        <f aca="false">((AC$121-$H$4)/1000)*IF($C$13=0,$P$22,$P$39)*(($C$8/70)^$Z$39)*IF($C$13=1,$AE$39,IF($C$13=2,$AF$39,IF($C$13=3,$AG$39,1)))</f>
        <v>5371.25472</v>
      </c>
      <c r="AD141" s="1083" t="n">
        <f aca="false">((AD$121-$H$4)/1000)*IF($C$13=0,$P$22,$P$39)*(($C$8/70)^$Z$39)*IF($C$13=1,$AE$39,IF($C$13=2,$AF$39,IF($C$13=3,$AG$39,1)))</f>
        <v>5595.057</v>
      </c>
      <c r="AE141" s="1083" t="n">
        <f aca="false">((AE$121-$H$4)/1000)*IF($C$13=0,$P$22,$P$39)*(($C$8/70)^$Z$39)*IF($C$13=1,$AE$39,IF($C$13=2,$AF$39,IF($C$13=3,$AG$39,1)))</f>
        <v>5818.85928</v>
      </c>
      <c r="AF141" s="1083" t="n">
        <f aca="false">((AF$121-$H$4)/1000)*IF($C$13=0,$P$22,$P$39)*(($C$8/70)^$Z$39)*IF($C$13=1,$AE$39,IF($C$13=2,$AF$39,IF($C$13=3,$AG$39,1)))</f>
        <v>6042.66156</v>
      </c>
      <c r="AG141" s="1083" t="n">
        <f aca="false">((AG$121-$H$4)/1000)*IF($C$13=0,$P$22,$P$39)*(($C$8/70)^$Z$39)*IF($C$13=1,$AE$39,IF($C$13=2,$AF$39,IF($C$13=3,$AG$39,1)))</f>
        <v>6266.46384</v>
      </c>
      <c r="AH141" s="1083" t="n">
        <f aca="false">((AH$121-$H$4)/1000)*IF($C$13=0,$P$22,$P$39)*(($C$8/70)^$Z$39)*IF($C$13=1,$AE$39,IF($C$13=2,$AF$39,IF($C$13=3,$AG$39,1)))</f>
        <v>6490.26612</v>
      </c>
      <c r="AI141" s="1083" t="n">
        <f aca="false">((AI$121-$H$4)/1000)*IF($C$13=0,$P$22,$P$39)*(($C$8/70)^$Z$39)*IF($C$13=1,$AE$39,IF($C$13=2,$AF$39,IF($C$13=3,$AG$39,1)))</f>
        <v>6714.0684</v>
      </c>
      <c r="AJ141" s="1083" t="n">
        <f aca="false">((AJ$121-$H$4)/1000)*IF($C$13=0,$P$22,$P$39)*(($C$8/70)^$Z$39)*IF($C$13=1,$AE$39,IF($C$13=2,$AF$39,IF($C$13=3,$AG$39,1)))</f>
        <v>6937.87068</v>
      </c>
      <c r="AK141" s="1083" t="n">
        <f aca="false">((AK$121-$H$4)/1000)*IF($C$13=0,$P$22,$P$39)*(($C$8/70)^$Z$39)*IF($C$13=1,$AE$39,IF($C$13=2,$AF$39,IF($C$13=3,$AG$39,1)))</f>
        <v>7161.67296</v>
      </c>
      <c r="AL141" s="1083" t="n">
        <f aca="false">((AL$121-$H$4)/1000)*IF($C$13=0,$P$22,$P$39)*(($C$8/70)^$Z$39)*IF($C$13=1,$AE$39,IF($C$13=2,$AF$39,IF($C$13=3,$AG$39,1)))</f>
        <v>7385.47524</v>
      </c>
      <c r="AM141" s="1083" t="n">
        <f aca="false">((AM$121-$H$4)/1000)*IF($C$13=0,$P$22,$P$39)*(($C$8/70)^$Z$39)*IF($C$13=1,$AE$39,IF($C$13=2,$AF$39,IF($C$13=3,$AG$39,1)))</f>
        <v>7609.27752</v>
      </c>
      <c r="AN141" s="1083" t="n">
        <f aca="false">((AN$121-$H$4)/1000)*IF($C$13=0,$P$22,$P$39)*(($C$8/70)^$Z$39)*IF($C$13=1,$AE$39,IF($C$13=2,$AF$39,IF($C$13=3,$AG$39,1)))</f>
        <v>7833.0798</v>
      </c>
      <c r="AO141" s="1083" t="n">
        <f aca="false">((AO$121-$H$4)/1000)*IF($C$13=0,$P$22,$P$39)*(($C$8/70)^$Z$39)*IF($C$13=1,$AE$39,IF($C$13=2,$AF$39,IF($C$13=3,$AG$39,1)))</f>
        <v>8056.88208</v>
      </c>
      <c r="AP141" s="1083" t="n">
        <f aca="false">((AP$121-$H$4)/1000)*IF($C$13=0,$P$22,$P$39)*(($C$8/70)^$Z$39)*IF($C$13=1,$AE$39,IF($C$13=2,$AF$39,IF($C$13=3,$AG$39,1)))</f>
        <v>8280.68436</v>
      </c>
      <c r="AQ141" s="1083" t="n">
        <f aca="false">((AQ$121-$H$4)/1000)*IF($C$13=0,$P$22,$P$39)*(($C$8/70)^$Z$39)*IF($C$13=1,$AE$39,IF($C$13=2,$AF$39,IF($C$13=3,$AG$39,1)))</f>
        <v>8504.48664</v>
      </c>
      <c r="AR141" s="1083" t="n">
        <f aca="false">((AR$121-$H$4)/1000)*IF($C$13=0,$P$22,$P$39)*(($C$8/70)^$Z$39)*IF($C$13=1,$AE$39,IF($C$13=2,$AF$39,IF($C$13=3,$AG$39,1)))</f>
        <v>8728.28892</v>
      </c>
      <c r="AS141" s="1083" t="n">
        <f aca="false">((AS$121-$H$4)/1000)*IF($C$13=0,$P$22,$P$39)*(($C$8/70)^$Z$39)*IF($C$13=1,$AE$39,IF($C$13=2,$AF$39,IF($C$13=3,$AG$39,1)))</f>
        <v>8952.0912</v>
      </c>
      <c r="AT141" s="1083" t="n">
        <f aca="false">((AT$121-$H$4)/1000)*IF($C$13=0,$P$22,$P$39)*(($C$8/70)^$Z$39)*IF($C$13=1,$AE$39,IF($C$13=2,$AF$39,IF($C$13=3,$AG$39,1)))</f>
        <v>9175.89348</v>
      </c>
      <c r="AU141" s="1083" t="n">
        <f aca="false">((AU$121-$H$4)/1000)*IF($C$13=0,$P$22,$P$39)*(($C$8/70)^$Z$39)*IF($C$13=1,$AE$39,IF($C$13=2,$AF$39,IF($C$13=3,$AG$39,1)))</f>
        <v>9399.69576</v>
      </c>
      <c r="AV141" s="1083" t="n">
        <f aca="false">((AV$121-$H$4)/1000)*IF($C$13=0,$P$22,$P$39)*(($C$8/70)^$Z$39)*IF($C$13=1,$AE$39,IF($C$13=2,$AF$39,IF($C$13=3,$AG$39,1)))</f>
        <v>9623.49804</v>
      </c>
      <c r="AW141" s="1083" t="n">
        <f aca="false">((AW$121-$H$4)/1000)*IF($C$13=0,$P$22,$P$39)*(($C$8/70)^$Z$39)*IF($C$13=1,$AE$39,IF($C$13=2,$AF$39,IF($C$13=3,$AG$39,1)))</f>
        <v>9847.30032</v>
      </c>
      <c r="AX141" s="1083" t="n">
        <f aca="false">((AX$121-$H$4)/1000)*IF($C$13=0,$P$22,$P$39)*(($C$8/70)^$Z$39)*IF($C$13=1,$AE$39,IF($C$13=2,$AF$39,IF($C$13=3,$AG$39,1)))</f>
        <v>10071.1026</v>
      </c>
      <c r="AY141" s="1083" t="n">
        <f aca="false">((AY$121-$H$4)/1000)*IF($C$13=0,$P$22,$P$39)*(($C$8/70)^$Z$39)*IF($C$13=1,$AE$39,IF($C$13=2,$AF$39,IF($C$13=3,$AG$39,1)))</f>
        <v>10294.90488</v>
      </c>
      <c r="AZ141" s="1083" t="n">
        <f aca="false">((AZ$121-$H$4)/1000)*IF($C$13=0,$P$22,$P$39)*(($C$8/70)^$Z$39)*IF($C$13=1,$AE$39,IF($C$13=2,$AF$39,IF($C$13=3,$AG$39,1)))</f>
        <v>10518.70716</v>
      </c>
      <c r="BA141" s="1083" t="n">
        <f aca="false">((BA$121-$H$4)/1000)*IF($C$13=0,$P$22,$P$39)*(($C$8/70)^$Z$39)*IF($C$13=1,$AE$39,IF($C$13=2,$AF$39,IF($C$13=3,$AG$39,1)))</f>
        <v>10742.50944</v>
      </c>
      <c r="BB141" s="1083" t="n">
        <f aca="false">((BB$121-$H$4)/1000)*IF($C$13=0,$P$22,$P$39)*(($C$8/70)^$Z$39)*IF($C$13=1,$AE$39,IF($C$13=2,$AF$39,IF($C$13=3,$AG$39,1)))</f>
        <v>10966.31172</v>
      </c>
      <c r="BC141" s="1083" t="n">
        <f aca="false">((BC$121-$H$4)/1000)*IF($C$13=0,$P$22,$P$39)*(($C$8/70)^$Z$39)*IF($C$13=1,$AE$39,IF($C$13=2,$AF$39,IF($C$13=3,$AG$39,1)))</f>
        <v>11190.114</v>
      </c>
      <c r="BD141" s="1083" t="n">
        <f aca="false">((BD$121-$H$4)/1000)*IF($C$13=0,$P$22,$P$39)*(($C$8/70)^$Z$39)*IF($C$13=1,$AE$39,IF($C$13=2,$AF$39,IF($C$13=3,$AG$39,1)))</f>
        <v>11413.91628</v>
      </c>
      <c r="BE141" s="1083" t="n">
        <f aca="false">((BE$121-$H$4)/1000)*IF($C$13=0,$P$22,$P$39)*(($C$8/70)^$Z$39)*IF($C$13=1,$AE$39,IF($C$13=2,$AF$39,IF($C$13=3,$AG$39,1)))</f>
        <v>11637.71856</v>
      </c>
      <c r="BF141" s="1083" t="n">
        <f aca="false">((BF$121-$H$4)/1000)*IF($C$13=0,$P$22,$P$39)*(($C$8/70)^$Z$39)*IF($C$13=1,$AE$39,IF($C$13=2,$AF$39,IF($C$13=3,$AG$39,1)))</f>
        <v>11861.52084</v>
      </c>
      <c r="BG141" s="1"/>
      <c r="BH141" s="1"/>
      <c r="BJ141" s="683" t="e">
        <f aca="false">J146/J141</f>
        <v>#DIV/0!</v>
      </c>
      <c r="BK141" s="683" t="e">
        <f aca="false">K146/K141</f>
        <v>#DIV/0!</v>
      </c>
      <c r="BL141" s="683" t="n">
        <f aca="false">L146/L141</f>
        <v>1.22898465289691</v>
      </c>
      <c r="BM141" s="683" t="n">
        <f aca="false">M146/M141</f>
        <v>1.22898465289691</v>
      </c>
      <c r="BN141" s="683" t="n">
        <f aca="false">N146/N141</f>
        <v>1.22898465289691</v>
      </c>
      <c r="BO141" s="683" t="n">
        <f aca="false">O146/O141</f>
        <v>1.22898465289691</v>
      </c>
      <c r="BP141" s="683" t="n">
        <f aca="false">P146/P141</f>
        <v>1.22898465289691</v>
      </c>
      <c r="BQ141" s="683" t="n">
        <f aca="false">Q146/Q141</f>
        <v>1.22898465289691</v>
      </c>
      <c r="BR141" s="683" t="n">
        <f aca="false">R146/R141</f>
        <v>1.22898465289691</v>
      </c>
      <c r="BS141" s="683" t="n">
        <f aca="false">S146/S141</f>
        <v>1.22898465289691</v>
      </c>
      <c r="BT141" s="683" t="n">
        <f aca="false">T146/T141</f>
        <v>1.22898465289691</v>
      </c>
      <c r="BU141" s="683" t="n">
        <f aca="false">U146/U141</f>
        <v>1.22898465289691</v>
      </c>
      <c r="BV141" s="683" t="n">
        <f aca="false">V146/V141</f>
        <v>1.22898465289691</v>
      </c>
      <c r="BW141" s="683" t="n">
        <f aca="false">W146/W141</f>
        <v>1.22898465289691</v>
      </c>
      <c r="BX141" s="683" t="n">
        <f aca="false">X146/X141</f>
        <v>1.22898465289691</v>
      </c>
      <c r="BY141" s="683" t="n">
        <f aca="false">Y146/Y141</f>
        <v>1.22898465289691</v>
      </c>
      <c r="BZ141" s="683" t="n">
        <f aca="false">Z146/Z141</f>
        <v>1.22898465289691</v>
      </c>
      <c r="CA141" s="683" t="n">
        <f aca="false">AA146/AA141</f>
        <v>1.22898465289691</v>
      </c>
      <c r="CB141" s="683" t="n">
        <f aca="false">AB146/AB141</f>
        <v>1.22898465289691</v>
      </c>
      <c r="CC141" s="683" t="n">
        <f aca="false">AC146/AC141</f>
        <v>1.22898465289691</v>
      </c>
      <c r="CD141" s="683" t="n">
        <f aca="false">AD146/AD141</f>
        <v>1.22898465289691</v>
      </c>
      <c r="CE141" s="683" t="n">
        <f aca="false">AE146/AE141</f>
        <v>1.22898465289691</v>
      </c>
      <c r="CF141" s="683" t="n">
        <f aca="false">AF146/AF141</f>
        <v>1.22898465289691</v>
      </c>
      <c r="CG141" s="683" t="n">
        <f aca="false">AG146/AG141</f>
        <v>1.22898465289691</v>
      </c>
      <c r="CH141" s="683" t="n">
        <f aca="false">AH146/AH141</f>
        <v>1.22898465289691</v>
      </c>
      <c r="CI141" s="683" t="n">
        <f aca="false">AI146/AI141</f>
        <v>1.22898465289691</v>
      </c>
      <c r="CJ141" s="683" t="n">
        <f aca="false">AJ146/AJ141</f>
        <v>1.22898465289691</v>
      </c>
      <c r="CK141" s="683" t="n">
        <f aca="false">AK146/AK141</f>
        <v>1.22898465289691</v>
      </c>
      <c r="CL141" s="683" t="n">
        <f aca="false">AL146/AL141</f>
        <v>1.22898465289691</v>
      </c>
      <c r="CM141" s="683" t="n">
        <f aca="false">AM146/AM141</f>
        <v>1.22898465289691</v>
      </c>
      <c r="CN141" s="683" t="n">
        <f aca="false">AN146/AN141</f>
        <v>1.22898465289691</v>
      </c>
      <c r="CO141" s="683" t="n">
        <f aca="false">AO146/AO141</f>
        <v>1.22898465289691</v>
      </c>
      <c r="CP141" s="683" t="n">
        <f aca="false">AP146/AP141</f>
        <v>1.22898465289691</v>
      </c>
      <c r="CQ141" s="683" t="n">
        <f aca="false">AQ146/AQ141</f>
        <v>1.22898465289691</v>
      </c>
      <c r="CR141" s="683" t="n">
        <f aca="false">AR146/AR141</f>
        <v>1.22898465289691</v>
      </c>
      <c r="CS141" s="683" t="n">
        <f aca="false">AS146/AS141</f>
        <v>1.22898465289691</v>
      </c>
      <c r="CT141" s="683" t="n">
        <f aca="false">AT146/AT141</f>
        <v>1.22898465289691</v>
      </c>
      <c r="CU141" s="683" t="n">
        <f aca="false">AU146/AU141</f>
        <v>1.22898465289691</v>
      </c>
      <c r="CV141" s="683" t="n">
        <f aca="false">AV146/AV141</f>
        <v>1.22898465289691</v>
      </c>
      <c r="CW141" s="683" t="n">
        <f aca="false">AW146/AW141</f>
        <v>1.22898465289691</v>
      </c>
      <c r="CX141" s="683" t="n">
        <f aca="false">AX146/AX141</f>
        <v>1.22898465289691</v>
      </c>
      <c r="CY141" s="683" t="n">
        <f aca="false">AY146/AY141</f>
        <v>1.22898465289691</v>
      </c>
      <c r="CZ141" s="683" t="n">
        <f aca="false">AZ146/AZ141</f>
        <v>1.22898465289691</v>
      </c>
      <c r="DA141" s="683" t="n">
        <f aca="false">BA146/BA141</f>
        <v>1.22898465289691</v>
      </c>
      <c r="DB141" s="683" t="n">
        <f aca="false">BB146/BB141</f>
        <v>1.22898465289691</v>
      </c>
      <c r="DC141" s="683" t="n">
        <f aca="false">BC146/BC141</f>
        <v>1.22898465289691</v>
      </c>
      <c r="DD141" s="683" t="n">
        <f aca="false">BD146/BD141</f>
        <v>1.22898465289691</v>
      </c>
      <c r="DE141" s="683" t="n">
        <f aca="false">BE146/BE141</f>
        <v>1.22898465289691</v>
      </c>
      <c r="DF141" s="683" t="n">
        <f aca="false">BF146/BF141</f>
        <v>1.22898465289691</v>
      </c>
    </row>
    <row r="142" customFormat="false" ht="15.75" hidden="false" customHeight="false" outlineLevel="0" collapsed="false">
      <c r="A142" s="1041"/>
      <c r="B142" s="1084" t="s">
        <v>432</v>
      </c>
      <c r="C142" s="1084"/>
      <c r="D142" s="1085"/>
      <c r="E142" s="1085"/>
      <c r="F142" s="1085"/>
      <c r="G142" s="1085"/>
      <c r="H142" s="1085"/>
      <c r="I142" s="1085"/>
      <c r="J142" s="1086"/>
      <c r="K142" s="1086"/>
      <c r="L142" s="1086" t="n">
        <f aca="false">((L$121-$H$4)/1000)*IF($C$13=0,$Q$22,$Q$39)*(($C$8/70)^$AA$39)*IF($C$13=1,$AE$39,IF($C$13=2,$AF$39,IF($C$13=3,$AG$39,1)))</f>
        <v>1733.50632</v>
      </c>
      <c r="M142" s="1086" t="n">
        <f aca="false">((M$121-$H$4)/1000)*IF($C$13=0,$Q$22,$Q$39)*(($C$8/70)^$AA$39)*IF($C$13=1,$AE$39,IF($C$13=2,$AF$39,IF($C$13=3,$AG$39,1)))</f>
        <v>1981.15008</v>
      </c>
      <c r="N142" s="1086" t="n">
        <f aca="false">((N$121-$H$4)/1000)*IF($C$13=0,$Q$22,$Q$39)*(($C$8/70)^$AA$39)*IF($C$13=1,$AE$39,IF($C$13=2,$AF$39,IF($C$13=3,$AG$39,1)))</f>
        <v>2228.79384</v>
      </c>
      <c r="O142" s="1086" t="n">
        <f aca="false">((O$121-$H$4)/1000)*IF($C$13=0,$Q$22,$Q$39)*(($C$8/70)^$AA$39)*IF($C$13=1,$AE$39,IF($C$13=2,$AF$39,IF($C$13=3,$AG$39,1)))</f>
        <v>2476.4376</v>
      </c>
      <c r="P142" s="1086" t="n">
        <f aca="false">((P$121-$H$4)/1000)*IF($C$13=0,$Q$22,$Q$39)*(($C$8/70)^$AA$39)*IF($C$13=1,$AE$39,IF($C$13=2,$AF$39,IF($C$13=3,$AG$39,1)))</f>
        <v>2724.08136</v>
      </c>
      <c r="Q142" s="1086" t="n">
        <f aca="false">((Q$121-$H$4)/1000)*IF($C$13=0,$Q$22,$Q$39)*(($C$8/70)^$AA$39)*IF($C$13=1,$AE$39,IF($C$13=2,$AF$39,IF($C$13=3,$AG$39,1)))</f>
        <v>2971.72512</v>
      </c>
      <c r="R142" s="1086" t="n">
        <f aca="false">((R$121-$H$4)/1000)*IF($C$13=0,$Q$22,$Q$39)*(($C$8/70)^$AA$39)*IF($C$13=1,$AE$39,IF($C$13=2,$AF$39,IF($C$13=3,$AG$39,1)))</f>
        <v>3219.36888</v>
      </c>
      <c r="S142" s="1086" t="n">
        <f aca="false">((S$121-$H$4)/1000)*IF($C$13=0,$Q$22,$Q$39)*(($C$8/70)^$AA$39)*IF($C$13=1,$AE$39,IF($C$13=2,$AF$39,IF($C$13=3,$AG$39,1)))</f>
        <v>3467.01264</v>
      </c>
      <c r="T142" s="1086" t="n">
        <f aca="false">((T$121-$H$4)/1000)*IF($C$13=0,$Q$22,$Q$39)*(($C$8/70)^$AA$39)*IF($C$13=1,$AE$39,IF($C$13=2,$AF$39,IF($C$13=3,$AG$39,1)))</f>
        <v>3714.6564</v>
      </c>
      <c r="U142" s="1086" t="n">
        <f aca="false">((U$121-$H$4)/1000)*IF($C$13=0,$Q$22,$Q$39)*(($C$8/70)^$AA$39)*IF($C$13=1,$AE$39,IF($C$13=2,$AF$39,IF($C$13=3,$AG$39,1)))</f>
        <v>3962.30016</v>
      </c>
      <c r="V142" s="1086" t="n">
        <f aca="false">((V$121-$H$4)/1000)*IF($C$13=0,$Q$22,$Q$39)*(($C$8/70)^$AA$39)*IF($C$13=1,$AE$39,IF($C$13=2,$AF$39,IF($C$13=3,$AG$39,1)))</f>
        <v>4209.94392</v>
      </c>
      <c r="W142" s="1086" t="n">
        <f aca="false">((W$121-$H$4)/1000)*IF($C$13=0,$Q$22,$Q$39)*(($C$8/70)^$AA$39)*IF($C$13=1,$AE$39,IF($C$13=2,$AF$39,IF($C$13=3,$AG$39,1)))</f>
        <v>4457.58768</v>
      </c>
      <c r="X142" s="1086" t="n">
        <f aca="false">((X$121-$H$4)/1000)*IF($C$13=0,$Q$22,$Q$39)*(($C$8/70)^$AA$39)*IF($C$13=1,$AE$39,IF($C$13=2,$AF$39,IF($C$13=3,$AG$39,1)))</f>
        <v>4705.23144</v>
      </c>
      <c r="Y142" s="1086" t="n">
        <f aca="false">((Y$121-$H$4)/1000)*IF($C$13=0,$Q$22,$Q$39)*(($C$8/70)^$AA$39)*IF($C$13=1,$AE$39,IF($C$13=2,$AF$39,IF($C$13=3,$AG$39,1)))</f>
        <v>4952.8752</v>
      </c>
      <c r="Z142" s="1086" t="n">
        <f aca="false">((Z$121-$H$4)/1000)*IF($C$13=0,$Q$22,$Q$39)*(($C$8/70)^$AA$39)*IF($C$13=1,$AE$39,IF($C$13=2,$AF$39,IF($C$13=3,$AG$39,1)))</f>
        <v>5200.51896</v>
      </c>
      <c r="AA142" s="1086" t="n">
        <f aca="false">((AA$121-$H$4)/1000)*IF($C$13=0,$Q$22,$Q$39)*(($C$8/70)^$AA$39)*IF($C$13=1,$AE$39,IF($C$13=2,$AF$39,IF($C$13=3,$AG$39,1)))</f>
        <v>5448.16272</v>
      </c>
      <c r="AB142" s="1086" t="n">
        <f aca="false">((AB$121-$H$4)/1000)*IF($C$13=0,$Q$22,$Q$39)*(($C$8/70)^$AA$39)*IF($C$13=1,$AE$39,IF($C$13=2,$AF$39,IF($C$13=3,$AG$39,1)))</f>
        <v>5695.80648</v>
      </c>
      <c r="AC142" s="1086" t="n">
        <f aca="false">((AC$121-$H$4)/1000)*IF($C$13=0,$Q$22,$Q$39)*(($C$8/70)^$AA$39)*IF($C$13=1,$AE$39,IF($C$13=2,$AF$39,IF($C$13=3,$AG$39,1)))</f>
        <v>5943.45024</v>
      </c>
      <c r="AD142" s="1086" t="n">
        <f aca="false">((AD$121-$H$4)/1000)*IF($C$13=0,$Q$22,$Q$39)*(($C$8/70)^$AA$39)*IF($C$13=1,$AE$39,IF($C$13=2,$AF$39,IF($C$13=3,$AG$39,1)))</f>
        <v>6191.094</v>
      </c>
      <c r="AE142" s="1086" t="n">
        <f aca="false">((AE$121-$H$4)/1000)*IF($C$13=0,$Q$22,$Q$39)*(($C$8/70)^$AA$39)*IF($C$13=1,$AE$39,IF($C$13=2,$AF$39,IF($C$13=3,$AG$39,1)))</f>
        <v>6438.73776</v>
      </c>
      <c r="AF142" s="1086" t="n">
        <f aca="false">((AF$121-$H$4)/1000)*IF($C$13=0,$Q$22,$Q$39)*(($C$8/70)^$AA$39)*IF($C$13=1,$AE$39,IF($C$13=2,$AF$39,IF($C$13=3,$AG$39,1)))</f>
        <v>6686.38152</v>
      </c>
      <c r="AG142" s="1086" t="n">
        <f aca="false">((AG$121-$H$4)/1000)*IF($C$13=0,$Q$22,$Q$39)*(($C$8/70)^$AA$39)*IF($C$13=1,$AE$39,IF($C$13=2,$AF$39,IF($C$13=3,$AG$39,1)))</f>
        <v>6934.02528</v>
      </c>
      <c r="AH142" s="1086" t="n">
        <f aca="false">((AH$121-$H$4)/1000)*IF($C$13=0,$Q$22,$Q$39)*(($C$8/70)^$AA$39)*IF($C$13=1,$AE$39,IF($C$13=2,$AF$39,IF($C$13=3,$AG$39,1)))</f>
        <v>7181.66904</v>
      </c>
      <c r="AI142" s="1086" t="n">
        <f aca="false">((AI$121-$H$4)/1000)*IF($C$13=0,$Q$22,$Q$39)*(($C$8/70)^$AA$39)*IF($C$13=1,$AE$39,IF($C$13=2,$AF$39,IF($C$13=3,$AG$39,1)))</f>
        <v>7429.3128</v>
      </c>
      <c r="AJ142" s="1086" t="n">
        <f aca="false">((AJ$121-$H$4)/1000)*IF($C$13=0,$Q$22,$Q$39)*(($C$8/70)^$AA$39)*IF($C$13=1,$AE$39,IF($C$13=2,$AF$39,IF($C$13=3,$AG$39,1)))</f>
        <v>7676.95656</v>
      </c>
      <c r="AK142" s="1086" t="n">
        <f aca="false">((AK$121-$H$4)/1000)*IF($C$13=0,$Q$22,$Q$39)*(($C$8/70)^$AA$39)*IF($C$13=1,$AE$39,IF($C$13=2,$AF$39,IF($C$13=3,$AG$39,1)))</f>
        <v>7924.60032</v>
      </c>
      <c r="AL142" s="1086" t="n">
        <f aca="false">((AL$121-$H$4)/1000)*IF($C$13=0,$Q$22,$Q$39)*(($C$8/70)^$AA$39)*IF($C$13=1,$AE$39,IF($C$13=2,$AF$39,IF($C$13=3,$AG$39,1)))</f>
        <v>8172.24408</v>
      </c>
      <c r="AM142" s="1086" t="n">
        <f aca="false">((AM$121-$H$4)/1000)*IF($C$13=0,$Q$22,$Q$39)*(($C$8/70)^$AA$39)*IF($C$13=1,$AE$39,IF($C$13=2,$AF$39,IF($C$13=3,$AG$39,1)))</f>
        <v>8419.88784</v>
      </c>
      <c r="AN142" s="1086" t="n">
        <f aca="false">((AN$121-$H$4)/1000)*IF($C$13=0,$Q$22,$Q$39)*(($C$8/70)^$AA$39)*IF($C$13=1,$AE$39,IF($C$13=2,$AF$39,IF($C$13=3,$AG$39,1)))</f>
        <v>8667.5316</v>
      </c>
      <c r="AO142" s="1086" t="n">
        <f aca="false">((AO$121-$H$4)/1000)*IF($C$13=0,$Q$22,$Q$39)*(($C$8/70)^$AA$39)*IF($C$13=1,$AE$39,IF($C$13=2,$AF$39,IF($C$13=3,$AG$39,1)))</f>
        <v>8915.17536</v>
      </c>
      <c r="AP142" s="1086" t="n">
        <f aca="false">((AP$121-$H$4)/1000)*IF($C$13=0,$Q$22,$Q$39)*(($C$8/70)^$AA$39)*IF($C$13=1,$AE$39,IF($C$13=2,$AF$39,IF($C$13=3,$AG$39,1)))</f>
        <v>9162.81912</v>
      </c>
      <c r="AQ142" s="1086" t="n">
        <f aca="false">((AQ$121-$H$4)/1000)*IF($C$13=0,$Q$22,$Q$39)*(($C$8/70)^$AA$39)*IF($C$13=1,$AE$39,IF($C$13=2,$AF$39,IF($C$13=3,$AG$39,1)))</f>
        <v>9410.46288</v>
      </c>
      <c r="AR142" s="1086" t="n">
        <f aca="false">((AR$121-$H$4)/1000)*IF($C$13=0,$Q$22,$Q$39)*(($C$8/70)^$AA$39)*IF($C$13=1,$AE$39,IF($C$13=2,$AF$39,IF($C$13=3,$AG$39,1)))</f>
        <v>9658.10664</v>
      </c>
      <c r="AS142" s="1086" t="n">
        <f aca="false">((AS$121-$H$4)/1000)*IF($C$13=0,$Q$22,$Q$39)*(($C$8/70)^$AA$39)*IF($C$13=1,$AE$39,IF($C$13=2,$AF$39,IF($C$13=3,$AG$39,1)))</f>
        <v>9905.7504</v>
      </c>
      <c r="AT142" s="1086" t="n">
        <f aca="false">((AT$121-$H$4)/1000)*IF($C$13=0,$Q$22,$Q$39)*(($C$8/70)^$AA$39)*IF($C$13=1,$AE$39,IF($C$13=2,$AF$39,IF($C$13=3,$AG$39,1)))</f>
        <v>10153.39416</v>
      </c>
      <c r="AU142" s="1086" t="n">
        <f aca="false">((AU$121-$H$4)/1000)*IF($C$13=0,$Q$22,$Q$39)*(($C$8/70)^$AA$39)*IF($C$13=1,$AE$39,IF($C$13=2,$AF$39,IF($C$13=3,$AG$39,1)))</f>
        <v>10401.03792</v>
      </c>
      <c r="AV142" s="1086" t="n">
        <f aca="false">((AV$121-$H$4)/1000)*IF($C$13=0,$Q$22,$Q$39)*(($C$8/70)^$AA$39)*IF($C$13=1,$AE$39,IF($C$13=2,$AF$39,IF($C$13=3,$AG$39,1)))</f>
        <v>10648.68168</v>
      </c>
      <c r="AW142" s="1086" t="n">
        <f aca="false">((AW$121-$H$4)/1000)*IF($C$13=0,$Q$22,$Q$39)*(($C$8/70)^$AA$39)*IF($C$13=1,$AE$39,IF($C$13=2,$AF$39,IF($C$13=3,$AG$39,1)))</f>
        <v>10896.32544</v>
      </c>
      <c r="AX142" s="1086" t="n">
        <f aca="false">((AX$121-$H$4)/1000)*IF($C$13=0,$Q$22,$Q$39)*(($C$8/70)^$AA$39)*IF($C$13=1,$AE$39,IF($C$13=2,$AF$39,IF($C$13=3,$AG$39,1)))</f>
        <v>11143.9692</v>
      </c>
      <c r="AY142" s="1086" t="n">
        <f aca="false">((AY$121-$H$4)/1000)*IF($C$13=0,$Q$22,$Q$39)*(($C$8/70)^$AA$39)*IF($C$13=1,$AE$39,IF($C$13=2,$AF$39,IF($C$13=3,$AG$39,1)))</f>
        <v>11391.61296</v>
      </c>
      <c r="AZ142" s="1086" t="n">
        <f aca="false">((AZ$121-$H$4)/1000)*IF($C$13=0,$Q$22,$Q$39)*(($C$8/70)^$AA$39)*IF($C$13=1,$AE$39,IF($C$13=2,$AF$39,IF($C$13=3,$AG$39,1)))</f>
        <v>11639.25672</v>
      </c>
      <c r="BA142" s="1086" t="n">
        <f aca="false">((BA$121-$H$4)/1000)*IF($C$13=0,$Q$22,$Q$39)*(($C$8/70)^$AA$39)*IF($C$13=1,$AE$39,IF($C$13=2,$AF$39,IF($C$13=3,$AG$39,1)))</f>
        <v>11886.90048</v>
      </c>
      <c r="BB142" s="1086" t="n">
        <f aca="false">((BB$121-$H$4)/1000)*IF($C$13=0,$Q$22,$Q$39)*(($C$8/70)^$AA$39)*IF($C$13=1,$AE$39,IF($C$13=2,$AF$39,IF($C$13=3,$AG$39,1)))</f>
        <v>12134.54424</v>
      </c>
      <c r="BC142" s="1086" t="n">
        <f aca="false">((BC$121-$H$4)/1000)*IF($C$13=0,$Q$22,$Q$39)*(($C$8/70)^$AA$39)*IF($C$13=1,$AE$39,IF($C$13=2,$AF$39,IF($C$13=3,$AG$39,1)))</f>
        <v>12382.188</v>
      </c>
      <c r="BD142" s="1086" t="n">
        <f aca="false">((BD$121-$H$4)/1000)*IF($C$13=0,$Q$22,$Q$39)*(($C$8/70)^$AA$39)*IF($C$13=1,$AE$39,IF($C$13=2,$AF$39,IF($C$13=3,$AG$39,1)))</f>
        <v>12629.83176</v>
      </c>
      <c r="BE142" s="1086" t="n">
        <f aca="false">((BE$121-$H$4)/1000)*IF($C$13=0,$Q$22,$Q$39)*(($C$8/70)^$AA$39)*IF($C$13=1,$AE$39,IF($C$13=2,$AF$39,IF($C$13=3,$AG$39,1)))</f>
        <v>12877.47552</v>
      </c>
      <c r="BF142" s="1086" t="n">
        <f aca="false">((BF$121-$H$4)/1000)*IF($C$13=0,$Q$22,$Q$39)*(($C$8/70)^$AA$39)*IF($C$13=1,$AE$39,IF($C$13=2,$AF$39,IF($C$13=3,$AG$39,1)))</f>
        <v>13125.11928</v>
      </c>
      <c r="BG142" s="1"/>
      <c r="BH142" s="1"/>
      <c r="BJ142" s="683" t="n">
        <f aca="false">0</f>
        <v>0</v>
      </c>
      <c r="BK142" s="683" t="n">
        <f aca="false">0</f>
        <v>0</v>
      </c>
      <c r="BL142" s="683" t="n">
        <f aca="false">0</f>
        <v>0</v>
      </c>
      <c r="BM142" s="683" t="n">
        <f aca="false">0</f>
        <v>0</v>
      </c>
      <c r="BN142" s="683" t="n">
        <f aca="false">0</f>
        <v>0</v>
      </c>
      <c r="BO142" s="683" t="n">
        <f aca="false">0</f>
        <v>0</v>
      </c>
      <c r="BP142" s="683" t="n">
        <f aca="false">0</f>
        <v>0</v>
      </c>
      <c r="BQ142" s="683" t="n">
        <f aca="false">0</f>
        <v>0</v>
      </c>
      <c r="BR142" s="683" t="n">
        <f aca="false">0</f>
        <v>0</v>
      </c>
      <c r="BS142" s="683" t="n">
        <f aca="false">0</f>
        <v>0</v>
      </c>
      <c r="BT142" s="683" t="n">
        <f aca="false">0</f>
        <v>0</v>
      </c>
      <c r="BU142" s="683" t="n">
        <f aca="false">0</f>
        <v>0</v>
      </c>
      <c r="BV142" s="683" t="n">
        <f aca="false">0</f>
        <v>0</v>
      </c>
      <c r="BW142" s="683" t="n">
        <f aca="false">0</f>
        <v>0</v>
      </c>
      <c r="BX142" s="683" t="n">
        <f aca="false">0</f>
        <v>0</v>
      </c>
      <c r="BY142" s="683" t="n">
        <f aca="false">0</f>
        <v>0</v>
      </c>
      <c r="BZ142" s="683" t="n">
        <f aca="false">0</f>
        <v>0</v>
      </c>
      <c r="CA142" s="683" t="n">
        <f aca="false">0</f>
        <v>0</v>
      </c>
      <c r="CB142" s="683" t="n">
        <f aca="false">0</f>
        <v>0</v>
      </c>
      <c r="CC142" s="683" t="n">
        <f aca="false">0</f>
        <v>0</v>
      </c>
      <c r="CD142" s="683" t="n">
        <f aca="false">0</f>
        <v>0</v>
      </c>
      <c r="CE142" s="683" t="n">
        <f aca="false">0</f>
        <v>0</v>
      </c>
      <c r="CF142" s="683" t="n">
        <f aca="false">0</f>
        <v>0</v>
      </c>
      <c r="CG142" s="683" t="n">
        <f aca="false">0</f>
        <v>0</v>
      </c>
      <c r="CH142" s="683" t="n">
        <f aca="false">0</f>
        <v>0</v>
      </c>
      <c r="CI142" s="683" t="n">
        <f aca="false">0</f>
        <v>0</v>
      </c>
      <c r="CJ142" s="683" t="n">
        <f aca="false">0</f>
        <v>0</v>
      </c>
      <c r="CK142" s="683" t="n">
        <f aca="false">0</f>
        <v>0</v>
      </c>
      <c r="CL142" s="683" t="n">
        <f aca="false">0</f>
        <v>0</v>
      </c>
      <c r="CM142" s="683" t="n">
        <f aca="false">0</f>
        <v>0</v>
      </c>
      <c r="CN142" s="683" t="n">
        <f aca="false">0</f>
        <v>0</v>
      </c>
      <c r="CO142" s="683" t="n">
        <f aca="false">0</f>
        <v>0</v>
      </c>
      <c r="CP142" s="683" t="n">
        <f aca="false">0</f>
        <v>0</v>
      </c>
      <c r="CQ142" s="683" t="n">
        <f aca="false">0</f>
        <v>0</v>
      </c>
      <c r="CR142" s="683" t="n">
        <f aca="false">0</f>
        <v>0</v>
      </c>
      <c r="CS142" s="683" t="n">
        <f aca="false">0</f>
        <v>0</v>
      </c>
      <c r="CT142" s="683" t="n">
        <f aca="false">0</f>
        <v>0</v>
      </c>
      <c r="CU142" s="683" t="n">
        <f aca="false">0</f>
        <v>0</v>
      </c>
      <c r="CV142" s="683" t="n">
        <f aca="false">0</f>
        <v>0</v>
      </c>
      <c r="CW142" s="683" t="n">
        <f aca="false">0</f>
        <v>0</v>
      </c>
      <c r="CX142" s="683" t="n">
        <f aca="false">0</f>
        <v>0</v>
      </c>
      <c r="CY142" s="683" t="n">
        <f aca="false">0</f>
        <v>0</v>
      </c>
      <c r="CZ142" s="683" t="n">
        <f aca="false">0</f>
        <v>0</v>
      </c>
      <c r="DA142" s="683" t="n">
        <f aca="false">0</f>
        <v>0</v>
      </c>
      <c r="DB142" s="683" t="n">
        <f aca="false">0</f>
        <v>0</v>
      </c>
      <c r="DC142" s="683" t="n">
        <f aca="false">0</f>
        <v>0</v>
      </c>
      <c r="DD142" s="683" t="n">
        <f aca="false">0</f>
        <v>0</v>
      </c>
      <c r="DE142" s="683" t="n">
        <f aca="false">0</f>
        <v>0</v>
      </c>
      <c r="DF142" s="683" t="n">
        <f aca="false">0</f>
        <v>0</v>
      </c>
    </row>
    <row r="143" customFormat="false" ht="15" hidden="false" customHeight="false" outlineLevel="0" collapsed="false">
      <c r="A143" s="1041"/>
      <c r="B143" s="1087" t="s">
        <v>433</v>
      </c>
      <c r="C143" s="1087"/>
      <c r="D143" s="1088"/>
      <c r="E143" s="1088"/>
      <c r="F143" s="1088"/>
      <c r="G143" s="1088"/>
      <c r="H143" s="1088"/>
      <c r="I143" s="1088"/>
      <c r="J143" s="1089"/>
      <c r="K143" s="1089"/>
      <c r="L143" s="1089" t="n">
        <f aca="false">((L$121-$H$4)/1000)*IF($C$13=0,$L23,$L40)*(($C$8/70)^$V$40)*IF($C$13=1,$AE$40,IF($C$13=2,$AF$40,IF($C$13=3,$AG$40,1)))</f>
        <v>1029.59731113548</v>
      </c>
      <c r="M143" s="1089" t="n">
        <f aca="false">((M$121-$H$4)/1000)*IF($C$13=0,$L23,$L40)*(($C$8/70)^$V$40)*IF($C$13=1,$AE$40,IF($C$13=2,$AF$40,IF($C$13=3,$AG$40,1)))</f>
        <v>1176.6826412977</v>
      </c>
      <c r="N143" s="1089" t="n">
        <f aca="false">((N$121-$H$4)/1000)*IF($C$13=0,$L23,$L40)*(($C$8/70)^$V$40)*IF($C$13=1,$AE$40,IF($C$13=2,$AF$40,IF($C$13=3,$AG$40,1)))</f>
        <v>1323.76797145991</v>
      </c>
      <c r="O143" s="1089" t="n">
        <f aca="false">((O$121-$H$4)/1000)*IF($C$13=0,$L23,$L40)*(($C$8/70)^$V$40)*IF($C$13=1,$AE$40,IF($C$13=2,$AF$40,IF($C$13=3,$AG$40,1)))</f>
        <v>1470.85330162212</v>
      </c>
      <c r="P143" s="1089" t="n">
        <f aca="false">((P$121-$H$4)/1000)*IF($C$13=0,$L23,$L40)*(($C$8/70)^$V$40)*IF($C$13=1,$AE$40,IF($C$13=2,$AF$40,IF($C$13=3,$AG$40,1)))</f>
        <v>1617.93863178433</v>
      </c>
      <c r="Q143" s="1089" t="n">
        <f aca="false">((Q$121-$H$4)/1000)*IF($C$13=0,$L23,$L40)*(($C$8/70)^$V$40)*IF($C$13=1,$AE$40,IF($C$13=2,$AF$40,IF($C$13=3,$AG$40,1)))</f>
        <v>1765.02396194654</v>
      </c>
      <c r="R143" s="1089" t="n">
        <f aca="false">((R$121-$H$4)/1000)*IF($C$13=0,$L23,$L40)*(($C$8/70)^$V$40)*IF($C$13=1,$AE$40,IF($C$13=2,$AF$40,IF($C$13=3,$AG$40,1)))</f>
        <v>1912.10929210876</v>
      </c>
      <c r="S143" s="1089" t="n">
        <f aca="false">((S$121-$H$4)/1000)*IF($C$13=0,$L23,$L40)*(($C$8/70)^$V$40)*IF($C$13=1,$AE$40,IF($C$13=2,$AF$40,IF($C$13=3,$AG$40,1)))</f>
        <v>2059.19462227097</v>
      </c>
      <c r="T143" s="1089" t="n">
        <f aca="false">((T$121-$H$4)/1000)*IF($C$13=0,$L23,$L40)*(($C$8/70)^$V$40)*IF($C$13=1,$AE$40,IF($C$13=2,$AF$40,IF($C$13=3,$AG$40,1)))</f>
        <v>2206.27995243318</v>
      </c>
      <c r="U143" s="1089" t="n">
        <f aca="false">((U$121-$H$4)/1000)*IF($C$13=0,$L23,$L40)*(($C$8/70)^$V$40)*IF($C$13=1,$AE$40,IF($C$13=2,$AF$40,IF($C$13=3,$AG$40,1)))</f>
        <v>2353.36528259539</v>
      </c>
      <c r="V143" s="1089" t="n">
        <f aca="false">((V$121-$H$4)/1000)*IF($C$13=0,$L23,$L40)*(($C$8/70)^$V$40)*IF($C$13=1,$AE$40,IF($C$13=2,$AF$40,IF($C$13=3,$AG$40,1)))</f>
        <v>2500.4506127576</v>
      </c>
      <c r="W143" s="1089" t="n">
        <f aca="false">((W$121-$H$4)/1000)*IF($C$13=0,$L23,$L40)*(($C$8/70)^$V$40)*IF($C$13=1,$AE$40,IF($C$13=2,$AF$40,IF($C$13=3,$AG$40,1)))</f>
        <v>2647.53594291982</v>
      </c>
      <c r="X143" s="1089" t="n">
        <f aca="false">((X$121-$H$4)/1000)*IF($C$13=0,$L23,$L40)*(($C$8/70)^$V$40)*IF($C$13=1,$AE$40,IF($C$13=2,$AF$40,IF($C$13=3,$AG$40,1)))</f>
        <v>2794.62127308203</v>
      </c>
      <c r="Y143" s="1089" t="n">
        <f aca="false">((Y$121-$H$4)/1000)*IF($C$13=0,$L23,$L40)*(($C$8/70)^$V$40)*IF($C$13=1,$AE$40,IF($C$13=2,$AF$40,IF($C$13=3,$AG$40,1)))</f>
        <v>2941.70660324424</v>
      </c>
      <c r="Z143" s="1089" t="n">
        <f aca="false">((Z$121-$H$4)/1000)*IF($C$13=0,$L23,$L40)*(($C$8/70)^$V$40)*IF($C$13=1,$AE$40,IF($C$13=2,$AF$40,IF($C$13=3,$AG$40,1)))</f>
        <v>3088.79193340645</v>
      </c>
      <c r="AA143" s="1089" t="n">
        <f aca="false">((AA$121-$H$4)/1000)*IF($C$13=0,$L23,$L40)*(($C$8/70)^$V$40)*IF($C$13=1,$AE$40,IF($C$13=2,$AF$40,IF($C$13=3,$AG$40,1)))</f>
        <v>3235.87726356866</v>
      </c>
      <c r="AB143" s="1089" t="n">
        <f aca="false">((AB$121-$H$4)/1000)*IF($C$13=0,$L23,$L40)*(($C$8/70)^$V$40)*IF($C$13=1,$AE$40,IF($C$13=2,$AF$40,IF($C$13=3,$AG$40,1)))</f>
        <v>3382.96259373088</v>
      </c>
      <c r="AC143" s="1089" t="n">
        <f aca="false">((AC$121-$H$4)/1000)*IF($C$13=0,$L23,$L40)*(($C$8/70)^$V$40)*IF($C$13=1,$AE$40,IF($C$13=2,$AF$40,IF($C$13=3,$AG$40,1)))</f>
        <v>3530.04792389309</v>
      </c>
      <c r="AD143" s="1089" t="n">
        <f aca="false">((AD$121-$H$4)/1000)*IF($C$13=0,$L23,$L40)*(($C$8/70)^$V$40)*IF($C$13=1,$AE$40,IF($C$13=2,$AF$40,IF($C$13=3,$AG$40,1)))</f>
        <v>3677.1332540553</v>
      </c>
      <c r="AE143" s="1089" t="n">
        <f aca="false">((AE$121-$H$4)/1000)*IF($C$13=0,$L23,$L40)*(($C$8/70)^$V$40)*IF($C$13=1,$AE$40,IF($C$13=2,$AF$40,IF($C$13=3,$AG$40,1)))</f>
        <v>3824.21858421751</v>
      </c>
      <c r="AF143" s="1089" t="n">
        <f aca="false">((AF$121-$H$4)/1000)*IF($C$13=0,$L23,$L40)*(($C$8/70)^$V$40)*IF($C$13=1,$AE$40,IF($C$13=2,$AF$40,IF($C$13=3,$AG$40,1)))</f>
        <v>3971.30391437972</v>
      </c>
      <c r="AG143" s="1089" t="n">
        <f aca="false">((AG$121-$H$4)/1000)*IF($C$13=0,$L23,$L40)*(($C$8/70)^$V$40)*IF($C$13=1,$AE$40,IF($C$13=2,$AF$40,IF($C$13=3,$AG$40,1)))</f>
        <v>4118.38924454194</v>
      </c>
      <c r="AH143" s="1089" t="n">
        <f aca="false">((AH$121-$H$4)/1000)*IF($C$13=0,$L23,$L40)*(($C$8/70)^$V$40)*IF($C$13=1,$AE$40,IF($C$13=2,$AF$40,IF($C$13=3,$AG$40,1)))</f>
        <v>4265.47457470415</v>
      </c>
      <c r="AI143" s="1089" t="n">
        <f aca="false">((AI$121-$H$4)/1000)*IF($C$13=0,$L23,$L40)*(($C$8/70)^$V$40)*IF($C$13=1,$AE$40,IF($C$13=2,$AF$40,IF($C$13=3,$AG$40,1)))</f>
        <v>4412.55990486636</v>
      </c>
      <c r="AJ143" s="1089" t="n">
        <f aca="false">((AJ$121-$H$4)/1000)*IF($C$13=0,$L23,$L40)*(($C$8/70)^$V$40)*IF($C$13=1,$AE$40,IF($C$13=2,$AF$40,IF($C$13=3,$AG$40,1)))</f>
        <v>4559.64523502857</v>
      </c>
      <c r="AK143" s="1089" t="n">
        <f aca="false">((AK$121-$H$4)/1000)*IF($C$13=0,$L23,$L40)*(($C$8/70)^$V$40)*IF($C$13=1,$AE$40,IF($C$13=2,$AF$40,IF($C$13=3,$AG$40,1)))</f>
        <v>4706.73056519078</v>
      </c>
      <c r="AL143" s="1089" t="n">
        <f aca="false">((AL$121-$H$4)/1000)*IF($C$13=0,$L23,$L40)*(($C$8/70)^$V$40)*IF($C$13=1,$AE$40,IF($C$13=2,$AF$40,IF($C$13=3,$AG$40,1)))</f>
        <v>4853.815895353</v>
      </c>
      <c r="AM143" s="1089" t="n">
        <f aca="false">((AM$121-$H$4)/1000)*IF($C$13=0,$L23,$L40)*(($C$8/70)^$V$40)*IF($C$13=1,$AE$40,IF($C$13=2,$AF$40,IF($C$13=3,$AG$40,1)))</f>
        <v>5000.90122551521</v>
      </c>
      <c r="AN143" s="1089" t="n">
        <f aca="false">((AN$121-$H$4)/1000)*IF($C$13=0,$L23,$L40)*(($C$8/70)^$V$40)*IF($C$13=1,$AE$40,IF($C$13=2,$AF$40,IF($C$13=3,$AG$40,1)))</f>
        <v>5147.98655567742</v>
      </c>
      <c r="AO143" s="1089" t="n">
        <f aca="false">((AO$121-$H$4)/1000)*IF($C$13=0,$L23,$L40)*(($C$8/70)^$V$40)*IF($C$13=1,$AE$40,IF($C$13=2,$AF$40,IF($C$13=3,$AG$40,1)))</f>
        <v>5295.07188583963</v>
      </c>
      <c r="AP143" s="1089" t="n">
        <f aca="false">((AP$121-$H$4)/1000)*IF($C$13=0,$L23,$L40)*(($C$8/70)^$V$40)*IF($C$13=1,$AE$40,IF($C$13=2,$AF$40,IF($C$13=3,$AG$40,1)))</f>
        <v>5442.15721600184</v>
      </c>
      <c r="AQ143" s="1089" t="n">
        <f aca="false">((AQ$121-$H$4)/1000)*IF($C$13=0,$L23,$L40)*(($C$8/70)^$V$40)*IF($C$13=1,$AE$40,IF($C$13=2,$AF$40,IF($C$13=3,$AG$40,1)))</f>
        <v>5589.24254616406</v>
      </c>
      <c r="AR143" s="1089" t="n">
        <f aca="false">((AR$121-$H$4)/1000)*IF($C$13=0,$L23,$L40)*(($C$8/70)^$V$40)*IF($C$13=1,$AE$40,IF($C$13=2,$AF$40,IF($C$13=3,$AG$40,1)))</f>
        <v>5736.32787632627</v>
      </c>
      <c r="AS143" s="1089" t="n">
        <f aca="false">((AS$121-$H$4)/1000)*IF($C$13=0,$L23,$L40)*(($C$8/70)^$V$40)*IF($C$13=1,$AE$40,IF($C$13=2,$AF$40,IF($C$13=3,$AG$40,1)))</f>
        <v>5883.41320648848</v>
      </c>
      <c r="AT143" s="1089" t="n">
        <f aca="false">((AT$121-$H$4)/1000)*IF($C$13=0,$L23,$L40)*(($C$8/70)^$V$40)*IF($C$13=1,$AE$40,IF($C$13=2,$AF$40,IF($C$13=3,$AG$40,1)))</f>
        <v>6030.49853665069</v>
      </c>
      <c r="AU143" s="1089" t="n">
        <f aca="false">((AU$121-$H$4)/1000)*IF($C$13=0,$L23,$L40)*(($C$8/70)^$V$40)*IF($C$13=1,$AE$40,IF($C$13=2,$AF$40,IF($C$13=3,$AG$40,1)))</f>
        <v>6177.5838668129</v>
      </c>
      <c r="AV143" s="1089" t="n">
        <f aca="false">((AV$121-$H$4)/1000)*IF($C$13=0,$L23,$L40)*(($C$8/70)^$V$40)*IF($C$13=1,$AE$40,IF($C$13=2,$AF$40,IF($C$13=3,$AG$40,1)))</f>
        <v>6324.66919697512</v>
      </c>
      <c r="AW143" s="1089" t="n">
        <f aca="false">((AW$121-$H$4)/1000)*IF($C$13=0,$L23,$L40)*(($C$8/70)^$V$40)*IF($C$13=1,$AE$40,IF($C$13=2,$AF$40,IF($C$13=3,$AG$40,1)))</f>
        <v>6471.75452713733</v>
      </c>
      <c r="AX143" s="1089" t="n">
        <f aca="false">((AX$121-$H$4)/1000)*IF($C$13=0,$L23,$L40)*(($C$8/70)^$V$40)*IF($C$13=1,$AE$40,IF($C$13=2,$AF$40,IF($C$13=3,$AG$40,1)))</f>
        <v>6618.83985729954</v>
      </c>
      <c r="AY143" s="1089" t="n">
        <f aca="false">((AY$121-$H$4)/1000)*IF($C$13=0,$L23,$L40)*(($C$8/70)^$V$40)*IF($C$13=1,$AE$40,IF($C$13=2,$AF$40,IF($C$13=3,$AG$40,1)))</f>
        <v>6765.92518746175</v>
      </c>
      <c r="AZ143" s="1089" t="n">
        <f aca="false">((AZ$121-$H$4)/1000)*IF($C$13=0,$L23,$L40)*(($C$8/70)^$V$40)*IF($C$13=1,$AE$40,IF($C$13=2,$AF$40,IF($C$13=3,$AG$40,1)))</f>
        <v>6913.01051762396</v>
      </c>
      <c r="BA143" s="1089" t="n">
        <f aca="false">((BA$121-$H$4)/1000)*IF($C$13=0,$L23,$L40)*(($C$8/70)^$V$40)*IF($C$13=1,$AE$40,IF($C$13=2,$AF$40,IF($C$13=3,$AG$40,1)))</f>
        <v>7060.09584778618</v>
      </c>
      <c r="BB143" s="1089" t="n">
        <f aca="false">((BB$121-$H$4)/1000)*IF($C$13=0,$L23,$L40)*(($C$8/70)^$V$40)*IF($C$13=1,$AE$40,IF($C$13=2,$AF$40,IF($C$13=3,$AG$40,1)))</f>
        <v>7207.18117794839</v>
      </c>
      <c r="BC143" s="1089" t="n">
        <f aca="false">((BC$121-$H$4)/1000)*IF($C$13=0,$L23,$L40)*(($C$8/70)^$V$40)*IF($C$13=1,$AE$40,IF($C$13=2,$AF$40,IF($C$13=3,$AG$40,1)))</f>
        <v>7354.2665081106</v>
      </c>
      <c r="BD143" s="1089" t="n">
        <f aca="false">((BD$121-$H$4)/1000)*IF($C$13=0,$L23,$L40)*(($C$8/70)^$V$40)*IF($C$13=1,$AE$40,IF($C$13=2,$AF$40,IF($C$13=3,$AG$40,1)))</f>
        <v>7501.35183827281</v>
      </c>
      <c r="BE143" s="1089" t="n">
        <f aca="false">((BE$121-$H$4)/1000)*IF($C$13=0,$L23,$L40)*(($C$8/70)^$V$40)*IF($C$13=1,$AE$40,IF($C$13=2,$AF$40,IF($C$13=3,$AG$40,1)))</f>
        <v>7648.43716843502</v>
      </c>
      <c r="BF143" s="1089" t="n">
        <f aca="false">((BF$121-$H$4)/1000)*IF($C$13=0,$L23,$L40)*(($C$8/70)^$V$40)*IF($C$13=1,$AE$40,IF($C$13=2,$AF$40,IF($C$13=3,$AG$40,1)))</f>
        <v>7795.52249859724</v>
      </c>
      <c r="BG143" s="1"/>
      <c r="BH143" s="1"/>
      <c r="BJ143" s="683" t="e">
        <f aca="false">J153/J143</f>
        <v>#DIV/0!</v>
      </c>
      <c r="BK143" s="683" t="e">
        <f aca="false">K153/K143</f>
        <v>#DIV/0!</v>
      </c>
      <c r="BL143" s="683" t="n">
        <f aca="false">L153/L143</f>
        <v>0.890879599314824</v>
      </c>
      <c r="BM143" s="683" t="n">
        <f aca="false">M153/M143</f>
        <v>0.890879599314824</v>
      </c>
      <c r="BN143" s="683" t="n">
        <f aca="false">N153/N143</f>
        <v>0.890879599314824</v>
      </c>
      <c r="BO143" s="683" t="n">
        <f aca="false">O153/O143</f>
        <v>0.890879599314824</v>
      </c>
      <c r="BP143" s="683" t="n">
        <f aca="false">P153/P143</f>
        <v>0.890879599314824</v>
      </c>
      <c r="BQ143" s="683" t="n">
        <f aca="false">Q153/Q143</f>
        <v>0.890879599314824</v>
      </c>
      <c r="BR143" s="683" t="n">
        <f aca="false">R153/R143</f>
        <v>0.890879599314824</v>
      </c>
      <c r="BS143" s="683" t="n">
        <f aca="false">S153/S143</f>
        <v>0.890879599314824</v>
      </c>
      <c r="BT143" s="683" t="n">
        <f aca="false">T153/T143</f>
        <v>0.890879599314824</v>
      </c>
      <c r="BU143" s="683" t="n">
        <f aca="false">U153/U143</f>
        <v>0.890879599314824</v>
      </c>
      <c r="BV143" s="683" t="n">
        <f aca="false">V153/V143</f>
        <v>0.890879599314824</v>
      </c>
      <c r="BW143" s="683" t="n">
        <f aca="false">W153/W143</f>
        <v>0.890879599314824</v>
      </c>
      <c r="BX143" s="683" t="n">
        <f aca="false">X153/X143</f>
        <v>0.890879599314824</v>
      </c>
      <c r="BY143" s="683" t="n">
        <f aca="false">Y153/Y143</f>
        <v>0.890879599314824</v>
      </c>
      <c r="BZ143" s="683" t="n">
        <f aca="false">Z153/Z143</f>
        <v>0.890879599314824</v>
      </c>
      <c r="CA143" s="683" t="n">
        <f aca="false">AA153/AA143</f>
        <v>0.890879599314824</v>
      </c>
      <c r="CB143" s="683" t="n">
        <f aca="false">AB153/AB143</f>
        <v>0.890879599314824</v>
      </c>
      <c r="CC143" s="683" t="n">
        <f aca="false">AC153/AC143</f>
        <v>0.890879599314824</v>
      </c>
      <c r="CD143" s="683" t="n">
        <f aca="false">AD153/AD143</f>
        <v>0.890879599314824</v>
      </c>
      <c r="CE143" s="683" t="n">
        <f aca="false">AE153/AE143</f>
        <v>0.890879599314824</v>
      </c>
      <c r="CF143" s="683" t="n">
        <f aca="false">AF153/AF143</f>
        <v>0.890879599314824</v>
      </c>
      <c r="CG143" s="683" t="n">
        <f aca="false">AG153/AG143</f>
        <v>0.890879599314824</v>
      </c>
      <c r="CH143" s="683" t="n">
        <f aca="false">AH153/AH143</f>
        <v>0.890879599314824</v>
      </c>
      <c r="CI143" s="683" t="n">
        <f aca="false">AI153/AI143</f>
        <v>0.890879599314824</v>
      </c>
      <c r="CJ143" s="683" t="n">
        <f aca="false">AJ153/AJ143</f>
        <v>0.890879599314824</v>
      </c>
      <c r="CK143" s="683" t="n">
        <f aca="false">AK153/AK143</f>
        <v>0.890879599314824</v>
      </c>
      <c r="CL143" s="683" t="n">
        <f aca="false">AL153/AL143</f>
        <v>0.890879599314824</v>
      </c>
      <c r="CM143" s="683" t="n">
        <f aca="false">AM153/AM143</f>
        <v>0.890879599314824</v>
      </c>
      <c r="CN143" s="683" t="n">
        <f aca="false">AN153/AN143</f>
        <v>0.890879599314824</v>
      </c>
      <c r="CO143" s="683" t="n">
        <f aca="false">AO153/AO143</f>
        <v>0.890879599314824</v>
      </c>
      <c r="CP143" s="683" t="n">
        <f aca="false">AP153/AP143</f>
        <v>0.890879599314824</v>
      </c>
      <c r="CQ143" s="683" t="n">
        <f aca="false">AQ153/AQ143</f>
        <v>0.890879599314824</v>
      </c>
      <c r="CR143" s="683" t="n">
        <f aca="false">AR153/AR143</f>
        <v>0.890879599314824</v>
      </c>
      <c r="CS143" s="683" t="n">
        <f aca="false">AS153/AS143</f>
        <v>0.890879599314824</v>
      </c>
      <c r="CT143" s="683" t="n">
        <f aca="false">AT153/AT143</f>
        <v>0.890879599314824</v>
      </c>
      <c r="CU143" s="683" t="n">
        <f aca="false">AU153/AU143</f>
        <v>0.890879599314824</v>
      </c>
      <c r="CV143" s="683" t="n">
        <f aca="false">AV153/AV143</f>
        <v>0.890879599314824</v>
      </c>
      <c r="CW143" s="683" t="n">
        <f aca="false">AW153/AW143</f>
        <v>0.890879599314824</v>
      </c>
      <c r="CX143" s="683" t="n">
        <f aca="false">AX153/AX143</f>
        <v>0.890879599314824</v>
      </c>
      <c r="CY143" s="683" t="n">
        <f aca="false">AY153/AY143</f>
        <v>0.890879599314824</v>
      </c>
      <c r="CZ143" s="683" t="n">
        <f aca="false">AZ153/AZ143</f>
        <v>0.890879599314824</v>
      </c>
      <c r="DA143" s="683" t="n">
        <f aca="false">BA153/BA143</f>
        <v>0.890879599314824</v>
      </c>
      <c r="DB143" s="683" t="n">
        <f aca="false">BB153/BB143</f>
        <v>0.890879599314824</v>
      </c>
      <c r="DC143" s="683" t="n">
        <f aca="false">BC153/BC143</f>
        <v>0.890879599314824</v>
      </c>
      <c r="DD143" s="683" t="n">
        <f aca="false">BD153/BD143</f>
        <v>0.890879599314824</v>
      </c>
      <c r="DE143" s="683" t="n">
        <f aca="false">BE153/BE143</f>
        <v>0.890879599314824</v>
      </c>
      <c r="DF143" s="683" t="n">
        <f aca="false">BF153/BF143</f>
        <v>0.890879599314824</v>
      </c>
    </row>
    <row r="144" customFormat="false" ht="15" hidden="false" customHeight="false" outlineLevel="0" collapsed="false">
      <c r="A144" s="1041"/>
      <c r="B144" s="1090" t="s">
        <v>434</v>
      </c>
      <c r="C144" s="1090"/>
      <c r="D144" s="1091"/>
      <c r="E144" s="1091"/>
      <c r="F144" s="1091"/>
      <c r="G144" s="1091"/>
      <c r="H144" s="1091"/>
      <c r="I144" s="1091"/>
      <c r="J144" s="1092"/>
      <c r="K144" s="1092"/>
      <c r="L144" s="1092" t="n">
        <f aca="false">((L$121-$H$4)/1000)*IF($C$13=0,$M$23,$M$40)*(($C$8/70)^$W$40)*IF($C$13=1,$AE$40,IF($C$13=2,$AF$40,IF($C$13=3,$AG$40,1)))</f>
        <v>1300.12974</v>
      </c>
      <c r="M144" s="1092" t="n">
        <f aca="false">((M$121-$H$4)/1000)*IF($C$13=0,$M$23,$M$40)*(($C$8/70)^$W$40)*IF($C$13=1,$AE$40,IF($C$13=2,$AF$40,IF($C$13=3,$AG$40,1)))</f>
        <v>1485.86256</v>
      </c>
      <c r="N144" s="1092" t="n">
        <f aca="false">((N$121-$H$4)/1000)*IF($C$13=0,$M$23,$M$40)*(($C$8/70)^$W$40)*IF($C$13=1,$AE$40,IF($C$13=2,$AF$40,IF($C$13=3,$AG$40,1)))</f>
        <v>1671.59538</v>
      </c>
      <c r="O144" s="1092" t="n">
        <f aca="false">((O$121-$H$4)/1000)*IF($C$13=0,$M$23,$M$40)*(($C$8/70)^$W$40)*IF($C$13=1,$AE$40,IF($C$13=2,$AF$40,IF($C$13=3,$AG$40,1)))</f>
        <v>1857.3282</v>
      </c>
      <c r="P144" s="1092" t="n">
        <f aca="false">((P$121-$H$4)/1000)*IF($C$13=0,$M$23,$M$40)*(($C$8/70)^$W$40)*IF($C$13=1,$AE$40,IF($C$13=2,$AF$40,IF($C$13=3,$AG$40,1)))</f>
        <v>2043.06102</v>
      </c>
      <c r="Q144" s="1092" t="n">
        <f aca="false">((Q$121-$H$4)/1000)*IF($C$13=0,$M$23,$M$40)*(($C$8/70)^$W$40)*IF($C$13=1,$AE$40,IF($C$13=2,$AF$40,IF($C$13=3,$AG$40,1)))</f>
        <v>2228.79384</v>
      </c>
      <c r="R144" s="1092" t="n">
        <f aca="false">((R$121-$H$4)/1000)*IF($C$13=0,$M$23,$M$40)*(($C$8/70)^$W$40)*IF($C$13=1,$AE$40,IF($C$13=2,$AF$40,IF($C$13=3,$AG$40,1)))</f>
        <v>2414.52666</v>
      </c>
      <c r="S144" s="1092" t="n">
        <f aca="false">((S$121-$H$4)/1000)*IF($C$13=0,$M$23,$M$40)*(($C$8/70)^$W$40)*IF($C$13=1,$AE$40,IF($C$13=2,$AF$40,IF($C$13=3,$AG$40,1)))</f>
        <v>2600.25948</v>
      </c>
      <c r="T144" s="1092" t="n">
        <f aca="false">((T$121-$H$4)/1000)*IF($C$13=0,$M$23,$M$40)*(($C$8/70)^$W$40)*IF($C$13=1,$AE$40,IF($C$13=2,$AF$40,IF($C$13=3,$AG$40,1)))</f>
        <v>2785.9923</v>
      </c>
      <c r="U144" s="1092" t="n">
        <f aca="false">((U$121-$H$4)/1000)*IF($C$13=0,$M$23,$M$40)*(($C$8/70)^$W$40)*IF($C$13=1,$AE$40,IF($C$13=2,$AF$40,IF($C$13=3,$AG$40,1)))</f>
        <v>2971.72512</v>
      </c>
      <c r="V144" s="1092" t="n">
        <f aca="false">((V$121-$H$4)/1000)*IF($C$13=0,$M$23,$M$40)*(($C$8/70)^$W$40)*IF($C$13=1,$AE$40,IF($C$13=2,$AF$40,IF($C$13=3,$AG$40,1)))</f>
        <v>3157.45794</v>
      </c>
      <c r="W144" s="1092" t="n">
        <f aca="false">((W$121-$H$4)/1000)*IF($C$13=0,$M$23,$M$40)*(($C$8/70)^$W$40)*IF($C$13=1,$AE$40,IF($C$13=2,$AF$40,IF($C$13=3,$AG$40,1)))</f>
        <v>3343.19076</v>
      </c>
      <c r="X144" s="1092" t="n">
        <f aca="false">((X$121-$H$4)/1000)*IF($C$13=0,$M$23,$M$40)*(($C$8/70)^$W$40)*IF($C$13=1,$AE$40,IF($C$13=2,$AF$40,IF($C$13=3,$AG$40,1)))</f>
        <v>3528.92358</v>
      </c>
      <c r="Y144" s="1092" t="n">
        <f aca="false">((Y$121-$H$4)/1000)*IF($C$13=0,$M$23,$M$40)*(($C$8/70)^$W$40)*IF($C$13=1,$AE$40,IF($C$13=2,$AF$40,IF($C$13=3,$AG$40,1)))</f>
        <v>3714.6564</v>
      </c>
      <c r="Z144" s="1092" t="n">
        <f aca="false">((Z$121-$H$4)/1000)*IF($C$13=0,$M$23,$M$40)*(($C$8/70)^$W$40)*IF($C$13=1,$AE$40,IF($C$13=2,$AF$40,IF($C$13=3,$AG$40,1)))</f>
        <v>3900.38922</v>
      </c>
      <c r="AA144" s="1092" t="n">
        <f aca="false">((AA$121-$H$4)/1000)*IF($C$13=0,$M$23,$M$40)*(($C$8/70)^$W$40)*IF($C$13=1,$AE$40,IF($C$13=2,$AF$40,IF($C$13=3,$AG$40,1)))</f>
        <v>4086.12204</v>
      </c>
      <c r="AB144" s="1092" t="n">
        <f aca="false">((AB$121-$H$4)/1000)*IF($C$13=0,$M$23,$M$40)*(($C$8/70)^$W$40)*IF($C$13=1,$AE$40,IF($C$13=2,$AF$40,IF($C$13=3,$AG$40,1)))</f>
        <v>4271.85486</v>
      </c>
      <c r="AC144" s="1092" t="n">
        <f aca="false">((AC$121-$H$4)/1000)*IF($C$13=0,$M$23,$M$40)*(($C$8/70)^$W$40)*IF($C$13=1,$AE$40,IF($C$13=2,$AF$40,IF($C$13=3,$AG$40,1)))</f>
        <v>4457.58768</v>
      </c>
      <c r="AD144" s="1092" t="n">
        <f aca="false">((AD$121-$H$4)/1000)*IF($C$13=0,$M$23,$M$40)*(($C$8/70)^$W$40)*IF($C$13=1,$AE$40,IF($C$13=2,$AF$40,IF($C$13=3,$AG$40,1)))</f>
        <v>4643.3205</v>
      </c>
      <c r="AE144" s="1092" t="n">
        <f aca="false">((AE$121-$H$4)/1000)*IF($C$13=0,$M$23,$M$40)*(($C$8/70)^$W$40)*IF($C$13=1,$AE$40,IF($C$13=2,$AF$40,IF($C$13=3,$AG$40,1)))</f>
        <v>4829.05332</v>
      </c>
      <c r="AF144" s="1092" t="n">
        <f aca="false">((AF$121-$H$4)/1000)*IF($C$13=0,$M$23,$M$40)*(($C$8/70)^$W$40)*IF($C$13=1,$AE$40,IF($C$13=2,$AF$40,IF($C$13=3,$AG$40,1)))</f>
        <v>5014.78614</v>
      </c>
      <c r="AG144" s="1092" t="n">
        <f aca="false">((AG$121-$H$4)/1000)*IF($C$13=0,$M$23,$M$40)*(($C$8/70)^$W$40)*IF($C$13=1,$AE$40,IF($C$13=2,$AF$40,IF($C$13=3,$AG$40,1)))</f>
        <v>5200.51896</v>
      </c>
      <c r="AH144" s="1092" t="n">
        <f aca="false">((AH$121-$H$4)/1000)*IF($C$13=0,$M$23,$M$40)*(($C$8/70)^$W$40)*IF($C$13=1,$AE$40,IF($C$13=2,$AF$40,IF($C$13=3,$AG$40,1)))</f>
        <v>5386.25178</v>
      </c>
      <c r="AI144" s="1092" t="n">
        <f aca="false">((AI$121-$H$4)/1000)*IF($C$13=0,$M$23,$M$40)*(($C$8/70)^$W$40)*IF($C$13=1,$AE$40,IF($C$13=2,$AF$40,IF($C$13=3,$AG$40,1)))</f>
        <v>5571.9846</v>
      </c>
      <c r="AJ144" s="1092" t="n">
        <f aca="false">((AJ$121-$H$4)/1000)*IF($C$13=0,$M$23,$M$40)*(($C$8/70)^$W$40)*IF($C$13=1,$AE$40,IF($C$13=2,$AF$40,IF($C$13=3,$AG$40,1)))</f>
        <v>5757.71742</v>
      </c>
      <c r="AK144" s="1092" t="n">
        <f aca="false">((AK$121-$H$4)/1000)*IF($C$13=0,$M$23,$M$40)*(($C$8/70)^$W$40)*IF($C$13=1,$AE$40,IF($C$13=2,$AF$40,IF($C$13=3,$AG$40,1)))</f>
        <v>5943.45024</v>
      </c>
      <c r="AL144" s="1092" t="n">
        <f aca="false">((AL$121-$H$4)/1000)*IF($C$13=0,$M$23,$M$40)*(($C$8/70)^$W$40)*IF($C$13=1,$AE$40,IF($C$13=2,$AF$40,IF($C$13=3,$AG$40,1)))</f>
        <v>6129.18306</v>
      </c>
      <c r="AM144" s="1092" t="n">
        <f aca="false">((AM$121-$H$4)/1000)*IF($C$13=0,$M$23,$M$40)*(($C$8/70)^$W$40)*IF($C$13=1,$AE$40,IF($C$13=2,$AF$40,IF($C$13=3,$AG$40,1)))</f>
        <v>6314.91588</v>
      </c>
      <c r="AN144" s="1092" t="n">
        <f aca="false">((AN$121-$H$4)/1000)*IF($C$13=0,$M$23,$M$40)*(($C$8/70)^$W$40)*IF($C$13=1,$AE$40,IF($C$13=2,$AF$40,IF($C$13=3,$AG$40,1)))</f>
        <v>6500.6487</v>
      </c>
      <c r="AO144" s="1092" t="n">
        <f aca="false">((AO$121-$H$4)/1000)*IF($C$13=0,$M$23,$M$40)*(($C$8/70)^$W$40)*IF($C$13=1,$AE$40,IF($C$13=2,$AF$40,IF($C$13=3,$AG$40,1)))</f>
        <v>6686.38152</v>
      </c>
      <c r="AP144" s="1092" t="n">
        <f aca="false">((AP$121-$H$4)/1000)*IF($C$13=0,$M$23,$M$40)*(($C$8/70)^$W$40)*IF($C$13=1,$AE$40,IF($C$13=2,$AF$40,IF($C$13=3,$AG$40,1)))</f>
        <v>6872.11434</v>
      </c>
      <c r="AQ144" s="1092" t="n">
        <f aca="false">((AQ$121-$H$4)/1000)*IF($C$13=0,$M$23,$M$40)*(($C$8/70)^$W$40)*IF($C$13=1,$AE$40,IF($C$13=2,$AF$40,IF($C$13=3,$AG$40,1)))</f>
        <v>7057.84716</v>
      </c>
      <c r="AR144" s="1092" t="n">
        <f aca="false">((AR$121-$H$4)/1000)*IF($C$13=0,$M$23,$M$40)*(($C$8/70)^$W$40)*IF($C$13=1,$AE$40,IF($C$13=2,$AF$40,IF($C$13=3,$AG$40,1)))</f>
        <v>7243.57998</v>
      </c>
      <c r="AS144" s="1092" t="n">
        <f aca="false">((AS$121-$H$4)/1000)*IF($C$13=0,$M$23,$M$40)*(($C$8/70)^$W$40)*IF($C$13=1,$AE$40,IF($C$13=2,$AF$40,IF($C$13=3,$AG$40,1)))</f>
        <v>7429.3128</v>
      </c>
      <c r="AT144" s="1092" t="n">
        <f aca="false">((AT$121-$H$4)/1000)*IF($C$13=0,$M$23,$M$40)*(($C$8/70)^$W$40)*IF($C$13=1,$AE$40,IF($C$13=2,$AF$40,IF($C$13=3,$AG$40,1)))</f>
        <v>7615.04562</v>
      </c>
      <c r="AU144" s="1092" t="n">
        <f aca="false">((AU$121-$H$4)/1000)*IF($C$13=0,$M$23,$M$40)*(($C$8/70)^$W$40)*IF($C$13=1,$AE$40,IF($C$13=2,$AF$40,IF($C$13=3,$AG$40,1)))</f>
        <v>7800.77844</v>
      </c>
      <c r="AV144" s="1092" t="n">
        <f aca="false">((AV$121-$H$4)/1000)*IF($C$13=0,$M$23,$M$40)*(($C$8/70)^$W$40)*IF($C$13=1,$AE$40,IF($C$13=2,$AF$40,IF($C$13=3,$AG$40,1)))</f>
        <v>7986.51126</v>
      </c>
      <c r="AW144" s="1092" t="n">
        <f aca="false">((AW$121-$H$4)/1000)*IF($C$13=0,$M$23,$M$40)*(($C$8/70)^$W$40)*IF($C$13=1,$AE$40,IF($C$13=2,$AF$40,IF($C$13=3,$AG$40,1)))</f>
        <v>8172.24408</v>
      </c>
      <c r="AX144" s="1092" t="n">
        <f aca="false">((AX$121-$H$4)/1000)*IF($C$13=0,$M$23,$M$40)*(($C$8/70)^$W$40)*IF($C$13=1,$AE$40,IF($C$13=2,$AF$40,IF($C$13=3,$AG$40,1)))</f>
        <v>8357.9769</v>
      </c>
      <c r="AY144" s="1092" t="n">
        <f aca="false">((AY$121-$H$4)/1000)*IF($C$13=0,$M$23,$M$40)*(($C$8/70)^$W$40)*IF($C$13=1,$AE$40,IF($C$13=2,$AF$40,IF($C$13=3,$AG$40,1)))</f>
        <v>8543.70972</v>
      </c>
      <c r="AZ144" s="1092" t="n">
        <f aca="false">((AZ$121-$H$4)/1000)*IF($C$13=0,$M$23,$M$40)*(($C$8/70)^$W$40)*IF($C$13=1,$AE$40,IF($C$13=2,$AF$40,IF($C$13=3,$AG$40,1)))</f>
        <v>8729.44254</v>
      </c>
      <c r="BA144" s="1092" t="n">
        <f aca="false">((BA$121-$H$4)/1000)*IF($C$13=0,$M$23,$M$40)*(($C$8/70)^$W$40)*IF($C$13=1,$AE$40,IF($C$13=2,$AF$40,IF($C$13=3,$AG$40,1)))</f>
        <v>8915.17536</v>
      </c>
      <c r="BB144" s="1092" t="n">
        <f aca="false">((BB$121-$H$4)/1000)*IF($C$13=0,$M$23,$M$40)*(($C$8/70)^$W$40)*IF($C$13=1,$AE$40,IF($C$13=2,$AF$40,IF($C$13=3,$AG$40,1)))</f>
        <v>9100.90818</v>
      </c>
      <c r="BC144" s="1092" t="n">
        <f aca="false">((BC$121-$H$4)/1000)*IF($C$13=0,$M$23,$M$40)*(($C$8/70)^$W$40)*IF($C$13=1,$AE$40,IF($C$13=2,$AF$40,IF($C$13=3,$AG$40,1)))</f>
        <v>9286.641</v>
      </c>
      <c r="BD144" s="1092" t="n">
        <f aca="false">((BD$121-$H$4)/1000)*IF($C$13=0,$M$23,$M$40)*(($C$8/70)^$W$40)*IF($C$13=1,$AE$40,IF($C$13=2,$AF$40,IF($C$13=3,$AG$40,1)))</f>
        <v>9472.37382</v>
      </c>
      <c r="BE144" s="1092" t="n">
        <f aca="false">((BE$121-$H$4)/1000)*IF($C$13=0,$M$23,$M$40)*(($C$8/70)^$W$40)*IF($C$13=1,$AE$40,IF($C$13=2,$AF$40,IF($C$13=3,$AG$40,1)))</f>
        <v>9658.10664</v>
      </c>
      <c r="BF144" s="1092" t="n">
        <f aca="false">((BF$121-$H$4)/1000)*IF($C$13=0,$M$23,$M$40)*(($C$8/70)^$W$40)*IF($C$13=1,$AE$40,IF($C$13=2,$AF$40,IF($C$13=3,$AG$40,1)))</f>
        <v>9843.83946</v>
      </c>
      <c r="BG144" s="1"/>
      <c r="BH144" s="1"/>
      <c r="BJ144" s="683" t="e">
        <f aca="false">J155/J145</f>
        <v>#DIV/0!</v>
      </c>
      <c r="BK144" s="683" t="e">
        <f aca="false">K155/K145</f>
        <v>#DIV/0!</v>
      </c>
      <c r="BL144" s="683" t="n">
        <f aca="false">L155/L145</f>
        <v>1.53024857366426</v>
      </c>
      <c r="BM144" s="683" t="n">
        <f aca="false">M155/M145</f>
        <v>1.53024857366426</v>
      </c>
      <c r="BN144" s="683" t="n">
        <f aca="false">N155/N145</f>
        <v>1.53024857366426</v>
      </c>
      <c r="BO144" s="683" t="n">
        <f aca="false">O155/O145</f>
        <v>1.53024857366426</v>
      </c>
      <c r="BP144" s="683" t="n">
        <f aca="false">P155/P145</f>
        <v>1.53024857366426</v>
      </c>
      <c r="BQ144" s="683" t="n">
        <f aca="false">Q155/Q145</f>
        <v>1.53024857366426</v>
      </c>
      <c r="BR144" s="683" t="n">
        <f aca="false">R155/R145</f>
        <v>1.53024857366426</v>
      </c>
      <c r="BS144" s="683" t="n">
        <f aca="false">S155/S145</f>
        <v>1.53024857366426</v>
      </c>
      <c r="BT144" s="683" t="n">
        <f aca="false">T155/T145</f>
        <v>1.53024857366426</v>
      </c>
      <c r="BU144" s="683" t="n">
        <f aca="false">U155/U145</f>
        <v>1.53024857366426</v>
      </c>
      <c r="BV144" s="683" t="n">
        <f aca="false">V155/V145</f>
        <v>1.53024857366426</v>
      </c>
      <c r="BW144" s="683" t="n">
        <f aca="false">W155/W145</f>
        <v>1.53024857366426</v>
      </c>
      <c r="BX144" s="683" t="n">
        <f aca="false">X155/X145</f>
        <v>1.53024857366426</v>
      </c>
      <c r="BY144" s="683" t="n">
        <f aca="false">Y155/Y145</f>
        <v>1.53024857366426</v>
      </c>
      <c r="BZ144" s="683" t="n">
        <f aca="false">Z155/Z145</f>
        <v>1.53024857366426</v>
      </c>
      <c r="CA144" s="683" t="n">
        <f aca="false">AA155/AA145</f>
        <v>1.53024857366426</v>
      </c>
      <c r="CB144" s="683" t="n">
        <f aca="false">AB155/AB145</f>
        <v>1.53024857366426</v>
      </c>
      <c r="CC144" s="683" t="n">
        <f aca="false">AC155/AC145</f>
        <v>1.53024857366426</v>
      </c>
      <c r="CD144" s="683" t="n">
        <f aca="false">AD155/AD145</f>
        <v>1.53024857366426</v>
      </c>
      <c r="CE144" s="683" t="n">
        <f aca="false">AE155/AE145</f>
        <v>1.53024857366426</v>
      </c>
      <c r="CF144" s="683" t="n">
        <f aca="false">AF155/AF145</f>
        <v>1.53024857366426</v>
      </c>
      <c r="CG144" s="683" t="n">
        <f aca="false">AG155/AG145</f>
        <v>1.53024857366426</v>
      </c>
      <c r="CH144" s="683" t="n">
        <f aca="false">AH155/AH145</f>
        <v>1.53024857366426</v>
      </c>
      <c r="CI144" s="683" t="n">
        <f aca="false">AI155/AI145</f>
        <v>1.53024857366426</v>
      </c>
      <c r="CJ144" s="683" t="n">
        <f aca="false">AJ155/AJ145</f>
        <v>1.53024857366426</v>
      </c>
      <c r="CK144" s="683" t="n">
        <f aca="false">AK155/AK145</f>
        <v>1.53024857366426</v>
      </c>
      <c r="CL144" s="683" t="n">
        <f aca="false">AL155/AL145</f>
        <v>1.53024857366426</v>
      </c>
      <c r="CM144" s="683" t="n">
        <f aca="false">AM155/AM145</f>
        <v>1.53024857366426</v>
      </c>
      <c r="CN144" s="683" t="n">
        <f aca="false">AN155/AN145</f>
        <v>1.53024857366426</v>
      </c>
      <c r="CO144" s="683" t="n">
        <f aca="false">AO155/AO145</f>
        <v>1.53024857366426</v>
      </c>
      <c r="CP144" s="683" t="n">
        <f aca="false">AP155/AP145</f>
        <v>1.53024857366426</v>
      </c>
      <c r="CQ144" s="683" t="n">
        <f aca="false">AQ155/AQ145</f>
        <v>1.53024857366426</v>
      </c>
      <c r="CR144" s="683" t="n">
        <f aca="false">AR155/AR145</f>
        <v>1.53024857366426</v>
      </c>
      <c r="CS144" s="683" t="n">
        <f aca="false">AS155/AS145</f>
        <v>1.53024857366426</v>
      </c>
      <c r="CT144" s="683" t="n">
        <f aca="false">AT155/AT145</f>
        <v>1.53024857366426</v>
      </c>
      <c r="CU144" s="683" t="n">
        <f aca="false">AU155/AU145</f>
        <v>1.53024857366426</v>
      </c>
      <c r="CV144" s="683" t="n">
        <f aca="false">AV155/AV145</f>
        <v>1.53024857366426</v>
      </c>
      <c r="CW144" s="683" t="n">
        <f aca="false">AW155/AW145</f>
        <v>1.53024857366426</v>
      </c>
      <c r="CX144" s="683" t="n">
        <f aca="false">AX155/AX145</f>
        <v>1.53024857366426</v>
      </c>
      <c r="CY144" s="683" t="n">
        <f aca="false">AY155/AY145</f>
        <v>1.53024857366426</v>
      </c>
      <c r="CZ144" s="683" t="n">
        <f aca="false">AZ155/AZ145</f>
        <v>1.53024857366426</v>
      </c>
      <c r="DA144" s="683" t="n">
        <f aca="false">BA155/BA145</f>
        <v>1.53024857366426</v>
      </c>
      <c r="DB144" s="683" t="n">
        <f aca="false">BB155/BB145</f>
        <v>1.53024857366426</v>
      </c>
      <c r="DC144" s="683" t="n">
        <f aca="false">BC155/BC145</f>
        <v>1.53024857366426</v>
      </c>
      <c r="DD144" s="683" t="n">
        <f aca="false">BD155/BD145</f>
        <v>1.53024857366426</v>
      </c>
      <c r="DE144" s="683" t="n">
        <f aca="false">BE155/BE145</f>
        <v>1.53024857366426</v>
      </c>
      <c r="DF144" s="683" t="n">
        <f aca="false">BF155/BF145</f>
        <v>1.53024857366426</v>
      </c>
    </row>
    <row r="145" customFormat="false" ht="15" hidden="false" customHeight="false" outlineLevel="0" collapsed="false">
      <c r="A145" s="1041"/>
      <c r="B145" s="1090" t="s">
        <v>435</v>
      </c>
      <c r="C145" s="1090"/>
      <c r="D145" s="1091"/>
      <c r="E145" s="1091"/>
      <c r="F145" s="1091"/>
      <c r="G145" s="1091"/>
      <c r="H145" s="1091"/>
      <c r="I145" s="1091"/>
      <c r="J145" s="1092"/>
      <c r="K145" s="1092"/>
      <c r="L145" s="1092" t="n">
        <f aca="false">((L$121-$H$4)/1000)*IF($C$13=0,$N$23,$N$40)*(($C$8/70)^$X$40)*IF($C$13=1,$AE$40,IF($C$13=2,$AF$40,IF($C$13=3,$AG$40,1)))</f>
        <v>1437.41052</v>
      </c>
      <c r="M145" s="1092" t="n">
        <f aca="false">((M$121-$H$4)/1000)*IF($C$13=0,$N$23,$N$40)*(($C$8/70)^$X$40)*IF($C$13=1,$AE$40,IF($C$13=2,$AF$40,IF($C$13=3,$AG$40,1)))</f>
        <v>1642.75488</v>
      </c>
      <c r="N145" s="1092" t="n">
        <f aca="false">((N$121-$H$4)/1000)*IF($C$13=0,$N$23,$N$40)*(($C$8/70)^$X$40)*IF($C$13=1,$AE$40,IF($C$13=2,$AF$40,IF($C$13=3,$AG$40,1)))</f>
        <v>1848.09924</v>
      </c>
      <c r="O145" s="1092" t="n">
        <f aca="false">((O$121-$H$4)/1000)*IF($C$13=0,$N$23,$N$40)*(($C$8/70)^$X$40)*IF($C$13=1,$AE$40,IF($C$13=2,$AF$40,IF($C$13=3,$AG$40,1)))</f>
        <v>2053.4436</v>
      </c>
      <c r="P145" s="1092" t="n">
        <f aca="false">((P$121-$H$4)/1000)*IF($C$13=0,$N$23,$N$40)*(($C$8/70)^$X$40)*IF($C$13=1,$AE$40,IF($C$13=2,$AF$40,IF($C$13=3,$AG$40,1)))</f>
        <v>2258.78796</v>
      </c>
      <c r="Q145" s="1092" t="n">
        <f aca="false">((Q$121-$H$4)/1000)*IF($C$13=0,$N$23,$N$40)*(($C$8/70)^$X$40)*IF($C$13=1,$AE$40,IF($C$13=2,$AF$40,IF($C$13=3,$AG$40,1)))</f>
        <v>2464.13232</v>
      </c>
      <c r="R145" s="1092" t="n">
        <f aca="false">((R$121-$H$4)/1000)*IF($C$13=0,$N$23,$N$40)*(($C$8/70)^$X$40)*IF($C$13=1,$AE$40,IF($C$13=2,$AF$40,IF($C$13=3,$AG$40,1)))</f>
        <v>2669.47668</v>
      </c>
      <c r="S145" s="1092" t="n">
        <f aca="false">((S$121-$H$4)/1000)*IF($C$13=0,$N$23,$N$40)*(($C$8/70)^$X$40)*IF($C$13=1,$AE$40,IF($C$13=2,$AF$40,IF($C$13=3,$AG$40,1)))</f>
        <v>2874.82104</v>
      </c>
      <c r="T145" s="1092" t="n">
        <f aca="false">((T$121-$H$4)/1000)*IF($C$13=0,$N$23,$N$40)*(($C$8/70)^$X$40)*IF($C$13=1,$AE$40,IF($C$13=2,$AF$40,IF($C$13=3,$AG$40,1)))</f>
        <v>3080.1654</v>
      </c>
      <c r="U145" s="1092" t="n">
        <f aca="false">((U$121-$H$4)/1000)*IF($C$13=0,$N$23,$N$40)*(($C$8/70)^$X$40)*IF($C$13=1,$AE$40,IF($C$13=2,$AF$40,IF($C$13=3,$AG$40,1)))</f>
        <v>3285.50976</v>
      </c>
      <c r="V145" s="1092" t="n">
        <f aca="false">((V$121-$H$4)/1000)*IF($C$13=0,$N$23,$N$40)*(($C$8/70)^$X$40)*IF($C$13=1,$AE$40,IF($C$13=2,$AF$40,IF($C$13=3,$AG$40,1)))</f>
        <v>3490.85412</v>
      </c>
      <c r="W145" s="1092" t="n">
        <f aca="false">((W$121-$H$4)/1000)*IF($C$13=0,$N$23,$N$40)*(($C$8/70)^$X$40)*IF($C$13=1,$AE$40,IF($C$13=2,$AF$40,IF($C$13=3,$AG$40,1)))</f>
        <v>3696.19848</v>
      </c>
      <c r="X145" s="1092" t="n">
        <f aca="false">((X$121-$H$4)/1000)*IF($C$13=0,$N$23,$N$40)*(($C$8/70)^$X$40)*IF($C$13=1,$AE$40,IF($C$13=2,$AF$40,IF($C$13=3,$AG$40,1)))</f>
        <v>3901.54284</v>
      </c>
      <c r="Y145" s="1092" t="n">
        <f aca="false">((Y$121-$H$4)/1000)*IF($C$13=0,$N$23,$N$40)*(($C$8/70)^$X$40)*IF($C$13=1,$AE$40,IF($C$13=2,$AF$40,IF($C$13=3,$AG$40,1)))</f>
        <v>4106.8872</v>
      </c>
      <c r="Z145" s="1092" t="n">
        <f aca="false">((Z$121-$H$4)/1000)*IF($C$13=0,$N$23,$N$40)*(($C$8/70)^$X$40)*IF($C$13=1,$AE$40,IF($C$13=2,$AF$40,IF($C$13=3,$AG$40,1)))</f>
        <v>4312.23156</v>
      </c>
      <c r="AA145" s="1092" t="n">
        <f aca="false">((AA$121-$H$4)/1000)*IF($C$13=0,$N$23,$N$40)*(($C$8/70)^$X$40)*IF($C$13=1,$AE$40,IF($C$13=2,$AF$40,IF($C$13=3,$AG$40,1)))</f>
        <v>4517.57592</v>
      </c>
      <c r="AB145" s="1092" t="n">
        <f aca="false">((AB$121-$H$4)/1000)*IF($C$13=0,$N$23,$N$40)*(($C$8/70)^$X$40)*IF($C$13=1,$AE$40,IF($C$13=2,$AF$40,IF($C$13=3,$AG$40,1)))</f>
        <v>4722.92028</v>
      </c>
      <c r="AC145" s="1092" t="n">
        <f aca="false">((AC$121-$H$4)/1000)*IF($C$13=0,$N$23,$N$40)*(($C$8/70)^$X$40)*IF($C$13=1,$AE$40,IF($C$13=2,$AF$40,IF($C$13=3,$AG$40,1)))</f>
        <v>4928.26464</v>
      </c>
      <c r="AD145" s="1092" t="n">
        <f aca="false">((AD$121-$H$4)/1000)*IF($C$13=0,$N$23,$N$40)*(($C$8/70)^$X$40)*IF($C$13=1,$AE$40,IF($C$13=2,$AF$40,IF($C$13=3,$AG$40,1)))</f>
        <v>5133.609</v>
      </c>
      <c r="AE145" s="1092" t="n">
        <f aca="false">((AE$121-$H$4)/1000)*IF($C$13=0,$N$23,$N$40)*(($C$8/70)^$X$40)*IF($C$13=1,$AE$40,IF($C$13=2,$AF$40,IF($C$13=3,$AG$40,1)))</f>
        <v>5338.95336</v>
      </c>
      <c r="AF145" s="1092" t="n">
        <f aca="false">((AF$121-$H$4)/1000)*IF($C$13=0,$N$23,$N$40)*(($C$8/70)^$X$40)*IF($C$13=1,$AE$40,IF($C$13=2,$AF$40,IF($C$13=3,$AG$40,1)))</f>
        <v>5544.29772</v>
      </c>
      <c r="AG145" s="1092" t="n">
        <f aca="false">((AG$121-$H$4)/1000)*IF($C$13=0,$N$23,$N$40)*(($C$8/70)^$X$40)*IF($C$13=1,$AE$40,IF($C$13=2,$AF$40,IF($C$13=3,$AG$40,1)))</f>
        <v>5749.64208</v>
      </c>
      <c r="AH145" s="1092" t="n">
        <f aca="false">((AH$121-$H$4)/1000)*IF($C$13=0,$N$23,$N$40)*(($C$8/70)^$X$40)*IF($C$13=1,$AE$40,IF($C$13=2,$AF$40,IF($C$13=3,$AG$40,1)))</f>
        <v>5954.98644</v>
      </c>
      <c r="AI145" s="1092" t="n">
        <f aca="false">((AI$121-$H$4)/1000)*IF($C$13=0,$N$23,$N$40)*(($C$8/70)^$X$40)*IF($C$13=1,$AE$40,IF($C$13=2,$AF$40,IF($C$13=3,$AG$40,1)))</f>
        <v>6160.3308</v>
      </c>
      <c r="AJ145" s="1092" t="n">
        <f aca="false">((AJ$121-$H$4)/1000)*IF($C$13=0,$N$23,$N$40)*(($C$8/70)^$X$40)*IF($C$13=1,$AE$40,IF($C$13=2,$AF$40,IF($C$13=3,$AG$40,1)))</f>
        <v>6365.67516</v>
      </c>
      <c r="AK145" s="1092" t="n">
        <f aca="false">((AK$121-$H$4)/1000)*IF($C$13=0,$N$23,$N$40)*(($C$8/70)^$X$40)*IF($C$13=1,$AE$40,IF($C$13=2,$AF$40,IF($C$13=3,$AG$40,1)))</f>
        <v>6571.01952</v>
      </c>
      <c r="AL145" s="1092" t="n">
        <f aca="false">((AL$121-$H$4)/1000)*IF($C$13=0,$N$23,$N$40)*(($C$8/70)^$X$40)*IF($C$13=1,$AE$40,IF($C$13=2,$AF$40,IF($C$13=3,$AG$40,1)))</f>
        <v>6776.36388</v>
      </c>
      <c r="AM145" s="1092" t="n">
        <f aca="false">((AM$121-$H$4)/1000)*IF($C$13=0,$N$23,$N$40)*(($C$8/70)^$X$40)*IF($C$13=1,$AE$40,IF($C$13=2,$AF$40,IF($C$13=3,$AG$40,1)))</f>
        <v>6981.70824</v>
      </c>
      <c r="AN145" s="1092" t="n">
        <f aca="false">((AN$121-$H$4)/1000)*IF($C$13=0,$N$23,$N$40)*(($C$8/70)^$X$40)*IF($C$13=1,$AE$40,IF($C$13=2,$AF$40,IF($C$13=3,$AG$40,1)))</f>
        <v>7187.0526</v>
      </c>
      <c r="AO145" s="1092" t="n">
        <f aca="false">((AO$121-$H$4)/1000)*IF($C$13=0,$N$23,$N$40)*(($C$8/70)^$X$40)*IF($C$13=1,$AE$40,IF($C$13=2,$AF$40,IF($C$13=3,$AG$40,1)))</f>
        <v>7392.39696</v>
      </c>
      <c r="AP145" s="1092" t="n">
        <f aca="false">((AP$121-$H$4)/1000)*IF($C$13=0,$N$23,$N$40)*(($C$8/70)^$X$40)*IF($C$13=1,$AE$40,IF($C$13=2,$AF$40,IF($C$13=3,$AG$40,1)))</f>
        <v>7597.74132</v>
      </c>
      <c r="AQ145" s="1092" t="n">
        <f aca="false">((AQ$121-$H$4)/1000)*IF($C$13=0,$N$23,$N$40)*(($C$8/70)^$X$40)*IF($C$13=1,$AE$40,IF($C$13=2,$AF$40,IF($C$13=3,$AG$40,1)))</f>
        <v>7803.08568</v>
      </c>
      <c r="AR145" s="1092" t="n">
        <f aca="false">((AR$121-$H$4)/1000)*IF($C$13=0,$N$23,$N$40)*(($C$8/70)^$X$40)*IF($C$13=1,$AE$40,IF($C$13=2,$AF$40,IF($C$13=3,$AG$40,1)))</f>
        <v>8008.43004</v>
      </c>
      <c r="AS145" s="1092" t="n">
        <f aca="false">((AS$121-$H$4)/1000)*IF($C$13=0,$N$23,$N$40)*(($C$8/70)^$X$40)*IF($C$13=1,$AE$40,IF($C$13=2,$AF$40,IF($C$13=3,$AG$40,1)))</f>
        <v>8213.7744</v>
      </c>
      <c r="AT145" s="1092" t="n">
        <f aca="false">((AT$121-$H$4)/1000)*IF($C$13=0,$N$23,$N$40)*(($C$8/70)^$X$40)*IF($C$13=1,$AE$40,IF($C$13=2,$AF$40,IF($C$13=3,$AG$40,1)))</f>
        <v>8419.11876</v>
      </c>
      <c r="AU145" s="1092" t="n">
        <f aca="false">((AU$121-$H$4)/1000)*IF($C$13=0,$N$23,$N$40)*(($C$8/70)^$X$40)*IF($C$13=1,$AE$40,IF($C$13=2,$AF$40,IF($C$13=3,$AG$40,1)))</f>
        <v>8624.46312</v>
      </c>
      <c r="AV145" s="1092" t="n">
        <f aca="false">((AV$121-$H$4)/1000)*IF($C$13=0,$N$23,$N$40)*(($C$8/70)^$X$40)*IF($C$13=1,$AE$40,IF($C$13=2,$AF$40,IF($C$13=3,$AG$40,1)))</f>
        <v>8829.80748</v>
      </c>
      <c r="AW145" s="1092" t="n">
        <f aca="false">((AW$121-$H$4)/1000)*IF($C$13=0,$N$23,$N$40)*(($C$8/70)^$X$40)*IF($C$13=1,$AE$40,IF($C$13=2,$AF$40,IF($C$13=3,$AG$40,1)))</f>
        <v>9035.15184</v>
      </c>
      <c r="AX145" s="1092" t="n">
        <f aca="false">((AX$121-$H$4)/1000)*IF($C$13=0,$N$23,$N$40)*(($C$8/70)^$X$40)*IF($C$13=1,$AE$40,IF($C$13=2,$AF$40,IF($C$13=3,$AG$40,1)))</f>
        <v>9240.4962</v>
      </c>
      <c r="AY145" s="1092" t="n">
        <f aca="false">((AY$121-$H$4)/1000)*IF($C$13=0,$N$23,$N$40)*(($C$8/70)^$X$40)*IF($C$13=1,$AE$40,IF($C$13=2,$AF$40,IF($C$13=3,$AG$40,1)))</f>
        <v>9445.84056</v>
      </c>
      <c r="AZ145" s="1092" t="n">
        <f aca="false">((AZ$121-$H$4)/1000)*IF($C$13=0,$N$23,$N$40)*(($C$8/70)^$X$40)*IF($C$13=1,$AE$40,IF($C$13=2,$AF$40,IF($C$13=3,$AG$40,1)))</f>
        <v>9651.18492</v>
      </c>
      <c r="BA145" s="1092" t="n">
        <f aca="false">((BA$121-$H$4)/1000)*IF($C$13=0,$N$23,$N$40)*(($C$8/70)^$X$40)*IF($C$13=1,$AE$40,IF($C$13=2,$AF$40,IF($C$13=3,$AG$40,1)))</f>
        <v>9856.52928</v>
      </c>
      <c r="BB145" s="1092" t="n">
        <f aca="false">((BB$121-$H$4)/1000)*IF($C$13=0,$N$23,$N$40)*(($C$8/70)^$X$40)*IF($C$13=1,$AE$40,IF($C$13=2,$AF$40,IF($C$13=3,$AG$40,1)))</f>
        <v>10061.87364</v>
      </c>
      <c r="BC145" s="1092" t="n">
        <f aca="false">((BC$121-$H$4)/1000)*IF($C$13=0,$N$23,$N$40)*(($C$8/70)^$X$40)*IF($C$13=1,$AE$40,IF($C$13=2,$AF$40,IF($C$13=3,$AG$40,1)))</f>
        <v>10267.218</v>
      </c>
      <c r="BD145" s="1092" t="n">
        <f aca="false">((BD$121-$H$4)/1000)*IF($C$13=0,$N$23,$N$40)*(($C$8/70)^$X$40)*IF($C$13=1,$AE$40,IF($C$13=2,$AF$40,IF($C$13=3,$AG$40,1)))</f>
        <v>10472.56236</v>
      </c>
      <c r="BE145" s="1092" t="n">
        <f aca="false">((BE$121-$H$4)/1000)*IF($C$13=0,$N$23,$N$40)*(($C$8/70)^$X$40)*IF($C$13=1,$AE$40,IF($C$13=2,$AF$40,IF($C$13=3,$AG$40,1)))</f>
        <v>10677.90672</v>
      </c>
      <c r="BF145" s="1092" t="n">
        <f aca="false">((BF$121-$H$4)/1000)*IF($C$13=0,$N$23,$N$40)*(($C$8/70)^$X$40)*IF($C$13=1,$AE$40,IF($C$13=2,$AF$40,IF($C$13=3,$AG$40,1)))</f>
        <v>10883.25108</v>
      </c>
      <c r="BG145" s="1"/>
      <c r="BH145" s="1"/>
      <c r="BJ145" s="683" t="e">
        <f aca="false">J156/J146</f>
        <v>#DIV/0!</v>
      </c>
      <c r="BK145" s="683" t="e">
        <f aca="false">K156/K146</f>
        <v>#DIV/0!</v>
      </c>
      <c r="BL145" s="683" t="n">
        <f aca="false">L156/L146</f>
        <v>1.34494841599781</v>
      </c>
      <c r="BM145" s="683" t="n">
        <f aca="false">M156/M146</f>
        <v>1.34494841599781</v>
      </c>
      <c r="BN145" s="683" t="n">
        <f aca="false">N156/N146</f>
        <v>1.34494841599781</v>
      </c>
      <c r="BO145" s="683" t="n">
        <f aca="false">O156/O146</f>
        <v>1.34494841599781</v>
      </c>
      <c r="BP145" s="683" t="n">
        <f aca="false">P156/P146</f>
        <v>1.34494841599781</v>
      </c>
      <c r="BQ145" s="683" t="n">
        <f aca="false">Q156/Q146</f>
        <v>1.34494841599781</v>
      </c>
      <c r="BR145" s="683" t="n">
        <f aca="false">R156/R146</f>
        <v>1.34494841599781</v>
      </c>
      <c r="BS145" s="683" t="n">
        <f aca="false">S156/S146</f>
        <v>1.34494841599781</v>
      </c>
      <c r="BT145" s="683" t="n">
        <f aca="false">T156/T146</f>
        <v>1.34494841599781</v>
      </c>
      <c r="BU145" s="683" t="n">
        <f aca="false">U156/U146</f>
        <v>1.34494841599781</v>
      </c>
      <c r="BV145" s="683" t="n">
        <f aca="false">V156/V146</f>
        <v>1.34494841599781</v>
      </c>
      <c r="BW145" s="683" t="n">
        <f aca="false">W156/W146</f>
        <v>1.34494841599781</v>
      </c>
      <c r="BX145" s="683" t="n">
        <f aca="false">X156/X146</f>
        <v>1.34494841599781</v>
      </c>
      <c r="BY145" s="683" t="n">
        <f aca="false">Y156/Y146</f>
        <v>1.34494841599781</v>
      </c>
      <c r="BZ145" s="683" t="n">
        <f aca="false">Z156/Z146</f>
        <v>1.34494841599781</v>
      </c>
      <c r="CA145" s="683" t="n">
        <f aca="false">AA156/AA146</f>
        <v>1.34494841599781</v>
      </c>
      <c r="CB145" s="683" t="n">
        <f aca="false">AB156/AB146</f>
        <v>1.34494841599781</v>
      </c>
      <c r="CC145" s="683" t="n">
        <f aca="false">AC156/AC146</f>
        <v>1.34494841599781</v>
      </c>
      <c r="CD145" s="683" t="n">
        <f aca="false">AD156/AD146</f>
        <v>1.34494841599781</v>
      </c>
      <c r="CE145" s="683" t="n">
        <f aca="false">AE156/AE146</f>
        <v>1.34494841599781</v>
      </c>
      <c r="CF145" s="683" t="n">
        <f aca="false">AF156/AF146</f>
        <v>1.34494841599781</v>
      </c>
      <c r="CG145" s="683" t="n">
        <f aca="false">AG156/AG146</f>
        <v>1.34494841599781</v>
      </c>
      <c r="CH145" s="683" t="n">
        <f aca="false">AH156/AH146</f>
        <v>1.34494841599781</v>
      </c>
      <c r="CI145" s="683" t="n">
        <f aca="false">AI156/AI146</f>
        <v>1.34494841599781</v>
      </c>
      <c r="CJ145" s="683" t="n">
        <f aca="false">AJ156/AJ146</f>
        <v>1.34494841599781</v>
      </c>
      <c r="CK145" s="683" t="n">
        <f aca="false">AK156/AK146</f>
        <v>1.34494841599781</v>
      </c>
      <c r="CL145" s="683" t="n">
        <f aca="false">AL156/AL146</f>
        <v>1.34494841599781</v>
      </c>
      <c r="CM145" s="683" t="n">
        <f aca="false">AM156/AM146</f>
        <v>1.34494841599781</v>
      </c>
      <c r="CN145" s="683" t="n">
        <f aca="false">AN156/AN146</f>
        <v>1.34494841599781</v>
      </c>
      <c r="CO145" s="683" t="n">
        <f aca="false">AO156/AO146</f>
        <v>1.34494841599781</v>
      </c>
      <c r="CP145" s="683" t="n">
        <f aca="false">AP156/AP146</f>
        <v>1.34494841599781</v>
      </c>
      <c r="CQ145" s="683" t="n">
        <f aca="false">AQ156/AQ146</f>
        <v>1.34494841599781</v>
      </c>
      <c r="CR145" s="683" t="n">
        <f aca="false">AR156/AR146</f>
        <v>1.34494841599781</v>
      </c>
      <c r="CS145" s="683" t="n">
        <f aca="false">AS156/AS146</f>
        <v>1.34494841599781</v>
      </c>
      <c r="CT145" s="683" t="n">
        <f aca="false">AT156/AT146</f>
        <v>1.34494841599781</v>
      </c>
      <c r="CU145" s="683" t="n">
        <f aca="false">AU156/AU146</f>
        <v>1.34494841599781</v>
      </c>
      <c r="CV145" s="683" t="n">
        <f aca="false">AV156/AV146</f>
        <v>1.34494841599781</v>
      </c>
      <c r="CW145" s="683" t="n">
        <f aca="false">AW156/AW146</f>
        <v>1.34494841599781</v>
      </c>
      <c r="CX145" s="683" t="n">
        <f aca="false">AX156/AX146</f>
        <v>1.34494841599781</v>
      </c>
      <c r="CY145" s="683" t="n">
        <f aca="false">AY156/AY146</f>
        <v>1.34494841599781</v>
      </c>
      <c r="CZ145" s="683" t="n">
        <f aca="false">AZ156/AZ146</f>
        <v>1.34494841599781</v>
      </c>
      <c r="DA145" s="683" t="n">
        <f aca="false">BA156/BA146</f>
        <v>1.34494841599781</v>
      </c>
      <c r="DB145" s="683" t="n">
        <f aca="false">BB156/BB146</f>
        <v>1.34494841599781</v>
      </c>
      <c r="DC145" s="683" t="n">
        <f aca="false">BC156/BC146</f>
        <v>1.34494841599781</v>
      </c>
      <c r="DD145" s="683" t="n">
        <f aca="false">BD156/BD146</f>
        <v>1.34494841599781</v>
      </c>
      <c r="DE145" s="683" t="n">
        <f aca="false">BE156/BE146</f>
        <v>1.34494841599781</v>
      </c>
      <c r="DF145" s="683" t="n">
        <f aca="false">BF156/BF146</f>
        <v>1.34494841599781</v>
      </c>
    </row>
    <row r="146" customFormat="false" ht="15.75" hidden="false" customHeight="false" outlineLevel="0" collapsed="false">
      <c r="A146" s="1041"/>
      <c r="B146" s="1093" t="s">
        <v>436</v>
      </c>
      <c r="C146" s="1093"/>
      <c r="D146" s="1094"/>
      <c r="E146" s="1094"/>
      <c r="F146" s="1094"/>
      <c r="G146" s="1094"/>
      <c r="H146" s="1094"/>
      <c r="I146" s="1094"/>
      <c r="J146" s="1095"/>
      <c r="K146" s="1095"/>
      <c r="L146" s="1095" t="n">
        <f aca="false">((L$121-$H$4)/1000)*IF($C$13=0,$P$23,$P$40)*(($C$8/70)^$Z$40)*IF($C$13=1,$AE$40,IF($C$13=2,$AF$40,IF($C$13=3,$AG$40,1)))</f>
        <v>1925.34697182335</v>
      </c>
      <c r="M146" s="1095" t="n">
        <f aca="false">((M$121-$H$4)/1000)*IF($C$13=0,$P$23,$P$40)*(($C$8/70)^$Z$40)*IF($C$13=1,$AE$40,IF($C$13=2,$AF$40,IF($C$13=3,$AG$40,1)))</f>
        <v>2200.39653922669</v>
      </c>
      <c r="N146" s="1095" t="n">
        <f aca="false">((N$121-$H$4)/1000)*IF($C$13=0,$P$23,$P$40)*(($C$8/70)^$Z$40)*IF($C$13=1,$AE$40,IF($C$13=2,$AF$40,IF($C$13=3,$AG$40,1)))</f>
        <v>2475.44610663003</v>
      </c>
      <c r="O146" s="1095" t="n">
        <f aca="false">((O$121-$H$4)/1000)*IF($C$13=0,$P$23,$P$40)*(($C$8/70)^$Z$40)*IF($C$13=1,$AE$40,IF($C$13=2,$AF$40,IF($C$13=3,$AG$40,1)))</f>
        <v>2750.49567403336</v>
      </c>
      <c r="P146" s="1095" t="n">
        <f aca="false">((P$121-$H$4)/1000)*IF($C$13=0,$P$23,$P$40)*(($C$8/70)^$Z$40)*IF($C$13=1,$AE$40,IF($C$13=2,$AF$40,IF($C$13=3,$AG$40,1)))</f>
        <v>3025.5452414367</v>
      </c>
      <c r="Q146" s="1095" t="n">
        <f aca="false">((Q$121-$H$4)/1000)*IF($C$13=0,$P$23,$P$40)*(($C$8/70)^$Z$40)*IF($C$13=1,$AE$40,IF($C$13=2,$AF$40,IF($C$13=3,$AG$40,1)))</f>
        <v>3300.59480884004</v>
      </c>
      <c r="R146" s="1095" t="n">
        <f aca="false">((R$121-$H$4)/1000)*IF($C$13=0,$P$23,$P$40)*(($C$8/70)^$Z$40)*IF($C$13=1,$AE$40,IF($C$13=2,$AF$40,IF($C$13=3,$AG$40,1)))</f>
        <v>3575.64437624337</v>
      </c>
      <c r="S146" s="1095" t="n">
        <f aca="false">((S$121-$H$4)/1000)*IF($C$13=0,$P$23,$P$40)*(($C$8/70)^$Z$40)*IF($C$13=1,$AE$40,IF($C$13=2,$AF$40,IF($C$13=3,$AG$40,1)))</f>
        <v>3850.69394364671</v>
      </c>
      <c r="T146" s="1095" t="n">
        <f aca="false">((T$121-$H$4)/1000)*IF($C$13=0,$P$23,$P$40)*(($C$8/70)^$Z$40)*IF($C$13=1,$AE$40,IF($C$13=2,$AF$40,IF($C$13=3,$AG$40,1)))</f>
        <v>4125.74351105005</v>
      </c>
      <c r="U146" s="1095" t="n">
        <f aca="false">((U$121-$H$4)/1000)*IF($C$13=0,$P$23,$P$40)*(($C$8/70)^$Z$40)*IF($C$13=1,$AE$40,IF($C$13=2,$AF$40,IF($C$13=3,$AG$40,1)))</f>
        <v>4400.79307845338</v>
      </c>
      <c r="V146" s="1095" t="n">
        <f aca="false">((V$121-$H$4)/1000)*IF($C$13=0,$P$23,$P$40)*(($C$8/70)^$Z$40)*IF($C$13=1,$AE$40,IF($C$13=2,$AF$40,IF($C$13=3,$AG$40,1)))</f>
        <v>4675.84264585672</v>
      </c>
      <c r="W146" s="1095" t="n">
        <f aca="false">((W$121-$H$4)/1000)*IF($C$13=0,$P$23,$P$40)*(($C$8/70)^$Z$40)*IF($C$13=1,$AE$40,IF($C$13=2,$AF$40,IF($C$13=3,$AG$40,1)))</f>
        <v>4950.89221326006</v>
      </c>
      <c r="X146" s="1095" t="n">
        <f aca="false">((X$121-$H$4)/1000)*IF($C$13=0,$P$23,$P$40)*(($C$8/70)^$Z$40)*IF($C$13=1,$AE$40,IF($C$13=2,$AF$40,IF($C$13=3,$AG$40,1)))</f>
        <v>5225.94178066339</v>
      </c>
      <c r="Y146" s="1095" t="n">
        <f aca="false">((Y$121-$H$4)/1000)*IF($C$13=0,$P$23,$P$40)*(($C$8/70)^$Z$40)*IF($C$13=1,$AE$40,IF($C$13=2,$AF$40,IF($C$13=3,$AG$40,1)))</f>
        <v>5500.99134806673</v>
      </c>
      <c r="Z146" s="1095" t="n">
        <f aca="false">((Z$121-$H$4)/1000)*IF($C$13=0,$P$23,$P$40)*(($C$8/70)^$Z$40)*IF($C$13=1,$AE$40,IF($C$13=2,$AF$40,IF($C$13=3,$AG$40,1)))</f>
        <v>5776.04091547006</v>
      </c>
      <c r="AA146" s="1095" t="n">
        <f aca="false">((AA$121-$H$4)/1000)*IF($C$13=0,$P$23,$P$40)*(($C$8/70)^$Z$40)*IF($C$13=1,$AE$40,IF($C$13=2,$AF$40,IF($C$13=3,$AG$40,1)))</f>
        <v>6051.0904828734</v>
      </c>
      <c r="AB146" s="1095" t="n">
        <f aca="false">((AB$121-$H$4)/1000)*IF($C$13=0,$P$23,$P$40)*(($C$8/70)^$Z$40)*IF($C$13=1,$AE$40,IF($C$13=2,$AF$40,IF($C$13=3,$AG$40,1)))</f>
        <v>6326.14005027674</v>
      </c>
      <c r="AC146" s="1095" t="n">
        <f aca="false">((AC$121-$H$4)/1000)*IF($C$13=0,$P$23,$P$40)*(($C$8/70)^$Z$40)*IF($C$13=1,$AE$40,IF($C$13=2,$AF$40,IF($C$13=3,$AG$40,1)))</f>
        <v>6601.18961768007</v>
      </c>
      <c r="AD146" s="1095" t="n">
        <f aca="false">((AD$121-$H$4)/1000)*IF($C$13=0,$P$23,$P$40)*(($C$8/70)^$Z$40)*IF($C$13=1,$AE$40,IF($C$13=2,$AF$40,IF($C$13=3,$AG$40,1)))</f>
        <v>6876.23918508341</v>
      </c>
      <c r="AE146" s="1095" t="n">
        <f aca="false">((AE$121-$H$4)/1000)*IF($C$13=0,$P$23,$P$40)*(($C$8/70)^$Z$40)*IF($C$13=1,$AE$40,IF($C$13=2,$AF$40,IF($C$13=3,$AG$40,1)))</f>
        <v>7151.28875248675</v>
      </c>
      <c r="AF146" s="1095" t="n">
        <f aca="false">((AF$121-$H$4)/1000)*IF($C$13=0,$P$23,$P$40)*(($C$8/70)^$Z$40)*IF($C$13=1,$AE$40,IF($C$13=2,$AF$40,IF($C$13=3,$AG$40,1)))</f>
        <v>7426.33831989008</v>
      </c>
      <c r="AG146" s="1095" t="n">
        <f aca="false">((AG$121-$H$4)/1000)*IF($C$13=0,$P$23,$P$40)*(($C$8/70)^$Z$40)*IF($C$13=1,$AE$40,IF($C$13=2,$AF$40,IF($C$13=3,$AG$40,1)))</f>
        <v>7701.38788729342</v>
      </c>
      <c r="AH146" s="1095" t="n">
        <f aca="false">((AH$121-$H$4)/1000)*IF($C$13=0,$P$23,$P$40)*(($C$8/70)^$Z$40)*IF($C$13=1,$AE$40,IF($C$13=2,$AF$40,IF($C$13=3,$AG$40,1)))</f>
        <v>7976.43745469676</v>
      </c>
      <c r="AI146" s="1095" t="n">
        <f aca="false">((AI$121-$H$4)/1000)*IF($C$13=0,$P$23,$P$40)*(($C$8/70)^$Z$40)*IF($C$13=1,$AE$40,IF($C$13=2,$AF$40,IF($C$13=3,$AG$40,1)))</f>
        <v>8251.48702210009</v>
      </c>
      <c r="AJ146" s="1095" t="n">
        <f aca="false">((AJ$121-$H$4)/1000)*IF($C$13=0,$P$23,$P$40)*(($C$8/70)^$Z$40)*IF($C$13=1,$AE$40,IF($C$13=2,$AF$40,IF($C$13=3,$AG$40,1)))</f>
        <v>8526.53658950343</v>
      </c>
      <c r="AK146" s="1095" t="n">
        <f aca="false">((AK$121-$H$4)/1000)*IF($C$13=0,$P$23,$P$40)*(($C$8/70)^$Z$40)*IF($C$13=1,$AE$40,IF($C$13=2,$AF$40,IF($C$13=3,$AG$40,1)))</f>
        <v>8801.58615690677</v>
      </c>
      <c r="AL146" s="1095" t="n">
        <f aca="false">((AL$121-$H$4)/1000)*IF($C$13=0,$P$23,$P$40)*(($C$8/70)^$Z$40)*IF($C$13=1,$AE$40,IF($C$13=2,$AF$40,IF($C$13=3,$AG$40,1)))</f>
        <v>9076.6357243101</v>
      </c>
      <c r="AM146" s="1095" t="n">
        <f aca="false">((AM$121-$H$4)/1000)*IF($C$13=0,$P$23,$P$40)*(($C$8/70)^$Z$40)*IF($C$13=1,$AE$40,IF($C$13=2,$AF$40,IF($C$13=3,$AG$40,1)))</f>
        <v>9351.68529171344</v>
      </c>
      <c r="AN146" s="1095" t="n">
        <f aca="false">((AN$121-$H$4)/1000)*IF($C$13=0,$P$23,$P$40)*(($C$8/70)^$Z$40)*IF($C$13=1,$AE$40,IF($C$13=2,$AF$40,IF($C$13=3,$AG$40,1)))</f>
        <v>9626.73485911678</v>
      </c>
      <c r="AO146" s="1095" t="n">
        <f aca="false">((AO$121-$H$4)/1000)*IF($C$13=0,$P$23,$P$40)*(($C$8/70)^$Z$40)*IF($C$13=1,$AE$40,IF($C$13=2,$AF$40,IF($C$13=3,$AG$40,1)))</f>
        <v>9901.78442652011</v>
      </c>
      <c r="AP146" s="1095" t="n">
        <f aca="false">((AP$121-$H$4)/1000)*IF($C$13=0,$P$23,$P$40)*(($C$8/70)^$Z$40)*IF($C$13=1,$AE$40,IF($C$13=2,$AF$40,IF($C$13=3,$AG$40,1)))</f>
        <v>10176.8339939234</v>
      </c>
      <c r="AQ146" s="1095" t="n">
        <f aca="false">((AQ$121-$H$4)/1000)*IF($C$13=0,$P$23,$P$40)*(($C$8/70)^$Z$40)*IF($C$13=1,$AE$40,IF($C$13=2,$AF$40,IF($C$13=3,$AG$40,1)))</f>
        <v>10451.8835613268</v>
      </c>
      <c r="AR146" s="1095" t="n">
        <f aca="false">((AR$121-$H$4)/1000)*IF($C$13=0,$P$23,$P$40)*(($C$8/70)^$Z$40)*IF($C$13=1,$AE$40,IF($C$13=2,$AF$40,IF($C$13=3,$AG$40,1)))</f>
        <v>10726.9331287301</v>
      </c>
      <c r="AS146" s="1095" t="n">
        <f aca="false">((AS$121-$H$4)/1000)*IF($C$13=0,$P$23,$P$40)*(($C$8/70)^$Z$40)*IF($C$13=1,$AE$40,IF($C$13=2,$AF$40,IF($C$13=3,$AG$40,1)))</f>
        <v>11001.9826961335</v>
      </c>
      <c r="AT146" s="1095" t="n">
        <f aca="false">((AT$121-$H$4)/1000)*IF($C$13=0,$P$23,$P$40)*(($C$8/70)^$Z$40)*IF($C$13=1,$AE$40,IF($C$13=2,$AF$40,IF($C$13=3,$AG$40,1)))</f>
        <v>11277.0322635368</v>
      </c>
      <c r="AU146" s="1095" t="n">
        <f aca="false">((AU$121-$H$4)/1000)*IF($C$13=0,$P$23,$P$40)*(($C$8/70)^$Z$40)*IF($C$13=1,$AE$40,IF($C$13=2,$AF$40,IF($C$13=3,$AG$40,1)))</f>
        <v>11552.0818309401</v>
      </c>
      <c r="AV146" s="1095" t="n">
        <f aca="false">((AV$121-$H$4)/1000)*IF($C$13=0,$P$23,$P$40)*(($C$8/70)^$Z$40)*IF($C$13=1,$AE$40,IF($C$13=2,$AF$40,IF($C$13=3,$AG$40,1)))</f>
        <v>11827.1313983435</v>
      </c>
      <c r="AW146" s="1095" t="n">
        <f aca="false">((AW$121-$H$4)/1000)*IF($C$13=0,$P$23,$P$40)*(($C$8/70)^$Z$40)*IF($C$13=1,$AE$40,IF($C$13=2,$AF$40,IF($C$13=3,$AG$40,1)))</f>
        <v>12102.1809657468</v>
      </c>
      <c r="AX146" s="1095" t="n">
        <f aca="false">((AX$121-$H$4)/1000)*IF($C$13=0,$P$23,$P$40)*(($C$8/70)^$Z$40)*IF($C$13=1,$AE$40,IF($C$13=2,$AF$40,IF($C$13=3,$AG$40,1)))</f>
        <v>12377.2305331501</v>
      </c>
      <c r="AY146" s="1095" t="n">
        <f aca="false">((AY$121-$H$4)/1000)*IF($C$13=0,$P$23,$P$40)*(($C$8/70)^$Z$40)*IF($C$13=1,$AE$40,IF($C$13=2,$AF$40,IF($C$13=3,$AG$40,1)))</f>
        <v>12652.2801005535</v>
      </c>
      <c r="AZ146" s="1095" t="n">
        <f aca="false">((AZ$121-$H$4)/1000)*IF($C$13=0,$P$23,$P$40)*(($C$8/70)^$Z$40)*IF($C$13=1,$AE$40,IF($C$13=2,$AF$40,IF($C$13=3,$AG$40,1)))</f>
        <v>12927.3296679568</v>
      </c>
      <c r="BA146" s="1095" t="n">
        <f aca="false">((BA$121-$H$4)/1000)*IF($C$13=0,$P$23,$P$40)*(($C$8/70)^$Z$40)*IF($C$13=1,$AE$40,IF($C$13=2,$AF$40,IF($C$13=3,$AG$40,1)))</f>
        <v>13202.3792353601</v>
      </c>
      <c r="BB146" s="1095" t="n">
        <f aca="false">((BB$121-$H$4)/1000)*IF($C$13=0,$P$23,$P$40)*(($C$8/70)^$Z$40)*IF($C$13=1,$AE$40,IF($C$13=2,$AF$40,IF($C$13=3,$AG$40,1)))</f>
        <v>13477.4288027635</v>
      </c>
      <c r="BC146" s="1095" t="n">
        <f aca="false">((BC$121-$H$4)/1000)*IF($C$13=0,$P$23,$P$40)*(($C$8/70)^$Z$40)*IF($C$13=1,$AE$40,IF($C$13=2,$AF$40,IF($C$13=3,$AG$40,1)))</f>
        <v>13752.4783701668</v>
      </c>
      <c r="BD146" s="1095" t="n">
        <f aca="false">((BD$121-$H$4)/1000)*IF($C$13=0,$P$23,$P$40)*(($C$8/70)^$Z$40)*IF($C$13=1,$AE$40,IF($C$13=2,$AF$40,IF($C$13=3,$AG$40,1)))</f>
        <v>14027.5279375702</v>
      </c>
      <c r="BE146" s="1095" t="n">
        <f aca="false">((BE$121-$H$4)/1000)*IF($C$13=0,$P$23,$P$40)*(($C$8/70)^$Z$40)*IF($C$13=1,$AE$40,IF($C$13=2,$AF$40,IF($C$13=3,$AG$40,1)))</f>
        <v>14302.5775049735</v>
      </c>
      <c r="BF146" s="1095" t="n">
        <f aca="false">((BF$121-$H$4)/1000)*IF($C$13=0,$P$23,$P$40)*(($C$8/70)^$Z$40)*IF($C$13=1,$AE$40,IF($C$13=2,$AF$40,IF($C$13=3,$AG$40,1)))</f>
        <v>14577.6270723768</v>
      </c>
      <c r="BG146" s="1"/>
      <c r="BH146" s="1"/>
      <c r="BJ146" s="683" t="e">
        <f aca="false">J155/J146</f>
        <v>#DIV/0!</v>
      </c>
      <c r="BK146" s="683" t="e">
        <f aca="false">K155/K146</f>
        <v>#DIV/0!</v>
      </c>
      <c r="BL146" s="683" t="n">
        <f aca="false">L155/L146</f>
        <v>1.14244104059692</v>
      </c>
      <c r="BM146" s="683" t="n">
        <f aca="false">M155/M146</f>
        <v>1.14244104059692</v>
      </c>
      <c r="BN146" s="683" t="n">
        <f aca="false">N155/N146</f>
        <v>1.14244104059692</v>
      </c>
      <c r="BO146" s="683" t="n">
        <f aca="false">O155/O146</f>
        <v>1.14244104059692</v>
      </c>
      <c r="BP146" s="683" t="n">
        <f aca="false">P155/P146</f>
        <v>1.14244104059692</v>
      </c>
      <c r="BQ146" s="683" t="n">
        <f aca="false">Q155/Q146</f>
        <v>1.14244104059692</v>
      </c>
      <c r="BR146" s="683" t="n">
        <f aca="false">R155/R146</f>
        <v>1.14244104059692</v>
      </c>
      <c r="BS146" s="683" t="n">
        <f aca="false">S155/S146</f>
        <v>1.14244104059692</v>
      </c>
      <c r="BT146" s="683" t="n">
        <f aca="false">T155/T146</f>
        <v>1.14244104059692</v>
      </c>
      <c r="BU146" s="683" t="n">
        <f aca="false">U155/U146</f>
        <v>1.14244104059692</v>
      </c>
      <c r="BV146" s="683" t="n">
        <f aca="false">V155/V146</f>
        <v>1.14244104059692</v>
      </c>
      <c r="BW146" s="683" t="n">
        <f aca="false">W155/W146</f>
        <v>1.14244104059692</v>
      </c>
      <c r="BX146" s="683" t="n">
        <f aca="false">X155/X146</f>
        <v>1.14244104059692</v>
      </c>
      <c r="BY146" s="683" t="n">
        <f aca="false">Y155/Y146</f>
        <v>1.14244104059692</v>
      </c>
      <c r="BZ146" s="683" t="n">
        <f aca="false">Z155/Z146</f>
        <v>1.14244104059692</v>
      </c>
      <c r="CA146" s="683" t="n">
        <f aca="false">AA155/AA146</f>
        <v>1.14244104059692</v>
      </c>
      <c r="CB146" s="683" t="n">
        <f aca="false">AB155/AB146</f>
        <v>1.14244104059692</v>
      </c>
      <c r="CC146" s="683" t="n">
        <f aca="false">AC155/AC146</f>
        <v>1.14244104059692</v>
      </c>
      <c r="CD146" s="683" t="n">
        <f aca="false">AD155/AD146</f>
        <v>1.14244104059692</v>
      </c>
      <c r="CE146" s="683" t="n">
        <f aca="false">AE155/AE146</f>
        <v>1.14244104059692</v>
      </c>
      <c r="CF146" s="683" t="n">
        <f aca="false">AF155/AF146</f>
        <v>1.14244104059692</v>
      </c>
      <c r="CG146" s="683" t="n">
        <f aca="false">AG155/AG146</f>
        <v>1.14244104059692</v>
      </c>
      <c r="CH146" s="683" t="n">
        <f aca="false">AH155/AH146</f>
        <v>1.14244104059692</v>
      </c>
      <c r="CI146" s="683" t="n">
        <f aca="false">AI155/AI146</f>
        <v>1.14244104059692</v>
      </c>
      <c r="CJ146" s="683" t="n">
        <f aca="false">AJ155/AJ146</f>
        <v>1.14244104059692</v>
      </c>
      <c r="CK146" s="683" t="n">
        <f aca="false">AK155/AK146</f>
        <v>1.14244104059692</v>
      </c>
      <c r="CL146" s="683" t="n">
        <f aca="false">AL155/AL146</f>
        <v>1.14244104059692</v>
      </c>
      <c r="CM146" s="683" t="n">
        <f aca="false">AM155/AM146</f>
        <v>1.14244104059692</v>
      </c>
      <c r="CN146" s="683" t="n">
        <f aca="false">AN155/AN146</f>
        <v>1.14244104059692</v>
      </c>
      <c r="CO146" s="683" t="n">
        <f aca="false">AO155/AO146</f>
        <v>1.14244104059692</v>
      </c>
      <c r="CP146" s="683" t="n">
        <f aca="false">AP155/AP146</f>
        <v>1.14244104059692</v>
      </c>
      <c r="CQ146" s="683" t="n">
        <f aca="false">AQ155/AQ146</f>
        <v>1.14244104059692</v>
      </c>
      <c r="CR146" s="683" t="n">
        <f aca="false">AR155/AR146</f>
        <v>1.14244104059692</v>
      </c>
      <c r="CS146" s="683" t="n">
        <f aca="false">AS155/AS146</f>
        <v>1.14244104059692</v>
      </c>
      <c r="CT146" s="683" t="n">
        <f aca="false">AT155/AT146</f>
        <v>1.14244104059692</v>
      </c>
      <c r="CU146" s="683" t="n">
        <f aca="false">AU155/AU146</f>
        <v>1.14244104059692</v>
      </c>
      <c r="CV146" s="683" t="n">
        <f aca="false">AV155/AV146</f>
        <v>1.14244104059692</v>
      </c>
      <c r="CW146" s="683" t="n">
        <f aca="false">AW155/AW146</f>
        <v>1.14244104059692</v>
      </c>
      <c r="CX146" s="683" t="n">
        <f aca="false">AX155/AX146</f>
        <v>1.14244104059692</v>
      </c>
      <c r="CY146" s="683" t="n">
        <f aca="false">AY155/AY146</f>
        <v>1.14244104059692</v>
      </c>
      <c r="CZ146" s="683" t="n">
        <f aca="false">AZ155/AZ146</f>
        <v>1.14244104059692</v>
      </c>
      <c r="DA146" s="683" t="n">
        <f aca="false">BA155/BA146</f>
        <v>1.14244104059692</v>
      </c>
      <c r="DB146" s="683" t="n">
        <f aca="false">BB155/BB146</f>
        <v>1.14244104059692</v>
      </c>
      <c r="DC146" s="683" t="n">
        <f aca="false">BC155/BC146</f>
        <v>1.14244104059692</v>
      </c>
      <c r="DD146" s="683" t="n">
        <f aca="false">BD155/BD146</f>
        <v>1.14244104059692</v>
      </c>
      <c r="DE146" s="683" t="n">
        <f aca="false">BE155/BE146</f>
        <v>1.14244104059692</v>
      </c>
      <c r="DF146" s="683" t="n">
        <f aca="false">BF155/BF146</f>
        <v>1.14244104059692</v>
      </c>
    </row>
    <row r="147" customFormat="false" ht="15" hidden="false" customHeight="false" outlineLevel="0" collapsed="false">
      <c r="A147" s="1041"/>
      <c r="B147" s="1096" t="s">
        <v>437</v>
      </c>
      <c r="C147" s="1096"/>
      <c r="D147" s="1097"/>
      <c r="E147" s="1097"/>
      <c r="F147" s="1097"/>
      <c r="G147" s="1097"/>
      <c r="H147" s="1097"/>
      <c r="I147" s="1097"/>
      <c r="J147" s="1098"/>
      <c r="K147" s="1098"/>
      <c r="L147" s="1098" t="n">
        <f aca="false">((L$121-$H$4)/1000)*IF($C$13=0,$K$25,$K$41)*(($C$8/70)^$U$41)*IF($C$13=1,$AE$43,IF($C$13=2,$AF$43,IF($C$13=3,$AG$43,1)))</f>
        <v>748.1047665</v>
      </c>
      <c r="M147" s="1098" t="n">
        <f aca="false">((M$121-$H$4)/1000)*IF($C$13=0,$K$25,$K$41)*(($C$8/70)^$U$41)*IF($C$13=1,$AE$43,IF($C$13=2,$AF$43,IF($C$13=3,$AG$43,1)))</f>
        <v>854.976876</v>
      </c>
      <c r="N147" s="1098" t="n">
        <f aca="false">((N$121-$H$4)/1000)*IF($C$13=0,$K$25,$K$41)*(($C$8/70)^$U$41)*IF($C$13=1,$AE$43,IF($C$13=2,$AF$43,IF($C$13=3,$AG$43,1)))</f>
        <v>961.8489855</v>
      </c>
      <c r="O147" s="1098" t="n">
        <f aca="false">((O$121-$H$4)/1000)*IF($C$13=0,$K$25,$K$41)*(($C$8/70)^$U$41)*IF($C$13=1,$AE$43,IF($C$13=2,$AF$43,IF($C$13=3,$AG$43,1)))</f>
        <v>1068.721095</v>
      </c>
      <c r="P147" s="1098" t="n">
        <f aca="false">((P$121-$H$4)/1000)*IF($C$13=0,$K$25,$K$41)*(($C$8/70)^$U$41)*IF($C$13=1,$AE$43,IF($C$13=2,$AF$43,IF($C$13=3,$AG$43,1)))</f>
        <v>1175.5932045</v>
      </c>
      <c r="Q147" s="1098" t="n">
        <f aca="false">((Q$121-$H$4)/1000)*IF($C$13=0,$K$25,$K$41)*(($C$8/70)^$U$41)*IF($C$13=1,$AE$43,IF($C$13=2,$AF$43,IF($C$13=3,$AG$43,1)))</f>
        <v>1282.465314</v>
      </c>
      <c r="R147" s="1098" t="n">
        <f aca="false">((R$121-$H$4)/1000)*IF($C$13=0,$K$25,$K$41)*(($C$8/70)^$U$41)*IF($C$13=1,$AE$43,IF($C$13=2,$AF$43,IF($C$13=3,$AG$43,1)))</f>
        <v>1389.3374235</v>
      </c>
      <c r="S147" s="1098" t="n">
        <f aca="false">((S$121-$H$4)/1000)*IF($C$13=0,$K$25,$K$41)*(($C$8/70)^$U$41)*IF($C$13=1,$AE$43,IF($C$13=2,$AF$43,IF($C$13=3,$AG$43,1)))</f>
        <v>1496.209533</v>
      </c>
      <c r="T147" s="1098" t="n">
        <f aca="false">((T$121-$H$4)/1000)*IF($C$13=0,$K$25,$K$41)*(($C$8/70)^$U$41)*IF($C$13=1,$AE$43,IF($C$13=2,$AF$43,IF($C$13=3,$AG$43,1)))</f>
        <v>1603.0816425</v>
      </c>
      <c r="U147" s="1098" t="n">
        <f aca="false">((U$121-$H$4)/1000)*IF($C$13=0,$K$25,$K$41)*(($C$8/70)^$U$41)*IF($C$13=1,$AE$43,IF($C$13=2,$AF$43,IF($C$13=3,$AG$43,1)))</f>
        <v>1709.953752</v>
      </c>
      <c r="V147" s="1098" t="n">
        <f aca="false">((V$121-$H$4)/1000)*IF($C$13=0,$K$25,$K$41)*(($C$8/70)^$U$41)*IF($C$13=1,$AE$43,IF($C$13=2,$AF$43,IF($C$13=3,$AG$43,1)))</f>
        <v>1816.8258615</v>
      </c>
      <c r="W147" s="1098" t="n">
        <f aca="false">((W$121-$H$4)/1000)*IF($C$13=0,$K$25,$K$41)*(($C$8/70)^$U$41)*IF($C$13=1,$AE$43,IF($C$13=2,$AF$43,IF($C$13=3,$AG$43,1)))</f>
        <v>1923.697971</v>
      </c>
      <c r="X147" s="1098" t="n">
        <f aca="false">((X$121-$H$4)/1000)*IF($C$13=0,$K$25,$K$41)*(($C$8/70)^$U$41)*IF($C$13=1,$AE$43,IF($C$13=2,$AF$43,IF($C$13=3,$AG$43,1)))</f>
        <v>2030.5700805</v>
      </c>
      <c r="Y147" s="1098" t="n">
        <f aca="false">((Y$121-$H$4)/1000)*IF($C$13=0,$K$25,$K$41)*(($C$8/70)^$U$41)*IF($C$13=1,$AE$43,IF($C$13=2,$AF$43,IF($C$13=3,$AG$43,1)))</f>
        <v>2137.44219</v>
      </c>
      <c r="Z147" s="1098" t="n">
        <f aca="false">((Z$121-$H$4)/1000)*IF($C$13=0,$K$25,$K$41)*(($C$8/70)^$U$41)*IF($C$13=1,$AE$43,IF($C$13=2,$AF$43,IF($C$13=3,$AG$43,1)))</f>
        <v>2244.3142995</v>
      </c>
      <c r="AA147" s="1098" t="n">
        <f aca="false">((AA$121-$H$4)/1000)*IF($C$13=0,$K$25,$K$41)*(($C$8/70)^$U$41)*IF($C$13=1,$AE$43,IF($C$13=2,$AF$43,IF($C$13=3,$AG$43,1)))</f>
        <v>2351.186409</v>
      </c>
      <c r="AB147" s="1098" t="n">
        <f aca="false">((AB$121-$H$4)/1000)*IF($C$13=0,$K$25,$K$41)*(($C$8/70)^$U$41)*IF($C$13=1,$AE$43,IF($C$13=2,$AF$43,IF($C$13=3,$AG$43,1)))</f>
        <v>2458.0585185</v>
      </c>
      <c r="AC147" s="1098" t="n">
        <f aca="false">((AC$121-$H$4)/1000)*IF($C$13=0,$K$25,$K$41)*(($C$8/70)^$U$41)*IF($C$13=1,$AE$43,IF($C$13=2,$AF$43,IF($C$13=3,$AG$43,1)))</f>
        <v>2564.930628</v>
      </c>
      <c r="AD147" s="1098" t="n">
        <f aca="false">((AD$121-$H$4)/1000)*IF($C$13=0,$K$25,$K$41)*(($C$8/70)^$U$41)*IF($C$13=1,$AE$43,IF($C$13=2,$AF$43,IF($C$13=3,$AG$43,1)))</f>
        <v>2671.8027375</v>
      </c>
      <c r="AE147" s="1098" t="n">
        <f aca="false">((AE$121-$H$4)/1000)*IF($C$13=0,$K$25,$K$41)*(($C$8/70)^$U$41)*IF($C$13=1,$AE$43,IF($C$13=2,$AF$43,IF($C$13=3,$AG$43,1)))</f>
        <v>2778.674847</v>
      </c>
      <c r="AF147" s="1098" t="n">
        <f aca="false">((AF$121-$H$4)/1000)*IF($C$13=0,$K$25,$K$41)*(($C$8/70)^$U$41)*IF($C$13=1,$AE$43,IF($C$13=2,$AF$43,IF($C$13=3,$AG$43,1)))</f>
        <v>2885.5469565</v>
      </c>
      <c r="AG147" s="1098" t="n">
        <f aca="false">((AG$121-$H$4)/1000)*IF($C$13=0,$K$25,$K$41)*(($C$8/70)^$U$41)*IF($C$13=1,$AE$43,IF($C$13=2,$AF$43,IF($C$13=3,$AG$43,1)))</f>
        <v>2992.419066</v>
      </c>
      <c r="AH147" s="1098" t="n">
        <f aca="false">((AH$121-$H$4)/1000)*IF($C$13=0,$K$25,$K$41)*(($C$8/70)^$U$41)*IF($C$13=1,$AE$43,IF($C$13=2,$AF$43,IF($C$13=3,$AG$43,1)))</f>
        <v>3099.2911755</v>
      </c>
      <c r="AI147" s="1098" t="n">
        <f aca="false">((AI$121-$H$4)/1000)*IF($C$13=0,$K$25,$K$41)*(($C$8/70)^$U$41)*IF($C$13=1,$AE$43,IF($C$13=2,$AF$43,IF($C$13=3,$AG$43,1)))</f>
        <v>3206.163285</v>
      </c>
      <c r="AJ147" s="1098" t="n">
        <f aca="false">((AJ$121-$H$4)/1000)*IF($C$13=0,$K$25,$K$41)*(($C$8/70)^$U$41)*IF($C$13=1,$AE$43,IF($C$13=2,$AF$43,IF($C$13=3,$AG$43,1)))</f>
        <v>3313.0353945</v>
      </c>
      <c r="AK147" s="1098" t="n">
        <f aca="false">((AK$121-$H$4)/1000)*IF($C$13=0,$K$25,$K$41)*(($C$8/70)^$U$41)*IF($C$13=1,$AE$43,IF($C$13=2,$AF$43,IF($C$13=3,$AG$43,1)))</f>
        <v>3419.907504</v>
      </c>
      <c r="AL147" s="1098" t="n">
        <f aca="false">((AL$121-$H$4)/1000)*IF($C$13=0,$K$25,$K$41)*(($C$8/70)^$U$41)*IF($C$13=1,$AE$43,IF($C$13=2,$AF$43,IF($C$13=3,$AG$43,1)))</f>
        <v>3526.7796135</v>
      </c>
      <c r="AM147" s="1098" t="n">
        <f aca="false">((AM$121-$H$4)/1000)*IF($C$13=0,$K$25,$K$41)*(($C$8/70)^$U$41)*IF($C$13=1,$AE$43,IF($C$13=2,$AF$43,IF($C$13=3,$AG$43,1)))</f>
        <v>3633.651723</v>
      </c>
      <c r="AN147" s="1098" t="n">
        <f aca="false">((AN$121-$H$4)/1000)*IF($C$13=0,$K$25,$K$41)*(($C$8/70)^$U$41)*IF($C$13=1,$AE$43,IF($C$13=2,$AF$43,IF($C$13=3,$AG$43,1)))</f>
        <v>3740.5238325</v>
      </c>
      <c r="AO147" s="1098" t="n">
        <f aca="false">((AO$121-$H$4)/1000)*IF($C$13=0,$K$25,$K$41)*(($C$8/70)^$U$41)*IF($C$13=1,$AE$43,IF($C$13=2,$AF$43,IF($C$13=3,$AG$43,1)))</f>
        <v>3847.395942</v>
      </c>
      <c r="AP147" s="1098" t="n">
        <f aca="false">((AP$121-$H$4)/1000)*IF($C$13=0,$K$25,$K$41)*(($C$8/70)^$U$41)*IF($C$13=1,$AE$43,IF($C$13=2,$AF$43,IF($C$13=3,$AG$43,1)))</f>
        <v>3954.2680515</v>
      </c>
      <c r="AQ147" s="1098" t="n">
        <f aca="false">((AQ$121-$H$4)/1000)*IF($C$13=0,$K$25,$K$41)*(($C$8/70)^$U$41)*IF($C$13=1,$AE$43,IF($C$13=2,$AF$43,IF($C$13=3,$AG$43,1)))</f>
        <v>4061.140161</v>
      </c>
      <c r="AR147" s="1098" t="n">
        <f aca="false">((AR$121-$H$4)/1000)*IF($C$13=0,$K$25,$K$41)*(($C$8/70)^$U$41)*IF($C$13=1,$AE$43,IF($C$13=2,$AF$43,IF($C$13=3,$AG$43,1)))</f>
        <v>4168.0122705</v>
      </c>
      <c r="AS147" s="1098" t="n">
        <f aca="false">((AS$121-$H$4)/1000)*IF($C$13=0,$K$25,$K$41)*(($C$8/70)^$U$41)*IF($C$13=1,$AE$43,IF($C$13=2,$AF$43,IF($C$13=3,$AG$43,1)))</f>
        <v>4274.88438</v>
      </c>
      <c r="AT147" s="1098" t="n">
        <f aca="false">((AT$121-$H$4)/1000)*IF($C$13=0,$K$25,$K$41)*(($C$8/70)^$U$41)*IF($C$13=1,$AE$43,IF($C$13=2,$AF$43,IF($C$13=3,$AG$43,1)))</f>
        <v>4381.7564895</v>
      </c>
      <c r="AU147" s="1098" t="n">
        <f aca="false">((AU$121-$H$4)/1000)*IF($C$13=0,$K$25,$K$41)*(($C$8/70)^$U$41)*IF($C$13=1,$AE$43,IF($C$13=2,$AF$43,IF($C$13=3,$AG$43,1)))</f>
        <v>4488.628599</v>
      </c>
      <c r="AV147" s="1098" t="n">
        <f aca="false">((AV$121-$H$4)/1000)*IF($C$13=0,$K$25,$K$41)*(($C$8/70)^$U$41)*IF($C$13=1,$AE$43,IF($C$13=2,$AF$43,IF($C$13=3,$AG$43,1)))</f>
        <v>4595.5007085</v>
      </c>
      <c r="AW147" s="1098" t="n">
        <f aca="false">((AW$121-$H$4)/1000)*IF($C$13=0,$K$25,$K$41)*(($C$8/70)^$U$41)*IF($C$13=1,$AE$43,IF($C$13=2,$AF$43,IF($C$13=3,$AG$43,1)))</f>
        <v>4702.372818</v>
      </c>
      <c r="AX147" s="1098" t="n">
        <f aca="false">((AX$121-$H$4)/1000)*IF($C$13=0,$K$25,$K$41)*(($C$8/70)^$U$41)*IF($C$13=1,$AE$43,IF($C$13=2,$AF$43,IF($C$13=3,$AG$43,1)))</f>
        <v>4809.2449275</v>
      </c>
      <c r="AY147" s="1098" t="n">
        <f aca="false">((AY$121-$H$4)/1000)*IF($C$13=0,$K$25,$K$41)*(($C$8/70)^$U$41)*IF($C$13=1,$AE$43,IF($C$13=2,$AF$43,IF($C$13=3,$AG$43,1)))</f>
        <v>4916.117037</v>
      </c>
      <c r="AZ147" s="1098" t="n">
        <f aca="false">((AZ$121-$H$4)/1000)*IF($C$13=0,$K$25,$K$41)*(($C$8/70)^$U$41)*IF($C$13=1,$AE$43,IF($C$13=2,$AF$43,IF($C$13=3,$AG$43,1)))</f>
        <v>5022.9891465</v>
      </c>
      <c r="BA147" s="1098" t="n">
        <f aca="false">((BA$121-$H$4)/1000)*IF($C$13=0,$K$25,$K$41)*(($C$8/70)^$U$41)*IF($C$13=1,$AE$43,IF($C$13=2,$AF$43,IF($C$13=3,$AG$43,1)))</f>
        <v>5129.861256</v>
      </c>
      <c r="BB147" s="1098" t="n">
        <f aca="false">((BB$121-$H$4)/1000)*IF($C$13=0,$K$25,$K$41)*(($C$8/70)^$U$41)*IF($C$13=1,$AE$43,IF($C$13=2,$AF$43,IF($C$13=3,$AG$43,1)))</f>
        <v>5236.7333655</v>
      </c>
      <c r="BC147" s="1098" t="n">
        <f aca="false">((BC$121-$H$4)/1000)*IF($C$13=0,$K$25,$K$41)*(($C$8/70)^$U$41)*IF($C$13=1,$AE$43,IF($C$13=2,$AF$43,IF($C$13=3,$AG$43,1)))</f>
        <v>5343.605475</v>
      </c>
      <c r="BD147" s="1098" t="n">
        <f aca="false">((BD$121-$H$4)/1000)*IF($C$13=0,$K$25,$K$41)*(($C$8/70)^$U$41)*IF($C$13=1,$AE$43,IF($C$13=2,$AF$43,IF($C$13=3,$AG$43,1)))</f>
        <v>5450.4775845</v>
      </c>
      <c r="BE147" s="1098" t="n">
        <f aca="false">((BE$121-$H$4)/1000)*IF($C$13=0,$K$25,$K$41)*(($C$8/70)^$U$41)*IF($C$13=1,$AE$43,IF($C$13=2,$AF$43,IF($C$13=3,$AG$43,1)))</f>
        <v>5557.349694</v>
      </c>
      <c r="BF147" s="1098" t="n">
        <f aca="false">((BF$121-$H$4)/1000)*IF($C$13=0,$K$25,$K$41)*(($C$8/70)^$U$41)*IF($C$13=1,$AE$43,IF($C$13=2,$AF$43,IF($C$13=3,$AG$43,1)))</f>
        <v>5664.2218035</v>
      </c>
      <c r="BG147" s="1"/>
      <c r="BH147" s="1"/>
    </row>
    <row r="148" customFormat="false" ht="15" hidden="false" customHeight="false" outlineLevel="0" collapsed="false">
      <c r="A148" s="1041"/>
      <c r="B148" s="1099" t="s">
        <v>438</v>
      </c>
      <c r="C148" s="1099"/>
      <c r="D148" s="1100"/>
      <c r="E148" s="1100"/>
      <c r="F148" s="1100"/>
      <c r="G148" s="1100"/>
      <c r="H148" s="1100"/>
      <c r="I148" s="1100"/>
      <c r="J148" s="1101"/>
      <c r="K148" s="1101"/>
      <c r="L148" s="1101" t="n">
        <f aca="false">((L$121-$H$4)/1000)*IF($C$13=0,$L$25,$L$41)*(($C$8/70)^$V$41)*IF($C$13=1,$AE$44,IF($C$13=2,$AF$44,IF($C$13=3,$AG$44,1)))</f>
        <v>885.1435866</v>
      </c>
      <c r="M148" s="1101" t="n">
        <f aca="false">((M$121-$H$4)/1000)*IF($C$13=0,$L$25,$L$41)*(($C$8/70)^$V$41)*IF($C$13=1,$AE$44,IF($C$13=2,$AF$44,IF($C$13=3,$AG$44,1)))</f>
        <v>1011.5926704</v>
      </c>
      <c r="N148" s="1101" t="n">
        <f aca="false">((N$121-$H$4)/1000)*IF($C$13=0,$L$25,$L$41)*(($C$8/70)^$V$41)*IF($C$13=1,$AE$44,IF($C$13=2,$AF$44,IF($C$13=3,$AG$44,1)))</f>
        <v>1138.0417542</v>
      </c>
      <c r="O148" s="1101" t="n">
        <f aca="false">((O$121-$H$4)/1000)*IF($C$13=0,$L$25,$L$41)*(($C$8/70)^$V$41)*IF($C$13=1,$AE$44,IF($C$13=2,$AF$44,IF($C$13=3,$AG$44,1)))</f>
        <v>1264.490838</v>
      </c>
      <c r="P148" s="1101" t="n">
        <f aca="false">((P$121-$H$4)/1000)*IF($C$13=0,$L$25,$L$41)*(($C$8/70)^$V$41)*IF($C$13=1,$AE$44,IF($C$13=2,$AF$44,IF($C$13=3,$AG$44,1)))</f>
        <v>1390.9399218</v>
      </c>
      <c r="Q148" s="1101" t="n">
        <f aca="false">((Q$121-$H$4)/1000)*IF($C$13=0,$L$25,$L$41)*(($C$8/70)^$V$41)*IF($C$13=1,$AE$44,IF($C$13=2,$AF$44,IF($C$13=3,$AG$44,1)))</f>
        <v>1517.3890056</v>
      </c>
      <c r="R148" s="1101" t="n">
        <f aca="false">((R$121-$H$4)/1000)*IF($C$13=0,$L$25,$L$41)*(($C$8/70)^$V$41)*IF($C$13=1,$AE$44,IF($C$13=2,$AF$44,IF($C$13=3,$AG$44,1)))</f>
        <v>1643.8380894</v>
      </c>
      <c r="S148" s="1101" t="n">
        <f aca="false">((S$121-$H$4)/1000)*IF($C$13=0,$L$25,$L$41)*(($C$8/70)^$V$41)*IF($C$13=1,$AE$44,IF($C$13=2,$AF$44,IF($C$13=3,$AG$44,1)))</f>
        <v>1770.2871732</v>
      </c>
      <c r="T148" s="1101" t="n">
        <f aca="false">((T$121-$H$4)/1000)*IF($C$13=0,$L$25,$L$41)*(($C$8/70)^$V$41)*IF($C$13=1,$AE$44,IF($C$13=2,$AF$44,IF($C$13=3,$AG$44,1)))</f>
        <v>1896.736257</v>
      </c>
      <c r="U148" s="1101" t="n">
        <f aca="false">((U$121-$H$4)/1000)*IF($C$13=0,$L$25,$L$41)*(($C$8/70)^$V$41)*IF($C$13=1,$AE$44,IF($C$13=2,$AF$44,IF($C$13=3,$AG$44,1)))</f>
        <v>2023.1853408</v>
      </c>
      <c r="V148" s="1101" t="n">
        <f aca="false">((V$121-$H$4)/1000)*IF($C$13=0,$L$25,$L$41)*(($C$8/70)^$V$41)*IF($C$13=1,$AE$44,IF($C$13=2,$AF$44,IF($C$13=3,$AG$44,1)))</f>
        <v>2149.6344246</v>
      </c>
      <c r="W148" s="1101" t="n">
        <f aca="false">((W$121-$H$4)/1000)*IF($C$13=0,$L$25,$L$41)*(($C$8/70)^$V$41)*IF($C$13=1,$AE$44,IF($C$13=2,$AF$44,IF($C$13=3,$AG$44,1)))</f>
        <v>2276.0835084</v>
      </c>
      <c r="X148" s="1101" t="n">
        <f aca="false">((X$121-$H$4)/1000)*IF($C$13=0,$L$25,$L$41)*(($C$8/70)^$V$41)*IF($C$13=1,$AE$44,IF($C$13=2,$AF$44,IF($C$13=3,$AG$44,1)))</f>
        <v>2402.5325922</v>
      </c>
      <c r="Y148" s="1101" t="n">
        <f aca="false">((Y$121-$H$4)/1000)*IF($C$13=0,$L$25,$L$41)*(($C$8/70)^$V$41)*IF($C$13=1,$AE$44,IF($C$13=2,$AF$44,IF($C$13=3,$AG$44,1)))</f>
        <v>2528.981676</v>
      </c>
      <c r="Z148" s="1101" t="n">
        <f aca="false">((Z$121-$H$4)/1000)*IF($C$13=0,$L$25,$L$41)*(($C$8/70)^$V$41)*IF($C$13=1,$AE$44,IF($C$13=2,$AF$44,IF($C$13=3,$AG$44,1)))</f>
        <v>2655.4307598</v>
      </c>
      <c r="AA148" s="1101" t="n">
        <f aca="false">((AA$121-$H$4)/1000)*IF($C$13=0,$L$25,$L$41)*(($C$8/70)^$V$41)*IF($C$13=1,$AE$44,IF($C$13=2,$AF$44,IF($C$13=3,$AG$44,1)))</f>
        <v>2781.8798436</v>
      </c>
      <c r="AB148" s="1101" t="n">
        <f aca="false">((AB$121-$H$4)/1000)*IF($C$13=0,$L$25,$L$41)*(($C$8/70)^$V$41)*IF($C$13=1,$AE$44,IF($C$13=2,$AF$44,IF($C$13=3,$AG$44,1)))</f>
        <v>2908.3289274</v>
      </c>
      <c r="AC148" s="1101" t="n">
        <f aca="false">((AC$121-$H$4)/1000)*IF($C$13=0,$L$25,$L$41)*(($C$8/70)^$V$41)*IF($C$13=1,$AE$44,IF($C$13=2,$AF$44,IF($C$13=3,$AG$44,1)))</f>
        <v>3034.7780112</v>
      </c>
      <c r="AD148" s="1101" t="n">
        <f aca="false">((AD$121-$H$4)/1000)*IF($C$13=0,$L$25,$L$41)*(($C$8/70)^$V$41)*IF($C$13=1,$AE$44,IF($C$13=2,$AF$44,IF($C$13=3,$AG$44,1)))</f>
        <v>3161.227095</v>
      </c>
      <c r="AE148" s="1101" t="n">
        <f aca="false">((AE$121-$H$4)/1000)*IF($C$13=0,$L$25,$L$41)*(($C$8/70)^$V$41)*IF($C$13=1,$AE$44,IF($C$13=2,$AF$44,IF($C$13=3,$AG$44,1)))</f>
        <v>3287.6761788</v>
      </c>
      <c r="AF148" s="1101" t="n">
        <f aca="false">((AF$121-$H$4)/1000)*IF($C$13=0,$L$25,$L$41)*(($C$8/70)^$V$41)*IF($C$13=1,$AE$44,IF($C$13=2,$AF$44,IF($C$13=3,$AG$44,1)))</f>
        <v>3414.1252626</v>
      </c>
      <c r="AG148" s="1101" t="n">
        <f aca="false">((AG$121-$H$4)/1000)*IF($C$13=0,$L$25,$L$41)*(($C$8/70)^$V$41)*IF($C$13=1,$AE$44,IF($C$13=2,$AF$44,IF($C$13=3,$AG$44,1)))</f>
        <v>3540.5743464</v>
      </c>
      <c r="AH148" s="1101" t="n">
        <f aca="false">((AH$121-$H$4)/1000)*IF($C$13=0,$L$25,$L$41)*(($C$8/70)^$V$41)*IF($C$13=1,$AE$44,IF($C$13=2,$AF$44,IF($C$13=3,$AG$44,1)))</f>
        <v>3667.0234302</v>
      </c>
      <c r="AI148" s="1101" t="n">
        <f aca="false">((AI$121-$H$4)/1000)*IF($C$13=0,$L$25,$L$41)*(($C$8/70)^$V$41)*IF($C$13=1,$AE$44,IF($C$13=2,$AF$44,IF($C$13=3,$AG$44,1)))</f>
        <v>3793.472514</v>
      </c>
      <c r="AJ148" s="1101" t="n">
        <f aca="false">((AJ$121-$H$4)/1000)*IF($C$13=0,$L$25,$L$41)*(($C$8/70)^$V$41)*IF($C$13=1,$AE$44,IF($C$13=2,$AF$44,IF($C$13=3,$AG$44,1)))</f>
        <v>3919.9215978</v>
      </c>
      <c r="AK148" s="1101" t="n">
        <f aca="false">((AK$121-$H$4)/1000)*IF($C$13=0,$L$25,$L$41)*(($C$8/70)^$V$41)*IF($C$13=1,$AE$44,IF($C$13=2,$AF$44,IF($C$13=3,$AG$44,1)))</f>
        <v>4046.3706816</v>
      </c>
      <c r="AL148" s="1101" t="n">
        <f aca="false">((AL$121-$H$4)/1000)*IF($C$13=0,$L$25,$L$41)*(($C$8/70)^$V$41)*IF($C$13=1,$AE$44,IF($C$13=2,$AF$44,IF($C$13=3,$AG$44,1)))</f>
        <v>4172.8197654</v>
      </c>
      <c r="AM148" s="1101" t="n">
        <f aca="false">((AM$121-$H$4)/1000)*IF($C$13=0,$L$25,$L$41)*(($C$8/70)^$V$41)*IF($C$13=1,$AE$44,IF($C$13=2,$AF$44,IF($C$13=3,$AG$44,1)))</f>
        <v>4299.2688492</v>
      </c>
      <c r="AN148" s="1101" t="n">
        <f aca="false">((AN$121-$H$4)/1000)*IF($C$13=0,$L$25,$L$41)*(($C$8/70)^$V$41)*IF($C$13=1,$AE$44,IF($C$13=2,$AF$44,IF($C$13=3,$AG$44,1)))</f>
        <v>4425.717933</v>
      </c>
      <c r="AO148" s="1101" t="n">
        <f aca="false">((AO$121-$H$4)/1000)*IF($C$13=0,$L$25,$L$41)*(($C$8/70)^$V$41)*IF($C$13=1,$AE$44,IF($C$13=2,$AF$44,IF($C$13=3,$AG$44,1)))</f>
        <v>4552.1670168</v>
      </c>
      <c r="AP148" s="1101" t="n">
        <f aca="false">((AP$121-$H$4)/1000)*IF($C$13=0,$L$25,$L$41)*(($C$8/70)^$V$41)*IF($C$13=1,$AE$44,IF($C$13=2,$AF$44,IF($C$13=3,$AG$44,1)))</f>
        <v>4678.6161006</v>
      </c>
      <c r="AQ148" s="1101" t="n">
        <f aca="false">((AQ$121-$H$4)/1000)*IF($C$13=0,$L$25,$L$41)*(($C$8/70)^$V$41)*IF($C$13=1,$AE$44,IF($C$13=2,$AF$44,IF($C$13=3,$AG$44,1)))</f>
        <v>4805.0651844</v>
      </c>
      <c r="AR148" s="1101" t="n">
        <f aca="false">((AR$121-$H$4)/1000)*IF($C$13=0,$L$25,$L$41)*(($C$8/70)^$V$41)*IF($C$13=1,$AE$44,IF($C$13=2,$AF$44,IF($C$13=3,$AG$44,1)))</f>
        <v>4931.5142682</v>
      </c>
      <c r="AS148" s="1101" t="n">
        <f aca="false">((AS$121-$H$4)/1000)*IF($C$13=0,$L$25,$L$41)*(($C$8/70)^$V$41)*IF($C$13=1,$AE$44,IF($C$13=2,$AF$44,IF($C$13=3,$AG$44,1)))</f>
        <v>5057.963352</v>
      </c>
      <c r="AT148" s="1101" t="n">
        <f aca="false">((AT$121-$H$4)/1000)*IF($C$13=0,$L$25,$L$41)*(($C$8/70)^$V$41)*IF($C$13=1,$AE$44,IF($C$13=2,$AF$44,IF($C$13=3,$AG$44,1)))</f>
        <v>5184.4124358</v>
      </c>
      <c r="AU148" s="1101" t="n">
        <f aca="false">((AU$121-$H$4)/1000)*IF($C$13=0,$L$25,$L$41)*(($C$8/70)^$V$41)*IF($C$13=1,$AE$44,IF($C$13=2,$AF$44,IF($C$13=3,$AG$44,1)))</f>
        <v>5310.8615196</v>
      </c>
      <c r="AV148" s="1101" t="n">
        <f aca="false">((AV$121-$H$4)/1000)*IF($C$13=0,$L$25,$L$41)*(($C$8/70)^$V$41)*IF($C$13=1,$AE$44,IF($C$13=2,$AF$44,IF($C$13=3,$AG$44,1)))</f>
        <v>5437.3106034</v>
      </c>
      <c r="AW148" s="1101" t="n">
        <f aca="false">((AW$121-$H$4)/1000)*IF($C$13=0,$L$25,$L$41)*(($C$8/70)^$V$41)*IF($C$13=1,$AE$44,IF($C$13=2,$AF$44,IF($C$13=3,$AG$44,1)))</f>
        <v>5563.7596872</v>
      </c>
      <c r="AX148" s="1101" t="n">
        <f aca="false">((AX$121-$H$4)/1000)*IF($C$13=0,$L$25,$L$41)*(($C$8/70)^$V$41)*IF($C$13=1,$AE$44,IF($C$13=2,$AF$44,IF($C$13=3,$AG$44,1)))</f>
        <v>5690.208771</v>
      </c>
      <c r="AY148" s="1101" t="n">
        <f aca="false">((AY$121-$H$4)/1000)*IF($C$13=0,$L$25,$L$41)*(($C$8/70)^$V$41)*IF($C$13=1,$AE$44,IF($C$13=2,$AF$44,IF($C$13=3,$AG$44,1)))</f>
        <v>5816.6578548</v>
      </c>
      <c r="AZ148" s="1101" t="n">
        <f aca="false">((AZ$121-$H$4)/1000)*IF($C$13=0,$L$25,$L$41)*(($C$8/70)^$V$41)*IF($C$13=1,$AE$44,IF($C$13=2,$AF$44,IF($C$13=3,$AG$44,1)))</f>
        <v>5943.1069386</v>
      </c>
      <c r="BA148" s="1101" t="n">
        <f aca="false">((BA$121-$H$4)/1000)*IF($C$13=0,$L$25,$L$41)*(($C$8/70)^$V$41)*IF($C$13=1,$AE$44,IF($C$13=2,$AF$44,IF($C$13=3,$AG$44,1)))</f>
        <v>6069.5560224</v>
      </c>
      <c r="BB148" s="1101" t="n">
        <f aca="false">((BB$121-$H$4)/1000)*IF($C$13=0,$L$25,$L$41)*(($C$8/70)^$V$41)*IF($C$13=1,$AE$44,IF($C$13=2,$AF$44,IF($C$13=3,$AG$44,1)))</f>
        <v>6196.0051062</v>
      </c>
      <c r="BC148" s="1101" t="n">
        <f aca="false">((BC$121-$H$4)/1000)*IF($C$13=0,$L$25,$L$41)*(($C$8/70)^$V$41)*IF($C$13=1,$AE$44,IF($C$13=2,$AF$44,IF($C$13=3,$AG$44,1)))</f>
        <v>6322.45419</v>
      </c>
      <c r="BD148" s="1101" t="n">
        <f aca="false">((BD$121-$H$4)/1000)*IF($C$13=0,$L$25,$L$41)*(($C$8/70)^$V$41)*IF($C$13=1,$AE$44,IF($C$13=2,$AF$44,IF($C$13=3,$AG$44,1)))</f>
        <v>6448.9032738</v>
      </c>
      <c r="BE148" s="1101" t="n">
        <f aca="false">((BE$121-$H$4)/1000)*IF($C$13=0,$L$25,$L$41)*(($C$8/70)^$V$41)*IF($C$13=1,$AE$44,IF($C$13=2,$AF$44,IF($C$13=3,$AG$44,1)))</f>
        <v>6575.3523576</v>
      </c>
      <c r="BF148" s="1101" t="n">
        <f aca="false">((BF$121-$H$4)/1000)*IF($C$13=0,$L$25,$L$41)*(($C$8/70)^$V$41)*IF($C$13=1,$AE$44,IF($C$13=2,$AF$44,IF($C$13=3,$AG$44,1)))</f>
        <v>6701.8014414</v>
      </c>
      <c r="BG148" s="1"/>
      <c r="BH148" s="1"/>
    </row>
    <row r="149" customFormat="false" ht="15" hidden="false" customHeight="false" outlineLevel="0" collapsed="false">
      <c r="A149" s="1041"/>
      <c r="B149" s="1099" t="s">
        <v>439</v>
      </c>
      <c r="C149" s="1099"/>
      <c r="D149" s="1100"/>
      <c r="E149" s="1100"/>
      <c r="F149" s="1100"/>
      <c r="G149" s="1100"/>
      <c r="H149" s="1100"/>
      <c r="I149" s="1100"/>
      <c r="J149" s="1101"/>
      <c r="K149" s="1101"/>
      <c r="L149" s="1101" t="n">
        <f aca="false">((L$121-$H$4)/1000)*IF($C$13=0,$M$25,$M$41)*(($C$8/70)^$W$41)*IF($C$13=1,$AE$42,IF($C$13=2,$AF$42,IF($C$13=3,$AG$42,1)))</f>
        <v>1981.9441551</v>
      </c>
      <c r="M149" s="1101" t="n">
        <f aca="false">((M$121-$H$4)/1000)*IF($C$13=0,$M$25,$M$41)*(($C$8/70)^$W$41)*IF($C$13=1,$AE$42,IF($C$13=2,$AF$42,IF($C$13=3,$AG$42,1)))</f>
        <v>2265.0790344</v>
      </c>
      <c r="N149" s="1101" t="n">
        <f aca="false">((N$121-$H$4)/1000)*IF($C$13=0,$M$25,$M$41)*(($C$8/70)^$W$41)*IF($C$13=1,$AE$42,IF($C$13=2,$AF$42,IF($C$13=3,$AG$42,1)))</f>
        <v>2548.2139137</v>
      </c>
      <c r="O149" s="1101" t="n">
        <f aca="false">((O$121-$H$4)/1000)*IF($C$13=0,$M$25,$M$41)*(($C$8/70)^$W$41)*IF($C$13=1,$AE$42,IF($C$13=2,$AF$42,IF($C$13=3,$AG$42,1)))</f>
        <v>2831.348793</v>
      </c>
      <c r="P149" s="1101" t="n">
        <f aca="false">((P$121-$H$4)/1000)*IF($C$13=0,$M$25,$M$41)*(($C$8/70)^$W$41)*IF($C$13=1,$AE$42,IF($C$13=2,$AF$42,IF($C$13=3,$AG$42,1)))</f>
        <v>3114.4836723</v>
      </c>
      <c r="Q149" s="1101" t="n">
        <f aca="false">((Q$121-$H$4)/1000)*IF($C$13=0,$M$25,$M$41)*(($C$8/70)^$W$41)*IF($C$13=1,$AE$42,IF($C$13=2,$AF$42,IF($C$13=3,$AG$42,1)))</f>
        <v>3397.6185516</v>
      </c>
      <c r="R149" s="1101" t="n">
        <f aca="false">((R$121-$H$4)/1000)*IF($C$13=0,$M$25,$M$41)*(($C$8/70)^$W$41)*IF($C$13=1,$AE$42,IF($C$13=2,$AF$42,IF($C$13=3,$AG$42,1)))</f>
        <v>3680.7534309</v>
      </c>
      <c r="S149" s="1101" t="n">
        <f aca="false">((S$121-$H$4)/1000)*IF($C$13=0,$M$25,$M$41)*(($C$8/70)^$W$41)*IF($C$13=1,$AE$42,IF($C$13=2,$AF$42,IF($C$13=3,$AG$42,1)))</f>
        <v>3963.8883102</v>
      </c>
      <c r="T149" s="1101" t="n">
        <f aca="false">((T$121-$H$4)/1000)*IF($C$13=0,$M$25,$M$41)*(($C$8/70)^$W$41)*IF($C$13=1,$AE$42,IF($C$13=2,$AF$42,IF($C$13=3,$AG$42,1)))</f>
        <v>4247.0231895</v>
      </c>
      <c r="U149" s="1101" t="n">
        <f aca="false">((U$121-$H$4)/1000)*IF($C$13=0,$M$25,$M$41)*(($C$8/70)^$W$41)*IF($C$13=1,$AE$42,IF($C$13=2,$AF$42,IF($C$13=3,$AG$42,1)))</f>
        <v>4530.1580688</v>
      </c>
      <c r="V149" s="1101" t="n">
        <f aca="false">((V$121-$H$4)/1000)*IF($C$13=0,$M$25,$M$41)*(($C$8/70)^$W$41)*IF($C$13=1,$AE$42,IF($C$13=2,$AF$42,IF($C$13=3,$AG$42,1)))</f>
        <v>4813.2929481</v>
      </c>
      <c r="W149" s="1101" t="n">
        <f aca="false">((W$121-$H$4)/1000)*IF($C$13=0,$M$25,$M$41)*(($C$8/70)^$W$41)*IF($C$13=1,$AE$42,IF($C$13=2,$AF$42,IF($C$13=3,$AG$42,1)))</f>
        <v>5096.4278274</v>
      </c>
      <c r="X149" s="1101" t="n">
        <f aca="false">((X$121-$H$4)/1000)*IF($C$13=0,$M$25,$M$41)*(($C$8/70)^$W$41)*IF($C$13=1,$AE$42,IF($C$13=2,$AF$42,IF($C$13=3,$AG$42,1)))</f>
        <v>5379.5627067</v>
      </c>
      <c r="Y149" s="1101" t="n">
        <f aca="false">((Y$121-$H$4)/1000)*IF($C$13=0,$M$25,$M$41)*(($C$8/70)^$W$41)*IF($C$13=1,$AE$42,IF($C$13=2,$AF$42,IF($C$13=3,$AG$42,1)))</f>
        <v>5662.697586</v>
      </c>
      <c r="Z149" s="1101" t="n">
        <f aca="false">((Z$121-$H$4)/1000)*IF($C$13=0,$M$25,$M$41)*(($C$8/70)^$W$41)*IF($C$13=1,$AE$42,IF($C$13=2,$AF$42,IF($C$13=3,$AG$42,1)))</f>
        <v>5945.8324653</v>
      </c>
      <c r="AA149" s="1101" t="n">
        <f aca="false">((AA$121-$H$4)/1000)*IF($C$13=0,$M$25,$M$41)*(($C$8/70)^$W$41)*IF($C$13=1,$AE$42,IF($C$13=2,$AF$42,IF($C$13=3,$AG$42,1)))</f>
        <v>6228.9673446</v>
      </c>
      <c r="AB149" s="1101" t="n">
        <f aca="false">((AB$121-$H$4)/1000)*IF($C$13=0,$M$25,$M$41)*(($C$8/70)^$W$41)*IF($C$13=1,$AE$42,IF($C$13=2,$AF$42,IF($C$13=3,$AG$42,1)))</f>
        <v>6512.1022239</v>
      </c>
      <c r="AC149" s="1101" t="n">
        <f aca="false">((AC$121-$H$4)/1000)*IF($C$13=0,$M$25,$M$41)*(($C$8/70)^$W$41)*IF($C$13=1,$AE$42,IF($C$13=2,$AF$42,IF($C$13=3,$AG$42,1)))</f>
        <v>6795.2371032</v>
      </c>
      <c r="AD149" s="1101" t="n">
        <f aca="false">((AD$121-$H$4)/1000)*IF($C$13=0,$M$25,$M$41)*(($C$8/70)^$W$41)*IF($C$13=1,$AE$42,IF($C$13=2,$AF$42,IF($C$13=3,$AG$42,1)))</f>
        <v>7078.3719825</v>
      </c>
      <c r="AE149" s="1101" t="n">
        <f aca="false">((AE$121-$H$4)/1000)*IF($C$13=0,$M$25,$M$41)*(($C$8/70)^$W$41)*IF($C$13=1,$AE$42,IF($C$13=2,$AF$42,IF($C$13=3,$AG$42,1)))</f>
        <v>7361.5068618</v>
      </c>
      <c r="AF149" s="1101" t="n">
        <f aca="false">((AF$121-$H$4)/1000)*IF($C$13=0,$M$25,$M$41)*(($C$8/70)^$W$41)*IF($C$13=1,$AE$42,IF($C$13=2,$AF$42,IF($C$13=3,$AG$42,1)))</f>
        <v>7644.6417411</v>
      </c>
      <c r="AG149" s="1101" t="n">
        <f aca="false">((AG$121-$H$4)/1000)*IF($C$13=0,$M$25,$M$41)*(($C$8/70)^$W$41)*IF($C$13=1,$AE$42,IF($C$13=2,$AF$42,IF($C$13=3,$AG$42,1)))</f>
        <v>7927.7766204</v>
      </c>
      <c r="AH149" s="1101" t="n">
        <f aca="false">((AH$121-$H$4)/1000)*IF($C$13=0,$M$25,$M$41)*(($C$8/70)^$W$41)*IF($C$13=1,$AE$42,IF($C$13=2,$AF$42,IF($C$13=3,$AG$42,1)))</f>
        <v>8210.9114997</v>
      </c>
      <c r="AI149" s="1101" t="n">
        <f aca="false">((AI$121-$H$4)/1000)*IF($C$13=0,$M$25,$M$41)*(($C$8/70)^$W$41)*IF($C$13=1,$AE$42,IF($C$13=2,$AF$42,IF($C$13=3,$AG$42,1)))</f>
        <v>8494.046379</v>
      </c>
      <c r="AJ149" s="1101" t="n">
        <f aca="false">((AJ$121-$H$4)/1000)*IF($C$13=0,$M$25,$M$41)*(($C$8/70)^$W$41)*IF($C$13=1,$AE$42,IF($C$13=2,$AF$42,IF($C$13=3,$AG$42,1)))</f>
        <v>8777.1812583</v>
      </c>
      <c r="AK149" s="1101" t="n">
        <f aca="false">((AK$121-$H$4)/1000)*IF($C$13=0,$M$25,$M$41)*(($C$8/70)^$W$41)*IF($C$13=1,$AE$42,IF($C$13=2,$AF$42,IF($C$13=3,$AG$42,1)))</f>
        <v>9060.3161376</v>
      </c>
      <c r="AL149" s="1101" t="n">
        <f aca="false">((AL$121-$H$4)/1000)*IF($C$13=0,$M$25,$M$41)*(($C$8/70)^$W$41)*IF($C$13=1,$AE$42,IF($C$13=2,$AF$42,IF($C$13=3,$AG$42,1)))</f>
        <v>9343.4510169</v>
      </c>
      <c r="AM149" s="1101" t="n">
        <f aca="false">((AM$121-$H$4)/1000)*IF($C$13=0,$M$25,$M$41)*(($C$8/70)^$W$41)*IF($C$13=1,$AE$42,IF($C$13=2,$AF$42,IF($C$13=3,$AG$42,1)))</f>
        <v>9626.5858962</v>
      </c>
      <c r="AN149" s="1101" t="n">
        <f aca="false">((AN$121-$H$4)/1000)*IF($C$13=0,$M$25,$M$41)*(($C$8/70)^$W$41)*IF($C$13=1,$AE$42,IF($C$13=2,$AF$42,IF($C$13=3,$AG$42,1)))</f>
        <v>9909.7207755</v>
      </c>
      <c r="AO149" s="1101" t="n">
        <f aca="false">((AO$121-$H$4)/1000)*IF($C$13=0,$M$25,$M$41)*(($C$8/70)^$W$41)*IF($C$13=1,$AE$42,IF($C$13=2,$AF$42,IF($C$13=3,$AG$42,1)))</f>
        <v>10192.8556548</v>
      </c>
      <c r="AP149" s="1101" t="n">
        <f aca="false">((AP$121-$H$4)/1000)*IF($C$13=0,$M$25,$M$41)*(($C$8/70)^$W$41)*IF($C$13=1,$AE$42,IF($C$13=2,$AF$42,IF($C$13=3,$AG$42,1)))</f>
        <v>10475.9905341</v>
      </c>
      <c r="AQ149" s="1101" t="n">
        <f aca="false">((AQ$121-$H$4)/1000)*IF($C$13=0,$M$25,$M$41)*(($C$8/70)^$W$41)*IF($C$13=1,$AE$42,IF($C$13=2,$AF$42,IF($C$13=3,$AG$42,1)))</f>
        <v>10759.1254134</v>
      </c>
      <c r="AR149" s="1101" t="n">
        <f aca="false">((AR$121-$H$4)/1000)*IF($C$13=0,$M$25,$M$41)*(($C$8/70)^$W$41)*IF($C$13=1,$AE$42,IF($C$13=2,$AF$42,IF($C$13=3,$AG$42,1)))</f>
        <v>11042.2602927</v>
      </c>
      <c r="AS149" s="1101" t="n">
        <f aca="false">((AS$121-$H$4)/1000)*IF($C$13=0,$M$25,$M$41)*(($C$8/70)^$W$41)*IF($C$13=1,$AE$42,IF($C$13=2,$AF$42,IF($C$13=3,$AG$42,1)))</f>
        <v>11325.395172</v>
      </c>
      <c r="AT149" s="1101" t="n">
        <f aca="false">((AT$121-$H$4)/1000)*IF($C$13=0,$M$25,$M$41)*(($C$8/70)^$W$41)*IF($C$13=1,$AE$42,IF($C$13=2,$AF$42,IF($C$13=3,$AG$42,1)))</f>
        <v>11608.5300513</v>
      </c>
      <c r="AU149" s="1101" t="n">
        <f aca="false">((AU$121-$H$4)/1000)*IF($C$13=0,$M$25,$M$41)*(($C$8/70)^$W$41)*IF($C$13=1,$AE$42,IF($C$13=2,$AF$42,IF($C$13=3,$AG$42,1)))</f>
        <v>11891.6649306</v>
      </c>
      <c r="AV149" s="1101" t="n">
        <f aca="false">((AV$121-$H$4)/1000)*IF($C$13=0,$M$25,$M$41)*(($C$8/70)^$W$41)*IF($C$13=1,$AE$42,IF($C$13=2,$AF$42,IF($C$13=3,$AG$42,1)))</f>
        <v>12174.7998099</v>
      </c>
      <c r="AW149" s="1101" t="n">
        <f aca="false">((AW$121-$H$4)/1000)*IF($C$13=0,$M$25,$M$41)*(($C$8/70)^$W$41)*IF($C$13=1,$AE$42,IF($C$13=2,$AF$42,IF($C$13=3,$AG$42,1)))</f>
        <v>12457.9346892</v>
      </c>
      <c r="AX149" s="1101" t="n">
        <f aca="false">((AX$121-$H$4)/1000)*IF($C$13=0,$M$25,$M$41)*(($C$8/70)^$W$41)*IF($C$13=1,$AE$42,IF($C$13=2,$AF$42,IF($C$13=3,$AG$42,1)))</f>
        <v>12741.0695685</v>
      </c>
      <c r="AY149" s="1101" t="n">
        <f aca="false">((AY$121-$H$4)/1000)*IF($C$13=0,$M$25,$M$41)*(($C$8/70)^$W$41)*IF($C$13=1,$AE$42,IF($C$13=2,$AF$42,IF($C$13=3,$AG$42,1)))</f>
        <v>13024.2044478</v>
      </c>
      <c r="AZ149" s="1101" t="n">
        <f aca="false">((AZ$121-$H$4)/1000)*IF($C$13=0,$M$25,$M$41)*(($C$8/70)^$W$41)*IF($C$13=1,$AE$42,IF($C$13=2,$AF$42,IF($C$13=3,$AG$42,1)))</f>
        <v>13307.3393271</v>
      </c>
      <c r="BA149" s="1101" t="n">
        <f aca="false">((BA$121-$H$4)/1000)*IF($C$13=0,$M$25,$M$41)*(($C$8/70)^$W$41)*IF($C$13=1,$AE$42,IF($C$13=2,$AF$42,IF($C$13=3,$AG$42,1)))</f>
        <v>13590.4742064</v>
      </c>
      <c r="BB149" s="1101" t="n">
        <f aca="false">((BB$121-$H$4)/1000)*IF($C$13=0,$M$25,$M$41)*(($C$8/70)^$W$41)*IF($C$13=1,$AE$42,IF($C$13=2,$AF$42,IF($C$13=3,$AG$42,1)))</f>
        <v>13873.6090857</v>
      </c>
      <c r="BC149" s="1101" t="n">
        <f aca="false">((BC$121-$H$4)/1000)*IF($C$13=0,$M$25,$M$41)*(($C$8/70)^$W$41)*IF($C$13=1,$AE$42,IF($C$13=2,$AF$42,IF($C$13=3,$AG$42,1)))</f>
        <v>14156.743965</v>
      </c>
      <c r="BD149" s="1101" t="n">
        <f aca="false">((BD$121-$H$4)/1000)*IF($C$13=0,$M$25,$M$41)*(($C$8/70)^$W$41)*IF($C$13=1,$AE$42,IF($C$13=2,$AF$42,IF($C$13=3,$AG$42,1)))</f>
        <v>14439.8788443</v>
      </c>
      <c r="BE149" s="1101" t="n">
        <f aca="false">((BE$121-$H$4)/1000)*IF($C$13=0,$M$25,$M$41)*(($C$8/70)^$W$41)*IF($C$13=1,$AE$42,IF($C$13=2,$AF$42,IF($C$13=3,$AG$42,1)))</f>
        <v>14723.0137236</v>
      </c>
      <c r="BF149" s="1101" t="n">
        <f aca="false">((BF$121-$H$4)/1000)*IF($C$13=0,$M$25,$M$41)*(($C$8/70)^$W$41)*IF($C$13=1,$AE$42,IF($C$13=2,$AF$42,IF($C$13=3,$AG$42,1)))</f>
        <v>15006.1486029</v>
      </c>
      <c r="BG149" s="1"/>
      <c r="BH149" s="1"/>
    </row>
    <row r="150" customFormat="false" ht="15" hidden="false" customHeight="false" outlineLevel="0" collapsed="false">
      <c r="A150" s="1041"/>
      <c r="B150" s="1099" t="s">
        <v>440</v>
      </c>
      <c r="C150" s="1099"/>
      <c r="D150" s="1100"/>
      <c r="E150" s="1100"/>
      <c r="F150" s="1100"/>
      <c r="G150" s="1100"/>
      <c r="H150" s="1100"/>
      <c r="I150" s="1100"/>
      <c r="J150" s="1101"/>
      <c r="K150" s="1101"/>
      <c r="L150" s="1101" t="n">
        <f aca="false">((L$121-$H$4)/1000)*IF($C$13=0,$O$25,($O$41*1.1))*(($C$8/70)^$Y$41)*IF($C$13=1,$AE$45,IF($C$13=2,$AF$45,IF($C$13=3,$AG$45,1)))</f>
        <v>2122.60955907</v>
      </c>
      <c r="M150" s="1101" t="n">
        <f aca="false">((M$121-$H$4)/1000)*IF($C$13=0,$O$25,($O$41*1.1))*(($C$8/70)^$Y$41)*IF($C$13=1,$AE$45,IF($C$13=2,$AF$45,IF($C$13=3,$AG$45,1)))</f>
        <v>2425.83949608</v>
      </c>
      <c r="N150" s="1101" t="n">
        <f aca="false">((N$121-$H$4)/1000)*IF($C$13=0,$O$25,($O$41*1.1))*(($C$8/70)^$Y$41)*IF($C$13=1,$AE$45,IF($C$13=2,$AF$45,IF($C$13=3,$AG$45,1)))</f>
        <v>2729.06943309</v>
      </c>
      <c r="O150" s="1101" t="n">
        <f aca="false">((O$121-$H$4)/1000)*IF($C$13=0,$O$25,($O$41*1.1))*(($C$8/70)^$Y$41)*IF($C$13=1,$AE$45,IF($C$13=2,$AF$45,IF($C$13=3,$AG$45,1)))</f>
        <v>3032.2993701</v>
      </c>
      <c r="P150" s="1101" t="n">
        <f aca="false">((P$121-$H$4)/1000)*IF($C$13=0,$O$25,($O$41*1.1))*(($C$8/70)^$Y$41)*IF($C$13=1,$AE$45,IF($C$13=2,$AF$45,IF($C$13=3,$AG$45,1)))</f>
        <v>3335.52930711</v>
      </c>
      <c r="Q150" s="1101" t="n">
        <f aca="false">((Q$121-$H$4)/1000)*IF($C$13=0,$O$25,($O$41*1.1))*(($C$8/70)^$Y$41)*IF($C$13=1,$AE$45,IF($C$13=2,$AF$45,IF($C$13=3,$AG$45,1)))</f>
        <v>3638.75924412</v>
      </c>
      <c r="R150" s="1101" t="n">
        <f aca="false">((R$121-$H$4)/1000)*IF($C$13=0,$O$25,($O$41*1.1))*(($C$8/70)^$Y$41)*IF($C$13=1,$AE$45,IF($C$13=2,$AF$45,IF($C$13=3,$AG$45,1)))</f>
        <v>3941.98918113</v>
      </c>
      <c r="S150" s="1101" t="n">
        <f aca="false">((S$121-$H$4)/1000)*IF($C$13=0,$O$25,($O$41*1.1))*(($C$8/70)^$Y$41)*IF($C$13=1,$AE$45,IF($C$13=2,$AF$45,IF($C$13=3,$AG$45,1)))</f>
        <v>4245.21911814</v>
      </c>
      <c r="T150" s="1101" t="n">
        <f aca="false">((T$121-$H$4)/1000)*IF($C$13=0,$O$25,($O$41*1.1))*(($C$8/70)^$Y$41)*IF($C$13=1,$AE$45,IF($C$13=2,$AF$45,IF($C$13=3,$AG$45,1)))</f>
        <v>4548.44905515</v>
      </c>
      <c r="U150" s="1101" t="n">
        <f aca="false">((U$121-$H$4)/1000)*IF($C$13=0,$O$25,($O$41*1.1))*(($C$8/70)^$Y$41)*IF($C$13=1,$AE$45,IF($C$13=2,$AF$45,IF($C$13=3,$AG$45,1)))</f>
        <v>4851.67899216</v>
      </c>
      <c r="V150" s="1101" t="n">
        <f aca="false">((V$121-$H$4)/1000)*IF($C$13=0,$O$25,($O$41*1.1))*(($C$8/70)^$Y$41)*IF($C$13=1,$AE$45,IF($C$13=2,$AF$45,IF($C$13=3,$AG$45,1)))</f>
        <v>5154.90892917</v>
      </c>
      <c r="W150" s="1101" t="n">
        <f aca="false">((W$121-$H$4)/1000)*IF($C$13=0,$O$25,($O$41*1.1))*(($C$8/70)^$Y$41)*IF($C$13=1,$AE$45,IF($C$13=2,$AF$45,IF($C$13=3,$AG$45,1)))</f>
        <v>5458.13886618</v>
      </c>
      <c r="X150" s="1101" t="n">
        <f aca="false">((X$121-$H$4)/1000)*IF($C$13=0,$O$25,($O$41*1.1))*(($C$8/70)^$Y$41)*IF($C$13=1,$AE$45,IF($C$13=2,$AF$45,IF($C$13=3,$AG$45,1)))</f>
        <v>5761.36880319</v>
      </c>
      <c r="Y150" s="1101" t="n">
        <f aca="false">((Y$121-$H$4)/1000)*IF($C$13=0,$O$25,($O$41*1.1))*(($C$8/70)^$Y$41)*IF($C$13=1,$AE$45,IF($C$13=2,$AF$45,IF($C$13=3,$AG$45,1)))</f>
        <v>6064.5987402</v>
      </c>
      <c r="Z150" s="1101" t="n">
        <f aca="false">((Z$121-$H$4)/1000)*IF($C$13=0,$O$25,($O$41*1.1))*(($C$8/70)^$Y$41)*IF($C$13=1,$AE$45,IF($C$13=2,$AF$45,IF($C$13=3,$AG$45,1)))</f>
        <v>6367.82867721</v>
      </c>
      <c r="AA150" s="1101" t="n">
        <f aca="false">((AA$121-$H$4)/1000)*IF($C$13=0,$O$25,($O$41*1.1))*(($C$8/70)^$Y$41)*IF($C$13=1,$AE$45,IF($C$13=2,$AF$45,IF($C$13=3,$AG$45,1)))</f>
        <v>6671.05861422</v>
      </c>
      <c r="AB150" s="1101" t="n">
        <f aca="false">((AB$121-$H$4)/1000)*IF($C$13=0,$O$25,($O$41*1.1))*(($C$8/70)^$Y$41)*IF($C$13=1,$AE$45,IF($C$13=2,$AF$45,IF($C$13=3,$AG$45,1)))</f>
        <v>6974.28855123</v>
      </c>
      <c r="AC150" s="1101" t="n">
        <f aca="false">((AC$121-$H$4)/1000)*IF($C$13=0,$O$25,($O$41*1.1))*(($C$8/70)^$Y$41)*IF($C$13=1,$AE$45,IF($C$13=2,$AF$45,IF($C$13=3,$AG$45,1)))</f>
        <v>7277.51848824</v>
      </c>
      <c r="AD150" s="1101" t="n">
        <f aca="false">((AD$121-$H$4)/1000)*IF($C$13=0,$O$25,($O$41*1.1))*(($C$8/70)^$Y$41)*IF($C$13=1,$AE$45,IF($C$13=2,$AF$45,IF($C$13=3,$AG$45,1)))</f>
        <v>7580.74842525</v>
      </c>
      <c r="AE150" s="1101" t="n">
        <f aca="false">((AE$121-$H$4)/1000)*IF($C$13=0,$O$25,($O$41*1.1))*(($C$8/70)^$Y$41)*IF($C$13=1,$AE$45,IF($C$13=2,$AF$45,IF($C$13=3,$AG$45,1)))</f>
        <v>7883.97836226</v>
      </c>
      <c r="AF150" s="1101" t="n">
        <f aca="false">((AF$121-$H$4)/1000)*IF($C$13=0,$O$25,($O$41*1.1))*(($C$8/70)^$Y$41)*IF($C$13=1,$AE$45,IF($C$13=2,$AF$45,IF($C$13=3,$AG$45,1)))</f>
        <v>8187.20829927</v>
      </c>
      <c r="AG150" s="1101" t="n">
        <f aca="false">((AG$121-$H$4)/1000)*IF($C$13=0,$O$25,($O$41*1.1))*(($C$8/70)^$Y$41)*IF($C$13=1,$AE$45,IF($C$13=2,$AF$45,IF($C$13=3,$AG$45,1)))</f>
        <v>8490.43823628</v>
      </c>
      <c r="AH150" s="1101" t="n">
        <f aca="false">((AH$121-$H$4)/1000)*IF($C$13=0,$O$25,($O$41*1.1))*(($C$8/70)^$Y$41)*IF($C$13=1,$AE$45,IF($C$13=2,$AF$45,IF($C$13=3,$AG$45,1)))</f>
        <v>8793.66817329</v>
      </c>
      <c r="AI150" s="1101" t="n">
        <f aca="false">((AI$121-$H$4)/1000)*IF($C$13=0,$O$25,($O$41*1.1))*(($C$8/70)^$Y$41)*IF($C$13=1,$AE$45,IF($C$13=2,$AF$45,IF($C$13=3,$AG$45,1)))</f>
        <v>9096.8981103</v>
      </c>
      <c r="AJ150" s="1101" t="n">
        <f aca="false">((AJ$121-$H$4)/1000)*IF($C$13=0,$O$25,($O$41*1.1))*(($C$8/70)^$Y$41)*IF($C$13=1,$AE$45,IF($C$13=2,$AF$45,IF($C$13=3,$AG$45,1)))</f>
        <v>9400.12804731</v>
      </c>
      <c r="AK150" s="1101" t="n">
        <f aca="false">((AK$121-$H$4)/1000)*IF($C$13=0,$O$25,($O$41*1.1))*(($C$8/70)^$Y$41)*IF($C$13=1,$AE$45,IF($C$13=2,$AF$45,IF($C$13=3,$AG$45,1)))</f>
        <v>9703.35798432</v>
      </c>
      <c r="AL150" s="1101" t="n">
        <f aca="false">((AL$121-$H$4)/1000)*IF($C$13=0,$O$25,($O$41*1.1))*(($C$8/70)^$Y$41)*IF($C$13=1,$AE$45,IF($C$13=2,$AF$45,IF($C$13=3,$AG$45,1)))</f>
        <v>10006.58792133</v>
      </c>
      <c r="AM150" s="1101" t="n">
        <f aca="false">((AM$121-$H$4)/1000)*IF($C$13=0,$O$25,($O$41*1.1))*(($C$8/70)^$Y$41)*IF($C$13=1,$AE$45,IF($C$13=2,$AF$45,IF($C$13=3,$AG$45,1)))</f>
        <v>10309.81785834</v>
      </c>
      <c r="AN150" s="1101" t="n">
        <f aca="false">((AN$121-$H$4)/1000)*IF($C$13=0,$O$25,($O$41*1.1))*(($C$8/70)^$Y$41)*IF($C$13=1,$AE$45,IF($C$13=2,$AF$45,IF($C$13=3,$AG$45,1)))</f>
        <v>10613.04779535</v>
      </c>
      <c r="AO150" s="1101" t="n">
        <f aca="false">((AO$121-$H$4)/1000)*IF($C$13=0,$O$25,($O$41*1.1))*(($C$8/70)^$Y$41)*IF($C$13=1,$AE$45,IF($C$13=2,$AF$45,IF($C$13=3,$AG$45,1)))</f>
        <v>10916.27773236</v>
      </c>
      <c r="AP150" s="1101" t="n">
        <f aca="false">((AP$121-$H$4)/1000)*IF($C$13=0,$O$25,($O$41*1.1))*(($C$8/70)^$Y$41)*IF($C$13=1,$AE$45,IF($C$13=2,$AF$45,IF($C$13=3,$AG$45,1)))</f>
        <v>11219.50766937</v>
      </c>
      <c r="AQ150" s="1101" t="n">
        <f aca="false">((AQ$121-$H$4)/1000)*IF($C$13=0,$O$25,($O$41*1.1))*(($C$8/70)^$Y$41)*IF($C$13=1,$AE$45,IF($C$13=2,$AF$45,IF($C$13=3,$AG$45,1)))</f>
        <v>11522.73760638</v>
      </c>
      <c r="AR150" s="1101" t="n">
        <f aca="false">((AR$121-$H$4)/1000)*IF($C$13=0,$O$25,($O$41*1.1))*(($C$8/70)^$Y$41)*IF($C$13=1,$AE$45,IF($C$13=2,$AF$45,IF($C$13=3,$AG$45,1)))</f>
        <v>11825.96754339</v>
      </c>
      <c r="AS150" s="1101" t="n">
        <f aca="false">((AS$121-$H$4)/1000)*IF($C$13=0,$O$25,($O$41*1.1))*(($C$8/70)^$Y$41)*IF($C$13=1,$AE$45,IF($C$13=2,$AF$45,IF($C$13=3,$AG$45,1)))</f>
        <v>12129.1974804</v>
      </c>
      <c r="AT150" s="1101" t="n">
        <f aca="false">((AT$121-$H$4)/1000)*IF($C$13=0,$O$25,($O$41*1.1))*(($C$8/70)^$Y$41)*IF($C$13=1,$AE$45,IF($C$13=2,$AF$45,IF($C$13=3,$AG$45,1)))</f>
        <v>12432.42741741</v>
      </c>
      <c r="AU150" s="1101" t="n">
        <f aca="false">((AU$121-$H$4)/1000)*IF($C$13=0,$O$25,($O$41*1.1))*(($C$8/70)^$Y$41)*IF($C$13=1,$AE$45,IF($C$13=2,$AF$45,IF($C$13=3,$AG$45,1)))</f>
        <v>12735.65735442</v>
      </c>
      <c r="AV150" s="1101" t="n">
        <f aca="false">((AV$121-$H$4)/1000)*IF($C$13=0,$O$25,($O$41*1.1))*(($C$8/70)^$Y$41)*IF($C$13=1,$AE$45,IF($C$13=2,$AF$45,IF($C$13=3,$AG$45,1)))</f>
        <v>13038.88729143</v>
      </c>
      <c r="AW150" s="1101" t="n">
        <f aca="false">((AW$121-$H$4)/1000)*IF($C$13=0,$O$25,($O$41*1.1))*(($C$8/70)^$Y$41)*IF($C$13=1,$AE$45,IF($C$13=2,$AF$45,IF($C$13=3,$AG$45,1)))</f>
        <v>13342.11722844</v>
      </c>
      <c r="AX150" s="1101" t="n">
        <f aca="false">((AX$121-$H$4)/1000)*IF($C$13=0,$O$25,($O$41*1.1))*(($C$8/70)^$Y$41)*IF($C$13=1,$AE$45,IF($C$13=2,$AF$45,IF($C$13=3,$AG$45,1)))</f>
        <v>13645.34716545</v>
      </c>
      <c r="AY150" s="1101" t="n">
        <f aca="false">((AY$121-$H$4)/1000)*IF($C$13=0,$O$25,($O$41*1.1))*(($C$8/70)^$Y$41)*IF($C$13=1,$AE$45,IF($C$13=2,$AF$45,IF($C$13=3,$AG$45,1)))</f>
        <v>13948.57710246</v>
      </c>
      <c r="AZ150" s="1101" t="n">
        <f aca="false">((AZ$121-$H$4)/1000)*IF($C$13=0,$O$25,($O$41*1.1))*(($C$8/70)^$Y$41)*IF($C$13=1,$AE$45,IF($C$13=2,$AF$45,IF($C$13=3,$AG$45,1)))</f>
        <v>14251.80703947</v>
      </c>
      <c r="BA150" s="1101" t="n">
        <f aca="false">((BA$121-$H$4)/1000)*IF($C$13=0,$O$25,($O$41*1.1))*(($C$8/70)^$Y$41)*IF($C$13=1,$AE$45,IF($C$13=2,$AF$45,IF($C$13=3,$AG$45,1)))</f>
        <v>14555.03697648</v>
      </c>
      <c r="BB150" s="1101" t="n">
        <f aca="false">((BB$121-$H$4)/1000)*IF($C$13=0,$O$25,($O$41*1.1))*(($C$8/70)^$Y$41)*IF($C$13=1,$AE$45,IF($C$13=2,$AF$45,IF($C$13=3,$AG$45,1)))</f>
        <v>14858.26691349</v>
      </c>
      <c r="BC150" s="1101" t="n">
        <f aca="false">((BC$121-$H$4)/1000)*IF($C$13=0,$O$25,($O$41*1.1))*(($C$8/70)^$Y$41)*IF($C$13=1,$AE$45,IF($C$13=2,$AF$45,IF($C$13=3,$AG$45,1)))</f>
        <v>15161.4968505</v>
      </c>
      <c r="BD150" s="1101" t="n">
        <f aca="false">((BD$121-$H$4)/1000)*IF($C$13=0,$O$25,($O$41*1.1))*(($C$8/70)^$Y$41)*IF($C$13=1,$AE$45,IF($C$13=2,$AF$45,IF($C$13=3,$AG$45,1)))</f>
        <v>15464.72678751</v>
      </c>
      <c r="BE150" s="1101" t="n">
        <f aca="false">((BE$121-$H$4)/1000)*IF($C$13=0,$O$25,($O$41*1.1))*(($C$8/70)^$Y$41)*IF($C$13=1,$AE$45,IF($C$13=2,$AF$45,IF($C$13=3,$AG$45,1)))</f>
        <v>15767.95672452</v>
      </c>
      <c r="BF150" s="1101" t="n">
        <f aca="false">((BF$121-$H$4)/1000)*IF($C$13=0,$O$25,($O$41*1.1))*(($C$8/70)^$Y$41)*IF($C$13=1,$AE$45,IF($C$13=2,$AF$45,IF($C$13=3,$AG$45,1)))</f>
        <v>16071.18666153</v>
      </c>
      <c r="BG150" s="1"/>
      <c r="BH150" s="1"/>
    </row>
    <row r="151" customFormat="false" ht="15.75" hidden="false" customHeight="false" outlineLevel="0" collapsed="false">
      <c r="A151" s="1041"/>
      <c r="B151" s="1102" t="s">
        <v>441</v>
      </c>
      <c r="C151" s="1102"/>
      <c r="D151" s="1103"/>
      <c r="E151" s="1103"/>
      <c r="F151" s="1103"/>
      <c r="G151" s="1103"/>
      <c r="H151" s="1103"/>
      <c r="I151" s="1103"/>
      <c r="J151" s="1104"/>
      <c r="K151" s="1104"/>
      <c r="L151" s="1104" t="n">
        <f aca="false">((L$121-$H$4)/1000)*IF($C$13=0,$P$25,$P$41)*(($C$8/70)^$Z$41)*IF($C$13=1,$AE$42,IF($C$13=2,$AF$42,IF($C$13=3,$AG$42,1)))</f>
        <v>2498.8601274</v>
      </c>
      <c r="M151" s="1104" t="n">
        <f aca="false">((M$121-$H$4)/1000)*IF($C$13=0,$P$25,$P$41)*(($C$8/70)^$Z$41)*IF($C$13=1,$AE$42,IF($C$13=2,$AF$42,IF($C$13=3,$AG$42,1)))</f>
        <v>2855.8401456</v>
      </c>
      <c r="N151" s="1104" t="n">
        <f aca="false">((N$121-$H$4)/1000)*IF($C$13=0,$P$25,$P$41)*(($C$8/70)^$Z$41)*IF($C$13=1,$AE$42,IF($C$13=2,$AF$42,IF($C$13=3,$AG$42,1)))</f>
        <v>3212.8201638</v>
      </c>
      <c r="O151" s="1104" t="n">
        <f aca="false">((O$121-$H$4)/1000)*IF($C$13=0,$P$25,$P$41)*(($C$8/70)^$Z$41)*IF($C$13=1,$AE$42,IF($C$13=2,$AF$42,IF($C$13=3,$AG$42,1)))</f>
        <v>3569.800182</v>
      </c>
      <c r="P151" s="1104" t="n">
        <f aca="false">((P$121-$H$4)/1000)*IF($C$13=0,$P$25,$P$41)*(($C$8/70)^$Z$41)*IF($C$13=1,$AE$42,IF($C$13=2,$AF$42,IF($C$13=3,$AG$42,1)))</f>
        <v>3926.7802002</v>
      </c>
      <c r="Q151" s="1104" t="n">
        <f aca="false">((Q$121-$H$4)/1000)*IF($C$13=0,$P$25,$P$41)*(($C$8/70)^$Z$41)*IF($C$13=1,$AE$42,IF($C$13=2,$AF$42,IF($C$13=3,$AG$42,1)))</f>
        <v>4283.7602184</v>
      </c>
      <c r="R151" s="1104" t="n">
        <f aca="false">((R$121-$H$4)/1000)*IF($C$13=0,$P$25,$P$41)*(($C$8/70)^$Z$41)*IF($C$13=1,$AE$42,IF($C$13=2,$AF$42,IF($C$13=3,$AG$42,1)))</f>
        <v>4640.7402366</v>
      </c>
      <c r="S151" s="1104" t="n">
        <f aca="false">((S$121-$H$4)/1000)*IF($C$13=0,$P$25,$P$41)*(($C$8/70)^$Z$41)*IF($C$13=1,$AE$42,IF($C$13=2,$AF$42,IF($C$13=3,$AG$42,1)))</f>
        <v>4997.7202548</v>
      </c>
      <c r="T151" s="1104" t="n">
        <f aca="false">((T$121-$H$4)/1000)*IF($C$13=0,$P$25,$P$41)*(($C$8/70)^$Z$41)*IF($C$13=1,$AE$42,IF($C$13=2,$AF$42,IF($C$13=3,$AG$42,1)))</f>
        <v>5354.700273</v>
      </c>
      <c r="U151" s="1104" t="n">
        <f aca="false">((U$121-$H$4)/1000)*IF($C$13=0,$P$25,$P$41)*(($C$8/70)^$Z$41)*IF($C$13=1,$AE$42,IF($C$13=2,$AF$42,IF($C$13=3,$AG$42,1)))</f>
        <v>5711.6802912</v>
      </c>
      <c r="V151" s="1104" t="n">
        <f aca="false">((V$121-$H$4)/1000)*IF($C$13=0,$P$25,$P$41)*(($C$8/70)^$Z$41)*IF($C$13=1,$AE$42,IF($C$13=2,$AF$42,IF($C$13=3,$AG$42,1)))</f>
        <v>6068.6603094</v>
      </c>
      <c r="W151" s="1104" t="n">
        <f aca="false">((W$121-$H$4)/1000)*IF($C$13=0,$P$25,$P$41)*(($C$8/70)^$Z$41)*IF($C$13=1,$AE$42,IF($C$13=2,$AF$42,IF($C$13=3,$AG$42,1)))</f>
        <v>6425.6403276</v>
      </c>
      <c r="X151" s="1104" t="n">
        <f aca="false">((X$121-$H$4)/1000)*IF($C$13=0,$P$25,$P$41)*(($C$8/70)^$Z$41)*IF($C$13=1,$AE$42,IF($C$13=2,$AF$42,IF($C$13=3,$AG$42,1)))</f>
        <v>6782.6203458</v>
      </c>
      <c r="Y151" s="1104" t="n">
        <f aca="false">((Y$121-$H$4)/1000)*IF($C$13=0,$P$25,$P$41)*(($C$8/70)^$Z$41)*IF($C$13=1,$AE$42,IF($C$13=2,$AF$42,IF($C$13=3,$AG$42,1)))</f>
        <v>7139.600364</v>
      </c>
      <c r="Z151" s="1104" t="n">
        <f aca="false">((Z$121-$H$4)/1000)*IF($C$13=0,$P$25,$P$41)*(($C$8/70)^$Z$41)*IF($C$13=1,$AE$42,IF($C$13=2,$AF$42,IF($C$13=3,$AG$42,1)))</f>
        <v>7496.5803822</v>
      </c>
      <c r="AA151" s="1104" t="n">
        <f aca="false">((AA$121-$H$4)/1000)*IF($C$13=0,$P$25,$P$41)*(($C$8/70)^$Z$41)*IF($C$13=1,$AE$42,IF($C$13=2,$AF$42,IF($C$13=3,$AG$42,1)))</f>
        <v>7853.5604004</v>
      </c>
      <c r="AB151" s="1104" t="n">
        <f aca="false">((AB$121-$H$4)/1000)*IF($C$13=0,$P$25,$P$41)*(($C$8/70)^$Z$41)*IF($C$13=1,$AE$42,IF($C$13=2,$AF$42,IF($C$13=3,$AG$42,1)))</f>
        <v>8210.5404186</v>
      </c>
      <c r="AC151" s="1104" t="n">
        <f aca="false">((AC$121-$H$4)/1000)*IF($C$13=0,$P$25,$P$41)*(($C$8/70)^$Z$41)*IF($C$13=1,$AE$42,IF($C$13=2,$AF$42,IF($C$13=3,$AG$42,1)))</f>
        <v>8567.5204368</v>
      </c>
      <c r="AD151" s="1104" t="n">
        <f aca="false">((AD$121-$H$4)/1000)*IF($C$13=0,$P$25,$P$41)*(($C$8/70)^$Z$41)*IF($C$13=1,$AE$42,IF($C$13=2,$AF$42,IF($C$13=3,$AG$42,1)))</f>
        <v>8924.500455</v>
      </c>
      <c r="AE151" s="1104" t="n">
        <f aca="false">((AE$121-$H$4)/1000)*IF($C$13=0,$P$25,$P$41)*(($C$8/70)^$Z$41)*IF($C$13=1,$AE$42,IF($C$13=2,$AF$42,IF($C$13=3,$AG$42,1)))</f>
        <v>9281.4804732</v>
      </c>
      <c r="AF151" s="1104" t="n">
        <f aca="false">((AF$121-$H$4)/1000)*IF($C$13=0,$P$25,$P$41)*(($C$8/70)^$Z$41)*IF($C$13=1,$AE$42,IF($C$13=2,$AF$42,IF($C$13=3,$AG$42,1)))</f>
        <v>9638.4604914</v>
      </c>
      <c r="AG151" s="1104" t="n">
        <f aca="false">((AG$121-$H$4)/1000)*IF($C$13=0,$P$25,$P$41)*(($C$8/70)^$Z$41)*IF($C$13=1,$AE$42,IF($C$13=2,$AF$42,IF($C$13=3,$AG$42,1)))</f>
        <v>9995.4405096</v>
      </c>
      <c r="AH151" s="1104" t="n">
        <f aca="false">((AH$121-$H$4)/1000)*IF($C$13=0,$P$25,$P$41)*(($C$8/70)^$Z$41)*IF($C$13=1,$AE$42,IF($C$13=2,$AF$42,IF($C$13=3,$AG$42,1)))</f>
        <v>10352.4205278</v>
      </c>
      <c r="AI151" s="1104" t="n">
        <f aca="false">((AI$121-$H$4)/1000)*IF($C$13=0,$P$25,$P$41)*(($C$8/70)^$Z$41)*IF($C$13=1,$AE$42,IF($C$13=2,$AF$42,IF($C$13=3,$AG$42,1)))</f>
        <v>10709.400546</v>
      </c>
      <c r="AJ151" s="1104" t="n">
        <f aca="false">((AJ$121-$H$4)/1000)*IF($C$13=0,$P$25,$P$41)*(($C$8/70)^$Z$41)*IF($C$13=1,$AE$42,IF($C$13=2,$AF$42,IF($C$13=3,$AG$42,1)))</f>
        <v>11066.3805642</v>
      </c>
      <c r="AK151" s="1104" t="n">
        <f aca="false">((AK$121-$H$4)/1000)*IF($C$13=0,$P$25,$P$41)*(($C$8/70)^$Z$41)*IF($C$13=1,$AE$42,IF($C$13=2,$AF$42,IF($C$13=3,$AG$42,1)))</f>
        <v>11423.3605824</v>
      </c>
      <c r="AL151" s="1104" t="n">
        <f aca="false">((AL$121-$H$4)/1000)*IF($C$13=0,$P$25,$P$41)*(($C$8/70)^$Z$41)*IF($C$13=1,$AE$42,IF($C$13=2,$AF$42,IF($C$13=3,$AG$42,1)))</f>
        <v>11780.3406006</v>
      </c>
      <c r="AM151" s="1104" t="n">
        <f aca="false">((AM$121-$H$4)/1000)*IF($C$13=0,$P$25,$P$41)*(($C$8/70)^$Z$41)*IF($C$13=1,$AE$42,IF($C$13=2,$AF$42,IF($C$13=3,$AG$42,1)))</f>
        <v>12137.3206188</v>
      </c>
      <c r="AN151" s="1104" t="n">
        <f aca="false">((AN$121-$H$4)/1000)*IF($C$13=0,$P$25,$P$41)*(($C$8/70)^$Z$41)*IF($C$13=1,$AE$42,IF($C$13=2,$AF$42,IF($C$13=3,$AG$42,1)))</f>
        <v>12494.300637</v>
      </c>
      <c r="AO151" s="1104" t="n">
        <f aca="false">((AO$121-$H$4)/1000)*IF($C$13=0,$P$25,$P$41)*(($C$8/70)^$Z$41)*IF($C$13=1,$AE$42,IF($C$13=2,$AF$42,IF($C$13=3,$AG$42,1)))</f>
        <v>12851.2806552</v>
      </c>
      <c r="AP151" s="1104" t="n">
        <f aca="false">((AP$121-$H$4)/1000)*IF($C$13=0,$P$25,$P$41)*(($C$8/70)^$Z$41)*IF($C$13=1,$AE$42,IF($C$13=2,$AF$42,IF($C$13=3,$AG$42,1)))</f>
        <v>13208.2606734</v>
      </c>
      <c r="AQ151" s="1104" t="n">
        <f aca="false">((AQ$121-$H$4)/1000)*IF($C$13=0,$P$25,$P$41)*(($C$8/70)^$Z$41)*IF($C$13=1,$AE$42,IF($C$13=2,$AF$42,IF($C$13=3,$AG$42,1)))</f>
        <v>13565.2406916</v>
      </c>
      <c r="AR151" s="1104" t="n">
        <f aca="false">((AR$121-$H$4)/1000)*IF($C$13=0,$P$25,$P$41)*(($C$8/70)^$Z$41)*IF($C$13=1,$AE$42,IF($C$13=2,$AF$42,IF($C$13=3,$AG$42,1)))</f>
        <v>13922.2207098</v>
      </c>
      <c r="AS151" s="1104" t="n">
        <f aca="false">((AS$121-$H$4)/1000)*IF($C$13=0,$P$25,$P$41)*(($C$8/70)^$Z$41)*IF($C$13=1,$AE$42,IF($C$13=2,$AF$42,IF($C$13=3,$AG$42,1)))</f>
        <v>14279.200728</v>
      </c>
      <c r="AT151" s="1104" t="n">
        <f aca="false">((AT$121-$H$4)/1000)*IF($C$13=0,$P$25,$P$41)*(($C$8/70)^$Z$41)*IF($C$13=1,$AE$42,IF($C$13=2,$AF$42,IF($C$13=3,$AG$42,1)))</f>
        <v>14636.1807462</v>
      </c>
      <c r="AU151" s="1104" t="n">
        <f aca="false">((AU$121-$H$4)/1000)*IF($C$13=0,$P$25,$P$41)*(($C$8/70)^$Z$41)*IF($C$13=1,$AE$42,IF($C$13=2,$AF$42,IF($C$13=3,$AG$42,1)))</f>
        <v>14993.1607644</v>
      </c>
      <c r="AV151" s="1104" t="n">
        <f aca="false">((AV$121-$H$4)/1000)*IF($C$13=0,$P$25,$P$41)*(($C$8/70)^$Z$41)*IF($C$13=1,$AE$42,IF($C$13=2,$AF$42,IF($C$13=3,$AG$42,1)))</f>
        <v>15350.1407826</v>
      </c>
      <c r="AW151" s="1104" t="n">
        <f aca="false">((AW$121-$H$4)/1000)*IF($C$13=0,$P$25,$P$41)*(($C$8/70)^$Z$41)*IF($C$13=1,$AE$42,IF($C$13=2,$AF$42,IF($C$13=3,$AG$42,1)))</f>
        <v>15707.1208008</v>
      </c>
      <c r="AX151" s="1104" t="n">
        <f aca="false">((AX$121-$H$4)/1000)*IF($C$13=0,$P$25,$P$41)*(($C$8/70)^$Z$41)*IF($C$13=1,$AE$42,IF($C$13=2,$AF$42,IF($C$13=3,$AG$42,1)))</f>
        <v>16064.100819</v>
      </c>
      <c r="AY151" s="1104" t="n">
        <f aca="false">((AY$121-$H$4)/1000)*IF($C$13=0,$P$25,$P$41)*(($C$8/70)^$Z$41)*IF($C$13=1,$AE$42,IF($C$13=2,$AF$42,IF($C$13=3,$AG$42,1)))</f>
        <v>16421.0808372</v>
      </c>
      <c r="AZ151" s="1104" t="n">
        <f aca="false">((AZ$121-$H$4)/1000)*IF($C$13=0,$P$25,$P$41)*(($C$8/70)^$Z$41)*IF($C$13=1,$AE$42,IF($C$13=2,$AF$42,IF($C$13=3,$AG$42,1)))</f>
        <v>16778.0608554</v>
      </c>
      <c r="BA151" s="1104" t="n">
        <f aca="false">((BA$121-$H$4)/1000)*IF($C$13=0,$P$25,$P$41)*(($C$8/70)^$Z$41)*IF($C$13=1,$AE$42,IF($C$13=2,$AF$42,IF($C$13=3,$AG$42,1)))</f>
        <v>17135.0408736</v>
      </c>
      <c r="BB151" s="1104" t="n">
        <f aca="false">((BB$121-$H$4)/1000)*IF($C$13=0,$P$25,$P$41)*(($C$8/70)^$Z$41)*IF($C$13=1,$AE$42,IF($C$13=2,$AF$42,IF($C$13=3,$AG$42,1)))</f>
        <v>17492.0208918</v>
      </c>
      <c r="BC151" s="1104" t="n">
        <f aca="false">((BC$121-$H$4)/1000)*IF($C$13=0,$P$25,$P$41)*(($C$8/70)^$Z$41)*IF($C$13=1,$AE$42,IF($C$13=2,$AF$42,IF($C$13=3,$AG$42,1)))</f>
        <v>17849.00091</v>
      </c>
      <c r="BD151" s="1104" t="n">
        <f aca="false">((BD$121-$H$4)/1000)*IF($C$13=0,$P$25,$P$41)*(($C$8/70)^$Z$41)*IF($C$13=1,$AE$42,IF($C$13=2,$AF$42,IF($C$13=3,$AG$42,1)))</f>
        <v>18205.9809282</v>
      </c>
      <c r="BE151" s="1104" t="n">
        <f aca="false">((BE$121-$H$4)/1000)*IF($C$13=0,$P$25,$P$41)*(($C$8/70)^$Z$41)*IF($C$13=1,$AE$42,IF($C$13=2,$AF$42,IF($C$13=3,$AG$42,1)))</f>
        <v>18562.9609464</v>
      </c>
      <c r="BF151" s="1104" t="n">
        <f aca="false">((BF$121-$H$4)/1000)*IF($C$13=0,$P$25,$P$41)*(($C$8/70)^$Z$41)*IF($C$13=1,$AE$42,IF($C$13=2,$AF$42,IF($C$13=3,$AG$42,1)))</f>
        <v>18919.9409646</v>
      </c>
      <c r="BG151" s="1"/>
      <c r="BH151" s="1"/>
    </row>
    <row r="152" customFormat="false" ht="15" hidden="false" customHeight="false" outlineLevel="0" collapsed="false">
      <c r="A152" s="1041"/>
      <c r="B152" s="1105" t="s">
        <v>442</v>
      </c>
      <c r="C152" s="1105"/>
      <c r="D152" s="1106"/>
      <c r="E152" s="1106"/>
      <c r="F152" s="1106"/>
      <c r="G152" s="1106"/>
      <c r="H152" s="1106"/>
      <c r="I152" s="1106"/>
      <c r="J152" s="1107"/>
      <c r="K152" s="1107"/>
      <c r="L152" s="1107" t="n">
        <f aca="false">((L$121-$H$4)/1000)*IF($C$13=0,$K$25,$K$42)*(($C$8/70)^$U$42)*IF($C$13=1,$AE$43,IF($C$13=2,$AF$43,IF($C$13=3,$AG$43,1)))</f>
        <v>775.2381</v>
      </c>
      <c r="M152" s="1107" t="n">
        <f aca="false">((M$121-$H$4)/1000)*IF($C$13=0,$K$25,$K$42)*(($C$8/70)^$U$42)*IF($C$13=1,$AE$43,IF($C$13=2,$AF$43,IF($C$13=3,$AG$43,1)))</f>
        <v>885.9864</v>
      </c>
      <c r="N152" s="1107" t="n">
        <f aca="false">((N$121-$H$4)/1000)*IF($C$13=0,$K$25,$K$42)*(($C$8/70)^$U$42)*IF($C$13=1,$AE$43,IF($C$13=2,$AF$43,IF($C$13=3,$AG$43,1)))</f>
        <v>996.7347</v>
      </c>
      <c r="O152" s="1107" t="n">
        <f aca="false">((O$121-$H$4)/1000)*IF($C$13=0,$K$25,$K$42)*(($C$8/70)^$U$42)*IF($C$13=1,$AE$43,IF($C$13=2,$AF$43,IF($C$13=3,$AG$43,1)))</f>
        <v>1107.483</v>
      </c>
      <c r="P152" s="1107" t="n">
        <f aca="false">((P$121-$H$4)/1000)*IF($C$13=0,$K$25,$K$42)*(($C$8/70)^$U$42)*IF($C$13=1,$AE$43,IF($C$13=2,$AF$43,IF($C$13=3,$AG$43,1)))</f>
        <v>1218.2313</v>
      </c>
      <c r="Q152" s="1107" t="n">
        <f aca="false">((Q$121-$H$4)/1000)*IF($C$13=0,$K$25,$K$42)*(($C$8/70)^$U$42)*IF($C$13=1,$AE$43,IF($C$13=2,$AF$43,IF($C$13=3,$AG$43,1)))</f>
        <v>1328.9796</v>
      </c>
      <c r="R152" s="1107" t="n">
        <f aca="false">((R$121-$H$4)/1000)*IF($C$13=0,$K$25,$K$42)*(($C$8/70)^$U$42)*IF($C$13=1,$AE$43,IF($C$13=2,$AF$43,IF($C$13=3,$AG$43,1)))</f>
        <v>1439.7279</v>
      </c>
      <c r="S152" s="1107" t="n">
        <f aca="false">((S$121-$H$4)/1000)*IF($C$13=0,$K$25,$K$42)*(($C$8/70)^$U$42)*IF($C$13=1,$AE$43,IF($C$13=2,$AF$43,IF($C$13=3,$AG$43,1)))</f>
        <v>1550.4762</v>
      </c>
      <c r="T152" s="1107" t="n">
        <f aca="false">((T$121-$H$4)/1000)*IF($C$13=0,$K$25,$K$42)*(($C$8/70)^$U$42)*IF($C$13=1,$AE$43,IF($C$13=2,$AF$43,IF($C$13=3,$AG$43,1)))</f>
        <v>1661.2245</v>
      </c>
      <c r="U152" s="1107" t="n">
        <f aca="false">((U$121-$H$4)/1000)*IF($C$13=0,$K$25,$K$42)*(($C$8/70)^$U$42)*IF($C$13=1,$AE$43,IF($C$13=2,$AF$43,IF($C$13=3,$AG$43,1)))</f>
        <v>1771.9728</v>
      </c>
      <c r="V152" s="1107" t="n">
        <f aca="false">((V$121-$H$4)/1000)*IF($C$13=0,$K$25,$K$42)*(($C$8/70)^$U$42)*IF($C$13=1,$AE$43,IF($C$13=2,$AF$43,IF($C$13=3,$AG$43,1)))</f>
        <v>1882.7211</v>
      </c>
      <c r="W152" s="1107" t="n">
        <f aca="false">((W$121-$H$4)/1000)*IF($C$13=0,$K$25,$K$42)*(($C$8/70)^$U$42)*IF($C$13=1,$AE$43,IF($C$13=2,$AF$43,IF($C$13=3,$AG$43,1)))</f>
        <v>1993.4694</v>
      </c>
      <c r="X152" s="1107" t="n">
        <f aca="false">((X$121-$H$4)/1000)*IF($C$13=0,$K$25,$K$42)*(($C$8/70)^$U$42)*IF($C$13=1,$AE$43,IF($C$13=2,$AF$43,IF($C$13=3,$AG$43,1)))</f>
        <v>2104.2177</v>
      </c>
      <c r="Y152" s="1107" t="n">
        <f aca="false">((Y$121-$H$4)/1000)*IF($C$13=0,$K$25,$K$42)*(($C$8/70)^$U$42)*IF($C$13=1,$AE$43,IF($C$13=2,$AF$43,IF($C$13=3,$AG$43,1)))</f>
        <v>2214.966</v>
      </c>
      <c r="Z152" s="1107" t="n">
        <f aca="false">((Z$121-$H$4)/1000)*IF($C$13=0,$K$25,$K$42)*(($C$8/70)^$U$42)*IF($C$13=1,$AE$43,IF($C$13=2,$AF$43,IF($C$13=3,$AG$43,1)))</f>
        <v>2325.7143</v>
      </c>
      <c r="AA152" s="1107" t="n">
        <f aca="false">((AA$121-$H$4)/1000)*IF($C$13=0,$K$25,$K$42)*(($C$8/70)^$U$42)*IF($C$13=1,$AE$43,IF($C$13=2,$AF$43,IF($C$13=3,$AG$43,1)))</f>
        <v>2436.4626</v>
      </c>
      <c r="AB152" s="1107" t="n">
        <f aca="false">((AB$121-$H$4)/1000)*IF($C$13=0,$K$25,$K$42)*(($C$8/70)^$U$42)*IF($C$13=1,$AE$43,IF($C$13=2,$AF$43,IF($C$13=3,$AG$43,1)))</f>
        <v>2547.2109</v>
      </c>
      <c r="AC152" s="1107" t="n">
        <f aca="false">((AC$121-$H$4)/1000)*IF($C$13=0,$K$25,$K$42)*(($C$8/70)^$U$42)*IF($C$13=1,$AE$43,IF($C$13=2,$AF$43,IF($C$13=3,$AG$43,1)))</f>
        <v>2657.9592</v>
      </c>
      <c r="AD152" s="1107" t="n">
        <f aca="false">((AD$121-$H$4)/1000)*IF($C$13=0,$K$25,$K$42)*(($C$8/70)^$U$42)*IF($C$13=1,$AE$43,IF($C$13=2,$AF$43,IF($C$13=3,$AG$43,1)))</f>
        <v>2768.7075</v>
      </c>
      <c r="AE152" s="1107" t="n">
        <f aca="false">((AE$121-$H$4)/1000)*IF($C$13=0,$K$25,$K$42)*(($C$8/70)^$U$42)*IF($C$13=1,$AE$43,IF($C$13=2,$AF$43,IF($C$13=3,$AG$43,1)))</f>
        <v>2879.4558</v>
      </c>
      <c r="AF152" s="1107" t="n">
        <f aca="false">((AF$121-$H$4)/1000)*IF($C$13=0,$K$25,$K$42)*(($C$8/70)^$U$42)*IF($C$13=1,$AE$43,IF($C$13=2,$AF$43,IF($C$13=3,$AG$43,1)))</f>
        <v>2990.2041</v>
      </c>
      <c r="AG152" s="1107" t="n">
        <f aca="false">((AG$121-$H$4)/1000)*IF($C$13=0,$K$25,$K$42)*(($C$8/70)^$U$42)*IF($C$13=1,$AE$43,IF($C$13=2,$AF$43,IF($C$13=3,$AG$43,1)))</f>
        <v>3100.9524</v>
      </c>
      <c r="AH152" s="1107" t="n">
        <f aca="false">((AH$121-$H$4)/1000)*IF($C$13=0,$K$25,$K$42)*(($C$8/70)^$U$42)*IF($C$13=1,$AE$43,IF($C$13=2,$AF$43,IF($C$13=3,$AG$43,1)))</f>
        <v>3211.7007</v>
      </c>
      <c r="AI152" s="1107" t="n">
        <f aca="false">((AI$121-$H$4)/1000)*IF($C$13=0,$K$25,$K$42)*(($C$8/70)^$U$42)*IF($C$13=1,$AE$43,IF($C$13=2,$AF$43,IF($C$13=3,$AG$43,1)))</f>
        <v>3322.449</v>
      </c>
      <c r="AJ152" s="1107" t="n">
        <f aca="false">((AJ$121-$H$4)/1000)*IF($C$13=0,$K$25,$K$42)*(($C$8/70)^$U$42)*IF($C$13=1,$AE$43,IF($C$13=2,$AF$43,IF($C$13=3,$AG$43,1)))</f>
        <v>3433.1973</v>
      </c>
      <c r="AK152" s="1107" t="n">
        <f aca="false">((AK$121-$H$4)/1000)*IF($C$13=0,$K$25,$K$42)*(($C$8/70)^$U$42)*IF($C$13=1,$AE$43,IF($C$13=2,$AF$43,IF($C$13=3,$AG$43,1)))</f>
        <v>3543.9456</v>
      </c>
      <c r="AL152" s="1107" t="n">
        <f aca="false">((AL$121-$H$4)/1000)*IF($C$13=0,$K$25,$K$42)*(($C$8/70)^$U$42)*IF($C$13=1,$AE$43,IF($C$13=2,$AF$43,IF($C$13=3,$AG$43,1)))</f>
        <v>3654.6939</v>
      </c>
      <c r="AM152" s="1107" t="n">
        <f aca="false">((AM$121-$H$4)/1000)*IF($C$13=0,$K$25,$K$42)*(($C$8/70)^$U$42)*IF($C$13=1,$AE$43,IF($C$13=2,$AF$43,IF($C$13=3,$AG$43,1)))</f>
        <v>3765.4422</v>
      </c>
      <c r="AN152" s="1107" t="n">
        <f aca="false">((AN$121-$H$4)/1000)*IF($C$13=0,$K$25,$K$42)*(($C$8/70)^$U$42)*IF($C$13=1,$AE$43,IF($C$13=2,$AF$43,IF($C$13=3,$AG$43,1)))</f>
        <v>3876.1905</v>
      </c>
      <c r="AO152" s="1107" t="n">
        <f aca="false">((AO$121-$H$4)/1000)*IF($C$13=0,$K$25,$K$42)*(($C$8/70)^$U$42)*IF($C$13=1,$AE$43,IF($C$13=2,$AF$43,IF($C$13=3,$AG$43,1)))</f>
        <v>3986.9388</v>
      </c>
      <c r="AP152" s="1107" t="n">
        <f aca="false">((AP$121-$H$4)/1000)*IF($C$13=0,$K$25,$K$42)*(($C$8/70)^$U$42)*IF($C$13=1,$AE$43,IF($C$13=2,$AF$43,IF($C$13=3,$AG$43,1)))</f>
        <v>4097.6871</v>
      </c>
      <c r="AQ152" s="1107" t="n">
        <f aca="false">((AQ$121-$H$4)/1000)*IF($C$13=0,$K$25,$K$42)*(($C$8/70)^$U$42)*IF($C$13=1,$AE$43,IF($C$13=2,$AF$43,IF($C$13=3,$AG$43,1)))</f>
        <v>4208.4354</v>
      </c>
      <c r="AR152" s="1107" t="n">
        <f aca="false">((AR$121-$H$4)/1000)*IF($C$13=0,$K$25,$K$42)*(($C$8/70)^$U$42)*IF($C$13=1,$AE$43,IF($C$13=2,$AF$43,IF($C$13=3,$AG$43,1)))</f>
        <v>4319.1837</v>
      </c>
      <c r="AS152" s="1107" t="n">
        <f aca="false">((AS$121-$H$4)/1000)*IF($C$13=0,$K$25,$K$42)*(($C$8/70)^$U$42)*IF($C$13=1,$AE$43,IF($C$13=2,$AF$43,IF($C$13=3,$AG$43,1)))</f>
        <v>4429.932</v>
      </c>
      <c r="AT152" s="1107" t="n">
        <f aca="false">((AT$121-$H$4)/1000)*IF($C$13=0,$K$25,$K$42)*(($C$8/70)^$U$42)*IF($C$13=1,$AE$43,IF($C$13=2,$AF$43,IF($C$13=3,$AG$43,1)))</f>
        <v>4540.6803</v>
      </c>
      <c r="AU152" s="1107" t="n">
        <f aca="false">((AU$121-$H$4)/1000)*IF($C$13=0,$K$25,$K$42)*(($C$8/70)^$U$42)*IF($C$13=1,$AE$43,IF($C$13=2,$AF$43,IF($C$13=3,$AG$43,1)))</f>
        <v>4651.4286</v>
      </c>
      <c r="AV152" s="1107" t="n">
        <f aca="false">((AV$121-$H$4)/1000)*IF($C$13=0,$K$25,$K$42)*(($C$8/70)^$U$42)*IF($C$13=1,$AE$43,IF($C$13=2,$AF$43,IF($C$13=3,$AG$43,1)))</f>
        <v>4762.1769</v>
      </c>
      <c r="AW152" s="1107" t="n">
        <f aca="false">((AW$121-$H$4)/1000)*IF($C$13=0,$K$25,$K$42)*(($C$8/70)^$U$42)*IF($C$13=1,$AE$43,IF($C$13=2,$AF$43,IF($C$13=3,$AG$43,1)))</f>
        <v>4872.9252</v>
      </c>
      <c r="AX152" s="1107" t="n">
        <f aca="false">((AX$121-$H$4)/1000)*IF($C$13=0,$K$25,$K$42)*(($C$8/70)^$U$42)*IF($C$13=1,$AE$43,IF($C$13=2,$AF$43,IF($C$13=3,$AG$43,1)))</f>
        <v>4983.6735</v>
      </c>
      <c r="AY152" s="1107" t="n">
        <f aca="false">((AY$121-$H$4)/1000)*IF($C$13=0,$K$25,$K$42)*(($C$8/70)^$U$42)*IF($C$13=1,$AE$43,IF($C$13=2,$AF$43,IF($C$13=3,$AG$43,1)))</f>
        <v>5094.4218</v>
      </c>
      <c r="AZ152" s="1107" t="n">
        <f aca="false">((AZ$121-$H$4)/1000)*IF($C$13=0,$K$25,$K$42)*(($C$8/70)^$U$42)*IF($C$13=1,$AE$43,IF($C$13=2,$AF$43,IF($C$13=3,$AG$43,1)))</f>
        <v>5205.1701</v>
      </c>
      <c r="BA152" s="1107" t="n">
        <f aca="false">((BA$121-$H$4)/1000)*IF($C$13=0,$K$25,$K$42)*(($C$8/70)^$U$42)*IF($C$13=1,$AE$43,IF($C$13=2,$AF$43,IF($C$13=3,$AG$43,1)))</f>
        <v>5315.9184</v>
      </c>
      <c r="BB152" s="1107" t="n">
        <f aca="false">((BB$121-$H$4)/1000)*IF($C$13=0,$K$25,$K$42)*(($C$8/70)^$U$42)*IF($C$13=1,$AE$43,IF($C$13=2,$AF$43,IF($C$13=3,$AG$43,1)))</f>
        <v>5426.6667</v>
      </c>
      <c r="BC152" s="1107" t="n">
        <f aca="false">((BC$121-$H$4)/1000)*IF($C$13=0,$K$25,$K$42)*(($C$8/70)^$U$42)*IF($C$13=1,$AE$43,IF($C$13=2,$AF$43,IF($C$13=3,$AG$43,1)))</f>
        <v>5537.415</v>
      </c>
      <c r="BD152" s="1107" t="n">
        <f aca="false">((BD$121-$H$4)/1000)*IF($C$13=0,$K$25,$K$42)*(($C$8/70)^$U$42)*IF($C$13=1,$AE$43,IF($C$13=2,$AF$43,IF($C$13=3,$AG$43,1)))</f>
        <v>5648.1633</v>
      </c>
      <c r="BE152" s="1107" t="n">
        <f aca="false">((BE$121-$H$4)/1000)*IF($C$13=0,$K$25,$K$42)*(($C$8/70)^$U$42)*IF($C$13=1,$AE$43,IF($C$13=2,$AF$43,IF($C$13=3,$AG$43,1)))</f>
        <v>5758.9116</v>
      </c>
      <c r="BF152" s="1107" t="n">
        <f aca="false">((BF$121-$H$4)/1000)*IF($C$13=0,$K$25,$K$42)*(($C$8/70)^$U$42)*IF($C$13=1,$AE$43,IF($C$13=2,$AF$43,IF($C$13=3,$AG$43,1)))</f>
        <v>5869.6599</v>
      </c>
      <c r="BG152" s="1"/>
      <c r="BH152" s="1"/>
      <c r="BJ152" s="683" t="n">
        <f aca="false">0</f>
        <v>0</v>
      </c>
      <c r="BK152" s="683" t="n">
        <f aca="false">0</f>
        <v>0</v>
      </c>
      <c r="BL152" s="683" t="n">
        <f aca="false">0</f>
        <v>0</v>
      </c>
      <c r="BM152" s="683" t="n">
        <f aca="false">0</f>
        <v>0</v>
      </c>
      <c r="BN152" s="683" t="n">
        <f aca="false">0</f>
        <v>0</v>
      </c>
      <c r="BO152" s="683" t="n">
        <f aca="false">0</f>
        <v>0</v>
      </c>
      <c r="BP152" s="683" t="n">
        <f aca="false">0</f>
        <v>0</v>
      </c>
      <c r="BQ152" s="683" t="n">
        <f aca="false">0</f>
        <v>0</v>
      </c>
      <c r="BR152" s="683" t="n">
        <f aca="false">0</f>
        <v>0</v>
      </c>
      <c r="BS152" s="683" t="n">
        <f aca="false">0</f>
        <v>0</v>
      </c>
      <c r="BT152" s="683" t="n">
        <f aca="false">0</f>
        <v>0</v>
      </c>
      <c r="BU152" s="683" t="n">
        <f aca="false">0</f>
        <v>0</v>
      </c>
      <c r="BV152" s="683" t="n">
        <f aca="false">0</f>
        <v>0</v>
      </c>
      <c r="BW152" s="683" t="n">
        <f aca="false">0</f>
        <v>0</v>
      </c>
      <c r="BX152" s="683" t="n">
        <f aca="false">0</f>
        <v>0</v>
      </c>
      <c r="BY152" s="683" t="n">
        <f aca="false">0</f>
        <v>0</v>
      </c>
      <c r="BZ152" s="683" t="n">
        <f aca="false">0</f>
        <v>0</v>
      </c>
      <c r="CA152" s="683" t="n">
        <f aca="false">0</f>
        <v>0</v>
      </c>
      <c r="CB152" s="683" t="n">
        <f aca="false">0</f>
        <v>0</v>
      </c>
      <c r="CC152" s="683" t="n">
        <f aca="false">0</f>
        <v>0</v>
      </c>
      <c r="CD152" s="683" t="n">
        <f aca="false">0</f>
        <v>0</v>
      </c>
      <c r="CE152" s="683" t="n">
        <f aca="false">0</f>
        <v>0</v>
      </c>
      <c r="CF152" s="683" t="n">
        <f aca="false">0</f>
        <v>0</v>
      </c>
      <c r="CG152" s="683" t="n">
        <f aca="false">0</f>
        <v>0</v>
      </c>
      <c r="CH152" s="683" t="n">
        <f aca="false">0</f>
        <v>0</v>
      </c>
      <c r="CI152" s="683" t="n">
        <f aca="false">0</f>
        <v>0</v>
      </c>
      <c r="CJ152" s="683" t="n">
        <f aca="false">0</f>
        <v>0</v>
      </c>
      <c r="CK152" s="683" t="n">
        <f aca="false">0</f>
        <v>0</v>
      </c>
      <c r="CL152" s="683" t="n">
        <f aca="false">0</f>
        <v>0</v>
      </c>
      <c r="CM152" s="683" t="n">
        <f aca="false">0</f>
        <v>0</v>
      </c>
      <c r="CN152" s="683" t="n">
        <f aca="false">0</f>
        <v>0</v>
      </c>
      <c r="CO152" s="683" t="n">
        <f aca="false">0</f>
        <v>0</v>
      </c>
      <c r="CP152" s="683" t="n">
        <f aca="false">0</f>
        <v>0</v>
      </c>
      <c r="CQ152" s="683" t="n">
        <f aca="false">0</f>
        <v>0</v>
      </c>
      <c r="CR152" s="683" t="n">
        <f aca="false">0</f>
        <v>0</v>
      </c>
      <c r="CS152" s="683" t="n">
        <f aca="false">0</f>
        <v>0</v>
      </c>
      <c r="CT152" s="683" t="n">
        <f aca="false">0</f>
        <v>0</v>
      </c>
      <c r="CU152" s="683" t="n">
        <f aca="false">0</f>
        <v>0</v>
      </c>
      <c r="CV152" s="683" t="n">
        <f aca="false">0</f>
        <v>0</v>
      </c>
      <c r="CW152" s="683" t="n">
        <f aca="false">0</f>
        <v>0</v>
      </c>
      <c r="CX152" s="683" t="n">
        <f aca="false">0</f>
        <v>0</v>
      </c>
      <c r="CY152" s="683" t="n">
        <f aca="false">0</f>
        <v>0</v>
      </c>
      <c r="CZ152" s="683" t="n">
        <f aca="false">0</f>
        <v>0</v>
      </c>
      <c r="DA152" s="683" t="n">
        <f aca="false">0</f>
        <v>0</v>
      </c>
      <c r="DB152" s="683" t="n">
        <f aca="false">0</f>
        <v>0</v>
      </c>
      <c r="DC152" s="683" t="n">
        <f aca="false">0</f>
        <v>0</v>
      </c>
      <c r="DD152" s="683" t="n">
        <f aca="false">0</f>
        <v>0</v>
      </c>
      <c r="DE152" s="683" t="n">
        <f aca="false">0</f>
        <v>0</v>
      </c>
      <c r="DF152" s="683" t="n">
        <f aca="false">0</f>
        <v>0</v>
      </c>
    </row>
    <row r="153" customFormat="false" ht="15" hidden="false" customHeight="false" outlineLevel="0" collapsed="false">
      <c r="A153" s="1041"/>
      <c r="B153" s="1108" t="s">
        <v>443</v>
      </c>
      <c r="C153" s="1108"/>
      <c r="D153" s="1109"/>
      <c r="E153" s="1109"/>
      <c r="F153" s="1109"/>
      <c r="G153" s="1109"/>
      <c r="H153" s="1109"/>
      <c r="I153" s="1109"/>
      <c r="J153" s="1110"/>
      <c r="K153" s="1110"/>
      <c r="L153" s="1110" t="n">
        <f aca="false">((L$121-$H$4)/1000)*IF($C$13=0,$L$25,$L$42)*(($C$8/70)^$V$42)*IF($C$13=1,$AE$44,IF($C$13=2,$AF$44,IF($C$13=3,$AG$44,1)))</f>
        <v>917.24724</v>
      </c>
      <c r="M153" s="1110" t="n">
        <f aca="false">((M$121-$H$4)/1000)*IF($C$13=0,$L$25,$L$42)*(($C$8/70)^$V$42)*IF($C$13=1,$AE$44,IF($C$13=2,$AF$44,IF($C$13=3,$AG$44,1)))</f>
        <v>1048.28256</v>
      </c>
      <c r="N153" s="1110" t="n">
        <f aca="false">((N$121-$H$4)/1000)*IF($C$13=0,$L$25,$L$42)*(($C$8/70)^$V$42)*IF($C$13=1,$AE$44,IF($C$13=2,$AF$44,IF($C$13=3,$AG$44,1)))</f>
        <v>1179.31788</v>
      </c>
      <c r="O153" s="1110" t="n">
        <f aca="false">((O$121-$H$4)/1000)*IF($C$13=0,$L$25,$L$42)*(($C$8/70)^$V$42)*IF($C$13=1,$AE$44,IF($C$13=2,$AF$44,IF($C$13=3,$AG$44,1)))</f>
        <v>1310.3532</v>
      </c>
      <c r="P153" s="1110" t="n">
        <f aca="false">((P$121-$H$4)/1000)*IF($C$13=0,$L$25,$L$42)*(($C$8/70)^$V$42)*IF($C$13=1,$AE$44,IF($C$13=2,$AF$44,IF($C$13=3,$AG$44,1)))</f>
        <v>1441.38852</v>
      </c>
      <c r="Q153" s="1110" t="n">
        <f aca="false">((Q$121-$H$4)/1000)*IF($C$13=0,$L$25,$L$42)*(($C$8/70)^$V$42)*IF($C$13=1,$AE$44,IF($C$13=2,$AF$44,IF($C$13=3,$AG$44,1)))</f>
        <v>1572.42384</v>
      </c>
      <c r="R153" s="1110" t="n">
        <f aca="false">((R$121-$H$4)/1000)*IF($C$13=0,$L$25,$L$42)*(($C$8/70)^$V$42)*IF($C$13=1,$AE$44,IF($C$13=2,$AF$44,IF($C$13=3,$AG$44,1)))</f>
        <v>1703.45916</v>
      </c>
      <c r="S153" s="1110" t="n">
        <f aca="false">((S$121-$H$4)/1000)*IF($C$13=0,$L$25,$L$42)*(($C$8/70)^$V$42)*IF($C$13=1,$AE$44,IF($C$13=2,$AF$44,IF($C$13=3,$AG$44,1)))</f>
        <v>1834.49448</v>
      </c>
      <c r="T153" s="1110" t="n">
        <f aca="false">((T$121-$H$4)/1000)*IF($C$13=0,$L$25,$L$42)*(($C$8/70)^$V$42)*IF($C$13=1,$AE$44,IF($C$13=2,$AF$44,IF($C$13=3,$AG$44,1)))</f>
        <v>1965.5298</v>
      </c>
      <c r="U153" s="1110" t="n">
        <f aca="false">((U$121-$H$4)/1000)*IF($C$13=0,$L$25,$L$42)*(($C$8/70)^$V$42)*IF($C$13=1,$AE$44,IF($C$13=2,$AF$44,IF($C$13=3,$AG$44,1)))</f>
        <v>2096.56512</v>
      </c>
      <c r="V153" s="1110" t="n">
        <f aca="false">((V$121-$H$4)/1000)*IF($C$13=0,$L$25,$L$42)*(($C$8/70)^$V$42)*IF($C$13=1,$AE$44,IF($C$13=2,$AF$44,IF($C$13=3,$AG$44,1)))</f>
        <v>2227.60044</v>
      </c>
      <c r="W153" s="1110" t="n">
        <f aca="false">((W$121-$H$4)/1000)*IF($C$13=0,$L$25,$L$42)*(($C$8/70)^$V$42)*IF($C$13=1,$AE$44,IF($C$13=2,$AF$44,IF($C$13=3,$AG$44,1)))</f>
        <v>2358.63576</v>
      </c>
      <c r="X153" s="1110" t="n">
        <f aca="false">((X$121-$H$4)/1000)*IF($C$13=0,$L$25,$L$42)*(($C$8/70)^$V$42)*IF($C$13=1,$AE$44,IF($C$13=2,$AF$44,IF($C$13=3,$AG$44,1)))</f>
        <v>2489.67108</v>
      </c>
      <c r="Y153" s="1110" t="n">
        <f aca="false">((Y$121-$H$4)/1000)*IF($C$13=0,$L$25,$L$42)*(($C$8/70)^$V$42)*IF($C$13=1,$AE$44,IF($C$13=2,$AF$44,IF($C$13=3,$AG$44,1)))</f>
        <v>2620.7064</v>
      </c>
      <c r="Z153" s="1110" t="n">
        <f aca="false">((Z$121-$H$4)/1000)*IF($C$13=0,$L$25,$L$42)*(($C$8/70)^$V$42)*IF($C$13=1,$AE$44,IF($C$13=2,$AF$44,IF($C$13=3,$AG$44,1)))</f>
        <v>2751.74172</v>
      </c>
      <c r="AA153" s="1110" t="n">
        <f aca="false">((AA$121-$H$4)/1000)*IF($C$13=0,$L$25,$L$42)*(($C$8/70)^$V$42)*IF($C$13=1,$AE$44,IF($C$13=2,$AF$44,IF($C$13=3,$AG$44,1)))</f>
        <v>2882.77704</v>
      </c>
      <c r="AB153" s="1110" t="n">
        <f aca="false">((AB$121-$H$4)/1000)*IF($C$13=0,$L$25,$L$42)*(($C$8/70)^$V$42)*IF($C$13=1,$AE$44,IF($C$13=2,$AF$44,IF($C$13=3,$AG$44,1)))</f>
        <v>3013.81236</v>
      </c>
      <c r="AC153" s="1110" t="n">
        <f aca="false">((AC$121-$H$4)/1000)*IF($C$13=0,$L$25,$L$42)*(($C$8/70)^$V$42)*IF($C$13=1,$AE$44,IF($C$13=2,$AF$44,IF($C$13=3,$AG$44,1)))</f>
        <v>3144.84768</v>
      </c>
      <c r="AD153" s="1110" t="n">
        <f aca="false">((AD$121-$H$4)/1000)*IF($C$13=0,$L$25,$L$42)*(($C$8/70)^$V$42)*IF($C$13=1,$AE$44,IF($C$13=2,$AF$44,IF($C$13=3,$AG$44,1)))</f>
        <v>3275.883</v>
      </c>
      <c r="AE153" s="1110" t="n">
        <f aca="false">((AE$121-$H$4)/1000)*IF($C$13=0,$L$25,$L$42)*(($C$8/70)^$V$42)*IF($C$13=1,$AE$44,IF($C$13=2,$AF$44,IF($C$13=3,$AG$44,1)))</f>
        <v>3406.91832</v>
      </c>
      <c r="AF153" s="1110" t="n">
        <f aca="false">((AF$121-$H$4)/1000)*IF($C$13=0,$L$25,$L$42)*(($C$8/70)^$V$42)*IF($C$13=1,$AE$44,IF($C$13=2,$AF$44,IF($C$13=3,$AG$44,1)))</f>
        <v>3537.95364</v>
      </c>
      <c r="AG153" s="1110" t="n">
        <f aca="false">((AG$121-$H$4)/1000)*IF($C$13=0,$L$25,$L$42)*(($C$8/70)^$V$42)*IF($C$13=1,$AE$44,IF($C$13=2,$AF$44,IF($C$13=3,$AG$44,1)))</f>
        <v>3668.98896</v>
      </c>
      <c r="AH153" s="1110" t="n">
        <f aca="false">((AH$121-$H$4)/1000)*IF($C$13=0,$L$25,$L$42)*(($C$8/70)^$V$42)*IF($C$13=1,$AE$44,IF($C$13=2,$AF$44,IF($C$13=3,$AG$44,1)))</f>
        <v>3800.02428</v>
      </c>
      <c r="AI153" s="1110" t="n">
        <f aca="false">((AI$121-$H$4)/1000)*IF($C$13=0,$L$25,$L$42)*(($C$8/70)^$V$42)*IF($C$13=1,$AE$44,IF($C$13=2,$AF$44,IF($C$13=3,$AG$44,1)))</f>
        <v>3931.0596</v>
      </c>
      <c r="AJ153" s="1110" t="n">
        <f aca="false">((AJ$121-$H$4)/1000)*IF($C$13=0,$L$25,$L$42)*(($C$8/70)^$V$42)*IF($C$13=1,$AE$44,IF($C$13=2,$AF$44,IF($C$13=3,$AG$44,1)))</f>
        <v>4062.09492</v>
      </c>
      <c r="AK153" s="1110" t="n">
        <f aca="false">((AK$121-$H$4)/1000)*IF($C$13=0,$L$25,$L$42)*(($C$8/70)^$V$42)*IF($C$13=1,$AE$44,IF($C$13=2,$AF$44,IF($C$13=3,$AG$44,1)))</f>
        <v>4193.13024</v>
      </c>
      <c r="AL153" s="1110" t="n">
        <f aca="false">((AL$121-$H$4)/1000)*IF($C$13=0,$L$25,$L$42)*(($C$8/70)^$V$42)*IF($C$13=1,$AE$44,IF($C$13=2,$AF$44,IF($C$13=3,$AG$44,1)))</f>
        <v>4324.16556</v>
      </c>
      <c r="AM153" s="1110" t="n">
        <f aca="false">((AM$121-$H$4)/1000)*IF($C$13=0,$L$25,$L$42)*(($C$8/70)^$V$42)*IF($C$13=1,$AE$44,IF($C$13=2,$AF$44,IF($C$13=3,$AG$44,1)))</f>
        <v>4455.20088</v>
      </c>
      <c r="AN153" s="1110" t="n">
        <f aca="false">((AN$121-$H$4)/1000)*IF($C$13=0,$L$25,$L$42)*(($C$8/70)^$V$42)*IF($C$13=1,$AE$44,IF($C$13=2,$AF$44,IF($C$13=3,$AG$44,1)))</f>
        <v>4586.2362</v>
      </c>
      <c r="AO153" s="1110" t="n">
        <f aca="false">((AO$121-$H$4)/1000)*IF($C$13=0,$L$25,$L$42)*(($C$8/70)^$V$42)*IF($C$13=1,$AE$44,IF($C$13=2,$AF$44,IF($C$13=3,$AG$44,1)))</f>
        <v>4717.27152</v>
      </c>
      <c r="AP153" s="1110" t="n">
        <f aca="false">((AP$121-$H$4)/1000)*IF($C$13=0,$L$25,$L$42)*(($C$8/70)^$V$42)*IF($C$13=1,$AE$44,IF($C$13=2,$AF$44,IF($C$13=3,$AG$44,1)))</f>
        <v>4848.30684</v>
      </c>
      <c r="AQ153" s="1110" t="n">
        <f aca="false">((AQ$121-$H$4)/1000)*IF($C$13=0,$L$25,$L$42)*(($C$8/70)^$V$42)*IF($C$13=1,$AE$44,IF($C$13=2,$AF$44,IF($C$13=3,$AG$44,1)))</f>
        <v>4979.34216</v>
      </c>
      <c r="AR153" s="1110" t="n">
        <f aca="false">((AR$121-$H$4)/1000)*IF($C$13=0,$L$25,$L$42)*(($C$8/70)^$V$42)*IF($C$13=1,$AE$44,IF($C$13=2,$AF$44,IF($C$13=3,$AG$44,1)))</f>
        <v>5110.37748</v>
      </c>
      <c r="AS153" s="1110" t="n">
        <f aca="false">((AS$121-$H$4)/1000)*IF($C$13=0,$L$25,$L$42)*(($C$8/70)^$V$42)*IF($C$13=1,$AE$44,IF($C$13=2,$AF$44,IF($C$13=3,$AG$44,1)))</f>
        <v>5241.4128</v>
      </c>
      <c r="AT153" s="1110" t="n">
        <f aca="false">((AT$121-$H$4)/1000)*IF($C$13=0,$L$25,$L$42)*(($C$8/70)^$V$42)*IF($C$13=1,$AE$44,IF($C$13=2,$AF$44,IF($C$13=3,$AG$44,1)))</f>
        <v>5372.44812</v>
      </c>
      <c r="AU153" s="1110" t="n">
        <f aca="false">((AU$121-$H$4)/1000)*IF($C$13=0,$L$25,$L$42)*(($C$8/70)^$V$42)*IF($C$13=1,$AE$44,IF($C$13=2,$AF$44,IF($C$13=3,$AG$44,1)))</f>
        <v>5503.48344</v>
      </c>
      <c r="AV153" s="1110" t="n">
        <f aca="false">((AV$121-$H$4)/1000)*IF($C$13=0,$L$25,$L$42)*(($C$8/70)^$V$42)*IF($C$13=1,$AE$44,IF($C$13=2,$AF$44,IF($C$13=3,$AG$44,1)))</f>
        <v>5634.51876</v>
      </c>
      <c r="AW153" s="1110" t="n">
        <f aca="false">((AW$121-$H$4)/1000)*IF($C$13=0,$L$25,$L$42)*(($C$8/70)^$V$42)*IF($C$13=1,$AE$44,IF($C$13=2,$AF$44,IF($C$13=3,$AG$44,1)))</f>
        <v>5765.55408</v>
      </c>
      <c r="AX153" s="1110" t="n">
        <f aca="false">((AX$121-$H$4)/1000)*IF($C$13=0,$L$25,$L$42)*(($C$8/70)^$V$42)*IF($C$13=1,$AE$44,IF($C$13=2,$AF$44,IF($C$13=3,$AG$44,1)))</f>
        <v>5896.5894</v>
      </c>
      <c r="AY153" s="1110" t="n">
        <f aca="false">((AY$121-$H$4)/1000)*IF($C$13=0,$L$25,$L$42)*(($C$8/70)^$V$42)*IF($C$13=1,$AE$44,IF($C$13=2,$AF$44,IF($C$13=3,$AG$44,1)))</f>
        <v>6027.62472</v>
      </c>
      <c r="AZ153" s="1110" t="n">
        <f aca="false">((AZ$121-$H$4)/1000)*IF($C$13=0,$L$25,$L$42)*(($C$8/70)^$V$42)*IF($C$13=1,$AE$44,IF($C$13=2,$AF$44,IF($C$13=3,$AG$44,1)))</f>
        <v>6158.66004</v>
      </c>
      <c r="BA153" s="1110" t="n">
        <f aca="false">((BA$121-$H$4)/1000)*IF($C$13=0,$L$25,$L$42)*(($C$8/70)^$V$42)*IF($C$13=1,$AE$44,IF($C$13=2,$AF$44,IF($C$13=3,$AG$44,1)))</f>
        <v>6289.69536</v>
      </c>
      <c r="BB153" s="1110" t="n">
        <f aca="false">((BB$121-$H$4)/1000)*IF($C$13=0,$L$25,$L$42)*(($C$8/70)^$V$42)*IF($C$13=1,$AE$44,IF($C$13=2,$AF$44,IF($C$13=3,$AG$44,1)))</f>
        <v>6420.73068</v>
      </c>
      <c r="BC153" s="1110" t="n">
        <f aca="false">((BC$121-$H$4)/1000)*IF($C$13=0,$L$25,$L$42)*(($C$8/70)^$V$42)*IF($C$13=1,$AE$44,IF($C$13=2,$AF$44,IF($C$13=3,$AG$44,1)))</f>
        <v>6551.766</v>
      </c>
      <c r="BD153" s="1110" t="n">
        <f aca="false">((BD$121-$H$4)/1000)*IF($C$13=0,$L$25,$L$42)*(($C$8/70)^$V$42)*IF($C$13=1,$AE$44,IF($C$13=2,$AF$44,IF($C$13=3,$AG$44,1)))</f>
        <v>6682.80132</v>
      </c>
      <c r="BE153" s="1110" t="n">
        <f aca="false">((BE$121-$H$4)/1000)*IF($C$13=0,$L$25,$L$42)*(($C$8/70)^$V$42)*IF($C$13=1,$AE$44,IF($C$13=2,$AF$44,IF($C$13=3,$AG$44,1)))</f>
        <v>6813.83664</v>
      </c>
      <c r="BF153" s="1110" t="n">
        <f aca="false">((BF$121-$H$4)/1000)*IF($C$13=0,$L$25,$L$42)*(($C$8/70)^$V$42)*IF($C$13=1,$AE$44,IF($C$13=2,$AF$44,IF($C$13=3,$AG$44,1)))</f>
        <v>6944.87196</v>
      </c>
      <c r="BG153" s="1"/>
      <c r="BH153" s="1"/>
      <c r="BJ153" s="683" t="e">
        <f aca="false">#REF!/J153</f>
        <v>#REF!</v>
      </c>
      <c r="BK153" s="683" t="e">
        <f aca="false">#REF!/K153</f>
        <v>#REF!</v>
      </c>
      <c r="BL153" s="683" t="e">
        <f aca="false">#REF!/L153</f>
        <v>#REF!</v>
      </c>
      <c r="BM153" s="683" t="e">
        <f aca="false">#REF!/M153</f>
        <v>#REF!</v>
      </c>
      <c r="BN153" s="683" t="e">
        <f aca="false">#REF!/N153</f>
        <v>#REF!</v>
      </c>
      <c r="BO153" s="683" t="e">
        <f aca="false">#REF!/O153</f>
        <v>#REF!</v>
      </c>
      <c r="BP153" s="683" t="e">
        <f aca="false">#REF!/P153</f>
        <v>#REF!</v>
      </c>
      <c r="BQ153" s="683" t="e">
        <f aca="false">#REF!/Q153</f>
        <v>#REF!</v>
      </c>
      <c r="BR153" s="683" t="e">
        <f aca="false">#REF!/R153</f>
        <v>#REF!</v>
      </c>
      <c r="BS153" s="683" t="e">
        <f aca="false">#REF!/S153</f>
        <v>#REF!</v>
      </c>
      <c r="BT153" s="683" t="e">
        <f aca="false">#REF!/T153</f>
        <v>#REF!</v>
      </c>
      <c r="BU153" s="683" t="e">
        <f aca="false">#REF!/U153</f>
        <v>#REF!</v>
      </c>
      <c r="BV153" s="683" t="e">
        <f aca="false">#REF!/V153</f>
        <v>#REF!</v>
      </c>
      <c r="BW153" s="683" t="e">
        <f aca="false">#REF!/W153</f>
        <v>#REF!</v>
      </c>
      <c r="BX153" s="683" t="e">
        <f aca="false">#REF!/X153</f>
        <v>#REF!</v>
      </c>
      <c r="BY153" s="683" t="e">
        <f aca="false">#REF!/Y153</f>
        <v>#REF!</v>
      </c>
      <c r="BZ153" s="683" t="e">
        <f aca="false">#REF!/Z153</f>
        <v>#REF!</v>
      </c>
      <c r="CA153" s="683" t="e">
        <f aca="false">#REF!/AA153</f>
        <v>#REF!</v>
      </c>
      <c r="CB153" s="683" t="e">
        <f aca="false">#REF!/AB153</f>
        <v>#REF!</v>
      </c>
      <c r="CC153" s="683" t="e">
        <f aca="false">#REF!/AC153</f>
        <v>#REF!</v>
      </c>
      <c r="CD153" s="683" t="e">
        <f aca="false">#REF!/AD153</f>
        <v>#REF!</v>
      </c>
      <c r="CE153" s="683" t="e">
        <f aca="false">#REF!/AE153</f>
        <v>#REF!</v>
      </c>
      <c r="CF153" s="683" t="e">
        <f aca="false">#REF!/AF153</f>
        <v>#REF!</v>
      </c>
      <c r="CG153" s="683" t="e">
        <f aca="false">#REF!/AG153</f>
        <v>#REF!</v>
      </c>
      <c r="CH153" s="683" t="e">
        <f aca="false">#REF!/AH153</f>
        <v>#REF!</v>
      </c>
      <c r="CI153" s="683" t="e">
        <f aca="false">#REF!/AI153</f>
        <v>#REF!</v>
      </c>
      <c r="CJ153" s="683" t="e">
        <f aca="false">#REF!/AJ153</f>
        <v>#REF!</v>
      </c>
      <c r="CK153" s="683" t="e">
        <f aca="false">#REF!/AK153</f>
        <v>#REF!</v>
      </c>
      <c r="CL153" s="683" t="e">
        <f aca="false">#REF!/AL153</f>
        <v>#REF!</v>
      </c>
      <c r="CM153" s="683" t="e">
        <f aca="false">#REF!/AM153</f>
        <v>#REF!</v>
      </c>
      <c r="CN153" s="683" t="e">
        <f aca="false">#REF!/AN153</f>
        <v>#REF!</v>
      </c>
      <c r="CO153" s="683" t="e">
        <f aca="false">#REF!/AO153</f>
        <v>#REF!</v>
      </c>
      <c r="CP153" s="683" t="e">
        <f aca="false">#REF!/AP153</f>
        <v>#REF!</v>
      </c>
      <c r="CQ153" s="683" t="e">
        <f aca="false">#REF!/AQ153</f>
        <v>#REF!</v>
      </c>
      <c r="CR153" s="683" t="e">
        <f aca="false">#REF!/AR153</f>
        <v>#REF!</v>
      </c>
      <c r="CS153" s="683" t="e">
        <f aca="false">#REF!/AS153</f>
        <v>#REF!</v>
      </c>
      <c r="CT153" s="683" t="e">
        <f aca="false">#REF!/AT153</f>
        <v>#REF!</v>
      </c>
      <c r="CU153" s="683" t="e">
        <f aca="false">#REF!/AU153</f>
        <v>#REF!</v>
      </c>
      <c r="CV153" s="683" t="e">
        <f aca="false">#REF!/AV153</f>
        <v>#REF!</v>
      </c>
      <c r="CW153" s="683" t="e">
        <f aca="false">#REF!/AW153</f>
        <v>#REF!</v>
      </c>
      <c r="CX153" s="683" t="e">
        <f aca="false">#REF!/AX153</f>
        <v>#REF!</v>
      </c>
      <c r="CY153" s="683" t="e">
        <f aca="false">#REF!/AY153</f>
        <v>#REF!</v>
      </c>
      <c r="CZ153" s="683" t="e">
        <f aca="false">#REF!/AZ153</f>
        <v>#REF!</v>
      </c>
      <c r="DA153" s="683" t="e">
        <f aca="false">#REF!/BA153</f>
        <v>#REF!</v>
      </c>
      <c r="DB153" s="683" t="e">
        <f aca="false">#REF!/BB153</f>
        <v>#REF!</v>
      </c>
      <c r="DC153" s="683" t="e">
        <f aca="false">#REF!/BC153</f>
        <v>#REF!</v>
      </c>
      <c r="DD153" s="683" t="e">
        <f aca="false">#REF!/BD153</f>
        <v>#REF!</v>
      </c>
      <c r="DE153" s="683" t="e">
        <f aca="false">#REF!/BE153</f>
        <v>#REF!</v>
      </c>
      <c r="DF153" s="683" t="e">
        <f aca="false">#REF!/BF153</f>
        <v>#REF!</v>
      </c>
    </row>
    <row r="154" customFormat="false" ht="15" hidden="false" customHeight="false" outlineLevel="0" collapsed="false">
      <c r="A154" s="1041"/>
      <c r="B154" s="1108" t="s">
        <v>444</v>
      </c>
      <c r="C154" s="1108"/>
      <c r="D154" s="1109"/>
      <c r="E154" s="1109"/>
      <c r="F154" s="1109"/>
      <c r="G154" s="1109"/>
      <c r="H154" s="1109"/>
      <c r="I154" s="1109"/>
      <c r="J154" s="1110"/>
      <c r="K154" s="1110"/>
      <c r="L154" s="1110" t="n">
        <f aca="false">((L$121-$H$4)/1000)*IF($C$13=0,$M$25,$M$42)*(($C$8/70)^$W$42)*IF($C$13=1,$AE$42,IF($C$13=2,$AF$42,IF($C$13=3,$AG$42,1)))</f>
        <v>2053.82814</v>
      </c>
      <c r="M154" s="1110" t="n">
        <f aca="false">((M$121-$H$4)/1000)*IF($C$13=0,$M$25,$M$42)*(($C$8/70)^$W$42)*IF($C$13=1,$AE$42,IF($C$13=2,$AF$42,IF($C$13=3,$AG$42,1)))</f>
        <v>2347.23216</v>
      </c>
      <c r="N154" s="1110" t="n">
        <f aca="false">((N$121-$H$4)/1000)*IF($C$13=0,$M$25,$M$42)*(($C$8/70)^$W$42)*IF($C$13=1,$AE$42,IF($C$13=2,$AF$42,IF($C$13=3,$AG$42,1)))</f>
        <v>2640.63618</v>
      </c>
      <c r="O154" s="1110" t="n">
        <f aca="false">((O$121-$H$4)/1000)*IF($C$13=0,$M$25,$M$42)*(($C$8/70)^$W$42)*IF($C$13=1,$AE$42,IF($C$13=2,$AF$42,IF($C$13=3,$AG$42,1)))</f>
        <v>2934.0402</v>
      </c>
      <c r="P154" s="1110" t="n">
        <f aca="false">((P$121-$H$4)/1000)*IF($C$13=0,$M$25,$M$42)*(($C$8/70)^$W$42)*IF($C$13=1,$AE$42,IF($C$13=2,$AF$42,IF($C$13=3,$AG$42,1)))</f>
        <v>3227.44422</v>
      </c>
      <c r="Q154" s="1110" t="n">
        <f aca="false">((Q$121-$H$4)/1000)*IF($C$13=0,$M$25,$M$42)*(($C$8/70)^$W$42)*IF($C$13=1,$AE$42,IF($C$13=2,$AF$42,IF($C$13=3,$AG$42,1)))</f>
        <v>3520.84824</v>
      </c>
      <c r="R154" s="1110" t="n">
        <f aca="false">((R$121-$H$4)/1000)*IF($C$13=0,$M$25,$M$42)*(($C$8/70)^$W$42)*IF($C$13=1,$AE$42,IF($C$13=2,$AF$42,IF($C$13=3,$AG$42,1)))</f>
        <v>3814.25226</v>
      </c>
      <c r="S154" s="1110" t="n">
        <f aca="false">((S$121-$H$4)/1000)*IF($C$13=0,$M$25,$M$42)*(($C$8/70)^$W$42)*IF($C$13=1,$AE$42,IF($C$13=2,$AF$42,IF($C$13=3,$AG$42,1)))</f>
        <v>4107.65628</v>
      </c>
      <c r="T154" s="1110" t="n">
        <f aca="false">((T$121-$H$4)/1000)*IF($C$13=0,$M$25,$M$42)*(($C$8/70)^$W$42)*IF($C$13=1,$AE$42,IF($C$13=2,$AF$42,IF($C$13=3,$AG$42,1)))</f>
        <v>4401.0603</v>
      </c>
      <c r="U154" s="1110" t="n">
        <f aca="false">((U$121-$H$4)/1000)*IF($C$13=0,$M$25,$M$42)*(($C$8/70)^$W$42)*IF($C$13=1,$AE$42,IF($C$13=2,$AF$42,IF($C$13=3,$AG$42,1)))</f>
        <v>4694.46432</v>
      </c>
      <c r="V154" s="1110" t="n">
        <f aca="false">((V$121-$H$4)/1000)*IF($C$13=0,$M$25,$M$42)*(($C$8/70)^$W$42)*IF($C$13=1,$AE$42,IF($C$13=2,$AF$42,IF($C$13=3,$AG$42,1)))</f>
        <v>4987.86834</v>
      </c>
      <c r="W154" s="1110" t="n">
        <f aca="false">((W$121-$H$4)/1000)*IF($C$13=0,$M$25,$M$42)*(($C$8/70)^$W$42)*IF($C$13=1,$AE$42,IF($C$13=2,$AF$42,IF($C$13=3,$AG$42,1)))</f>
        <v>5281.27236</v>
      </c>
      <c r="X154" s="1110" t="n">
        <f aca="false">((X$121-$H$4)/1000)*IF($C$13=0,$M$25,$M$42)*(($C$8/70)^$W$42)*IF($C$13=1,$AE$42,IF($C$13=2,$AF$42,IF($C$13=3,$AG$42,1)))</f>
        <v>5574.67638</v>
      </c>
      <c r="Y154" s="1110" t="n">
        <f aca="false">((Y$121-$H$4)/1000)*IF($C$13=0,$M$25,$M$42)*(($C$8/70)^$W$42)*IF($C$13=1,$AE$42,IF($C$13=2,$AF$42,IF($C$13=3,$AG$42,1)))</f>
        <v>5868.0804</v>
      </c>
      <c r="Z154" s="1110" t="n">
        <f aca="false">((Z$121-$H$4)/1000)*IF($C$13=0,$M$25,$M$42)*(($C$8/70)^$W$42)*IF($C$13=1,$AE$42,IF($C$13=2,$AF$42,IF($C$13=3,$AG$42,1)))</f>
        <v>6161.48442</v>
      </c>
      <c r="AA154" s="1110" t="n">
        <f aca="false">((AA$121-$H$4)/1000)*IF($C$13=0,$M$25,$M$42)*(($C$8/70)^$W$42)*IF($C$13=1,$AE$42,IF($C$13=2,$AF$42,IF($C$13=3,$AG$42,1)))</f>
        <v>6454.88844</v>
      </c>
      <c r="AB154" s="1110" t="n">
        <f aca="false">((AB$121-$H$4)/1000)*IF($C$13=0,$M$25,$M$42)*(($C$8/70)^$W$42)*IF($C$13=1,$AE$42,IF($C$13=2,$AF$42,IF($C$13=3,$AG$42,1)))</f>
        <v>6748.29246</v>
      </c>
      <c r="AC154" s="1110" t="n">
        <f aca="false">((AC$121-$H$4)/1000)*IF($C$13=0,$M$25,$M$42)*(($C$8/70)^$W$42)*IF($C$13=1,$AE$42,IF($C$13=2,$AF$42,IF($C$13=3,$AG$42,1)))</f>
        <v>7041.69648</v>
      </c>
      <c r="AD154" s="1110" t="n">
        <f aca="false">((AD$121-$H$4)/1000)*IF($C$13=0,$M$25,$M$42)*(($C$8/70)^$W$42)*IF($C$13=1,$AE$42,IF($C$13=2,$AF$42,IF($C$13=3,$AG$42,1)))</f>
        <v>7335.1005</v>
      </c>
      <c r="AE154" s="1110" t="n">
        <f aca="false">((AE$121-$H$4)/1000)*IF($C$13=0,$M$25,$M$42)*(($C$8/70)^$W$42)*IF($C$13=1,$AE$42,IF($C$13=2,$AF$42,IF($C$13=3,$AG$42,1)))</f>
        <v>7628.50452</v>
      </c>
      <c r="AF154" s="1110" t="n">
        <f aca="false">((AF$121-$H$4)/1000)*IF($C$13=0,$M$25,$M$42)*(($C$8/70)^$W$42)*IF($C$13=1,$AE$42,IF($C$13=2,$AF$42,IF($C$13=3,$AG$42,1)))</f>
        <v>7921.90854</v>
      </c>
      <c r="AG154" s="1110" t="n">
        <f aca="false">((AG$121-$H$4)/1000)*IF($C$13=0,$M$25,$M$42)*(($C$8/70)^$W$42)*IF($C$13=1,$AE$42,IF($C$13=2,$AF$42,IF($C$13=3,$AG$42,1)))</f>
        <v>8215.31256</v>
      </c>
      <c r="AH154" s="1110" t="n">
        <f aca="false">((AH$121-$H$4)/1000)*IF($C$13=0,$M$25,$M$42)*(($C$8/70)^$W$42)*IF($C$13=1,$AE$42,IF($C$13=2,$AF$42,IF($C$13=3,$AG$42,1)))</f>
        <v>8508.71658</v>
      </c>
      <c r="AI154" s="1110" t="n">
        <f aca="false">((AI$121-$H$4)/1000)*IF($C$13=0,$M$25,$M$42)*(($C$8/70)^$W$42)*IF($C$13=1,$AE$42,IF($C$13=2,$AF$42,IF($C$13=3,$AG$42,1)))</f>
        <v>8802.1206</v>
      </c>
      <c r="AJ154" s="1110" t="n">
        <f aca="false">((AJ$121-$H$4)/1000)*IF($C$13=0,$M$25,$M$42)*(($C$8/70)^$W$42)*IF($C$13=1,$AE$42,IF($C$13=2,$AF$42,IF($C$13=3,$AG$42,1)))</f>
        <v>9095.52462</v>
      </c>
      <c r="AK154" s="1110" t="n">
        <f aca="false">((AK$121-$H$4)/1000)*IF($C$13=0,$M$25,$M$42)*(($C$8/70)^$W$42)*IF($C$13=1,$AE$42,IF($C$13=2,$AF$42,IF($C$13=3,$AG$42,1)))</f>
        <v>9388.92864</v>
      </c>
      <c r="AL154" s="1110" t="n">
        <f aca="false">((AL$121-$H$4)/1000)*IF($C$13=0,$M$25,$M$42)*(($C$8/70)^$W$42)*IF($C$13=1,$AE$42,IF($C$13=2,$AF$42,IF($C$13=3,$AG$42,1)))</f>
        <v>9682.33266</v>
      </c>
      <c r="AM154" s="1110" t="n">
        <f aca="false">((AM$121-$H$4)/1000)*IF($C$13=0,$M$25,$M$42)*(($C$8/70)^$W$42)*IF($C$13=1,$AE$42,IF($C$13=2,$AF$42,IF($C$13=3,$AG$42,1)))</f>
        <v>9975.73668</v>
      </c>
      <c r="AN154" s="1110" t="n">
        <f aca="false">((AN$121-$H$4)/1000)*IF($C$13=0,$M$25,$M$42)*(($C$8/70)^$W$42)*IF($C$13=1,$AE$42,IF($C$13=2,$AF$42,IF($C$13=3,$AG$42,1)))</f>
        <v>10269.1407</v>
      </c>
      <c r="AO154" s="1110" t="n">
        <f aca="false">((AO$121-$H$4)/1000)*IF($C$13=0,$M$25,$M$42)*(($C$8/70)^$W$42)*IF($C$13=1,$AE$42,IF($C$13=2,$AF$42,IF($C$13=3,$AG$42,1)))</f>
        <v>10562.54472</v>
      </c>
      <c r="AP154" s="1110" t="n">
        <f aca="false">((AP$121-$H$4)/1000)*IF($C$13=0,$M$25,$M$42)*(($C$8/70)^$W$42)*IF($C$13=1,$AE$42,IF($C$13=2,$AF$42,IF($C$13=3,$AG$42,1)))</f>
        <v>10855.94874</v>
      </c>
      <c r="AQ154" s="1110" t="n">
        <f aca="false">((AQ$121-$H$4)/1000)*IF($C$13=0,$M$25,$M$42)*(($C$8/70)^$W$42)*IF($C$13=1,$AE$42,IF($C$13=2,$AF$42,IF($C$13=3,$AG$42,1)))</f>
        <v>11149.35276</v>
      </c>
      <c r="AR154" s="1110" t="n">
        <f aca="false">((AR$121-$H$4)/1000)*IF($C$13=0,$M$25,$M$42)*(($C$8/70)^$W$42)*IF($C$13=1,$AE$42,IF($C$13=2,$AF$42,IF($C$13=3,$AG$42,1)))</f>
        <v>11442.75678</v>
      </c>
      <c r="AS154" s="1110" t="n">
        <f aca="false">((AS$121-$H$4)/1000)*IF($C$13=0,$M$25,$M$42)*(($C$8/70)^$W$42)*IF($C$13=1,$AE$42,IF($C$13=2,$AF$42,IF($C$13=3,$AG$42,1)))</f>
        <v>11736.1608</v>
      </c>
      <c r="AT154" s="1110" t="n">
        <f aca="false">((AT$121-$H$4)/1000)*IF($C$13=0,$M$25,$M$42)*(($C$8/70)^$W$42)*IF($C$13=1,$AE$42,IF($C$13=2,$AF$42,IF($C$13=3,$AG$42,1)))</f>
        <v>12029.56482</v>
      </c>
      <c r="AU154" s="1110" t="n">
        <f aca="false">((AU$121-$H$4)/1000)*IF($C$13=0,$M$25,$M$42)*(($C$8/70)^$W$42)*IF($C$13=1,$AE$42,IF($C$13=2,$AF$42,IF($C$13=3,$AG$42,1)))</f>
        <v>12322.96884</v>
      </c>
      <c r="AV154" s="1110" t="n">
        <f aca="false">((AV$121-$H$4)/1000)*IF($C$13=0,$M$25,$M$42)*(($C$8/70)^$W$42)*IF($C$13=1,$AE$42,IF($C$13=2,$AF$42,IF($C$13=3,$AG$42,1)))</f>
        <v>12616.37286</v>
      </c>
      <c r="AW154" s="1110" t="n">
        <f aca="false">((AW$121-$H$4)/1000)*IF($C$13=0,$M$25,$M$42)*(($C$8/70)^$W$42)*IF($C$13=1,$AE$42,IF($C$13=2,$AF$42,IF($C$13=3,$AG$42,1)))</f>
        <v>12909.77688</v>
      </c>
      <c r="AX154" s="1110" t="n">
        <f aca="false">((AX$121-$H$4)/1000)*IF($C$13=0,$M$25,$M$42)*(($C$8/70)^$W$42)*IF($C$13=1,$AE$42,IF($C$13=2,$AF$42,IF($C$13=3,$AG$42,1)))</f>
        <v>13203.1809</v>
      </c>
      <c r="AY154" s="1110" t="n">
        <f aca="false">((AY$121-$H$4)/1000)*IF($C$13=0,$M$25,$M$42)*(($C$8/70)^$W$42)*IF($C$13=1,$AE$42,IF($C$13=2,$AF$42,IF($C$13=3,$AG$42,1)))</f>
        <v>13496.58492</v>
      </c>
      <c r="AZ154" s="1110" t="n">
        <f aca="false">((AZ$121-$H$4)/1000)*IF($C$13=0,$M$25,$M$42)*(($C$8/70)^$W$42)*IF($C$13=1,$AE$42,IF($C$13=2,$AF$42,IF($C$13=3,$AG$42,1)))</f>
        <v>13789.98894</v>
      </c>
      <c r="BA154" s="1110" t="n">
        <f aca="false">((BA$121-$H$4)/1000)*IF($C$13=0,$M$25,$M$42)*(($C$8/70)^$W$42)*IF($C$13=1,$AE$42,IF($C$13=2,$AF$42,IF($C$13=3,$AG$42,1)))</f>
        <v>14083.39296</v>
      </c>
      <c r="BB154" s="1110" t="n">
        <f aca="false">((BB$121-$H$4)/1000)*IF($C$13=0,$M$25,$M$42)*(($C$8/70)^$W$42)*IF($C$13=1,$AE$42,IF($C$13=2,$AF$42,IF($C$13=3,$AG$42,1)))</f>
        <v>14376.79698</v>
      </c>
      <c r="BC154" s="1110" t="n">
        <f aca="false">((BC$121-$H$4)/1000)*IF($C$13=0,$M$25,$M$42)*(($C$8/70)^$W$42)*IF($C$13=1,$AE$42,IF($C$13=2,$AF$42,IF($C$13=3,$AG$42,1)))</f>
        <v>14670.201</v>
      </c>
      <c r="BD154" s="1110" t="n">
        <f aca="false">((BD$121-$H$4)/1000)*IF($C$13=0,$M$25,$M$42)*(($C$8/70)^$W$42)*IF($C$13=1,$AE$42,IF($C$13=2,$AF$42,IF($C$13=3,$AG$42,1)))</f>
        <v>14963.60502</v>
      </c>
      <c r="BE154" s="1110" t="n">
        <f aca="false">((BE$121-$H$4)/1000)*IF($C$13=0,$M$25,$M$42)*(($C$8/70)^$W$42)*IF($C$13=1,$AE$42,IF($C$13=2,$AF$42,IF($C$13=3,$AG$42,1)))</f>
        <v>15257.00904</v>
      </c>
      <c r="BF154" s="1110" t="n">
        <f aca="false">((BF$121-$H$4)/1000)*IF($C$13=0,$M$25,$M$42)*(($C$8/70)^$W$42)*IF($C$13=1,$AE$42,IF($C$13=2,$AF$42,IF($C$13=3,$AG$42,1)))</f>
        <v>15550.41306</v>
      </c>
      <c r="BG154" s="1"/>
      <c r="BH154" s="1"/>
      <c r="BJ154" s="683" t="e">
        <f aca="false">H198/J154</f>
        <v>#DIV/0!</v>
      </c>
      <c r="BK154" s="683" t="e">
        <f aca="false">I198/K154</f>
        <v>#DIV/0!</v>
      </c>
      <c r="BL154" s="683" t="n">
        <f aca="false">J198/L154</f>
        <v>0.450549450549451</v>
      </c>
      <c r="BM154" s="683" t="n">
        <f aca="false">K198/M154</f>
        <v>0.473076923076923</v>
      </c>
      <c r="BN154" s="683" t="n">
        <f aca="false">L198/N154</f>
        <v>0.49059829059829</v>
      </c>
      <c r="BO154" s="683" t="n">
        <f aca="false">M198/O154</f>
        <v>0.504615384615385</v>
      </c>
      <c r="BP154" s="683" t="n">
        <f aca="false">N198/P154</f>
        <v>0.516083916083916</v>
      </c>
      <c r="BQ154" s="683" t="n">
        <f aca="false">O198/Q154</f>
        <v>0.525641025641026</v>
      </c>
      <c r="BR154" s="683" t="n">
        <f aca="false">P198/R154</f>
        <v>0.533727810650888</v>
      </c>
      <c r="BS154" s="683" t="n">
        <f aca="false">Q198/S154</f>
        <v>0.540659340659341</v>
      </c>
      <c r="BT154" s="683" t="n">
        <f aca="false">R198/T154</f>
        <v>0.546666666666667</v>
      </c>
      <c r="BU154" s="683" t="n">
        <f aca="false">S198/U154</f>
        <v>0.551923076923077</v>
      </c>
      <c r="BV154" s="683" t="n">
        <f aca="false">T198/V154</f>
        <v>0.556561085972851</v>
      </c>
      <c r="BW154" s="683" t="n">
        <f aca="false">U198/W154</f>
        <v>0.560683760683761</v>
      </c>
      <c r="BX154" s="683" t="n">
        <f aca="false">V198/X154</f>
        <v>0.564372469635627</v>
      </c>
      <c r="BY154" s="683" t="n">
        <f aca="false">W198/Y154</f>
        <v>0.567692307692308</v>
      </c>
      <c r="BZ154" s="683" t="n">
        <f aca="false">X198/Z154</f>
        <v>0.570695970695971</v>
      </c>
      <c r="CA154" s="683" t="n">
        <f aca="false">Y198/AA154</f>
        <v>0.573426573426573</v>
      </c>
      <c r="CB154" s="683" t="n">
        <f aca="false">Z198/AB154</f>
        <v>0.575919732441472</v>
      </c>
      <c r="CC154" s="683" t="n">
        <f aca="false">AA198/AC154</f>
        <v>0.578205128205128</v>
      </c>
      <c r="CD154" s="683" t="n">
        <f aca="false">AB198/AD154</f>
        <v>0.580307692307692</v>
      </c>
      <c r="CE154" s="683" t="n">
        <f aca="false">AC198/AE154</f>
        <v>0.582248520710059</v>
      </c>
      <c r="CF154" s="683" t="n">
        <f aca="false">AD198/AF154</f>
        <v>0.584045584045584</v>
      </c>
      <c r="CG154" s="683" t="n">
        <f aca="false">AE198/AG154</f>
        <v>0.585714285714286</v>
      </c>
      <c r="CH154" s="683" t="n">
        <f aca="false">AF198/AH154</f>
        <v>0.587267904509284</v>
      </c>
      <c r="CI154" s="683" t="n">
        <f aca="false">AG198/AI154</f>
        <v>0.588717948717949</v>
      </c>
      <c r="CJ154" s="683" t="n">
        <f aca="false">AH198/AJ154</f>
        <v>0.590074441687345</v>
      </c>
      <c r="CK154" s="683" t="n">
        <f aca="false">AI198/AK154</f>
        <v>0.591346153846154</v>
      </c>
      <c r="CL154" s="683" t="n">
        <f aca="false">AJ198/AL154</f>
        <v>0.592540792540792</v>
      </c>
      <c r="CM154" s="683" t="n">
        <f aca="false">AK198/AM154</f>
        <v>0.593665158371041</v>
      </c>
      <c r="CN154" s="683" t="n">
        <f aca="false">AL198/AN154</f>
        <v>0.594725274725275</v>
      </c>
      <c r="CO154" s="683" t="n">
        <f aca="false">AM198/AO154</f>
        <v>0.595726495726496</v>
      </c>
      <c r="CP154" s="683" t="n">
        <f aca="false">AN198/AP154</f>
        <v>0.596673596673597</v>
      </c>
      <c r="CQ154" s="683" t="n">
        <f aca="false">AO198/AQ154</f>
        <v>0.597570850202429</v>
      </c>
      <c r="CR154" s="683" t="n">
        <f aca="false">AP198/AR154</f>
        <v>0.598422090729783</v>
      </c>
      <c r="CS154" s="683" t="n">
        <f aca="false">AQ198/AS154</f>
        <v>0.599230769230769</v>
      </c>
      <c r="CT154" s="683" t="n">
        <f aca="false">AR198/AT154</f>
        <v>0.6</v>
      </c>
      <c r="CU154" s="683" t="n">
        <f aca="false">AS198/AU154</f>
        <v>0.600732600732601</v>
      </c>
      <c r="CV154" s="683" t="n">
        <f aca="false">AT198/AV154</f>
        <v>0.601431127012522</v>
      </c>
      <c r="CW154" s="683" t="n">
        <f aca="false">AU198/AW154</f>
        <v>0.602097902097902</v>
      </c>
      <c r="CX154" s="683" t="n">
        <f aca="false">AV198/AX154</f>
        <v>0.602735042735043</v>
      </c>
      <c r="CY154" s="683" t="n">
        <f aca="false">AW198/AY154</f>
        <v>0.603344481605351</v>
      </c>
      <c r="CZ154" s="683" t="n">
        <f aca="false">AX198/AZ154</f>
        <v>0.60392798690671</v>
      </c>
      <c r="DA154" s="683" t="n">
        <f aca="false">AY198/BA154</f>
        <v>0.604487179487179</v>
      </c>
      <c r="DB154" s="683" t="n">
        <f aca="false">AZ198/BB154</f>
        <v>0.605023547880691</v>
      </c>
      <c r="DC154" s="683" t="n">
        <f aca="false">BA198/BC154</f>
        <v>0.605538461538461</v>
      </c>
      <c r="DD154" s="683" t="n">
        <f aca="false">BB198/BD154</f>
        <v>0.606033182503771</v>
      </c>
      <c r="DE154" s="683" t="n">
        <f aca="false">BC198/BE154</f>
        <v>0.606508875739645</v>
      </c>
      <c r="DF154" s="683" t="n">
        <f aca="false">BD198/BF154</f>
        <v>0.606966618287373</v>
      </c>
    </row>
    <row r="155" customFormat="false" ht="15" hidden="false" customHeight="false" outlineLevel="0" collapsed="false">
      <c r="A155" s="1041"/>
      <c r="B155" s="1108" t="s">
        <v>445</v>
      </c>
      <c r="C155" s="1108"/>
      <c r="D155" s="1109"/>
      <c r="E155" s="1109"/>
      <c r="F155" s="1109"/>
      <c r="G155" s="1109"/>
      <c r="H155" s="1109"/>
      <c r="I155" s="1109"/>
      <c r="J155" s="1110"/>
      <c r="K155" s="1110"/>
      <c r="L155" s="1110" t="n">
        <f aca="false">((L$121-$H$4)/1000)*IF($C$13=0,$O$25,($O$42*1.1))*(($C$8/70)^$Y$42)*IF($C$13=1,$AE$45,IF($C$13=2,$AF$45,IF($C$13=3,$AG$45,1)))</f>
        <v>2199.595398</v>
      </c>
      <c r="M155" s="1110" t="n">
        <f aca="false">((M$121-$H$4)/1000)*IF($C$13=0,$O$25,($O$42*1.1))*(($C$8/70)^$Y$42)*IF($C$13=1,$AE$45,IF($C$13=2,$AF$45,IF($C$13=3,$AG$45,1)))</f>
        <v>2513.823312</v>
      </c>
      <c r="N155" s="1110" t="n">
        <f aca="false">((N$121-$H$4)/1000)*IF($C$13=0,$O$25,($O$42*1.1))*(($C$8/70)^$Y$42)*IF($C$13=1,$AE$45,IF($C$13=2,$AF$45,IF($C$13=3,$AG$45,1)))</f>
        <v>2828.051226</v>
      </c>
      <c r="O155" s="1110" t="n">
        <f aca="false">((O$121-$H$4)/1000)*IF($C$13=0,$O$25,($O$42*1.1))*(($C$8/70)^$Y$42)*IF($C$13=1,$AE$45,IF($C$13=2,$AF$45,IF($C$13=3,$AG$45,1)))</f>
        <v>3142.27914</v>
      </c>
      <c r="P155" s="1110" t="n">
        <f aca="false">((P$121-$H$4)/1000)*IF($C$13=0,$O$25,($O$42*1.1))*(($C$8/70)^$Y$42)*IF($C$13=1,$AE$45,IF($C$13=2,$AF$45,IF($C$13=3,$AG$45,1)))</f>
        <v>3456.507054</v>
      </c>
      <c r="Q155" s="1110" t="n">
        <f aca="false">((Q$121-$H$4)/1000)*IF($C$13=0,$O$25,($O$42*1.1))*(($C$8/70)^$Y$42)*IF($C$13=1,$AE$45,IF($C$13=2,$AF$45,IF($C$13=3,$AG$45,1)))</f>
        <v>3770.734968</v>
      </c>
      <c r="R155" s="1110" t="n">
        <f aca="false">((R$121-$H$4)/1000)*IF($C$13=0,$O$25,($O$42*1.1))*(($C$8/70)^$Y$42)*IF($C$13=1,$AE$45,IF($C$13=2,$AF$45,IF($C$13=3,$AG$45,1)))</f>
        <v>4084.962882</v>
      </c>
      <c r="S155" s="1110" t="n">
        <f aca="false">((S$121-$H$4)/1000)*IF($C$13=0,$O$25,($O$42*1.1))*(($C$8/70)^$Y$42)*IF($C$13=1,$AE$45,IF($C$13=2,$AF$45,IF($C$13=3,$AG$45,1)))</f>
        <v>4399.190796</v>
      </c>
      <c r="T155" s="1110" t="n">
        <f aca="false">((T$121-$H$4)/1000)*IF($C$13=0,$O$25,($O$42*1.1))*(($C$8/70)^$Y$42)*IF($C$13=1,$AE$45,IF($C$13=2,$AF$45,IF($C$13=3,$AG$45,1)))</f>
        <v>4713.41871</v>
      </c>
      <c r="U155" s="1110" t="n">
        <f aca="false">((U$121-$H$4)/1000)*IF($C$13=0,$O$25,($O$42*1.1))*(($C$8/70)^$Y$42)*IF($C$13=1,$AE$45,IF($C$13=2,$AF$45,IF($C$13=3,$AG$45,1)))</f>
        <v>5027.646624</v>
      </c>
      <c r="V155" s="1110" t="n">
        <f aca="false">((V$121-$H$4)/1000)*IF($C$13=0,$O$25,($O$42*1.1))*(($C$8/70)^$Y$42)*IF($C$13=1,$AE$45,IF($C$13=2,$AF$45,IF($C$13=3,$AG$45,1)))</f>
        <v>5341.874538</v>
      </c>
      <c r="W155" s="1110" t="n">
        <f aca="false">((W$121-$H$4)/1000)*IF($C$13=0,$O$25,($O$42*1.1))*(($C$8/70)^$Y$42)*IF($C$13=1,$AE$45,IF($C$13=2,$AF$45,IF($C$13=3,$AG$45,1)))</f>
        <v>5656.102452</v>
      </c>
      <c r="X155" s="1110" t="n">
        <f aca="false">((X$121-$H$4)/1000)*IF($C$13=0,$O$25,($O$42*1.1))*(($C$8/70)^$Y$42)*IF($C$13=1,$AE$45,IF($C$13=2,$AF$45,IF($C$13=3,$AG$45,1)))</f>
        <v>5970.330366</v>
      </c>
      <c r="Y155" s="1110" t="n">
        <f aca="false">((Y$121-$H$4)/1000)*IF($C$13=0,$O$25,($O$42*1.1))*(($C$8/70)^$Y$42)*IF($C$13=1,$AE$45,IF($C$13=2,$AF$45,IF($C$13=3,$AG$45,1)))</f>
        <v>6284.55828</v>
      </c>
      <c r="Z155" s="1110" t="n">
        <f aca="false">((Z$121-$H$4)/1000)*IF($C$13=0,$O$25,($O$42*1.1))*(($C$8/70)^$Y$42)*IF($C$13=1,$AE$45,IF($C$13=2,$AF$45,IF($C$13=3,$AG$45,1)))</f>
        <v>6598.786194</v>
      </c>
      <c r="AA155" s="1110" t="n">
        <f aca="false">((AA$121-$H$4)/1000)*IF($C$13=0,$O$25,($O$42*1.1))*(($C$8/70)^$Y$42)*IF($C$13=1,$AE$45,IF($C$13=2,$AF$45,IF($C$13=3,$AG$45,1)))</f>
        <v>6913.014108</v>
      </c>
      <c r="AB155" s="1110" t="n">
        <f aca="false">((AB$121-$H$4)/1000)*IF($C$13=0,$O$25,($O$42*1.1))*(($C$8/70)^$Y$42)*IF($C$13=1,$AE$45,IF($C$13=2,$AF$45,IF($C$13=3,$AG$45,1)))</f>
        <v>7227.242022</v>
      </c>
      <c r="AC155" s="1110" t="n">
        <f aca="false">((AC$121-$H$4)/1000)*IF($C$13=0,$O$25,($O$42*1.1))*(($C$8/70)^$Y$42)*IF($C$13=1,$AE$45,IF($C$13=2,$AF$45,IF($C$13=3,$AG$45,1)))</f>
        <v>7541.469936</v>
      </c>
      <c r="AD155" s="1110" t="n">
        <f aca="false">((AD$121-$H$4)/1000)*IF($C$13=0,$O$25,($O$42*1.1))*(($C$8/70)^$Y$42)*IF($C$13=1,$AE$45,IF($C$13=2,$AF$45,IF($C$13=3,$AG$45,1)))</f>
        <v>7855.69785</v>
      </c>
      <c r="AE155" s="1110" t="n">
        <f aca="false">((AE$121-$H$4)/1000)*IF($C$13=0,$O$25,($O$42*1.1))*(($C$8/70)^$Y$42)*IF($C$13=1,$AE$45,IF($C$13=2,$AF$45,IF($C$13=3,$AG$45,1)))</f>
        <v>8169.925764</v>
      </c>
      <c r="AF155" s="1110" t="n">
        <f aca="false">((AF$121-$H$4)/1000)*IF($C$13=0,$O$25,($O$42*1.1))*(($C$8/70)^$Y$42)*IF($C$13=1,$AE$45,IF($C$13=2,$AF$45,IF($C$13=3,$AG$45,1)))</f>
        <v>8484.153678</v>
      </c>
      <c r="AG155" s="1110" t="n">
        <f aca="false">((AG$121-$H$4)/1000)*IF($C$13=0,$O$25,($O$42*1.1))*(($C$8/70)^$Y$42)*IF($C$13=1,$AE$45,IF($C$13=2,$AF$45,IF($C$13=3,$AG$45,1)))</f>
        <v>8798.381592</v>
      </c>
      <c r="AH155" s="1110" t="n">
        <f aca="false">((AH$121-$H$4)/1000)*IF($C$13=0,$O$25,($O$42*1.1))*(($C$8/70)^$Y$42)*IF($C$13=1,$AE$45,IF($C$13=2,$AF$45,IF($C$13=3,$AG$45,1)))</f>
        <v>9112.609506</v>
      </c>
      <c r="AI155" s="1110" t="n">
        <f aca="false">((AI$121-$H$4)/1000)*IF($C$13=0,$O$25,($O$42*1.1))*(($C$8/70)^$Y$42)*IF($C$13=1,$AE$45,IF($C$13=2,$AF$45,IF($C$13=3,$AG$45,1)))</f>
        <v>9426.83742</v>
      </c>
      <c r="AJ155" s="1110" t="n">
        <f aca="false">((AJ$121-$H$4)/1000)*IF($C$13=0,$O$25,($O$42*1.1))*(($C$8/70)^$Y$42)*IF($C$13=1,$AE$45,IF($C$13=2,$AF$45,IF($C$13=3,$AG$45,1)))</f>
        <v>9741.065334</v>
      </c>
      <c r="AK155" s="1110" t="n">
        <f aca="false">((AK$121-$H$4)/1000)*IF($C$13=0,$O$25,($O$42*1.1))*(($C$8/70)^$Y$42)*IF($C$13=1,$AE$45,IF($C$13=2,$AF$45,IF($C$13=3,$AG$45,1)))</f>
        <v>10055.293248</v>
      </c>
      <c r="AL155" s="1110" t="n">
        <f aca="false">((AL$121-$H$4)/1000)*IF($C$13=0,$O$25,($O$42*1.1))*(($C$8/70)^$Y$42)*IF($C$13=1,$AE$45,IF($C$13=2,$AF$45,IF($C$13=3,$AG$45,1)))</f>
        <v>10369.521162</v>
      </c>
      <c r="AM155" s="1110" t="n">
        <f aca="false">((AM$121-$H$4)/1000)*IF($C$13=0,$O$25,($O$42*1.1))*(($C$8/70)^$Y$42)*IF($C$13=1,$AE$45,IF($C$13=2,$AF$45,IF($C$13=3,$AG$45,1)))</f>
        <v>10683.749076</v>
      </c>
      <c r="AN155" s="1110" t="n">
        <f aca="false">((AN$121-$H$4)/1000)*IF($C$13=0,$O$25,($O$42*1.1))*(($C$8/70)^$Y$42)*IF($C$13=1,$AE$45,IF($C$13=2,$AF$45,IF($C$13=3,$AG$45,1)))</f>
        <v>10997.97699</v>
      </c>
      <c r="AO155" s="1110" t="n">
        <f aca="false">((AO$121-$H$4)/1000)*IF($C$13=0,$O$25,($O$42*1.1))*(($C$8/70)^$Y$42)*IF($C$13=1,$AE$45,IF($C$13=2,$AF$45,IF($C$13=3,$AG$45,1)))</f>
        <v>11312.204904</v>
      </c>
      <c r="AP155" s="1110" t="n">
        <f aca="false">((AP$121-$H$4)/1000)*IF($C$13=0,$O$25,($O$42*1.1))*(($C$8/70)^$Y$42)*IF($C$13=1,$AE$45,IF($C$13=2,$AF$45,IF($C$13=3,$AG$45,1)))</f>
        <v>11626.432818</v>
      </c>
      <c r="AQ155" s="1110" t="n">
        <f aca="false">((AQ$121-$H$4)/1000)*IF($C$13=0,$O$25,($O$42*1.1))*(($C$8/70)^$Y$42)*IF($C$13=1,$AE$45,IF($C$13=2,$AF$45,IF($C$13=3,$AG$45,1)))</f>
        <v>11940.660732</v>
      </c>
      <c r="AR155" s="1110" t="n">
        <f aca="false">((AR$121-$H$4)/1000)*IF($C$13=0,$O$25,($O$42*1.1))*(($C$8/70)^$Y$42)*IF($C$13=1,$AE$45,IF($C$13=2,$AF$45,IF($C$13=3,$AG$45,1)))</f>
        <v>12254.888646</v>
      </c>
      <c r="AS155" s="1110" t="n">
        <f aca="false">((AS$121-$H$4)/1000)*IF($C$13=0,$O$25,($O$42*1.1))*(($C$8/70)^$Y$42)*IF($C$13=1,$AE$45,IF($C$13=2,$AF$45,IF($C$13=3,$AG$45,1)))</f>
        <v>12569.11656</v>
      </c>
      <c r="AT155" s="1110" t="n">
        <f aca="false">((AT$121-$H$4)/1000)*IF($C$13=0,$O$25,($O$42*1.1))*(($C$8/70)^$Y$42)*IF($C$13=1,$AE$45,IF($C$13=2,$AF$45,IF($C$13=3,$AG$45,1)))</f>
        <v>12883.344474</v>
      </c>
      <c r="AU155" s="1110" t="n">
        <f aca="false">((AU$121-$H$4)/1000)*IF($C$13=0,$O$25,($O$42*1.1))*(($C$8/70)^$Y$42)*IF($C$13=1,$AE$45,IF($C$13=2,$AF$45,IF($C$13=3,$AG$45,1)))</f>
        <v>13197.572388</v>
      </c>
      <c r="AV155" s="1110" t="n">
        <f aca="false">((AV$121-$H$4)/1000)*IF($C$13=0,$O$25,($O$42*1.1))*(($C$8/70)^$Y$42)*IF($C$13=1,$AE$45,IF($C$13=2,$AF$45,IF($C$13=3,$AG$45,1)))</f>
        <v>13511.800302</v>
      </c>
      <c r="AW155" s="1110" t="n">
        <f aca="false">((AW$121-$H$4)/1000)*IF($C$13=0,$O$25,($O$42*1.1))*(($C$8/70)^$Y$42)*IF($C$13=1,$AE$45,IF($C$13=2,$AF$45,IF($C$13=3,$AG$45,1)))</f>
        <v>13826.028216</v>
      </c>
      <c r="AX155" s="1110" t="n">
        <f aca="false">((AX$121-$H$4)/1000)*IF($C$13=0,$O$25,($O$42*1.1))*(($C$8/70)^$Y$42)*IF($C$13=1,$AE$45,IF($C$13=2,$AF$45,IF($C$13=3,$AG$45,1)))</f>
        <v>14140.25613</v>
      </c>
      <c r="AY155" s="1110" t="n">
        <f aca="false">((AY$121-$H$4)/1000)*IF($C$13=0,$O$25,($O$42*1.1))*(($C$8/70)^$Y$42)*IF($C$13=1,$AE$45,IF($C$13=2,$AF$45,IF($C$13=3,$AG$45,1)))</f>
        <v>14454.484044</v>
      </c>
      <c r="AZ155" s="1110" t="n">
        <f aca="false">((AZ$121-$H$4)/1000)*IF($C$13=0,$O$25,($O$42*1.1))*(($C$8/70)^$Y$42)*IF($C$13=1,$AE$45,IF($C$13=2,$AF$45,IF($C$13=3,$AG$45,1)))</f>
        <v>14768.711958</v>
      </c>
      <c r="BA155" s="1110" t="n">
        <f aca="false">((BA$121-$H$4)/1000)*IF($C$13=0,$O$25,($O$42*1.1))*(($C$8/70)^$Y$42)*IF($C$13=1,$AE$45,IF($C$13=2,$AF$45,IF($C$13=3,$AG$45,1)))</f>
        <v>15082.939872</v>
      </c>
      <c r="BB155" s="1110" t="n">
        <f aca="false">((BB$121-$H$4)/1000)*IF($C$13=0,$O$25,($O$42*1.1))*(($C$8/70)^$Y$42)*IF($C$13=1,$AE$45,IF($C$13=2,$AF$45,IF($C$13=3,$AG$45,1)))</f>
        <v>15397.167786</v>
      </c>
      <c r="BC155" s="1110" t="n">
        <f aca="false">((BC$121-$H$4)/1000)*IF($C$13=0,$O$25,($O$42*1.1))*(($C$8/70)^$Y$42)*IF($C$13=1,$AE$45,IF($C$13=2,$AF$45,IF($C$13=3,$AG$45,1)))</f>
        <v>15711.3957</v>
      </c>
      <c r="BD155" s="1110" t="n">
        <f aca="false">((BD$121-$H$4)/1000)*IF($C$13=0,$O$25,($O$42*1.1))*(($C$8/70)^$Y$42)*IF($C$13=1,$AE$45,IF($C$13=2,$AF$45,IF($C$13=3,$AG$45,1)))</f>
        <v>16025.623614</v>
      </c>
      <c r="BE155" s="1110" t="n">
        <f aca="false">((BE$121-$H$4)/1000)*IF($C$13=0,$O$25,($O$42*1.1))*(($C$8/70)^$Y$42)*IF($C$13=1,$AE$45,IF($C$13=2,$AF$45,IF($C$13=3,$AG$45,1)))</f>
        <v>16339.851528</v>
      </c>
      <c r="BF155" s="1110" t="n">
        <f aca="false">((BF$121-$H$4)/1000)*IF($C$13=0,$O$25,($O$42*1.1))*(($C$8/70)^$Y$42)*IF($C$13=1,$AE$45,IF($C$13=2,$AF$45,IF($C$13=3,$AG$45,1)))</f>
        <v>16654.079442</v>
      </c>
      <c r="BG155" s="1"/>
      <c r="BH155" s="1"/>
      <c r="BJ155" s="683" t="e">
        <f aca="false">H199/J155</f>
        <v>#DIV/0!</v>
      </c>
      <c r="BK155" s="683" t="e">
        <f aca="false">I199/K155</f>
        <v>#DIV/0!</v>
      </c>
      <c r="BL155" s="683" t="n">
        <f aca="false">J199/L155</f>
        <v>0.40959040959041</v>
      </c>
      <c r="BM155" s="683" t="n">
        <f aca="false">K199/M155</f>
        <v>0.43006993006993</v>
      </c>
      <c r="BN155" s="683" t="n">
        <f aca="false">L199/N155</f>
        <v>0.445998445998446</v>
      </c>
      <c r="BO155" s="683" t="n">
        <f aca="false">M199/O155</f>
        <v>0.458741258741259</v>
      </c>
      <c r="BP155" s="683" t="n">
        <f aca="false">N199/P155</f>
        <v>0.469167196439924</v>
      </c>
      <c r="BQ155" s="683" t="n">
        <f aca="false">O199/Q155</f>
        <v>0.477855477855478</v>
      </c>
      <c r="BR155" s="683" t="n">
        <f aca="false">P199/R155</f>
        <v>0.485207100591716</v>
      </c>
      <c r="BS155" s="683" t="n">
        <f aca="false">Q199/S155</f>
        <v>0.491508491508492</v>
      </c>
      <c r="BT155" s="683" t="n">
        <f aca="false">R199/T155</f>
        <v>0.496969696969697</v>
      </c>
      <c r="BU155" s="683" t="n">
        <f aca="false">S199/U155</f>
        <v>0.501748251748252</v>
      </c>
      <c r="BV155" s="683" t="n">
        <f aca="false">T199/V155</f>
        <v>0.505964623611682</v>
      </c>
      <c r="BW155" s="683" t="n">
        <f aca="false">U199/W155</f>
        <v>0.50971250971251</v>
      </c>
      <c r="BX155" s="683" t="n">
        <f aca="false">V199/X155</f>
        <v>0.513065881486934</v>
      </c>
      <c r="BY155" s="683" t="n">
        <f aca="false">W199/Y155</f>
        <v>0.516083916083916</v>
      </c>
      <c r="BZ155" s="683" t="n">
        <f aca="false">X199/Z155</f>
        <v>0.518814518814519</v>
      </c>
      <c r="CA155" s="683" t="n">
        <f aca="false">Y199/AA155</f>
        <v>0.521296884933248</v>
      </c>
      <c r="CB155" s="683" t="n">
        <f aca="false">Z199/AB155</f>
        <v>0.52356339312861</v>
      </c>
      <c r="CC155" s="683" t="n">
        <f aca="false">AA199/AC155</f>
        <v>0.525641025641026</v>
      </c>
      <c r="CD155" s="683" t="n">
        <f aca="false">AB199/AD155</f>
        <v>0.527552447552447</v>
      </c>
      <c r="CE155" s="683" t="n">
        <f aca="false">AC199/AE155</f>
        <v>0.529316837009145</v>
      </c>
      <c r="CF155" s="683" t="n">
        <f aca="false">AD199/AF155</f>
        <v>0.530950530950531</v>
      </c>
      <c r="CG155" s="683" t="n">
        <f aca="false">AE199/AG155</f>
        <v>0.532467532467532</v>
      </c>
      <c r="CH155" s="683" t="n">
        <f aca="false">AF199/AH155</f>
        <v>0.533879913190258</v>
      </c>
      <c r="CI155" s="683" t="n">
        <f aca="false">AG199/AI155</f>
        <v>0.535198135198135</v>
      </c>
      <c r="CJ155" s="683" t="n">
        <f aca="false">AH199/AJ155</f>
        <v>0.536431310624859</v>
      </c>
      <c r="CK155" s="683" t="n">
        <f aca="false">AI199/AK155</f>
        <v>0.537587412587412</v>
      </c>
      <c r="CL155" s="683" t="n">
        <f aca="false">AJ199/AL155</f>
        <v>0.538673447764357</v>
      </c>
      <c r="CM155" s="683" t="n">
        <f aca="false">AK199/AM155</f>
        <v>0.539695598519128</v>
      </c>
      <c r="CN155" s="683" t="n">
        <f aca="false">AL199/AN155</f>
        <v>0.54065934065934</v>
      </c>
      <c r="CO155" s="683" t="n">
        <f aca="false">AM199/AO155</f>
        <v>0.541569541569541</v>
      </c>
      <c r="CP155" s="683" t="n">
        <f aca="false">AN199/AP155</f>
        <v>0.542430542430542</v>
      </c>
      <c r="CQ155" s="683" t="n">
        <f aca="false">AO199/AQ155</f>
        <v>0.543246227456754</v>
      </c>
      <c r="CR155" s="683" t="n">
        <f aca="false">AP199/AR155</f>
        <v>0.544020082481621</v>
      </c>
      <c r="CS155" s="683" t="n">
        <f aca="false">AQ199/AS155</f>
        <v>0.544755244755245</v>
      </c>
      <c r="CT155" s="683" t="n">
        <f aca="false">AR199/AT155</f>
        <v>0.545454545454545</v>
      </c>
      <c r="CU155" s="683" t="n">
        <f aca="false">AS199/AU155</f>
        <v>0.546120546120546</v>
      </c>
      <c r="CV155" s="683" t="n">
        <f aca="false">AT199/AV155</f>
        <v>0.546755570011384</v>
      </c>
      <c r="CW155" s="683" t="n">
        <f aca="false">AU199/AW155</f>
        <v>0.547361729179911</v>
      </c>
      <c r="CX155" s="683" t="n">
        <f aca="false">AV199/AX155</f>
        <v>0.547940947940948</v>
      </c>
      <c r="CY155" s="683" t="n">
        <f aca="false">AW199/AY155</f>
        <v>0.548494983277592</v>
      </c>
      <c r="CZ155" s="683" t="n">
        <f aca="false">AX199/AZ155</f>
        <v>0.549025442642464</v>
      </c>
      <c r="DA155" s="683" t="n">
        <f aca="false">AY199/BA155</f>
        <v>0.549533799533799</v>
      </c>
      <c r="DB155" s="683" t="n">
        <f aca="false">AZ199/BB155</f>
        <v>0.550021407164264</v>
      </c>
      <c r="DC155" s="683" t="n">
        <f aca="false">BA199/BC155</f>
        <v>0.55048951048951</v>
      </c>
      <c r="DD155" s="683" t="n">
        <f aca="false">BB199/BD155</f>
        <v>0.55093925682161</v>
      </c>
      <c r="DE155" s="683" t="n">
        <f aca="false">BC199/BE155</f>
        <v>0.551371705217859</v>
      </c>
      <c r="DF155" s="683" t="n">
        <f aca="false">BD199/BF155</f>
        <v>0.551787834806703</v>
      </c>
    </row>
    <row r="156" customFormat="false" ht="15.75" hidden="false" customHeight="false" outlineLevel="0" collapsed="false">
      <c r="A156" s="1041"/>
      <c r="B156" s="1111" t="s">
        <v>446</v>
      </c>
      <c r="C156" s="1111"/>
      <c r="D156" s="1112"/>
      <c r="E156" s="1112"/>
      <c r="F156" s="1112"/>
      <c r="G156" s="1112"/>
      <c r="H156" s="1112"/>
      <c r="I156" s="1112"/>
      <c r="J156" s="1113"/>
      <c r="K156" s="1113"/>
      <c r="L156" s="1113" t="n">
        <f aca="false">((L$121-$H$4)/1000)*IF($C$13=0,$P$25,$P$42)*(($C$8/70)^$Z$42)*IF($C$13=1,$AE$42,IF($C$13=2,$AF$42,IF($C$13=3,$AG$42,1)))</f>
        <v>2589.49236</v>
      </c>
      <c r="M156" s="1113" t="n">
        <f aca="false">((M$121-$H$4)/1000)*IF($C$13=0,$P$25,$P$42)*(($C$8/70)^$Z$42)*IF($C$13=1,$AE$42,IF($C$13=2,$AF$42,IF($C$13=3,$AG$42,1)))</f>
        <v>2959.41984</v>
      </c>
      <c r="N156" s="1113" t="n">
        <f aca="false">((N$121-$H$4)/1000)*IF($C$13=0,$P$25,$P$42)*(($C$8/70)^$Z$42)*IF($C$13=1,$AE$42,IF($C$13=2,$AF$42,IF($C$13=3,$AG$42,1)))</f>
        <v>3329.34732</v>
      </c>
      <c r="O156" s="1113" t="n">
        <f aca="false">((O$121-$H$4)/1000)*IF($C$13=0,$P$25,$P$42)*(($C$8/70)^$Z$42)*IF($C$13=1,$AE$42,IF($C$13=2,$AF$42,IF($C$13=3,$AG$42,1)))</f>
        <v>3699.2748</v>
      </c>
      <c r="P156" s="1113" t="n">
        <f aca="false">((P$121-$H$4)/1000)*IF($C$13=0,$P$25,$P$42)*(($C$8/70)^$Z$42)*IF($C$13=1,$AE$42,IF($C$13=2,$AF$42,IF($C$13=3,$AG$42,1)))</f>
        <v>4069.20228</v>
      </c>
      <c r="Q156" s="1113" t="n">
        <f aca="false">((Q$121-$H$4)/1000)*IF($C$13=0,$P$25,$P$42)*(($C$8/70)^$Z$42)*IF($C$13=1,$AE$42,IF($C$13=2,$AF$42,IF($C$13=3,$AG$42,1)))</f>
        <v>4439.12976</v>
      </c>
      <c r="R156" s="1113" t="n">
        <f aca="false">((R$121-$H$4)/1000)*IF($C$13=0,$P$25,$P$42)*(($C$8/70)^$Z$42)*IF($C$13=1,$AE$42,IF($C$13=2,$AF$42,IF($C$13=3,$AG$42,1)))</f>
        <v>4809.05724</v>
      </c>
      <c r="S156" s="1113" t="n">
        <f aca="false">((S$121-$H$4)/1000)*IF($C$13=0,$P$25,$P$42)*(($C$8/70)^$Z$42)*IF($C$13=1,$AE$42,IF($C$13=2,$AF$42,IF($C$13=3,$AG$42,1)))</f>
        <v>5178.98472</v>
      </c>
      <c r="T156" s="1113" t="n">
        <f aca="false">((T$121-$H$4)/1000)*IF($C$13=0,$P$25,$P$42)*(($C$8/70)^$Z$42)*IF($C$13=1,$AE$42,IF($C$13=2,$AF$42,IF($C$13=3,$AG$42,1)))</f>
        <v>5548.9122</v>
      </c>
      <c r="U156" s="1113" t="n">
        <f aca="false">((U$121-$H$4)/1000)*IF($C$13=0,$P$25,$P$42)*(($C$8/70)^$Z$42)*IF($C$13=1,$AE$42,IF($C$13=2,$AF$42,IF($C$13=3,$AG$42,1)))</f>
        <v>5918.83968</v>
      </c>
      <c r="V156" s="1113" t="n">
        <f aca="false">((V$121-$H$4)/1000)*IF($C$13=0,$P$25,$P$42)*(($C$8/70)^$Z$42)*IF($C$13=1,$AE$42,IF($C$13=2,$AF$42,IF($C$13=3,$AG$42,1)))</f>
        <v>6288.76716</v>
      </c>
      <c r="W156" s="1113" t="n">
        <f aca="false">((W$121-$H$4)/1000)*IF($C$13=0,$P$25,$P$42)*(($C$8/70)^$Z$42)*IF($C$13=1,$AE$42,IF($C$13=2,$AF$42,IF($C$13=3,$AG$42,1)))</f>
        <v>6658.69464</v>
      </c>
      <c r="X156" s="1113" t="n">
        <f aca="false">((X$121-$H$4)/1000)*IF($C$13=0,$P$25,$P$42)*(($C$8/70)^$Z$42)*IF($C$13=1,$AE$42,IF($C$13=2,$AF$42,IF($C$13=3,$AG$42,1)))</f>
        <v>7028.62212</v>
      </c>
      <c r="Y156" s="1113" t="n">
        <f aca="false">((Y$121-$H$4)/1000)*IF($C$13=0,$P$25,$P$42)*(($C$8/70)^$Z$42)*IF($C$13=1,$AE$42,IF($C$13=2,$AF$42,IF($C$13=3,$AG$42,1)))</f>
        <v>7398.5496</v>
      </c>
      <c r="Z156" s="1113" t="n">
        <f aca="false">((Z$121-$H$4)/1000)*IF($C$13=0,$P$25,$P$42)*(($C$8/70)^$Z$42)*IF($C$13=1,$AE$42,IF($C$13=2,$AF$42,IF($C$13=3,$AG$42,1)))</f>
        <v>7768.47708</v>
      </c>
      <c r="AA156" s="1113" t="n">
        <f aca="false">((AA$121-$H$4)/1000)*IF($C$13=0,$P$25,$P$42)*(($C$8/70)^$Z$42)*IF($C$13=1,$AE$42,IF($C$13=2,$AF$42,IF($C$13=3,$AG$42,1)))</f>
        <v>8138.40456</v>
      </c>
      <c r="AB156" s="1113" t="n">
        <f aca="false">((AB$121-$H$4)/1000)*IF($C$13=0,$P$25,$P$42)*(($C$8/70)^$Z$42)*IF($C$13=1,$AE$42,IF($C$13=2,$AF$42,IF($C$13=3,$AG$42,1)))</f>
        <v>8508.33204</v>
      </c>
      <c r="AC156" s="1113" t="n">
        <f aca="false">((AC$121-$H$4)/1000)*IF($C$13=0,$P$25,$P$42)*(($C$8/70)^$Z$42)*IF($C$13=1,$AE$42,IF($C$13=2,$AF$42,IF($C$13=3,$AG$42,1)))</f>
        <v>8878.25952</v>
      </c>
      <c r="AD156" s="1113" t="n">
        <f aca="false">((AD$121-$H$4)/1000)*IF($C$13=0,$P$25,$P$42)*(($C$8/70)^$Z$42)*IF($C$13=1,$AE$42,IF($C$13=2,$AF$42,IF($C$13=3,$AG$42,1)))</f>
        <v>9248.187</v>
      </c>
      <c r="AE156" s="1113" t="n">
        <f aca="false">((AE$121-$H$4)/1000)*IF($C$13=0,$P$25,$P$42)*(($C$8/70)^$Z$42)*IF($C$13=1,$AE$42,IF($C$13=2,$AF$42,IF($C$13=3,$AG$42,1)))</f>
        <v>9618.11448</v>
      </c>
      <c r="AF156" s="1113" t="n">
        <f aca="false">((AF$121-$H$4)/1000)*IF($C$13=0,$P$25,$P$42)*(($C$8/70)^$Z$42)*IF($C$13=1,$AE$42,IF($C$13=2,$AF$42,IF($C$13=3,$AG$42,1)))</f>
        <v>9988.04196</v>
      </c>
      <c r="AG156" s="1113" t="n">
        <f aca="false">((AG$121-$H$4)/1000)*IF($C$13=0,$P$25,$P$42)*(($C$8/70)^$Z$42)*IF($C$13=1,$AE$42,IF($C$13=2,$AF$42,IF($C$13=3,$AG$42,1)))</f>
        <v>10357.96944</v>
      </c>
      <c r="AH156" s="1113" t="n">
        <f aca="false">((AH$121-$H$4)/1000)*IF($C$13=0,$P$25,$P$42)*(($C$8/70)^$Z$42)*IF($C$13=1,$AE$42,IF($C$13=2,$AF$42,IF($C$13=3,$AG$42,1)))</f>
        <v>10727.89692</v>
      </c>
      <c r="AI156" s="1113" t="n">
        <f aca="false">((AI$121-$H$4)/1000)*IF($C$13=0,$P$25,$P$42)*(($C$8/70)^$Z$42)*IF($C$13=1,$AE$42,IF($C$13=2,$AF$42,IF($C$13=3,$AG$42,1)))</f>
        <v>11097.8244</v>
      </c>
      <c r="AJ156" s="1113" t="n">
        <f aca="false">((AJ$121-$H$4)/1000)*IF($C$13=0,$P$25,$P$42)*(($C$8/70)^$Z$42)*IF($C$13=1,$AE$42,IF($C$13=2,$AF$42,IF($C$13=3,$AG$42,1)))</f>
        <v>11467.75188</v>
      </c>
      <c r="AK156" s="1113" t="n">
        <f aca="false">((AK$121-$H$4)/1000)*IF($C$13=0,$P$25,$P$42)*(($C$8/70)^$Z$42)*IF($C$13=1,$AE$42,IF($C$13=2,$AF$42,IF($C$13=3,$AG$42,1)))</f>
        <v>11837.67936</v>
      </c>
      <c r="AL156" s="1113" t="n">
        <f aca="false">((AL$121-$H$4)/1000)*IF($C$13=0,$P$25,$P$42)*(($C$8/70)^$Z$42)*IF($C$13=1,$AE$42,IF($C$13=2,$AF$42,IF($C$13=3,$AG$42,1)))</f>
        <v>12207.60684</v>
      </c>
      <c r="AM156" s="1113" t="n">
        <f aca="false">((AM$121-$H$4)/1000)*IF($C$13=0,$P$25,$P$42)*(($C$8/70)^$Z$42)*IF($C$13=1,$AE$42,IF($C$13=2,$AF$42,IF($C$13=3,$AG$42,1)))</f>
        <v>12577.53432</v>
      </c>
      <c r="AN156" s="1113" t="n">
        <f aca="false">((AN$121-$H$4)/1000)*IF($C$13=0,$P$25,$P$42)*(($C$8/70)^$Z$42)*IF($C$13=1,$AE$42,IF($C$13=2,$AF$42,IF($C$13=3,$AG$42,1)))</f>
        <v>12947.4618</v>
      </c>
      <c r="AO156" s="1113" t="n">
        <f aca="false">((AO$121-$H$4)/1000)*IF($C$13=0,$P$25,$P$42)*(($C$8/70)^$Z$42)*IF($C$13=1,$AE$42,IF($C$13=2,$AF$42,IF($C$13=3,$AG$42,1)))</f>
        <v>13317.38928</v>
      </c>
      <c r="AP156" s="1113" t="n">
        <f aca="false">((AP$121-$H$4)/1000)*IF($C$13=0,$P$25,$P$42)*(($C$8/70)^$Z$42)*IF($C$13=1,$AE$42,IF($C$13=2,$AF$42,IF($C$13=3,$AG$42,1)))</f>
        <v>13687.31676</v>
      </c>
      <c r="AQ156" s="1113" t="n">
        <f aca="false">((AQ$121-$H$4)/1000)*IF($C$13=0,$P$25,$P$42)*(($C$8/70)^$Z$42)*IF($C$13=1,$AE$42,IF($C$13=2,$AF$42,IF($C$13=3,$AG$42,1)))</f>
        <v>14057.24424</v>
      </c>
      <c r="AR156" s="1113" t="n">
        <f aca="false">((AR$121-$H$4)/1000)*IF($C$13=0,$P$25,$P$42)*(($C$8/70)^$Z$42)*IF($C$13=1,$AE$42,IF($C$13=2,$AF$42,IF($C$13=3,$AG$42,1)))</f>
        <v>14427.17172</v>
      </c>
      <c r="AS156" s="1113" t="n">
        <f aca="false">((AS$121-$H$4)/1000)*IF($C$13=0,$P$25,$P$42)*(($C$8/70)^$Z$42)*IF($C$13=1,$AE$42,IF($C$13=2,$AF$42,IF($C$13=3,$AG$42,1)))</f>
        <v>14797.0992</v>
      </c>
      <c r="AT156" s="1113" t="n">
        <f aca="false">((AT$121-$H$4)/1000)*IF($C$13=0,$P$25,$P$42)*(($C$8/70)^$Z$42)*IF($C$13=1,$AE$42,IF($C$13=2,$AF$42,IF($C$13=3,$AG$42,1)))</f>
        <v>15167.02668</v>
      </c>
      <c r="AU156" s="1113" t="n">
        <f aca="false">((AU$121-$H$4)/1000)*IF($C$13=0,$P$25,$P$42)*(($C$8/70)^$Z$42)*IF($C$13=1,$AE$42,IF($C$13=2,$AF$42,IF($C$13=3,$AG$42,1)))</f>
        <v>15536.95416</v>
      </c>
      <c r="AV156" s="1113" t="n">
        <f aca="false">((AV$121-$H$4)/1000)*IF($C$13=0,$P$25,$P$42)*(($C$8/70)^$Z$42)*IF($C$13=1,$AE$42,IF($C$13=2,$AF$42,IF($C$13=3,$AG$42,1)))</f>
        <v>15906.88164</v>
      </c>
      <c r="AW156" s="1113" t="n">
        <f aca="false">((AW$121-$H$4)/1000)*IF($C$13=0,$P$25,$P$42)*(($C$8/70)^$Z$42)*IF($C$13=1,$AE$42,IF($C$13=2,$AF$42,IF($C$13=3,$AG$42,1)))</f>
        <v>16276.80912</v>
      </c>
      <c r="AX156" s="1113" t="n">
        <f aca="false">((AX$121-$H$4)/1000)*IF($C$13=0,$P$25,$P$42)*(($C$8/70)^$Z$42)*IF($C$13=1,$AE$42,IF($C$13=2,$AF$42,IF($C$13=3,$AG$42,1)))</f>
        <v>16646.7366</v>
      </c>
      <c r="AY156" s="1113" t="n">
        <f aca="false">((AY$121-$H$4)/1000)*IF($C$13=0,$P$25,$P$42)*(($C$8/70)^$Z$42)*IF($C$13=1,$AE$42,IF($C$13=2,$AF$42,IF($C$13=3,$AG$42,1)))</f>
        <v>17016.66408</v>
      </c>
      <c r="AZ156" s="1113" t="n">
        <f aca="false">((AZ$121-$H$4)/1000)*IF($C$13=0,$P$25,$P$42)*(($C$8/70)^$Z$42)*IF($C$13=1,$AE$42,IF($C$13=2,$AF$42,IF($C$13=3,$AG$42,1)))</f>
        <v>17386.59156</v>
      </c>
      <c r="BA156" s="1113" t="n">
        <f aca="false">((BA$121-$H$4)/1000)*IF($C$13=0,$P$25,$P$42)*(($C$8/70)^$Z$42)*IF($C$13=1,$AE$42,IF($C$13=2,$AF$42,IF($C$13=3,$AG$42,1)))</f>
        <v>17756.51904</v>
      </c>
      <c r="BB156" s="1113" t="n">
        <f aca="false">((BB$121-$H$4)/1000)*IF($C$13=0,$P$25,$P$42)*(($C$8/70)^$Z$42)*IF($C$13=1,$AE$42,IF($C$13=2,$AF$42,IF($C$13=3,$AG$42,1)))</f>
        <v>18126.44652</v>
      </c>
      <c r="BC156" s="1113" t="n">
        <f aca="false">((BC$121-$H$4)/1000)*IF($C$13=0,$P$25,$P$42)*(($C$8/70)^$Z$42)*IF($C$13=1,$AE$42,IF($C$13=2,$AF$42,IF($C$13=3,$AG$42,1)))</f>
        <v>18496.374</v>
      </c>
      <c r="BD156" s="1113" t="n">
        <f aca="false">((BD$121-$H$4)/1000)*IF($C$13=0,$P$25,$P$42)*(($C$8/70)^$Z$42)*IF($C$13=1,$AE$42,IF($C$13=2,$AF$42,IF($C$13=3,$AG$42,1)))</f>
        <v>18866.30148</v>
      </c>
      <c r="BE156" s="1113" t="n">
        <f aca="false">((BE$121-$H$4)/1000)*IF($C$13=0,$P$25,$P$42)*(($C$8/70)^$Z$42)*IF($C$13=1,$AE$42,IF($C$13=2,$AF$42,IF($C$13=3,$AG$42,1)))</f>
        <v>19236.22896</v>
      </c>
      <c r="BF156" s="1113" t="n">
        <f aca="false">((BF$121-$H$4)/1000)*IF($C$13=0,$P$25,$P$42)*(($C$8/70)^$Z$42)*IF($C$13=1,$AE$42,IF($C$13=2,$AF$42,IF($C$13=3,$AG$42,1)))</f>
        <v>19606.15644</v>
      </c>
      <c r="BG156" s="1"/>
      <c r="BH156" s="1"/>
      <c r="BJ156" s="683" t="e">
        <f aca="false">H200/J156</f>
        <v>#DIV/0!</v>
      </c>
      <c r="BK156" s="683" t="e">
        <f aca="false">I200/K156</f>
        <v>#DIV/0!</v>
      </c>
      <c r="BL156" s="683" t="n">
        <f aca="false">J200/L156</f>
        <v>0.45054945054945</v>
      </c>
      <c r="BM156" s="683" t="n">
        <f aca="false">K200/M156</f>
        <v>0.473076923076923</v>
      </c>
      <c r="BN156" s="683" t="n">
        <f aca="false">L200/N156</f>
        <v>0.49059829059829</v>
      </c>
      <c r="BO156" s="683" t="n">
        <f aca="false">M200/O156</f>
        <v>0.504615384615384</v>
      </c>
      <c r="BP156" s="683" t="n">
        <f aca="false">N200/P156</f>
        <v>0.516083916083916</v>
      </c>
      <c r="BQ156" s="683" t="n">
        <f aca="false">O200/Q156</f>
        <v>0.525641025641025</v>
      </c>
      <c r="BR156" s="683" t="n">
        <f aca="false">P200/R156</f>
        <v>0.533727810650887</v>
      </c>
      <c r="BS156" s="683" t="n">
        <f aca="false">Q200/S156</f>
        <v>0.54065934065934</v>
      </c>
      <c r="BT156" s="683" t="n">
        <f aca="false">R200/T156</f>
        <v>0.546666666666667</v>
      </c>
      <c r="BU156" s="683" t="n">
        <f aca="false">S200/U156</f>
        <v>0.551923076923077</v>
      </c>
      <c r="BV156" s="683" t="n">
        <f aca="false">T200/V156</f>
        <v>0.556561085972851</v>
      </c>
      <c r="BW156" s="683" t="n">
        <f aca="false">U200/W156</f>
        <v>0.560683760683761</v>
      </c>
      <c r="BX156" s="683" t="n">
        <f aca="false">V200/X156</f>
        <v>0.564372469635627</v>
      </c>
      <c r="BY156" s="683" t="n">
        <f aca="false">W200/Y156</f>
        <v>0.567692307692307</v>
      </c>
      <c r="BZ156" s="683" t="n">
        <f aca="false">X200/Z156</f>
        <v>0.57069597069597</v>
      </c>
      <c r="CA156" s="683" t="n">
        <f aca="false">Y200/AA156</f>
        <v>0.573426573426573</v>
      </c>
      <c r="CB156" s="683" t="n">
        <f aca="false">Z200/AB156</f>
        <v>0.575919732441471</v>
      </c>
      <c r="CC156" s="683" t="n">
        <f aca="false">AA200/AC156</f>
        <v>0.578205128205128</v>
      </c>
      <c r="CD156" s="683" t="n">
        <f aca="false">AB200/AD156</f>
        <v>0.580307692307692</v>
      </c>
      <c r="CE156" s="683" t="n">
        <f aca="false">AC200/AE156</f>
        <v>0.582248520710059</v>
      </c>
      <c r="CF156" s="683" t="n">
        <f aca="false">AD200/AF156</f>
        <v>0.584045584045584</v>
      </c>
      <c r="CG156" s="683" t="n">
        <f aca="false">AE200/AG156</f>
        <v>0.585714285714286</v>
      </c>
      <c r="CH156" s="683" t="n">
        <f aca="false">AF200/AH156</f>
        <v>0.587267904509284</v>
      </c>
      <c r="CI156" s="683" t="n">
        <f aca="false">AG200/AI156</f>
        <v>0.588717948717948</v>
      </c>
      <c r="CJ156" s="683" t="n">
        <f aca="false">AH200/AJ156</f>
        <v>0.590074441687345</v>
      </c>
      <c r="CK156" s="683" t="n">
        <f aca="false">AI200/AK156</f>
        <v>0.591346153846154</v>
      </c>
      <c r="CL156" s="683" t="n">
        <f aca="false">AJ200/AL156</f>
        <v>0.592540792540792</v>
      </c>
      <c r="CM156" s="683" t="n">
        <f aca="false">AK200/AM156</f>
        <v>0.593665158371041</v>
      </c>
      <c r="CN156" s="683" t="n">
        <f aca="false">AL200/AN156</f>
        <v>0.594725274725275</v>
      </c>
      <c r="CO156" s="683" t="n">
        <f aca="false">AM200/AO156</f>
        <v>0.595726495726495</v>
      </c>
      <c r="CP156" s="683" t="n">
        <f aca="false">AN200/AP156</f>
        <v>0.596673596673596</v>
      </c>
      <c r="CQ156" s="683" t="n">
        <f aca="false">AO200/AQ156</f>
        <v>0.597570850202429</v>
      </c>
      <c r="CR156" s="683" t="n">
        <f aca="false">AP200/AR156</f>
        <v>0.598422090729783</v>
      </c>
      <c r="CS156" s="683" t="n">
        <f aca="false">AQ200/AS156</f>
        <v>0.599230769230769</v>
      </c>
      <c r="CT156" s="683" t="n">
        <f aca="false">AR200/AT156</f>
        <v>0.6</v>
      </c>
      <c r="CU156" s="683" t="n">
        <f aca="false">AS200/AU156</f>
        <v>0.6007326007326</v>
      </c>
      <c r="CV156" s="683" t="n">
        <f aca="false">AT200/AV156</f>
        <v>0.601431127012522</v>
      </c>
      <c r="CW156" s="683" t="n">
        <f aca="false">AU200/AW156</f>
        <v>0.602097902097902</v>
      </c>
      <c r="CX156" s="683" t="n">
        <f aca="false">AV200/AX156</f>
        <v>0.602735042735042</v>
      </c>
      <c r="CY156" s="683" t="n">
        <f aca="false">AW200/AY156</f>
        <v>0.603344481605351</v>
      </c>
      <c r="CZ156" s="683" t="n">
        <f aca="false">AX200/AZ156</f>
        <v>0.60392798690671</v>
      </c>
      <c r="DA156" s="683" t="n">
        <f aca="false">AY200/BA156</f>
        <v>0.604487179487179</v>
      </c>
      <c r="DB156" s="683" t="n">
        <f aca="false">AZ200/BB156</f>
        <v>0.60502354788069</v>
      </c>
      <c r="DC156" s="683" t="n">
        <f aca="false">BA200/BC156</f>
        <v>0.605538461538461</v>
      </c>
      <c r="DD156" s="683" t="n">
        <f aca="false">BB200/BD156</f>
        <v>0.606033182503771</v>
      </c>
      <c r="DE156" s="683" t="n">
        <f aca="false">BC200/BE156</f>
        <v>0.606508875739645</v>
      </c>
      <c r="DF156" s="683" t="n">
        <f aca="false">BD200/BF156</f>
        <v>0.606966618287373</v>
      </c>
    </row>
    <row r="157" customFormat="false" ht="36" hidden="false" customHeight="true" outlineLevel="0" collapsed="false">
      <c r="B157" s="1114"/>
      <c r="C157" s="1114"/>
      <c r="D157" s="1115"/>
      <c r="E157" s="1116"/>
      <c r="F157" s="1116"/>
      <c r="G157" s="1117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1"/>
    </row>
    <row r="158" customFormat="false" ht="15.75" hidden="false" customHeight="false" outlineLevel="0" collapsed="false">
      <c r="B158" s="1118" t="s">
        <v>243</v>
      </c>
      <c r="C158" s="1118"/>
      <c r="D158" s="1119" t="s">
        <v>244</v>
      </c>
      <c r="E158" s="1120" t="s">
        <v>237</v>
      </c>
      <c r="F158" s="1120" t="s">
        <v>124</v>
      </c>
      <c r="G158" s="1121" t="s">
        <v>245</v>
      </c>
      <c r="H158" s="1122" t="s">
        <v>115</v>
      </c>
      <c r="I158" s="1122"/>
      <c r="J158" s="1122"/>
      <c r="K158" s="1122"/>
      <c r="L158" s="1122"/>
      <c r="M158" s="1122"/>
      <c r="N158" s="1122"/>
      <c r="O158" s="1122"/>
      <c r="P158" s="1122"/>
      <c r="Q158" s="1122"/>
      <c r="R158" s="1122"/>
      <c r="S158" s="1122"/>
      <c r="T158" s="1122"/>
      <c r="U158" s="1122"/>
      <c r="V158" s="1122"/>
      <c r="W158" s="1122"/>
      <c r="X158" s="1122"/>
      <c r="Y158" s="1122"/>
      <c r="Z158" s="1122"/>
      <c r="AA158" s="1122"/>
      <c r="AB158" s="1122"/>
      <c r="AC158" s="1122"/>
      <c r="AD158" s="1122"/>
      <c r="AE158" s="1122"/>
      <c r="AF158" s="1122"/>
      <c r="AG158" s="1122"/>
      <c r="AH158" s="1122"/>
      <c r="AI158" s="1122"/>
      <c r="AJ158" s="1122"/>
      <c r="AK158" s="1122"/>
      <c r="AL158" s="1122"/>
      <c r="AM158" s="1122"/>
      <c r="AN158" s="1122"/>
      <c r="AO158" s="1122"/>
      <c r="AP158" s="1122"/>
      <c r="AQ158" s="1122"/>
      <c r="AR158" s="1122"/>
      <c r="AS158" s="1122"/>
      <c r="AT158" s="1122"/>
      <c r="AU158" s="1122"/>
      <c r="AV158" s="1122"/>
      <c r="AW158" s="1122"/>
      <c r="AX158" s="1122"/>
      <c r="AY158" s="1122"/>
      <c r="AZ158" s="1122"/>
      <c r="BA158" s="1122"/>
      <c r="BB158" s="1122"/>
      <c r="BC158" s="1122"/>
      <c r="BD158" s="1122"/>
      <c r="BE158" s="1122"/>
      <c r="BF158" s="1122"/>
    </row>
    <row r="159" customFormat="false" ht="15.75" hidden="false" customHeight="false" outlineLevel="0" collapsed="false">
      <c r="B159" s="1118"/>
      <c r="C159" s="1118"/>
      <c r="D159" s="1119"/>
      <c r="E159" s="1120"/>
      <c r="F159" s="1120"/>
      <c r="G159" s="1121"/>
      <c r="H159" s="1123" t="n">
        <v>500</v>
      </c>
      <c r="I159" s="1124" t="n">
        <v>550</v>
      </c>
      <c r="J159" s="1125" t="n">
        <v>600</v>
      </c>
      <c r="K159" s="1126" t="n">
        <v>650</v>
      </c>
      <c r="L159" s="1126" t="n">
        <v>700</v>
      </c>
      <c r="M159" s="1126" t="n">
        <v>750</v>
      </c>
      <c r="N159" s="1126" t="n">
        <v>800</v>
      </c>
      <c r="O159" s="1126" t="n">
        <v>850</v>
      </c>
      <c r="P159" s="1126" t="n">
        <v>900</v>
      </c>
      <c r="Q159" s="1126" t="n">
        <v>950</v>
      </c>
      <c r="R159" s="1126" t="n">
        <v>1000</v>
      </c>
      <c r="S159" s="1126" t="n">
        <v>1050</v>
      </c>
      <c r="T159" s="1126" t="n">
        <v>1100</v>
      </c>
      <c r="U159" s="1126" t="n">
        <v>1150</v>
      </c>
      <c r="V159" s="1126" t="n">
        <v>1200</v>
      </c>
      <c r="W159" s="1126" t="n">
        <v>1250</v>
      </c>
      <c r="X159" s="1126" t="n">
        <v>1300</v>
      </c>
      <c r="Y159" s="1126" t="n">
        <v>1350</v>
      </c>
      <c r="Z159" s="1126" t="n">
        <v>1400</v>
      </c>
      <c r="AA159" s="1126" t="n">
        <v>1450</v>
      </c>
      <c r="AB159" s="1126" t="n">
        <v>1500</v>
      </c>
      <c r="AC159" s="1126" t="n">
        <v>1550</v>
      </c>
      <c r="AD159" s="1126" t="n">
        <v>1600</v>
      </c>
      <c r="AE159" s="1126" t="n">
        <v>1650</v>
      </c>
      <c r="AF159" s="1126" t="n">
        <v>1700</v>
      </c>
      <c r="AG159" s="1126" t="n">
        <v>1750</v>
      </c>
      <c r="AH159" s="1126" t="n">
        <v>1800</v>
      </c>
      <c r="AI159" s="1126" t="n">
        <v>1850</v>
      </c>
      <c r="AJ159" s="1126" t="n">
        <v>1900</v>
      </c>
      <c r="AK159" s="1126" t="n">
        <v>1950</v>
      </c>
      <c r="AL159" s="1126" t="n">
        <v>2000</v>
      </c>
      <c r="AM159" s="1126" t="n">
        <v>2050</v>
      </c>
      <c r="AN159" s="1126" t="n">
        <v>2100</v>
      </c>
      <c r="AO159" s="1126" t="n">
        <v>2150</v>
      </c>
      <c r="AP159" s="1126" t="n">
        <v>2200</v>
      </c>
      <c r="AQ159" s="1126" t="n">
        <v>2250</v>
      </c>
      <c r="AR159" s="1126" t="n">
        <v>2300</v>
      </c>
      <c r="AS159" s="1126" t="n">
        <v>2350</v>
      </c>
      <c r="AT159" s="1126" t="n">
        <v>2400</v>
      </c>
      <c r="AU159" s="1126" t="n">
        <v>2450</v>
      </c>
      <c r="AV159" s="1126" t="n">
        <v>2500</v>
      </c>
      <c r="AW159" s="1126" t="n">
        <v>2550</v>
      </c>
      <c r="AX159" s="1126" t="n">
        <v>2600</v>
      </c>
      <c r="AY159" s="1126" t="n">
        <v>2650</v>
      </c>
      <c r="AZ159" s="1126" t="n">
        <v>2700</v>
      </c>
      <c r="BA159" s="1126" t="n">
        <v>2750</v>
      </c>
      <c r="BB159" s="1126" t="n">
        <v>2800</v>
      </c>
      <c r="BC159" s="1126" t="n">
        <v>2850</v>
      </c>
      <c r="BD159" s="1126" t="n">
        <v>2900</v>
      </c>
      <c r="BE159" s="1127" t="n">
        <v>2950</v>
      </c>
      <c r="BF159" s="1128" t="n">
        <v>3000</v>
      </c>
    </row>
    <row r="160" customFormat="false" ht="15" hidden="false" customHeight="false" outlineLevel="0" collapsed="false">
      <c r="A160" s="1041" t="s">
        <v>409</v>
      </c>
      <c r="B160" s="1129" t="s">
        <v>447</v>
      </c>
      <c r="C160" s="1129"/>
      <c r="D160" s="1130"/>
      <c r="E160" s="1130"/>
      <c r="F160" s="1130"/>
      <c r="G160" s="1130"/>
      <c r="H160" s="1080"/>
      <c r="I160" s="1080"/>
      <c r="J160" s="1080"/>
      <c r="K160" s="1080"/>
      <c r="L160" s="1080" t="n">
        <f aca="false">((L$159-$H$4)/1000)*$M$76*(($C$8/70)^$W$76)*IF($C$13=1,$AE$57,IF($C$13=2,$AF$57,IF($C$13=3,$AG$57,1)))</f>
        <v>1302.82152</v>
      </c>
      <c r="M160" s="1080" t="n">
        <f aca="false">((M$159-$H$4)/1000)*$M$76*(($C$8/70)^$W$76)*IF($C$13=1,$AE$57,IF($C$13=2,$AF$57,IF($C$13=3,$AG$57,1)))</f>
        <v>1488.93888</v>
      </c>
      <c r="N160" s="1080" t="n">
        <f aca="false">((N$159-$H$4)/1000)*$M$76*(($C$8/70)^$W$76)*IF($C$13=1,$AE$57,IF($C$13=2,$AF$57,IF($C$13=3,$AG$57,1)))</f>
        <v>1675.05624</v>
      </c>
      <c r="O160" s="1080" t="n">
        <f aca="false">((O$159-$H$4)/1000)*$M$76*(($C$8/70)^$W$76)*IF($C$13=1,$AE$57,IF($C$13=2,$AF$57,IF($C$13=3,$AG$57,1)))</f>
        <v>1861.1736</v>
      </c>
      <c r="P160" s="1080" t="n">
        <f aca="false">((P$159-$H$4)/1000)*$M$76*(($C$8/70)^$W$76)*IF($C$13=1,$AE$57,IF($C$13=2,$AF$57,IF($C$13=3,$AG$57,1)))</f>
        <v>2047.29096</v>
      </c>
      <c r="Q160" s="1080" t="n">
        <f aca="false">((Q$159-$H$4)/1000)*$M$76*(($C$8/70)^$W$76)*IF($C$13=1,$AE$57,IF($C$13=2,$AF$57,IF($C$13=3,$AG$57,1)))</f>
        <v>2233.40832</v>
      </c>
      <c r="R160" s="1080" t="n">
        <f aca="false">((R$159-$H$4)/1000)*$M$76*(($C$8/70)^$W$76)*IF($C$13=1,$AE$57,IF($C$13=2,$AF$57,IF($C$13=3,$AG$57,1)))</f>
        <v>2419.52568</v>
      </c>
      <c r="S160" s="1080" t="n">
        <f aca="false">((S$159-$H$4)/1000)*$M$76*(($C$8/70)^$W$76)*IF($C$13=1,$AE$57,IF($C$13=2,$AF$57,IF($C$13=3,$AG$57,1)))</f>
        <v>2605.64304</v>
      </c>
      <c r="T160" s="1080" t="n">
        <f aca="false">((T$159-$H$4)/1000)*$M$76*(($C$8/70)^$W$76)*IF($C$13=1,$AE$57,IF($C$13=2,$AF$57,IF($C$13=3,$AG$57,1)))</f>
        <v>2791.7604</v>
      </c>
      <c r="U160" s="1080" t="n">
        <f aca="false">((U$159-$H$4)/1000)*$M$76*(($C$8/70)^$W$76)*IF($C$13=1,$AE$57,IF($C$13=2,$AF$57,IF($C$13=3,$AG$57,1)))</f>
        <v>2977.87776</v>
      </c>
      <c r="V160" s="1080" t="n">
        <f aca="false">((V$159-$H$4)/1000)*$M$76*(($C$8/70)^$W$76)*IF($C$13=1,$AE$57,IF($C$13=2,$AF$57,IF($C$13=3,$AG$57,1)))</f>
        <v>3163.99512</v>
      </c>
      <c r="W160" s="1080" t="n">
        <f aca="false">((W$159-$H$4)/1000)*$M$76*(($C$8/70)^$W$76)*IF($C$13=1,$AE$57,IF($C$13=2,$AF$57,IF($C$13=3,$AG$57,1)))</f>
        <v>3350.11248</v>
      </c>
      <c r="X160" s="1080" t="n">
        <f aca="false">((X$159-$H$4)/1000)*$M$76*(($C$8/70)^$W$76)*IF($C$13=1,$AE$57,IF($C$13=2,$AF$57,IF($C$13=3,$AG$57,1)))</f>
        <v>3536.22984</v>
      </c>
      <c r="Y160" s="1080" t="n">
        <f aca="false">((Y$159-$H$4)/1000)*$M$76*(($C$8/70)^$W$76)*IF($C$13=1,$AE$57,IF($C$13=2,$AF$57,IF($C$13=3,$AG$57,1)))</f>
        <v>3722.3472</v>
      </c>
      <c r="Z160" s="1080" t="n">
        <f aca="false">((Z$159-$H$4)/1000)*$M$76*(($C$8/70)^$W$76)*IF($C$13=1,$AE$57,IF($C$13=2,$AF$57,IF($C$13=3,$AG$57,1)))</f>
        <v>3908.46456</v>
      </c>
      <c r="AA160" s="1080" t="n">
        <f aca="false">((AA$159-$H$4)/1000)*$M$76*(($C$8/70)^$W$76)*IF($C$13=1,$AE$57,IF($C$13=2,$AF$57,IF($C$13=3,$AG$57,1)))</f>
        <v>4094.58192</v>
      </c>
      <c r="AB160" s="1080" t="n">
        <f aca="false">((AB$159-$H$4)/1000)*$M$76*(($C$8/70)^$W$76)*IF($C$13=1,$AE$57,IF($C$13=2,$AF$57,IF($C$13=3,$AG$57,1)))</f>
        <v>4280.69928</v>
      </c>
      <c r="AC160" s="1080" t="n">
        <f aca="false">((AC$159-$H$4)/1000)*$M$76*(($C$8/70)^$W$76)*IF($C$13=1,$AE$57,IF($C$13=2,$AF$57,IF($C$13=3,$AG$57,1)))</f>
        <v>4466.81664</v>
      </c>
      <c r="AD160" s="1080" t="n">
        <f aca="false">((AD$159-$H$4)/1000)*$M$76*(($C$8/70)^$W$76)*IF($C$13=1,$AE$57,IF($C$13=2,$AF$57,IF($C$13=3,$AG$57,1)))</f>
        <v>4652.934</v>
      </c>
      <c r="AE160" s="1080" t="n">
        <f aca="false">((AE$159-$H$4)/1000)*$M$76*(($C$8/70)^$W$76)*IF($C$13=1,$AE$57,IF($C$13=2,$AF$57,IF($C$13=3,$AG$57,1)))</f>
        <v>4839.05136</v>
      </c>
      <c r="AF160" s="1080" t="n">
        <f aca="false">((AF$159-$H$4)/1000)*$M$76*(($C$8/70)^$W$76)*IF($C$13=1,$AE$57,IF($C$13=2,$AF$57,IF($C$13=3,$AG$57,1)))</f>
        <v>5025.16872</v>
      </c>
      <c r="AG160" s="1080" t="n">
        <f aca="false">((AG$159-$H$4)/1000)*$M$76*(($C$8/70)^$W$76)*IF($C$13=1,$AE$57,IF($C$13=2,$AF$57,IF($C$13=3,$AG$57,1)))</f>
        <v>5211.28608</v>
      </c>
      <c r="AH160" s="1080" t="n">
        <f aca="false">((AH$159-$H$4)/1000)*$M$76*(($C$8/70)^$W$76)*IF($C$13=1,$AE$57,IF($C$13=2,$AF$57,IF($C$13=3,$AG$57,1)))</f>
        <v>5397.40344</v>
      </c>
      <c r="AI160" s="1080" t="n">
        <f aca="false">((AI$159-$H$4)/1000)*$M$76*(($C$8/70)^$W$76)*IF($C$13=1,$AE$57,IF($C$13=2,$AF$57,IF($C$13=3,$AG$57,1)))</f>
        <v>5583.5208</v>
      </c>
      <c r="AJ160" s="1080" t="n">
        <f aca="false">((AJ$159-$H$4)/1000)*$M$76*(($C$8/70)^$W$76)*IF($C$13=1,$AE$57,IF($C$13=2,$AF$57,IF($C$13=3,$AG$57,1)))</f>
        <v>5769.63816</v>
      </c>
      <c r="AK160" s="1080" t="n">
        <f aca="false">((AK$159-$H$4)/1000)*$M$76*(($C$8/70)^$W$76)*IF($C$13=1,$AE$57,IF($C$13=2,$AF$57,IF($C$13=3,$AG$57,1)))</f>
        <v>5955.75552</v>
      </c>
      <c r="AL160" s="1080" t="n">
        <f aca="false">((AL$159-$H$4)/1000)*$M$76*(($C$8/70)^$W$76)*IF($C$13=1,$AE$57,IF($C$13=2,$AF$57,IF($C$13=3,$AG$57,1)))</f>
        <v>6141.87288</v>
      </c>
      <c r="AM160" s="1080" t="n">
        <f aca="false">((AM$159-$H$4)/1000)*$M$76*(($C$8/70)^$W$76)*IF($C$13=1,$AE$57,IF($C$13=2,$AF$57,IF($C$13=3,$AG$57,1)))</f>
        <v>6327.99024</v>
      </c>
      <c r="AN160" s="1080" t="n">
        <f aca="false">((AN$159-$H$4)/1000)*$M$76*(($C$8/70)^$W$76)*IF($C$13=1,$AE$57,IF($C$13=2,$AF$57,IF($C$13=3,$AG$57,1)))</f>
        <v>6514.1076</v>
      </c>
      <c r="AO160" s="1080" t="n">
        <f aca="false">((AO$159-$H$4)/1000)*$M$76*(($C$8/70)^$W$76)*IF($C$13=1,$AE$57,IF($C$13=2,$AF$57,IF($C$13=3,$AG$57,1)))</f>
        <v>6700.22496</v>
      </c>
      <c r="AP160" s="1080" t="n">
        <f aca="false">((AP$159-$H$4)/1000)*$M$76*(($C$8/70)^$W$76)*IF($C$13=1,$AE$57,IF($C$13=2,$AF$57,IF($C$13=3,$AG$57,1)))</f>
        <v>6886.34232</v>
      </c>
      <c r="AQ160" s="1080" t="n">
        <f aca="false">((AQ$159-$H$4)/1000)*$M$76*(($C$8/70)^$W$76)*IF($C$13=1,$AE$57,IF($C$13=2,$AF$57,IF($C$13=3,$AG$57,1)))</f>
        <v>7072.45968</v>
      </c>
      <c r="AR160" s="1080" t="n">
        <f aca="false">((AR$159-$H$4)/1000)*$M$76*(($C$8/70)^$W$76)*IF($C$13=1,$AE$57,IF($C$13=2,$AF$57,IF($C$13=3,$AG$57,1)))</f>
        <v>7258.57704</v>
      </c>
      <c r="AS160" s="1080" t="n">
        <f aca="false">((AS$159-$H$4)/1000)*$M$76*(($C$8/70)^$W$76)*IF($C$13=1,$AE$57,IF($C$13=2,$AF$57,IF($C$13=3,$AG$57,1)))</f>
        <v>7444.6944</v>
      </c>
      <c r="AT160" s="1080" t="n">
        <f aca="false">((AT$159-$H$4)/1000)*$M$76*(($C$8/70)^$W$76)*IF($C$13=1,$AE$57,IF($C$13=2,$AF$57,IF($C$13=3,$AG$57,1)))</f>
        <v>7630.81176</v>
      </c>
      <c r="AU160" s="1080" t="n">
        <f aca="false">((AU$159-$H$4)/1000)*$M$76*(($C$8/70)^$W$76)*IF($C$13=1,$AE$57,IF($C$13=2,$AF$57,IF($C$13=3,$AG$57,1)))</f>
        <v>7816.92912</v>
      </c>
      <c r="AV160" s="1080" t="n">
        <f aca="false">((AV$159-$H$4)/1000)*$M$76*(($C$8/70)^$W$76)*IF($C$13=1,$AE$57,IF($C$13=2,$AF$57,IF($C$13=3,$AG$57,1)))</f>
        <v>8003.04648</v>
      </c>
      <c r="AW160" s="1080" t="n">
        <f aca="false">((AW$159-$H$4)/1000)*$M$76*(($C$8/70)^$W$76)*IF($C$13=1,$AE$57,IF($C$13=2,$AF$57,IF($C$13=3,$AG$57,1)))</f>
        <v>8189.16384</v>
      </c>
      <c r="AX160" s="1080" t="n">
        <f aca="false">((AX$159-$H$4)/1000)*$M$76*(($C$8/70)^$W$76)*IF($C$13=1,$AE$57,IF($C$13=2,$AF$57,IF($C$13=3,$AG$57,1)))</f>
        <v>8375.2812</v>
      </c>
      <c r="AY160" s="1080" t="n">
        <f aca="false">((AY$159-$H$4)/1000)*$M$76*(($C$8/70)^$W$76)*IF($C$13=1,$AE$57,IF($C$13=2,$AF$57,IF($C$13=3,$AG$57,1)))</f>
        <v>8561.39856</v>
      </c>
      <c r="AZ160" s="1080" t="n">
        <f aca="false">((AZ$159-$H$4)/1000)*$M$76*(($C$8/70)^$W$76)*IF($C$13=1,$AE$57,IF($C$13=2,$AF$57,IF($C$13=3,$AG$57,1)))</f>
        <v>8747.51592</v>
      </c>
      <c r="BA160" s="1080" t="n">
        <f aca="false">((BA$159-$H$4)/1000)*$M$76*(($C$8/70)^$W$76)*IF($C$13=1,$AE$57,IF($C$13=2,$AF$57,IF($C$13=3,$AG$57,1)))</f>
        <v>8933.63328</v>
      </c>
      <c r="BB160" s="1080" t="n">
        <f aca="false">((BB$159-$H$4)/1000)*$M$76*(($C$8/70)^$W$76)*IF($C$13=1,$AE$57,IF($C$13=2,$AF$57,IF($C$13=3,$AG$57,1)))</f>
        <v>9119.75064</v>
      </c>
      <c r="BC160" s="1080" t="n">
        <f aca="false">((BC$159-$H$4)/1000)*$M$76*(($C$8/70)^$W$76)*IF($C$13=1,$AE$57,IF($C$13=2,$AF$57,IF($C$13=3,$AG$57,1)))</f>
        <v>9305.868</v>
      </c>
      <c r="BD160" s="1080" t="n">
        <f aca="false">((BD$159-$H$4)/1000)*$M$76*(($C$8/70)^$W$76)*IF($C$13=1,$AE$57,IF($C$13=2,$AF$57,IF($C$13=3,$AG$57,1)))</f>
        <v>9491.98536</v>
      </c>
      <c r="BE160" s="1080" t="n">
        <f aca="false">((BE$159-$H$4)/1000)*$M$76*(($C$8/70)^$W$76)*IF($C$13=1,$AE$57,IF($C$13=2,$AF$57,IF($C$13=3,$AG$57,1)))</f>
        <v>9678.10272</v>
      </c>
      <c r="BF160" s="1080" t="n">
        <f aca="false">((BF$159-$H$4)/1000)*$M$76*(($C$8/70)^$W$76)*IF($C$13=1,$AE$57,IF($C$13=2,$AF$57,IF($C$13=3,$AG$57,1)))</f>
        <v>9864.22008</v>
      </c>
    </row>
    <row r="161" customFormat="false" ht="15" hidden="false" customHeight="false" outlineLevel="0" collapsed="false">
      <c r="A161" s="1041"/>
      <c r="B161" s="1131" t="s">
        <v>448</v>
      </c>
      <c r="C161" s="1131"/>
      <c r="D161" s="1132"/>
      <c r="E161" s="1132"/>
      <c r="F161" s="1132"/>
      <c r="G161" s="1132"/>
      <c r="H161" s="1083"/>
      <c r="I161" s="1083"/>
      <c r="J161" s="1083"/>
      <c r="K161" s="1083"/>
      <c r="L161" s="1083" t="n">
        <f aca="false">((L$159-$H$4)/1000)*$N$76*(($C$8/70)^$X$76)*IF($C$13=1,$AE$57,IF($C$13=2,$AF$57,IF($C$13=3,$AG$57,1)))</f>
        <v>1514.933784</v>
      </c>
      <c r="M161" s="1083" t="n">
        <f aca="false">((M$159-$H$4)/1000)*$N$76*(($C$8/70)^$X$76)*IF($C$13=1,$AE$57,IF($C$13=2,$AF$57,IF($C$13=3,$AG$57,1)))</f>
        <v>1731.352896</v>
      </c>
      <c r="N161" s="1083" t="n">
        <f aca="false">((N$159-$H$4)/1000)*$N$76*(($C$8/70)^$X$76)*IF($C$13=1,$AE$57,IF($C$13=2,$AF$57,IF($C$13=3,$AG$57,1)))</f>
        <v>1947.772008</v>
      </c>
      <c r="O161" s="1083" t="n">
        <f aca="false">((O$159-$H$4)/1000)*$N$76*(($C$8/70)^$X$76)*IF($C$13=1,$AE$57,IF($C$13=2,$AF$57,IF($C$13=3,$AG$57,1)))</f>
        <v>2164.19112</v>
      </c>
      <c r="P161" s="1083" t="n">
        <f aca="false">((P$159-$H$4)/1000)*$N$76*(($C$8/70)^$X$76)*IF($C$13=1,$AE$57,IF($C$13=2,$AF$57,IF($C$13=3,$AG$57,1)))</f>
        <v>2380.610232</v>
      </c>
      <c r="Q161" s="1083" t="n">
        <f aca="false">((Q$159-$H$4)/1000)*$N$76*(($C$8/70)^$X$76)*IF($C$13=1,$AE$57,IF($C$13=2,$AF$57,IF($C$13=3,$AG$57,1)))</f>
        <v>2597.029344</v>
      </c>
      <c r="R161" s="1083" t="n">
        <f aca="false">((R$159-$H$4)/1000)*$N$76*(($C$8/70)^$X$76)*IF($C$13=1,$AE$57,IF($C$13=2,$AF$57,IF($C$13=3,$AG$57,1)))</f>
        <v>2813.448456</v>
      </c>
      <c r="S161" s="1083" t="n">
        <f aca="false">((S$159-$H$4)/1000)*$N$76*(($C$8/70)^$X$76)*IF($C$13=1,$AE$57,IF($C$13=2,$AF$57,IF($C$13=3,$AG$57,1)))</f>
        <v>3029.867568</v>
      </c>
      <c r="T161" s="1083" t="n">
        <f aca="false">((T$159-$H$4)/1000)*$N$76*(($C$8/70)^$X$76)*IF($C$13=1,$AE$57,IF($C$13=2,$AF$57,IF($C$13=3,$AG$57,1)))</f>
        <v>3246.28668</v>
      </c>
      <c r="U161" s="1083" t="n">
        <f aca="false">((U$159-$H$4)/1000)*$N$76*(($C$8/70)^$X$76)*IF($C$13=1,$AE$57,IF($C$13=2,$AF$57,IF($C$13=3,$AG$57,1)))</f>
        <v>3462.705792</v>
      </c>
      <c r="V161" s="1083" t="n">
        <f aca="false">((V$159-$H$4)/1000)*$N$76*(($C$8/70)^$X$76)*IF($C$13=1,$AE$57,IF($C$13=2,$AF$57,IF($C$13=3,$AG$57,1)))</f>
        <v>3679.124904</v>
      </c>
      <c r="W161" s="1083" t="n">
        <f aca="false">((W$159-$H$4)/1000)*$N$76*(($C$8/70)^$X$76)*IF($C$13=1,$AE$57,IF($C$13=2,$AF$57,IF($C$13=3,$AG$57,1)))</f>
        <v>3895.544016</v>
      </c>
      <c r="X161" s="1083" t="n">
        <f aca="false">((X$159-$H$4)/1000)*$N$76*(($C$8/70)^$X$76)*IF($C$13=1,$AE$57,IF($C$13=2,$AF$57,IF($C$13=3,$AG$57,1)))</f>
        <v>4111.963128</v>
      </c>
      <c r="Y161" s="1083" t="n">
        <f aca="false">((Y$159-$H$4)/1000)*$N$76*(($C$8/70)^$X$76)*IF($C$13=1,$AE$57,IF($C$13=2,$AF$57,IF($C$13=3,$AG$57,1)))</f>
        <v>4328.38224</v>
      </c>
      <c r="Z161" s="1083" t="n">
        <f aca="false">((Z$159-$H$4)/1000)*$N$76*(($C$8/70)^$X$76)*IF($C$13=1,$AE$57,IF($C$13=2,$AF$57,IF($C$13=3,$AG$57,1)))</f>
        <v>4544.801352</v>
      </c>
      <c r="AA161" s="1083" t="n">
        <f aca="false">((AA$159-$H$4)/1000)*$N$76*(($C$8/70)^$X$76)*IF($C$13=1,$AE$57,IF($C$13=2,$AF$57,IF($C$13=3,$AG$57,1)))</f>
        <v>4761.220464</v>
      </c>
      <c r="AB161" s="1083" t="n">
        <f aca="false">((AB$159-$H$4)/1000)*$N$76*(($C$8/70)^$X$76)*IF($C$13=1,$AE$57,IF($C$13=2,$AF$57,IF($C$13=3,$AG$57,1)))</f>
        <v>4977.639576</v>
      </c>
      <c r="AC161" s="1083" t="n">
        <f aca="false">((AC$159-$H$4)/1000)*$N$76*(($C$8/70)^$X$76)*IF($C$13=1,$AE$57,IF($C$13=2,$AF$57,IF($C$13=3,$AG$57,1)))</f>
        <v>5194.058688</v>
      </c>
      <c r="AD161" s="1083" t="n">
        <f aca="false">((AD$159-$H$4)/1000)*$N$76*(($C$8/70)^$X$76)*IF($C$13=1,$AE$57,IF($C$13=2,$AF$57,IF($C$13=3,$AG$57,1)))</f>
        <v>5410.4778</v>
      </c>
      <c r="AE161" s="1083" t="n">
        <f aca="false">((AE$159-$H$4)/1000)*$N$76*(($C$8/70)^$X$76)*IF($C$13=1,$AE$57,IF($C$13=2,$AF$57,IF($C$13=3,$AG$57,1)))</f>
        <v>5626.896912</v>
      </c>
      <c r="AF161" s="1083" t="n">
        <f aca="false">((AF$159-$H$4)/1000)*$N$76*(($C$8/70)^$X$76)*IF($C$13=1,$AE$57,IF($C$13=2,$AF$57,IF($C$13=3,$AG$57,1)))</f>
        <v>5843.316024</v>
      </c>
      <c r="AG161" s="1083" t="n">
        <f aca="false">((AG$159-$H$4)/1000)*$N$76*(($C$8/70)^$X$76)*IF($C$13=1,$AE$57,IF($C$13=2,$AF$57,IF($C$13=3,$AG$57,1)))</f>
        <v>6059.735136</v>
      </c>
      <c r="AH161" s="1083" t="n">
        <f aca="false">((AH$159-$H$4)/1000)*$N$76*(($C$8/70)^$X$76)*IF($C$13=1,$AE$57,IF($C$13=2,$AF$57,IF($C$13=3,$AG$57,1)))</f>
        <v>6276.154248</v>
      </c>
      <c r="AI161" s="1083" t="n">
        <f aca="false">((AI$159-$H$4)/1000)*$N$76*(($C$8/70)^$X$76)*IF($C$13=1,$AE$57,IF($C$13=2,$AF$57,IF($C$13=3,$AG$57,1)))</f>
        <v>6492.57336</v>
      </c>
      <c r="AJ161" s="1083" t="n">
        <f aca="false">((AJ$159-$H$4)/1000)*$N$76*(($C$8/70)^$X$76)*IF($C$13=1,$AE$57,IF($C$13=2,$AF$57,IF($C$13=3,$AG$57,1)))</f>
        <v>6708.992472</v>
      </c>
      <c r="AK161" s="1083" t="n">
        <f aca="false">((AK$159-$H$4)/1000)*$N$76*(($C$8/70)^$X$76)*IF($C$13=1,$AE$57,IF($C$13=2,$AF$57,IF($C$13=3,$AG$57,1)))</f>
        <v>6925.411584</v>
      </c>
      <c r="AL161" s="1083" t="n">
        <f aca="false">((AL$159-$H$4)/1000)*$N$76*(($C$8/70)^$X$76)*IF($C$13=1,$AE$57,IF($C$13=2,$AF$57,IF($C$13=3,$AG$57,1)))</f>
        <v>7141.830696</v>
      </c>
      <c r="AM161" s="1083" t="n">
        <f aca="false">((AM$159-$H$4)/1000)*$N$76*(($C$8/70)^$X$76)*IF($C$13=1,$AE$57,IF($C$13=2,$AF$57,IF($C$13=3,$AG$57,1)))</f>
        <v>7358.249808</v>
      </c>
      <c r="AN161" s="1083" t="n">
        <f aca="false">((AN$159-$H$4)/1000)*$N$76*(($C$8/70)^$X$76)*IF($C$13=1,$AE$57,IF($C$13=2,$AF$57,IF($C$13=3,$AG$57,1)))</f>
        <v>7574.66892</v>
      </c>
      <c r="AO161" s="1083" t="n">
        <f aca="false">((AO$159-$H$4)/1000)*$N$76*(($C$8/70)^$X$76)*IF($C$13=1,$AE$57,IF($C$13=2,$AF$57,IF($C$13=3,$AG$57,1)))</f>
        <v>7791.088032</v>
      </c>
      <c r="AP161" s="1083" t="n">
        <f aca="false">((AP$159-$H$4)/1000)*$N$76*(($C$8/70)^$X$76)*IF($C$13=1,$AE$57,IF($C$13=2,$AF$57,IF($C$13=3,$AG$57,1)))</f>
        <v>8007.507144</v>
      </c>
      <c r="AQ161" s="1083" t="n">
        <f aca="false">((AQ$159-$H$4)/1000)*$N$76*(($C$8/70)^$X$76)*IF($C$13=1,$AE$57,IF($C$13=2,$AF$57,IF($C$13=3,$AG$57,1)))</f>
        <v>8223.926256</v>
      </c>
      <c r="AR161" s="1083" t="n">
        <f aca="false">((AR$159-$H$4)/1000)*$N$76*(($C$8/70)^$X$76)*IF($C$13=1,$AE$57,IF($C$13=2,$AF$57,IF($C$13=3,$AG$57,1)))</f>
        <v>8440.345368</v>
      </c>
      <c r="AS161" s="1083" t="n">
        <f aca="false">((AS$159-$H$4)/1000)*$N$76*(($C$8/70)^$X$76)*IF($C$13=1,$AE$57,IF($C$13=2,$AF$57,IF($C$13=3,$AG$57,1)))</f>
        <v>8656.76448</v>
      </c>
      <c r="AT161" s="1083" t="n">
        <f aca="false">((AT$159-$H$4)/1000)*$N$76*(($C$8/70)^$X$76)*IF($C$13=1,$AE$57,IF($C$13=2,$AF$57,IF($C$13=3,$AG$57,1)))</f>
        <v>8873.183592</v>
      </c>
      <c r="AU161" s="1083" t="n">
        <f aca="false">((AU$159-$H$4)/1000)*$N$76*(($C$8/70)^$X$76)*IF($C$13=1,$AE$57,IF($C$13=2,$AF$57,IF($C$13=3,$AG$57,1)))</f>
        <v>9089.602704</v>
      </c>
      <c r="AV161" s="1083" t="n">
        <f aca="false">((AV$159-$H$4)/1000)*$N$76*(($C$8/70)^$X$76)*IF($C$13=1,$AE$57,IF($C$13=2,$AF$57,IF($C$13=3,$AG$57,1)))</f>
        <v>9306.021816</v>
      </c>
      <c r="AW161" s="1083" t="n">
        <f aca="false">((AW$159-$H$4)/1000)*$N$76*(($C$8/70)^$X$76)*IF($C$13=1,$AE$57,IF($C$13=2,$AF$57,IF($C$13=3,$AG$57,1)))</f>
        <v>9522.440928</v>
      </c>
      <c r="AX161" s="1083" t="n">
        <f aca="false">((AX$159-$H$4)/1000)*$N$76*(($C$8/70)^$X$76)*IF($C$13=1,$AE$57,IF($C$13=2,$AF$57,IF($C$13=3,$AG$57,1)))</f>
        <v>9738.86004</v>
      </c>
      <c r="AY161" s="1083" t="n">
        <f aca="false">((AY$159-$H$4)/1000)*$N$76*(($C$8/70)^$X$76)*IF($C$13=1,$AE$57,IF($C$13=2,$AF$57,IF($C$13=3,$AG$57,1)))</f>
        <v>9955.279152</v>
      </c>
      <c r="AZ161" s="1083" t="n">
        <f aca="false">((AZ$159-$H$4)/1000)*$N$76*(($C$8/70)^$X$76)*IF($C$13=1,$AE$57,IF($C$13=2,$AF$57,IF($C$13=3,$AG$57,1)))</f>
        <v>10171.698264</v>
      </c>
      <c r="BA161" s="1083" t="n">
        <f aca="false">((BA$159-$H$4)/1000)*$N$76*(($C$8/70)^$X$76)*IF($C$13=1,$AE$57,IF($C$13=2,$AF$57,IF($C$13=3,$AG$57,1)))</f>
        <v>10388.117376</v>
      </c>
      <c r="BB161" s="1083" t="n">
        <f aca="false">((BB$159-$H$4)/1000)*$N$76*(($C$8/70)^$X$76)*IF($C$13=1,$AE$57,IF($C$13=2,$AF$57,IF($C$13=3,$AG$57,1)))</f>
        <v>10604.536488</v>
      </c>
      <c r="BC161" s="1083" t="n">
        <f aca="false">((BC$159-$H$4)/1000)*$N$76*(($C$8/70)^$X$76)*IF($C$13=1,$AE$57,IF($C$13=2,$AF$57,IF($C$13=3,$AG$57,1)))</f>
        <v>10820.9556</v>
      </c>
      <c r="BD161" s="1083" t="n">
        <f aca="false">((BD$159-$H$4)/1000)*$N$76*(($C$8/70)^$X$76)*IF($C$13=1,$AE$57,IF($C$13=2,$AF$57,IF($C$13=3,$AG$57,1)))</f>
        <v>11037.374712</v>
      </c>
      <c r="BE161" s="1083" t="n">
        <f aca="false">((BE$159-$H$4)/1000)*$N$76*(($C$8/70)^$X$76)*IF($C$13=1,$AE$57,IF($C$13=2,$AF$57,IF($C$13=3,$AG$57,1)))</f>
        <v>11253.793824</v>
      </c>
      <c r="BF161" s="1083" t="n">
        <f aca="false">((BF$159-$H$4)/1000)*$N$76*(($C$8/70)^$X$76)*IF($C$13=1,$AE$57,IF($C$13=2,$AF$57,IF($C$13=3,$AG$57,1)))</f>
        <v>11470.212936</v>
      </c>
      <c r="BH161" s="683" t="e">
        <f aca="false">H167/H161</f>
        <v>#DIV/0!</v>
      </c>
      <c r="BI161" s="683" t="e">
        <f aca="false">I167/I161</f>
        <v>#DIV/0!</v>
      </c>
      <c r="BJ161" s="683" t="e">
        <f aca="false">J167/J161</f>
        <v>#DIV/0!</v>
      </c>
      <c r="BK161" s="683" t="e">
        <f aca="false">K167/K161</f>
        <v>#DIV/0!</v>
      </c>
      <c r="BL161" s="683" t="n">
        <f aca="false">L167/L161</f>
        <v>1.30938166311301</v>
      </c>
      <c r="BM161" s="683" t="n">
        <f aca="false">M167/M161</f>
        <v>1.30938166311301</v>
      </c>
      <c r="BN161" s="683" t="n">
        <f aca="false">N167/N161</f>
        <v>1.30938166311301</v>
      </c>
      <c r="BO161" s="683" t="n">
        <f aca="false">O167/O161</f>
        <v>1.30938166311301</v>
      </c>
      <c r="BP161" s="683" t="n">
        <f aca="false">P167/P161</f>
        <v>1.30938166311301</v>
      </c>
      <c r="BQ161" s="683" t="n">
        <f aca="false">Q167/Q161</f>
        <v>1.30938166311301</v>
      </c>
      <c r="BR161" s="683" t="n">
        <f aca="false">R167/R161</f>
        <v>1.30938166311301</v>
      </c>
      <c r="BS161" s="683" t="n">
        <f aca="false">S167/S161</f>
        <v>1.30938166311301</v>
      </c>
      <c r="BT161" s="683" t="n">
        <f aca="false">T167/T161</f>
        <v>1.30938166311301</v>
      </c>
      <c r="BU161" s="683" t="n">
        <f aca="false">U167/U161</f>
        <v>1.30938166311301</v>
      </c>
      <c r="BV161" s="683" t="n">
        <f aca="false">V167/V161</f>
        <v>1.30938166311301</v>
      </c>
      <c r="BW161" s="683" t="n">
        <f aca="false">W167/W161</f>
        <v>1.30938166311301</v>
      </c>
      <c r="BX161" s="683" t="n">
        <f aca="false">X167/X161</f>
        <v>1.30938166311301</v>
      </c>
      <c r="BY161" s="683" t="n">
        <f aca="false">Y167/Y161</f>
        <v>1.30938166311301</v>
      </c>
      <c r="BZ161" s="683" t="n">
        <f aca="false">Z167/Z161</f>
        <v>1.30938166311301</v>
      </c>
      <c r="CA161" s="683" t="n">
        <f aca="false">AA167/AA161</f>
        <v>1.30938166311301</v>
      </c>
      <c r="CB161" s="683" t="n">
        <f aca="false">AB167/AB161</f>
        <v>1.30938166311301</v>
      </c>
      <c r="CC161" s="683" t="n">
        <f aca="false">AC167/AC161</f>
        <v>1.30938166311301</v>
      </c>
      <c r="CD161" s="683" t="n">
        <f aca="false">AD167/AD161</f>
        <v>1.30938166311301</v>
      </c>
      <c r="CE161" s="683" t="n">
        <f aca="false">AE167/AE161</f>
        <v>1.30938166311301</v>
      </c>
      <c r="CF161" s="683" t="n">
        <f aca="false">AF167/AF161</f>
        <v>1.30938166311301</v>
      </c>
      <c r="CG161" s="683" t="n">
        <f aca="false">AG167/AG161</f>
        <v>1.30938166311301</v>
      </c>
      <c r="CH161" s="683" t="n">
        <f aca="false">AH167/AH161</f>
        <v>1.30938166311301</v>
      </c>
      <c r="CI161" s="683" t="n">
        <f aca="false">AI167/AI161</f>
        <v>1.30938166311301</v>
      </c>
      <c r="CJ161" s="683" t="n">
        <f aca="false">AJ167/AJ161</f>
        <v>1.30938166311301</v>
      </c>
      <c r="CK161" s="683" t="n">
        <f aca="false">AK167/AK161</f>
        <v>1.30938166311301</v>
      </c>
      <c r="CL161" s="683" t="n">
        <f aca="false">AL167/AL161</f>
        <v>1.30938166311301</v>
      </c>
      <c r="CM161" s="683" t="n">
        <f aca="false">AM167/AM161</f>
        <v>1.30938166311301</v>
      </c>
      <c r="CN161" s="683" t="n">
        <f aca="false">AN167/AN161</f>
        <v>1.30938166311301</v>
      </c>
      <c r="CO161" s="683" t="n">
        <f aca="false">AO167/AO161</f>
        <v>1.30938166311301</v>
      </c>
      <c r="CP161" s="683" t="n">
        <f aca="false">AP167/AP161</f>
        <v>1.30938166311301</v>
      </c>
      <c r="CQ161" s="683" t="n">
        <f aca="false">AQ167/AQ161</f>
        <v>1.30938166311301</v>
      </c>
      <c r="CR161" s="683" t="n">
        <f aca="false">AR167/AR161</f>
        <v>1.30938166311301</v>
      </c>
      <c r="CS161" s="683" t="n">
        <f aca="false">AS167/AS161</f>
        <v>1.30938166311301</v>
      </c>
      <c r="CT161" s="683" t="n">
        <f aca="false">AT167/AT161</f>
        <v>1.30938166311301</v>
      </c>
      <c r="CU161" s="683" t="n">
        <f aca="false">AU167/AU161</f>
        <v>1.30938166311301</v>
      </c>
      <c r="CV161" s="683" t="n">
        <f aca="false">AV167/AV161</f>
        <v>1.30938166311301</v>
      </c>
      <c r="CW161" s="683" t="n">
        <f aca="false">AW167/AW161</f>
        <v>1.30938166311301</v>
      </c>
      <c r="CX161" s="683" t="n">
        <f aca="false">AX167/AX161</f>
        <v>1.30938166311301</v>
      </c>
      <c r="CY161" s="683" t="n">
        <f aca="false">AY167/AY161</f>
        <v>1.30938166311301</v>
      </c>
      <c r="CZ161" s="683" t="n">
        <f aca="false">AZ167/AZ161</f>
        <v>1.30938166311301</v>
      </c>
      <c r="DA161" s="683" t="n">
        <f aca="false">BA167/BA161</f>
        <v>1.30938166311301</v>
      </c>
      <c r="DB161" s="683" t="n">
        <f aca="false">BB167/BB161</f>
        <v>1.30938166311301</v>
      </c>
      <c r="DC161" s="683" t="n">
        <f aca="false">BC167/BC161</f>
        <v>1.30938166311301</v>
      </c>
      <c r="DD161" s="683" t="n">
        <f aca="false">BD167/BD161</f>
        <v>1.30938166311301</v>
      </c>
      <c r="DE161" s="683" t="n">
        <f aca="false">BE167/BE161</f>
        <v>1.30938166311301</v>
      </c>
      <c r="DF161" s="683" t="n">
        <f aca="false">BF167/BF161</f>
        <v>1.30938166311301</v>
      </c>
    </row>
    <row r="162" customFormat="false" ht="15" hidden="false" customHeight="false" outlineLevel="0" collapsed="false">
      <c r="A162" s="1041"/>
      <c r="B162" s="1131" t="s">
        <v>449</v>
      </c>
      <c r="C162" s="1131"/>
      <c r="D162" s="1132"/>
      <c r="E162" s="1132"/>
      <c r="F162" s="1132"/>
      <c r="G162" s="1132"/>
      <c r="H162" s="1083"/>
      <c r="I162" s="1083"/>
      <c r="J162" s="1083"/>
      <c r="K162" s="1083"/>
      <c r="L162" s="1083" t="n">
        <f aca="false">((L$159-$H$4)/1000)*$P$76*(($C$8/70)^$Z$76)*IF($C$13=1,$AE$57,IF($C$13=2,$AF$57,IF($C$13=3,$AG$57,1)))</f>
        <v>1620.97914888</v>
      </c>
      <c r="M162" s="1083" t="n">
        <f aca="false">((M$159-$H$4)/1000)*$P$76*(($C$8/70)^$Z$76)*IF($C$13=1,$AE$57,IF($C$13=2,$AF$57,IF($C$13=3,$AG$57,1)))</f>
        <v>1852.54759872</v>
      </c>
      <c r="N162" s="1083" t="n">
        <f aca="false">((N$159-$H$4)/1000)*$P$76*(($C$8/70)^$Z$76)*IF($C$13=1,$AE$57,IF($C$13=2,$AF$57,IF($C$13=3,$AG$57,1)))</f>
        <v>2084.11604856</v>
      </c>
      <c r="O162" s="1083" t="n">
        <f aca="false">((O$159-$H$4)/1000)*$P$76*(($C$8/70)^$Z$76)*IF($C$13=1,$AE$57,IF($C$13=2,$AF$57,IF($C$13=3,$AG$57,1)))</f>
        <v>2315.6844984</v>
      </c>
      <c r="P162" s="1083" t="n">
        <f aca="false">((P$159-$H$4)/1000)*$P$76*(($C$8/70)^$Z$76)*IF($C$13=1,$AE$57,IF($C$13=2,$AF$57,IF($C$13=3,$AG$57,1)))</f>
        <v>2547.25294824</v>
      </c>
      <c r="Q162" s="1083" t="n">
        <f aca="false">((Q$159-$H$4)/1000)*$P$76*(($C$8/70)^$Z$76)*IF($C$13=1,$AE$57,IF($C$13=2,$AF$57,IF($C$13=3,$AG$57,1)))</f>
        <v>2778.82139808</v>
      </c>
      <c r="R162" s="1083" t="n">
        <f aca="false">((R$159-$H$4)/1000)*$P$76*(($C$8/70)^$Z$76)*IF($C$13=1,$AE$57,IF($C$13=2,$AF$57,IF($C$13=3,$AG$57,1)))</f>
        <v>3010.38984792</v>
      </c>
      <c r="S162" s="1083" t="n">
        <f aca="false">((S$159-$H$4)/1000)*$P$76*(($C$8/70)^$Z$76)*IF($C$13=1,$AE$57,IF($C$13=2,$AF$57,IF($C$13=3,$AG$57,1)))</f>
        <v>3241.95829776</v>
      </c>
      <c r="T162" s="1083" t="n">
        <f aca="false">((T$159-$H$4)/1000)*$P$76*(($C$8/70)^$Z$76)*IF($C$13=1,$AE$57,IF($C$13=2,$AF$57,IF($C$13=3,$AG$57,1)))</f>
        <v>3473.5267476</v>
      </c>
      <c r="U162" s="1083" t="n">
        <f aca="false">((U$159-$H$4)/1000)*$P$76*(($C$8/70)^$Z$76)*IF($C$13=1,$AE$57,IF($C$13=2,$AF$57,IF($C$13=3,$AG$57,1)))</f>
        <v>3705.09519744</v>
      </c>
      <c r="V162" s="1083" t="n">
        <f aca="false">((V$159-$H$4)/1000)*$P$76*(($C$8/70)^$Z$76)*IF($C$13=1,$AE$57,IF($C$13=2,$AF$57,IF($C$13=3,$AG$57,1)))</f>
        <v>3936.66364728</v>
      </c>
      <c r="W162" s="1083" t="n">
        <f aca="false">((W$159-$H$4)/1000)*$P$76*(($C$8/70)^$Z$76)*IF($C$13=1,$AE$57,IF($C$13=2,$AF$57,IF($C$13=3,$AG$57,1)))</f>
        <v>4168.23209712</v>
      </c>
      <c r="X162" s="1083" t="n">
        <f aca="false">((X$159-$H$4)/1000)*$P$76*(($C$8/70)^$Z$76)*IF($C$13=1,$AE$57,IF($C$13=2,$AF$57,IF($C$13=3,$AG$57,1)))</f>
        <v>4399.80054696</v>
      </c>
      <c r="Y162" s="1083" t="n">
        <f aca="false">((Y$159-$H$4)/1000)*$P$76*(($C$8/70)^$Z$76)*IF($C$13=1,$AE$57,IF($C$13=2,$AF$57,IF($C$13=3,$AG$57,1)))</f>
        <v>4631.3689968</v>
      </c>
      <c r="Z162" s="1083" t="n">
        <f aca="false">((Z$159-$H$4)/1000)*$P$76*(($C$8/70)^$Z$76)*IF($C$13=1,$AE$57,IF($C$13=2,$AF$57,IF($C$13=3,$AG$57,1)))</f>
        <v>4862.93744664</v>
      </c>
      <c r="AA162" s="1083" t="n">
        <f aca="false">((AA$159-$H$4)/1000)*$P$76*(($C$8/70)^$Z$76)*IF($C$13=1,$AE$57,IF($C$13=2,$AF$57,IF($C$13=3,$AG$57,1)))</f>
        <v>5094.50589648</v>
      </c>
      <c r="AB162" s="1083" t="n">
        <f aca="false">((AB$159-$H$4)/1000)*$P$76*(($C$8/70)^$Z$76)*IF($C$13=1,$AE$57,IF($C$13=2,$AF$57,IF($C$13=3,$AG$57,1)))</f>
        <v>5326.07434632</v>
      </c>
      <c r="AC162" s="1083" t="n">
        <f aca="false">((AC$159-$H$4)/1000)*$P$76*(($C$8/70)^$Z$76)*IF($C$13=1,$AE$57,IF($C$13=2,$AF$57,IF($C$13=3,$AG$57,1)))</f>
        <v>5557.64279616</v>
      </c>
      <c r="AD162" s="1083" t="n">
        <f aca="false">((AD$159-$H$4)/1000)*$P$76*(($C$8/70)^$Z$76)*IF($C$13=1,$AE$57,IF($C$13=2,$AF$57,IF($C$13=3,$AG$57,1)))</f>
        <v>5789.211246</v>
      </c>
      <c r="AE162" s="1083" t="n">
        <f aca="false">((AE$159-$H$4)/1000)*$P$76*(($C$8/70)^$Z$76)*IF($C$13=1,$AE$57,IF($C$13=2,$AF$57,IF($C$13=3,$AG$57,1)))</f>
        <v>6020.77969584</v>
      </c>
      <c r="AF162" s="1083" t="n">
        <f aca="false">((AF$159-$H$4)/1000)*$P$76*(($C$8/70)^$Z$76)*IF($C$13=1,$AE$57,IF($C$13=2,$AF$57,IF($C$13=3,$AG$57,1)))</f>
        <v>6252.34814568</v>
      </c>
      <c r="AG162" s="1083" t="n">
        <f aca="false">((AG$159-$H$4)/1000)*$P$76*(($C$8/70)^$Z$76)*IF($C$13=1,$AE$57,IF($C$13=2,$AF$57,IF($C$13=3,$AG$57,1)))</f>
        <v>6483.91659552</v>
      </c>
      <c r="AH162" s="1083" t="n">
        <f aca="false">((AH$159-$H$4)/1000)*$P$76*(($C$8/70)^$Z$76)*IF($C$13=1,$AE$57,IF($C$13=2,$AF$57,IF($C$13=3,$AG$57,1)))</f>
        <v>6715.48504536</v>
      </c>
      <c r="AI162" s="1083" t="n">
        <f aca="false">((AI$159-$H$4)/1000)*$P$76*(($C$8/70)^$Z$76)*IF($C$13=1,$AE$57,IF($C$13=2,$AF$57,IF($C$13=3,$AG$57,1)))</f>
        <v>6947.0534952</v>
      </c>
      <c r="AJ162" s="1083" t="n">
        <f aca="false">((AJ$159-$H$4)/1000)*$P$76*(($C$8/70)^$Z$76)*IF($C$13=1,$AE$57,IF($C$13=2,$AF$57,IF($C$13=3,$AG$57,1)))</f>
        <v>7178.62194504</v>
      </c>
      <c r="AK162" s="1083" t="n">
        <f aca="false">((AK$159-$H$4)/1000)*$P$76*(($C$8/70)^$Z$76)*IF($C$13=1,$AE$57,IF($C$13=2,$AF$57,IF($C$13=3,$AG$57,1)))</f>
        <v>7410.19039488</v>
      </c>
      <c r="AL162" s="1083" t="n">
        <f aca="false">((AL$159-$H$4)/1000)*$P$76*(($C$8/70)^$Z$76)*IF($C$13=1,$AE$57,IF($C$13=2,$AF$57,IF($C$13=3,$AG$57,1)))</f>
        <v>7641.75884472</v>
      </c>
      <c r="AM162" s="1083" t="n">
        <f aca="false">((AM$159-$H$4)/1000)*$P$76*(($C$8/70)^$Z$76)*IF($C$13=1,$AE$57,IF($C$13=2,$AF$57,IF($C$13=3,$AG$57,1)))</f>
        <v>7873.32729456</v>
      </c>
      <c r="AN162" s="1083" t="n">
        <f aca="false">((AN$159-$H$4)/1000)*$P$76*(($C$8/70)^$Z$76)*IF($C$13=1,$AE$57,IF($C$13=2,$AF$57,IF($C$13=3,$AG$57,1)))</f>
        <v>8104.8957444</v>
      </c>
      <c r="AO162" s="1083" t="n">
        <f aca="false">((AO$159-$H$4)/1000)*$P$76*(($C$8/70)^$Z$76)*IF($C$13=1,$AE$57,IF($C$13=2,$AF$57,IF($C$13=3,$AG$57,1)))</f>
        <v>8336.46419424</v>
      </c>
      <c r="AP162" s="1083" t="n">
        <f aca="false">((AP$159-$H$4)/1000)*$P$76*(($C$8/70)^$Z$76)*IF($C$13=1,$AE$57,IF($C$13=2,$AF$57,IF($C$13=3,$AG$57,1)))</f>
        <v>8568.03264408</v>
      </c>
      <c r="AQ162" s="1083" t="n">
        <f aca="false">((AQ$159-$H$4)/1000)*$P$76*(($C$8/70)^$Z$76)*IF($C$13=1,$AE$57,IF($C$13=2,$AF$57,IF($C$13=3,$AG$57,1)))</f>
        <v>8799.60109392</v>
      </c>
      <c r="AR162" s="1083" t="n">
        <f aca="false">((AR$159-$H$4)/1000)*$P$76*(($C$8/70)^$Z$76)*IF($C$13=1,$AE$57,IF($C$13=2,$AF$57,IF($C$13=3,$AG$57,1)))</f>
        <v>9031.16954376</v>
      </c>
      <c r="AS162" s="1083" t="n">
        <f aca="false">((AS$159-$H$4)/1000)*$P$76*(($C$8/70)^$Z$76)*IF($C$13=1,$AE$57,IF($C$13=2,$AF$57,IF($C$13=3,$AG$57,1)))</f>
        <v>9262.7379936</v>
      </c>
      <c r="AT162" s="1083" t="n">
        <f aca="false">((AT$159-$H$4)/1000)*$P$76*(($C$8/70)^$Z$76)*IF($C$13=1,$AE$57,IF($C$13=2,$AF$57,IF($C$13=3,$AG$57,1)))</f>
        <v>9494.30644344</v>
      </c>
      <c r="AU162" s="1083" t="n">
        <f aca="false">((AU$159-$H$4)/1000)*$P$76*(($C$8/70)^$Z$76)*IF($C$13=1,$AE$57,IF($C$13=2,$AF$57,IF($C$13=3,$AG$57,1)))</f>
        <v>9725.87489328</v>
      </c>
      <c r="AV162" s="1083" t="n">
        <f aca="false">((AV$159-$H$4)/1000)*$P$76*(($C$8/70)^$Z$76)*IF($C$13=1,$AE$57,IF($C$13=2,$AF$57,IF($C$13=3,$AG$57,1)))</f>
        <v>9957.44334312</v>
      </c>
      <c r="AW162" s="1083" t="n">
        <f aca="false">((AW$159-$H$4)/1000)*$P$76*(($C$8/70)^$Z$76)*IF($C$13=1,$AE$57,IF($C$13=2,$AF$57,IF($C$13=3,$AG$57,1)))</f>
        <v>10189.01179296</v>
      </c>
      <c r="AX162" s="1083" t="n">
        <f aca="false">((AX$159-$H$4)/1000)*$P$76*(($C$8/70)^$Z$76)*IF($C$13=1,$AE$57,IF($C$13=2,$AF$57,IF($C$13=3,$AG$57,1)))</f>
        <v>10420.5802428</v>
      </c>
      <c r="AY162" s="1083" t="n">
        <f aca="false">((AY$159-$H$4)/1000)*$P$76*(($C$8/70)^$Z$76)*IF($C$13=1,$AE$57,IF($C$13=2,$AF$57,IF($C$13=3,$AG$57,1)))</f>
        <v>10652.14869264</v>
      </c>
      <c r="AZ162" s="1083" t="n">
        <f aca="false">((AZ$159-$H$4)/1000)*$P$76*(($C$8/70)^$Z$76)*IF($C$13=1,$AE$57,IF($C$13=2,$AF$57,IF($C$13=3,$AG$57,1)))</f>
        <v>10883.71714248</v>
      </c>
      <c r="BA162" s="1083" t="n">
        <f aca="false">((BA$159-$H$4)/1000)*$P$76*(($C$8/70)^$Z$76)*IF($C$13=1,$AE$57,IF($C$13=2,$AF$57,IF($C$13=3,$AG$57,1)))</f>
        <v>11115.28559232</v>
      </c>
      <c r="BB162" s="1083" t="n">
        <f aca="false">((BB$159-$H$4)/1000)*$P$76*(($C$8/70)^$Z$76)*IF($C$13=1,$AE$57,IF($C$13=2,$AF$57,IF($C$13=3,$AG$57,1)))</f>
        <v>11346.85404216</v>
      </c>
      <c r="BC162" s="1083" t="n">
        <f aca="false">((BC$159-$H$4)/1000)*$P$76*(($C$8/70)^$Z$76)*IF($C$13=1,$AE$57,IF($C$13=2,$AF$57,IF($C$13=3,$AG$57,1)))</f>
        <v>11578.422492</v>
      </c>
      <c r="BD162" s="1083" t="n">
        <f aca="false">((BD$159-$H$4)/1000)*$P$76*(($C$8/70)^$Z$76)*IF($C$13=1,$AE$57,IF($C$13=2,$AF$57,IF($C$13=3,$AG$57,1)))</f>
        <v>11809.99094184</v>
      </c>
      <c r="BE162" s="1083" t="n">
        <f aca="false">((BE$159-$H$4)/1000)*$P$76*(($C$8/70)^$Z$76)*IF($C$13=1,$AE$57,IF($C$13=2,$AF$57,IF($C$13=3,$AG$57,1)))</f>
        <v>12041.55939168</v>
      </c>
      <c r="BF162" s="1083" t="n">
        <f aca="false">((BF$159-$H$4)/1000)*$P$76*(($C$8/70)^$Z$76)*IF($C$13=1,$AE$57,IF($C$13=2,$AF$57,IF($C$13=3,$AG$57,1)))</f>
        <v>12273.12784152</v>
      </c>
      <c r="BH162" s="683" t="e">
        <f aca="false">H168/H162</f>
        <v>#DIV/0!</v>
      </c>
      <c r="BI162" s="683" t="e">
        <f aca="false">I168/I162</f>
        <v>#DIV/0!</v>
      </c>
      <c r="BJ162" s="683" t="e">
        <f aca="false">J168/J162</f>
        <v>#DIV/0!</v>
      </c>
      <c r="BK162" s="683" t="e">
        <f aca="false">K168/K162</f>
        <v>#DIV/0!</v>
      </c>
      <c r="BL162" s="683" t="n">
        <f aca="false">L168/L162</f>
        <v>0.721703393167215</v>
      </c>
      <c r="BM162" s="683" t="n">
        <f aca="false">M168/M162</f>
        <v>0.721703393167215</v>
      </c>
      <c r="BN162" s="683" t="n">
        <f aca="false">N168/N162</f>
        <v>0.721703393167215</v>
      </c>
      <c r="BO162" s="683" t="n">
        <f aca="false">O168/O162</f>
        <v>0.721703393167215</v>
      </c>
      <c r="BP162" s="683" t="n">
        <f aca="false">P168/P162</f>
        <v>0.721703393167215</v>
      </c>
      <c r="BQ162" s="683" t="n">
        <f aca="false">Q168/Q162</f>
        <v>0.721703393167215</v>
      </c>
      <c r="BR162" s="683" t="n">
        <f aca="false">R168/R162</f>
        <v>0.721703393167215</v>
      </c>
      <c r="BS162" s="683" t="n">
        <f aca="false">S168/S162</f>
        <v>0.721703393167215</v>
      </c>
      <c r="BT162" s="683" t="n">
        <f aca="false">T168/T162</f>
        <v>0.721703393167215</v>
      </c>
      <c r="BU162" s="683" t="n">
        <f aca="false">U168/U162</f>
        <v>0.721703393167215</v>
      </c>
      <c r="BV162" s="683" t="n">
        <f aca="false">V168/V162</f>
        <v>0.721703393167215</v>
      </c>
      <c r="BW162" s="683" t="n">
        <f aca="false">W168/W162</f>
        <v>0.721703393167215</v>
      </c>
      <c r="BX162" s="683" t="n">
        <f aca="false">X168/X162</f>
        <v>0.721703393167215</v>
      </c>
      <c r="BY162" s="683" t="n">
        <f aca="false">Y168/Y162</f>
        <v>0.721703393167215</v>
      </c>
      <c r="BZ162" s="683" t="n">
        <f aca="false">Z168/Z162</f>
        <v>0.721703393167215</v>
      </c>
      <c r="CA162" s="683" t="n">
        <f aca="false">AA168/AA162</f>
        <v>0.721703393167215</v>
      </c>
      <c r="CB162" s="683" t="n">
        <f aca="false">AB168/AB162</f>
        <v>0.721703393167215</v>
      </c>
      <c r="CC162" s="683" t="n">
        <f aca="false">AC168/AC162</f>
        <v>0.721703393167215</v>
      </c>
      <c r="CD162" s="683" t="n">
        <f aca="false">AD168/AD162</f>
        <v>0.721703393167215</v>
      </c>
      <c r="CE162" s="683" t="n">
        <f aca="false">AE168/AE162</f>
        <v>0.721703393167215</v>
      </c>
      <c r="CF162" s="683" t="n">
        <f aca="false">AF168/AF162</f>
        <v>0.721703393167215</v>
      </c>
      <c r="CG162" s="683" t="n">
        <f aca="false">AG168/AG162</f>
        <v>0.721703393167215</v>
      </c>
      <c r="CH162" s="683" t="n">
        <f aca="false">AH168/AH162</f>
        <v>0.721703393167215</v>
      </c>
      <c r="CI162" s="683" t="n">
        <f aca="false">AI168/AI162</f>
        <v>0.721703393167215</v>
      </c>
      <c r="CJ162" s="683" t="n">
        <f aca="false">AJ168/AJ162</f>
        <v>0.721703393167215</v>
      </c>
      <c r="CK162" s="683" t="n">
        <f aca="false">AK168/AK162</f>
        <v>0.721703393167215</v>
      </c>
      <c r="CL162" s="683" t="n">
        <f aca="false">AL168/AL162</f>
        <v>0.721703393167215</v>
      </c>
      <c r="CM162" s="683" t="n">
        <f aca="false">AM168/AM162</f>
        <v>0.721703393167215</v>
      </c>
      <c r="CN162" s="683" t="n">
        <f aca="false">AN168/AN162</f>
        <v>0.721703393167215</v>
      </c>
      <c r="CO162" s="683" t="n">
        <f aca="false">AO168/AO162</f>
        <v>0.721703393167215</v>
      </c>
      <c r="CP162" s="683" t="n">
        <f aca="false">AP168/AP162</f>
        <v>0.721703393167215</v>
      </c>
      <c r="CQ162" s="683" t="n">
        <f aca="false">AQ168/AQ162</f>
        <v>0.721703393167215</v>
      </c>
      <c r="CR162" s="683" t="n">
        <f aca="false">AR168/AR162</f>
        <v>0.721703393167215</v>
      </c>
      <c r="CS162" s="683" t="n">
        <f aca="false">AS168/AS162</f>
        <v>0.721703393167215</v>
      </c>
      <c r="CT162" s="683" t="n">
        <f aca="false">AT168/AT162</f>
        <v>0.721703393167215</v>
      </c>
      <c r="CU162" s="683" t="n">
        <f aca="false">AU168/AU162</f>
        <v>0.721703393167215</v>
      </c>
      <c r="CV162" s="683" t="n">
        <f aca="false">AV168/AV162</f>
        <v>0.721703393167215</v>
      </c>
      <c r="CW162" s="683" t="n">
        <f aca="false">AW168/AW162</f>
        <v>0.721703393167215</v>
      </c>
      <c r="CX162" s="683" t="n">
        <f aca="false">AX168/AX162</f>
        <v>0.721703393167215</v>
      </c>
      <c r="CY162" s="683" t="n">
        <f aca="false">AY168/AY162</f>
        <v>0.721703393167215</v>
      </c>
      <c r="CZ162" s="683" t="n">
        <f aca="false">AZ168/AZ162</f>
        <v>0.721703393167215</v>
      </c>
      <c r="DA162" s="683" t="n">
        <f aca="false">BA168/BA162</f>
        <v>0.721703393167215</v>
      </c>
      <c r="DB162" s="683" t="n">
        <f aca="false">BB168/BB162</f>
        <v>0.721703393167215</v>
      </c>
      <c r="DC162" s="683" t="n">
        <f aca="false">BC168/BC162</f>
        <v>0.721703393167215</v>
      </c>
      <c r="DD162" s="683" t="n">
        <f aca="false">BD168/BD162</f>
        <v>0.721703393167215</v>
      </c>
      <c r="DE162" s="683" t="n">
        <f aca="false">BE168/BE162</f>
        <v>0.721703393167215</v>
      </c>
      <c r="DF162" s="683" t="n">
        <f aca="false">BF168/BF162</f>
        <v>0.721703393167215</v>
      </c>
    </row>
    <row r="163" customFormat="false" ht="15.75" hidden="false" customHeight="false" outlineLevel="0" collapsed="false">
      <c r="A163" s="1041"/>
      <c r="B163" s="1133" t="s">
        <v>450</v>
      </c>
      <c r="C163" s="1133"/>
      <c r="D163" s="1134"/>
      <c r="E163" s="1134"/>
      <c r="F163" s="1134"/>
      <c r="G163" s="1134"/>
      <c r="H163" s="1086"/>
      <c r="I163" s="1086"/>
      <c r="J163" s="1086"/>
      <c r="K163" s="1086"/>
      <c r="L163" s="1086" t="n">
        <f aca="false">((L$159-$H$4)/1000)*$Q$76*(($C$8/70)^$AA$76)*IF($C$13=1,$AE$57,IF($C$13=2,$AF$57,IF($C$13=3,$AG$57,1)))</f>
        <v>1742.1738516</v>
      </c>
      <c r="M163" s="1086" t="n">
        <f aca="false">((M$159-$H$4)/1000)*$Q$76*(($C$8/70)^$AA$76)*IF($C$13=1,$AE$57,IF($C$13=2,$AF$57,IF($C$13=3,$AG$57,1)))</f>
        <v>1991.0558304</v>
      </c>
      <c r="N163" s="1086" t="n">
        <f aca="false">((N$159-$H$4)/1000)*$Q$76*(($C$8/70)^$AA$76)*IF($C$13=1,$AE$57,IF($C$13=2,$AF$57,IF($C$13=3,$AG$57,1)))</f>
        <v>2239.9378092</v>
      </c>
      <c r="O163" s="1086" t="n">
        <f aca="false">((O$159-$H$4)/1000)*$Q$76*(($C$8/70)^$AA$76)*IF($C$13=1,$AE$57,IF($C$13=2,$AF$57,IF($C$13=3,$AG$57,1)))</f>
        <v>2488.819788</v>
      </c>
      <c r="P163" s="1086" t="n">
        <f aca="false">((P$159-$H$4)/1000)*$Q$76*(($C$8/70)^$AA$76)*IF($C$13=1,$AE$57,IF($C$13=2,$AF$57,IF($C$13=3,$AG$57,1)))</f>
        <v>2737.7017668</v>
      </c>
      <c r="Q163" s="1086" t="n">
        <f aca="false">((Q$159-$H$4)/1000)*$Q$76*(($C$8/70)^$AA$76)*IF($C$13=1,$AE$57,IF($C$13=2,$AF$57,IF($C$13=3,$AG$57,1)))</f>
        <v>2986.5837456</v>
      </c>
      <c r="R163" s="1086" t="n">
        <f aca="false">((R$159-$H$4)/1000)*$Q$76*(($C$8/70)^$AA$76)*IF($C$13=1,$AE$57,IF($C$13=2,$AF$57,IF($C$13=3,$AG$57,1)))</f>
        <v>3235.4657244</v>
      </c>
      <c r="S163" s="1086" t="n">
        <f aca="false">((S$159-$H$4)/1000)*$Q$76*(($C$8/70)^$AA$76)*IF($C$13=1,$AE$57,IF($C$13=2,$AF$57,IF($C$13=3,$AG$57,1)))</f>
        <v>3484.3477032</v>
      </c>
      <c r="T163" s="1086" t="n">
        <f aca="false">((T$159-$H$4)/1000)*$Q$76*(($C$8/70)^$AA$76)*IF($C$13=1,$AE$57,IF($C$13=2,$AF$57,IF($C$13=3,$AG$57,1)))</f>
        <v>3733.229682</v>
      </c>
      <c r="U163" s="1086" t="n">
        <f aca="false">((U$159-$H$4)/1000)*$Q$76*(($C$8/70)^$AA$76)*IF($C$13=1,$AE$57,IF($C$13=2,$AF$57,IF($C$13=3,$AG$57,1)))</f>
        <v>3982.1116608</v>
      </c>
      <c r="V163" s="1086" t="n">
        <f aca="false">((V$159-$H$4)/1000)*$Q$76*(($C$8/70)^$AA$76)*IF($C$13=1,$AE$57,IF($C$13=2,$AF$57,IF($C$13=3,$AG$57,1)))</f>
        <v>4230.9936396</v>
      </c>
      <c r="W163" s="1086" t="n">
        <f aca="false">((W$159-$H$4)/1000)*$Q$76*(($C$8/70)^$AA$76)*IF($C$13=1,$AE$57,IF($C$13=2,$AF$57,IF($C$13=3,$AG$57,1)))</f>
        <v>4479.8756184</v>
      </c>
      <c r="X163" s="1086" t="n">
        <f aca="false">((X$159-$H$4)/1000)*$Q$76*(($C$8/70)^$AA$76)*IF($C$13=1,$AE$57,IF($C$13=2,$AF$57,IF($C$13=3,$AG$57,1)))</f>
        <v>4728.7575972</v>
      </c>
      <c r="Y163" s="1086" t="n">
        <f aca="false">((Y$159-$H$4)/1000)*$Q$76*(($C$8/70)^$AA$76)*IF($C$13=1,$AE$57,IF($C$13=2,$AF$57,IF($C$13=3,$AG$57,1)))</f>
        <v>4977.639576</v>
      </c>
      <c r="Z163" s="1086" t="n">
        <f aca="false">((Z$159-$H$4)/1000)*$Q$76*(($C$8/70)^$AA$76)*IF($C$13=1,$AE$57,IF($C$13=2,$AF$57,IF($C$13=3,$AG$57,1)))</f>
        <v>5226.5215548</v>
      </c>
      <c r="AA163" s="1086" t="n">
        <f aca="false">((AA$159-$H$4)/1000)*$Q$76*(($C$8/70)^$AA$76)*IF($C$13=1,$AE$57,IF($C$13=2,$AF$57,IF($C$13=3,$AG$57,1)))</f>
        <v>5475.4035336</v>
      </c>
      <c r="AB163" s="1086" t="n">
        <f aca="false">((AB$159-$H$4)/1000)*$Q$76*(($C$8/70)^$AA$76)*IF($C$13=1,$AE$57,IF($C$13=2,$AF$57,IF($C$13=3,$AG$57,1)))</f>
        <v>5724.2855124</v>
      </c>
      <c r="AC163" s="1086" t="n">
        <f aca="false">((AC$159-$H$4)/1000)*$Q$76*(($C$8/70)^$AA$76)*IF($C$13=1,$AE$57,IF($C$13=2,$AF$57,IF($C$13=3,$AG$57,1)))</f>
        <v>5973.1674912</v>
      </c>
      <c r="AD163" s="1086" t="n">
        <f aca="false">((AD$159-$H$4)/1000)*$Q$76*(($C$8/70)^$AA$76)*IF($C$13=1,$AE$57,IF($C$13=2,$AF$57,IF($C$13=3,$AG$57,1)))</f>
        <v>6222.04947</v>
      </c>
      <c r="AE163" s="1086" t="n">
        <f aca="false">((AE$159-$H$4)/1000)*$Q$76*(($C$8/70)^$AA$76)*IF($C$13=1,$AE$57,IF($C$13=2,$AF$57,IF($C$13=3,$AG$57,1)))</f>
        <v>6470.9314488</v>
      </c>
      <c r="AF163" s="1086" t="n">
        <f aca="false">((AF$159-$H$4)/1000)*$Q$76*(($C$8/70)^$AA$76)*IF($C$13=1,$AE$57,IF($C$13=2,$AF$57,IF($C$13=3,$AG$57,1)))</f>
        <v>6719.8134276</v>
      </c>
      <c r="AG163" s="1086" t="n">
        <f aca="false">((AG$159-$H$4)/1000)*$Q$76*(($C$8/70)^$AA$76)*IF($C$13=1,$AE$57,IF($C$13=2,$AF$57,IF($C$13=3,$AG$57,1)))</f>
        <v>6968.6954064</v>
      </c>
      <c r="AH163" s="1086" t="n">
        <f aca="false">((AH$159-$H$4)/1000)*$Q$76*(($C$8/70)^$AA$76)*IF($C$13=1,$AE$57,IF($C$13=2,$AF$57,IF($C$13=3,$AG$57,1)))</f>
        <v>7217.5773852</v>
      </c>
      <c r="AI163" s="1086" t="n">
        <f aca="false">((AI$159-$H$4)/1000)*$Q$76*(($C$8/70)^$AA$76)*IF($C$13=1,$AE$57,IF($C$13=2,$AF$57,IF($C$13=3,$AG$57,1)))</f>
        <v>7466.459364</v>
      </c>
      <c r="AJ163" s="1086" t="n">
        <f aca="false">((AJ$159-$H$4)/1000)*$Q$76*(($C$8/70)^$AA$76)*IF($C$13=1,$AE$57,IF($C$13=2,$AF$57,IF($C$13=3,$AG$57,1)))</f>
        <v>7715.3413428</v>
      </c>
      <c r="AK163" s="1086" t="n">
        <f aca="false">((AK$159-$H$4)/1000)*$Q$76*(($C$8/70)^$AA$76)*IF($C$13=1,$AE$57,IF($C$13=2,$AF$57,IF($C$13=3,$AG$57,1)))</f>
        <v>7964.2233216</v>
      </c>
      <c r="AL163" s="1086" t="n">
        <f aca="false">((AL$159-$H$4)/1000)*$Q$76*(($C$8/70)^$AA$76)*IF($C$13=1,$AE$57,IF($C$13=2,$AF$57,IF($C$13=3,$AG$57,1)))</f>
        <v>8213.1053004</v>
      </c>
      <c r="AM163" s="1086" t="n">
        <f aca="false">((AM$159-$H$4)/1000)*$Q$76*(($C$8/70)^$AA$76)*IF($C$13=1,$AE$57,IF($C$13=2,$AF$57,IF($C$13=3,$AG$57,1)))</f>
        <v>8461.9872792</v>
      </c>
      <c r="AN163" s="1086" t="n">
        <f aca="false">((AN$159-$H$4)/1000)*$Q$76*(($C$8/70)^$AA$76)*IF($C$13=1,$AE$57,IF($C$13=2,$AF$57,IF($C$13=3,$AG$57,1)))</f>
        <v>8710.869258</v>
      </c>
      <c r="AO163" s="1086" t="n">
        <f aca="false">((AO$159-$H$4)/1000)*$Q$76*(($C$8/70)^$AA$76)*IF($C$13=1,$AE$57,IF($C$13=2,$AF$57,IF($C$13=3,$AG$57,1)))</f>
        <v>8959.7512368</v>
      </c>
      <c r="AP163" s="1086" t="n">
        <f aca="false">((AP$159-$H$4)/1000)*$Q$76*(($C$8/70)^$AA$76)*IF($C$13=1,$AE$57,IF($C$13=2,$AF$57,IF($C$13=3,$AG$57,1)))</f>
        <v>9208.6332156</v>
      </c>
      <c r="AQ163" s="1086" t="n">
        <f aca="false">((AQ$159-$H$4)/1000)*$Q$76*(($C$8/70)^$AA$76)*IF($C$13=1,$AE$57,IF($C$13=2,$AF$57,IF($C$13=3,$AG$57,1)))</f>
        <v>9457.5151944</v>
      </c>
      <c r="AR163" s="1086" t="n">
        <f aca="false">((AR$159-$H$4)/1000)*$Q$76*(($C$8/70)^$AA$76)*IF($C$13=1,$AE$57,IF($C$13=2,$AF$57,IF($C$13=3,$AG$57,1)))</f>
        <v>9706.3971732</v>
      </c>
      <c r="AS163" s="1086" t="n">
        <f aca="false">((AS$159-$H$4)/1000)*$Q$76*(($C$8/70)^$AA$76)*IF($C$13=1,$AE$57,IF($C$13=2,$AF$57,IF($C$13=3,$AG$57,1)))</f>
        <v>9955.279152</v>
      </c>
      <c r="AT163" s="1086" t="n">
        <f aca="false">((AT$159-$H$4)/1000)*$Q$76*(($C$8/70)^$AA$76)*IF($C$13=1,$AE$57,IF($C$13=2,$AF$57,IF($C$13=3,$AG$57,1)))</f>
        <v>10204.1611308</v>
      </c>
      <c r="AU163" s="1086" t="n">
        <f aca="false">((AU$159-$H$4)/1000)*$Q$76*(($C$8/70)^$AA$76)*IF($C$13=1,$AE$57,IF($C$13=2,$AF$57,IF($C$13=3,$AG$57,1)))</f>
        <v>10453.0431096</v>
      </c>
      <c r="AV163" s="1086" t="n">
        <f aca="false">((AV$159-$H$4)/1000)*$Q$76*(($C$8/70)^$AA$76)*IF($C$13=1,$AE$57,IF($C$13=2,$AF$57,IF($C$13=3,$AG$57,1)))</f>
        <v>10701.9250884</v>
      </c>
      <c r="AW163" s="1086" t="n">
        <f aca="false">((AW$159-$H$4)/1000)*$Q$76*(($C$8/70)^$AA$76)*IF($C$13=1,$AE$57,IF($C$13=2,$AF$57,IF($C$13=3,$AG$57,1)))</f>
        <v>10950.8070672</v>
      </c>
      <c r="AX163" s="1086" t="n">
        <f aca="false">((AX$159-$H$4)/1000)*$Q$76*(($C$8/70)^$AA$76)*IF($C$13=1,$AE$57,IF($C$13=2,$AF$57,IF($C$13=3,$AG$57,1)))</f>
        <v>11199.689046</v>
      </c>
      <c r="AY163" s="1086" t="n">
        <f aca="false">((AY$159-$H$4)/1000)*$Q$76*(($C$8/70)^$AA$76)*IF($C$13=1,$AE$57,IF($C$13=2,$AF$57,IF($C$13=3,$AG$57,1)))</f>
        <v>11448.5710248</v>
      </c>
      <c r="AZ163" s="1086" t="n">
        <f aca="false">((AZ$159-$H$4)/1000)*$Q$76*(($C$8/70)^$AA$76)*IF($C$13=1,$AE$57,IF($C$13=2,$AF$57,IF($C$13=3,$AG$57,1)))</f>
        <v>11697.4530036</v>
      </c>
      <c r="BA163" s="1086" t="n">
        <f aca="false">((BA$159-$H$4)/1000)*$Q$76*(($C$8/70)^$AA$76)*IF($C$13=1,$AE$57,IF($C$13=2,$AF$57,IF($C$13=3,$AG$57,1)))</f>
        <v>11946.3349824</v>
      </c>
      <c r="BB163" s="1086" t="n">
        <f aca="false">((BB$159-$H$4)/1000)*$Q$76*(($C$8/70)^$AA$76)*IF($C$13=1,$AE$57,IF($C$13=2,$AF$57,IF($C$13=3,$AG$57,1)))</f>
        <v>12195.2169612</v>
      </c>
      <c r="BC163" s="1086" t="n">
        <f aca="false">((BC$159-$H$4)/1000)*$Q$76*(($C$8/70)^$AA$76)*IF($C$13=1,$AE$57,IF($C$13=2,$AF$57,IF($C$13=3,$AG$57,1)))</f>
        <v>12444.09894</v>
      </c>
      <c r="BD163" s="1086" t="n">
        <f aca="false">((BD$159-$H$4)/1000)*$Q$76*(($C$8/70)^$AA$76)*IF($C$13=1,$AE$57,IF($C$13=2,$AF$57,IF($C$13=3,$AG$57,1)))</f>
        <v>12692.9809188</v>
      </c>
      <c r="BE163" s="1086" t="n">
        <f aca="false">((BE$159-$H$4)/1000)*$Q$76*(($C$8/70)^$AA$76)*IF($C$13=1,$AE$57,IF($C$13=2,$AF$57,IF($C$13=3,$AG$57,1)))</f>
        <v>12941.8628976</v>
      </c>
      <c r="BF163" s="1086" t="n">
        <f aca="false">((BF$159-$H$4)/1000)*$Q$76*(($C$8/70)^$AA$76)*IF($C$13=1,$AE$57,IF($C$13=2,$AF$57,IF($C$13=3,$AG$57,1)))</f>
        <v>13190.7448764</v>
      </c>
      <c r="BH163" s="683" t="n">
        <f aca="false">0</f>
        <v>0</v>
      </c>
      <c r="BI163" s="683" t="n">
        <f aca="false">0</f>
        <v>0</v>
      </c>
      <c r="BJ163" s="683" t="n">
        <f aca="false">0</f>
        <v>0</v>
      </c>
      <c r="BK163" s="683" t="n">
        <f aca="false">0</f>
        <v>0</v>
      </c>
      <c r="BL163" s="683" t="n">
        <f aca="false">0</f>
        <v>0</v>
      </c>
      <c r="BM163" s="683" t="n">
        <f aca="false">0</f>
        <v>0</v>
      </c>
      <c r="BN163" s="683" t="n">
        <f aca="false">0</f>
        <v>0</v>
      </c>
      <c r="BO163" s="683" t="n">
        <f aca="false">0</f>
        <v>0</v>
      </c>
      <c r="BP163" s="683" t="n">
        <f aca="false">0</f>
        <v>0</v>
      </c>
      <c r="BQ163" s="683" t="n">
        <f aca="false">0</f>
        <v>0</v>
      </c>
      <c r="BR163" s="683" t="n">
        <f aca="false">0</f>
        <v>0</v>
      </c>
      <c r="BS163" s="683" t="n">
        <f aca="false">0</f>
        <v>0</v>
      </c>
      <c r="BT163" s="683" t="n">
        <f aca="false">0</f>
        <v>0</v>
      </c>
      <c r="BU163" s="683" t="n">
        <f aca="false">0</f>
        <v>0</v>
      </c>
      <c r="BV163" s="683" t="n">
        <f aca="false">0</f>
        <v>0</v>
      </c>
      <c r="BW163" s="683" t="n">
        <f aca="false">0</f>
        <v>0</v>
      </c>
      <c r="BX163" s="683" t="n">
        <f aca="false">0</f>
        <v>0</v>
      </c>
      <c r="BY163" s="683" t="n">
        <f aca="false">0</f>
        <v>0</v>
      </c>
      <c r="BZ163" s="683" t="n">
        <f aca="false">0</f>
        <v>0</v>
      </c>
      <c r="CA163" s="683" t="n">
        <f aca="false">0</f>
        <v>0</v>
      </c>
      <c r="CB163" s="683" t="n">
        <f aca="false">0</f>
        <v>0</v>
      </c>
      <c r="CC163" s="683" t="n">
        <f aca="false">0</f>
        <v>0</v>
      </c>
      <c r="CD163" s="683" t="n">
        <f aca="false">0</f>
        <v>0</v>
      </c>
      <c r="CE163" s="683" t="n">
        <f aca="false">0</f>
        <v>0</v>
      </c>
      <c r="CF163" s="683" t="n">
        <f aca="false">0</f>
        <v>0</v>
      </c>
      <c r="CG163" s="683" t="n">
        <f aca="false">0</f>
        <v>0</v>
      </c>
      <c r="CH163" s="683" t="n">
        <f aca="false">0</f>
        <v>0</v>
      </c>
      <c r="CI163" s="683" t="n">
        <f aca="false">0</f>
        <v>0</v>
      </c>
      <c r="CJ163" s="683" t="n">
        <f aca="false">0</f>
        <v>0</v>
      </c>
      <c r="CK163" s="683" t="n">
        <f aca="false">0</f>
        <v>0</v>
      </c>
      <c r="CL163" s="683" t="n">
        <f aca="false">0</f>
        <v>0</v>
      </c>
      <c r="CM163" s="683" t="n">
        <f aca="false">0</f>
        <v>0</v>
      </c>
      <c r="CN163" s="683" t="n">
        <f aca="false">0</f>
        <v>0</v>
      </c>
      <c r="CO163" s="683" t="n">
        <f aca="false">0</f>
        <v>0</v>
      </c>
      <c r="CP163" s="683" t="n">
        <f aca="false">0</f>
        <v>0</v>
      </c>
      <c r="CQ163" s="683" t="n">
        <f aca="false">0</f>
        <v>0</v>
      </c>
      <c r="CR163" s="683" t="n">
        <f aca="false">0</f>
        <v>0</v>
      </c>
      <c r="CS163" s="683" t="n">
        <f aca="false">0</f>
        <v>0</v>
      </c>
      <c r="CT163" s="683" t="n">
        <f aca="false">0</f>
        <v>0</v>
      </c>
      <c r="CU163" s="683" t="n">
        <f aca="false">0</f>
        <v>0</v>
      </c>
      <c r="CV163" s="683" t="n">
        <f aca="false">0</f>
        <v>0</v>
      </c>
      <c r="CW163" s="683" t="n">
        <f aca="false">0</f>
        <v>0</v>
      </c>
      <c r="CX163" s="683" t="n">
        <f aca="false">0</f>
        <v>0</v>
      </c>
      <c r="CY163" s="683" t="n">
        <f aca="false">0</f>
        <v>0</v>
      </c>
      <c r="CZ163" s="683" t="n">
        <f aca="false">0</f>
        <v>0</v>
      </c>
      <c r="DA163" s="683" t="n">
        <f aca="false">0</f>
        <v>0</v>
      </c>
      <c r="DB163" s="683" t="n">
        <f aca="false">0</f>
        <v>0</v>
      </c>
      <c r="DC163" s="683" t="n">
        <f aca="false">0</f>
        <v>0</v>
      </c>
      <c r="DD163" s="683" t="n">
        <f aca="false">0</f>
        <v>0</v>
      </c>
      <c r="DE163" s="683" t="n">
        <f aca="false">0</f>
        <v>0</v>
      </c>
      <c r="DF163" s="683" t="n">
        <f aca="false">0</f>
        <v>0</v>
      </c>
    </row>
    <row r="164" customFormat="false" ht="15" hidden="false" customHeight="false" outlineLevel="0" collapsed="false">
      <c r="A164" s="1041"/>
      <c r="B164" s="1090" t="s">
        <v>451</v>
      </c>
      <c r="C164" s="1090"/>
      <c r="D164" s="1091"/>
      <c r="E164" s="1091"/>
      <c r="F164" s="1091"/>
      <c r="G164" s="1091"/>
      <c r="H164" s="1092"/>
      <c r="I164" s="1092"/>
      <c r="J164" s="1092"/>
      <c r="K164" s="1092"/>
      <c r="L164" s="1092" t="n">
        <f aca="false">((L$159-$H$4)/1000)*$M$77*(($C$8/70)^$W$77)*IF($C$13=1,$AE$58,IF($C$13=2,$AF$58,IF($C$13=3,$AG$58,1)))</f>
        <v>1429.33518</v>
      </c>
      <c r="M164" s="1092" t="n">
        <f aca="false">((M$159-$H$4)/1000)*$M$77*(($C$8/70)^$W$77)*IF($C$13=1,$AE$58,IF($C$13=2,$AF$58,IF($C$13=3,$AG$58,1)))</f>
        <v>1633.52592</v>
      </c>
      <c r="N164" s="1092" t="n">
        <f aca="false">((N$159-$H$4)/1000)*$M$77*(($C$8/70)^$W$77)*IF($C$13=1,$AE$58,IF($C$13=2,$AF$58,IF($C$13=3,$AG$58,1)))</f>
        <v>1837.71666</v>
      </c>
      <c r="O164" s="1092" t="n">
        <f aca="false">((O$159-$H$4)/1000)*$M$77*(($C$8/70)^$W$77)*IF($C$13=1,$AE$58,IF($C$13=2,$AF$58,IF($C$13=3,$AG$58,1)))</f>
        <v>2041.9074</v>
      </c>
      <c r="P164" s="1092" t="n">
        <f aca="false">((P$159-$H$4)/1000)*$M$77*(($C$8/70)^$W$77)*IF($C$13=1,$AE$58,IF($C$13=2,$AF$58,IF($C$13=3,$AG$58,1)))</f>
        <v>2246.09814</v>
      </c>
      <c r="Q164" s="1092" t="n">
        <f aca="false">((Q$159-$H$4)/1000)*$M$77*(($C$8/70)^$W$77)*IF($C$13=1,$AE$58,IF($C$13=2,$AF$58,IF($C$13=3,$AG$58,1)))</f>
        <v>2450.28888</v>
      </c>
      <c r="R164" s="1092" t="n">
        <f aca="false">((R$159-$H$4)/1000)*$M$77*(($C$8/70)^$W$77)*IF($C$13=1,$AE$58,IF($C$13=2,$AF$58,IF($C$13=3,$AG$58,1)))</f>
        <v>2654.47962</v>
      </c>
      <c r="S164" s="1092" t="n">
        <f aca="false">((S$159-$H$4)/1000)*$M$77*(($C$8/70)^$W$77)*IF($C$13=1,$AE$58,IF($C$13=2,$AF$58,IF($C$13=3,$AG$58,1)))</f>
        <v>2858.67036</v>
      </c>
      <c r="T164" s="1092" t="n">
        <f aca="false">((T$159-$H$4)/1000)*$M$77*(($C$8/70)^$W$77)*IF($C$13=1,$AE$58,IF($C$13=2,$AF$58,IF($C$13=3,$AG$58,1)))</f>
        <v>3062.8611</v>
      </c>
      <c r="U164" s="1092" t="n">
        <f aca="false">((U$159-$H$4)/1000)*$M$77*(($C$8/70)^$W$77)*IF($C$13=1,$AE$58,IF($C$13=2,$AF$58,IF($C$13=3,$AG$58,1)))</f>
        <v>3267.05184</v>
      </c>
      <c r="V164" s="1092" t="n">
        <f aca="false">((V$159-$H$4)/1000)*$M$77*(($C$8/70)^$W$77)*IF($C$13=1,$AE$58,IF($C$13=2,$AF$58,IF($C$13=3,$AG$58,1)))</f>
        <v>3471.24258</v>
      </c>
      <c r="W164" s="1092" t="n">
        <f aca="false">((W$159-$H$4)/1000)*$M$77*(($C$8/70)^$W$77)*IF($C$13=1,$AE$58,IF($C$13=2,$AF$58,IF($C$13=3,$AG$58,1)))</f>
        <v>3675.43332</v>
      </c>
      <c r="X164" s="1092" t="n">
        <f aca="false">((X$159-$H$4)/1000)*$M$77*(($C$8/70)^$W$77)*IF($C$13=1,$AE$58,IF($C$13=2,$AF$58,IF($C$13=3,$AG$58,1)))</f>
        <v>3879.62406</v>
      </c>
      <c r="Y164" s="1092" t="n">
        <f aca="false">((Y$159-$H$4)/1000)*$M$77*(($C$8/70)^$W$77)*IF($C$13=1,$AE$58,IF($C$13=2,$AF$58,IF($C$13=3,$AG$58,1)))</f>
        <v>4083.8148</v>
      </c>
      <c r="Z164" s="1092" t="n">
        <f aca="false">((Z$159-$H$4)/1000)*$M$77*(($C$8/70)^$W$77)*IF($C$13=1,$AE$58,IF($C$13=2,$AF$58,IF($C$13=3,$AG$58,1)))</f>
        <v>4288.00554</v>
      </c>
      <c r="AA164" s="1092" t="n">
        <f aca="false">((AA$159-$H$4)/1000)*$M$77*(($C$8/70)^$W$77)*IF($C$13=1,$AE$58,IF($C$13=2,$AF$58,IF($C$13=3,$AG$58,1)))</f>
        <v>4492.19628</v>
      </c>
      <c r="AB164" s="1092" t="n">
        <f aca="false">((AB$159-$H$4)/1000)*$M$77*(($C$8/70)^$W$77)*IF($C$13=1,$AE$58,IF($C$13=2,$AF$58,IF($C$13=3,$AG$58,1)))</f>
        <v>4696.38702</v>
      </c>
      <c r="AC164" s="1092" t="n">
        <f aca="false">((AC$159-$H$4)/1000)*$M$77*(($C$8/70)^$W$77)*IF($C$13=1,$AE$58,IF($C$13=2,$AF$58,IF($C$13=3,$AG$58,1)))</f>
        <v>4900.57776</v>
      </c>
      <c r="AD164" s="1092" t="n">
        <f aca="false">((AD$159-$H$4)/1000)*$M$77*(($C$8/70)^$W$77)*IF($C$13=1,$AE$58,IF($C$13=2,$AF$58,IF($C$13=3,$AG$58,1)))</f>
        <v>5104.7685</v>
      </c>
      <c r="AE164" s="1092" t="n">
        <f aca="false">((AE$159-$H$4)/1000)*$M$77*(($C$8/70)^$W$77)*IF($C$13=1,$AE$58,IF($C$13=2,$AF$58,IF($C$13=3,$AG$58,1)))</f>
        <v>5308.95924</v>
      </c>
      <c r="AF164" s="1092" t="n">
        <f aca="false">((AF$159-$H$4)/1000)*$M$77*(($C$8/70)^$W$77)*IF($C$13=1,$AE$58,IF($C$13=2,$AF$58,IF($C$13=3,$AG$58,1)))</f>
        <v>5513.14998</v>
      </c>
      <c r="AG164" s="1092" t="n">
        <f aca="false">((AG$159-$H$4)/1000)*$M$77*(($C$8/70)^$W$77)*IF($C$13=1,$AE$58,IF($C$13=2,$AF$58,IF($C$13=3,$AG$58,1)))</f>
        <v>5717.34072</v>
      </c>
      <c r="AH164" s="1092" t="n">
        <f aca="false">((AH$159-$H$4)/1000)*$M$77*(($C$8/70)^$W$77)*IF($C$13=1,$AE$58,IF($C$13=2,$AF$58,IF($C$13=3,$AG$58,1)))</f>
        <v>5921.53146</v>
      </c>
      <c r="AI164" s="1092" t="n">
        <f aca="false">((AI$159-$H$4)/1000)*$M$77*(($C$8/70)^$W$77)*IF($C$13=1,$AE$58,IF($C$13=2,$AF$58,IF($C$13=3,$AG$58,1)))</f>
        <v>6125.7222</v>
      </c>
      <c r="AJ164" s="1092" t="n">
        <f aca="false">((AJ$159-$H$4)/1000)*$M$77*(($C$8/70)^$W$77)*IF($C$13=1,$AE$58,IF($C$13=2,$AF$58,IF($C$13=3,$AG$58,1)))</f>
        <v>6329.91294</v>
      </c>
      <c r="AK164" s="1092" t="n">
        <f aca="false">((AK$159-$H$4)/1000)*$M$77*(($C$8/70)^$W$77)*IF($C$13=1,$AE$58,IF($C$13=2,$AF$58,IF($C$13=3,$AG$58,1)))</f>
        <v>6534.10368</v>
      </c>
      <c r="AL164" s="1092" t="n">
        <f aca="false">((AL$159-$H$4)/1000)*$M$77*(($C$8/70)^$W$77)*IF($C$13=1,$AE$58,IF($C$13=2,$AF$58,IF($C$13=3,$AG$58,1)))</f>
        <v>6738.29442</v>
      </c>
      <c r="AM164" s="1092" t="n">
        <f aca="false">((AM$159-$H$4)/1000)*$M$77*(($C$8/70)^$W$77)*IF($C$13=1,$AE$58,IF($C$13=2,$AF$58,IF($C$13=3,$AG$58,1)))</f>
        <v>6942.48516</v>
      </c>
      <c r="AN164" s="1092" t="n">
        <f aca="false">((AN$159-$H$4)/1000)*$M$77*(($C$8/70)^$W$77)*IF($C$13=1,$AE$58,IF($C$13=2,$AF$58,IF($C$13=3,$AG$58,1)))</f>
        <v>7146.6759</v>
      </c>
      <c r="AO164" s="1092" t="n">
        <f aca="false">((AO$159-$H$4)/1000)*$M$77*(($C$8/70)^$W$77)*IF($C$13=1,$AE$58,IF($C$13=2,$AF$58,IF($C$13=3,$AG$58,1)))</f>
        <v>7350.86664</v>
      </c>
      <c r="AP164" s="1092" t="n">
        <f aca="false">((AP$159-$H$4)/1000)*$M$77*(($C$8/70)^$W$77)*IF($C$13=1,$AE$58,IF($C$13=2,$AF$58,IF($C$13=3,$AG$58,1)))</f>
        <v>7555.05738</v>
      </c>
      <c r="AQ164" s="1092" t="n">
        <f aca="false">((AQ$159-$H$4)/1000)*$M$77*(($C$8/70)^$W$77)*IF($C$13=1,$AE$58,IF($C$13=2,$AF$58,IF($C$13=3,$AG$58,1)))</f>
        <v>7759.24812</v>
      </c>
      <c r="AR164" s="1092" t="n">
        <f aca="false">((AR$159-$H$4)/1000)*$M$77*(($C$8/70)^$W$77)*IF($C$13=1,$AE$58,IF($C$13=2,$AF$58,IF($C$13=3,$AG$58,1)))</f>
        <v>7963.43886</v>
      </c>
      <c r="AS164" s="1092" t="n">
        <f aca="false">((AS$159-$H$4)/1000)*$M$77*(($C$8/70)^$W$77)*IF($C$13=1,$AE$58,IF($C$13=2,$AF$58,IF($C$13=3,$AG$58,1)))</f>
        <v>8167.6296</v>
      </c>
      <c r="AT164" s="1092" t="n">
        <f aca="false">((AT$159-$H$4)/1000)*$M$77*(($C$8/70)^$W$77)*IF($C$13=1,$AE$58,IF($C$13=2,$AF$58,IF($C$13=3,$AG$58,1)))</f>
        <v>8371.82034</v>
      </c>
      <c r="AU164" s="1092" t="n">
        <f aca="false">((AU$159-$H$4)/1000)*$M$77*(($C$8/70)^$W$77)*IF($C$13=1,$AE$58,IF($C$13=2,$AF$58,IF($C$13=3,$AG$58,1)))</f>
        <v>8576.01108</v>
      </c>
      <c r="AV164" s="1092" t="n">
        <f aca="false">((AV$159-$H$4)/1000)*$M$77*(($C$8/70)^$W$77)*IF($C$13=1,$AE$58,IF($C$13=2,$AF$58,IF($C$13=3,$AG$58,1)))</f>
        <v>8780.20182</v>
      </c>
      <c r="AW164" s="1092" t="n">
        <f aca="false">((AW$159-$H$4)/1000)*$M$77*(($C$8/70)^$W$77)*IF($C$13=1,$AE$58,IF($C$13=2,$AF$58,IF($C$13=3,$AG$58,1)))</f>
        <v>8984.39256</v>
      </c>
      <c r="AX164" s="1092" t="n">
        <f aca="false">((AX$159-$H$4)/1000)*$M$77*(($C$8/70)^$W$77)*IF($C$13=1,$AE$58,IF($C$13=2,$AF$58,IF($C$13=3,$AG$58,1)))</f>
        <v>9188.5833</v>
      </c>
      <c r="AY164" s="1092" t="n">
        <f aca="false">((AY$159-$H$4)/1000)*$M$77*(($C$8/70)^$W$77)*IF($C$13=1,$AE$58,IF($C$13=2,$AF$58,IF($C$13=3,$AG$58,1)))</f>
        <v>9392.77404</v>
      </c>
      <c r="AZ164" s="1092" t="n">
        <f aca="false">((AZ$159-$H$4)/1000)*$M$77*(($C$8/70)^$W$77)*IF($C$13=1,$AE$58,IF($C$13=2,$AF$58,IF($C$13=3,$AG$58,1)))</f>
        <v>9596.96478</v>
      </c>
      <c r="BA164" s="1092" t="n">
        <f aca="false">((BA$159-$H$4)/1000)*$M$77*(($C$8/70)^$W$77)*IF($C$13=1,$AE$58,IF($C$13=2,$AF$58,IF($C$13=3,$AG$58,1)))</f>
        <v>9801.15552</v>
      </c>
      <c r="BB164" s="1092" t="n">
        <f aca="false">((BB$159-$H$4)/1000)*$M$77*(($C$8/70)^$W$77)*IF($C$13=1,$AE$58,IF($C$13=2,$AF$58,IF($C$13=3,$AG$58,1)))</f>
        <v>10005.34626</v>
      </c>
      <c r="BC164" s="1092" t="n">
        <f aca="false">((BC$159-$H$4)/1000)*$M$77*(($C$8/70)^$W$77)*IF($C$13=1,$AE$58,IF($C$13=2,$AF$58,IF($C$13=3,$AG$58,1)))</f>
        <v>10209.537</v>
      </c>
      <c r="BD164" s="1092" t="n">
        <f aca="false">((BD$159-$H$4)/1000)*$M$77*(($C$8/70)^$W$77)*IF($C$13=1,$AE$58,IF($C$13=2,$AF$58,IF($C$13=3,$AG$58,1)))</f>
        <v>10413.72774</v>
      </c>
      <c r="BE164" s="1092" t="n">
        <f aca="false">((BE$159-$H$4)/1000)*$M$77*(($C$8/70)^$W$77)*IF($C$13=1,$AE$58,IF($C$13=2,$AF$58,IF($C$13=3,$AG$58,1)))</f>
        <v>10617.91848</v>
      </c>
      <c r="BF164" s="1092" t="n">
        <f aca="false">((BF$159-$H$4)/1000)*$M$77*(($C$8/70)^$W$77)*IF($C$13=1,$AE$58,IF($C$13=2,$AF$58,IF($C$13=3,$AG$58,1)))</f>
        <v>10822.10922</v>
      </c>
    </row>
    <row r="165" customFormat="false" ht="15" hidden="false" customHeight="false" outlineLevel="0" collapsed="false">
      <c r="A165" s="1041"/>
      <c r="B165" s="1090" t="s">
        <v>452</v>
      </c>
      <c r="C165" s="1090"/>
      <c r="D165" s="1091"/>
      <c r="E165" s="1091"/>
      <c r="F165" s="1091"/>
      <c r="G165" s="1091"/>
      <c r="H165" s="1092"/>
      <c r="I165" s="1092"/>
      <c r="J165" s="1092"/>
      <c r="K165" s="1092"/>
      <c r="L165" s="1092" t="n">
        <f aca="false">((L$159-$H$4)/1000)*$N$77*(($C$8/70)^$X$77)*IF($C$13=1,$AE$23,IF($C$13=2,$AF$23,IF($C$13=3,$AG$23,1)))</f>
        <v>1724.892624</v>
      </c>
      <c r="M165" s="1092" t="n">
        <f aca="false">((M$159-$H$4)/1000)*$N$77*(($C$8/70)^$X$77)*IF($C$13=1,$AE$23,IF($C$13=2,$AF$23,IF($C$13=3,$AG$23,1)))</f>
        <v>1971.305856</v>
      </c>
      <c r="N165" s="1092" t="n">
        <f aca="false">((N$159-$H$4)/1000)*$N$77*(($C$8/70)^$X$77)*IF($C$13=1,$AE$23,IF($C$13=2,$AF$23,IF($C$13=3,$AG$23,1)))</f>
        <v>2217.719088</v>
      </c>
      <c r="O165" s="1092" t="n">
        <f aca="false">((O$159-$H$4)/1000)*$N$77*(($C$8/70)^$X$77)*IF($C$13=1,$AE$23,IF($C$13=2,$AF$23,IF($C$13=3,$AG$23,1)))</f>
        <v>2464.13232</v>
      </c>
      <c r="P165" s="1092" t="n">
        <f aca="false">((P$159-$H$4)/1000)*$N$77*(($C$8/70)^$X$77)*IF($C$13=1,$AE$23,IF($C$13=2,$AF$23,IF($C$13=3,$AG$23,1)))</f>
        <v>2710.545552</v>
      </c>
      <c r="Q165" s="1092" t="n">
        <f aca="false">((Q$159-$H$4)/1000)*$N$77*(($C$8/70)^$X$77)*IF($C$13=1,$AE$23,IF($C$13=2,$AF$23,IF($C$13=3,$AG$23,1)))</f>
        <v>2956.958784</v>
      </c>
      <c r="R165" s="1092" t="n">
        <f aca="false">((R$159-$H$4)/1000)*$N$77*(($C$8/70)^$X$77)*IF($C$13=1,$AE$23,IF($C$13=2,$AF$23,IF($C$13=3,$AG$23,1)))</f>
        <v>3203.372016</v>
      </c>
      <c r="S165" s="1092" t="n">
        <f aca="false">((S$159-$H$4)/1000)*$N$77*(($C$8/70)^$X$77)*IF($C$13=1,$AE$23,IF($C$13=2,$AF$23,IF($C$13=3,$AG$23,1)))</f>
        <v>3449.785248</v>
      </c>
      <c r="T165" s="1092" t="n">
        <f aca="false">((T$159-$H$4)/1000)*$N$77*(($C$8/70)^$X$77)*IF($C$13=1,$AE$23,IF($C$13=2,$AF$23,IF($C$13=3,$AG$23,1)))</f>
        <v>3696.19848</v>
      </c>
      <c r="U165" s="1092" t="n">
        <f aca="false">((U$159-$H$4)/1000)*$N$77*(($C$8/70)^$X$77)*IF($C$13=1,$AE$23,IF($C$13=2,$AF$23,IF($C$13=3,$AG$23,1)))</f>
        <v>3942.611712</v>
      </c>
      <c r="V165" s="1092" t="n">
        <f aca="false">((V$159-$H$4)/1000)*$N$77*(($C$8/70)^$X$77)*IF($C$13=1,$AE$23,IF($C$13=2,$AF$23,IF($C$13=3,$AG$23,1)))</f>
        <v>4189.024944</v>
      </c>
      <c r="W165" s="1092" t="n">
        <f aca="false">((W$159-$H$4)/1000)*$N$77*(($C$8/70)^$X$77)*IF($C$13=1,$AE$23,IF($C$13=2,$AF$23,IF($C$13=3,$AG$23,1)))</f>
        <v>4435.438176</v>
      </c>
      <c r="X165" s="1092" t="n">
        <f aca="false">((X$159-$H$4)/1000)*$N$77*(($C$8/70)^$X$77)*IF($C$13=1,$AE$23,IF($C$13=2,$AF$23,IF($C$13=3,$AG$23,1)))</f>
        <v>4681.851408</v>
      </c>
      <c r="Y165" s="1092" t="n">
        <f aca="false">((Y$159-$H$4)/1000)*$N$77*(($C$8/70)^$X$77)*IF($C$13=1,$AE$23,IF($C$13=2,$AF$23,IF($C$13=3,$AG$23,1)))</f>
        <v>4928.26464</v>
      </c>
      <c r="Z165" s="1092" t="n">
        <f aca="false">((Z$159-$H$4)/1000)*$N$77*(($C$8/70)^$X$77)*IF($C$13=1,$AE$23,IF($C$13=2,$AF$23,IF($C$13=3,$AG$23,1)))</f>
        <v>5174.677872</v>
      </c>
      <c r="AA165" s="1092" t="n">
        <f aca="false">((AA$159-$H$4)/1000)*$N$77*(($C$8/70)^$X$77)*IF($C$13=1,$AE$23,IF($C$13=2,$AF$23,IF($C$13=3,$AG$23,1)))</f>
        <v>5421.091104</v>
      </c>
      <c r="AB165" s="1092" t="n">
        <f aca="false">((AB$159-$H$4)/1000)*$N$77*(($C$8/70)^$X$77)*IF($C$13=1,$AE$23,IF($C$13=2,$AF$23,IF($C$13=3,$AG$23,1)))</f>
        <v>5667.504336</v>
      </c>
      <c r="AC165" s="1092" t="n">
        <f aca="false">((AC$159-$H$4)/1000)*$N$77*(($C$8/70)^$X$77)*IF($C$13=1,$AE$23,IF($C$13=2,$AF$23,IF($C$13=3,$AG$23,1)))</f>
        <v>5913.917568</v>
      </c>
      <c r="AD165" s="1092" t="n">
        <f aca="false">((AD$159-$H$4)/1000)*$N$77*(($C$8/70)^$X$77)*IF($C$13=1,$AE$23,IF($C$13=2,$AF$23,IF($C$13=3,$AG$23,1)))</f>
        <v>6160.3308</v>
      </c>
      <c r="AE165" s="1092" t="n">
        <f aca="false">((AE$159-$H$4)/1000)*$N$77*(($C$8/70)^$X$77)*IF($C$13=1,$AE$23,IF($C$13=2,$AF$23,IF($C$13=3,$AG$23,1)))</f>
        <v>6406.744032</v>
      </c>
      <c r="AF165" s="1092" t="n">
        <f aca="false">((AF$159-$H$4)/1000)*$N$77*(($C$8/70)^$X$77)*IF($C$13=1,$AE$23,IF($C$13=2,$AF$23,IF($C$13=3,$AG$23,1)))</f>
        <v>6653.157264</v>
      </c>
      <c r="AG165" s="1092" t="n">
        <f aca="false">((AG$159-$H$4)/1000)*$N$77*(($C$8/70)^$X$77)*IF($C$13=1,$AE$23,IF($C$13=2,$AF$23,IF($C$13=3,$AG$23,1)))</f>
        <v>6899.570496</v>
      </c>
      <c r="AH165" s="1092" t="n">
        <f aca="false">((AH$159-$H$4)/1000)*$N$77*(($C$8/70)^$X$77)*IF($C$13=1,$AE$23,IF($C$13=2,$AF$23,IF($C$13=3,$AG$23,1)))</f>
        <v>7145.983728</v>
      </c>
      <c r="AI165" s="1092" t="n">
        <f aca="false">((AI$159-$H$4)/1000)*$N$77*(($C$8/70)^$X$77)*IF($C$13=1,$AE$23,IF($C$13=2,$AF$23,IF($C$13=3,$AG$23,1)))</f>
        <v>7392.39696</v>
      </c>
      <c r="AJ165" s="1092" t="n">
        <f aca="false">((AJ$159-$H$4)/1000)*$N$77*(($C$8/70)^$X$77)*IF($C$13=1,$AE$23,IF($C$13=2,$AF$23,IF($C$13=3,$AG$23,1)))</f>
        <v>7638.810192</v>
      </c>
      <c r="AK165" s="1092" t="n">
        <f aca="false">((AK$159-$H$4)/1000)*$N$77*(($C$8/70)^$X$77)*IF($C$13=1,$AE$23,IF($C$13=2,$AF$23,IF($C$13=3,$AG$23,1)))</f>
        <v>7885.223424</v>
      </c>
      <c r="AL165" s="1092" t="n">
        <f aca="false">((AL$159-$H$4)/1000)*$N$77*(($C$8/70)^$X$77)*IF($C$13=1,$AE$23,IF($C$13=2,$AF$23,IF($C$13=3,$AG$23,1)))</f>
        <v>8131.636656</v>
      </c>
      <c r="AM165" s="1092" t="n">
        <f aca="false">((AM$159-$H$4)/1000)*$N$77*(($C$8/70)^$X$77)*IF($C$13=1,$AE$23,IF($C$13=2,$AF$23,IF($C$13=3,$AG$23,1)))</f>
        <v>8378.049888</v>
      </c>
      <c r="AN165" s="1092" t="n">
        <f aca="false">((AN$159-$H$4)/1000)*$N$77*(($C$8/70)^$X$77)*IF($C$13=1,$AE$23,IF($C$13=2,$AF$23,IF($C$13=3,$AG$23,1)))</f>
        <v>8624.46312</v>
      </c>
      <c r="AO165" s="1092" t="n">
        <f aca="false">((AO$159-$H$4)/1000)*$N$77*(($C$8/70)^$X$77)*IF($C$13=1,$AE$23,IF($C$13=2,$AF$23,IF($C$13=3,$AG$23,1)))</f>
        <v>8870.876352</v>
      </c>
      <c r="AP165" s="1092" t="n">
        <f aca="false">((AP$159-$H$4)/1000)*$N$77*(($C$8/70)^$X$77)*IF($C$13=1,$AE$23,IF($C$13=2,$AF$23,IF($C$13=3,$AG$23,1)))</f>
        <v>9117.289584</v>
      </c>
      <c r="AQ165" s="1092" t="n">
        <f aca="false">((AQ$159-$H$4)/1000)*$N$77*(($C$8/70)^$X$77)*IF($C$13=1,$AE$23,IF($C$13=2,$AF$23,IF($C$13=3,$AG$23,1)))</f>
        <v>9363.702816</v>
      </c>
      <c r="AR165" s="1092" t="n">
        <f aca="false">((AR$159-$H$4)/1000)*$N$77*(($C$8/70)^$X$77)*IF($C$13=1,$AE$23,IF($C$13=2,$AF$23,IF($C$13=3,$AG$23,1)))</f>
        <v>9610.116048</v>
      </c>
      <c r="AS165" s="1092" t="n">
        <f aca="false">((AS$159-$H$4)/1000)*$N$77*(($C$8/70)^$X$77)*IF($C$13=1,$AE$23,IF($C$13=2,$AF$23,IF($C$13=3,$AG$23,1)))</f>
        <v>9856.52928</v>
      </c>
      <c r="AT165" s="1092" t="n">
        <f aca="false">((AT$159-$H$4)/1000)*$N$77*(($C$8/70)^$X$77)*IF($C$13=1,$AE$23,IF($C$13=2,$AF$23,IF($C$13=3,$AG$23,1)))</f>
        <v>10102.942512</v>
      </c>
      <c r="AU165" s="1092" t="n">
        <f aca="false">((AU$159-$H$4)/1000)*$N$77*(($C$8/70)^$X$77)*IF($C$13=1,$AE$23,IF($C$13=2,$AF$23,IF($C$13=3,$AG$23,1)))</f>
        <v>10349.355744</v>
      </c>
      <c r="AV165" s="1092" t="n">
        <f aca="false">((AV$159-$H$4)/1000)*$N$77*(($C$8/70)^$X$77)*IF($C$13=1,$AE$23,IF($C$13=2,$AF$23,IF($C$13=3,$AG$23,1)))</f>
        <v>10595.768976</v>
      </c>
      <c r="AW165" s="1092" t="n">
        <f aca="false">((AW$159-$H$4)/1000)*$N$77*(($C$8/70)^$X$77)*IF($C$13=1,$AE$23,IF($C$13=2,$AF$23,IF($C$13=3,$AG$23,1)))</f>
        <v>10842.182208</v>
      </c>
      <c r="AX165" s="1092" t="n">
        <f aca="false">((AX$159-$H$4)/1000)*$N$77*(($C$8/70)^$X$77)*IF($C$13=1,$AE$23,IF($C$13=2,$AF$23,IF($C$13=3,$AG$23,1)))</f>
        <v>11088.59544</v>
      </c>
      <c r="AY165" s="1092" t="n">
        <f aca="false">((AY$159-$H$4)/1000)*$N$77*(($C$8/70)^$X$77)*IF($C$13=1,$AE$23,IF($C$13=2,$AF$23,IF($C$13=3,$AG$23,1)))</f>
        <v>11335.008672</v>
      </c>
      <c r="AZ165" s="1092" t="n">
        <f aca="false">((AZ$159-$H$4)/1000)*$N$77*(($C$8/70)^$X$77)*IF($C$13=1,$AE$23,IF($C$13=2,$AF$23,IF($C$13=3,$AG$23,1)))</f>
        <v>11581.421904</v>
      </c>
      <c r="BA165" s="1092" t="n">
        <f aca="false">((BA$159-$H$4)/1000)*$N$77*(($C$8/70)^$X$77)*IF($C$13=1,$AE$23,IF($C$13=2,$AF$23,IF($C$13=3,$AG$23,1)))</f>
        <v>11827.835136</v>
      </c>
      <c r="BB165" s="1092" t="n">
        <f aca="false">((BB$159-$H$4)/1000)*$N$77*(($C$8/70)^$X$77)*IF($C$13=1,$AE$23,IF($C$13=2,$AF$23,IF($C$13=3,$AG$23,1)))</f>
        <v>12074.248368</v>
      </c>
      <c r="BC165" s="1092" t="n">
        <f aca="false">((BC$159-$H$4)/1000)*$N$77*(($C$8/70)^$X$77)*IF($C$13=1,$AE$23,IF($C$13=2,$AF$23,IF($C$13=3,$AG$23,1)))</f>
        <v>12320.6616</v>
      </c>
      <c r="BD165" s="1092" t="n">
        <f aca="false">((BD$159-$H$4)/1000)*$N$77*(($C$8/70)^$X$77)*IF($C$13=1,$AE$23,IF($C$13=2,$AF$23,IF($C$13=3,$AG$23,1)))</f>
        <v>12567.074832</v>
      </c>
      <c r="BE165" s="1092" t="n">
        <f aca="false">((BE$159-$H$4)/1000)*$N$77*(($C$8/70)^$X$77)*IF($C$13=1,$AE$23,IF($C$13=2,$AF$23,IF($C$13=3,$AG$23,1)))</f>
        <v>12813.488064</v>
      </c>
      <c r="BF165" s="1092" t="n">
        <f aca="false">((BF$159-$H$4)/1000)*$N$77*(($C$8/70)^$X$77)*IF($C$13=1,$AE$23,IF($C$13=2,$AF$23,IF($C$13=3,$AG$23,1)))</f>
        <v>13059.901296</v>
      </c>
      <c r="BH165" s="683" t="e">
        <f aca="false">H171/H166</f>
        <v>#DIV/0!</v>
      </c>
      <c r="BI165" s="683" t="e">
        <f aca="false">I171/I166</f>
        <v>#DIV/0!</v>
      </c>
      <c r="BJ165" s="683" t="e">
        <f aca="false">J171/J166</f>
        <v>#DIV/0!</v>
      </c>
      <c r="BK165" s="683" t="e">
        <f aca="false">K171/K166</f>
        <v>#DIV/0!</v>
      </c>
      <c r="BL165" s="683" t="n">
        <f aca="false">L171/L166</f>
        <v>1.12203495630462</v>
      </c>
      <c r="BM165" s="683" t="n">
        <f aca="false">M171/M166</f>
        <v>1.12203495630462</v>
      </c>
      <c r="BN165" s="683" t="n">
        <f aca="false">N171/N166</f>
        <v>1.12203495630462</v>
      </c>
      <c r="BO165" s="683" t="n">
        <f aca="false">O171/O166</f>
        <v>1.12203495630462</v>
      </c>
      <c r="BP165" s="683" t="n">
        <f aca="false">P171/P166</f>
        <v>1.12203495630462</v>
      </c>
      <c r="BQ165" s="683" t="n">
        <f aca="false">Q171/Q166</f>
        <v>1.12203495630462</v>
      </c>
      <c r="BR165" s="683" t="n">
        <f aca="false">R171/R166</f>
        <v>1.12203495630462</v>
      </c>
      <c r="BS165" s="683" t="n">
        <f aca="false">S171/S166</f>
        <v>1.12203495630462</v>
      </c>
      <c r="BT165" s="683" t="n">
        <f aca="false">T171/T166</f>
        <v>1.12203495630462</v>
      </c>
      <c r="BU165" s="683" t="n">
        <f aca="false">U171/U166</f>
        <v>1.12203495630462</v>
      </c>
      <c r="BV165" s="683" t="n">
        <f aca="false">V171/V166</f>
        <v>1.12203495630462</v>
      </c>
      <c r="BW165" s="683" t="n">
        <f aca="false">W171/W166</f>
        <v>1.12203495630462</v>
      </c>
      <c r="BX165" s="683" t="n">
        <f aca="false">X171/X166</f>
        <v>1.12203495630462</v>
      </c>
      <c r="BY165" s="683" t="n">
        <f aca="false">Y171/Y166</f>
        <v>1.12203495630462</v>
      </c>
      <c r="BZ165" s="683" t="n">
        <f aca="false">Z171/Z166</f>
        <v>1.12203495630462</v>
      </c>
      <c r="CA165" s="683" t="n">
        <f aca="false">AA171/AA166</f>
        <v>1.12203495630462</v>
      </c>
      <c r="CB165" s="683" t="n">
        <f aca="false">AB171/AB166</f>
        <v>1.12203495630462</v>
      </c>
      <c r="CC165" s="683" t="n">
        <f aca="false">AC171/AC166</f>
        <v>1.12203495630462</v>
      </c>
      <c r="CD165" s="683" t="n">
        <f aca="false">AD171/AD166</f>
        <v>1.12203495630462</v>
      </c>
      <c r="CE165" s="683" t="n">
        <f aca="false">AE171/AE166</f>
        <v>1.12203495630462</v>
      </c>
      <c r="CF165" s="683" t="n">
        <f aca="false">AF171/AF166</f>
        <v>1.12203495630462</v>
      </c>
      <c r="CG165" s="683" t="n">
        <f aca="false">AG171/AG166</f>
        <v>1.12203495630462</v>
      </c>
      <c r="CH165" s="683" t="n">
        <f aca="false">AH171/AH166</f>
        <v>1.12203495630462</v>
      </c>
      <c r="CI165" s="683" t="n">
        <f aca="false">AI171/AI166</f>
        <v>1.12203495630462</v>
      </c>
      <c r="CJ165" s="683" t="n">
        <f aca="false">AJ171/AJ166</f>
        <v>1.12203495630462</v>
      </c>
      <c r="CK165" s="683" t="n">
        <f aca="false">AK171/AK166</f>
        <v>1.12203495630462</v>
      </c>
      <c r="CL165" s="683" t="n">
        <f aca="false">AL171/AL166</f>
        <v>1.12203495630462</v>
      </c>
      <c r="CM165" s="683" t="n">
        <f aca="false">AM171/AM166</f>
        <v>1.12203495630462</v>
      </c>
      <c r="CN165" s="683" t="n">
        <f aca="false">AN171/AN166</f>
        <v>1.12203495630462</v>
      </c>
      <c r="CO165" s="683" t="n">
        <f aca="false">AO171/AO166</f>
        <v>1.12203495630462</v>
      </c>
      <c r="CP165" s="683" t="n">
        <f aca="false">AP171/AP166</f>
        <v>1.12203495630462</v>
      </c>
      <c r="CQ165" s="683" t="n">
        <f aca="false">AQ171/AQ166</f>
        <v>1.12203495630462</v>
      </c>
      <c r="CR165" s="683" t="n">
        <f aca="false">AR171/AR166</f>
        <v>1.12203495630462</v>
      </c>
      <c r="CS165" s="683" t="n">
        <f aca="false">AS171/AS166</f>
        <v>1.12203495630462</v>
      </c>
      <c r="CT165" s="683" t="n">
        <f aca="false">AT171/AT166</f>
        <v>1.12203495630462</v>
      </c>
      <c r="CU165" s="683" t="n">
        <f aca="false">AU171/AU166</f>
        <v>1.12203495630462</v>
      </c>
      <c r="CV165" s="683" t="n">
        <f aca="false">AV171/AV166</f>
        <v>1.12203495630462</v>
      </c>
      <c r="CW165" s="683" t="n">
        <f aca="false">AW171/AW166</f>
        <v>1.12203495630462</v>
      </c>
      <c r="CX165" s="683" t="n">
        <f aca="false">AX171/AX166</f>
        <v>1.12203495630462</v>
      </c>
      <c r="CY165" s="683" t="n">
        <f aca="false">AY171/AY166</f>
        <v>1.12203495630462</v>
      </c>
      <c r="CZ165" s="683" t="n">
        <f aca="false">AZ171/AZ166</f>
        <v>1.12203495630462</v>
      </c>
      <c r="DA165" s="683" t="n">
        <f aca="false">BA171/BA166</f>
        <v>1.12203495630462</v>
      </c>
      <c r="DB165" s="683" t="n">
        <f aca="false">BB171/BB166</f>
        <v>1.12203495630462</v>
      </c>
      <c r="DC165" s="683" t="n">
        <f aca="false">BC171/BC166</f>
        <v>1.12203495630462</v>
      </c>
      <c r="DD165" s="683" t="n">
        <f aca="false">BD171/BD166</f>
        <v>1.12203495630462</v>
      </c>
      <c r="DE165" s="683" t="n">
        <f aca="false">BE171/BE166</f>
        <v>1.12203495630462</v>
      </c>
      <c r="DF165" s="683" t="n">
        <f aca="false">BF171/BF166</f>
        <v>1.12203495630462</v>
      </c>
    </row>
    <row r="166" customFormat="false" ht="15" hidden="false" customHeight="false" outlineLevel="0" collapsed="false">
      <c r="A166" s="1041"/>
      <c r="B166" s="1090" t="s">
        <v>453</v>
      </c>
      <c r="C166" s="1090"/>
      <c r="D166" s="1091"/>
      <c r="E166" s="1091"/>
      <c r="F166" s="1091"/>
      <c r="G166" s="1091"/>
      <c r="H166" s="1092"/>
      <c r="I166" s="1092"/>
      <c r="J166" s="1092"/>
      <c r="K166" s="1092"/>
      <c r="L166" s="1092" t="n">
        <f aca="false">((L$159-$H$4)/1000)*$P77*(($C$8/70)^$Z$77)*IF($C$13=1,$AE$58,IF($C$13=2,$AF$58,IF($C$13=3,$AG$58,1)))</f>
        <v>1845.63510768</v>
      </c>
      <c r="M166" s="1092" t="n">
        <f aca="false">((M$159-$H$4)/1000)*$P77*(($C$8/70)^$Z$77)*IF($C$13=1,$AE$58,IF($C$13=2,$AF$58,IF($C$13=3,$AG$58,1)))</f>
        <v>2109.29726592</v>
      </c>
      <c r="N166" s="1092" t="n">
        <f aca="false">((N$159-$H$4)/1000)*$P77*(($C$8/70)^$Z$77)*IF($C$13=1,$AE$58,IF($C$13=2,$AF$58,IF($C$13=3,$AG$58,1)))</f>
        <v>2372.95942416</v>
      </c>
      <c r="O166" s="1092" t="n">
        <f aca="false">((O$159-$H$4)/1000)*$P77*(($C$8/70)^$Z$77)*IF($C$13=1,$AE$58,IF($C$13=2,$AF$58,IF($C$13=3,$AG$58,1)))</f>
        <v>2636.6215824</v>
      </c>
      <c r="P166" s="1092" t="n">
        <f aca="false">((P$159-$H$4)/1000)*$P77*(($C$8/70)^$Z$77)*IF($C$13=1,$AE$58,IF($C$13=2,$AF$58,IF($C$13=3,$AG$58,1)))</f>
        <v>2900.28374064</v>
      </c>
      <c r="Q166" s="1092" t="n">
        <f aca="false">((Q$159-$H$4)/1000)*$P77*(($C$8/70)^$Z$77)*IF($C$13=1,$AE$58,IF($C$13=2,$AF$58,IF($C$13=3,$AG$58,1)))</f>
        <v>3163.94589888</v>
      </c>
      <c r="R166" s="1092" t="n">
        <f aca="false">((R$159-$H$4)/1000)*$P77*(($C$8/70)^$Z$77)*IF($C$13=1,$AE$58,IF($C$13=2,$AF$58,IF($C$13=3,$AG$58,1)))</f>
        <v>3427.60805712</v>
      </c>
      <c r="S166" s="1092" t="n">
        <f aca="false">((S$159-$H$4)/1000)*$P77*(($C$8/70)^$Z$77)*IF($C$13=1,$AE$58,IF($C$13=2,$AF$58,IF($C$13=3,$AG$58,1)))</f>
        <v>3691.27021536</v>
      </c>
      <c r="T166" s="1092" t="n">
        <f aca="false">((T$159-$H$4)/1000)*$P77*(($C$8/70)^$Z$77)*IF($C$13=1,$AE$58,IF($C$13=2,$AF$58,IF($C$13=3,$AG$58,1)))</f>
        <v>3954.9323736</v>
      </c>
      <c r="U166" s="1092" t="n">
        <f aca="false">((U$159-$H$4)/1000)*$P77*(($C$8/70)^$Z$77)*IF($C$13=1,$AE$58,IF($C$13=2,$AF$58,IF($C$13=3,$AG$58,1)))</f>
        <v>4218.59453184</v>
      </c>
      <c r="V166" s="1092" t="n">
        <f aca="false">((V$159-$H$4)/1000)*$P77*(($C$8/70)^$Z$77)*IF($C$13=1,$AE$58,IF($C$13=2,$AF$58,IF($C$13=3,$AG$58,1)))</f>
        <v>4482.25669008</v>
      </c>
      <c r="W166" s="1092" t="n">
        <f aca="false">((W$159-$H$4)/1000)*$P77*(($C$8/70)^$Z$77)*IF($C$13=1,$AE$58,IF($C$13=2,$AF$58,IF($C$13=3,$AG$58,1)))</f>
        <v>4745.91884832</v>
      </c>
      <c r="X166" s="1092" t="n">
        <f aca="false">((X$159-$H$4)/1000)*$P77*(($C$8/70)^$Z$77)*IF($C$13=1,$AE$58,IF($C$13=2,$AF$58,IF($C$13=3,$AG$58,1)))</f>
        <v>5009.58100656</v>
      </c>
      <c r="Y166" s="1092" t="n">
        <f aca="false">((Y$159-$H$4)/1000)*$P77*(($C$8/70)^$Z$77)*IF($C$13=1,$AE$58,IF($C$13=2,$AF$58,IF($C$13=3,$AG$58,1)))</f>
        <v>5273.2431648</v>
      </c>
      <c r="Z166" s="1092" t="n">
        <f aca="false">((Z$159-$H$4)/1000)*$P77*(($C$8/70)^$Z$77)*IF($C$13=1,$AE$58,IF($C$13=2,$AF$58,IF($C$13=3,$AG$58,1)))</f>
        <v>5536.90532304</v>
      </c>
      <c r="AA166" s="1092" t="n">
        <f aca="false">((AA$159-$H$4)/1000)*$P77*(($C$8/70)^$Z$77)*IF($C$13=1,$AE$58,IF($C$13=2,$AF$58,IF($C$13=3,$AG$58,1)))</f>
        <v>5800.56748128</v>
      </c>
      <c r="AB166" s="1092" t="n">
        <f aca="false">((AB$159-$H$4)/1000)*$P77*(($C$8/70)^$Z$77)*IF($C$13=1,$AE$58,IF($C$13=2,$AF$58,IF($C$13=3,$AG$58,1)))</f>
        <v>6064.22963952</v>
      </c>
      <c r="AC166" s="1092" t="n">
        <f aca="false">((AC$159-$H$4)/1000)*$P77*(($C$8/70)^$Z$77)*IF($C$13=1,$AE$58,IF($C$13=2,$AF$58,IF($C$13=3,$AG$58,1)))</f>
        <v>6327.89179776</v>
      </c>
      <c r="AD166" s="1092" t="n">
        <f aca="false">((AD$159-$H$4)/1000)*$P77*(($C$8/70)^$Z$77)*IF($C$13=1,$AE$58,IF($C$13=2,$AF$58,IF($C$13=3,$AG$58,1)))</f>
        <v>6591.553956</v>
      </c>
      <c r="AE166" s="1092" t="n">
        <f aca="false">((AE$159-$H$4)/1000)*$P77*(($C$8/70)^$Z$77)*IF($C$13=1,$AE$58,IF($C$13=2,$AF$58,IF($C$13=3,$AG$58,1)))</f>
        <v>6855.21611424</v>
      </c>
      <c r="AF166" s="1092" t="n">
        <f aca="false">((AF$159-$H$4)/1000)*$P77*(($C$8/70)^$Z$77)*IF($C$13=1,$AE$58,IF($C$13=2,$AF$58,IF($C$13=3,$AG$58,1)))</f>
        <v>7118.87827248</v>
      </c>
      <c r="AG166" s="1092" t="n">
        <f aca="false">((AG$159-$H$4)/1000)*$P77*(($C$8/70)^$Z$77)*IF($C$13=1,$AE$58,IF($C$13=2,$AF$58,IF($C$13=3,$AG$58,1)))</f>
        <v>7382.54043072</v>
      </c>
      <c r="AH166" s="1092" t="n">
        <f aca="false">((AH$159-$H$4)/1000)*$P77*(($C$8/70)^$Z$77)*IF($C$13=1,$AE$58,IF($C$13=2,$AF$58,IF($C$13=3,$AG$58,1)))</f>
        <v>7646.20258896</v>
      </c>
      <c r="AI166" s="1092" t="n">
        <f aca="false">((AI$159-$H$4)/1000)*$P77*(($C$8/70)^$Z$77)*IF($C$13=1,$AE$58,IF($C$13=2,$AF$58,IF($C$13=3,$AG$58,1)))</f>
        <v>7909.8647472</v>
      </c>
      <c r="AJ166" s="1092" t="n">
        <f aca="false">((AJ$159-$H$4)/1000)*$P77*(($C$8/70)^$Z$77)*IF($C$13=1,$AE$58,IF($C$13=2,$AF$58,IF($C$13=3,$AG$58,1)))</f>
        <v>8173.52690544</v>
      </c>
      <c r="AK166" s="1092" t="n">
        <f aca="false">((AK$159-$H$4)/1000)*$P77*(($C$8/70)^$Z$77)*IF($C$13=1,$AE$58,IF($C$13=2,$AF$58,IF($C$13=3,$AG$58,1)))</f>
        <v>8437.18906368</v>
      </c>
      <c r="AL166" s="1092" t="n">
        <f aca="false">((AL$159-$H$4)/1000)*$P77*(($C$8/70)^$Z$77)*IF($C$13=1,$AE$58,IF($C$13=2,$AF$58,IF($C$13=3,$AG$58,1)))</f>
        <v>8700.85122192</v>
      </c>
      <c r="AM166" s="1092" t="n">
        <f aca="false">((AM$159-$H$4)/1000)*$P77*(($C$8/70)^$Z$77)*IF($C$13=1,$AE$58,IF($C$13=2,$AF$58,IF($C$13=3,$AG$58,1)))</f>
        <v>8964.51338016</v>
      </c>
      <c r="AN166" s="1092" t="n">
        <f aca="false">((AN$159-$H$4)/1000)*$P77*(($C$8/70)^$Z$77)*IF($C$13=1,$AE$58,IF($C$13=2,$AF$58,IF($C$13=3,$AG$58,1)))</f>
        <v>9228.1755384</v>
      </c>
      <c r="AO166" s="1092" t="n">
        <f aca="false">((AO$159-$H$4)/1000)*$P77*(($C$8/70)^$Z$77)*IF($C$13=1,$AE$58,IF($C$13=2,$AF$58,IF($C$13=3,$AG$58,1)))</f>
        <v>9491.83769664</v>
      </c>
      <c r="AP166" s="1092" t="n">
        <f aca="false">((AP$159-$H$4)/1000)*$P77*(($C$8/70)^$Z$77)*IF($C$13=1,$AE$58,IF($C$13=2,$AF$58,IF($C$13=3,$AG$58,1)))</f>
        <v>9755.49985488</v>
      </c>
      <c r="AQ166" s="1092" t="n">
        <f aca="false">((AQ$159-$H$4)/1000)*$P77*(($C$8/70)^$Z$77)*IF($C$13=1,$AE$58,IF($C$13=2,$AF$58,IF($C$13=3,$AG$58,1)))</f>
        <v>10019.16201312</v>
      </c>
      <c r="AR166" s="1092" t="n">
        <f aca="false">((AR$159-$H$4)/1000)*$P77*(($C$8/70)^$Z$77)*IF($C$13=1,$AE$58,IF($C$13=2,$AF$58,IF($C$13=3,$AG$58,1)))</f>
        <v>10282.82417136</v>
      </c>
      <c r="AS166" s="1092" t="n">
        <f aca="false">((AS$159-$H$4)/1000)*$P77*(($C$8/70)^$Z$77)*IF($C$13=1,$AE$58,IF($C$13=2,$AF$58,IF($C$13=3,$AG$58,1)))</f>
        <v>10546.4863296</v>
      </c>
      <c r="AT166" s="1092" t="n">
        <f aca="false">((AT$159-$H$4)/1000)*$P77*(($C$8/70)^$Z$77)*IF($C$13=1,$AE$58,IF($C$13=2,$AF$58,IF($C$13=3,$AG$58,1)))</f>
        <v>10810.14848784</v>
      </c>
      <c r="AU166" s="1092" t="n">
        <f aca="false">((AU$159-$H$4)/1000)*$P77*(($C$8/70)^$Z$77)*IF($C$13=1,$AE$58,IF($C$13=2,$AF$58,IF($C$13=3,$AG$58,1)))</f>
        <v>11073.81064608</v>
      </c>
      <c r="AV166" s="1092" t="n">
        <f aca="false">((AV$159-$H$4)/1000)*$P77*(($C$8/70)^$Z$77)*IF($C$13=1,$AE$58,IF($C$13=2,$AF$58,IF($C$13=3,$AG$58,1)))</f>
        <v>11337.47280432</v>
      </c>
      <c r="AW166" s="1092" t="n">
        <f aca="false">((AW$159-$H$4)/1000)*$P77*(($C$8/70)^$Z$77)*IF($C$13=1,$AE$58,IF($C$13=2,$AF$58,IF($C$13=3,$AG$58,1)))</f>
        <v>11601.13496256</v>
      </c>
      <c r="AX166" s="1092" t="n">
        <f aca="false">((AX$159-$H$4)/1000)*$P77*(($C$8/70)^$Z$77)*IF($C$13=1,$AE$58,IF($C$13=2,$AF$58,IF($C$13=3,$AG$58,1)))</f>
        <v>11864.7971208</v>
      </c>
      <c r="AY166" s="1092" t="n">
        <f aca="false">((AY$159-$H$4)/1000)*$P77*(($C$8/70)^$Z$77)*IF($C$13=1,$AE$58,IF($C$13=2,$AF$58,IF($C$13=3,$AG$58,1)))</f>
        <v>12128.45927904</v>
      </c>
      <c r="AZ166" s="1092" t="n">
        <f aca="false">((AZ$159-$H$4)/1000)*$P77*(($C$8/70)^$Z$77)*IF($C$13=1,$AE$58,IF($C$13=2,$AF$58,IF($C$13=3,$AG$58,1)))</f>
        <v>12392.12143728</v>
      </c>
      <c r="BA166" s="1092" t="n">
        <f aca="false">((BA$159-$H$4)/1000)*$P77*(($C$8/70)^$Z$77)*IF($C$13=1,$AE$58,IF($C$13=2,$AF$58,IF($C$13=3,$AG$58,1)))</f>
        <v>12655.78359552</v>
      </c>
      <c r="BB166" s="1092" t="n">
        <f aca="false">((BB$159-$H$4)/1000)*$P77*(($C$8/70)^$Z$77)*IF($C$13=1,$AE$58,IF($C$13=2,$AF$58,IF($C$13=3,$AG$58,1)))</f>
        <v>12919.44575376</v>
      </c>
      <c r="BC166" s="1092" t="n">
        <f aca="false">((BC$159-$H$4)/1000)*$P77*(($C$8/70)^$Z$77)*IF($C$13=1,$AE$58,IF($C$13=2,$AF$58,IF($C$13=3,$AG$58,1)))</f>
        <v>13183.107912</v>
      </c>
      <c r="BD166" s="1092" t="n">
        <f aca="false">((BD$159-$H$4)/1000)*$P77*(($C$8/70)^$Z$77)*IF($C$13=1,$AE$58,IF($C$13=2,$AF$58,IF($C$13=3,$AG$58,1)))</f>
        <v>13446.77007024</v>
      </c>
      <c r="BE166" s="1092" t="n">
        <f aca="false">((BE$159-$H$4)/1000)*$P77*(($C$8/70)^$Z$77)*IF($C$13=1,$AE$58,IF($C$13=2,$AF$58,IF($C$13=3,$AG$58,1)))</f>
        <v>13710.43222848</v>
      </c>
      <c r="BF166" s="1092" t="n">
        <f aca="false">((BF$159-$H$4)/1000)*$P77*(($C$8/70)^$Z$77)*IF($C$13=1,$AE$58,IF($C$13=2,$AF$58,IF($C$13=3,$AG$58,1)))</f>
        <v>13974.09438672</v>
      </c>
      <c r="BH166" s="683" t="e">
        <f aca="false">#REF!/H167</f>
        <v>#REF!</v>
      </c>
      <c r="BI166" s="683" t="e">
        <f aca="false">#REF!/I167</f>
        <v>#REF!</v>
      </c>
      <c r="BJ166" s="683" t="e">
        <f aca="false">#REF!/J167</f>
        <v>#REF!</v>
      </c>
      <c r="BK166" s="683" t="e">
        <f aca="false">#REF!/K167</f>
        <v>#REF!</v>
      </c>
      <c r="BL166" s="683" t="e">
        <f aca="false">#REF!/L167</f>
        <v>#REF!</v>
      </c>
      <c r="BM166" s="683" t="e">
        <f aca="false">#REF!/M167</f>
        <v>#REF!</v>
      </c>
      <c r="BN166" s="683" t="e">
        <f aca="false">#REF!/N167</f>
        <v>#REF!</v>
      </c>
      <c r="BO166" s="683" t="e">
        <f aca="false">#REF!/O167</f>
        <v>#REF!</v>
      </c>
      <c r="BP166" s="683" t="e">
        <f aca="false">#REF!/P167</f>
        <v>#REF!</v>
      </c>
      <c r="BQ166" s="683" t="e">
        <f aca="false">#REF!/Q167</f>
        <v>#REF!</v>
      </c>
      <c r="BR166" s="683" t="e">
        <f aca="false">#REF!/R167</f>
        <v>#REF!</v>
      </c>
      <c r="BS166" s="683" t="e">
        <f aca="false">#REF!/S167</f>
        <v>#REF!</v>
      </c>
      <c r="BT166" s="683" t="e">
        <f aca="false">#REF!/T167</f>
        <v>#REF!</v>
      </c>
      <c r="BU166" s="683" t="e">
        <f aca="false">#REF!/U167</f>
        <v>#REF!</v>
      </c>
      <c r="BV166" s="683" t="e">
        <f aca="false">#REF!/V167</f>
        <v>#REF!</v>
      </c>
      <c r="BW166" s="683" t="e">
        <f aca="false">#REF!/W167</f>
        <v>#REF!</v>
      </c>
      <c r="BX166" s="683" t="e">
        <f aca="false">#REF!/X167</f>
        <v>#REF!</v>
      </c>
      <c r="BY166" s="683" t="e">
        <f aca="false">#REF!/Y167</f>
        <v>#REF!</v>
      </c>
      <c r="BZ166" s="683" t="e">
        <f aca="false">#REF!/Z167</f>
        <v>#REF!</v>
      </c>
      <c r="CA166" s="683" t="e">
        <f aca="false">#REF!/AA167</f>
        <v>#REF!</v>
      </c>
      <c r="CB166" s="683" t="e">
        <f aca="false">#REF!/AB167</f>
        <v>#REF!</v>
      </c>
      <c r="CC166" s="683" t="e">
        <f aca="false">#REF!/AC167</f>
        <v>#REF!</v>
      </c>
      <c r="CD166" s="683" t="e">
        <f aca="false">#REF!/AD167</f>
        <v>#REF!</v>
      </c>
      <c r="CE166" s="683" t="e">
        <f aca="false">#REF!/AE167</f>
        <v>#REF!</v>
      </c>
      <c r="CF166" s="683" t="e">
        <f aca="false">#REF!/AF167</f>
        <v>#REF!</v>
      </c>
      <c r="CG166" s="683" t="e">
        <f aca="false">#REF!/AG167</f>
        <v>#REF!</v>
      </c>
      <c r="CH166" s="683" t="e">
        <f aca="false">#REF!/AH167</f>
        <v>#REF!</v>
      </c>
      <c r="CI166" s="683" t="e">
        <f aca="false">#REF!/AI167</f>
        <v>#REF!</v>
      </c>
      <c r="CJ166" s="683" t="e">
        <f aca="false">#REF!/AJ167</f>
        <v>#REF!</v>
      </c>
      <c r="CK166" s="683" t="e">
        <f aca="false">#REF!/AK167</f>
        <v>#REF!</v>
      </c>
      <c r="CL166" s="683" t="e">
        <f aca="false">#REF!/AL167</f>
        <v>#REF!</v>
      </c>
      <c r="CM166" s="683" t="e">
        <f aca="false">#REF!/AM167</f>
        <v>#REF!</v>
      </c>
      <c r="CN166" s="683" t="e">
        <f aca="false">#REF!/AN167</f>
        <v>#REF!</v>
      </c>
      <c r="CO166" s="683" t="e">
        <f aca="false">#REF!/AO167</f>
        <v>#REF!</v>
      </c>
      <c r="CP166" s="683" t="e">
        <f aca="false">#REF!/AP167</f>
        <v>#REF!</v>
      </c>
      <c r="CQ166" s="683" t="e">
        <f aca="false">#REF!/AQ167</f>
        <v>#REF!</v>
      </c>
      <c r="CR166" s="683" t="e">
        <f aca="false">#REF!/AR167</f>
        <v>#REF!</v>
      </c>
      <c r="CS166" s="683" t="e">
        <f aca="false">#REF!/AS167</f>
        <v>#REF!</v>
      </c>
      <c r="CT166" s="683" t="e">
        <f aca="false">#REF!/AT167</f>
        <v>#REF!</v>
      </c>
      <c r="CU166" s="683" t="e">
        <f aca="false">#REF!/AU167</f>
        <v>#REF!</v>
      </c>
      <c r="CV166" s="683" t="e">
        <f aca="false">#REF!/AV167</f>
        <v>#REF!</v>
      </c>
      <c r="CW166" s="683" t="e">
        <f aca="false">#REF!/AW167</f>
        <v>#REF!</v>
      </c>
      <c r="CX166" s="683" t="e">
        <f aca="false">#REF!/AX167</f>
        <v>#REF!</v>
      </c>
      <c r="CY166" s="683" t="e">
        <f aca="false">#REF!/AY167</f>
        <v>#REF!</v>
      </c>
      <c r="CZ166" s="683" t="e">
        <f aca="false">#REF!/AZ167</f>
        <v>#REF!</v>
      </c>
      <c r="DA166" s="683" t="e">
        <f aca="false">#REF!/BA167</f>
        <v>#REF!</v>
      </c>
      <c r="DB166" s="683" t="e">
        <f aca="false">#REF!/BB167</f>
        <v>#REF!</v>
      </c>
      <c r="DC166" s="683" t="e">
        <f aca="false">#REF!/BC167</f>
        <v>#REF!</v>
      </c>
      <c r="DD166" s="683" t="e">
        <f aca="false">#REF!/BD167</f>
        <v>#REF!</v>
      </c>
      <c r="DE166" s="683" t="e">
        <f aca="false">#REF!/BE167</f>
        <v>#REF!</v>
      </c>
      <c r="DF166" s="683" t="e">
        <f aca="false">#REF!/BF167</f>
        <v>#REF!</v>
      </c>
    </row>
    <row r="167" customFormat="false" ht="15.75" hidden="false" customHeight="false" outlineLevel="0" collapsed="false">
      <c r="A167" s="1041"/>
      <c r="B167" s="1093" t="s">
        <v>454</v>
      </c>
      <c r="C167" s="1093"/>
      <c r="D167" s="1094"/>
      <c r="E167" s="1094"/>
      <c r="F167" s="1094"/>
      <c r="G167" s="1094"/>
      <c r="H167" s="1095"/>
      <c r="I167" s="1095"/>
      <c r="J167" s="1095"/>
      <c r="K167" s="1095"/>
      <c r="L167" s="1095" t="n">
        <f aca="false">((L$159-$H$4)/1000)*$Q$77*(($C$8/70)^$AA$77)*IF($C$13=1,$AE$58,IF($C$13=2,$AF$58,IF($C$13=3,$AG$58,1)))</f>
        <v>1983.6265176</v>
      </c>
      <c r="M167" s="1095" t="n">
        <f aca="false">((M$159-$H$4)/1000)*$Q$77*(($C$8/70)^$AA$77)*IF($C$13=1,$AE$58,IF($C$13=2,$AF$58,IF($C$13=3,$AG$58,1)))</f>
        <v>2267.0017344</v>
      </c>
      <c r="N167" s="1095" t="n">
        <f aca="false">((N$159-$H$4)/1000)*$Q$77*(($C$8/70)^$AA$77)*IF($C$13=1,$AE$58,IF($C$13=2,$AF$58,IF($C$13=3,$AG$58,1)))</f>
        <v>2550.3769512</v>
      </c>
      <c r="O167" s="1095" t="n">
        <f aca="false">((O$159-$H$4)/1000)*$Q$77*(($C$8/70)^$AA$77)*IF($C$13=1,$AE$58,IF($C$13=2,$AF$58,IF($C$13=3,$AG$58,1)))</f>
        <v>2833.752168</v>
      </c>
      <c r="P167" s="1095" t="n">
        <f aca="false">((P$159-$H$4)/1000)*$Q$77*(($C$8/70)^$AA$77)*IF($C$13=1,$AE$58,IF($C$13=2,$AF$58,IF($C$13=3,$AG$58,1)))</f>
        <v>3117.1273848</v>
      </c>
      <c r="Q167" s="1095" t="n">
        <f aca="false">((Q$159-$H$4)/1000)*$Q$77*(($C$8/70)^$AA$77)*IF($C$13=1,$AE$58,IF($C$13=2,$AF$58,IF($C$13=3,$AG$58,1)))</f>
        <v>3400.5026016</v>
      </c>
      <c r="R167" s="1095" t="n">
        <f aca="false">((R$159-$H$4)/1000)*$Q$77*(($C$8/70)^$AA$77)*IF($C$13=1,$AE$58,IF($C$13=2,$AF$58,IF($C$13=3,$AG$58,1)))</f>
        <v>3683.8778184</v>
      </c>
      <c r="S167" s="1095" t="n">
        <f aca="false">((S$159-$H$4)/1000)*$Q$77*(($C$8/70)^$AA$77)*IF($C$13=1,$AE$58,IF($C$13=2,$AF$58,IF($C$13=3,$AG$58,1)))</f>
        <v>3967.2530352</v>
      </c>
      <c r="T167" s="1095" t="n">
        <f aca="false">((T$159-$H$4)/1000)*$Q$77*(($C$8/70)^$AA$77)*IF($C$13=1,$AE$58,IF($C$13=2,$AF$58,IF($C$13=3,$AG$58,1)))</f>
        <v>4250.628252</v>
      </c>
      <c r="U167" s="1095" t="n">
        <f aca="false">((U$159-$H$4)/1000)*$Q$77*(($C$8/70)^$AA$77)*IF($C$13=1,$AE$58,IF($C$13=2,$AF$58,IF($C$13=3,$AG$58,1)))</f>
        <v>4534.0034688</v>
      </c>
      <c r="V167" s="1095" t="n">
        <f aca="false">((V$159-$H$4)/1000)*$Q$77*(($C$8/70)^$AA$77)*IF($C$13=1,$AE$58,IF($C$13=2,$AF$58,IF($C$13=3,$AG$58,1)))</f>
        <v>4817.3786856</v>
      </c>
      <c r="W167" s="1095" t="n">
        <f aca="false">((W$159-$H$4)/1000)*$Q$77*(($C$8/70)^$AA$77)*IF($C$13=1,$AE$58,IF($C$13=2,$AF$58,IF($C$13=3,$AG$58,1)))</f>
        <v>5100.7539024</v>
      </c>
      <c r="X167" s="1095" t="n">
        <f aca="false">((X$159-$H$4)/1000)*$Q$77*(($C$8/70)^$AA$77)*IF($C$13=1,$AE$58,IF($C$13=2,$AF$58,IF($C$13=3,$AG$58,1)))</f>
        <v>5384.1291192</v>
      </c>
      <c r="Y167" s="1095" t="n">
        <f aca="false">((Y$159-$H$4)/1000)*$Q$77*(($C$8/70)^$AA$77)*IF($C$13=1,$AE$58,IF($C$13=2,$AF$58,IF($C$13=3,$AG$58,1)))</f>
        <v>5667.504336</v>
      </c>
      <c r="Z167" s="1095" t="n">
        <f aca="false">((Z$159-$H$4)/1000)*$Q$77*(($C$8/70)^$AA$77)*IF($C$13=1,$AE$58,IF($C$13=2,$AF$58,IF($C$13=3,$AG$58,1)))</f>
        <v>5950.8795528</v>
      </c>
      <c r="AA167" s="1095" t="n">
        <f aca="false">((AA$159-$H$4)/1000)*$Q$77*(($C$8/70)^$AA$77)*IF($C$13=1,$AE$58,IF($C$13=2,$AF$58,IF($C$13=3,$AG$58,1)))</f>
        <v>6234.2547696</v>
      </c>
      <c r="AB167" s="1095" t="n">
        <f aca="false">((AB$159-$H$4)/1000)*$Q$77*(($C$8/70)^$AA$77)*IF($C$13=1,$AE$58,IF($C$13=2,$AF$58,IF($C$13=3,$AG$58,1)))</f>
        <v>6517.6299864</v>
      </c>
      <c r="AC167" s="1095" t="n">
        <f aca="false">((AC$159-$H$4)/1000)*$Q$77*(($C$8/70)^$AA$77)*IF($C$13=1,$AE$58,IF($C$13=2,$AF$58,IF($C$13=3,$AG$58,1)))</f>
        <v>6801.0052032</v>
      </c>
      <c r="AD167" s="1095" t="n">
        <f aca="false">((AD$159-$H$4)/1000)*$Q$77*(($C$8/70)^$AA$77)*IF($C$13=1,$AE$58,IF($C$13=2,$AF$58,IF($C$13=3,$AG$58,1)))</f>
        <v>7084.38042</v>
      </c>
      <c r="AE167" s="1095" t="n">
        <f aca="false">((AE$159-$H$4)/1000)*$Q$77*(($C$8/70)^$AA$77)*IF($C$13=1,$AE$58,IF($C$13=2,$AF$58,IF($C$13=3,$AG$58,1)))</f>
        <v>7367.7556368</v>
      </c>
      <c r="AF167" s="1095" t="n">
        <f aca="false">((AF$159-$H$4)/1000)*$Q$77*(($C$8/70)^$AA$77)*IF($C$13=1,$AE$58,IF($C$13=2,$AF$58,IF($C$13=3,$AG$58,1)))</f>
        <v>7651.1308536</v>
      </c>
      <c r="AG167" s="1095" t="n">
        <f aca="false">((AG$159-$H$4)/1000)*$Q$77*(($C$8/70)^$AA$77)*IF($C$13=1,$AE$58,IF($C$13=2,$AF$58,IF($C$13=3,$AG$58,1)))</f>
        <v>7934.5060704</v>
      </c>
      <c r="AH167" s="1095" t="n">
        <f aca="false">((AH$159-$H$4)/1000)*$Q$77*(($C$8/70)^$AA$77)*IF($C$13=1,$AE$58,IF($C$13=2,$AF$58,IF($C$13=3,$AG$58,1)))</f>
        <v>8217.8812872</v>
      </c>
      <c r="AI167" s="1095" t="n">
        <f aca="false">((AI$159-$H$4)/1000)*$Q$77*(($C$8/70)^$AA$77)*IF($C$13=1,$AE$58,IF($C$13=2,$AF$58,IF($C$13=3,$AG$58,1)))</f>
        <v>8501.256504</v>
      </c>
      <c r="AJ167" s="1095" t="n">
        <f aca="false">((AJ$159-$H$4)/1000)*$Q$77*(($C$8/70)^$AA$77)*IF($C$13=1,$AE$58,IF($C$13=2,$AF$58,IF($C$13=3,$AG$58,1)))</f>
        <v>8784.6317208</v>
      </c>
      <c r="AK167" s="1095" t="n">
        <f aca="false">((AK$159-$H$4)/1000)*$Q$77*(($C$8/70)^$AA$77)*IF($C$13=1,$AE$58,IF($C$13=2,$AF$58,IF($C$13=3,$AG$58,1)))</f>
        <v>9068.0069376</v>
      </c>
      <c r="AL167" s="1095" t="n">
        <f aca="false">((AL$159-$H$4)/1000)*$Q$77*(($C$8/70)^$AA$77)*IF($C$13=1,$AE$58,IF($C$13=2,$AF$58,IF($C$13=3,$AG$58,1)))</f>
        <v>9351.3821544</v>
      </c>
      <c r="AM167" s="1095" t="n">
        <f aca="false">((AM$159-$H$4)/1000)*$Q$77*(($C$8/70)^$AA$77)*IF($C$13=1,$AE$58,IF($C$13=2,$AF$58,IF($C$13=3,$AG$58,1)))</f>
        <v>9634.7573712</v>
      </c>
      <c r="AN167" s="1095" t="n">
        <f aca="false">((AN$159-$H$4)/1000)*$Q$77*(($C$8/70)^$AA$77)*IF($C$13=1,$AE$58,IF($C$13=2,$AF$58,IF($C$13=3,$AG$58,1)))</f>
        <v>9918.132588</v>
      </c>
      <c r="AO167" s="1095" t="n">
        <f aca="false">((AO$159-$H$4)/1000)*$Q$77*(($C$8/70)^$AA$77)*IF($C$13=1,$AE$58,IF($C$13=2,$AF$58,IF($C$13=3,$AG$58,1)))</f>
        <v>10201.5078048</v>
      </c>
      <c r="AP167" s="1095" t="n">
        <f aca="false">((AP$159-$H$4)/1000)*$Q$77*(($C$8/70)^$AA$77)*IF($C$13=1,$AE$58,IF($C$13=2,$AF$58,IF($C$13=3,$AG$58,1)))</f>
        <v>10484.8830216</v>
      </c>
      <c r="AQ167" s="1095" t="n">
        <f aca="false">((AQ$159-$H$4)/1000)*$Q$77*(($C$8/70)^$AA$77)*IF($C$13=1,$AE$58,IF($C$13=2,$AF$58,IF($C$13=3,$AG$58,1)))</f>
        <v>10768.2582384</v>
      </c>
      <c r="AR167" s="1095" t="n">
        <f aca="false">((AR$159-$H$4)/1000)*$Q$77*(($C$8/70)^$AA$77)*IF($C$13=1,$AE$58,IF($C$13=2,$AF$58,IF($C$13=3,$AG$58,1)))</f>
        <v>11051.6334552</v>
      </c>
      <c r="AS167" s="1095" t="n">
        <f aca="false">((AS$159-$H$4)/1000)*$Q$77*(($C$8/70)^$AA$77)*IF($C$13=1,$AE$58,IF($C$13=2,$AF$58,IF($C$13=3,$AG$58,1)))</f>
        <v>11335.008672</v>
      </c>
      <c r="AT167" s="1095" t="n">
        <f aca="false">((AT$159-$H$4)/1000)*$Q$77*(($C$8/70)^$AA$77)*IF($C$13=1,$AE$58,IF($C$13=2,$AF$58,IF($C$13=3,$AG$58,1)))</f>
        <v>11618.3838888</v>
      </c>
      <c r="AU167" s="1095" t="n">
        <f aca="false">((AU$159-$H$4)/1000)*$Q$77*(($C$8/70)^$AA$77)*IF($C$13=1,$AE$58,IF($C$13=2,$AF$58,IF($C$13=3,$AG$58,1)))</f>
        <v>11901.7591056</v>
      </c>
      <c r="AV167" s="1095" t="n">
        <f aca="false">((AV$159-$H$4)/1000)*$Q$77*(($C$8/70)^$AA$77)*IF($C$13=1,$AE$58,IF($C$13=2,$AF$58,IF($C$13=3,$AG$58,1)))</f>
        <v>12185.1343224</v>
      </c>
      <c r="AW167" s="1095" t="n">
        <f aca="false">((AW$159-$H$4)/1000)*$Q$77*(($C$8/70)^$AA$77)*IF($C$13=1,$AE$58,IF($C$13=2,$AF$58,IF($C$13=3,$AG$58,1)))</f>
        <v>12468.5095392</v>
      </c>
      <c r="AX167" s="1095" t="n">
        <f aca="false">((AX$159-$H$4)/1000)*$Q$77*(($C$8/70)^$AA$77)*IF($C$13=1,$AE$58,IF($C$13=2,$AF$58,IF($C$13=3,$AG$58,1)))</f>
        <v>12751.884756</v>
      </c>
      <c r="AY167" s="1095" t="n">
        <f aca="false">((AY$159-$H$4)/1000)*$Q$77*(($C$8/70)^$AA$77)*IF($C$13=1,$AE$58,IF($C$13=2,$AF$58,IF($C$13=3,$AG$58,1)))</f>
        <v>13035.2599728</v>
      </c>
      <c r="AZ167" s="1095" t="n">
        <f aca="false">((AZ$159-$H$4)/1000)*$Q$77*(($C$8/70)^$AA$77)*IF($C$13=1,$AE$58,IF($C$13=2,$AF$58,IF($C$13=3,$AG$58,1)))</f>
        <v>13318.6351896</v>
      </c>
      <c r="BA167" s="1095" t="n">
        <f aca="false">((BA$159-$H$4)/1000)*$Q$77*(($C$8/70)^$AA$77)*IF($C$13=1,$AE$58,IF($C$13=2,$AF$58,IF($C$13=3,$AG$58,1)))</f>
        <v>13602.0104064</v>
      </c>
      <c r="BB167" s="1095" t="n">
        <f aca="false">((BB$159-$H$4)/1000)*$Q$77*(($C$8/70)^$AA$77)*IF($C$13=1,$AE$58,IF($C$13=2,$AF$58,IF($C$13=3,$AG$58,1)))</f>
        <v>13885.3856232</v>
      </c>
      <c r="BC167" s="1095" t="n">
        <f aca="false">((BC$159-$H$4)/1000)*$Q$77*(($C$8/70)^$AA$77)*IF($C$13=1,$AE$58,IF($C$13=2,$AF$58,IF($C$13=3,$AG$58,1)))</f>
        <v>14168.76084</v>
      </c>
      <c r="BD167" s="1095" t="n">
        <f aca="false">((BD$159-$H$4)/1000)*$Q$77*(($C$8/70)^$AA$77)*IF($C$13=1,$AE$58,IF($C$13=2,$AF$58,IF($C$13=3,$AG$58,1)))</f>
        <v>14452.1360568</v>
      </c>
      <c r="BE167" s="1095" t="n">
        <f aca="false">((BE$159-$H$4)/1000)*$Q$77*(($C$8/70)^$AA$77)*IF($C$13=1,$AE$58,IF($C$13=2,$AF$58,IF($C$13=3,$AG$58,1)))</f>
        <v>14735.5112736</v>
      </c>
      <c r="BF167" s="1095" t="n">
        <f aca="false">((BF$159-$H$4)/1000)*$Q$77*(($C$8/70)^$AA$77)*IF($C$13=1,$AE$58,IF($C$13=2,$AF$58,IF($C$13=3,$AG$58,1)))</f>
        <v>15018.8864904</v>
      </c>
      <c r="BH167" s="683" t="e">
        <f aca="false">H171/H167</f>
        <v>#DIV/0!</v>
      </c>
      <c r="BI167" s="683" t="e">
        <f aca="false">I171/I167</f>
        <v>#DIV/0!</v>
      </c>
      <c r="BJ167" s="683" t="e">
        <f aca="false">J171/J167</f>
        <v>#DIV/0!</v>
      </c>
      <c r="BK167" s="683" t="e">
        <f aca="false">K171/K167</f>
        <v>#DIV/0!</v>
      </c>
      <c r="BL167" s="683" t="n">
        <f aca="false">L171/L167</f>
        <v>1.04398035064865</v>
      </c>
      <c r="BM167" s="683" t="n">
        <f aca="false">M171/M167</f>
        <v>1.04398035064865</v>
      </c>
      <c r="BN167" s="683" t="n">
        <f aca="false">N171/N167</f>
        <v>1.04398035064865</v>
      </c>
      <c r="BO167" s="683" t="n">
        <f aca="false">O171/O167</f>
        <v>1.04398035064865</v>
      </c>
      <c r="BP167" s="683" t="n">
        <f aca="false">P171/P167</f>
        <v>1.04398035064865</v>
      </c>
      <c r="BQ167" s="683" t="n">
        <f aca="false">Q171/Q167</f>
        <v>1.04398035064865</v>
      </c>
      <c r="BR167" s="683" t="n">
        <f aca="false">R171/R167</f>
        <v>1.04398035064865</v>
      </c>
      <c r="BS167" s="683" t="n">
        <f aca="false">S171/S167</f>
        <v>1.04398035064865</v>
      </c>
      <c r="BT167" s="683" t="n">
        <f aca="false">T171/T167</f>
        <v>1.04398035064865</v>
      </c>
      <c r="BU167" s="683" t="n">
        <f aca="false">U171/U167</f>
        <v>1.04398035064865</v>
      </c>
      <c r="BV167" s="683" t="n">
        <f aca="false">V171/V167</f>
        <v>1.04398035064865</v>
      </c>
      <c r="BW167" s="683" t="n">
        <f aca="false">W171/W167</f>
        <v>1.04398035064865</v>
      </c>
      <c r="BX167" s="683" t="n">
        <f aca="false">X171/X167</f>
        <v>1.04398035064865</v>
      </c>
      <c r="BY167" s="683" t="n">
        <f aca="false">Y171/Y167</f>
        <v>1.04398035064865</v>
      </c>
      <c r="BZ167" s="683" t="n">
        <f aca="false">Z171/Z167</f>
        <v>1.04398035064865</v>
      </c>
      <c r="CA167" s="683" t="n">
        <f aca="false">AA171/AA167</f>
        <v>1.04398035064865</v>
      </c>
      <c r="CB167" s="683" t="n">
        <f aca="false">AB171/AB167</f>
        <v>1.04398035064865</v>
      </c>
      <c r="CC167" s="683" t="n">
        <f aca="false">AC171/AC167</f>
        <v>1.04398035064865</v>
      </c>
      <c r="CD167" s="683" t="n">
        <f aca="false">AD171/AD167</f>
        <v>1.04398035064865</v>
      </c>
      <c r="CE167" s="683" t="n">
        <f aca="false">AE171/AE167</f>
        <v>1.04398035064865</v>
      </c>
      <c r="CF167" s="683" t="n">
        <f aca="false">AF171/AF167</f>
        <v>1.04398035064865</v>
      </c>
      <c r="CG167" s="683" t="n">
        <f aca="false">AG171/AG167</f>
        <v>1.04398035064865</v>
      </c>
      <c r="CH167" s="683" t="n">
        <f aca="false">AH171/AH167</f>
        <v>1.04398035064865</v>
      </c>
      <c r="CI167" s="683" t="n">
        <f aca="false">AI171/AI167</f>
        <v>1.04398035064865</v>
      </c>
      <c r="CJ167" s="683" t="n">
        <f aca="false">AJ171/AJ167</f>
        <v>1.04398035064865</v>
      </c>
      <c r="CK167" s="683" t="n">
        <f aca="false">AK171/AK167</f>
        <v>1.04398035064865</v>
      </c>
      <c r="CL167" s="683" t="n">
        <f aca="false">AL171/AL167</f>
        <v>1.04398035064865</v>
      </c>
      <c r="CM167" s="683" t="n">
        <f aca="false">AM171/AM167</f>
        <v>1.04398035064865</v>
      </c>
      <c r="CN167" s="683" t="n">
        <f aca="false">AN171/AN167</f>
        <v>1.04398035064865</v>
      </c>
      <c r="CO167" s="683" t="n">
        <f aca="false">AO171/AO167</f>
        <v>1.04398035064865</v>
      </c>
      <c r="CP167" s="683" t="n">
        <f aca="false">AP171/AP167</f>
        <v>1.04398035064865</v>
      </c>
      <c r="CQ167" s="683" t="n">
        <f aca="false">AQ171/AQ167</f>
        <v>1.04398035064865</v>
      </c>
      <c r="CR167" s="683" t="n">
        <f aca="false">AR171/AR167</f>
        <v>1.04398035064865</v>
      </c>
      <c r="CS167" s="683" t="n">
        <f aca="false">AS171/AS167</f>
        <v>1.04398035064865</v>
      </c>
      <c r="CT167" s="683" t="n">
        <f aca="false">AT171/AT167</f>
        <v>1.04398035064865</v>
      </c>
      <c r="CU167" s="683" t="n">
        <f aca="false">AU171/AU167</f>
        <v>1.04398035064865</v>
      </c>
      <c r="CV167" s="683" t="n">
        <f aca="false">AV171/AV167</f>
        <v>1.04398035064865</v>
      </c>
      <c r="CW167" s="683" t="n">
        <f aca="false">AW171/AW167</f>
        <v>1.04398035064865</v>
      </c>
      <c r="CX167" s="683" t="n">
        <f aca="false">AX171/AX167</f>
        <v>1.04398035064865</v>
      </c>
      <c r="CY167" s="683" t="n">
        <f aca="false">AY171/AY167</f>
        <v>1.04398035064865</v>
      </c>
      <c r="CZ167" s="683" t="n">
        <f aca="false">AZ171/AZ167</f>
        <v>1.04398035064865</v>
      </c>
      <c r="DA167" s="683" t="n">
        <f aca="false">BA171/BA167</f>
        <v>1.04398035064865</v>
      </c>
      <c r="DB167" s="683" t="n">
        <f aca="false">BB171/BB167</f>
        <v>1.04398035064865</v>
      </c>
      <c r="DC167" s="683" t="n">
        <f aca="false">BC171/BC167</f>
        <v>1.04398035064865</v>
      </c>
      <c r="DD167" s="683" t="n">
        <f aca="false">BD171/BD167</f>
        <v>1.04398035064865</v>
      </c>
      <c r="DE167" s="683" t="n">
        <f aca="false">BE171/BE167</f>
        <v>1.04398035064865</v>
      </c>
      <c r="DF167" s="683" t="n">
        <f aca="false">BF171/BF167</f>
        <v>1.04398035064865</v>
      </c>
    </row>
    <row r="168" customFormat="false" ht="15" hidden="false" customHeight="false" outlineLevel="0" collapsed="false">
      <c r="A168" s="1041"/>
      <c r="B168" s="1105" t="s">
        <v>455</v>
      </c>
      <c r="C168" s="1105"/>
      <c r="D168" s="1135"/>
      <c r="E168" s="1135"/>
      <c r="F168" s="1135"/>
      <c r="G168" s="1135"/>
      <c r="H168" s="1110"/>
      <c r="I168" s="1110"/>
      <c r="J168" s="1110"/>
      <c r="K168" s="1110"/>
      <c r="L168" s="1110" t="n">
        <f aca="false">((L$159-$H$4)/1000)*$L$78*(($C$8/70)^$V$78)*IF($C$13=1,$AE$60,IF($C$13=2,$AF$60,IF($C$13=3,$AG$60,1)))</f>
        <v>1169.866152</v>
      </c>
      <c r="M168" s="1110" t="n">
        <f aca="false">((M$159-$H$4)/1000)*$L$78*(($C$8/70)^$V$78)*IF($C$13=1,$AE$60,IF($C$13=2,$AF$60,IF($C$13=3,$AG$60,1)))</f>
        <v>1336.989888</v>
      </c>
      <c r="N168" s="1110" t="n">
        <f aca="false">((N$159-$H$4)/1000)*$L$78*(($C$8/70)^$V$78)*IF($C$13=1,$AE$60,IF($C$13=2,$AF$60,IF($C$13=3,$AG$60,1)))</f>
        <v>1504.113624</v>
      </c>
      <c r="O168" s="1110" t="n">
        <f aca="false">((O$159-$H$4)/1000)*$L$78*(($C$8/70)^$V$78)*IF($C$13=1,$AE$60,IF($C$13=2,$AF$60,IF($C$13=3,$AG$60,1)))</f>
        <v>1671.23736</v>
      </c>
      <c r="P168" s="1110" t="n">
        <f aca="false">((P$159-$H$4)/1000)*$L$78*(($C$8/70)^$V$78)*IF($C$13=1,$AE$60,IF($C$13=2,$AF$60,IF($C$13=3,$AG$60,1)))</f>
        <v>1838.361096</v>
      </c>
      <c r="Q168" s="1110" t="n">
        <f aca="false">((Q$159-$H$4)/1000)*$L$78*(($C$8/70)^$V$78)*IF($C$13=1,$AE$60,IF($C$13=2,$AF$60,IF($C$13=3,$AG$60,1)))</f>
        <v>2005.484832</v>
      </c>
      <c r="R168" s="1110" t="n">
        <f aca="false">((R$159-$H$4)/1000)*$L$78*(($C$8/70)^$V$78)*IF($C$13=1,$AE$60,IF($C$13=2,$AF$60,IF($C$13=3,$AG$60,1)))</f>
        <v>2172.608568</v>
      </c>
      <c r="S168" s="1110" t="n">
        <f aca="false">((S$159-$H$4)/1000)*$L$78*(($C$8/70)^$V$78)*IF($C$13=1,$AE$60,IF($C$13=2,$AF$60,IF($C$13=3,$AG$60,1)))</f>
        <v>2339.732304</v>
      </c>
      <c r="T168" s="1110" t="n">
        <f aca="false">((T$159-$H$4)/1000)*$L$78*(($C$8/70)^$V$78)*IF($C$13=1,$AE$60,IF($C$13=2,$AF$60,IF($C$13=3,$AG$60,1)))</f>
        <v>2506.85604</v>
      </c>
      <c r="U168" s="1110" t="n">
        <f aca="false">((U$159-$H$4)/1000)*$L$78*(($C$8/70)^$V$78)*IF($C$13=1,$AE$60,IF($C$13=2,$AF$60,IF($C$13=3,$AG$60,1)))</f>
        <v>2673.979776</v>
      </c>
      <c r="V168" s="1110" t="n">
        <f aca="false">((V$159-$H$4)/1000)*$L$78*(($C$8/70)^$V$78)*IF($C$13=1,$AE$60,IF($C$13=2,$AF$60,IF($C$13=3,$AG$60,1)))</f>
        <v>2841.103512</v>
      </c>
      <c r="W168" s="1110" t="n">
        <f aca="false">((W$159-$H$4)/1000)*$L$78*(($C$8/70)^$V$78)*IF($C$13=1,$AE$60,IF($C$13=2,$AF$60,IF($C$13=3,$AG$60,1)))</f>
        <v>3008.227248</v>
      </c>
      <c r="X168" s="1110" t="n">
        <f aca="false">((X$159-$H$4)/1000)*$L$78*(($C$8/70)^$V$78)*IF($C$13=1,$AE$60,IF($C$13=2,$AF$60,IF($C$13=3,$AG$60,1)))</f>
        <v>3175.350984</v>
      </c>
      <c r="Y168" s="1110" t="n">
        <f aca="false">((Y$159-$H$4)/1000)*$L$78*(($C$8/70)^$V$78)*IF($C$13=1,$AE$60,IF($C$13=2,$AF$60,IF($C$13=3,$AG$60,1)))</f>
        <v>3342.47472</v>
      </c>
      <c r="Z168" s="1110" t="n">
        <f aca="false">((Z$159-$H$4)/1000)*$L$78*(($C$8/70)^$V$78)*IF($C$13=1,$AE$60,IF($C$13=2,$AF$60,IF($C$13=3,$AG$60,1)))</f>
        <v>3509.598456</v>
      </c>
      <c r="AA168" s="1110" t="n">
        <f aca="false">((AA$159-$H$4)/1000)*$L$78*(($C$8/70)^$V$78)*IF($C$13=1,$AE$60,IF($C$13=2,$AF$60,IF($C$13=3,$AG$60,1)))</f>
        <v>3676.722192</v>
      </c>
      <c r="AB168" s="1110" t="n">
        <f aca="false">((AB$159-$H$4)/1000)*$L$78*(($C$8/70)^$V$78)*IF($C$13=1,$AE$60,IF($C$13=2,$AF$60,IF($C$13=3,$AG$60,1)))</f>
        <v>3843.845928</v>
      </c>
      <c r="AC168" s="1110" t="n">
        <f aca="false">((AC$159-$H$4)/1000)*$L$78*(($C$8/70)^$V$78)*IF($C$13=1,$AE$60,IF($C$13=2,$AF$60,IF($C$13=3,$AG$60,1)))</f>
        <v>4010.969664</v>
      </c>
      <c r="AD168" s="1110" t="n">
        <f aca="false">((AD$159-$H$4)/1000)*$L$78*(($C$8/70)^$V$78)*IF($C$13=1,$AE$60,IF($C$13=2,$AF$60,IF($C$13=3,$AG$60,1)))</f>
        <v>4178.0934</v>
      </c>
      <c r="AE168" s="1110" t="n">
        <f aca="false">((AE$159-$H$4)/1000)*$L$78*(($C$8/70)^$V$78)*IF($C$13=1,$AE$60,IF($C$13=2,$AF$60,IF($C$13=3,$AG$60,1)))</f>
        <v>4345.217136</v>
      </c>
      <c r="AF168" s="1110" t="n">
        <f aca="false">((AF$159-$H$4)/1000)*$L$78*(($C$8/70)^$V$78)*IF($C$13=1,$AE$60,IF($C$13=2,$AF$60,IF($C$13=3,$AG$60,1)))</f>
        <v>4512.340872</v>
      </c>
      <c r="AG168" s="1110" t="n">
        <f aca="false">((AG$159-$H$4)/1000)*$L$78*(($C$8/70)^$V$78)*IF($C$13=1,$AE$60,IF($C$13=2,$AF$60,IF($C$13=3,$AG$60,1)))</f>
        <v>4679.464608</v>
      </c>
      <c r="AH168" s="1110" t="n">
        <f aca="false">((AH$159-$H$4)/1000)*$L$78*(($C$8/70)^$V$78)*IF($C$13=1,$AE$60,IF($C$13=2,$AF$60,IF($C$13=3,$AG$60,1)))</f>
        <v>4846.588344</v>
      </c>
      <c r="AI168" s="1110" t="n">
        <f aca="false">((AI$159-$H$4)/1000)*$L$78*(($C$8/70)^$V$78)*IF($C$13=1,$AE$60,IF($C$13=2,$AF$60,IF($C$13=3,$AG$60,1)))</f>
        <v>5013.71208</v>
      </c>
      <c r="AJ168" s="1110" t="n">
        <f aca="false">((AJ$159-$H$4)/1000)*$L$78*(($C$8/70)^$V$78)*IF($C$13=1,$AE$60,IF($C$13=2,$AF$60,IF($C$13=3,$AG$60,1)))</f>
        <v>5180.835816</v>
      </c>
      <c r="AK168" s="1110" t="n">
        <f aca="false">((AK$159-$H$4)/1000)*$L$78*(($C$8/70)^$V$78)*IF($C$13=1,$AE$60,IF($C$13=2,$AF$60,IF($C$13=3,$AG$60,1)))</f>
        <v>5347.959552</v>
      </c>
      <c r="AL168" s="1110" t="n">
        <f aca="false">((AL$159-$H$4)/1000)*$L$78*(($C$8/70)^$V$78)*IF($C$13=1,$AE$60,IF($C$13=2,$AF$60,IF($C$13=3,$AG$60,1)))</f>
        <v>5515.083288</v>
      </c>
      <c r="AM168" s="1110" t="n">
        <f aca="false">((AM$159-$H$4)/1000)*$L$78*(($C$8/70)^$V$78)*IF($C$13=1,$AE$60,IF($C$13=2,$AF$60,IF($C$13=3,$AG$60,1)))</f>
        <v>5682.207024</v>
      </c>
      <c r="AN168" s="1110" t="n">
        <f aca="false">((AN$159-$H$4)/1000)*$L$78*(($C$8/70)^$V$78)*IF($C$13=1,$AE$60,IF($C$13=2,$AF$60,IF($C$13=3,$AG$60,1)))</f>
        <v>5849.33076</v>
      </c>
      <c r="AO168" s="1110" t="n">
        <f aca="false">((AO$159-$H$4)/1000)*$L$78*(($C$8/70)^$V$78)*IF($C$13=1,$AE$60,IF($C$13=2,$AF$60,IF($C$13=3,$AG$60,1)))</f>
        <v>6016.454496</v>
      </c>
      <c r="AP168" s="1110" t="n">
        <f aca="false">((AP$159-$H$4)/1000)*$L$78*(($C$8/70)^$V$78)*IF($C$13=1,$AE$60,IF($C$13=2,$AF$60,IF($C$13=3,$AG$60,1)))</f>
        <v>6183.578232</v>
      </c>
      <c r="AQ168" s="1110" t="n">
        <f aca="false">((AQ$159-$H$4)/1000)*$L$78*(($C$8/70)^$V$78)*IF($C$13=1,$AE$60,IF($C$13=2,$AF$60,IF($C$13=3,$AG$60,1)))</f>
        <v>6350.701968</v>
      </c>
      <c r="AR168" s="1110" t="n">
        <f aca="false">((AR$159-$H$4)/1000)*$L$78*(($C$8/70)^$V$78)*IF($C$13=1,$AE$60,IF($C$13=2,$AF$60,IF($C$13=3,$AG$60,1)))</f>
        <v>6517.825704</v>
      </c>
      <c r="AS168" s="1110" t="n">
        <f aca="false">((AS$159-$H$4)/1000)*$L$78*(($C$8/70)^$V$78)*IF($C$13=1,$AE$60,IF($C$13=2,$AF$60,IF($C$13=3,$AG$60,1)))</f>
        <v>6684.94944</v>
      </c>
      <c r="AT168" s="1110" t="n">
        <f aca="false">((AT$159-$H$4)/1000)*$L$78*(($C$8/70)^$V$78)*IF($C$13=1,$AE$60,IF($C$13=2,$AF$60,IF($C$13=3,$AG$60,1)))</f>
        <v>6852.073176</v>
      </c>
      <c r="AU168" s="1110" t="n">
        <f aca="false">((AU$159-$H$4)/1000)*$L$78*(($C$8/70)^$V$78)*IF($C$13=1,$AE$60,IF($C$13=2,$AF$60,IF($C$13=3,$AG$60,1)))</f>
        <v>7019.196912</v>
      </c>
      <c r="AV168" s="1110" t="n">
        <f aca="false">((AV$159-$H$4)/1000)*$L$78*(($C$8/70)^$V$78)*IF($C$13=1,$AE$60,IF($C$13=2,$AF$60,IF($C$13=3,$AG$60,1)))</f>
        <v>7186.320648</v>
      </c>
      <c r="AW168" s="1110" t="n">
        <f aca="false">((AW$159-$H$4)/1000)*$L$78*(($C$8/70)^$V$78)*IF($C$13=1,$AE$60,IF($C$13=2,$AF$60,IF($C$13=3,$AG$60,1)))</f>
        <v>7353.444384</v>
      </c>
      <c r="AX168" s="1110" t="n">
        <f aca="false">((AX$159-$H$4)/1000)*$L$78*(($C$8/70)^$V$78)*IF($C$13=1,$AE$60,IF($C$13=2,$AF$60,IF($C$13=3,$AG$60,1)))</f>
        <v>7520.56812</v>
      </c>
      <c r="AY168" s="1110" t="n">
        <f aca="false">((AY$159-$H$4)/1000)*$L$78*(($C$8/70)^$V$78)*IF($C$13=1,$AE$60,IF($C$13=2,$AF$60,IF($C$13=3,$AG$60,1)))</f>
        <v>7687.691856</v>
      </c>
      <c r="AZ168" s="1110" t="n">
        <f aca="false">((AZ$159-$H$4)/1000)*$L$78*(($C$8/70)^$V$78)*IF($C$13=1,$AE$60,IF($C$13=2,$AF$60,IF($C$13=3,$AG$60,1)))</f>
        <v>7854.815592</v>
      </c>
      <c r="BA168" s="1110" t="n">
        <f aca="false">((BA$159-$H$4)/1000)*$L$78*(($C$8/70)^$V$78)*IF($C$13=1,$AE$60,IF($C$13=2,$AF$60,IF($C$13=3,$AG$60,1)))</f>
        <v>8021.939328</v>
      </c>
      <c r="BB168" s="1110" t="n">
        <f aca="false">((BB$159-$H$4)/1000)*$L$78*(($C$8/70)^$V$78)*IF($C$13=1,$AE$60,IF($C$13=2,$AF$60,IF($C$13=3,$AG$60,1)))</f>
        <v>8189.063064</v>
      </c>
      <c r="BC168" s="1110" t="n">
        <f aca="false">((BC$159-$H$4)/1000)*$L$78*(($C$8/70)^$V$78)*IF($C$13=1,$AE$60,IF($C$13=2,$AF$60,IF($C$13=3,$AG$60,1)))</f>
        <v>8356.1868</v>
      </c>
      <c r="BD168" s="1110" t="n">
        <f aca="false">((BD$159-$H$4)/1000)*$L$78*(($C$8/70)^$V$78)*IF($C$13=1,$AE$60,IF($C$13=2,$AF$60,IF($C$13=3,$AG$60,1)))</f>
        <v>8523.310536</v>
      </c>
      <c r="BE168" s="1110" t="n">
        <f aca="false">((BE$159-$H$4)/1000)*$L$78*(($C$8/70)^$V$78)*IF($C$13=1,$AE$60,IF($C$13=2,$AF$60,IF($C$13=3,$AG$60,1)))</f>
        <v>8690.434272</v>
      </c>
      <c r="BF168" s="1110" t="n">
        <f aca="false">((BF$159-$H$4)/1000)*$L$78*(($C$8/70)^$V$78)*IF($C$13=1,$AE$60,IF($C$13=2,$AF$60,IF($C$13=3,$AG$60,1)))</f>
        <v>8857.558008</v>
      </c>
      <c r="BH168" s="683" t="e">
        <f aca="false">#REF!/H168</f>
        <v>#REF!</v>
      </c>
      <c r="BI168" s="683" t="e">
        <f aca="false">#REF!/I168</f>
        <v>#REF!</v>
      </c>
      <c r="BJ168" s="683" t="e">
        <f aca="false">#REF!/J168</f>
        <v>#REF!</v>
      </c>
      <c r="BK168" s="683" t="e">
        <f aca="false">#REF!/K168</f>
        <v>#REF!</v>
      </c>
      <c r="BL168" s="683" t="e">
        <f aca="false">#REF!/L168</f>
        <v>#REF!</v>
      </c>
      <c r="BM168" s="683" t="e">
        <f aca="false">#REF!/M168</f>
        <v>#REF!</v>
      </c>
      <c r="BN168" s="683" t="e">
        <f aca="false">#REF!/N168</f>
        <v>#REF!</v>
      </c>
      <c r="BO168" s="683" t="e">
        <f aca="false">#REF!/O168</f>
        <v>#REF!</v>
      </c>
      <c r="BP168" s="683" t="e">
        <f aca="false">#REF!/P168</f>
        <v>#REF!</v>
      </c>
      <c r="BQ168" s="683" t="e">
        <f aca="false">#REF!/Q168</f>
        <v>#REF!</v>
      </c>
      <c r="BR168" s="683" t="e">
        <f aca="false">#REF!/R168</f>
        <v>#REF!</v>
      </c>
      <c r="BS168" s="683" t="e">
        <f aca="false">#REF!/S168</f>
        <v>#REF!</v>
      </c>
      <c r="BT168" s="683" t="e">
        <f aca="false">#REF!/T168</f>
        <v>#REF!</v>
      </c>
      <c r="BU168" s="683" t="e">
        <f aca="false">#REF!/U168</f>
        <v>#REF!</v>
      </c>
      <c r="BV168" s="683" t="e">
        <f aca="false">#REF!/V168</f>
        <v>#REF!</v>
      </c>
      <c r="BW168" s="683" t="e">
        <f aca="false">#REF!/W168</f>
        <v>#REF!</v>
      </c>
      <c r="BX168" s="683" t="e">
        <f aca="false">#REF!/X168</f>
        <v>#REF!</v>
      </c>
      <c r="BY168" s="683" t="e">
        <f aca="false">#REF!/Y168</f>
        <v>#REF!</v>
      </c>
      <c r="BZ168" s="683" t="e">
        <f aca="false">#REF!/Z168</f>
        <v>#REF!</v>
      </c>
      <c r="CA168" s="683" t="e">
        <f aca="false">#REF!/AA168</f>
        <v>#REF!</v>
      </c>
      <c r="CB168" s="683" t="e">
        <f aca="false">#REF!/AB168</f>
        <v>#REF!</v>
      </c>
      <c r="CC168" s="683" t="e">
        <f aca="false">#REF!/AC168</f>
        <v>#REF!</v>
      </c>
      <c r="CD168" s="683" t="e">
        <f aca="false">#REF!/AD168</f>
        <v>#REF!</v>
      </c>
      <c r="CE168" s="683" t="e">
        <f aca="false">#REF!/AE168</f>
        <v>#REF!</v>
      </c>
      <c r="CF168" s="683" t="e">
        <f aca="false">#REF!/AF168</f>
        <v>#REF!</v>
      </c>
      <c r="CG168" s="683" t="e">
        <f aca="false">#REF!/AG168</f>
        <v>#REF!</v>
      </c>
      <c r="CH168" s="683" t="e">
        <f aca="false">#REF!/AH168</f>
        <v>#REF!</v>
      </c>
      <c r="CI168" s="683" t="e">
        <f aca="false">#REF!/AI168</f>
        <v>#REF!</v>
      </c>
      <c r="CJ168" s="683" t="e">
        <f aca="false">#REF!/AJ168</f>
        <v>#REF!</v>
      </c>
      <c r="CK168" s="683" t="e">
        <f aca="false">#REF!/AK168</f>
        <v>#REF!</v>
      </c>
      <c r="CL168" s="683" t="e">
        <f aca="false">#REF!/AL168</f>
        <v>#REF!</v>
      </c>
      <c r="CM168" s="683" t="e">
        <f aca="false">#REF!/AM168</f>
        <v>#REF!</v>
      </c>
      <c r="CN168" s="683" t="e">
        <f aca="false">#REF!/AN168</f>
        <v>#REF!</v>
      </c>
      <c r="CO168" s="683" t="e">
        <f aca="false">#REF!/AO168</f>
        <v>#REF!</v>
      </c>
      <c r="CP168" s="683" t="e">
        <f aca="false">#REF!/AP168</f>
        <v>#REF!</v>
      </c>
      <c r="CQ168" s="683" t="e">
        <f aca="false">#REF!/AQ168</f>
        <v>#REF!</v>
      </c>
      <c r="CR168" s="683" t="e">
        <f aca="false">#REF!/AR168</f>
        <v>#REF!</v>
      </c>
      <c r="CS168" s="683" t="e">
        <f aca="false">#REF!/AS168</f>
        <v>#REF!</v>
      </c>
      <c r="CT168" s="683" t="e">
        <f aca="false">#REF!/AT168</f>
        <v>#REF!</v>
      </c>
      <c r="CU168" s="683" t="e">
        <f aca="false">#REF!/AU168</f>
        <v>#REF!</v>
      </c>
      <c r="CV168" s="683" t="e">
        <f aca="false">#REF!/AV168</f>
        <v>#REF!</v>
      </c>
      <c r="CW168" s="683" t="e">
        <f aca="false">#REF!/AW168</f>
        <v>#REF!</v>
      </c>
      <c r="CX168" s="683" t="e">
        <f aca="false">#REF!/AX168</f>
        <v>#REF!</v>
      </c>
      <c r="CY168" s="683" t="e">
        <f aca="false">#REF!/AY168</f>
        <v>#REF!</v>
      </c>
      <c r="CZ168" s="683" t="e">
        <f aca="false">#REF!/AZ168</f>
        <v>#REF!</v>
      </c>
      <c r="DA168" s="683" t="e">
        <f aca="false">#REF!/BA168</f>
        <v>#REF!</v>
      </c>
      <c r="DB168" s="683" t="e">
        <f aca="false">#REF!/BB168</f>
        <v>#REF!</v>
      </c>
      <c r="DC168" s="683" t="e">
        <f aca="false">#REF!/BC168</f>
        <v>#REF!</v>
      </c>
      <c r="DD168" s="683" t="e">
        <f aca="false">#REF!/BD168</f>
        <v>#REF!</v>
      </c>
      <c r="DE168" s="683" t="e">
        <f aca="false">#REF!/BE168</f>
        <v>#REF!</v>
      </c>
      <c r="DF168" s="683" t="e">
        <f aca="false">#REF!/BF168</f>
        <v>#REF!</v>
      </c>
    </row>
    <row r="169" customFormat="false" ht="15" hidden="false" customHeight="false" outlineLevel="0" collapsed="false">
      <c r="A169" s="1041"/>
      <c r="B169" s="1108" t="s">
        <v>456</v>
      </c>
      <c r="C169" s="1108"/>
      <c r="D169" s="1109"/>
      <c r="E169" s="1109"/>
      <c r="F169" s="1109"/>
      <c r="G169" s="1109"/>
      <c r="H169" s="1110"/>
      <c r="I169" s="1110"/>
      <c r="J169" s="1110"/>
      <c r="K169" s="1110"/>
      <c r="L169" s="1110" t="n">
        <f aca="false">((L$159-$H$4)/1000)*$M$78*(($C$8/70)^$W$78)*IF($C$13=1,$AE$59,IF($C$13=2,$AF$59,IF($C$13=3,$AG$59,1)))</f>
        <v>1534.52455884</v>
      </c>
      <c r="M169" s="1110" t="n">
        <f aca="false">((M$159-$H$4)/1000)*$M$78*(($C$8/70)^$W$78)*IF($C$13=1,$AE$59,IF($C$13=2,$AF$59,IF($C$13=3,$AG$59,1)))</f>
        <v>1753.74235296</v>
      </c>
      <c r="N169" s="1110" t="n">
        <f aca="false">((N$159-$H$4)/1000)*$M$78*(($C$8/70)^$W$78)*IF($C$13=1,$AE$59,IF($C$13=2,$AF$59,IF($C$13=3,$AG$59,1)))</f>
        <v>1972.96014708</v>
      </c>
      <c r="O169" s="1110" t="n">
        <f aca="false">((O$159-$H$4)/1000)*$M$78*(($C$8/70)^$W$78)*IF($C$13=1,$AE$59,IF($C$13=2,$AF$59,IF($C$13=3,$AG$59,1)))</f>
        <v>2192.1779412</v>
      </c>
      <c r="P169" s="1110" t="n">
        <f aca="false">((P$159-$H$4)/1000)*$M$78*(($C$8/70)^$W$78)*IF($C$13=1,$AE$59,IF($C$13=2,$AF$59,IF($C$13=3,$AG$59,1)))</f>
        <v>2411.39573532</v>
      </c>
      <c r="Q169" s="1110" t="n">
        <f aca="false">((Q$159-$H$4)/1000)*$M$78*(($C$8/70)^$W$78)*IF($C$13=1,$AE$59,IF($C$13=2,$AF$59,IF($C$13=3,$AG$59,1)))</f>
        <v>2630.61352944</v>
      </c>
      <c r="R169" s="1110" t="n">
        <f aca="false">((R$159-$H$4)/1000)*$M$78*(($C$8/70)^$W$78)*IF($C$13=1,$AE$59,IF($C$13=2,$AF$59,IF($C$13=3,$AG$59,1)))</f>
        <v>2849.83132356</v>
      </c>
      <c r="S169" s="1110" t="n">
        <f aca="false">((S$159-$H$4)/1000)*$M$78*(($C$8/70)^$W$78)*IF($C$13=1,$AE$59,IF($C$13=2,$AF$59,IF($C$13=3,$AG$59,1)))</f>
        <v>3069.04911768</v>
      </c>
      <c r="T169" s="1110" t="n">
        <f aca="false">((T$159-$H$4)/1000)*$M$78*(($C$8/70)^$W$78)*IF($C$13=1,$AE$59,IF($C$13=2,$AF$59,IF($C$13=3,$AG$59,1)))</f>
        <v>3288.2669118</v>
      </c>
      <c r="U169" s="1110" t="n">
        <f aca="false">((U$159-$H$4)/1000)*$M$78*(($C$8/70)^$W$78)*IF($C$13=1,$AE$59,IF($C$13=2,$AF$59,IF($C$13=3,$AG$59,1)))</f>
        <v>3507.48470592</v>
      </c>
      <c r="V169" s="1110" t="n">
        <f aca="false">((V$159-$H$4)/1000)*$M$78*(($C$8/70)^$W$78)*IF($C$13=1,$AE$59,IF($C$13=2,$AF$59,IF($C$13=3,$AG$59,1)))</f>
        <v>3726.70250004</v>
      </c>
      <c r="W169" s="1110" t="n">
        <f aca="false">((W$159-$H$4)/1000)*$M$78*(($C$8/70)^$W$78)*IF($C$13=1,$AE$59,IF($C$13=2,$AF$59,IF($C$13=3,$AG$59,1)))</f>
        <v>3945.92029416</v>
      </c>
      <c r="X169" s="1110" t="n">
        <f aca="false">((X$159-$H$4)/1000)*$M$78*(($C$8/70)^$W$78)*IF($C$13=1,$AE$59,IF($C$13=2,$AF$59,IF($C$13=3,$AG$59,1)))</f>
        <v>4165.13808828</v>
      </c>
      <c r="Y169" s="1110" t="n">
        <f aca="false">((Y$159-$H$4)/1000)*$M$78*(($C$8/70)^$W$78)*IF($C$13=1,$AE$59,IF($C$13=2,$AF$59,IF($C$13=3,$AG$59,1)))</f>
        <v>4384.3558824</v>
      </c>
      <c r="Z169" s="1110" t="n">
        <f aca="false">((Z$159-$H$4)/1000)*$M$78*(($C$8/70)^$W$78)*IF($C$13=1,$AE$59,IF($C$13=2,$AF$59,IF($C$13=3,$AG$59,1)))</f>
        <v>4603.57367652</v>
      </c>
      <c r="AA169" s="1110" t="n">
        <f aca="false">((AA$159-$H$4)/1000)*$M$78*(($C$8/70)^$W$78)*IF($C$13=1,$AE$59,IF($C$13=2,$AF$59,IF($C$13=3,$AG$59,1)))</f>
        <v>4822.79147064</v>
      </c>
      <c r="AB169" s="1110" t="n">
        <f aca="false">((AB$159-$H$4)/1000)*$M$78*(($C$8/70)^$W$78)*IF($C$13=1,$AE$59,IF($C$13=2,$AF$59,IF($C$13=3,$AG$59,1)))</f>
        <v>5042.00926476</v>
      </c>
      <c r="AC169" s="1110" t="n">
        <f aca="false">((AC$159-$H$4)/1000)*$M$78*(($C$8/70)^$W$78)*IF($C$13=1,$AE$59,IF($C$13=2,$AF$59,IF($C$13=3,$AG$59,1)))</f>
        <v>5261.22705888</v>
      </c>
      <c r="AD169" s="1110" t="n">
        <f aca="false">((AD$159-$H$4)/1000)*$M$78*(($C$8/70)^$W$78)*IF($C$13=1,$AE$59,IF($C$13=2,$AF$59,IF($C$13=3,$AG$59,1)))</f>
        <v>5480.444853</v>
      </c>
      <c r="AE169" s="1110" t="n">
        <f aca="false">((AE$159-$H$4)/1000)*$M$78*(($C$8/70)^$W$78)*IF($C$13=1,$AE$59,IF($C$13=2,$AF$59,IF($C$13=3,$AG$59,1)))</f>
        <v>5699.66264712</v>
      </c>
      <c r="AF169" s="1110" t="n">
        <f aca="false">((AF$159-$H$4)/1000)*$M$78*(($C$8/70)^$W$78)*IF($C$13=1,$AE$59,IF($C$13=2,$AF$59,IF($C$13=3,$AG$59,1)))</f>
        <v>5918.88044124</v>
      </c>
      <c r="AG169" s="1110" t="n">
        <f aca="false">((AG$159-$H$4)/1000)*$M$78*(($C$8/70)^$W$78)*IF($C$13=1,$AE$59,IF($C$13=2,$AF$59,IF($C$13=3,$AG$59,1)))</f>
        <v>6138.09823536</v>
      </c>
      <c r="AH169" s="1110" t="n">
        <f aca="false">((AH$159-$H$4)/1000)*$M$78*(($C$8/70)^$W$78)*IF($C$13=1,$AE$59,IF($C$13=2,$AF$59,IF($C$13=3,$AG$59,1)))</f>
        <v>6357.31602948</v>
      </c>
      <c r="AI169" s="1110" t="n">
        <f aca="false">((AI$159-$H$4)/1000)*$M$78*(($C$8/70)^$W$78)*IF($C$13=1,$AE$59,IF($C$13=2,$AF$59,IF($C$13=3,$AG$59,1)))</f>
        <v>6576.5338236</v>
      </c>
      <c r="AJ169" s="1110" t="n">
        <f aca="false">((AJ$159-$H$4)/1000)*$M$78*(($C$8/70)^$W$78)*IF($C$13=1,$AE$59,IF($C$13=2,$AF$59,IF($C$13=3,$AG$59,1)))</f>
        <v>6795.75161772</v>
      </c>
      <c r="AK169" s="1110" t="n">
        <f aca="false">((AK$159-$H$4)/1000)*$M$78*(($C$8/70)^$W$78)*IF($C$13=1,$AE$59,IF($C$13=2,$AF$59,IF($C$13=3,$AG$59,1)))</f>
        <v>7014.96941184</v>
      </c>
      <c r="AL169" s="1110" t="n">
        <f aca="false">((AL$159-$H$4)/1000)*$M$78*(($C$8/70)^$W$78)*IF($C$13=1,$AE$59,IF($C$13=2,$AF$59,IF($C$13=3,$AG$59,1)))</f>
        <v>7234.18720596</v>
      </c>
      <c r="AM169" s="1110" t="n">
        <f aca="false">((AM$159-$H$4)/1000)*$M$78*(($C$8/70)^$W$78)*IF($C$13=1,$AE$59,IF($C$13=2,$AF$59,IF($C$13=3,$AG$59,1)))</f>
        <v>7453.40500008</v>
      </c>
      <c r="AN169" s="1110" t="n">
        <f aca="false">((AN$159-$H$4)/1000)*$M$78*(($C$8/70)^$W$78)*IF($C$13=1,$AE$59,IF($C$13=2,$AF$59,IF($C$13=3,$AG$59,1)))</f>
        <v>7672.6227942</v>
      </c>
      <c r="AO169" s="1110" t="n">
        <f aca="false">((AO$159-$H$4)/1000)*$M$78*(($C$8/70)^$W$78)*IF($C$13=1,$AE$59,IF($C$13=2,$AF$59,IF($C$13=3,$AG$59,1)))</f>
        <v>7891.84058832</v>
      </c>
      <c r="AP169" s="1110" t="n">
        <f aca="false">((AP$159-$H$4)/1000)*$M$78*(($C$8/70)^$W$78)*IF($C$13=1,$AE$59,IF($C$13=2,$AF$59,IF($C$13=3,$AG$59,1)))</f>
        <v>8111.05838244</v>
      </c>
      <c r="AQ169" s="1110" t="n">
        <f aca="false">((AQ$159-$H$4)/1000)*$M$78*(($C$8/70)^$W$78)*IF($C$13=1,$AE$59,IF($C$13=2,$AF$59,IF($C$13=3,$AG$59,1)))</f>
        <v>8330.27617656</v>
      </c>
      <c r="AR169" s="1110" t="n">
        <f aca="false">((AR$159-$H$4)/1000)*$M$78*(($C$8/70)^$W$78)*IF($C$13=1,$AE$59,IF($C$13=2,$AF$59,IF($C$13=3,$AG$59,1)))</f>
        <v>8549.49397068</v>
      </c>
      <c r="AS169" s="1110" t="n">
        <f aca="false">((AS$159-$H$4)/1000)*$M$78*(($C$8/70)^$W$78)*IF($C$13=1,$AE$59,IF($C$13=2,$AF$59,IF($C$13=3,$AG$59,1)))</f>
        <v>8768.7117648</v>
      </c>
      <c r="AT169" s="1110" t="n">
        <f aca="false">((AT$159-$H$4)/1000)*$M$78*(($C$8/70)^$W$78)*IF($C$13=1,$AE$59,IF($C$13=2,$AF$59,IF($C$13=3,$AG$59,1)))</f>
        <v>8987.92955892</v>
      </c>
      <c r="AU169" s="1110" t="n">
        <f aca="false">((AU$159-$H$4)/1000)*$M$78*(($C$8/70)^$W$78)*IF($C$13=1,$AE$59,IF($C$13=2,$AF$59,IF($C$13=3,$AG$59,1)))</f>
        <v>9207.14735304</v>
      </c>
      <c r="AV169" s="1110" t="n">
        <f aca="false">((AV$159-$H$4)/1000)*$M$78*(($C$8/70)^$W$78)*IF($C$13=1,$AE$59,IF($C$13=2,$AF$59,IF($C$13=3,$AG$59,1)))</f>
        <v>9426.36514716</v>
      </c>
      <c r="AW169" s="1110" t="n">
        <f aca="false">((AW$159-$H$4)/1000)*$M$78*(($C$8/70)^$W$78)*IF($C$13=1,$AE$59,IF($C$13=2,$AF$59,IF($C$13=3,$AG$59,1)))</f>
        <v>9645.58294128</v>
      </c>
      <c r="AX169" s="1110" t="n">
        <f aca="false">((AX$159-$H$4)/1000)*$M$78*(($C$8/70)^$W$78)*IF($C$13=1,$AE$59,IF($C$13=2,$AF$59,IF($C$13=3,$AG$59,1)))</f>
        <v>9864.8007354</v>
      </c>
      <c r="AY169" s="1110" t="n">
        <f aca="false">((AY$159-$H$4)/1000)*$M$78*(($C$8/70)^$W$78)*IF($C$13=1,$AE$59,IF($C$13=2,$AF$59,IF($C$13=3,$AG$59,1)))</f>
        <v>10084.01852952</v>
      </c>
      <c r="AZ169" s="1110" t="n">
        <f aca="false">((AZ$159-$H$4)/1000)*$M$78*(($C$8/70)^$W$78)*IF($C$13=1,$AE$59,IF($C$13=2,$AF$59,IF($C$13=3,$AG$59,1)))</f>
        <v>10303.23632364</v>
      </c>
      <c r="BA169" s="1110" t="n">
        <f aca="false">((BA$159-$H$4)/1000)*$M$78*(($C$8/70)^$W$78)*IF($C$13=1,$AE$59,IF($C$13=2,$AF$59,IF($C$13=3,$AG$59,1)))</f>
        <v>10522.45411776</v>
      </c>
      <c r="BB169" s="1110" t="n">
        <f aca="false">((BB$159-$H$4)/1000)*$M$78*(($C$8/70)^$W$78)*IF($C$13=1,$AE$59,IF($C$13=2,$AF$59,IF($C$13=3,$AG$59,1)))</f>
        <v>10741.67191188</v>
      </c>
      <c r="BC169" s="1110" t="n">
        <f aca="false">((BC$159-$H$4)/1000)*$M$78*(($C$8/70)^$W$78)*IF($C$13=1,$AE$59,IF($C$13=2,$AF$59,IF($C$13=3,$AG$59,1)))</f>
        <v>10960.889706</v>
      </c>
      <c r="BD169" s="1110" t="n">
        <f aca="false">((BD$159-$H$4)/1000)*$M$78*(($C$8/70)^$W$78)*IF($C$13=1,$AE$59,IF($C$13=2,$AF$59,IF($C$13=3,$AG$59,1)))</f>
        <v>11180.10750012</v>
      </c>
      <c r="BE169" s="1110" t="n">
        <f aca="false">((BE$159-$H$4)/1000)*$M$78*(($C$8/70)^$W$78)*IF($C$13=1,$AE$59,IF($C$13=2,$AF$59,IF($C$13=3,$AG$59,1)))</f>
        <v>11399.32529424</v>
      </c>
      <c r="BF169" s="1110" t="n">
        <f aca="false">((BF$159-$H$4)/1000)*$M$78*(($C$8/70)^$W$78)*IF($C$13=1,$AE$59,IF($C$13=2,$AF$59,IF($C$13=3,$AG$59,1)))</f>
        <v>11618.54308836</v>
      </c>
      <c r="BH169" s="683" t="e">
        <f aca="false">#REF!/H169</f>
        <v>#REF!</v>
      </c>
      <c r="BI169" s="683" t="e">
        <f aca="false">#REF!/I169</f>
        <v>#REF!</v>
      </c>
      <c r="BJ169" s="683" t="e">
        <f aca="false">#REF!/J169</f>
        <v>#REF!</v>
      </c>
      <c r="BK169" s="683" t="e">
        <f aca="false">#REF!/K169</f>
        <v>#REF!</v>
      </c>
      <c r="BL169" s="683" t="e">
        <f aca="false">#REF!/L169</f>
        <v>#REF!</v>
      </c>
      <c r="BM169" s="683" t="e">
        <f aca="false">#REF!/M169</f>
        <v>#REF!</v>
      </c>
      <c r="BN169" s="683" t="e">
        <f aca="false">#REF!/N169</f>
        <v>#REF!</v>
      </c>
      <c r="BO169" s="683" t="e">
        <f aca="false">#REF!/O169</f>
        <v>#REF!</v>
      </c>
      <c r="BP169" s="683" t="e">
        <f aca="false">#REF!/P169</f>
        <v>#REF!</v>
      </c>
      <c r="BQ169" s="683" t="e">
        <f aca="false">#REF!/Q169</f>
        <v>#REF!</v>
      </c>
      <c r="BR169" s="683" t="e">
        <f aca="false">#REF!/R169</f>
        <v>#REF!</v>
      </c>
      <c r="BS169" s="683" t="e">
        <f aca="false">#REF!/S169</f>
        <v>#REF!</v>
      </c>
      <c r="BT169" s="683" t="e">
        <f aca="false">#REF!/T169</f>
        <v>#REF!</v>
      </c>
      <c r="BU169" s="683" t="e">
        <f aca="false">#REF!/U169</f>
        <v>#REF!</v>
      </c>
      <c r="BV169" s="683" t="e">
        <f aca="false">#REF!/V169</f>
        <v>#REF!</v>
      </c>
      <c r="BW169" s="683" t="e">
        <f aca="false">#REF!/W169</f>
        <v>#REF!</v>
      </c>
      <c r="BX169" s="683" t="e">
        <f aca="false">#REF!/X169</f>
        <v>#REF!</v>
      </c>
      <c r="BY169" s="683" t="e">
        <f aca="false">#REF!/Y169</f>
        <v>#REF!</v>
      </c>
      <c r="BZ169" s="683" t="e">
        <f aca="false">#REF!/Z169</f>
        <v>#REF!</v>
      </c>
      <c r="CA169" s="683" t="e">
        <f aca="false">#REF!/AA169</f>
        <v>#REF!</v>
      </c>
      <c r="CB169" s="683" t="e">
        <f aca="false">#REF!/AB169</f>
        <v>#REF!</v>
      </c>
      <c r="CC169" s="683" t="e">
        <f aca="false">#REF!/AC169</f>
        <v>#REF!</v>
      </c>
      <c r="CD169" s="683" t="e">
        <f aca="false">#REF!/AD169</f>
        <v>#REF!</v>
      </c>
      <c r="CE169" s="683" t="e">
        <f aca="false">#REF!/AE169</f>
        <v>#REF!</v>
      </c>
      <c r="CF169" s="683" t="e">
        <f aca="false">#REF!/AF169</f>
        <v>#REF!</v>
      </c>
      <c r="CG169" s="683" t="e">
        <f aca="false">#REF!/AG169</f>
        <v>#REF!</v>
      </c>
      <c r="CH169" s="683" t="e">
        <f aca="false">#REF!/AH169</f>
        <v>#REF!</v>
      </c>
      <c r="CI169" s="683" t="e">
        <f aca="false">#REF!/AI169</f>
        <v>#REF!</v>
      </c>
      <c r="CJ169" s="683" t="e">
        <f aca="false">#REF!/AJ169</f>
        <v>#REF!</v>
      </c>
      <c r="CK169" s="683" t="e">
        <f aca="false">#REF!/AK169</f>
        <v>#REF!</v>
      </c>
      <c r="CL169" s="683" t="e">
        <f aca="false">#REF!/AL169</f>
        <v>#REF!</v>
      </c>
      <c r="CM169" s="683" t="e">
        <f aca="false">#REF!/AM169</f>
        <v>#REF!</v>
      </c>
      <c r="CN169" s="683" t="e">
        <f aca="false">#REF!/AN169</f>
        <v>#REF!</v>
      </c>
      <c r="CO169" s="683" t="e">
        <f aca="false">#REF!/AO169</f>
        <v>#REF!</v>
      </c>
      <c r="CP169" s="683" t="e">
        <f aca="false">#REF!/AP169</f>
        <v>#REF!</v>
      </c>
      <c r="CQ169" s="683" t="e">
        <f aca="false">#REF!/AQ169</f>
        <v>#REF!</v>
      </c>
      <c r="CR169" s="683" t="e">
        <f aca="false">#REF!/AR169</f>
        <v>#REF!</v>
      </c>
      <c r="CS169" s="683" t="e">
        <f aca="false">#REF!/AS169</f>
        <v>#REF!</v>
      </c>
      <c r="CT169" s="683" t="e">
        <f aca="false">#REF!/AT169</f>
        <v>#REF!</v>
      </c>
      <c r="CU169" s="683" t="e">
        <f aca="false">#REF!/AU169</f>
        <v>#REF!</v>
      </c>
      <c r="CV169" s="683" t="e">
        <f aca="false">#REF!/AV169</f>
        <v>#REF!</v>
      </c>
      <c r="CW169" s="683" t="e">
        <f aca="false">#REF!/AW169</f>
        <v>#REF!</v>
      </c>
      <c r="CX169" s="683" t="e">
        <f aca="false">#REF!/AX169</f>
        <v>#REF!</v>
      </c>
      <c r="CY169" s="683" t="e">
        <f aca="false">#REF!/AY169</f>
        <v>#REF!</v>
      </c>
      <c r="CZ169" s="683" t="e">
        <f aca="false">#REF!/AZ169</f>
        <v>#REF!</v>
      </c>
      <c r="DA169" s="683" t="e">
        <f aca="false">#REF!/BA169</f>
        <v>#REF!</v>
      </c>
      <c r="DB169" s="683" t="e">
        <f aca="false">#REF!/BB169</f>
        <v>#REF!</v>
      </c>
      <c r="DC169" s="683" t="e">
        <f aca="false">#REF!/BC169</f>
        <v>#REF!</v>
      </c>
      <c r="DD169" s="683" t="e">
        <f aca="false">#REF!/BD169</f>
        <v>#REF!</v>
      </c>
      <c r="DE169" s="683" t="e">
        <f aca="false">#REF!/BE169</f>
        <v>#REF!</v>
      </c>
      <c r="DF169" s="683" t="e">
        <f aca="false">#REF!/BF169</f>
        <v>#REF!</v>
      </c>
    </row>
    <row r="170" customFormat="false" ht="15" hidden="false" customHeight="false" outlineLevel="0" collapsed="false">
      <c r="A170" s="1041"/>
      <c r="B170" s="1108" t="s">
        <v>457</v>
      </c>
      <c r="C170" s="1108"/>
      <c r="D170" s="1109"/>
      <c r="E170" s="1109"/>
      <c r="F170" s="1109"/>
      <c r="G170" s="1109"/>
      <c r="H170" s="1110"/>
      <c r="I170" s="1110"/>
      <c r="J170" s="1110"/>
      <c r="K170" s="1110"/>
      <c r="L170" s="1110" t="n">
        <f aca="false">((L$159-$H$4)/1000)*$N$78*(($C$8/70)^$Y$78)*IF($C$13=1,$AE$62,IF($C$13=2,$AF$62,IF($C$13=3,$AG$62,1)))</f>
        <v>1817.61762</v>
      </c>
      <c r="M170" s="1110" t="n">
        <f aca="false">((M$159-$H$4)/1000)*$N$78*(($C$8/70)^$Y$78)*IF($C$13=1,$AE$62,IF($C$13=2,$AF$62,IF($C$13=3,$AG$62,1)))</f>
        <v>2077.27728</v>
      </c>
      <c r="N170" s="1110" t="n">
        <f aca="false">((N$159-$H$4)/1000)*$N$78*(($C$8/70)^$Y$78)*IF($C$13=1,$AE$62,IF($C$13=2,$AF$62,IF($C$13=3,$AG$62,1)))</f>
        <v>2336.93694</v>
      </c>
      <c r="O170" s="1110" t="n">
        <f aca="false">((O$159-$H$4)/1000)*$N$78*(($C$8/70)^$Y$78)*IF($C$13=1,$AE$62,IF($C$13=2,$AF$62,IF($C$13=3,$AG$62,1)))</f>
        <v>2596.5966</v>
      </c>
      <c r="P170" s="1110" t="n">
        <f aca="false">((P$159-$H$4)/1000)*$N$78*(($C$8/70)^$Y$78)*IF($C$13=1,$AE$62,IF($C$13=2,$AF$62,IF($C$13=3,$AG$62,1)))</f>
        <v>2856.25626</v>
      </c>
      <c r="Q170" s="1110" t="n">
        <f aca="false">((Q$159-$H$4)/1000)*$N$78*(($C$8/70)^$Y$78)*IF($C$13=1,$AE$62,IF($C$13=2,$AF$62,IF($C$13=3,$AG$62,1)))</f>
        <v>3115.91592</v>
      </c>
      <c r="R170" s="1110" t="n">
        <f aca="false">((R$159-$H$4)/1000)*$N$78*(($C$8/70)^$Y$78)*IF($C$13=1,$AE$62,IF($C$13=2,$AF$62,IF($C$13=3,$AG$62,1)))</f>
        <v>3375.57558</v>
      </c>
      <c r="S170" s="1110" t="n">
        <f aca="false">((S$159-$H$4)/1000)*$N$78*(($C$8/70)^$Y$78)*IF($C$13=1,$AE$62,IF($C$13=2,$AF$62,IF($C$13=3,$AG$62,1)))</f>
        <v>3635.23524</v>
      </c>
      <c r="T170" s="1110" t="n">
        <f aca="false">((T$159-$H$4)/1000)*$N$78*(($C$8/70)^$Y$78)*IF($C$13=1,$AE$62,IF($C$13=2,$AF$62,IF($C$13=3,$AG$62,1)))</f>
        <v>3894.8949</v>
      </c>
      <c r="U170" s="1110" t="n">
        <f aca="false">((U$159-$H$4)/1000)*$N$78*(($C$8/70)^$Y$78)*IF($C$13=1,$AE$62,IF($C$13=2,$AF$62,IF($C$13=3,$AG$62,1)))</f>
        <v>4154.55456</v>
      </c>
      <c r="V170" s="1110" t="n">
        <f aca="false">((V$159-$H$4)/1000)*$N$78*(($C$8/70)^$Y$78)*IF($C$13=1,$AE$62,IF($C$13=2,$AF$62,IF($C$13=3,$AG$62,1)))</f>
        <v>4414.21422</v>
      </c>
      <c r="W170" s="1110" t="n">
        <f aca="false">((W$159-$H$4)/1000)*$N$78*(($C$8/70)^$Y$78)*IF($C$13=1,$AE$62,IF($C$13=2,$AF$62,IF($C$13=3,$AG$62,1)))</f>
        <v>4673.87388</v>
      </c>
      <c r="X170" s="1110" t="n">
        <f aca="false">((X$159-$H$4)/1000)*$N$78*(($C$8/70)^$Y$78)*IF($C$13=1,$AE$62,IF($C$13=2,$AF$62,IF($C$13=3,$AG$62,1)))</f>
        <v>4933.53354</v>
      </c>
      <c r="Y170" s="1110" t="n">
        <f aca="false">((Y$159-$H$4)/1000)*$N$78*(($C$8/70)^$Y$78)*IF($C$13=1,$AE$62,IF($C$13=2,$AF$62,IF($C$13=3,$AG$62,1)))</f>
        <v>5193.1932</v>
      </c>
      <c r="Z170" s="1110" t="n">
        <f aca="false">((Z$159-$H$4)/1000)*$N$78*(($C$8/70)^$Y$78)*IF($C$13=1,$AE$62,IF($C$13=2,$AF$62,IF($C$13=3,$AG$62,1)))</f>
        <v>5452.85286</v>
      </c>
      <c r="AA170" s="1110" t="n">
        <f aca="false">((AA$159-$H$4)/1000)*$N$78*(($C$8/70)^$Y$78)*IF($C$13=1,$AE$62,IF($C$13=2,$AF$62,IF($C$13=3,$AG$62,1)))</f>
        <v>5712.51252</v>
      </c>
      <c r="AB170" s="1110" t="n">
        <f aca="false">((AB$159-$H$4)/1000)*$N$78*(($C$8/70)^$Y$78)*IF($C$13=1,$AE$62,IF($C$13=2,$AF$62,IF($C$13=3,$AG$62,1)))</f>
        <v>5972.17218</v>
      </c>
      <c r="AC170" s="1110" t="n">
        <f aca="false">((AC$159-$H$4)/1000)*$N$78*(($C$8/70)^$Y$78)*IF($C$13=1,$AE$62,IF($C$13=2,$AF$62,IF($C$13=3,$AG$62,1)))</f>
        <v>6231.83184</v>
      </c>
      <c r="AD170" s="1110" t="n">
        <f aca="false">((AD$159-$H$4)/1000)*$N$78*(($C$8/70)^$Y$78)*IF($C$13=1,$AE$62,IF($C$13=2,$AF$62,IF($C$13=3,$AG$62,1)))</f>
        <v>6491.4915</v>
      </c>
      <c r="AE170" s="1110" t="n">
        <f aca="false">((AE$159-$H$4)/1000)*$N$78*(($C$8/70)^$Y$78)*IF($C$13=1,$AE$62,IF($C$13=2,$AF$62,IF($C$13=3,$AG$62,1)))</f>
        <v>6751.15116</v>
      </c>
      <c r="AF170" s="1110" t="n">
        <f aca="false">((AF$159-$H$4)/1000)*$N$78*(($C$8/70)^$Y$78)*IF($C$13=1,$AE$62,IF($C$13=2,$AF$62,IF($C$13=3,$AG$62,1)))</f>
        <v>7010.81082</v>
      </c>
      <c r="AG170" s="1110" t="n">
        <f aca="false">((AG$159-$H$4)/1000)*$N$78*(($C$8/70)^$Y$78)*IF($C$13=1,$AE$62,IF($C$13=2,$AF$62,IF($C$13=3,$AG$62,1)))</f>
        <v>7270.47048</v>
      </c>
      <c r="AH170" s="1110" t="n">
        <f aca="false">((AH$159-$H$4)/1000)*$N$78*(($C$8/70)^$Y$78)*IF($C$13=1,$AE$62,IF($C$13=2,$AF$62,IF($C$13=3,$AG$62,1)))</f>
        <v>7530.13014</v>
      </c>
      <c r="AI170" s="1110" t="n">
        <f aca="false">((AI$159-$H$4)/1000)*$N$78*(($C$8/70)^$Y$78)*IF($C$13=1,$AE$62,IF($C$13=2,$AF$62,IF($C$13=3,$AG$62,1)))</f>
        <v>7789.7898</v>
      </c>
      <c r="AJ170" s="1110" t="n">
        <f aca="false">((AJ$159-$H$4)/1000)*$N$78*(($C$8/70)^$Y$78)*IF($C$13=1,$AE$62,IF($C$13=2,$AF$62,IF($C$13=3,$AG$62,1)))</f>
        <v>8049.44946</v>
      </c>
      <c r="AK170" s="1110" t="n">
        <f aca="false">((AK$159-$H$4)/1000)*$N$78*(($C$8/70)^$Y$78)*IF($C$13=1,$AE$62,IF($C$13=2,$AF$62,IF($C$13=3,$AG$62,1)))</f>
        <v>8309.10912</v>
      </c>
      <c r="AL170" s="1110" t="n">
        <f aca="false">((AL$159-$H$4)/1000)*$N$78*(($C$8/70)^$Y$78)*IF($C$13=1,$AE$62,IF($C$13=2,$AF$62,IF($C$13=3,$AG$62,1)))</f>
        <v>8568.76878</v>
      </c>
      <c r="AM170" s="1110" t="n">
        <f aca="false">((AM$159-$H$4)/1000)*$N$78*(($C$8/70)^$Y$78)*IF($C$13=1,$AE$62,IF($C$13=2,$AF$62,IF($C$13=3,$AG$62,1)))</f>
        <v>8828.42844</v>
      </c>
      <c r="AN170" s="1110" t="n">
        <f aca="false">((AN$159-$H$4)/1000)*$N$78*(($C$8/70)^$Y$78)*IF($C$13=1,$AE$62,IF($C$13=2,$AF$62,IF($C$13=3,$AG$62,1)))</f>
        <v>9088.0881</v>
      </c>
      <c r="AO170" s="1110" t="n">
        <f aca="false">((AO$159-$H$4)/1000)*$N$78*(($C$8/70)^$Y$78)*IF($C$13=1,$AE$62,IF($C$13=2,$AF$62,IF($C$13=3,$AG$62,1)))</f>
        <v>9347.74776</v>
      </c>
      <c r="AP170" s="1110" t="n">
        <f aca="false">((AP$159-$H$4)/1000)*$N$78*(($C$8/70)^$Y$78)*IF($C$13=1,$AE$62,IF($C$13=2,$AF$62,IF($C$13=3,$AG$62,1)))</f>
        <v>9607.40742</v>
      </c>
      <c r="AQ170" s="1110" t="n">
        <f aca="false">((AQ$159-$H$4)/1000)*$N$78*(($C$8/70)^$Y$78)*IF($C$13=1,$AE$62,IF($C$13=2,$AF$62,IF($C$13=3,$AG$62,1)))</f>
        <v>9867.06708</v>
      </c>
      <c r="AR170" s="1110" t="n">
        <f aca="false">((AR$159-$H$4)/1000)*$N$78*(($C$8/70)^$Y$78)*IF($C$13=1,$AE$62,IF($C$13=2,$AF$62,IF($C$13=3,$AG$62,1)))</f>
        <v>10126.72674</v>
      </c>
      <c r="AS170" s="1110" t="n">
        <f aca="false">((AS$159-$H$4)/1000)*$N$78*(($C$8/70)^$Y$78)*IF($C$13=1,$AE$62,IF($C$13=2,$AF$62,IF($C$13=3,$AG$62,1)))</f>
        <v>10386.3864</v>
      </c>
      <c r="AT170" s="1110" t="n">
        <f aca="false">((AT$159-$H$4)/1000)*$N$78*(($C$8/70)^$Y$78)*IF($C$13=1,$AE$62,IF($C$13=2,$AF$62,IF($C$13=3,$AG$62,1)))</f>
        <v>10646.04606</v>
      </c>
      <c r="AU170" s="1110" t="n">
        <f aca="false">((AU$159-$H$4)/1000)*$N$78*(($C$8/70)^$Y$78)*IF($C$13=1,$AE$62,IF($C$13=2,$AF$62,IF($C$13=3,$AG$62,1)))</f>
        <v>10905.70572</v>
      </c>
      <c r="AV170" s="1110" t="n">
        <f aca="false">((AV$159-$H$4)/1000)*$N$78*(($C$8/70)^$Y$78)*IF($C$13=1,$AE$62,IF($C$13=2,$AF$62,IF($C$13=3,$AG$62,1)))</f>
        <v>11165.36538</v>
      </c>
      <c r="AW170" s="1110" t="n">
        <f aca="false">((AW$159-$H$4)/1000)*$N$78*(($C$8/70)^$Y$78)*IF($C$13=1,$AE$62,IF($C$13=2,$AF$62,IF($C$13=3,$AG$62,1)))</f>
        <v>11425.02504</v>
      </c>
      <c r="AX170" s="1110" t="n">
        <f aca="false">((AX$159-$H$4)/1000)*$N$78*(($C$8/70)^$Y$78)*IF($C$13=1,$AE$62,IF($C$13=2,$AF$62,IF($C$13=3,$AG$62,1)))</f>
        <v>11684.6847</v>
      </c>
      <c r="AY170" s="1110" t="n">
        <f aca="false">((AY$159-$H$4)/1000)*$N$78*(($C$8/70)^$Y$78)*IF($C$13=1,$AE$62,IF($C$13=2,$AF$62,IF($C$13=3,$AG$62,1)))</f>
        <v>11944.34436</v>
      </c>
      <c r="AZ170" s="1110" t="n">
        <f aca="false">((AZ$159-$H$4)/1000)*$N$78*(($C$8/70)^$Y$78)*IF($C$13=1,$AE$62,IF($C$13=2,$AF$62,IF($C$13=3,$AG$62,1)))</f>
        <v>12204.00402</v>
      </c>
      <c r="BA170" s="1110" t="n">
        <f aca="false">((BA$159-$H$4)/1000)*$N$78*(($C$8/70)^$Y$78)*IF($C$13=1,$AE$62,IF($C$13=2,$AF$62,IF($C$13=3,$AG$62,1)))</f>
        <v>12463.66368</v>
      </c>
      <c r="BB170" s="1110" t="n">
        <f aca="false">((BB$159-$H$4)/1000)*$N$78*(($C$8/70)^$Y$78)*IF($C$13=1,$AE$62,IF($C$13=2,$AF$62,IF($C$13=3,$AG$62,1)))</f>
        <v>12723.32334</v>
      </c>
      <c r="BC170" s="1110" t="n">
        <f aca="false">((BC$159-$H$4)/1000)*$N$78*(($C$8/70)^$Y$78)*IF($C$13=1,$AE$62,IF($C$13=2,$AF$62,IF($C$13=3,$AG$62,1)))</f>
        <v>12982.983</v>
      </c>
      <c r="BD170" s="1110" t="n">
        <f aca="false">((BD$159-$H$4)/1000)*$N$78*(($C$8/70)^$Y$78)*IF($C$13=1,$AE$62,IF($C$13=2,$AF$62,IF($C$13=3,$AG$62,1)))</f>
        <v>13242.64266</v>
      </c>
      <c r="BE170" s="1110" t="n">
        <f aca="false">((BE$159-$H$4)/1000)*$N$78*(($C$8/70)^$Y$78)*IF($C$13=1,$AE$62,IF($C$13=2,$AF$62,IF($C$13=3,$AG$62,1)))</f>
        <v>13502.30232</v>
      </c>
      <c r="BF170" s="1110" t="n">
        <f aca="false">((BF$159-$H$4)/1000)*$N$78*(($C$8/70)^$Y$78)*IF($C$13=1,$AE$62,IF($C$13=2,$AF$62,IF($C$13=3,$AG$62,1)))</f>
        <v>13761.96198</v>
      </c>
      <c r="BH170" s="683" t="e">
        <f aca="false">#REF!/H170</f>
        <v>#REF!</v>
      </c>
      <c r="BI170" s="683" t="e">
        <f aca="false">#REF!/I170</f>
        <v>#REF!</v>
      </c>
      <c r="BJ170" s="683" t="e">
        <f aca="false">#REF!/J170</f>
        <v>#REF!</v>
      </c>
      <c r="BK170" s="683" t="e">
        <f aca="false">#REF!/K170</f>
        <v>#REF!</v>
      </c>
      <c r="BL170" s="683" t="e">
        <f aca="false">#REF!/L170</f>
        <v>#REF!</v>
      </c>
      <c r="BM170" s="683" t="e">
        <f aca="false">#REF!/M170</f>
        <v>#REF!</v>
      </c>
      <c r="BN170" s="683" t="e">
        <f aca="false">#REF!/N170</f>
        <v>#REF!</v>
      </c>
      <c r="BO170" s="683" t="e">
        <f aca="false">#REF!/O170</f>
        <v>#REF!</v>
      </c>
      <c r="BP170" s="683" t="e">
        <f aca="false">#REF!/P170</f>
        <v>#REF!</v>
      </c>
      <c r="BQ170" s="683" t="e">
        <f aca="false">#REF!/Q170</f>
        <v>#REF!</v>
      </c>
      <c r="BR170" s="683" t="e">
        <f aca="false">#REF!/R170</f>
        <v>#REF!</v>
      </c>
      <c r="BS170" s="683" t="e">
        <f aca="false">#REF!/S170</f>
        <v>#REF!</v>
      </c>
      <c r="BT170" s="683" t="e">
        <f aca="false">#REF!/T170</f>
        <v>#REF!</v>
      </c>
      <c r="BU170" s="683" t="e">
        <f aca="false">#REF!/U170</f>
        <v>#REF!</v>
      </c>
      <c r="BV170" s="683" t="e">
        <f aca="false">#REF!/V170</f>
        <v>#REF!</v>
      </c>
      <c r="BW170" s="683" t="e">
        <f aca="false">#REF!/W170</f>
        <v>#REF!</v>
      </c>
      <c r="BX170" s="683" t="e">
        <f aca="false">#REF!/X170</f>
        <v>#REF!</v>
      </c>
      <c r="BY170" s="683" t="e">
        <f aca="false">#REF!/Y170</f>
        <v>#REF!</v>
      </c>
      <c r="BZ170" s="683" t="e">
        <f aca="false">#REF!/Z170</f>
        <v>#REF!</v>
      </c>
      <c r="CA170" s="683" t="e">
        <f aca="false">#REF!/AA170</f>
        <v>#REF!</v>
      </c>
      <c r="CB170" s="683" t="e">
        <f aca="false">#REF!/AB170</f>
        <v>#REF!</v>
      </c>
      <c r="CC170" s="683" t="e">
        <f aca="false">#REF!/AC170</f>
        <v>#REF!</v>
      </c>
      <c r="CD170" s="683" t="e">
        <f aca="false">#REF!/AD170</f>
        <v>#REF!</v>
      </c>
      <c r="CE170" s="683" t="e">
        <f aca="false">#REF!/AE170</f>
        <v>#REF!</v>
      </c>
      <c r="CF170" s="683" t="e">
        <f aca="false">#REF!/AF170</f>
        <v>#REF!</v>
      </c>
      <c r="CG170" s="683" t="e">
        <f aca="false">#REF!/AG170</f>
        <v>#REF!</v>
      </c>
      <c r="CH170" s="683" t="e">
        <f aca="false">#REF!/AH170</f>
        <v>#REF!</v>
      </c>
      <c r="CI170" s="683" t="e">
        <f aca="false">#REF!/AI170</f>
        <v>#REF!</v>
      </c>
      <c r="CJ170" s="683" t="e">
        <f aca="false">#REF!/AJ170</f>
        <v>#REF!</v>
      </c>
      <c r="CK170" s="683" t="e">
        <f aca="false">#REF!/AK170</f>
        <v>#REF!</v>
      </c>
      <c r="CL170" s="683" t="e">
        <f aca="false">#REF!/AL170</f>
        <v>#REF!</v>
      </c>
      <c r="CM170" s="683" t="e">
        <f aca="false">#REF!/AM170</f>
        <v>#REF!</v>
      </c>
      <c r="CN170" s="683" t="e">
        <f aca="false">#REF!/AN170</f>
        <v>#REF!</v>
      </c>
      <c r="CO170" s="683" t="e">
        <f aca="false">#REF!/AO170</f>
        <v>#REF!</v>
      </c>
      <c r="CP170" s="683" t="e">
        <f aca="false">#REF!/AP170</f>
        <v>#REF!</v>
      </c>
      <c r="CQ170" s="683" t="e">
        <f aca="false">#REF!/AQ170</f>
        <v>#REF!</v>
      </c>
      <c r="CR170" s="683" t="e">
        <f aca="false">#REF!/AR170</f>
        <v>#REF!</v>
      </c>
      <c r="CS170" s="683" t="e">
        <f aca="false">#REF!/AS170</f>
        <v>#REF!</v>
      </c>
      <c r="CT170" s="683" t="e">
        <f aca="false">#REF!/AT170</f>
        <v>#REF!</v>
      </c>
      <c r="CU170" s="683" t="e">
        <f aca="false">#REF!/AU170</f>
        <v>#REF!</v>
      </c>
      <c r="CV170" s="683" t="e">
        <f aca="false">#REF!/AV170</f>
        <v>#REF!</v>
      </c>
      <c r="CW170" s="683" t="e">
        <f aca="false">#REF!/AW170</f>
        <v>#REF!</v>
      </c>
      <c r="CX170" s="683" t="e">
        <f aca="false">#REF!/AX170</f>
        <v>#REF!</v>
      </c>
      <c r="CY170" s="683" t="e">
        <f aca="false">#REF!/AY170</f>
        <v>#REF!</v>
      </c>
      <c r="CZ170" s="683" t="e">
        <f aca="false">#REF!/AZ170</f>
        <v>#REF!</v>
      </c>
      <c r="DA170" s="683" t="e">
        <f aca="false">#REF!/BA170</f>
        <v>#REF!</v>
      </c>
      <c r="DB170" s="683" t="e">
        <f aca="false">#REF!/BB170</f>
        <v>#REF!</v>
      </c>
      <c r="DC170" s="683" t="e">
        <f aca="false">#REF!/BC170</f>
        <v>#REF!</v>
      </c>
      <c r="DD170" s="683" t="e">
        <f aca="false">#REF!/BD170</f>
        <v>#REF!</v>
      </c>
      <c r="DE170" s="683" t="e">
        <f aca="false">#REF!/BE170</f>
        <v>#REF!</v>
      </c>
      <c r="DF170" s="683" t="e">
        <f aca="false">#REF!/BF170</f>
        <v>#REF!</v>
      </c>
    </row>
    <row r="171" customFormat="false" ht="15.75" hidden="false" customHeight="false" outlineLevel="0" collapsed="false">
      <c r="A171" s="1041"/>
      <c r="B171" s="1111" t="s">
        <v>458</v>
      </c>
      <c r="C171" s="1111"/>
      <c r="D171" s="1112"/>
      <c r="E171" s="1112"/>
      <c r="F171" s="1112"/>
      <c r="G171" s="1112"/>
      <c r="H171" s="1113"/>
      <c r="I171" s="1113"/>
      <c r="J171" s="1113"/>
      <c r="K171" s="1113"/>
      <c r="L171" s="1113" t="n">
        <f aca="false">((L$159-$H$4)/1000)*$P$78*(($C$8/70)^$Z$78)*IF($C$13=1,$AE$59,IF($C$13=2,$AF$59,IF($C$13=3,$AG$59,1)))</f>
        <v>2070.8671074</v>
      </c>
      <c r="M171" s="1113" t="n">
        <f aca="false">((M$159-$H$4)/1000)*$P$78*(($C$8/70)^$Z$78)*IF($C$13=1,$AE$59,IF($C$13=2,$AF$59,IF($C$13=3,$AG$59,1)))</f>
        <v>2366.7052656</v>
      </c>
      <c r="N171" s="1113" t="n">
        <f aca="false">((N$159-$H$4)/1000)*$P$78*(($C$8/70)^$Z$78)*IF($C$13=1,$AE$59,IF($C$13=2,$AF$59,IF($C$13=3,$AG$59,1)))</f>
        <v>2662.5434238</v>
      </c>
      <c r="O171" s="1113" t="n">
        <f aca="false">((O$159-$H$4)/1000)*$P$78*(($C$8/70)^$Z$78)*IF($C$13=1,$AE$59,IF($C$13=2,$AF$59,IF($C$13=3,$AG$59,1)))</f>
        <v>2958.381582</v>
      </c>
      <c r="P171" s="1113" t="n">
        <f aca="false">((P$159-$H$4)/1000)*$P$78*(($C$8/70)^$Z$78)*IF($C$13=1,$AE$59,IF($C$13=2,$AF$59,IF($C$13=3,$AG$59,1)))</f>
        <v>3254.2197402</v>
      </c>
      <c r="Q171" s="1113" t="n">
        <f aca="false">((Q$159-$H$4)/1000)*$P$78*(($C$8/70)^$Z$78)*IF($C$13=1,$AE$59,IF($C$13=2,$AF$59,IF($C$13=3,$AG$59,1)))</f>
        <v>3550.0578984</v>
      </c>
      <c r="R171" s="1113" t="n">
        <f aca="false">((R$159-$H$4)/1000)*$P$78*(($C$8/70)^$Z$78)*IF($C$13=1,$AE$59,IF($C$13=2,$AF$59,IF($C$13=3,$AG$59,1)))</f>
        <v>3845.8960566</v>
      </c>
      <c r="S171" s="1113" t="n">
        <f aca="false">((S$159-$H$4)/1000)*$P$78*(($C$8/70)^$Z$78)*IF($C$13=1,$AE$59,IF($C$13=2,$AF$59,IF($C$13=3,$AG$59,1)))</f>
        <v>4141.7342148</v>
      </c>
      <c r="T171" s="1113" t="n">
        <f aca="false">((T$159-$H$4)/1000)*$P$78*(($C$8/70)^$Z$78)*IF($C$13=1,$AE$59,IF($C$13=2,$AF$59,IF($C$13=3,$AG$59,1)))</f>
        <v>4437.572373</v>
      </c>
      <c r="U171" s="1113" t="n">
        <f aca="false">((U$159-$H$4)/1000)*$P$78*(($C$8/70)^$Z$78)*IF($C$13=1,$AE$59,IF($C$13=2,$AF$59,IF($C$13=3,$AG$59,1)))</f>
        <v>4733.4105312</v>
      </c>
      <c r="V171" s="1113" t="n">
        <f aca="false">((V$159-$H$4)/1000)*$P$78*(($C$8/70)^$Z$78)*IF($C$13=1,$AE$59,IF($C$13=2,$AF$59,IF($C$13=3,$AG$59,1)))</f>
        <v>5029.2486894</v>
      </c>
      <c r="W171" s="1113" t="n">
        <f aca="false">((W$159-$H$4)/1000)*$P$78*(($C$8/70)^$Z$78)*IF($C$13=1,$AE$59,IF($C$13=2,$AF$59,IF($C$13=3,$AG$59,1)))</f>
        <v>5325.0868476</v>
      </c>
      <c r="X171" s="1113" t="n">
        <f aca="false">((X$159-$H$4)/1000)*$P$78*(($C$8/70)^$Z$78)*IF($C$13=1,$AE$59,IF($C$13=2,$AF$59,IF($C$13=3,$AG$59,1)))</f>
        <v>5620.9250058</v>
      </c>
      <c r="Y171" s="1113" t="n">
        <f aca="false">((Y$159-$H$4)/1000)*$P$78*(($C$8/70)^$Z$78)*IF($C$13=1,$AE$59,IF($C$13=2,$AF$59,IF($C$13=3,$AG$59,1)))</f>
        <v>5916.763164</v>
      </c>
      <c r="Z171" s="1113" t="n">
        <f aca="false">((Z$159-$H$4)/1000)*$P$78*(($C$8/70)^$Z$78)*IF($C$13=1,$AE$59,IF($C$13=2,$AF$59,IF($C$13=3,$AG$59,1)))</f>
        <v>6212.6013222</v>
      </c>
      <c r="AA171" s="1113" t="n">
        <f aca="false">((AA$159-$H$4)/1000)*$P$78*(($C$8/70)^$Z$78)*IF($C$13=1,$AE$59,IF($C$13=2,$AF$59,IF($C$13=3,$AG$59,1)))</f>
        <v>6508.4394804</v>
      </c>
      <c r="AB171" s="1113" t="n">
        <f aca="false">((AB$159-$H$4)/1000)*$P$78*(($C$8/70)^$Z$78)*IF($C$13=1,$AE$59,IF($C$13=2,$AF$59,IF($C$13=3,$AG$59,1)))</f>
        <v>6804.2776386</v>
      </c>
      <c r="AC171" s="1113" t="n">
        <f aca="false">((AC$159-$H$4)/1000)*$P$78*(($C$8/70)^$Z$78)*IF($C$13=1,$AE$59,IF($C$13=2,$AF$59,IF($C$13=3,$AG$59,1)))</f>
        <v>7100.1157968</v>
      </c>
      <c r="AD171" s="1113" t="n">
        <f aca="false">((AD$159-$H$4)/1000)*$P$78*(($C$8/70)^$Z$78)*IF($C$13=1,$AE$59,IF($C$13=2,$AF$59,IF($C$13=3,$AG$59,1)))</f>
        <v>7395.953955</v>
      </c>
      <c r="AE171" s="1113" t="n">
        <f aca="false">((AE$159-$H$4)/1000)*$P$78*(($C$8/70)^$Z$78)*IF($C$13=1,$AE$59,IF($C$13=2,$AF$59,IF($C$13=3,$AG$59,1)))</f>
        <v>7691.7921132</v>
      </c>
      <c r="AF171" s="1113" t="n">
        <f aca="false">((AF$159-$H$4)/1000)*$P$78*(($C$8/70)^$Z$78)*IF($C$13=1,$AE$59,IF($C$13=2,$AF$59,IF($C$13=3,$AG$59,1)))</f>
        <v>7987.6302714</v>
      </c>
      <c r="AG171" s="1113" t="n">
        <f aca="false">((AG$159-$H$4)/1000)*$P$78*(($C$8/70)^$Z$78)*IF($C$13=1,$AE$59,IF($C$13=2,$AF$59,IF($C$13=3,$AG$59,1)))</f>
        <v>8283.4684296</v>
      </c>
      <c r="AH171" s="1113" t="n">
        <f aca="false">((AH$159-$H$4)/1000)*$P$78*(($C$8/70)^$Z$78)*IF($C$13=1,$AE$59,IF($C$13=2,$AF$59,IF($C$13=3,$AG$59,1)))</f>
        <v>8579.3065878</v>
      </c>
      <c r="AI171" s="1113" t="n">
        <f aca="false">((AI$159-$H$4)/1000)*$P$78*(($C$8/70)^$Z$78)*IF($C$13=1,$AE$59,IF($C$13=2,$AF$59,IF($C$13=3,$AG$59,1)))</f>
        <v>8875.144746</v>
      </c>
      <c r="AJ171" s="1113" t="n">
        <f aca="false">((AJ$159-$H$4)/1000)*$P$78*(($C$8/70)^$Z$78)*IF($C$13=1,$AE$59,IF($C$13=2,$AF$59,IF($C$13=3,$AG$59,1)))</f>
        <v>9170.9829042</v>
      </c>
      <c r="AK171" s="1113" t="n">
        <f aca="false">((AK$159-$H$4)/1000)*$P$78*(($C$8/70)^$Z$78)*IF($C$13=1,$AE$59,IF($C$13=2,$AF$59,IF($C$13=3,$AG$59,1)))</f>
        <v>9466.8210624</v>
      </c>
      <c r="AL171" s="1113" t="n">
        <f aca="false">((AL$159-$H$4)/1000)*$P$78*(($C$8/70)^$Z$78)*IF($C$13=1,$AE$59,IF($C$13=2,$AF$59,IF($C$13=3,$AG$59,1)))</f>
        <v>9762.6592206</v>
      </c>
      <c r="AM171" s="1113" t="n">
        <f aca="false">((AM$159-$H$4)/1000)*$P$78*(($C$8/70)^$Z$78)*IF($C$13=1,$AE$59,IF($C$13=2,$AF$59,IF($C$13=3,$AG$59,1)))</f>
        <v>10058.4973788</v>
      </c>
      <c r="AN171" s="1113" t="n">
        <f aca="false">((AN$159-$H$4)/1000)*$P$78*(($C$8/70)^$Z$78)*IF($C$13=1,$AE$59,IF($C$13=2,$AF$59,IF($C$13=3,$AG$59,1)))</f>
        <v>10354.335537</v>
      </c>
      <c r="AO171" s="1113" t="n">
        <f aca="false">((AO$159-$H$4)/1000)*$P$78*(($C$8/70)^$Z$78)*IF($C$13=1,$AE$59,IF($C$13=2,$AF$59,IF($C$13=3,$AG$59,1)))</f>
        <v>10650.1736952</v>
      </c>
      <c r="AP171" s="1113" t="n">
        <f aca="false">((AP$159-$H$4)/1000)*$P$78*(($C$8/70)^$Z$78)*IF($C$13=1,$AE$59,IF($C$13=2,$AF$59,IF($C$13=3,$AG$59,1)))</f>
        <v>10946.0118534</v>
      </c>
      <c r="AQ171" s="1113" t="n">
        <f aca="false">((AQ$159-$H$4)/1000)*$P$78*(($C$8/70)^$Z$78)*IF($C$13=1,$AE$59,IF($C$13=2,$AF$59,IF($C$13=3,$AG$59,1)))</f>
        <v>11241.8500116</v>
      </c>
      <c r="AR171" s="1113" t="n">
        <f aca="false">((AR$159-$H$4)/1000)*$P$78*(($C$8/70)^$Z$78)*IF($C$13=1,$AE$59,IF($C$13=2,$AF$59,IF($C$13=3,$AG$59,1)))</f>
        <v>11537.6881698</v>
      </c>
      <c r="AS171" s="1113" t="n">
        <f aca="false">((AS$159-$H$4)/1000)*$P$78*(($C$8/70)^$Z$78)*IF($C$13=1,$AE$59,IF($C$13=2,$AF$59,IF($C$13=3,$AG$59,1)))</f>
        <v>11833.526328</v>
      </c>
      <c r="AT171" s="1113" t="n">
        <f aca="false">((AT$159-$H$4)/1000)*$P$78*(($C$8/70)^$Z$78)*IF($C$13=1,$AE$59,IF($C$13=2,$AF$59,IF($C$13=3,$AG$59,1)))</f>
        <v>12129.3644862</v>
      </c>
      <c r="AU171" s="1113" t="n">
        <f aca="false">((AU$159-$H$4)/1000)*$P$78*(($C$8/70)^$Z$78)*IF($C$13=1,$AE$59,IF($C$13=2,$AF$59,IF($C$13=3,$AG$59,1)))</f>
        <v>12425.2026444</v>
      </c>
      <c r="AV171" s="1113" t="n">
        <f aca="false">((AV$159-$H$4)/1000)*$P$78*(($C$8/70)^$Z$78)*IF($C$13=1,$AE$59,IF($C$13=2,$AF$59,IF($C$13=3,$AG$59,1)))</f>
        <v>12721.0408026</v>
      </c>
      <c r="AW171" s="1113" t="n">
        <f aca="false">((AW$159-$H$4)/1000)*$P$78*(($C$8/70)^$Z$78)*IF($C$13=1,$AE$59,IF($C$13=2,$AF$59,IF($C$13=3,$AG$59,1)))</f>
        <v>13016.8789608</v>
      </c>
      <c r="AX171" s="1113" t="n">
        <f aca="false">((AX$159-$H$4)/1000)*$P$78*(($C$8/70)^$Z$78)*IF($C$13=1,$AE$59,IF($C$13=2,$AF$59,IF($C$13=3,$AG$59,1)))</f>
        <v>13312.717119</v>
      </c>
      <c r="AY171" s="1113" t="n">
        <f aca="false">((AY$159-$H$4)/1000)*$P$78*(($C$8/70)^$Z$78)*IF($C$13=1,$AE$59,IF($C$13=2,$AF$59,IF($C$13=3,$AG$59,1)))</f>
        <v>13608.5552772</v>
      </c>
      <c r="AZ171" s="1113" t="n">
        <f aca="false">((AZ$159-$H$4)/1000)*$P$78*(($C$8/70)^$Z$78)*IF($C$13=1,$AE$59,IF($C$13=2,$AF$59,IF($C$13=3,$AG$59,1)))</f>
        <v>13904.3934354</v>
      </c>
      <c r="BA171" s="1113" t="n">
        <f aca="false">((BA$159-$H$4)/1000)*$P$78*(($C$8/70)^$Z$78)*IF($C$13=1,$AE$59,IF($C$13=2,$AF$59,IF($C$13=3,$AG$59,1)))</f>
        <v>14200.2315936</v>
      </c>
      <c r="BB171" s="1113" t="n">
        <f aca="false">((BB$159-$H$4)/1000)*$P$78*(($C$8/70)^$Z$78)*IF($C$13=1,$AE$59,IF($C$13=2,$AF$59,IF($C$13=3,$AG$59,1)))</f>
        <v>14496.0697518</v>
      </c>
      <c r="BC171" s="1113" t="n">
        <f aca="false">((BC$159-$H$4)/1000)*$P$78*(($C$8/70)^$Z$78)*IF($C$13=1,$AE$59,IF($C$13=2,$AF$59,IF($C$13=3,$AG$59,1)))</f>
        <v>14791.90791</v>
      </c>
      <c r="BD171" s="1113" t="n">
        <f aca="false">((BD$159-$H$4)/1000)*$P$78*(($C$8/70)^$Z$78)*IF($C$13=1,$AE$59,IF($C$13=2,$AF$59,IF($C$13=3,$AG$59,1)))</f>
        <v>15087.7460682</v>
      </c>
      <c r="BE171" s="1113" t="n">
        <f aca="false">((BE$159-$H$4)/1000)*$P$78*(($C$8/70)^$Z$78)*IF($C$13=1,$AE$59,IF($C$13=2,$AF$59,IF($C$13=3,$AG$59,1)))</f>
        <v>15383.5842264</v>
      </c>
      <c r="BF171" s="1113" t="n">
        <f aca="false">((BF$159-$H$4)/1000)*$P$78*(($C$8/70)^$Z$78)*IF($C$13=1,$AE$59,IF($C$13=2,$AF$59,IF($C$13=3,$AG$59,1)))</f>
        <v>15679.4223846</v>
      </c>
      <c r="BH171" s="683" t="e">
        <f aca="false">H172/H171</f>
        <v>#DIV/0!</v>
      </c>
      <c r="BI171" s="683" t="e">
        <f aca="false">I172/I171</f>
        <v>#DIV/0!</v>
      </c>
      <c r="BJ171" s="683" t="e">
        <f aca="false">J172/J171</f>
        <v>#DIV/0!</v>
      </c>
      <c r="BK171" s="683" t="e">
        <f aca="false">K172/K171</f>
        <v>#DIV/0!</v>
      </c>
      <c r="BL171" s="683" t="n">
        <f aca="false">L172/L171</f>
        <v>0</v>
      </c>
      <c r="BM171" s="683" t="n">
        <f aca="false">M172/M171</f>
        <v>0</v>
      </c>
      <c r="BN171" s="683" t="n">
        <f aca="false">N172/N171</f>
        <v>0</v>
      </c>
      <c r="BO171" s="683" t="n">
        <f aca="false">O172/O171</f>
        <v>0</v>
      </c>
      <c r="BP171" s="683" t="n">
        <f aca="false">P172/P171</f>
        <v>0</v>
      </c>
      <c r="BQ171" s="683" t="n">
        <f aca="false">Q172/Q171</f>
        <v>0</v>
      </c>
      <c r="BR171" s="683" t="n">
        <f aca="false">R172/R171</f>
        <v>0</v>
      </c>
      <c r="BS171" s="683" t="n">
        <f aca="false">S172/S171</f>
        <v>0</v>
      </c>
      <c r="BT171" s="683" t="n">
        <f aca="false">T172/T171</f>
        <v>0</v>
      </c>
      <c r="BU171" s="683" t="n">
        <f aca="false">U172/U171</f>
        <v>0</v>
      </c>
      <c r="BV171" s="683" t="n">
        <f aca="false">V172/V171</f>
        <v>0</v>
      </c>
      <c r="BW171" s="683" t="n">
        <f aca="false">W172/W171</f>
        <v>0</v>
      </c>
      <c r="BX171" s="683" t="n">
        <f aca="false">X172/X171</f>
        <v>0</v>
      </c>
      <c r="BY171" s="683" t="n">
        <f aca="false">Y172/Y171</f>
        <v>0</v>
      </c>
      <c r="BZ171" s="683" t="n">
        <f aca="false">Z172/Z171</f>
        <v>0</v>
      </c>
      <c r="CA171" s="683" t="n">
        <f aca="false">AA172/AA171</f>
        <v>0</v>
      </c>
      <c r="CB171" s="683" t="n">
        <f aca="false">AB172/AB171</f>
        <v>0</v>
      </c>
      <c r="CC171" s="683" t="n">
        <f aca="false">AC172/AC171</f>
        <v>0</v>
      </c>
      <c r="CD171" s="683" t="n">
        <f aca="false">AD172/AD171</f>
        <v>0</v>
      </c>
      <c r="CE171" s="683" t="n">
        <f aca="false">AE172/AE171</f>
        <v>0</v>
      </c>
      <c r="CF171" s="683" t="n">
        <f aca="false">AF172/AF171</f>
        <v>0</v>
      </c>
      <c r="CG171" s="683" t="n">
        <f aca="false">AG172/AG171</f>
        <v>0</v>
      </c>
      <c r="CH171" s="683" t="n">
        <f aca="false">AH172/AH171</f>
        <v>0</v>
      </c>
      <c r="CI171" s="683" t="n">
        <f aca="false">AI172/AI171</f>
        <v>0</v>
      </c>
      <c r="CJ171" s="683" t="n">
        <f aca="false">AJ172/AJ171</f>
        <v>0</v>
      </c>
      <c r="CK171" s="683" t="n">
        <f aca="false">AK172/AK171</f>
        <v>0</v>
      </c>
      <c r="CL171" s="683" t="n">
        <f aca="false">AL172/AL171</f>
        <v>0</v>
      </c>
      <c r="CM171" s="683" t="n">
        <f aca="false">AM172/AM171</f>
        <v>0</v>
      </c>
      <c r="CN171" s="683" t="n">
        <f aca="false">AN172/AN171</f>
        <v>0</v>
      </c>
      <c r="CO171" s="683" t="n">
        <f aca="false">AO172/AO171</f>
        <v>0</v>
      </c>
      <c r="CP171" s="683" t="n">
        <f aca="false">AP172/AP171</f>
        <v>0</v>
      </c>
      <c r="CQ171" s="683" t="n">
        <f aca="false">AQ172/AQ171</f>
        <v>0</v>
      </c>
      <c r="CR171" s="683" t="n">
        <f aca="false">AR172/AR171</f>
        <v>0</v>
      </c>
      <c r="CS171" s="683" t="n">
        <f aca="false">AS172/AS171</f>
        <v>0</v>
      </c>
      <c r="CT171" s="683" t="n">
        <f aca="false">AT172/AT171</f>
        <v>0</v>
      </c>
      <c r="CU171" s="683" t="n">
        <f aca="false">AU172/AU171</f>
        <v>0</v>
      </c>
      <c r="CV171" s="683" t="n">
        <f aca="false">AV172/AV171</f>
        <v>0</v>
      </c>
      <c r="CW171" s="683" t="n">
        <f aca="false">AW172/AW171</f>
        <v>0</v>
      </c>
      <c r="CX171" s="683" t="n">
        <f aca="false">AX172/AX171</f>
        <v>0</v>
      </c>
      <c r="CY171" s="683" t="n">
        <f aca="false">AY172/AY171</f>
        <v>0</v>
      </c>
      <c r="CZ171" s="683" t="n">
        <f aca="false">AZ172/AZ171</f>
        <v>0</v>
      </c>
      <c r="DA171" s="683" t="n">
        <f aca="false">BA172/BA171</f>
        <v>0</v>
      </c>
      <c r="DB171" s="683" t="n">
        <f aca="false">BB172/BB171</f>
        <v>0</v>
      </c>
      <c r="DC171" s="683" t="n">
        <f aca="false">BC172/BC171</f>
        <v>0</v>
      </c>
      <c r="DD171" s="683" t="n">
        <f aca="false">BD172/BD171</f>
        <v>0</v>
      </c>
      <c r="DE171" s="683" t="n">
        <f aca="false">BE172/BE171</f>
        <v>0</v>
      </c>
      <c r="DF171" s="683" t="n">
        <f aca="false">BF172/BF171</f>
        <v>0</v>
      </c>
    </row>
    <row r="172" customFormat="false" ht="36" hidden="false" customHeight="true" outlineLevel="0" collapsed="false">
      <c r="B172" s="1114"/>
      <c r="C172" s="1114"/>
      <c r="D172" s="1115"/>
      <c r="E172" s="1116"/>
      <c r="F172" s="1116"/>
      <c r="G172" s="1117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1"/>
    </row>
    <row r="173" customFormat="false" ht="15" hidden="true" customHeight="false" outlineLevel="0" collapsed="false">
      <c r="B173" s="1136" t="s">
        <v>459</v>
      </c>
      <c r="C173" s="1136"/>
      <c r="D173" s="1137"/>
      <c r="E173" s="1137"/>
      <c r="F173" s="1137"/>
      <c r="G173" s="1137"/>
      <c r="H173" s="1138" t="e">
        <f aca="false">((#REF!-$H$4)/1000)*$L$60*(($C$8/70)^$V$60)*IF($C$13=1,$AE$61,IF($C$13=2,$AF$61,IF($C$13=3,$AG$61,1)))</f>
        <v>#REF!</v>
      </c>
      <c r="I173" s="1138" t="e">
        <f aca="false">((#REF!-$H$4)/1000)*$L$60*(($C$8/70)^$V$60)*IF($C$13=1,$AE$61,IF($C$13=2,$AF$61,IF($C$13=3,$AG$61,1)))</f>
        <v>#REF!</v>
      </c>
      <c r="J173" s="1138" t="e">
        <f aca="false">((#REF!-$H$4)/1000)*$L$60*(($C$8/70)^$V$60)*IF($C$13=1,$AE$61,IF($C$13=2,$AF$61,IF($C$13=3,$AG$61,1)))</f>
        <v>#REF!</v>
      </c>
      <c r="K173" s="1138" t="e">
        <f aca="false">((#REF!-$H$4)/1000)*$L$60*(($C$8/70)^$V$60)*IF($C$13=1,$AE$61,IF($C$13=2,$AF$61,IF($C$13=3,$AG$61,1)))</f>
        <v>#REF!</v>
      </c>
      <c r="L173" s="1138" t="e">
        <f aca="false">((#REF!-$H$4)/1000)*$L$60*(($C$8/70)^$V$60)*IF($C$13=1,$AE$61,IF($C$13=2,$AF$61,IF($C$13=3,$AG$61,1)))</f>
        <v>#REF!</v>
      </c>
      <c r="M173" s="1138" t="e">
        <f aca="false">((#REF!-$H$4)/1000)*$L$60*(($C$8/70)^$V$60)*IF($C$13=1,$AE$61,IF($C$13=2,$AF$61,IF($C$13=3,$AG$61,1)))</f>
        <v>#REF!</v>
      </c>
      <c r="N173" s="1138" t="e">
        <f aca="false">((#REF!-$H$4)/1000)*$L$60*(($C$8/70)^$V$60)*IF($C$13=1,$AE$61,IF($C$13=2,$AF$61,IF($C$13=3,$AG$61,1)))</f>
        <v>#REF!</v>
      </c>
      <c r="O173" s="1138" t="e">
        <f aca="false">((#REF!-$H$4)/1000)*$L$60*(($C$8/70)^$V$60)*IF($C$13=1,$AE$61,IF($C$13=2,$AF$61,IF($C$13=3,$AG$61,1)))</f>
        <v>#REF!</v>
      </c>
      <c r="P173" s="1138" t="e">
        <f aca="false">((#REF!-$H$4)/1000)*$L$60*(($C$8/70)^$V$60)*IF($C$13=1,$AE$61,IF($C$13=2,$AF$61,IF($C$13=3,$AG$61,1)))</f>
        <v>#REF!</v>
      </c>
      <c r="Q173" s="1138" t="e">
        <f aca="false">((#REF!-$H$4)/1000)*$L$60*(($C$8/70)^$V$60)*IF($C$13=1,$AE$61,IF($C$13=2,$AF$61,IF($C$13=3,$AG$61,1)))</f>
        <v>#REF!</v>
      </c>
      <c r="R173" s="1138" t="e">
        <f aca="false">((#REF!-$H$4)/1000)*$L$60*(($C$8/70)^$V$60)*IF($C$13=1,$AE$61,IF($C$13=2,$AF$61,IF($C$13=3,$AG$61,1)))</f>
        <v>#REF!</v>
      </c>
      <c r="S173" s="1138" t="e">
        <f aca="false">((#REF!-$H$4)/1000)*$L$60*(($C$8/70)^$V$60)*IF($C$13=1,$AE$61,IF($C$13=2,$AF$61,IF($C$13=3,$AG$61,1)))</f>
        <v>#REF!</v>
      </c>
      <c r="T173" s="1138" t="e">
        <f aca="false">((#REF!-$H$4)/1000)*$L$60*(($C$8/70)^$V$60)*IF($C$13=1,$AE$61,IF($C$13=2,$AF$61,IF($C$13=3,$AG$61,1)))</f>
        <v>#REF!</v>
      </c>
      <c r="U173" s="1138" t="e">
        <f aca="false">((#REF!-$H$4)/1000)*$L$60*(($C$8/70)^$V$60)*IF($C$13=1,$AE$61,IF($C$13=2,$AF$61,IF($C$13=3,$AG$61,1)))</f>
        <v>#REF!</v>
      </c>
      <c r="V173" s="1138" t="e">
        <f aca="false">((#REF!-$H$4)/1000)*$L$60*(($C$8/70)^$V$60)*IF($C$13=1,$AE$61,IF($C$13=2,$AF$61,IF($C$13=3,$AG$61,1)))</f>
        <v>#REF!</v>
      </c>
      <c r="W173" s="1138" t="e">
        <f aca="false">((#REF!-$H$4)/1000)*$L$60*(($C$8/70)^$V$60)*IF($C$13=1,$AE$61,IF($C$13=2,$AF$61,IF($C$13=3,$AG$61,1)))</f>
        <v>#REF!</v>
      </c>
      <c r="X173" s="1138" t="e">
        <f aca="false">((#REF!-$H$4)/1000)*$L$60*(($C$8/70)^$V$60)*IF($C$13=1,$AE$61,IF($C$13=2,$AF$61,IF($C$13=3,$AG$61,1)))</f>
        <v>#REF!</v>
      </c>
      <c r="Y173" s="1138" t="e">
        <f aca="false">((#REF!-$H$4)/1000)*$L$60*(($C$8/70)^$V$60)*IF($C$13=1,$AE$61,IF($C$13=2,$AF$61,IF($C$13=3,$AG$61,1)))</f>
        <v>#REF!</v>
      </c>
      <c r="Z173" s="1138" t="e">
        <f aca="false">((#REF!-$H$4)/1000)*$L$60*(($C$8/70)^$V$60)*IF($C$13=1,$AE$61,IF($C$13=2,$AF$61,IF($C$13=3,$AG$61,1)))</f>
        <v>#REF!</v>
      </c>
      <c r="AA173" s="1138" t="e">
        <f aca="false">((#REF!-$H$4)/1000)*$L$60*(($C$8/70)^$V$60)*IF($C$13=1,$AE$61,IF($C$13=2,$AF$61,IF($C$13=3,$AG$61,1)))</f>
        <v>#REF!</v>
      </c>
      <c r="AB173" s="1138" t="e">
        <f aca="false">((#REF!-$H$4)/1000)*$L$60*(($C$8/70)^$V$60)*IF($C$13=1,$AE$61,IF($C$13=2,$AF$61,IF($C$13=3,$AG$61,1)))</f>
        <v>#REF!</v>
      </c>
      <c r="AC173" s="1138" t="e">
        <f aca="false">((#REF!-$H$4)/1000)*$L$60*(($C$8/70)^$V$60)*IF($C$13=1,$AE$61,IF($C$13=2,$AF$61,IF($C$13=3,$AG$61,1)))</f>
        <v>#REF!</v>
      </c>
      <c r="AD173" s="1138" t="e">
        <f aca="false">((#REF!-$H$4)/1000)*$L$60*(($C$8/70)^$V$60)*IF($C$13=1,$AE$61,IF($C$13=2,$AF$61,IF($C$13=3,$AG$61,1)))</f>
        <v>#REF!</v>
      </c>
      <c r="AE173" s="1138" t="e">
        <f aca="false">((#REF!-$H$4)/1000)*$L$60*(($C$8/70)^$V$60)*IF($C$13=1,$AE$61,IF($C$13=2,$AF$61,IF($C$13=3,$AG$61,1)))</f>
        <v>#REF!</v>
      </c>
      <c r="AF173" s="1138" t="e">
        <f aca="false">((#REF!-$H$4)/1000)*$L$60*(($C$8/70)^$V$60)*IF($C$13=1,$AE$61,IF($C$13=2,$AF$61,IF($C$13=3,$AG$61,1)))</f>
        <v>#REF!</v>
      </c>
      <c r="AG173" s="1138" t="e">
        <f aca="false">((#REF!-$H$4)/1000)*$L$60*(($C$8/70)^$V$60)*IF($C$13=1,$AE$61,IF($C$13=2,$AF$61,IF($C$13=3,$AG$61,1)))</f>
        <v>#REF!</v>
      </c>
      <c r="AH173" s="1138" t="e">
        <f aca="false">((#REF!-$H$4)/1000)*$L$60*(($C$8/70)^$V$60)*IF($C$13=1,$AE$61,IF($C$13=2,$AF$61,IF($C$13=3,$AG$61,1)))</f>
        <v>#REF!</v>
      </c>
      <c r="AI173" s="1138" t="e">
        <f aca="false">((#REF!-$H$4)/1000)*$L$60*(($C$8/70)^$V$60)*IF($C$13=1,$AE$61,IF($C$13=2,$AF$61,IF($C$13=3,$AG$61,1)))</f>
        <v>#REF!</v>
      </c>
      <c r="AJ173" s="1138" t="e">
        <f aca="false">((#REF!-$H$4)/1000)*$L$60*(($C$8/70)^$V$60)*IF($C$13=1,$AE$61,IF($C$13=2,$AF$61,IF($C$13=3,$AG$61,1)))</f>
        <v>#REF!</v>
      </c>
      <c r="AK173" s="1138" t="e">
        <f aca="false">((#REF!-$H$4)/1000)*$L$60*(($C$8/70)^$V$60)*IF($C$13=1,$AE$61,IF($C$13=2,$AF$61,IF($C$13=3,$AG$61,1)))</f>
        <v>#REF!</v>
      </c>
      <c r="AL173" s="1138" t="e">
        <f aca="false">((#REF!-$H$4)/1000)*$L$60*(($C$8/70)^$V$60)*IF($C$13=1,$AE$61,IF($C$13=2,$AF$61,IF($C$13=3,$AG$61,1)))</f>
        <v>#REF!</v>
      </c>
      <c r="AM173" s="1138" t="e">
        <f aca="false">((#REF!-$H$4)/1000)*$L$60*(($C$8/70)^$V$60)*IF($C$13=1,$AE$61,IF($C$13=2,$AF$61,IF($C$13=3,$AG$61,1)))</f>
        <v>#REF!</v>
      </c>
      <c r="AN173" s="1138" t="e">
        <f aca="false">((#REF!-$H$4)/1000)*$L$60*(($C$8/70)^$V$60)*IF($C$13=1,$AE$61,IF($C$13=2,$AF$61,IF($C$13=3,$AG$61,1)))</f>
        <v>#REF!</v>
      </c>
      <c r="AO173" s="1138" t="e">
        <f aca="false">((#REF!-$H$4)/1000)*$L$60*(($C$8/70)^$V$60)*IF($C$13=1,$AE$61,IF($C$13=2,$AF$61,IF($C$13=3,$AG$61,1)))</f>
        <v>#REF!</v>
      </c>
      <c r="AP173" s="1138" t="e">
        <f aca="false">((#REF!-$H$4)/1000)*$L$60*(($C$8/70)^$V$60)*IF($C$13=1,$AE$61,IF($C$13=2,$AF$61,IF($C$13=3,$AG$61,1)))</f>
        <v>#REF!</v>
      </c>
      <c r="AQ173" s="1138" t="e">
        <f aca="false">((#REF!-$H$4)/1000)*$L$60*(($C$8/70)^$V$60)*IF($C$13=1,$AE$61,IF($C$13=2,$AF$61,IF($C$13=3,$AG$61,1)))</f>
        <v>#REF!</v>
      </c>
      <c r="AR173" s="1138" t="e">
        <f aca="false">((#REF!-$H$4)/1000)*$L$60*(($C$8/70)^$V$60)*IF($C$13=1,$AE$61,IF($C$13=2,$AF$61,IF($C$13=3,$AG$61,1)))</f>
        <v>#REF!</v>
      </c>
      <c r="AS173" s="1138" t="e">
        <f aca="false">((#REF!-$H$4)/1000)*$L$60*(($C$8/70)^$V$60)*IF($C$13=1,$AE$61,IF($C$13=2,$AF$61,IF($C$13=3,$AG$61,1)))</f>
        <v>#REF!</v>
      </c>
      <c r="AT173" s="1138" t="e">
        <f aca="false">((#REF!-$H$4)/1000)*$L$60*(($C$8/70)^$V$60)*IF($C$13=1,$AE$61,IF($C$13=2,$AF$61,IF($C$13=3,$AG$61,1)))</f>
        <v>#REF!</v>
      </c>
      <c r="AU173" s="1138" t="e">
        <f aca="false">((#REF!-$H$4)/1000)*$L$60*(($C$8/70)^$V$60)*IF($C$13=1,$AE$61,IF($C$13=2,$AF$61,IF($C$13=3,$AG$61,1)))</f>
        <v>#REF!</v>
      </c>
      <c r="AV173" s="1138" t="e">
        <f aca="false">((#REF!-$H$4)/1000)*$L$60*(($C$8/70)^$V$60)*IF($C$13=1,$AE$61,IF($C$13=2,$AF$61,IF($C$13=3,$AG$61,1)))</f>
        <v>#REF!</v>
      </c>
      <c r="AW173" s="1138" t="e">
        <f aca="false">((#REF!-$H$4)/1000)*$L$60*(($C$8/70)^$V$60)*IF($C$13=1,$AE$61,IF($C$13=2,$AF$61,IF($C$13=3,$AG$61,1)))</f>
        <v>#REF!</v>
      </c>
      <c r="AX173" s="1138" t="e">
        <f aca="false">((#REF!-$H$4)/1000)*$L$60*(($C$8/70)^$V$60)*IF($C$13=1,$AE$61,IF($C$13=2,$AF$61,IF($C$13=3,$AG$61,1)))</f>
        <v>#REF!</v>
      </c>
      <c r="AY173" s="1138" t="e">
        <f aca="false">((#REF!-$H$4)/1000)*$L$60*(($C$8/70)^$V$60)*IF($C$13=1,$AE$61,IF($C$13=2,$AF$61,IF($C$13=3,$AG$61,1)))</f>
        <v>#REF!</v>
      </c>
      <c r="AZ173" s="1138" t="e">
        <f aca="false">((#REF!-$H$4)/1000)*$L$60*(($C$8/70)^$V$60)*IF($C$13=1,$AE$61,IF($C$13=2,$AF$61,IF($C$13=3,$AG$61,1)))</f>
        <v>#REF!</v>
      </c>
      <c r="BA173" s="1138" t="e">
        <f aca="false">((#REF!-$H$4)/1000)*$L$60*(($C$8/70)^$V$60)*IF($C$13=1,$AE$61,IF($C$13=2,$AF$61,IF($C$13=3,$AG$61,1)))</f>
        <v>#REF!</v>
      </c>
      <c r="BB173" s="1138" t="e">
        <f aca="false">((#REF!-$H$4)/1000)*$L$60*(($C$8/70)^$V$60)*IF($C$13=1,$AE$61,IF($C$13=2,$AF$61,IF($C$13=3,$AG$61,1)))</f>
        <v>#REF!</v>
      </c>
      <c r="BC173" s="1138" t="e">
        <f aca="false">((#REF!-$H$4)/1000)*$L$60*(($C$8/70)^$V$60)*IF($C$13=1,$AE$61,IF($C$13=2,$AF$61,IF($C$13=3,$AG$61,1)))</f>
        <v>#REF!</v>
      </c>
      <c r="BD173" s="1138" t="e">
        <f aca="false">((#REF!-$H$4)/1000)*$L$60*(($C$8/70)^$V$60)*IF($C$13=1,$AE$61,IF($C$13=2,$AF$61,IF($C$13=3,$AG$61,1)))</f>
        <v>#REF!</v>
      </c>
      <c r="BE173" s="1138" t="e">
        <f aca="false">((#REF!-$H$4)/1000)*$L$60*(($C$8/70)^$V$60)*IF($C$13=1,$AE$61,IF($C$13=2,$AF$61,IF($C$13=3,$AG$61,1)))</f>
        <v>#REF!</v>
      </c>
      <c r="BF173" s="1138" t="e">
        <f aca="false">((#REF!-$H$4)/1000)*$L$60*(($C$8/70)^$V$60)*IF($C$13=1,$AE$61,IF($C$13=2,$AF$61,IF($C$13=3,$AG$61,1)))</f>
        <v>#REF!</v>
      </c>
      <c r="BH173" s="683" t="e">
        <f aca="false">#REF!/H173</f>
        <v>#REF!</v>
      </c>
      <c r="BI173" s="683" t="e">
        <f aca="false">#REF!/I173</f>
        <v>#REF!</v>
      </c>
      <c r="BJ173" s="683" t="e">
        <f aca="false">#REF!/J173</f>
        <v>#REF!</v>
      </c>
      <c r="BK173" s="683" t="e">
        <f aca="false">#REF!/K173</f>
        <v>#REF!</v>
      </c>
      <c r="BL173" s="683" t="e">
        <f aca="false">#REF!/L173</f>
        <v>#REF!</v>
      </c>
      <c r="BM173" s="683" t="e">
        <f aca="false">#REF!/M173</f>
        <v>#REF!</v>
      </c>
      <c r="BN173" s="683" t="e">
        <f aca="false">#REF!/N173</f>
        <v>#REF!</v>
      </c>
      <c r="BO173" s="683" t="e">
        <f aca="false">#REF!/O173</f>
        <v>#REF!</v>
      </c>
      <c r="BP173" s="683" t="e">
        <f aca="false">#REF!/P173</f>
        <v>#REF!</v>
      </c>
      <c r="BQ173" s="683" t="e">
        <f aca="false">#REF!/Q173</f>
        <v>#REF!</v>
      </c>
      <c r="BR173" s="683" t="e">
        <f aca="false">#REF!/R173</f>
        <v>#REF!</v>
      </c>
      <c r="BS173" s="683" t="e">
        <f aca="false">#REF!/S173</f>
        <v>#REF!</v>
      </c>
      <c r="BT173" s="683" t="e">
        <f aca="false">#REF!/T173</f>
        <v>#REF!</v>
      </c>
      <c r="BU173" s="683" t="e">
        <f aca="false">#REF!/U173</f>
        <v>#REF!</v>
      </c>
      <c r="BV173" s="683" t="e">
        <f aca="false">#REF!/V173</f>
        <v>#REF!</v>
      </c>
      <c r="BW173" s="683" t="e">
        <f aca="false">#REF!/W173</f>
        <v>#REF!</v>
      </c>
      <c r="BX173" s="683" t="e">
        <f aca="false">#REF!/X173</f>
        <v>#REF!</v>
      </c>
      <c r="BY173" s="683" t="e">
        <f aca="false">#REF!/Y173</f>
        <v>#REF!</v>
      </c>
      <c r="BZ173" s="683" t="e">
        <f aca="false">#REF!/Z173</f>
        <v>#REF!</v>
      </c>
      <c r="CA173" s="683" t="e">
        <f aca="false">#REF!/AA173</f>
        <v>#REF!</v>
      </c>
      <c r="CB173" s="683" t="e">
        <f aca="false">#REF!/AB173</f>
        <v>#REF!</v>
      </c>
      <c r="CC173" s="683" t="e">
        <f aca="false">#REF!/AC173</f>
        <v>#REF!</v>
      </c>
      <c r="CD173" s="683" t="e">
        <f aca="false">#REF!/AD173</f>
        <v>#REF!</v>
      </c>
      <c r="CE173" s="683" t="e">
        <f aca="false">#REF!/AE173</f>
        <v>#REF!</v>
      </c>
      <c r="CF173" s="683" t="e">
        <f aca="false">#REF!/AF173</f>
        <v>#REF!</v>
      </c>
      <c r="CG173" s="683" t="e">
        <f aca="false">#REF!/AG173</f>
        <v>#REF!</v>
      </c>
      <c r="CH173" s="683" t="e">
        <f aca="false">#REF!/AH173</f>
        <v>#REF!</v>
      </c>
      <c r="CI173" s="683" t="e">
        <f aca="false">#REF!/AI173</f>
        <v>#REF!</v>
      </c>
      <c r="CJ173" s="683" t="e">
        <f aca="false">#REF!/AJ173</f>
        <v>#REF!</v>
      </c>
      <c r="CK173" s="683" t="e">
        <f aca="false">#REF!/AK173</f>
        <v>#REF!</v>
      </c>
      <c r="CL173" s="683" t="e">
        <f aca="false">#REF!/AL173</f>
        <v>#REF!</v>
      </c>
      <c r="CM173" s="683" t="e">
        <f aca="false">#REF!/AM173</f>
        <v>#REF!</v>
      </c>
      <c r="CN173" s="683" t="e">
        <f aca="false">#REF!/AN173</f>
        <v>#REF!</v>
      </c>
      <c r="CO173" s="683" t="e">
        <f aca="false">#REF!/AO173</f>
        <v>#REF!</v>
      </c>
      <c r="CP173" s="683" t="e">
        <f aca="false">#REF!/AP173</f>
        <v>#REF!</v>
      </c>
      <c r="CQ173" s="683" t="e">
        <f aca="false">#REF!/AQ173</f>
        <v>#REF!</v>
      </c>
      <c r="CR173" s="683" t="e">
        <f aca="false">#REF!/AR173</f>
        <v>#REF!</v>
      </c>
      <c r="CS173" s="683" t="e">
        <f aca="false">#REF!/AS173</f>
        <v>#REF!</v>
      </c>
      <c r="CT173" s="683" t="e">
        <f aca="false">#REF!/AT173</f>
        <v>#REF!</v>
      </c>
      <c r="CU173" s="683" t="e">
        <f aca="false">#REF!/AU173</f>
        <v>#REF!</v>
      </c>
      <c r="CV173" s="683" t="e">
        <f aca="false">#REF!/AV173</f>
        <v>#REF!</v>
      </c>
      <c r="CW173" s="683" t="e">
        <f aca="false">#REF!/AW173</f>
        <v>#REF!</v>
      </c>
      <c r="CX173" s="683" t="e">
        <f aca="false">#REF!/AX173</f>
        <v>#REF!</v>
      </c>
      <c r="CY173" s="683" t="e">
        <f aca="false">#REF!/AY173</f>
        <v>#REF!</v>
      </c>
      <c r="CZ173" s="683" t="e">
        <f aca="false">#REF!/AZ173</f>
        <v>#REF!</v>
      </c>
      <c r="DA173" s="683" t="e">
        <f aca="false">#REF!/BA173</f>
        <v>#REF!</v>
      </c>
      <c r="DB173" s="683" t="e">
        <f aca="false">#REF!/BB173</f>
        <v>#REF!</v>
      </c>
      <c r="DC173" s="683" t="e">
        <f aca="false">#REF!/BC173</f>
        <v>#REF!</v>
      </c>
      <c r="DD173" s="683" t="e">
        <f aca="false">#REF!/BD173</f>
        <v>#REF!</v>
      </c>
      <c r="DE173" s="683" t="e">
        <f aca="false">#REF!/BE173</f>
        <v>#REF!</v>
      </c>
      <c r="DF173" s="683" t="e">
        <f aca="false">#REF!/BF173</f>
        <v>#REF!</v>
      </c>
    </row>
    <row r="174" customFormat="false" ht="15" hidden="true" customHeight="false" outlineLevel="0" collapsed="false">
      <c r="B174" s="1136" t="s">
        <v>460</v>
      </c>
      <c r="C174" s="1136"/>
      <c r="D174" s="1137"/>
      <c r="E174" s="1137"/>
      <c r="F174" s="1137"/>
      <c r="G174" s="1137"/>
      <c r="H174" s="1138" t="e">
        <f aca="false">((#REF!-$H$4)/1000)*$M$60*(($C$8/70)^$W$60)*IF($C$13=1,$AE$59,IF($C$13=2,$AF$59,IF($C$13=3,$AG$59,1)))</f>
        <v>#REF!</v>
      </c>
      <c r="I174" s="1138" t="e">
        <f aca="false">((#REF!-$H$4)/1000)*$M$60*(($C$8/70)^$W$60)*IF($C$13=1,$AE$59,IF($C$13=2,$AF$59,IF($C$13=3,$AG$59,1)))</f>
        <v>#REF!</v>
      </c>
      <c r="J174" s="1138" t="e">
        <f aca="false">((#REF!-$H$4)/1000)*$M$60*(($C$8/70)^$W$60)*IF($C$13=1,$AE$59,IF($C$13=2,$AF$59,IF($C$13=3,$AG$59,1)))</f>
        <v>#REF!</v>
      </c>
      <c r="K174" s="1138" t="e">
        <f aca="false">((#REF!-$H$4)/1000)*$M$60*(($C$8/70)^$W$60)*IF($C$13=1,$AE$59,IF($C$13=2,$AF$59,IF($C$13=3,$AG$59,1)))</f>
        <v>#REF!</v>
      </c>
      <c r="L174" s="1138" t="e">
        <f aca="false">((#REF!-$H$4)/1000)*$M$60*(($C$8/70)^$W$60)*IF($C$13=1,$AE$59,IF($C$13=2,$AF$59,IF($C$13=3,$AG$59,1)))</f>
        <v>#REF!</v>
      </c>
      <c r="M174" s="1138" t="e">
        <f aca="false">((#REF!-$H$4)/1000)*$M$60*(($C$8/70)^$W$60)*IF($C$13=1,$AE$59,IF($C$13=2,$AF$59,IF($C$13=3,$AG$59,1)))</f>
        <v>#REF!</v>
      </c>
      <c r="N174" s="1138" t="e">
        <f aca="false">((#REF!-$H$4)/1000)*$M$60*(($C$8/70)^$W$60)*IF($C$13=1,$AE$59,IF($C$13=2,$AF$59,IF($C$13=3,$AG$59,1)))</f>
        <v>#REF!</v>
      </c>
      <c r="O174" s="1138" t="e">
        <f aca="false">((#REF!-$H$4)/1000)*$M$60*(($C$8/70)^$W$60)*IF($C$13=1,$AE$59,IF($C$13=2,$AF$59,IF($C$13=3,$AG$59,1)))</f>
        <v>#REF!</v>
      </c>
      <c r="P174" s="1138" t="e">
        <f aca="false">((#REF!-$H$4)/1000)*$M$60*(($C$8/70)^$W$60)*IF($C$13=1,$AE$59,IF($C$13=2,$AF$59,IF($C$13=3,$AG$59,1)))</f>
        <v>#REF!</v>
      </c>
      <c r="Q174" s="1138" t="e">
        <f aca="false">((#REF!-$H$4)/1000)*$M$60*(($C$8/70)^$W$60)*IF($C$13=1,$AE$59,IF($C$13=2,$AF$59,IF($C$13=3,$AG$59,1)))</f>
        <v>#REF!</v>
      </c>
      <c r="R174" s="1138" t="e">
        <f aca="false">((#REF!-$H$4)/1000)*$M$60*(($C$8/70)^$W$60)*IF($C$13=1,$AE$59,IF($C$13=2,$AF$59,IF($C$13=3,$AG$59,1)))</f>
        <v>#REF!</v>
      </c>
      <c r="S174" s="1138" t="e">
        <f aca="false">((#REF!-$H$4)/1000)*$M$60*(($C$8/70)^$W$60)*IF($C$13=1,$AE$59,IF($C$13=2,$AF$59,IF($C$13=3,$AG$59,1)))</f>
        <v>#REF!</v>
      </c>
      <c r="T174" s="1138" t="e">
        <f aca="false">((#REF!-$H$4)/1000)*$M$60*(($C$8/70)^$W$60)*IF($C$13=1,$AE$59,IF($C$13=2,$AF$59,IF($C$13=3,$AG$59,1)))</f>
        <v>#REF!</v>
      </c>
      <c r="U174" s="1138" t="e">
        <f aca="false">((#REF!-$H$4)/1000)*$M$60*(($C$8/70)^$W$60)*IF($C$13=1,$AE$59,IF($C$13=2,$AF$59,IF($C$13=3,$AG$59,1)))</f>
        <v>#REF!</v>
      </c>
      <c r="V174" s="1138" t="e">
        <f aca="false">((#REF!-$H$4)/1000)*$M$60*(($C$8/70)^$W$60)*IF($C$13=1,$AE$59,IF($C$13=2,$AF$59,IF($C$13=3,$AG$59,1)))</f>
        <v>#REF!</v>
      </c>
      <c r="W174" s="1138" t="e">
        <f aca="false">((#REF!-$H$4)/1000)*$M$60*(($C$8/70)^$W$60)*IF($C$13=1,$AE$59,IF($C$13=2,$AF$59,IF($C$13=3,$AG$59,1)))</f>
        <v>#REF!</v>
      </c>
      <c r="X174" s="1138" t="e">
        <f aca="false">((#REF!-$H$4)/1000)*$M$60*(($C$8/70)^$W$60)*IF($C$13=1,$AE$59,IF($C$13=2,$AF$59,IF($C$13=3,$AG$59,1)))</f>
        <v>#REF!</v>
      </c>
      <c r="Y174" s="1138" t="e">
        <f aca="false">((#REF!-$H$4)/1000)*$M$60*(($C$8/70)^$W$60)*IF($C$13=1,$AE$59,IF($C$13=2,$AF$59,IF($C$13=3,$AG$59,1)))</f>
        <v>#REF!</v>
      </c>
      <c r="Z174" s="1138" t="e">
        <f aca="false">((#REF!-$H$4)/1000)*$M$60*(($C$8/70)^$W$60)*IF($C$13=1,$AE$59,IF($C$13=2,$AF$59,IF($C$13=3,$AG$59,1)))</f>
        <v>#REF!</v>
      </c>
      <c r="AA174" s="1138" t="e">
        <f aca="false">((#REF!-$H$4)/1000)*$M$60*(($C$8/70)^$W$60)*IF($C$13=1,$AE$59,IF($C$13=2,$AF$59,IF($C$13=3,$AG$59,1)))</f>
        <v>#REF!</v>
      </c>
      <c r="AB174" s="1138" t="e">
        <f aca="false">((#REF!-$H$4)/1000)*$M$60*(($C$8/70)^$W$60)*IF($C$13=1,$AE$59,IF($C$13=2,$AF$59,IF($C$13=3,$AG$59,1)))</f>
        <v>#REF!</v>
      </c>
      <c r="AC174" s="1138" t="e">
        <f aca="false">((#REF!-$H$4)/1000)*$M$60*(($C$8/70)^$W$60)*IF($C$13=1,$AE$59,IF($C$13=2,$AF$59,IF($C$13=3,$AG$59,1)))</f>
        <v>#REF!</v>
      </c>
      <c r="AD174" s="1138" t="e">
        <f aca="false">((#REF!-$H$4)/1000)*$M$60*(($C$8/70)^$W$60)*IF($C$13=1,$AE$59,IF($C$13=2,$AF$59,IF($C$13=3,$AG$59,1)))</f>
        <v>#REF!</v>
      </c>
      <c r="AE174" s="1138" t="e">
        <f aca="false">((#REF!-$H$4)/1000)*$M$60*(($C$8/70)^$W$60)*IF($C$13=1,$AE$59,IF($C$13=2,$AF$59,IF($C$13=3,$AG$59,1)))</f>
        <v>#REF!</v>
      </c>
      <c r="AF174" s="1138" t="e">
        <f aca="false">((#REF!-$H$4)/1000)*$M$60*(($C$8/70)^$W$60)*IF($C$13=1,$AE$59,IF($C$13=2,$AF$59,IF($C$13=3,$AG$59,1)))</f>
        <v>#REF!</v>
      </c>
      <c r="AG174" s="1138" t="e">
        <f aca="false">((#REF!-$H$4)/1000)*$M$60*(($C$8/70)^$W$60)*IF($C$13=1,$AE$59,IF($C$13=2,$AF$59,IF($C$13=3,$AG$59,1)))</f>
        <v>#REF!</v>
      </c>
      <c r="AH174" s="1138" t="e">
        <f aca="false">((#REF!-$H$4)/1000)*$M$60*(($C$8/70)^$W$60)*IF($C$13=1,$AE$59,IF($C$13=2,$AF$59,IF($C$13=3,$AG$59,1)))</f>
        <v>#REF!</v>
      </c>
      <c r="AI174" s="1138" t="e">
        <f aca="false">((#REF!-$H$4)/1000)*$M$60*(($C$8/70)^$W$60)*IF($C$13=1,$AE$59,IF($C$13=2,$AF$59,IF($C$13=3,$AG$59,1)))</f>
        <v>#REF!</v>
      </c>
      <c r="AJ174" s="1138" t="e">
        <f aca="false">((#REF!-$H$4)/1000)*$M$60*(($C$8/70)^$W$60)*IF($C$13=1,$AE$59,IF($C$13=2,$AF$59,IF($C$13=3,$AG$59,1)))</f>
        <v>#REF!</v>
      </c>
      <c r="AK174" s="1138" t="e">
        <f aca="false">((#REF!-$H$4)/1000)*$M$60*(($C$8/70)^$W$60)*IF($C$13=1,$AE$59,IF($C$13=2,$AF$59,IF($C$13=3,$AG$59,1)))</f>
        <v>#REF!</v>
      </c>
      <c r="AL174" s="1138" t="e">
        <f aca="false">((#REF!-$H$4)/1000)*$M$60*(($C$8/70)^$W$60)*IF($C$13=1,$AE$59,IF($C$13=2,$AF$59,IF($C$13=3,$AG$59,1)))</f>
        <v>#REF!</v>
      </c>
      <c r="AM174" s="1138" t="e">
        <f aca="false">((#REF!-$H$4)/1000)*$M$60*(($C$8/70)^$W$60)*IF($C$13=1,$AE$59,IF($C$13=2,$AF$59,IF($C$13=3,$AG$59,1)))</f>
        <v>#REF!</v>
      </c>
      <c r="AN174" s="1138" t="e">
        <f aca="false">((#REF!-$H$4)/1000)*$M$60*(($C$8/70)^$W$60)*IF($C$13=1,$AE$59,IF($C$13=2,$AF$59,IF($C$13=3,$AG$59,1)))</f>
        <v>#REF!</v>
      </c>
      <c r="AO174" s="1138" t="e">
        <f aca="false">((#REF!-$H$4)/1000)*$M$60*(($C$8/70)^$W$60)*IF($C$13=1,$AE$59,IF($C$13=2,$AF$59,IF($C$13=3,$AG$59,1)))</f>
        <v>#REF!</v>
      </c>
      <c r="AP174" s="1138" t="e">
        <f aca="false">((#REF!-$H$4)/1000)*$M$60*(($C$8/70)^$W$60)*IF($C$13=1,$AE$59,IF($C$13=2,$AF$59,IF($C$13=3,$AG$59,1)))</f>
        <v>#REF!</v>
      </c>
      <c r="AQ174" s="1138" t="e">
        <f aca="false">((#REF!-$H$4)/1000)*$M$60*(($C$8/70)^$W$60)*IF($C$13=1,$AE$59,IF($C$13=2,$AF$59,IF($C$13=3,$AG$59,1)))</f>
        <v>#REF!</v>
      </c>
      <c r="AR174" s="1138" t="e">
        <f aca="false">((#REF!-$H$4)/1000)*$M$60*(($C$8/70)^$W$60)*IF($C$13=1,$AE$59,IF($C$13=2,$AF$59,IF($C$13=3,$AG$59,1)))</f>
        <v>#REF!</v>
      </c>
      <c r="AS174" s="1138" t="e">
        <f aca="false">((#REF!-$H$4)/1000)*$M$60*(($C$8/70)^$W$60)*IF($C$13=1,$AE$59,IF($C$13=2,$AF$59,IF($C$13=3,$AG$59,1)))</f>
        <v>#REF!</v>
      </c>
      <c r="AT174" s="1138" t="e">
        <f aca="false">((#REF!-$H$4)/1000)*$M$60*(($C$8/70)^$W$60)*IF($C$13=1,$AE$59,IF($C$13=2,$AF$59,IF($C$13=3,$AG$59,1)))</f>
        <v>#REF!</v>
      </c>
      <c r="AU174" s="1138" t="e">
        <f aca="false">((#REF!-$H$4)/1000)*$M$60*(($C$8/70)^$W$60)*IF($C$13=1,$AE$59,IF($C$13=2,$AF$59,IF($C$13=3,$AG$59,1)))</f>
        <v>#REF!</v>
      </c>
      <c r="AV174" s="1138" t="e">
        <f aca="false">((#REF!-$H$4)/1000)*$M$60*(($C$8/70)^$W$60)*IF($C$13=1,$AE$59,IF($C$13=2,$AF$59,IF($C$13=3,$AG$59,1)))</f>
        <v>#REF!</v>
      </c>
      <c r="AW174" s="1138" t="e">
        <f aca="false">((#REF!-$H$4)/1000)*$M$60*(($C$8/70)^$W$60)*IF($C$13=1,$AE$59,IF($C$13=2,$AF$59,IF($C$13=3,$AG$59,1)))</f>
        <v>#REF!</v>
      </c>
      <c r="AX174" s="1138" t="e">
        <f aca="false">((#REF!-$H$4)/1000)*$M$60*(($C$8/70)^$W$60)*IF($C$13=1,$AE$59,IF($C$13=2,$AF$59,IF($C$13=3,$AG$59,1)))</f>
        <v>#REF!</v>
      </c>
      <c r="AY174" s="1138" t="e">
        <f aca="false">((#REF!-$H$4)/1000)*$M$60*(($C$8/70)^$W$60)*IF($C$13=1,$AE$59,IF($C$13=2,$AF$59,IF($C$13=3,$AG$59,1)))</f>
        <v>#REF!</v>
      </c>
      <c r="AZ174" s="1138" t="e">
        <f aca="false">((#REF!-$H$4)/1000)*$M$60*(($C$8/70)^$W$60)*IF($C$13=1,$AE$59,IF($C$13=2,$AF$59,IF($C$13=3,$AG$59,1)))</f>
        <v>#REF!</v>
      </c>
      <c r="BA174" s="1138" t="e">
        <f aca="false">((#REF!-$H$4)/1000)*$M$60*(($C$8/70)^$W$60)*IF($C$13=1,$AE$59,IF($C$13=2,$AF$59,IF($C$13=3,$AG$59,1)))</f>
        <v>#REF!</v>
      </c>
      <c r="BB174" s="1138" t="e">
        <f aca="false">((#REF!-$H$4)/1000)*$M$60*(($C$8/70)^$W$60)*IF($C$13=1,$AE$59,IF($C$13=2,$AF$59,IF($C$13=3,$AG$59,1)))</f>
        <v>#REF!</v>
      </c>
      <c r="BC174" s="1138" t="e">
        <f aca="false">((#REF!-$H$4)/1000)*$M$60*(($C$8/70)^$W$60)*IF($C$13=1,$AE$59,IF($C$13=2,$AF$59,IF($C$13=3,$AG$59,1)))</f>
        <v>#REF!</v>
      </c>
      <c r="BD174" s="1138" t="e">
        <f aca="false">((#REF!-$H$4)/1000)*$M$60*(($C$8/70)^$W$60)*IF($C$13=1,$AE$59,IF($C$13=2,$AF$59,IF($C$13=3,$AG$59,1)))</f>
        <v>#REF!</v>
      </c>
      <c r="BE174" s="1138" t="e">
        <f aca="false">((#REF!-$H$4)/1000)*$M$60*(($C$8/70)^$W$60)*IF($C$13=1,$AE$59,IF($C$13=2,$AF$59,IF($C$13=3,$AG$59,1)))</f>
        <v>#REF!</v>
      </c>
      <c r="BF174" s="1138" t="e">
        <f aca="false">((#REF!-$H$4)/1000)*$M$60*(($C$8/70)^$W$60)*IF($C$13=1,$AE$59,IF($C$13=2,$AF$59,IF($C$13=3,$AG$59,1)))</f>
        <v>#REF!</v>
      </c>
      <c r="BH174" s="683" t="e">
        <f aca="false">#REF!/H174</f>
        <v>#REF!</v>
      </c>
      <c r="BI174" s="683" t="e">
        <f aca="false">#REF!/I174</f>
        <v>#REF!</v>
      </c>
      <c r="BJ174" s="683" t="e">
        <f aca="false">#REF!/J174</f>
        <v>#REF!</v>
      </c>
      <c r="BK174" s="683" t="e">
        <f aca="false">#REF!/K174</f>
        <v>#REF!</v>
      </c>
      <c r="BL174" s="683" t="e">
        <f aca="false">#REF!/L174</f>
        <v>#REF!</v>
      </c>
      <c r="BM174" s="683" t="e">
        <f aca="false">#REF!/M174</f>
        <v>#REF!</v>
      </c>
      <c r="BN174" s="683" t="e">
        <f aca="false">#REF!/N174</f>
        <v>#REF!</v>
      </c>
      <c r="BO174" s="683" t="e">
        <f aca="false">#REF!/O174</f>
        <v>#REF!</v>
      </c>
      <c r="BP174" s="683" t="e">
        <f aca="false">#REF!/P174</f>
        <v>#REF!</v>
      </c>
      <c r="BQ174" s="683" t="e">
        <f aca="false">#REF!/Q174</f>
        <v>#REF!</v>
      </c>
      <c r="BR174" s="683" t="e">
        <f aca="false">#REF!/R174</f>
        <v>#REF!</v>
      </c>
      <c r="BS174" s="683" t="e">
        <f aca="false">#REF!/S174</f>
        <v>#REF!</v>
      </c>
      <c r="BT174" s="683" t="e">
        <f aca="false">#REF!/T174</f>
        <v>#REF!</v>
      </c>
      <c r="BU174" s="683" t="e">
        <f aca="false">#REF!/U174</f>
        <v>#REF!</v>
      </c>
      <c r="BV174" s="683" t="e">
        <f aca="false">#REF!/V174</f>
        <v>#REF!</v>
      </c>
      <c r="BW174" s="683" t="e">
        <f aca="false">#REF!/W174</f>
        <v>#REF!</v>
      </c>
      <c r="BX174" s="683" t="e">
        <f aca="false">#REF!/X174</f>
        <v>#REF!</v>
      </c>
      <c r="BY174" s="683" t="e">
        <f aca="false">#REF!/Y174</f>
        <v>#REF!</v>
      </c>
      <c r="BZ174" s="683" t="e">
        <f aca="false">#REF!/Z174</f>
        <v>#REF!</v>
      </c>
      <c r="CA174" s="683" t="e">
        <f aca="false">#REF!/AA174</f>
        <v>#REF!</v>
      </c>
      <c r="CB174" s="683" t="e">
        <f aca="false">#REF!/AB174</f>
        <v>#REF!</v>
      </c>
      <c r="CC174" s="683" t="e">
        <f aca="false">#REF!/AC174</f>
        <v>#REF!</v>
      </c>
      <c r="CD174" s="683" t="e">
        <f aca="false">#REF!/AD174</f>
        <v>#REF!</v>
      </c>
      <c r="CE174" s="683" t="e">
        <f aca="false">#REF!/AE174</f>
        <v>#REF!</v>
      </c>
      <c r="CF174" s="683" t="e">
        <f aca="false">#REF!/AF174</f>
        <v>#REF!</v>
      </c>
      <c r="CG174" s="683" t="e">
        <f aca="false">#REF!/AG174</f>
        <v>#REF!</v>
      </c>
      <c r="CH174" s="683" t="e">
        <f aca="false">#REF!/AH174</f>
        <v>#REF!</v>
      </c>
      <c r="CI174" s="683" t="e">
        <f aca="false">#REF!/AI174</f>
        <v>#REF!</v>
      </c>
      <c r="CJ174" s="683" t="e">
        <f aca="false">#REF!/AJ174</f>
        <v>#REF!</v>
      </c>
      <c r="CK174" s="683" t="e">
        <f aca="false">#REF!/AK174</f>
        <v>#REF!</v>
      </c>
      <c r="CL174" s="683" t="e">
        <f aca="false">#REF!/AL174</f>
        <v>#REF!</v>
      </c>
      <c r="CM174" s="683" t="e">
        <f aca="false">#REF!/AM174</f>
        <v>#REF!</v>
      </c>
      <c r="CN174" s="683" t="e">
        <f aca="false">#REF!/AN174</f>
        <v>#REF!</v>
      </c>
      <c r="CO174" s="683" t="e">
        <f aca="false">#REF!/AO174</f>
        <v>#REF!</v>
      </c>
      <c r="CP174" s="683" t="e">
        <f aca="false">#REF!/AP174</f>
        <v>#REF!</v>
      </c>
      <c r="CQ174" s="683" t="e">
        <f aca="false">#REF!/AQ174</f>
        <v>#REF!</v>
      </c>
      <c r="CR174" s="683" t="e">
        <f aca="false">#REF!/AR174</f>
        <v>#REF!</v>
      </c>
      <c r="CS174" s="683" t="e">
        <f aca="false">#REF!/AS174</f>
        <v>#REF!</v>
      </c>
      <c r="CT174" s="683" t="e">
        <f aca="false">#REF!/AT174</f>
        <v>#REF!</v>
      </c>
      <c r="CU174" s="683" t="e">
        <f aca="false">#REF!/AU174</f>
        <v>#REF!</v>
      </c>
      <c r="CV174" s="683" t="e">
        <f aca="false">#REF!/AV174</f>
        <v>#REF!</v>
      </c>
      <c r="CW174" s="683" t="e">
        <f aca="false">#REF!/AW174</f>
        <v>#REF!</v>
      </c>
      <c r="CX174" s="683" t="e">
        <f aca="false">#REF!/AX174</f>
        <v>#REF!</v>
      </c>
      <c r="CY174" s="683" t="e">
        <f aca="false">#REF!/AY174</f>
        <v>#REF!</v>
      </c>
      <c r="CZ174" s="683" t="e">
        <f aca="false">#REF!/AZ174</f>
        <v>#REF!</v>
      </c>
      <c r="DA174" s="683" t="e">
        <f aca="false">#REF!/BA174</f>
        <v>#REF!</v>
      </c>
      <c r="DB174" s="683" t="e">
        <f aca="false">#REF!/BB174</f>
        <v>#REF!</v>
      </c>
      <c r="DC174" s="683" t="e">
        <f aca="false">#REF!/BC174</f>
        <v>#REF!</v>
      </c>
      <c r="DD174" s="683" t="e">
        <f aca="false">#REF!/BD174</f>
        <v>#REF!</v>
      </c>
      <c r="DE174" s="683" t="e">
        <f aca="false">#REF!/BE174</f>
        <v>#REF!</v>
      </c>
      <c r="DF174" s="683" t="e">
        <f aca="false">#REF!/BF174</f>
        <v>#REF!</v>
      </c>
    </row>
    <row r="175" customFormat="false" ht="15" hidden="true" customHeight="false" outlineLevel="0" collapsed="false">
      <c r="B175" s="1136" t="s">
        <v>461</v>
      </c>
      <c r="C175" s="1136"/>
      <c r="D175" s="1137"/>
      <c r="E175" s="1137"/>
      <c r="F175" s="1137"/>
      <c r="G175" s="1137"/>
      <c r="H175" s="1138" t="e">
        <f aca="false">((#REF!-$H$4)/1000)*$O60*(($C$8/70)^$Y$60)*IF($C$13=1,$AE$62,IF($C$13=2,$AF$62,IF($C$13=3,$AG$62,1)))</f>
        <v>#REF!</v>
      </c>
      <c r="I175" s="1138" t="e">
        <f aca="false">((#REF!-$H$4)/1000)*$O60*(($C$8/70)^$Y$60)*IF($C$13=1,$AE$62,IF($C$13=2,$AF$62,IF($C$13=3,$AG$62,1)))</f>
        <v>#REF!</v>
      </c>
      <c r="J175" s="1138" t="e">
        <f aca="false">((#REF!-$H$4)/1000)*$O60*(($C$8/70)^$Y$60)*IF($C$13=1,$AE$62,IF($C$13=2,$AF$62,IF($C$13=3,$AG$62,1)))</f>
        <v>#REF!</v>
      </c>
      <c r="K175" s="1138" t="e">
        <f aca="false">((#REF!-$H$4)/1000)*$O60*(($C$8/70)^$Y$60)*IF($C$13=1,$AE$62,IF($C$13=2,$AF$62,IF($C$13=3,$AG$62,1)))</f>
        <v>#REF!</v>
      </c>
      <c r="L175" s="1138" t="e">
        <f aca="false">((#REF!-$H$4)/1000)*$O60*(($C$8/70)^$Y$60)*IF($C$13=1,$AE$62,IF($C$13=2,$AF$62,IF($C$13=3,$AG$62,1)))</f>
        <v>#REF!</v>
      </c>
      <c r="M175" s="1138" t="e">
        <f aca="false">((#REF!-$H$4)/1000)*$O60*(($C$8/70)^$Y$60)*IF($C$13=1,$AE$62,IF($C$13=2,$AF$62,IF($C$13=3,$AG$62,1)))</f>
        <v>#REF!</v>
      </c>
      <c r="N175" s="1138" t="e">
        <f aca="false">((#REF!-$H$4)/1000)*$O60*(($C$8/70)^$Y$60)*IF($C$13=1,$AE$62,IF($C$13=2,$AF$62,IF($C$13=3,$AG$62,1)))</f>
        <v>#REF!</v>
      </c>
      <c r="O175" s="1138" t="e">
        <f aca="false">((#REF!-$H$4)/1000)*$O60*(($C$8/70)^$Y$60)*IF($C$13=1,$AE$62,IF($C$13=2,$AF$62,IF($C$13=3,$AG$62,1)))</f>
        <v>#REF!</v>
      </c>
      <c r="P175" s="1138" t="e">
        <f aca="false">((#REF!-$H$4)/1000)*$O60*(($C$8/70)^$Y$60)*IF($C$13=1,$AE$62,IF($C$13=2,$AF$62,IF($C$13=3,$AG$62,1)))</f>
        <v>#REF!</v>
      </c>
      <c r="Q175" s="1138" t="e">
        <f aca="false">((#REF!-$H$4)/1000)*$O60*(($C$8/70)^$Y$60)*IF($C$13=1,$AE$62,IF($C$13=2,$AF$62,IF($C$13=3,$AG$62,1)))</f>
        <v>#REF!</v>
      </c>
      <c r="R175" s="1138" t="e">
        <f aca="false">((#REF!-$H$4)/1000)*$O60*(($C$8/70)^$Y$60)*IF($C$13=1,$AE$62,IF($C$13=2,$AF$62,IF($C$13=3,$AG$62,1)))</f>
        <v>#REF!</v>
      </c>
      <c r="S175" s="1138" t="e">
        <f aca="false">((#REF!-$H$4)/1000)*$O60*(($C$8/70)^$Y$60)*IF($C$13=1,$AE$62,IF($C$13=2,$AF$62,IF($C$13=3,$AG$62,1)))</f>
        <v>#REF!</v>
      </c>
      <c r="T175" s="1138" t="e">
        <f aca="false">((#REF!-$H$4)/1000)*$O60*(($C$8/70)^$Y$60)*IF($C$13=1,$AE$62,IF($C$13=2,$AF$62,IF($C$13=3,$AG$62,1)))</f>
        <v>#REF!</v>
      </c>
      <c r="U175" s="1138" t="e">
        <f aca="false">((#REF!-$H$4)/1000)*$O60*(($C$8/70)^$Y$60)*IF($C$13=1,$AE$62,IF($C$13=2,$AF$62,IF($C$13=3,$AG$62,1)))</f>
        <v>#REF!</v>
      </c>
      <c r="V175" s="1138" t="e">
        <f aca="false">((#REF!-$H$4)/1000)*$O60*(($C$8/70)^$Y$60)*IF($C$13=1,$AE$62,IF($C$13=2,$AF$62,IF($C$13=3,$AG$62,1)))</f>
        <v>#REF!</v>
      </c>
      <c r="W175" s="1138" t="e">
        <f aca="false">((#REF!-$H$4)/1000)*$O60*(($C$8/70)^$Y$60)*IF($C$13=1,$AE$62,IF($C$13=2,$AF$62,IF($C$13=3,$AG$62,1)))</f>
        <v>#REF!</v>
      </c>
      <c r="X175" s="1138" t="e">
        <f aca="false">((#REF!-$H$4)/1000)*$O60*(($C$8/70)^$Y$60)*IF($C$13=1,$AE$62,IF($C$13=2,$AF$62,IF($C$13=3,$AG$62,1)))</f>
        <v>#REF!</v>
      </c>
      <c r="Y175" s="1138" t="e">
        <f aca="false">((#REF!-$H$4)/1000)*$O60*(($C$8/70)^$Y$60)*IF($C$13=1,$AE$62,IF($C$13=2,$AF$62,IF($C$13=3,$AG$62,1)))</f>
        <v>#REF!</v>
      </c>
      <c r="Z175" s="1138" t="e">
        <f aca="false">((#REF!-$H$4)/1000)*$O60*(($C$8/70)^$Y$60)*IF($C$13=1,$AE$62,IF($C$13=2,$AF$62,IF($C$13=3,$AG$62,1)))</f>
        <v>#REF!</v>
      </c>
      <c r="AA175" s="1138" t="e">
        <f aca="false">((#REF!-$H$4)/1000)*$O60*(($C$8/70)^$Y$60)*IF($C$13=1,$AE$62,IF($C$13=2,$AF$62,IF($C$13=3,$AG$62,1)))</f>
        <v>#REF!</v>
      </c>
      <c r="AB175" s="1138" t="e">
        <f aca="false">((#REF!-$H$4)/1000)*$O60*(($C$8/70)^$Y$60)*IF($C$13=1,$AE$62,IF($C$13=2,$AF$62,IF($C$13=3,$AG$62,1)))</f>
        <v>#REF!</v>
      </c>
      <c r="AC175" s="1138" t="e">
        <f aca="false">((#REF!-$H$4)/1000)*$O60*(($C$8/70)^$Y$60)*IF($C$13=1,$AE$62,IF($C$13=2,$AF$62,IF($C$13=3,$AG$62,1)))</f>
        <v>#REF!</v>
      </c>
      <c r="AD175" s="1138" t="e">
        <f aca="false">((#REF!-$H$4)/1000)*$O60*(($C$8/70)^$Y$60)*IF($C$13=1,$AE$62,IF($C$13=2,$AF$62,IF($C$13=3,$AG$62,1)))</f>
        <v>#REF!</v>
      </c>
      <c r="AE175" s="1138" t="e">
        <f aca="false">((#REF!-$H$4)/1000)*$O60*(($C$8/70)^$Y$60)*IF($C$13=1,$AE$62,IF($C$13=2,$AF$62,IF($C$13=3,$AG$62,1)))</f>
        <v>#REF!</v>
      </c>
      <c r="AF175" s="1138" t="e">
        <f aca="false">((#REF!-$H$4)/1000)*$O60*(($C$8/70)^$Y$60)*IF($C$13=1,$AE$62,IF($C$13=2,$AF$62,IF($C$13=3,$AG$62,1)))</f>
        <v>#REF!</v>
      </c>
      <c r="AG175" s="1138" t="e">
        <f aca="false">((#REF!-$H$4)/1000)*$O60*(($C$8/70)^$Y$60)*IF($C$13=1,$AE$62,IF($C$13=2,$AF$62,IF($C$13=3,$AG$62,1)))</f>
        <v>#REF!</v>
      </c>
      <c r="AH175" s="1138" t="e">
        <f aca="false">((#REF!-$H$4)/1000)*$O60*(($C$8/70)^$Y$60)*IF($C$13=1,$AE$62,IF($C$13=2,$AF$62,IF($C$13=3,$AG$62,1)))</f>
        <v>#REF!</v>
      </c>
      <c r="AI175" s="1138" t="e">
        <f aca="false">((#REF!-$H$4)/1000)*$O60*(($C$8/70)^$Y$60)*IF($C$13=1,$AE$62,IF($C$13=2,$AF$62,IF($C$13=3,$AG$62,1)))</f>
        <v>#REF!</v>
      </c>
      <c r="AJ175" s="1138" t="e">
        <f aca="false">((#REF!-$H$4)/1000)*$O60*(($C$8/70)^$Y$60)*IF($C$13=1,$AE$62,IF($C$13=2,$AF$62,IF($C$13=3,$AG$62,1)))</f>
        <v>#REF!</v>
      </c>
      <c r="AK175" s="1138" t="e">
        <f aca="false">((#REF!-$H$4)/1000)*$O60*(($C$8/70)^$Y$60)*IF($C$13=1,$AE$62,IF($C$13=2,$AF$62,IF($C$13=3,$AG$62,1)))</f>
        <v>#REF!</v>
      </c>
      <c r="AL175" s="1138" t="e">
        <f aca="false">((#REF!-$H$4)/1000)*$O60*(($C$8/70)^$Y$60)*IF($C$13=1,$AE$62,IF($C$13=2,$AF$62,IF($C$13=3,$AG$62,1)))</f>
        <v>#REF!</v>
      </c>
      <c r="AM175" s="1138" t="e">
        <f aca="false">((#REF!-$H$4)/1000)*$O60*(($C$8/70)^$Y$60)*IF($C$13=1,$AE$62,IF($C$13=2,$AF$62,IF($C$13=3,$AG$62,1)))</f>
        <v>#REF!</v>
      </c>
      <c r="AN175" s="1138" t="e">
        <f aca="false">((#REF!-$H$4)/1000)*$O60*(($C$8/70)^$Y$60)*IF($C$13=1,$AE$62,IF($C$13=2,$AF$62,IF($C$13=3,$AG$62,1)))</f>
        <v>#REF!</v>
      </c>
      <c r="AO175" s="1138" t="e">
        <f aca="false">((#REF!-$H$4)/1000)*$O60*(($C$8/70)^$Y$60)*IF($C$13=1,$AE$62,IF($C$13=2,$AF$62,IF($C$13=3,$AG$62,1)))</f>
        <v>#REF!</v>
      </c>
      <c r="AP175" s="1138" t="e">
        <f aca="false">((#REF!-$H$4)/1000)*$O60*(($C$8/70)^$Y$60)*IF($C$13=1,$AE$62,IF($C$13=2,$AF$62,IF($C$13=3,$AG$62,1)))</f>
        <v>#REF!</v>
      </c>
      <c r="AQ175" s="1138" t="e">
        <f aca="false">((#REF!-$H$4)/1000)*$O60*(($C$8/70)^$Y$60)*IF($C$13=1,$AE$62,IF($C$13=2,$AF$62,IF($C$13=3,$AG$62,1)))</f>
        <v>#REF!</v>
      </c>
      <c r="AR175" s="1138" t="e">
        <f aca="false">((#REF!-$H$4)/1000)*$O60*(($C$8/70)^$Y$60)*IF($C$13=1,$AE$62,IF($C$13=2,$AF$62,IF($C$13=3,$AG$62,1)))</f>
        <v>#REF!</v>
      </c>
      <c r="AS175" s="1138" t="e">
        <f aca="false">((#REF!-$H$4)/1000)*$O60*(($C$8/70)^$Y$60)*IF($C$13=1,$AE$62,IF($C$13=2,$AF$62,IF($C$13=3,$AG$62,1)))</f>
        <v>#REF!</v>
      </c>
      <c r="AT175" s="1138" t="e">
        <f aca="false">((#REF!-$H$4)/1000)*$O60*(($C$8/70)^$Y$60)*IF($C$13=1,$AE$62,IF($C$13=2,$AF$62,IF($C$13=3,$AG$62,1)))</f>
        <v>#REF!</v>
      </c>
      <c r="AU175" s="1138" t="e">
        <f aca="false">((#REF!-$H$4)/1000)*$O60*(($C$8/70)^$Y$60)*IF($C$13=1,$AE$62,IF($C$13=2,$AF$62,IF($C$13=3,$AG$62,1)))</f>
        <v>#REF!</v>
      </c>
      <c r="AV175" s="1138" t="e">
        <f aca="false">((#REF!-$H$4)/1000)*$O60*(($C$8/70)^$Y$60)*IF($C$13=1,$AE$62,IF($C$13=2,$AF$62,IF($C$13=3,$AG$62,1)))</f>
        <v>#REF!</v>
      </c>
      <c r="AW175" s="1138" t="e">
        <f aca="false">((#REF!-$H$4)/1000)*$O60*(($C$8/70)^$Y$60)*IF($C$13=1,$AE$62,IF($C$13=2,$AF$62,IF($C$13=3,$AG$62,1)))</f>
        <v>#REF!</v>
      </c>
      <c r="AX175" s="1138" t="e">
        <f aca="false">((#REF!-$H$4)/1000)*$O60*(($C$8/70)^$Y$60)*IF($C$13=1,$AE$62,IF($C$13=2,$AF$62,IF($C$13=3,$AG$62,1)))</f>
        <v>#REF!</v>
      </c>
      <c r="AY175" s="1138" t="e">
        <f aca="false">((#REF!-$H$4)/1000)*$O60*(($C$8/70)^$Y$60)*IF($C$13=1,$AE$62,IF($C$13=2,$AF$62,IF($C$13=3,$AG$62,1)))</f>
        <v>#REF!</v>
      </c>
      <c r="AZ175" s="1138" t="e">
        <f aca="false">((#REF!-$H$4)/1000)*$O60*(($C$8/70)^$Y$60)*IF($C$13=1,$AE$62,IF($C$13=2,$AF$62,IF($C$13=3,$AG$62,1)))</f>
        <v>#REF!</v>
      </c>
      <c r="BA175" s="1138" t="e">
        <f aca="false">((#REF!-$H$4)/1000)*$O60*(($C$8/70)^$Y$60)*IF($C$13=1,$AE$62,IF($C$13=2,$AF$62,IF($C$13=3,$AG$62,1)))</f>
        <v>#REF!</v>
      </c>
      <c r="BB175" s="1138" t="e">
        <f aca="false">((#REF!-$H$4)/1000)*$O60*(($C$8/70)^$Y$60)*IF($C$13=1,$AE$62,IF($C$13=2,$AF$62,IF($C$13=3,$AG$62,1)))</f>
        <v>#REF!</v>
      </c>
      <c r="BC175" s="1138" t="e">
        <f aca="false">((#REF!-$H$4)/1000)*$O60*(($C$8/70)^$Y$60)*IF($C$13=1,$AE$62,IF($C$13=2,$AF$62,IF($C$13=3,$AG$62,1)))</f>
        <v>#REF!</v>
      </c>
      <c r="BD175" s="1138" t="e">
        <f aca="false">((#REF!-$H$4)/1000)*$O60*(($C$8/70)^$Y$60)*IF($C$13=1,$AE$62,IF($C$13=2,$AF$62,IF($C$13=3,$AG$62,1)))</f>
        <v>#REF!</v>
      </c>
      <c r="BE175" s="1138" t="e">
        <f aca="false">((#REF!-$H$4)/1000)*$O60*(($C$8/70)^$Y$60)*IF($C$13=1,$AE$62,IF($C$13=2,$AF$62,IF($C$13=3,$AG$62,1)))</f>
        <v>#REF!</v>
      </c>
      <c r="BF175" s="1138" t="e">
        <f aca="false">((#REF!-$H$4)/1000)*$O60*(($C$8/70)^$Y$60)*IF($C$13=1,$AE$62,IF($C$13=2,$AF$62,IF($C$13=3,$AG$62,1)))</f>
        <v>#REF!</v>
      </c>
      <c r="BH175" s="683" t="e">
        <f aca="false">H182/H175</f>
        <v>#VALUE!</v>
      </c>
      <c r="BI175" s="683" t="e">
        <f aca="false">I182/I175</f>
        <v>#REF!</v>
      </c>
      <c r="BJ175" s="683" t="e">
        <f aca="false">J182/J175</f>
        <v>#REF!</v>
      </c>
      <c r="BK175" s="683" t="e">
        <f aca="false">K182/K175</f>
        <v>#REF!</v>
      </c>
      <c r="BL175" s="683" t="e">
        <f aca="false">L182/L175</f>
        <v>#REF!</v>
      </c>
      <c r="BM175" s="683" t="e">
        <f aca="false">M182/M175</f>
        <v>#REF!</v>
      </c>
      <c r="BN175" s="683" t="e">
        <f aca="false">N182/N175</f>
        <v>#REF!</v>
      </c>
      <c r="BO175" s="683" t="e">
        <f aca="false">O182/O175</f>
        <v>#REF!</v>
      </c>
      <c r="BP175" s="683" t="e">
        <f aca="false">P182/P175</f>
        <v>#REF!</v>
      </c>
      <c r="BQ175" s="683" t="e">
        <f aca="false">Q182/Q175</f>
        <v>#REF!</v>
      </c>
      <c r="BR175" s="683" t="e">
        <f aca="false">R182/R175</f>
        <v>#REF!</v>
      </c>
      <c r="BS175" s="683" t="e">
        <f aca="false">S182/S175</f>
        <v>#REF!</v>
      </c>
      <c r="BT175" s="683" t="e">
        <f aca="false">T182/T175</f>
        <v>#REF!</v>
      </c>
      <c r="BU175" s="683" t="e">
        <f aca="false">U182/U175</f>
        <v>#REF!</v>
      </c>
      <c r="BV175" s="683" t="e">
        <f aca="false">V182/V175</f>
        <v>#REF!</v>
      </c>
      <c r="BW175" s="683" t="e">
        <f aca="false">W182/W175</f>
        <v>#REF!</v>
      </c>
      <c r="BX175" s="683" t="e">
        <f aca="false">X182/X175</f>
        <v>#REF!</v>
      </c>
      <c r="BY175" s="683" t="e">
        <f aca="false">Y182/Y175</f>
        <v>#REF!</v>
      </c>
      <c r="BZ175" s="683" t="e">
        <f aca="false">Z182/Z175</f>
        <v>#REF!</v>
      </c>
      <c r="CA175" s="683" t="e">
        <f aca="false">AA182/AA175</f>
        <v>#REF!</v>
      </c>
      <c r="CB175" s="683" t="e">
        <f aca="false">AB182/AB175</f>
        <v>#REF!</v>
      </c>
      <c r="CC175" s="683" t="e">
        <f aca="false">AC182/AC175</f>
        <v>#REF!</v>
      </c>
      <c r="CD175" s="683" t="e">
        <f aca="false">AD182/AD175</f>
        <v>#REF!</v>
      </c>
      <c r="CE175" s="683" t="e">
        <f aca="false">AE182/AE175</f>
        <v>#REF!</v>
      </c>
      <c r="CF175" s="683" t="e">
        <f aca="false">AF182/AF175</f>
        <v>#REF!</v>
      </c>
      <c r="CG175" s="683" t="e">
        <f aca="false">AG182/AG175</f>
        <v>#REF!</v>
      </c>
      <c r="CH175" s="683" t="e">
        <f aca="false">AH182/AH175</f>
        <v>#REF!</v>
      </c>
      <c r="CI175" s="683" t="e">
        <f aca="false">AI182/AI175</f>
        <v>#REF!</v>
      </c>
      <c r="CJ175" s="683" t="e">
        <f aca="false">AJ182/AJ175</f>
        <v>#REF!</v>
      </c>
      <c r="CK175" s="683" t="e">
        <f aca="false">AK182/AK175</f>
        <v>#REF!</v>
      </c>
      <c r="CL175" s="683" t="e">
        <f aca="false">AL182/AL175</f>
        <v>#REF!</v>
      </c>
      <c r="CM175" s="683" t="e">
        <f aca="false">AM182/AM175</f>
        <v>#REF!</v>
      </c>
      <c r="CN175" s="683" t="e">
        <f aca="false">AN182/AN175</f>
        <v>#REF!</v>
      </c>
      <c r="CO175" s="683" t="e">
        <f aca="false">AO182/AO175</f>
        <v>#REF!</v>
      </c>
      <c r="CP175" s="683" t="e">
        <f aca="false">AP182/AP175</f>
        <v>#REF!</v>
      </c>
      <c r="CQ175" s="683" t="e">
        <f aca="false">AQ182/AQ175</f>
        <v>#REF!</v>
      </c>
      <c r="CR175" s="683" t="e">
        <f aca="false">AR182/AR175</f>
        <v>#REF!</v>
      </c>
      <c r="CS175" s="683" t="e">
        <f aca="false">AS182/AS175</f>
        <v>#REF!</v>
      </c>
      <c r="CT175" s="683" t="e">
        <f aca="false">AT182/AT175</f>
        <v>#REF!</v>
      </c>
      <c r="CU175" s="683" t="e">
        <f aca="false">AU182/AU175</f>
        <v>#REF!</v>
      </c>
      <c r="CV175" s="683" t="e">
        <f aca="false">AV182/AV175</f>
        <v>#REF!</v>
      </c>
      <c r="CW175" s="683" t="e">
        <f aca="false">AW182/AW175</f>
        <v>#REF!</v>
      </c>
      <c r="CX175" s="683" t="e">
        <f aca="false">AX182/AX175</f>
        <v>#REF!</v>
      </c>
      <c r="CY175" s="683" t="e">
        <f aca="false">AY182/AY175</f>
        <v>#REF!</v>
      </c>
      <c r="CZ175" s="683" t="e">
        <f aca="false">AZ182/AZ175</f>
        <v>#REF!</v>
      </c>
      <c r="DA175" s="683" t="e">
        <f aca="false">BA182/BA175</f>
        <v>#REF!</v>
      </c>
      <c r="DB175" s="683" t="e">
        <f aca="false">BB182/BB175</f>
        <v>#REF!</v>
      </c>
      <c r="DC175" s="683" t="e">
        <f aca="false">BC182/BC175</f>
        <v>#REF!</v>
      </c>
      <c r="DD175" s="683" t="e">
        <f aca="false">BD182/BD175</f>
        <v>#REF!</v>
      </c>
      <c r="DE175" s="683" t="e">
        <f aca="false">BE182/BE175</f>
        <v>#REF!</v>
      </c>
      <c r="DF175" s="683" t="e">
        <f aca="false">BF182/BF175</f>
        <v>#REF!</v>
      </c>
    </row>
    <row r="176" customFormat="false" ht="15.75" hidden="true" customHeight="false" outlineLevel="0" collapsed="false">
      <c r="B176" s="1139" t="s">
        <v>462</v>
      </c>
      <c r="C176" s="1139"/>
      <c r="D176" s="1140"/>
      <c r="E176" s="1140"/>
      <c r="F176" s="1140"/>
      <c r="G176" s="1140"/>
      <c r="H176" s="1141" t="e">
        <f aca="false">((#REF!-$H$4)/1000)*$P60*(($C$8/70)^$Z$60)*IF($C$13=1,$AE$59,IF($C$13=2,$AF$59,IF($C$13=3,$AG$59,1)))</f>
        <v>#REF!</v>
      </c>
      <c r="I176" s="1141" t="e">
        <f aca="false">((#REF!-$H$4)/1000)*$P60*(($C$8/70)^$Z$60)*IF($C$13=1,$AE$59,IF($C$13=2,$AF$59,IF($C$13=3,$AG$59,1)))</f>
        <v>#REF!</v>
      </c>
      <c r="J176" s="1141" t="e">
        <f aca="false">((#REF!-$H$4)/1000)*$P60*(($C$8/70)^$Z$60)*IF($C$13=1,$AE$59,IF($C$13=2,$AF$59,IF($C$13=3,$AG$59,1)))</f>
        <v>#REF!</v>
      </c>
      <c r="K176" s="1141" t="e">
        <f aca="false">((#REF!-$H$4)/1000)*$P60*(($C$8/70)^$Z$60)*IF($C$13=1,$AE$59,IF($C$13=2,$AF$59,IF($C$13=3,$AG$59,1)))</f>
        <v>#REF!</v>
      </c>
      <c r="L176" s="1141" t="e">
        <f aca="false">((#REF!-$H$4)/1000)*$P60*(($C$8/70)^$Z$60)*IF($C$13=1,$AE$59,IF($C$13=2,$AF$59,IF($C$13=3,$AG$59,1)))</f>
        <v>#REF!</v>
      </c>
      <c r="M176" s="1141" t="e">
        <f aca="false">((#REF!-$H$4)/1000)*$P60*(($C$8/70)^$Z$60)*IF($C$13=1,$AE$59,IF($C$13=2,$AF$59,IF($C$13=3,$AG$59,1)))</f>
        <v>#REF!</v>
      </c>
      <c r="N176" s="1141" t="e">
        <f aca="false">((#REF!-$H$4)/1000)*$P60*(($C$8/70)^$Z$60)*IF($C$13=1,$AE$59,IF($C$13=2,$AF$59,IF($C$13=3,$AG$59,1)))</f>
        <v>#REF!</v>
      </c>
      <c r="O176" s="1141" t="e">
        <f aca="false">((#REF!-$H$4)/1000)*$P60*(($C$8/70)^$Z$60)*IF($C$13=1,$AE$59,IF($C$13=2,$AF$59,IF($C$13=3,$AG$59,1)))</f>
        <v>#REF!</v>
      </c>
      <c r="P176" s="1141" t="e">
        <f aca="false">((#REF!-$H$4)/1000)*$P60*(($C$8/70)^$Z$60)*IF($C$13=1,$AE$59,IF($C$13=2,$AF$59,IF($C$13=3,$AG$59,1)))</f>
        <v>#REF!</v>
      </c>
      <c r="Q176" s="1141" t="e">
        <f aca="false">((#REF!-$H$4)/1000)*$P60*(($C$8/70)^$Z$60)*IF($C$13=1,$AE$59,IF($C$13=2,$AF$59,IF($C$13=3,$AG$59,1)))</f>
        <v>#REF!</v>
      </c>
      <c r="R176" s="1141" t="e">
        <f aca="false">((#REF!-$H$4)/1000)*$P60*(($C$8/70)^$Z$60)*IF($C$13=1,$AE$59,IF($C$13=2,$AF$59,IF($C$13=3,$AG$59,1)))</f>
        <v>#REF!</v>
      </c>
      <c r="S176" s="1141" t="e">
        <f aca="false">((#REF!-$H$4)/1000)*$P60*(($C$8/70)^$Z$60)*IF($C$13=1,$AE$59,IF($C$13=2,$AF$59,IF($C$13=3,$AG$59,1)))</f>
        <v>#REF!</v>
      </c>
      <c r="T176" s="1141" t="e">
        <f aca="false">((#REF!-$H$4)/1000)*$P60*(($C$8/70)^$Z$60)*IF($C$13=1,$AE$59,IF($C$13=2,$AF$59,IF($C$13=3,$AG$59,1)))</f>
        <v>#REF!</v>
      </c>
      <c r="U176" s="1141" t="e">
        <f aca="false">((#REF!-$H$4)/1000)*$P60*(($C$8/70)^$Z$60)*IF($C$13=1,$AE$59,IF($C$13=2,$AF$59,IF($C$13=3,$AG$59,1)))</f>
        <v>#REF!</v>
      </c>
      <c r="V176" s="1141" t="e">
        <f aca="false">((#REF!-$H$4)/1000)*$P60*(($C$8/70)^$Z$60)*IF($C$13=1,$AE$59,IF($C$13=2,$AF$59,IF($C$13=3,$AG$59,1)))</f>
        <v>#REF!</v>
      </c>
      <c r="W176" s="1141" t="e">
        <f aca="false">((#REF!-$H$4)/1000)*$P60*(($C$8/70)^$Z$60)*IF($C$13=1,$AE$59,IF($C$13=2,$AF$59,IF($C$13=3,$AG$59,1)))</f>
        <v>#REF!</v>
      </c>
      <c r="X176" s="1141" t="e">
        <f aca="false">((#REF!-$H$4)/1000)*$P60*(($C$8/70)^$Z$60)*IF($C$13=1,$AE$59,IF($C$13=2,$AF$59,IF($C$13=3,$AG$59,1)))</f>
        <v>#REF!</v>
      </c>
      <c r="Y176" s="1141" t="e">
        <f aca="false">((#REF!-$H$4)/1000)*$P60*(($C$8/70)^$Z$60)*IF($C$13=1,$AE$59,IF($C$13=2,$AF$59,IF($C$13=3,$AG$59,1)))</f>
        <v>#REF!</v>
      </c>
      <c r="Z176" s="1141" t="e">
        <f aca="false">((#REF!-$H$4)/1000)*$P60*(($C$8/70)^$Z$60)*IF($C$13=1,$AE$59,IF($C$13=2,$AF$59,IF($C$13=3,$AG$59,1)))</f>
        <v>#REF!</v>
      </c>
      <c r="AA176" s="1141" t="e">
        <f aca="false">((#REF!-$H$4)/1000)*$P60*(($C$8/70)^$Z$60)*IF($C$13=1,$AE$59,IF($C$13=2,$AF$59,IF($C$13=3,$AG$59,1)))</f>
        <v>#REF!</v>
      </c>
      <c r="AB176" s="1141" t="e">
        <f aca="false">((#REF!-$H$4)/1000)*$P60*(($C$8/70)^$Z$60)*IF($C$13=1,$AE$59,IF($C$13=2,$AF$59,IF($C$13=3,$AG$59,1)))</f>
        <v>#REF!</v>
      </c>
      <c r="AC176" s="1141" t="e">
        <f aca="false">((#REF!-$H$4)/1000)*$P60*(($C$8/70)^$Z$60)*IF($C$13=1,$AE$59,IF($C$13=2,$AF$59,IF($C$13=3,$AG$59,1)))</f>
        <v>#REF!</v>
      </c>
      <c r="AD176" s="1141" t="e">
        <f aca="false">((#REF!-$H$4)/1000)*$P60*(($C$8/70)^$Z$60)*IF($C$13=1,$AE$59,IF($C$13=2,$AF$59,IF($C$13=3,$AG$59,1)))</f>
        <v>#REF!</v>
      </c>
      <c r="AE176" s="1141" t="e">
        <f aca="false">((#REF!-$H$4)/1000)*$P60*(($C$8/70)^$Z$60)*IF($C$13=1,$AE$59,IF($C$13=2,$AF$59,IF($C$13=3,$AG$59,1)))</f>
        <v>#REF!</v>
      </c>
      <c r="AF176" s="1141" t="e">
        <f aca="false">((#REF!-$H$4)/1000)*$P60*(($C$8/70)^$Z$60)*IF($C$13=1,$AE$59,IF($C$13=2,$AF$59,IF($C$13=3,$AG$59,1)))</f>
        <v>#REF!</v>
      </c>
      <c r="AG176" s="1141" t="e">
        <f aca="false">((#REF!-$H$4)/1000)*$P60*(($C$8/70)^$Z$60)*IF($C$13=1,$AE$59,IF($C$13=2,$AF$59,IF($C$13=3,$AG$59,1)))</f>
        <v>#REF!</v>
      </c>
      <c r="AH176" s="1141" t="e">
        <f aca="false">((#REF!-$H$4)/1000)*$P60*(($C$8/70)^$Z$60)*IF($C$13=1,$AE$59,IF($C$13=2,$AF$59,IF($C$13=3,$AG$59,1)))</f>
        <v>#REF!</v>
      </c>
      <c r="AI176" s="1141" t="e">
        <f aca="false">((#REF!-$H$4)/1000)*$P60*(($C$8/70)^$Z$60)*IF($C$13=1,$AE$59,IF($C$13=2,$AF$59,IF($C$13=3,$AG$59,1)))</f>
        <v>#REF!</v>
      </c>
      <c r="AJ176" s="1141" t="e">
        <f aca="false">((#REF!-$H$4)/1000)*$P60*(($C$8/70)^$Z$60)*IF($C$13=1,$AE$59,IF($C$13=2,$AF$59,IF($C$13=3,$AG$59,1)))</f>
        <v>#REF!</v>
      </c>
      <c r="AK176" s="1141" t="e">
        <f aca="false">((#REF!-$H$4)/1000)*$P60*(($C$8/70)^$Z$60)*IF($C$13=1,$AE$59,IF($C$13=2,$AF$59,IF($C$13=3,$AG$59,1)))</f>
        <v>#REF!</v>
      </c>
      <c r="AL176" s="1141" t="e">
        <f aca="false">((#REF!-$H$4)/1000)*$P60*(($C$8/70)^$Z$60)*IF($C$13=1,$AE$59,IF($C$13=2,$AF$59,IF($C$13=3,$AG$59,1)))</f>
        <v>#REF!</v>
      </c>
      <c r="AM176" s="1141" t="e">
        <f aca="false">((#REF!-$H$4)/1000)*$P60*(($C$8/70)^$Z$60)*IF($C$13=1,$AE$59,IF($C$13=2,$AF$59,IF($C$13=3,$AG$59,1)))</f>
        <v>#REF!</v>
      </c>
      <c r="AN176" s="1141" t="e">
        <f aca="false">((#REF!-$H$4)/1000)*$P60*(($C$8/70)^$Z$60)*IF($C$13=1,$AE$59,IF($C$13=2,$AF$59,IF($C$13=3,$AG$59,1)))</f>
        <v>#REF!</v>
      </c>
      <c r="AO176" s="1141" t="e">
        <f aca="false">((#REF!-$H$4)/1000)*$P60*(($C$8/70)^$Z$60)*IF($C$13=1,$AE$59,IF($C$13=2,$AF$59,IF($C$13=3,$AG$59,1)))</f>
        <v>#REF!</v>
      </c>
      <c r="AP176" s="1141" t="e">
        <f aca="false">((#REF!-$H$4)/1000)*$P60*(($C$8/70)^$Z$60)*IF($C$13=1,$AE$59,IF($C$13=2,$AF$59,IF($C$13=3,$AG$59,1)))</f>
        <v>#REF!</v>
      </c>
      <c r="AQ176" s="1141" t="e">
        <f aca="false">((#REF!-$H$4)/1000)*$P60*(($C$8/70)^$Z$60)*IF($C$13=1,$AE$59,IF($C$13=2,$AF$59,IF($C$13=3,$AG$59,1)))</f>
        <v>#REF!</v>
      </c>
      <c r="AR176" s="1141" t="e">
        <f aca="false">((#REF!-$H$4)/1000)*$P60*(($C$8/70)^$Z$60)*IF($C$13=1,$AE$59,IF($C$13=2,$AF$59,IF($C$13=3,$AG$59,1)))</f>
        <v>#REF!</v>
      </c>
      <c r="AS176" s="1141" t="e">
        <f aca="false">((#REF!-$H$4)/1000)*$P60*(($C$8/70)^$Z$60)*IF($C$13=1,$AE$59,IF($C$13=2,$AF$59,IF($C$13=3,$AG$59,1)))</f>
        <v>#REF!</v>
      </c>
      <c r="AT176" s="1141" t="e">
        <f aca="false">((#REF!-$H$4)/1000)*$P60*(($C$8/70)^$Z$60)*IF($C$13=1,$AE$59,IF($C$13=2,$AF$59,IF($C$13=3,$AG$59,1)))</f>
        <v>#REF!</v>
      </c>
      <c r="AU176" s="1141" t="e">
        <f aca="false">((#REF!-$H$4)/1000)*$P60*(($C$8/70)^$Z$60)*IF($C$13=1,$AE$59,IF($C$13=2,$AF$59,IF($C$13=3,$AG$59,1)))</f>
        <v>#REF!</v>
      </c>
      <c r="AV176" s="1141" t="e">
        <f aca="false">((#REF!-$H$4)/1000)*$P60*(($C$8/70)^$Z$60)*IF($C$13=1,$AE$59,IF($C$13=2,$AF$59,IF($C$13=3,$AG$59,1)))</f>
        <v>#REF!</v>
      </c>
      <c r="AW176" s="1141" t="e">
        <f aca="false">((#REF!-$H$4)/1000)*$P60*(($C$8/70)^$Z$60)*IF($C$13=1,$AE$59,IF($C$13=2,$AF$59,IF($C$13=3,$AG$59,1)))</f>
        <v>#REF!</v>
      </c>
      <c r="AX176" s="1141" t="e">
        <f aca="false">((#REF!-$H$4)/1000)*$P60*(($C$8/70)^$Z$60)*IF($C$13=1,$AE$59,IF($C$13=2,$AF$59,IF($C$13=3,$AG$59,1)))</f>
        <v>#REF!</v>
      </c>
      <c r="AY176" s="1141" t="e">
        <f aca="false">((#REF!-$H$4)/1000)*$P60*(($C$8/70)^$Z$60)*IF($C$13=1,$AE$59,IF($C$13=2,$AF$59,IF($C$13=3,$AG$59,1)))</f>
        <v>#REF!</v>
      </c>
      <c r="AZ176" s="1141" t="e">
        <f aca="false">((#REF!-$H$4)/1000)*$P60*(($C$8/70)^$Z$60)*IF($C$13=1,$AE$59,IF($C$13=2,$AF$59,IF($C$13=3,$AG$59,1)))</f>
        <v>#REF!</v>
      </c>
      <c r="BA176" s="1141" t="e">
        <f aca="false">((#REF!-$H$4)/1000)*$P60*(($C$8/70)^$Z$60)*IF($C$13=1,$AE$59,IF($C$13=2,$AF$59,IF($C$13=3,$AG$59,1)))</f>
        <v>#REF!</v>
      </c>
      <c r="BB176" s="1141" t="e">
        <f aca="false">((#REF!-$H$4)/1000)*$P60*(($C$8/70)^$Z$60)*IF($C$13=1,$AE$59,IF($C$13=2,$AF$59,IF($C$13=3,$AG$59,1)))</f>
        <v>#REF!</v>
      </c>
      <c r="BC176" s="1141" t="e">
        <f aca="false">((#REF!-$H$4)/1000)*$P60*(($C$8/70)^$Z$60)*IF($C$13=1,$AE$59,IF($C$13=2,$AF$59,IF($C$13=3,$AG$59,1)))</f>
        <v>#REF!</v>
      </c>
      <c r="BD176" s="1141" t="e">
        <f aca="false">((#REF!-$H$4)/1000)*$P60*(($C$8/70)^$Z$60)*IF($C$13=1,$AE$59,IF($C$13=2,$AF$59,IF($C$13=3,$AG$59,1)))</f>
        <v>#REF!</v>
      </c>
      <c r="BE176" s="1141" t="e">
        <f aca="false">((#REF!-$H$4)/1000)*$P60*(($C$8/70)^$Z$60)*IF($C$13=1,$AE$59,IF($C$13=2,$AF$59,IF($C$13=3,$AG$59,1)))</f>
        <v>#REF!</v>
      </c>
      <c r="BF176" s="1141" t="e">
        <f aca="false">((#REF!-$H$4)/1000)*$P60*(($C$8/70)^$Z$60)*IF($C$13=1,$AE$59,IF($C$13=2,$AF$59,IF($C$13=3,$AG$59,1)))</f>
        <v>#REF!</v>
      </c>
      <c r="BH176" s="683" t="e">
        <f aca="false">H183/H176</f>
        <v>#REF!</v>
      </c>
      <c r="BI176" s="683" t="e">
        <f aca="false">I183/I176</f>
        <v>#REF!</v>
      </c>
      <c r="BJ176" s="683" t="e">
        <f aca="false">J183/J176</f>
        <v>#REF!</v>
      </c>
      <c r="BK176" s="683" t="e">
        <f aca="false">K183/K176</f>
        <v>#REF!</v>
      </c>
      <c r="BL176" s="683" t="e">
        <f aca="false">L183/L176</f>
        <v>#REF!</v>
      </c>
      <c r="BM176" s="683" t="e">
        <f aca="false">M183/M176</f>
        <v>#REF!</v>
      </c>
      <c r="BN176" s="683" t="e">
        <f aca="false">N183/N176</f>
        <v>#REF!</v>
      </c>
      <c r="BO176" s="683" t="e">
        <f aca="false">O183/O176</f>
        <v>#REF!</v>
      </c>
      <c r="BP176" s="683" t="e">
        <f aca="false">P183/P176</f>
        <v>#REF!</v>
      </c>
      <c r="BQ176" s="683" t="e">
        <f aca="false">Q183/Q176</f>
        <v>#REF!</v>
      </c>
      <c r="BR176" s="683" t="e">
        <f aca="false">R183/R176</f>
        <v>#REF!</v>
      </c>
      <c r="BS176" s="683" t="e">
        <f aca="false">S183/S176</f>
        <v>#REF!</v>
      </c>
      <c r="BT176" s="683" t="e">
        <f aca="false">T183/T176</f>
        <v>#REF!</v>
      </c>
      <c r="BU176" s="683" t="e">
        <f aca="false">U183/U176</f>
        <v>#REF!</v>
      </c>
      <c r="BV176" s="683" t="e">
        <f aca="false">V183/V176</f>
        <v>#REF!</v>
      </c>
      <c r="BW176" s="683" t="e">
        <f aca="false">W183/W176</f>
        <v>#REF!</v>
      </c>
      <c r="BX176" s="683" t="e">
        <f aca="false">X183/X176</f>
        <v>#REF!</v>
      </c>
      <c r="BY176" s="683" t="e">
        <f aca="false">Y183/Y176</f>
        <v>#REF!</v>
      </c>
      <c r="BZ176" s="683" t="e">
        <f aca="false">Z183/Z176</f>
        <v>#REF!</v>
      </c>
      <c r="CA176" s="683" t="e">
        <f aca="false">AA183/AA176</f>
        <v>#REF!</v>
      </c>
      <c r="CB176" s="683" t="e">
        <f aca="false">AB183/AB176</f>
        <v>#REF!</v>
      </c>
      <c r="CC176" s="683" t="e">
        <f aca="false">AC183/AC176</f>
        <v>#REF!</v>
      </c>
      <c r="CD176" s="683" t="e">
        <f aca="false">AD183/AD176</f>
        <v>#REF!</v>
      </c>
      <c r="CE176" s="683" t="e">
        <f aca="false">AE183/AE176</f>
        <v>#REF!</v>
      </c>
      <c r="CF176" s="683" t="e">
        <f aca="false">AF183/AF176</f>
        <v>#REF!</v>
      </c>
      <c r="CG176" s="683" t="e">
        <f aca="false">AG183/AG176</f>
        <v>#REF!</v>
      </c>
      <c r="CH176" s="683" t="e">
        <f aca="false">AH183/AH176</f>
        <v>#REF!</v>
      </c>
      <c r="CI176" s="683" t="e">
        <f aca="false">AI183/AI176</f>
        <v>#REF!</v>
      </c>
      <c r="CJ176" s="683" t="e">
        <f aca="false">AJ183/AJ176</f>
        <v>#REF!</v>
      </c>
      <c r="CK176" s="683" t="e">
        <f aca="false">AK183/AK176</f>
        <v>#REF!</v>
      </c>
      <c r="CL176" s="683" t="e">
        <f aca="false">AL183/AL176</f>
        <v>#REF!</v>
      </c>
      <c r="CM176" s="683" t="e">
        <f aca="false">AM183/AM176</f>
        <v>#REF!</v>
      </c>
      <c r="CN176" s="683" t="e">
        <f aca="false">AN183/AN176</f>
        <v>#REF!</v>
      </c>
      <c r="CO176" s="683" t="e">
        <f aca="false">AO183/AO176</f>
        <v>#REF!</v>
      </c>
      <c r="CP176" s="683" t="e">
        <f aca="false">AP183/AP176</f>
        <v>#REF!</v>
      </c>
      <c r="CQ176" s="683" t="e">
        <f aca="false">AQ183/AQ176</f>
        <v>#REF!</v>
      </c>
      <c r="CR176" s="683" t="e">
        <f aca="false">AR183/AR176</f>
        <v>#REF!</v>
      </c>
      <c r="CS176" s="683" t="e">
        <f aca="false">AS183/AS176</f>
        <v>#REF!</v>
      </c>
      <c r="CT176" s="683" t="e">
        <f aca="false">AT183/AT176</f>
        <v>#REF!</v>
      </c>
      <c r="CU176" s="683" t="e">
        <f aca="false">AU183/AU176</f>
        <v>#REF!</v>
      </c>
      <c r="CV176" s="683" t="e">
        <f aca="false">AV183/AV176</f>
        <v>#REF!</v>
      </c>
      <c r="CW176" s="683" t="e">
        <f aca="false">AW183/AW176</f>
        <v>#REF!</v>
      </c>
      <c r="CX176" s="683" t="e">
        <f aca="false">AX183/AX176</f>
        <v>#REF!</v>
      </c>
      <c r="CY176" s="683" t="e">
        <f aca="false">AY183/AY176</f>
        <v>#REF!</v>
      </c>
      <c r="CZ176" s="683" t="e">
        <f aca="false">AZ183/AZ176</f>
        <v>#REF!</v>
      </c>
      <c r="DA176" s="683" t="e">
        <f aca="false">BA183/BA176</f>
        <v>#REF!</v>
      </c>
      <c r="DB176" s="683" t="e">
        <f aca="false">BB183/BB176</f>
        <v>#REF!</v>
      </c>
      <c r="DC176" s="683" t="e">
        <f aca="false">BC183/BC176</f>
        <v>#REF!</v>
      </c>
      <c r="DD176" s="683" t="e">
        <f aca="false">BD183/BD176</f>
        <v>#REF!</v>
      </c>
      <c r="DE176" s="683" t="e">
        <f aca="false">BE183/BE176</f>
        <v>#REF!</v>
      </c>
      <c r="DF176" s="683" t="e">
        <f aca="false">BF183/BF176</f>
        <v>#REF!</v>
      </c>
    </row>
    <row r="177" customFormat="false" ht="15.75" hidden="false" customHeight="false" outlineLevel="0" collapsed="false">
      <c r="A177" s="1"/>
      <c r="B177" s="749" t="s">
        <v>243</v>
      </c>
      <c r="C177" s="749"/>
      <c r="D177" s="1119" t="s">
        <v>244</v>
      </c>
      <c r="E177" s="1120" t="s">
        <v>237</v>
      </c>
      <c r="F177" s="1120" t="s">
        <v>124</v>
      </c>
      <c r="G177" s="1121" t="s">
        <v>245</v>
      </c>
      <c r="H177" s="749" t="s">
        <v>115</v>
      </c>
      <c r="I177" s="749"/>
      <c r="J177" s="749"/>
      <c r="K177" s="749"/>
      <c r="L177" s="749"/>
      <c r="M177" s="749"/>
      <c r="N177" s="749"/>
      <c r="O177" s="749"/>
      <c r="P177" s="749"/>
      <c r="Q177" s="749"/>
      <c r="R177" s="749"/>
      <c r="S177" s="749"/>
      <c r="T177" s="749"/>
      <c r="U177" s="749"/>
      <c r="V177" s="749"/>
      <c r="W177" s="749"/>
      <c r="X177" s="749"/>
      <c r="Y177" s="749"/>
      <c r="Z177" s="749"/>
      <c r="AA177" s="749"/>
      <c r="AB177" s="749"/>
      <c r="AC177" s="749"/>
      <c r="AD177" s="749"/>
      <c r="AE177" s="749"/>
      <c r="AF177" s="749"/>
      <c r="AG177" s="749"/>
      <c r="AH177" s="749"/>
      <c r="AI177" s="749"/>
      <c r="AJ177" s="749"/>
      <c r="AK177" s="749"/>
      <c r="AL177" s="749"/>
      <c r="AM177" s="749"/>
      <c r="AN177" s="749"/>
      <c r="AO177" s="749"/>
      <c r="AP177" s="749"/>
      <c r="AQ177" s="749"/>
      <c r="AR177" s="749"/>
      <c r="AS177" s="749"/>
      <c r="AT177" s="749"/>
      <c r="AU177" s="749"/>
      <c r="AV177" s="749"/>
      <c r="AW177" s="749"/>
      <c r="AX177" s="749"/>
      <c r="AY177" s="749"/>
      <c r="AZ177" s="749"/>
      <c r="BA177" s="749"/>
      <c r="BB177" s="749"/>
      <c r="BC177" s="749"/>
      <c r="BD177" s="749"/>
      <c r="BE177" s="749"/>
      <c r="BF177" s="749"/>
    </row>
    <row r="178" customFormat="false" ht="15.75" hidden="false" customHeight="false" outlineLevel="0" collapsed="false">
      <c r="A178" s="1"/>
      <c r="B178" s="749"/>
      <c r="C178" s="749"/>
      <c r="D178" s="1119"/>
      <c r="E178" s="1120"/>
      <c r="F178" s="1120"/>
      <c r="G178" s="1121"/>
      <c r="H178" s="751" t="n">
        <v>500</v>
      </c>
      <c r="I178" s="687" t="n">
        <v>550</v>
      </c>
      <c r="J178" s="1035" t="n">
        <v>600</v>
      </c>
      <c r="K178" s="1036" t="n">
        <v>650</v>
      </c>
      <c r="L178" s="1036" t="n">
        <v>700</v>
      </c>
      <c r="M178" s="1036" t="n">
        <v>750</v>
      </c>
      <c r="N178" s="1036" t="n">
        <v>800</v>
      </c>
      <c r="O178" s="1036" t="n">
        <v>850</v>
      </c>
      <c r="P178" s="1036" t="n">
        <v>900</v>
      </c>
      <c r="Q178" s="1036" t="n">
        <v>950</v>
      </c>
      <c r="R178" s="1036" t="n">
        <v>1000</v>
      </c>
      <c r="S178" s="1036" t="n">
        <v>1050</v>
      </c>
      <c r="T178" s="1036" t="n">
        <v>1100</v>
      </c>
      <c r="U178" s="1036" t="n">
        <v>1150</v>
      </c>
      <c r="V178" s="1036" t="n">
        <v>1200</v>
      </c>
      <c r="W178" s="1036" t="n">
        <v>1250</v>
      </c>
      <c r="X178" s="1036" t="n">
        <v>1300</v>
      </c>
      <c r="Y178" s="1036" t="n">
        <v>1350</v>
      </c>
      <c r="Z178" s="1036" t="n">
        <v>1400</v>
      </c>
      <c r="AA178" s="1036" t="n">
        <v>1450</v>
      </c>
      <c r="AB178" s="1036" t="n">
        <v>1500</v>
      </c>
      <c r="AC178" s="1036" t="n">
        <v>1550</v>
      </c>
      <c r="AD178" s="1036" t="n">
        <v>1600</v>
      </c>
      <c r="AE178" s="1036" t="n">
        <v>1650</v>
      </c>
      <c r="AF178" s="1036" t="n">
        <v>1700</v>
      </c>
      <c r="AG178" s="1036" t="n">
        <v>1750</v>
      </c>
      <c r="AH178" s="1036" t="n">
        <v>1800</v>
      </c>
      <c r="AI178" s="1036" t="n">
        <v>1850</v>
      </c>
      <c r="AJ178" s="1036" t="n">
        <v>1900</v>
      </c>
      <c r="AK178" s="1036" t="n">
        <v>1950</v>
      </c>
      <c r="AL178" s="1036" t="n">
        <v>2000</v>
      </c>
      <c r="AM178" s="1036" t="n">
        <v>2050</v>
      </c>
      <c r="AN178" s="1036" t="n">
        <v>2100</v>
      </c>
      <c r="AO178" s="1036" t="n">
        <v>2150</v>
      </c>
      <c r="AP178" s="1036" t="n">
        <v>2200</v>
      </c>
      <c r="AQ178" s="1036" t="n">
        <v>2250</v>
      </c>
      <c r="AR178" s="1036" t="n">
        <v>2300</v>
      </c>
      <c r="AS178" s="1036" t="n">
        <v>2350</v>
      </c>
      <c r="AT178" s="1036" t="n">
        <v>2400</v>
      </c>
      <c r="AU178" s="1036" t="n">
        <v>2450</v>
      </c>
      <c r="AV178" s="1036" t="n">
        <v>2500</v>
      </c>
      <c r="AW178" s="1036" t="n">
        <v>2550</v>
      </c>
      <c r="AX178" s="1036" t="n">
        <v>2600</v>
      </c>
      <c r="AY178" s="1036" t="n">
        <v>2650</v>
      </c>
      <c r="AZ178" s="1036" t="n">
        <v>2700</v>
      </c>
      <c r="BA178" s="1036" t="n">
        <v>2750</v>
      </c>
      <c r="BB178" s="1036" t="n">
        <v>2800</v>
      </c>
      <c r="BC178" s="1036" t="n">
        <v>2850</v>
      </c>
      <c r="BD178" s="1036" t="n">
        <v>2900</v>
      </c>
      <c r="BE178" s="1037" t="n">
        <v>2950</v>
      </c>
      <c r="BF178" s="1038" t="n">
        <v>3000</v>
      </c>
      <c r="BH178" s="991" t="n">
        <v>500</v>
      </c>
      <c r="BI178" s="749" t="n">
        <v>550</v>
      </c>
      <c r="BJ178" s="1039" t="n">
        <v>600</v>
      </c>
      <c r="BK178" s="1040" t="n">
        <v>650</v>
      </c>
      <c r="BL178" s="1040" t="n">
        <v>700</v>
      </c>
      <c r="BM178" s="1040" t="n">
        <v>750</v>
      </c>
      <c r="BN178" s="1040" t="n">
        <v>800</v>
      </c>
      <c r="BO178" s="1040" t="n">
        <v>850</v>
      </c>
      <c r="BP178" s="1040" t="n">
        <v>900</v>
      </c>
      <c r="BQ178" s="1040" t="n">
        <v>950</v>
      </c>
      <c r="BR178" s="1040" t="n">
        <v>1000</v>
      </c>
      <c r="BS178" s="1040" t="n">
        <v>1050</v>
      </c>
      <c r="BT178" s="1040" t="n">
        <v>1100</v>
      </c>
      <c r="BU178" s="1040" t="n">
        <v>1150</v>
      </c>
      <c r="BV178" s="1040" t="n">
        <v>1200</v>
      </c>
      <c r="BW178" s="1040" t="n">
        <v>1250</v>
      </c>
      <c r="BX178" s="1040" t="n">
        <v>1300</v>
      </c>
      <c r="BY178" s="1040" t="n">
        <v>1350</v>
      </c>
      <c r="BZ178" s="1040" t="n">
        <v>1400</v>
      </c>
      <c r="CA178" s="1040" t="n">
        <v>1450</v>
      </c>
      <c r="CB178" s="1040" t="n">
        <v>1500</v>
      </c>
      <c r="CC178" s="1040" t="n">
        <v>1550</v>
      </c>
      <c r="CD178" s="1040" t="n">
        <v>1600</v>
      </c>
      <c r="CE178" s="1040" t="n">
        <v>1650</v>
      </c>
      <c r="CF178" s="1040" t="n">
        <v>1700</v>
      </c>
      <c r="CG178" s="1040" t="n">
        <v>1750</v>
      </c>
      <c r="CH178" s="1040" t="n">
        <v>1800</v>
      </c>
      <c r="CI178" s="1040" t="n">
        <v>1850</v>
      </c>
      <c r="CJ178" s="1040" t="n">
        <v>1900</v>
      </c>
      <c r="CK178" s="1040" t="n">
        <v>1950</v>
      </c>
      <c r="CL178" s="1040" t="n">
        <v>2000</v>
      </c>
      <c r="CM178" s="1040" t="n">
        <v>2050</v>
      </c>
      <c r="CN178" s="1040" t="n">
        <v>2100</v>
      </c>
      <c r="CO178" s="1040" t="n">
        <v>2150</v>
      </c>
      <c r="CP178" s="1040" t="n">
        <v>2200</v>
      </c>
      <c r="CQ178" s="1040" t="n">
        <v>2250</v>
      </c>
      <c r="CR178" s="1040" t="n">
        <v>2300</v>
      </c>
      <c r="CS178" s="1040" t="n">
        <v>2350</v>
      </c>
      <c r="CT178" s="1040" t="n">
        <v>2400</v>
      </c>
      <c r="CU178" s="1040" t="n">
        <v>2450</v>
      </c>
      <c r="CV178" s="1040" t="n">
        <v>2500</v>
      </c>
      <c r="CW178" s="1040" t="n">
        <v>2550</v>
      </c>
      <c r="CX178" s="1040" t="n">
        <v>2600</v>
      </c>
      <c r="CY178" s="1040" t="n">
        <v>2650</v>
      </c>
      <c r="CZ178" s="1040" t="n">
        <v>2700</v>
      </c>
      <c r="DA178" s="1040" t="n">
        <v>2750</v>
      </c>
      <c r="DB178" s="1040" t="n">
        <v>2800</v>
      </c>
      <c r="DC178" s="1040" t="n">
        <v>2850</v>
      </c>
      <c r="DD178" s="1040" t="n">
        <v>2900</v>
      </c>
      <c r="DE178" s="1142" t="n">
        <v>2950</v>
      </c>
      <c r="DF178" s="1143" t="n">
        <v>3000</v>
      </c>
    </row>
    <row r="179" customFormat="false" ht="15.75" hidden="false" customHeight="false" outlineLevel="0" collapsed="false">
      <c r="B179" s="1105" t="s">
        <v>463</v>
      </c>
      <c r="C179" s="1105"/>
      <c r="D179" s="1144"/>
      <c r="E179" s="1144"/>
      <c r="F179" s="1144"/>
      <c r="G179" s="1145"/>
      <c r="H179" s="1146" t="n">
        <f aca="false">((H$178-$H$4)/1000)*$M98*(($C$8/70)^$W$98)*IF($C$13=1,$AE$98,IF($C$13=2,$AF$98,IF($C$13=3,$AG$98,1)))</f>
        <v>564.2385</v>
      </c>
      <c r="I179" s="1146" t="n">
        <f aca="false">((I$178-$H$4)/1000)*$M98*(($C$8/70)^$W$98)*IF($C$13=1,$AE$98,IF($C$13=2,$AF$98,IF($C$13=3,$AG$98,1)))</f>
        <v>752.318</v>
      </c>
      <c r="J179" s="1146"/>
      <c r="K179" s="1146"/>
      <c r="L179" s="1146" t="n">
        <f aca="false">((L$178-$H$4)/1000)*$M98*(($C$8/70)^$W$98)*IF($C$13=1,$AE$98,IF($C$13=2,$AF$98,IF($C$13=3,$AG$98,1)))</f>
        <v>1316.5565</v>
      </c>
      <c r="M179" s="1146" t="n">
        <f aca="false">((M$178-$H$4)/1000)*$M98*(($C$8/70)^$W$98)*IF($C$13=1,$AE$98,IF($C$13=2,$AF$98,IF($C$13=3,$AG$98,1)))</f>
        <v>1504.636</v>
      </c>
      <c r="N179" s="1146" t="n">
        <f aca="false">((N$178-$H$4)/1000)*$M98*(($C$8/70)^$W$98)*IF($C$13=1,$AE$98,IF($C$13=2,$AF$98,IF($C$13=3,$AG$98,1)))</f>
        <v>1692.7155</v>
      </c>
      <c r="O179" s="1146" t="n">
        <f aca="false">((O$178-$H$4)/1000)*$M98*(($C$8/70)^$W$98)*IF($C$13=1,$AE$98,IF($C$13=2,$AF$98,IF($C$13=3,$AG$98,1)))</f>
        <v>1880.795</v>
      </c>
      <c r="P179" s="1146" t="n">
        <f aca="false">((P$178-$H$4)/1000)*$M98*(($C$8/70)^$W$98)*IF($C$13=1,$AE$98,IF($C$13=2,$AF$98,IF($C$13=3,$AG$98,1)))</f>
        <v>2068.8745</v>
      </c>
      <c r="Q179" s="1146" t="n">
        <f aca="false">((Q$178-$H$4)/1000)*$M98*(($C$8/70)^$W$98)*IF($C$13=1,$AE$98,IF($C$13=2,$AF$98,IF($C$13=3,$AG$98,1)))</f>
        <v>2256.954</v>
      </c>
      <c r="R179" s="1146" t="n">
        <f aca="false">((R$178-$H$4)/1000)*$M98*(($C$8/70)^$W$98)*IF($C$13=1,$AE$98,IF($C$13=2,$AF$98,IF($C$13=3,$AG$98,1)))</f>
        <v>2445.0335</v>
      </c>
      <c r="S179" s="1146" t="n">
        <f aca="false">((S$178-$H$4)/1000)*$M98*(($C$8/70)^$W$98)*IF($C$13=1,$AE$98,IF($C$13=2,$AF$98,IF($C$13=3,$AG$98,1)))</f>
        <v>2633.113</v>
      </c>
      <c r="T179" s="1146" t="n">
        <f aca="false">((T$178-$H$4)/1000)*$M98*(($C$8/70)^$W$98)*IF($C$13=1,$AE$98,IF($C$13=2,$AF$98,IF($C$13=3,$AG$98,1)))</f>
        <v>2821.1925</v>
      </c>
      <c r="U179" s="1146" t="n">
        <f aca="false">((U$178-$H$4)/1000)*$M98*(($C$8/70)^$W$98)*IF($C$13=1,$AE$98,IF($C$13=2,$AF$98,IF($C$13=3,$AG$98,1)))</f>
        <v>3009.272</v>
      </c>
      <c r="V179" s="1146" t="n">
        <f aca="false">((V$178-$H$4)/1000)*$M98*(($C$8/70)^$W$98)*IF($C$13=1,$AE$98,IF($C$13=2,$AF$98,IF($C$13=3,$AG$98,1)))</f>
        <v>3197.3515</v>
      </c>
      <c r="W179" s="1146" t="n">
        <f aca="false">((W$178-$H$4)/1000)*$M98*(($C$8/70)^$W$98)*IF($C$13=1,$AE$98,IF($C$13=2,$AF$98,IF($C$13=3,$AG$98,1)))</f>
        <v>3385.431</v>
      </c>
      <c r="X179" s="1146" t="n">
        <f aca="false">((X$178-$H$4)/1000)*$M98*(($C$8/70)^$W$98)*IF($C$13=1,$AE$98,IF($C$13=2,$AF$98,IF($C$13=3,$AG$98,1)))</f>
        <v>3573.5105</v>
      </c>
      <c r="Y179" s="1146" t="n">
        <f aca="false">((Y$178-$H$4)/1000)*$M98*(($C$8/70)^$W$98)*IF($C$13=1,$AE$98,IF($C$13=2,$AF$98,IF($C$13=3,$AG$98,1)))</f>
        <v>3761.59</v>
      </c>
      <c r="Z179" s="1146" t="n">
        <f aca="false">((Z$178-$H$4)/1000)*$M98*(($C$8/70)^$W$98)*IF($C$13=1,$AE$98,IF($C$13=2,$AF$98,IF($C$13=3,$AG$98,1)))</f>
        <v>3949.6695</v>
      </c>
      <c r="AA179" s="1146" t="n">
        <f aca="false">((AA$178-$H$4)/1000)*$M98*(($C$8/70)^$W$98)*IF($C$13=1,$AE$98,IF($C$13=2,$AF$98,IF($C$13=3,$AG$98,1)))</f>
        <v>4137.749</v>
      </c>
      <c r="AB179" s="1146" t="n">
        <f aca="false">((AB$178-$H$4)/1000)*$M98*(($C$8/70)^$W$98)*IF($C$13=1,$AE$98,IF($C$13=2,$AF$98,IF($C$13=3,$AG$98,1)))</f>
        <v>4325.8285</v>
      </c>
      <c r="AC179" s="1146" t="n">
        <f aca="false">((AC$178-$H$4)/1000)*$M98*(($C$8/70)^$W$98)*IF($C$13=1,$AE$98,IF($C$13=2,$AF$98,IF($C$13=3,$AG$98,1)))</f>
        <v>4513.908</v>
      </c>
      <c r="AD179" s="1146" t="n">
        <f aca="false">((AD$178-$H$4)/1000)*$M98*(($C$8/70)^$W$98)*IF($C$13=1,$AE$98,IF($C$13=2,$AF$98,IF($C$13=3,$AG$98,1)))</f>
        <v>4701.9875</v>
      </c>
      <c r="AE179" s="1146" t="n">
        <f aca="false">((AE$178-$H$4)/1000)*$M98*(($C$8/70)^$W$98)*IF($C$13=1,$AE$98,IF($C$13=2,$AF$98,IF($C$13=3,$AG$98,1)))</f>
        <v>4890.067</v>
      </c>
      <c r="AF179" s="1146" t="n">
        <f aca="false">((AF$178-$H$4)/1000)*$M98*(($C$8/70)^$W$98)*IF($C$13=1,$AE$98,IF($C$13=2,$AF$98,IF($C$13=3,$AG$98,1)))</f>
        <v>5078.1465</v>
      </c>
      <c r="AG179" s="1146" t="n">
        <f aca="false">((AG$178-$H$4)/1000)*$M98*(($C$8/70)^$W$98)*IF($C$13=1,$AE$98,IF($C$13=2,$AF$98,IF($C$13=3,$AG$98,1)))</f>
        <v>5266.226</v>
      </c>
      <c r="AH179" s="1146" t="n">
        <f aca="false">((AH$178-$H$4)/1000)*$M98*(($C$8/70)^$W$98)*IF($C$13=1,$AE$98,IF($C$13=2,$AF$98,IF($C$13=3,$AG$98,1)))</f>
        <v>5454.3055</v>
      </c>
      <c r="AI179" s="1146" t="n">
        <f aca="false">((AI$178-$H$4)/1000)*$M98*(($C$8/70)^$W$98)*IF($C$13=1,$AE$98,IF($C$13=2,$AF$98,IF($C$13=3,$AG$98,1)))</f>
        <v>5642.385</v>
      </c>
      <c r="AJ179" s="1146" t="n">
        <f aca="false">((AJ$178-$H$4)/1000)*$M98*(($C$8/70)^$W$98)*IF($C$13=1,$AE$98,IF($C$13=2,$AF$98,IF($C$13=3,$AG$98,1)))</f>
        <v>5830.4645</v>
      </c>
      <c r="AK179" s="1146" t="n">
        <f aca="false">((AK$178-$H$4)/1000)*$M98*(($C$8/70)^$W$98)*IF($C$13=1,$AE$98,IF($C$13=2,$AF$98,IF($C$13=3,$AG$98,1)))</f>
        <v>6018.544</v>
      </c>
      <c r="AL179" s="1146" t="n">
        <f aca="false">((AL$178-$H$4)/1000)*$M98*(($C$8/70)^$W$98)*IF($C$13=1,$AE$98,IF($C$13=2,$AF$98,IF($C$13=3,$AG$98,1)))</f>
        <v>6206.6235</v>
      </c>
      <c r="AM179" s="1146" t="n">
        <f aca="false">((AM$178-$H$4)/1000)*$M98*(($C$8/70)^$W$98)*IF($C$13=1,$AE$98,IF($C$13=2,$AF$98,IF($C$13=3,$AG$98,1)))</f>
        <v>6394.703</v>
      </c>
      <c r="AN179" s="1146" t="n">
        <f aca="false">((AN$178-$H$4)/1000)*$M98*(($C$8/70)^$W$98)*IF($C$13=1,$AE$98,IF($C$13=2,$AF$98,IF($C$13=3,$AG$98,1)))</f>
        <v>6582.7825</v>
      </c>
      <c r="AO179" s="1146" t="n">
        <f aca="false">((AO$178-$H$4)/1000)*$M98*(($C$8/70)^$W$98)*IF($C$13=1,$AE$98,IF($C$13=2,$AF$98,IF($C$13=3,$AG$98,1)))</f>
        <v>6770.862</v>
      </c>
      <c r="AP179" s="1146" t="n">
        <f aca="false">((AP$178-$H$4)/1000)*$M98*(($C$8/70)^$W$98)*IF($C$13=1,$AE$98,IF($C$13=2,$AF$98,IF($C$13=3,$AG$98,1)))</f>
        <v>6958.9415</v>
      </c>
      <c r="AQ179" s="1146" t="n">
        <f aca="false">((AQ$178-$H$4)/1000)*$M98*(($C$8/70)^$W$98)*IF($C$13=1,$AE$98,IF($C$13=2,$AF$98,IF($C$13=3,$AG$98,1)))</f>
        <v>7147.021</v>
      </c>
      <c r="AR179" s="1146" t="n">
        <f aca="false">((AR$178-$H$4)/1000)*$M98*(($C$8/70)^$W$98)*IF($C$13=1,$AE$98,IF($C$13=2,$AF$98,IF($C$13=3,$AG$98,1)))</f>
        <v>7335.1005</v>
      </c>
      <c r="AS179" s="1146" t="n">
        <f aca="false">((AS$178-$H$4)/1000)*$M98*(($C$8/70)^$W$98)*IF($C$13=1,$AE$98,IF($C$13=2,$AF$98,IF($C$13=3,$AG$98,1)))</f>
        <v>7523.18</v>
      </c>
      <c r="AT179" s="1146" t="n">
        <f aca="false">((AT$178-$H$4)/1000)*$M98*(($C$8/70)^$W$98)*IF($C$13=1,$AE$98,IF($C$13=2,$AF$98,IF($C$13=3,$AG$98,1)))</f>
        <v>7711.2595</v>
      </c>
      <c r="AU179" s="1146" t="n">
        <f aca="false">((AU$178-$H$4)/1000)*$M98*(($C$8/70)^$W$98)*IF($C$13=1,$AE$98,IF($C$13=2,$AF$98,IF($C$13=3,$AG$98,1)))</f>
        <v>7899.339</v>
      </c>
      <c r="AV179" s="1146" t="n">
        <f aca="false">((AV$178-$H$4)/1000)*$M98*(($C$8/70)^$W$98)*IF($C$13=1,$AE$98,IF($C$13=2,$AF$98,IF($C$13=3,$AG$98,1)))</f>
        <v>8087.4185</v>
      </c>
      <c r="AW179" s="1146" t="n">
        <f aca="false">((AW$178-$H$4)/1000)*$M98*(($C$8/70)^$W$98)*IF($C$13=1,$AE$98,IF($C$13=2,$AF$98,IF($C$13=3,$AG$98,1)))</f>
        <v>8275.498</v>
      </c>
      <c r="AX179" s="1146" t="n">
        <f aca="false">((AX$178-$H$4)/1000)*$M98*(($C$8/70)^$W$98)*IF($C$13=1,$AE$98,IF($C$13=2,$AF$98,IF($C$13=3,$AG$98,1)))</f>
        <v>8463.5775</v>
      </c>
      <c r="AY179" s="1146" t="n">
        <f aca="false">((AY$178-$H$4)/1000)*$M98*(($C$8/70)^$W$98)*IF($C$13=1,$AE$98,IF($C$13=2,$AF$98,IF($C$13=3,$AG$98,1)))</f>
        <v>8651.657</v>
      </c>
      <c r="AZ179" s="1146" t="n">
        <f aca="false">((AZ$178-$H$4)/1000)*$M98*(($C$8/70)^$W$98)*IF($C$13=1,$AE$98,IF($C$13=2,$AF$98,IF($C$13=3,$AG$98,1)))</f>
        <v>8839.7365</v>
      </c>
      <c r="BA179" s="1146" t="n">
        <f aca="false">((BA$178-$H$4)/1000)*$M98*(($C$8/70)^$W$98)*IF($C$13=1,$AE$98,IF($C$13=2,$AF$98,IF($C$13=3,$AG$98,1)))</f>
        <v>9027.816</v>
      </c>
      <c r="BB179" s="1146" t="n">
        <f aca="false">((BB$178-$H$4)/1000)*$M98*(($C$8/70)^$W$98)*IF($C$13=1,$AE$98,IF($C$13=2,$AF$98,IF($C$13=3,$AG$98,1)))</f>
        <v>9215.8955</v>
      </c>
      <c r="BC179" s="1146" t="n">
        <f aca="false">((BC$178-$H$4)/1000)*$M98*(($C$8/70)^$W$98)*IF($C$13=1,$AE$98,IF($C$13=2,$AF$98,IF($C$13=3,$AG$98,1)))</f>
        <v>9403.975</v>
      </c>
      <c r="BD179" s="1146" t="n">
        <f aca="false">((BD$178-$H$4)/1000)*$M98*(($C$8/70)^$W$98)*IF($C$13=1,$AE$98,IF($C$13=2,$AF$98,IF($C$13=3,$AG$98,1)))</f>
        <v>9592.0545</v>
      </c>
      <c r="BE179" s="1146" t="n">
        <f aca="false">((BE$178-$H$4)/1000)*$M98*(($C$8/70)^$W$98)*IF($C$13=1,$AE$98,IF($C$13=2,$AF$98,IF($C$13=3,$AG$98,1)))</f>
        <v>9780.134</v>
      </c>
      <c r="BF179" s="1147" t="n">
        <f aca="false">((BF$178-$H$4)/1000)*$M98*(($C$8/70)^$W$98)*IF($C$13=1,$AE$98,IF($C$13=2,$AF$98,IF($C$13=3,$AG$98,1)))</f>
        <v>9968.2135</v>
      </c>
      <c r="BG179" s="1148" t="n">
        <f aca="false">((BG$178-$H$4)/1000)*$M98*(($C$8/70)^$W$98)*IF($C$13=1,$AE$98,IF($C$13=2,$AF$98,IF($C$13=3,$AG$98,1)))</f>
        <v>-1316.5565</v>
      </c>
      <c r="BH179" s="600" t="n">
        <f aca="false">((BH$178-$H$4)/1000)*$M98*(($C$8/70)^$W$98)*IF($C$13=1,$AE$98,IF($C$13=2,$AF$98,IF($C$13=3,$AG$98,1)))</f>
        <v>564.2385</v>
      </c>
      <c r="BI179" s="600" t="n">
        <f aca="false">((BI$178-$H$4)/1000)*$M98*(($C$8/70)^$W$98)*IF($C$13=1,$AE$98,IF($C$13=2,$AF$98,IF($C$13=3,$AG$98,1)))</f>
        <v>752.318</v>
      </c>
      <c r="BJ179" s="600" t="n">
        <f aca="false">((BJ$178-$H$4)/1000)*$M98*(($C$8/70)^$W$98)*IF($C$13=1,$AE$98,IF($C$13=2,$AF$98,IF($C$13=3,$AG$98,1)))</f>
        <v>940.3975</v>
      </c>
      <c r="BK179" s="600" t="n">
        <f aca="false">((BK$178-$H$4)/1000)*$M98*(($C$8/70)^$W$98)*IF($C$13=1,$AE$98,IF($C$13=2,$AF$98,IF($C$13=3,$AG$98,1)))</f>
        <v>1128.477</v>
      </c>
      <c r="BL179" s="600" t="n">
        <f aca="false">((BL$178-$H$4)/1000)*$M98*(($C$8/70)^$W$98)*IF($C$13=1,$AE$98,IF($C$13=2,$AF$98,IF($C$13=3,$AG$98,1)))</f>
        <v>1316.5565</v>
      </c>
      <c r="BM179" s="600" t="n">
        <f aca="false">((BM$178-$H$4)/1000)*$M98*(($C$8/70)^$W$98)*IF($C$13=1,$AE$98,IF($C$13=2,$AF$98,IF($C$13=3,$AG$98,1)))</f>
        <v>1504.636</v>
      </c>
      <c r="BN179" s="600" t="n">
        <f aca="false">((BN$178-$H$4)/1000)*$M98*(($C$8/70)^$W$98)*IF($C$13=1,$AE$98,IF($C$13=2,$AF$98,IF($C$13=3,$AG$98,1)))</f>
        <v>1692.7155</v>
      </c>
      <c r="BO179" s="600" t="n">
        <f aca="false">((BO$178-$H$4)/1000)*$M98*(($C$8/70)^$W$98)*IF($C$13=1,$AE$98,IF($C$13=2,$AF$98,IF($C$13=3,$AG$98,1)))</f>
        <v>1880.795</v>
      </c>
      <c r="BP179" s="600" t="n">
        <f aca="false">((BP$178-$H$4)/1000)*$M98*(($C$8/70)^$W$98)*IF($C$13=1,$AE$98,IF($C$13=2,$AF$98,IF($C$13=3,$AG$98,1)))</f>
        <v>2068.8745</v>
      </c>
      <c r="BQ179" s="600" t="n">
        <f aca="false">((BQ$178-$H$4)/1000)*$M98*(($C$8/70)^$W$98)*IF($C$13=1,$AE$98,IF($C$13=2,$AF$98,IF($C$13=3,$AG$98,1)))</f>
        <v>2256.954</v>
      </c>
      <c r="BR179" s="600" t="n">
        <f aca="false">((BR$178-$H$4)/1000)*$M98*(($C$8/70)^$W$98)*IF($C$13=1,$AE$98,IF($C$13=2,$AF$98,IF($C$13=3,$AG$98,1)))</f>
        <v>2445.0335</v>
      </c>
      <c r="BS179" s="600" t="n">
        <f aca="false">((BS$178-$H$4)/1000)*$M98*(($C$8/70)^$W$98)*IF($C$13=1,$AE$98,IF($C$13=2,$AF$98,IF($C$13=3,$AG$98,1)))</f>
        <v>2633.113</v>
      </c>
      <c r="BT179" s="600" t="n">
        <f aca="false">((BT$178-$H$4)/1000)*$M98*(($C$8/70)^$W$98)*IF($C$13=1,$AE$98,IF($C$13=2,$AF$98,IF($C$13=3,$AG$98,1)))</f>
        <v>2821.1925</v>
      </c>
      <c r="BU179" s="600" t="n">
        <f aca="false">((BU$178-$H$4)/1000)*$M98*(($C$8/70)^$W$98)*IF($C$13=1,$AE$98,IF($C$13=2,$AF$98,IF($C$13=3,$AG$98,1)))</f>
        <v>3009.272</v>
      </c>
      <c r="BV179" s="600" t="n">
        <f aca="false">((BV$178-$H$4)/1000)*$M98*(($C$8/70)^$W$98)*IF($C$13=1,$AE$98,IF($C$13=2,$AF$98,IF($C$13=3,$AG$98,1)))</f>
        <v>3197.3515</v>
      </c>
      <c r="BW179" s="600" t="n">
        <f aca="false">((BW$178-$H$4)/1000)*$M98*(($C$8/70)^$W$98)*IF($C$13=1,$AE$98,IF($C$13=2,$AF$98,IF($C$13=3,$AG$98,1)))</f>
        <v>3385.431</v>
      </c>
      <c r="BX179" s="600" t="n">
        <f aca="false">((BX$178-$H$4)/1000)*$M98*(($C$8/70)^$W$98)*IF($C$13=1,$AE$98,IF($C$13=2,$AF$98,IF($C$13=3,$AG$98,1)))</f>
        <v>3573.5105</v>
      </c>
      <c r="BY179" s="600" t="n">
        <f aca="false">((BY$178-$H$4)/1000)*$M98*(($C$8/70)^$W$98)*IF($C$13=1,$AE$98,IF($C$13=2,$AF$98,IF($C$13=3,$AG$98,1)))</f>
        <v>3761.59</v>
      </c>
      <c r="BZ179" s="600" t="n">
        <f aca="false">((BZ$178-$H$4)/1000)*$M98*(($C$8/70)^$W$98)*IF($C$13=1,$AE$98,IF($C$13=2,$AF$98,IF($C$13=3,$AG$98,1)))</f>
        <v>3949.6695</v>
      </c>
      <c r="CA179" s="600" t="n">
        <f aca="false">((CA$178-$H$4)/1000)*$M98*(($C$8/70)^$W$98)*IF($C$13=1,$AE$98,IF($C$13=2,$AF$98,IF($C$13=3,$AG$98,1)))</f>
        <v>4137.749</v>
      </c>
      <c r="CB179" s="600" t="n">
        <f aca="false">((CB$178-$H$4)/1000)*$M98*(($C$8/70)^$W$98)*IF($C$13=1,$AE$98,IF($C$13=2,$AF$98,IF($C$13=3,$AG$98,1)))</f>
        <v>4325.8285</v>
      </c>
      <c r="CC179" s="600" t="n">
        <f aca="false">((CC$178-$H$4)/1000)*$M98*(($C$8/70)^$W$98)*IF($C$13=1,$AE$98,IF($C$13=2,$AF$98,IF($C$13=3,$AG$98,1)))</f>
        <v>4513.908</v>
      </c>
      <c r="CD179" s="600" t="n">
        <f aca="false">((CD$178-$H$4)/1000)*$M98*(($C$8/70)^$W$98)*IF($C$13=1,$AE$98,IF($C$13=2,$AF$98,IF($C$13=3,$AG$98,1)))</f>
        <v>4701.9875</v>
      </c>
      <c r="CE179" s="600" t="n">
        <f aca="false">((CE$178-$H$4)/1000)*$M98*(($C$8/70)^$W$98)*IF($C$13=1,$AE$98,IF($C$13=2,$AF$98,IF($C$13=3,$AG$98,1)))</f>
        <v>4890.067</v>
      </c>
      <c r="CF179" s="600" t="n">
        <f aca="false">((CF$178-$H$4)/1000)*$M98*(($C$8/70)^$W$98)*IF($C$13=1,$AE$98,IF($C$13=2,$AF$98,IF($C$13=3,$AG$98,1)))</f>
        <v>5078.1465</v>
      </c>
      <c r="CG179" s="600" t="n">
        <f aca="false">((CG$178-$H$4)/1000)*$M98*(($C$8/70)^$W$98)*IF($C$13=1,$AE$98,IF($C$13=2,$AF$98,IF($C$13=3,$AG$98,1)))</f>
        <v>5266.226</v>
      </c>
      <c r="CH179" s="600" t="n">
        <f aca="false">((CH$178-$H$4)/1000)*$M98*(($C$8/70)^$W$98)*IF($C$13=1,$AE$98,IF($C$13=2,$AF$98,IF($C$13=3,$AG$98,1)))</f>
        <v>5454.3055</v>
      </c>
      <c r="CI179" s="600" t="n">
        <f aca="false">((CI$178-$H$4)/1000)*$M98*(($C$8/70)^$W$98)*IF($C$13=1,$AE$98,IF($C$13=2,$AF$98,IF($C$13=3,$AG$98,1)))</f>
        <v>5642.385</v>
      </c>
      <c r="CJ179" s="600" t="n">
        <f aca="false">((CJ$178-$H$4)/1000)*$M98*(($C$8/70)^$W$98)*IF($C$13=1,$AE$98,IF($C$13=2,$AF$98,IF($C$13=3,$AG$98,1)))</f>
        <v>5830.4645</v>
      </c>
      <c r="CK179" s="600" t="n">
        <f aca="false">((CK$178-$H$4)/1000)*$M98*(($C$8/70)^$W$98)*IF($C$13=1,$AE$98,IF($C$13=2,$AF$98,IF($C$13=3,$AG$98,1)))</f>
        <v>6018.544</v>
      </c>
      <c r="CL179" s="600" t="n">
        <f aca="false">((CL$178-$H$4)/1000)*$M98*(($C$8/70)^$W$98)*IF($C$13=1,$AE$98,IF($C$13=2,$AF$98,IF($C$13=3,$AG$98,1)))</f>
        <v>6206.6235</v>
      </c>
      <c r="CM179" s="600" t="n">
        <f aca="false">((CM$178-$H$4)/1000)*$M98*(($C$8/70)^$W$98)*IF($C$13=1,$AE$98,IF($C$13=2,$AF$98,IF($C$13=3,$AG$98,1)))</f>
        <v>6394.703</v>
      </c>
      <c r="CN179" s="600" t="n">
        <f aca="false">((CN$178-$H$4)/1000)*$M98*(($C$8/70)^$W$98)*IF($C$13=1,$AE$98,IF($C$13=2,$AF$98,IF($C$13=3,$AG$98,1)))</f>
        <v>6582.7825</v>
      </c>
      <c r="CO179" s="600" t="n">
        <f aca="false">((CO$178-$H$4)/1000)*$M98*(($C$8/70)^$W$98)*IF($C$13=1,$AE$98,IF($C$13=2,$AF$98,IF($C$13=3,$AG$98,1)))</f>
        <v>6770.862</v>
      </c>
      <c r="CP179" s="600" t="n">
        <f aca="false">((CP$178-$H$4)/1000)*$M98*(($C$8/70)^$W$98)*IF($C$13=1,$AE$98,IF($C$13=2,$AF$98,IF($C$13=3,$AG$98,1)))</f>
        <v>6958.9415</v>
      </c>
      <c r="CQ179" s="600" t="n">
        <f aca="false">((CQ$178-$H$4)/1000)*$M98*(($C$8/70)^$W$98)*IF($C$13=1,$AE$98,IF($C$13=2,$AF$98,IF($C$13=3,$AG$98,1)))</f>
        <v>7147.021</v>
      </c>
      <c r="CR179" s="600" t="n">
        <f aca="false">((CR$178-$H$4)/1000)*$M98*(($C$8/70)^$W$98)*IF($C$13=1,$AE$98,IF($C$13=2,$AF$98,IF($C$13=3,$AG$98,1)))</f>
        <v>7335.1005</v>
      </c>
      <c r="CS179" s="600" t="n">
        <f aca="false">((CS$178-$H$4)/1000)*$M98*(($C$8/70)^$W$98)*IF($C$13=1,$AE$98,IF($C$13=2,$AF$98,IF($C$13=3,$AG$98,1)))</f>
        <v>7523.18</v>
      </c>
      <c r="CT179" s="600" t="n">
        <f aca="false">((CT$178-$H$4)/1000)*$M98*(($C$8/70)^$W$98)*IF($C$13=1,$AE$98,IF($C$13=2,$AF$98,IF($C$13=3,$AG$98,1)))</f>
        <v>7711.2595</v>
      </c>
      <c r="CU179" s="600" t="n">
        <f aca="false">((CU$178-$H$4)/1000)*$M98*(($C$8/70)^$W$98)*IF($C$13=1,$AE$98,IF($C$13=2,$AF$98,IF($C$13=3,$AG$98,1)))</f>
        <v>7899.339</v>
      </c>
      <c r="CV179" s="600" t="n">
        <f aca="false">((CV$178-$H$4)/1000)*$M98*(($C$8/70)^$W$98)*IF($C$13=1,$AE$98,IF($C$13=2,$AF$98,IF($C$13=3,$AG$98,1)))</f>
        <v>8087.4185</v>
      </c>
      <c r="CW179" s="600" t="n">
        <f aca="false">((CW$178-$H$4)/1000)*$M98*(($C$8/70)^$W$98)*IF($C$13=1,$AE$98,IF($C$13=2,$AF$98,IF($C$13=3,$AG$98,1)))</f>
        <v>8275.498</v>
      </c>
      <c r="CX179" s="600" t="n">
        <f aca="false">((CX$178-$H$4)/1000)*$M98*(($C$8/70)^$W$98)*IF($C$13=1,$AE$98,IF($C$13=2,$AF$98,IF($C$13=3,$AG$98,1)))</f>
        <v>8463.5775</v>
      </c>
      <c r="CY179" s="600" t="n">
        <f aca="false">((CY$178-$H$4)/1000)*$M98*(($C$8/70)^$W$98)*IF($C$13=1,$AE$98,IF($C$13=2,$AF$98,IF($C$13=3,$AG$98,1)))</f>
        <v>8651.657</v>
      </c>
      <c r="CZ179" s="600" t="n">
        <f aca="false">((CZ$178-$H$4)/1000)*$M98*(($C$8/70)^$W$98)*IF($C$13=1,$AE$98,IF($C$13=2,$AF$98,IF($C$13=3,$AG$98,1)))</f>
        <v>8839.7365</v>
      </c>
      <c r="DA179" s="600" t="n">
        <f aca="false">((DA$178-$H$4)/1000)*$M98*(($C$8/70)^$W$98)*IF($C$13=1,$AE$98,IF($C$13=2,$AF$98,IF($C$13=3,$AG$98,1)))</f>
        <v>9027.816</v>
      </c>
      <c r="DB179" s="600" t="n">
        <f aca="false">((DB$178-$H$4)/1000)*$M98*(($C$8/70)^$W$98)*IF($C$13=1,$AE$98,IF($C$13=2,$AF$98,IF($C$13=3,$AG$98,1)))</f>
        <v>9215.8955</v>
      </c>
      <c r="DC179" s="600" t="n">
        <f aca="false">((DC$178-$H$4)/1000)*$M98*(($C$8/70)^$W$98)*IF($C$13=1,$AE$98,IF($C$13=2,$AF$98,IF($C$13=3,$AG$98,1)))</f>
        <v>9403.975</v>
      </c>
      <c r="DD179" s="600" t="n">
        <f aca="false">((DD$178-$H$4)/1000)*$M98*(($C$8/70)^$W$98)*IF($C$13=1,$AE$98,IF($C$13=2,$AF$98,IF($C$13=3,$AG$98,1)))</f>
        <v>9592.0545</v>
      </c>
      <c r="DE179" s="600" t="n">
        <f aca="false">((DE$178-$H$4)/1000)*$M98*(($C$8/70)^$W$98)*IF($C$13=1,$AE$98,IF($C$13=2,$AF$98,IF($C$13=3,$AG$98,1)))</f>
        <v>9780.134</v>
      </c>
      <c r="DF179" s="600" t="n">
        <f aca="false">((DF$178-$H$4)/1000)*$M98*(($C$8/70)^$W$98)*IF($C$13=1,$AE$98,IF($C$13=2,$AF$98,IF($C$13=3,$AG$98,1)))</f>
        <v>9968.2135</v>
      </c>
    </row>
    <row r="180" customFormat="false" ht="15.75" hidden="false" customHeight="false" outlineLevel="0" collapsed="false">
      <c r="B180" s="1111" t="s">
        <v>464</v>
      </c>
      <c r="C180" s="1111"/>
      <c r="D180" s="1149"/>
      <c r="E180" s="1149"/>
      <c r="F180" s="1149"/>
      <c r="G180" s="1150"/>
      <c r="H180" s="1151" t="n">
        <f aca="false">((H$178-$H$4)/1000)*$O98*(($C$8/70)^$Y$98)*IF($C$13=1,$AE$98,IF($C$13=2,$AF$98,IF($C$13=3,$AG$98,1)))</f>
        <v>643.43895</v>
      </c>
      <c r="I180" s="1151" t="n">
        <f aca="false">((I$178-$H$4)/1000)*$O98*(($C$8/70)^$Y$98)*IF($C$13=1,$AE$98,IF($C$13=2,$AF$98,IF($C$13=3,$AG$98,1)))</f>
        <v>857.9186</v>
      </c>
      <c r="J180" s="1151"/>
      <c r="K180" s="1151"/>
      <c r="L180" s="1151" t="n">
        <f aca="false">((L$178-$H$4)/1000)*$O98*(($C$8/70)^$Y$98)*IF($C$13=1,$AE$98,IF($C$13=2,$AF$98,IF($C$13=3,$AG$98,1)))</f>
        <v>1501.35755</v>
      </c>
      <c r="M180" s="1151" t="n">
        <f aca="false">((M$178-$H$4)/1000)*$O98*(($C$8/70)^$Y$98)*IF($C$13=1,$AE$98,IF($C$13=2,$AF$98,IF($C$13=3,$AG$98,1)))</f>
        <v>1715.8372</v>
      </c>
      <c r="N180" s="1151" t="n">
        <f aca="false">((N$178-$H$4)/1000)*$O98*(($C$8/70)^$Y$98)*IF($C$13=1,$AE$98,IF($C$13=2,$AF$98,IF($C$13=3,$AG$98,1)))</f>
        <v>1930.31685</v>
      </c>
      <c r="O180" s="1151" t="n">
        <f aca="false">((O$178-$H$4)/1000)*$O98*(($C$8/70)^$Y$98)*IF($C$13=1,$AE$98,IF($C$13=2,$AF$98,IF($C$13=3,$AG$98,1)))</f>
        <v>2144.7965</v>
      </c>
      <c r="P180" s="1151" t="n">
        <f aca="false">((P$178-$H$4)/1000)*$O98*(($C$8/70)^$Y$98)*IF($C$13=1,$AE$98,IF($C$13=2,$AF$98,IF($C$13=3,$AG$98,1)))</f>
        <v>2359.27615</v>
      </c>
      <c r="Q180" s="1151" t="n">
        <f aca="false">((Q$178-$H$4)/1000)*$O98*(($C$8/70)^$Y$98)*IF($C$13=1,$AE$98,IF($C$13=2,$AF$98,IF($C$13=3,$AG$98,1)))</f>
        <v>2573.7558</v>
      </c>
      <c r="R180" s="1151" t="n">
        <f aca="false">((R$178-$H$4)/1000)*$O98*(($C$8/70)^$Y$98)*IF($C$13=1,$AE$98,IF($C$13=2,$AF$98,IF($C$13=3,$AG$98,1)))</f>
        <v>2788.23545</v>
      </c>
      <c r="S180" s="1151" t="n">
        <f aca="false">((S$178-$H$4)/1000)*$O98*(($C$8/70)^$Y$98)*IF($C$13=1,$AE$98,IF($C$13=2,$AF$98,IF($C$13=3,$AG$98,1)))</f>
        <v>3002.7151</v>
      </c>
      <c r="T180" s="1151" t="n">
        <f aca="false">((T$178-$H$4)/1000)*$O98*(($C$8/70)^$Y$98)*IF($C$13=1,$AE$98,IF($C$13=2,$AF$98,IF($C$13=3,$AG$98,1)))</f>
        <v>3217.19475</v>
      </c>
      <c r="U180" s="1151" t="n">
        <f aca="false">((U$178-$H$4)/1000)*$O98*(($C$8/70)^$Y$98)*IF($C$13=1,$AE$98,IF($C$13=2,$AF$98,IF($C$13=3,$AG$98,1)))</f>
        <v>3431.6744</v>
      </c>
      <c r="V180" s="1151" t="n">
        <f aca="false">((V$178-$H$4)/1000)*$O98*(($C$8/70)^$Y$98)*IF($C$13=1,$AE$98,IF($C$13=2,$AF$98,IF($C$13=3,$AG$98,1)))</f>
        <v>3646.15405</v>
      </c>
      <c r="W180" s="1151" t="n">
        <f aca="false">((W$178-$H$4)/1000)*$O98*(($C$8/70)^$Y$98)*IF($C$13=1,$AE$98,IF($C$13=2,$AF$98,IF($C$13=3,$AG$98,1)))</f>
        <v>3860.6337</v>
      </c>
      <c r="X180" s="1151" t="n">
        <f aca="false">((X$178-$H$4)/1000)*$O98*(($C$8/70)^$Y$98)*IF($C$13=1,$AE$98,IF($C$13=2,$AF$98,IF($C$13=3,$AG$98,1)))</f>
        <v>4075.11335</v>
      </c>
      <c r="Y180" s="1151" t="n">
        <f aca="false">((Y$178-$H$4)/1000)*$O98*(($C$8/70)^$Y$98)*IF($C$13=1,$AE$98,IF($C$13=2,$AF$98,IF($C$13=3,$AG$98,1)))</f>
        <v>4289.593</v>
      </c>
      <c r="Z180" s="1151" t="n">
        <f aca="false">((Z$178-$H$4)/1000)*$O98*(($C$8/70)^$Y$98)*IF($C$13=1,$AE$98,IF($C$13=2,$AF$98,IF($C$13=3,$AG$98,1)))</f>
        <v>4504.07265</v>
      </c>
      <c r="AA180" s="1151" t="n">
        <f aca="false">((AA$178-$H$4)/1000)*$O98*(($C$8/70)^$Y$98)*IF($C$13=1,$AE$98,IF($C$13=2,$AF$98,IF($C$13=3,$AG$98,1)))</f>
        <v>4718.5523</v>
      </c>
      <c r="AB180" s="1151" t="n">
        <f aca="false">((AB$178-$H$4)/1000)*$O98*(($C$8/70)^$Y$98)*IF($C$13=1,$AE$98,IF($C$13=2,$AF$98,IF($C$13=3,$AG$98,1)))</f>
        <v>4933.03195</v>
      </c>
      <c r="AC180" s="1151" t="n">
        <f aca="false">((AC$178-$H$4)/1000)*$O98*(($C$8/70)^$Y$98)*IF($C$13=1,$AE$98,IF($C$13=2,$AF$98,IF($C$13=3,$AG$98,1)))</f>
        <v>5147.5116</v>
      </c>
      <c r="AD180" s="1151" t="n">
        <f aca="false">((AD$178-$H$4)/1000)*$O98*(($C$8/70)^$Y$98)*IF($C$13=1,$AE$98,IF($C$13=2,$AF$98,IF($C$13=3,$AG$98,1)))</f>
        <v>5361.99125</v>
      </c>
      <c r="AE180" s="1151" t="n">
        <f aca="false">((AE$178-$H$4)/1000)*$O98*(($C$8/70)^$Y$98)*IF($C$13=1,$AE$98,IF($C$13=2,$AF$98,IF($C$13=3,$AG$98,1)))</f>
        <v>5576.4709</v>
      </c>
      <c r="AF180" s="1151" t="n">
        <f aca="false">((AF$178-$H$4)/1000)*$O98*(($C$8/70)^$Y$98)*IF($C$13=1,$AE$98,IF($C$13=2,$AF$98,IF($C$13=3,$AG$98,1)))</f>
        <v>5790.95055</v>
      </c>
      <c r="AG180" s="1151" t="n">
        <f aca="false">((AG$178-$H$4)/1000)*$O98*(($C$8/70)^$Y$98)*IF($C$13=1,$AE$98,IF($C$13=2,$AF$98,IF($C$13=3,$AG$98,1)))</f>
        <v>6005.4302</v>
      </c>
      <c r="AH180" s="1151" t="n">
        <f aca="false">((AH$178-$H$4)/1000)*$O98*(($C$8/70)^$Y$98)*IF($C$13=1,$AE$98,IF($C$13=2,$AF$98,IF($C$13=3,$AG$98,1)))</f>
        <v>6219.90985</v>
      </c>
      <c r="AI180" s="1151" t="n">
        <f aca="false">((AI$178-$H$4)/1000)*$O98*(($C$8/70)^$Y$98)*IF($C$13=1,$AE$98,IF($C$13=2,$AF$98,IF($C$13=3,$AG$98,1)))</f>
        <v>6434.3895</v>
      </c>
      <c r="AJ180" s="1151" t="n">
        <f aca="false">((AJ$178-$H$4)/1000)*$O98*(($C$8/70)^$Y$98)*IF($C$13=1,$AE$98,IF($C$13=2,$AF$98,IF($C$13=3,$AG$98,1)))</f>
        <v>6648.86915</v>
      </c>
      <c r="AK180" s="1151" t="n">
        <f aca="false">((AK$178-$H$4)/1000)*$O98*(($C$8/70)^$Y$98)*IF($C$13=1,$AE$98,IF($C$13=2,$AF$98,IF($C$13=3,$AG$98,1)))</f>
        <v>6863.3488</v>
      </c>
      <c r="AL180" s="1151" t="n">
        <f aca="false">((AL$178-$H$4)/1000)*$O98*(($C$8/70)^$Y$98)*IF($C$13=1,$AE$98,IF($C$13=2,$AF$98,IF($C$13=3,$AG$98,1)))</f>
        <v>7077.82845</v>
      </c>
      <c r="AM180" s="1151" t="n">
        <f aca="false">((AM$178-$H$4)/1000)*$O98*(($C$8/70)^$Y$98)*IF($C$13=1,$AE$98,IF($C$13=2,$AF$98,IF($C$13=3,$AG$98,1)))</f>
        <v>7292.3081</v>
      </c>
      <c r="AN180" s="1151" t="n">
        <f aca="false">((AN$178-$H$4)/1000)*$O98*(($C$8/70)^$Y$98)*IF($C$13=1,$AE$98,IF($C$13=2,$AF$98,IF($C$13=3,$AG$98,1)))</f>
        <v>7506.78775</v>
      </c>
      <c r="AO180" s="1151" t="n">
        <f aca="false">((AO$178-$H$4)/1000)*$O98*(($C$8/70)^$Y$98)*IF($C$13=1,$AE$98,IF($C$13=2,$AF$98,IF($C$13=3,$AG$98,1)))</f>
        <v>7721.2674</v>
      </c>
      <c r="AP180" s="1151" t="n">
        <f aca="false">((AP$178-$H$4)/1000)*$O98*(($C$8/70)^$Y$98)*IF($C$13=1,$AE$98,IF($C$13=2,$AF$98,IF($C$13=3,$AG$98,1)))</f>
        <v>7935.74705</v>
      </c>
      <c r="AQ180" s="1151" t="n">
        <f aca="false">((AQ$178-$H$4)/1000)*$O98*(($C$8/70)^$Y$98)*IF($C$13=1,$AE$98,IF($C$13=2,$AF$98,IF($C$13=3,$AG$98,1)))</f>
        <v>8150.2267</v>
      </c>
      <c r="AR180" s="1151" t="n">
        <f aca="false">((AR$178-$H$4)/1000)*$O98*(($C$8/70)^$Y$98)*IF($C$13=1,$AE$98,IF($C$13=2,$AF$98,IF($C$13=3,$AG$98,1)))</f>
        <v>8364.70635</v>
      </c>
      <c r="AS180" s="1151" t="n">
        <f aca="false">((AS$178-$H$4)/1000)*$O98*(($C$8/70)^$Y$98)*IF($C$13=1,$AE$98,IF($C$13=2,$AF$98,IF($C$13=3,$AG$98,1)))</f>
        <v>8579.186</v>
      </c>
      <c r="AT180" s="1151" t="n">
        <f aca="false">((AT$178-$H$4)/1000)*$O98*(($C$8/70)^$Y$98)*IF($C$13=1,$AE$98,IF($C$13=2,$AF$98,IF($C$13=3,$AG$98,1)))</f>
        <v>8793.66565</v>
      </c>
      <c r="AU180" s="1151" t="n">
        <f aca="false">((AU$178-$H$4)/1000)*$O98*(($C$8/70)^$Y$98)*IF($C$13=1,$AE$98,IF($C$13=2,$AF$98,IF($C$13=3,$AG$98,1)))</f>
        <v>9008.1453</v>
      </c>
      <c r="AV180" s="1151" t="n">
        <f aca="false">((AV$178-$H$4)/1000)*$O98*(($C$8/70)^$Y$98)*IF($C$13=1,$AE$98,IF($C$13=2,$AF$98,IF($C$13=3,$AG$98,1)))</f>
        <v>9222.62495</v>
      </c>
      <c r="AW180" s="1151" t="n">
        <f aca="false">((AW$178-$H$4)/1000)*$O98*(($C$8/70)^$Y$98)*IF($C$13=1,$AE$98,IF($C$13=2,$AF$98,IF($C$13=3,$AG$98,1)))</f>
        <v>9437.1046</v>
      </c>
      <c r="AX180" s="1151" t="n">
        <f aca="false">((AX$178-$H$4)/1000)*$O98*(($C$8/70)^$Y$98)*IF($C$13=1,$AE$98,IF($C$13=2,$AF$98,IF($C$13=3,$AG$98,1)))</f>
        <v>9651.58425</v>
      </c>
      <c r="AY180" s="1151" t="n">
        <f aca="false">((AY$178-$H$4)/1000)*$O98*(($C$8/70)^$Y$98)*IF($C$13=1,$AE$98,IF($C$13=2,$AF$98,IF($C$13=3,$AG$98,1)))</f>
        <v>9866.0639</v>
      </c>
      <c r="AZ180" s="1151" t="n">
        <f aca="false">((AZ$178-$H$4)/1000)*$O98*(($C$8/70)^$Y$98)*IF($C$13=1,$AE$98,IF($C$13=2,$AF$98,IF($C$13=3,$AG$98,1)))</f>
        <v>10080.54355</v>
      </c>
      <c r="BA180" s="1151" t="n">
        <f aca="false">((BA$178-$H$4)/1000)*$O98*(($C$8/70)^$Y$98)*IF($C$13=1,$AE$98,IF($C$13=2,$AF$98,IF($C$13=3,$AG$98,1)))</f>
        <v>10295.0232</v>
      </c>
      <c r="BB180" s="1151" t="n">
        <f aca="false">((BB$178-$H$4)/1000)*$O98*(($C$8/70)^$Y$98)*IF($C$13=1,$AE$98,IF($C$13=2,$AF$98,IF($C$13=3,$AG$98,1)))</f>
        <v>10509.50285</v>
      </c>
      <c r="BC180" s="1151" t="n">
        <f aca="false">((BC$178-$H$4)/1000)*$O98*(($C$8/70)^$Y$98)*IF($C$13=1,$AE$98,IF($C$13=2,$AF$98,IF($C$13=3,$AG$98,1)))</f>
        <v>10723.9825</v>
      </c>
      <c r="BD180" s="1151" t="n">
        <f aca="false">((BD$178-$H$4)/1000)*$O98*(($C$8/70)^$Y$98)*IF($C$13=1,$AE$98,IF($C$13=2,$AF$98,IF($C$13=3,$AG$98,1)))</f>
        <v>10938.46215</v>
      </c>
      <c r="BE180" s="1151" t="n">
        <f aca="false">((BE$178-$H$4)/1000)*$O98*(($C$8/70)^$Y$98)*IF($C$13=1,$AE$98,IF($C$13=2,$AF$98,IF($C$13=3,$AG$98,1)))</f>
        <v>11152.9418</v>
      </c>
      <c r="BF180" s="1152" t="n">
        <f aca="false">((BF$178-$H$4)/1000)*$O98*(($C$8/70)^$Y$98)*IF($C$13=1,$AE$98,IF($C$13=2,$AF$98,IF($C$13=3,$AG$98,1)))</f>
        <v>11367.42145</v>
      </c>
      <c r="BG180" s="1148" t="n">
        <f aca="false">((BG$178-$H$4)/1000)*$O98*(($C$8/70)^$Y$98)*IF($C$13=1,$AE$98,IF($C$13=2,$AF$98,IF($C$13=3,$AG$98,1)))</f>
        <v>-1501.35755</v>
      </c>
      <c r="BH180" s="600" t="n">
        <f aca="false">((BH$178-$H$4)/1000)*$O98*(($C$8/70)^$Y$98)*IF($C$13=1,$AE$98,IF($C$13=2,$AF$98,IF($C$13=3,$AG$98,1)))</f>
        <v>643.43895</v>
      </c>
      <c r="BI180" s="600" t="n">
        <f aca="false">((BI$178-$H$4)/1000)*$O98*(($C$8/70)^$Y$98)*IF($C$13=1,$AE$98,IF($C$13=2,$AF$98,IF($C$13=3,$AG$98,1)))</f>
        <v>857.9186</v>
      </c>
      <c r="BJ180" s="600" t="n">
        <f aca="false">((BJ$178-$H$4)/1000)*$O98*(($C$8/70)^$Y$98)*IF($C$13=1,$AE$98,IF($C$13=2,$AF$98,IF($C$13=3,$AG$98,1)))</f>
        <v>1072.39825</v>
      </c>
      <c r="BK180" s="600" t="n">
        <f aca="false">((BK$178-$H$4)/1000)*$O98*(($C$8/70)^$Y$98)*IF($C$13=1,$AE$98,IF($C$13=2,$AF$98,IF($C$13=3,$AG$98,1)))</f>
        <v>1286.8779</v>
      </c>
      <c r="BL180" s="600" t="n">
        <f aca="false">((BL$178-$H$4)/1000)*$O98*(($C$8/70)^$Y$98)*IF($C$13=1,$AE$98,IF($C$13=2,$AF$98,IF($C$13=3,$AG$98,1)))</f>
        <v>1501.35755</v>
      </c>
      <c r="BM180" s="600" t="n">
        <f aca="false">((BM$178-$H$4)/1000)*$O98*(($C$8/70)^$Y$98)*IF($C$13=1,$AE$98,IF($C$13=2,$AF$98,IF($C$13=3,$AG$98,1)))</f>
        <v>1715.8372</v>
      </c>
      <c r="BN180" s="600" t="n">
        <f aca="false">((BN$178-$H$4)/1000)*$O98*(($C$8/70)^$Y$98)*IF($C$13=1,$AE$98,IF($C$13=2,$AF$98,IF($C$13=3,$AG$98,1)))</f>
        <v>1930.31685</v>
      </c>
      <c r="BO180" s="600" t="n">
        <f aca="false">((BO$178-$H$4)/1000)*$O98*(($C$8/70)^$Y$98)*IF($C$13=1,$AE$98,IF($C$13=2,$AF$98,IF($C$13=3,$AG$98,1)))</f>
        <v>2144.7965</v>
      </c>
      <c r="BP180" s="600" t="n">
        <f aca="false">((BP$178-$H$4)/1000)*$O98*(($C$8/70)^$Y$98)*IF($C$13=1,$AE$98,IF($C$13=2,$AF$98,IF($C$13=3,$AG$98,1)))</f>
        <v>2359.27615</v>
      </c>
      <c r="BQ180" s="600" t="n">
        <f aca="false">((BQ$178-$H$4)/1000)*$O98*(($C$8/70)^$Y$98)*IF($C$13=1,$AE$98,IF($C$13=2,$AF$98,IF($C$13=3,$AG$98,1)))</f>
        <v>2573.7558</v>
      </c>
      <c r="BR180" s="600" t="n">
        <f aca="false">((BR$178-$H$4)/1000)*$O98*(($C$8/70)^$Y$98)*IF($C$13=1,$AE$98,IF($C$13=2,$AF$98,IF($C$13=3,$AG$98,1)))</f>
        <v>2788.23545</v>
      </c>
      <c r="BS180" s="600" t="n">
        <f aca="false">((BS$178-$H$4)/1000)*$O98*(($C$8/70)^$Y$98)*IF($C$13=1,$AE$98,IF($C$13=2,$AF$98,IF($C$13=3,$AG$98,1)))</f>
        <v>3002.7151</v>
      </c>
      <c r="BT180" s="600" t="n">
        <f aca="false">((BT$178-$H$4)/1000)*$O98*(($C$8/70)^$Y$98)*IF($C$13=1,$AE$98,IF($C$13=2,$AF$98,IF($C$13=3,$AG$98,1)))</f>
        <v>3217.19475</v>
      </c>
      <c r="BU180" s="600" t="n">
        <f aca="false">((BU$178-$H$4)/1000)*$O98*(($C$8/70)^$Y$98)*IF($C$13=1,$AE$98,IF($C$13=2,$AF$98,IF($C$13=3,$AG$98,1)))</f>
        <v>3431.6744</v>
      </c>
      <c r="BV180" s="600" t="n">
        <f aca="false">((BV$178-$H$4)/1000)*$O98*(($C$8/70)^$Y$98)*IF($C$13=1,$AE$98,IF($C$13=2,$AF$98,IF($C$13=3,$AG$98,1)))</f>
        <v>3646.15405</v>
      </c>
      <c r="BW180" s="600" t="n">
        <f aca="false">((BW$178-$H$4)/1000)*$O98*(($C$8/70)^$Y$98)*IF($C$13=1,$AE$98,IF($C$13=2,$AF$98,IF($C$13=3,$AG$98,1)))</f>
        <v>3860.6337</v>
      </c>
      <c r="BX180" s="600" t="n">
        <f aca="false">((BX$178-$H$4)/1000)*$O98*(($C$8/70)^$Y$98)*IF($C$13=1,$AE$98,IF($C$13=2,$AF$98,IF($C$13=3,$AG$98,1)))</f>
        <v>4075.11335</v>
      </c>
      <c r="BY180" s="600" t="n">
        <f aca="false">((BY$178-$H$4)/1000)*$O98*(($C$8/70)^$Y$98)*IF($C$13=1,$AE$98,IF($C$13=2,$AF$98,IF($C$13=3,$AG$98,1)))</f>
        <v>4289.593</v>
      </c>
      <c r="BZ180" s="600" t="n">
        <f aca="false">((BZ$178-$H$4)/1000)*$O98*(($C$8/70)^$Y$98)*IF($C$13=1,$AE$98,IF($C$13=2,$AF$98,IF($C$13=3,$AG$98,1)))</f>
        <v>4504.07265</v>
      </c>
      <c r="CA180" s="600" t="n">
        <f aca="false">((CA$178-$H$4)/1000)*$O98*(($C$8/70)^$Y$98)*IF($C$13=1,$AE$98,IF($C$13=2,$AF$98,IF($C$13=3,$AG$98,1)))</f>
        <v>4718.5523</v>
      </c>
      <c r="CB180" s="600" t="n">
        <f aca="false">((CB$178-$H$4)/1000)*$O98*(($C$8/70)^$Y$98)*IF($C$13=1,$AE$98,IF($C$13=2,$AF$98,IF($C$13=3,$AG$98,1)))</f>
        <v>4933.03195</v>
      </c>
      <c r="CC180" s="600" t="n">
        <f aca="false">((CC$178-$H$4)/1000)*$O98*(($C$8/70)^$Y$98)*IF($C$13=1,$AE$98,IF($C$13=2,$AF$98,IF($C$13=3,$AG$98,1)))</f>
        <v>5147.5116</v>
      </c>
      <c r="CD180" s="600" t="n">
        <f aca="false">((CD$178-$H$4)/1000)*$O98*(($C$8/70)^$Y$98)*IF($C$13=1,$AE$98,IF($C$13=2,$AF$98,IF($C$13=3,$AG$98,1)))</f>
        <v>5361.99125</v>
      </c>
      <c r="CE180" s="600" t="n">
        <f aca="false">((CE$178-$H$4)/1000)*$O98*(($C$8/70)^$Y$98)*IF($C$13=1,$AE$98,IF($C$13=2,$AF$98,IF($C$13=3,$AG$98,1)))</f>
        <v>5576.4709</v>
      </c>
      <c r="CF180" s="600" t="n">
        <f aca="false">((CF$178-$H$4)/1000)*$O98*(($C$8/70)^$Y$98)*IF($C$13=1,$AE$98,IF($C$13=2,$AF$98,IF($C$13=3,$AG$98,1)))</f>
        <v>5790.95055</v>
      </c>
      <c r="CG180" s="600" t="n">
        <f aca="false">((CG$178-$H$4)/1000)*$O98*(($C$8/70)^$Y$98)*IF($C$13=1,$AE$98,IF($C$13=2,$AF$98,IF($C$13=3,$AG$98,1)))</f>
        <v>6005.4302</v>
      </c>
      <c r="CH180" s="600" t="n">
        <f aca="false">((CH$178-$H$4)/1000)*$O98*(($C$8/70)^$Y$98)*IF($C$13=1,$AE$98,IF($C$13=2,$AF$98,IF($C$13=3,$AG$98,1)))</f>
        <v>6219.90985</v>
      </c>
      <c r="CI180" s="600" t="n">
        <f aca="false">((CI$178-$H$4)/1000)*$O98*(($C$8/70)^$Y$98)*IF($C$13=1,$AE$98,IF($C$13=2,$AF$98,IF($C$13=3,$AG$98,1)))</f>
        <v>6434.3895</v>
      </c>
      <c r="CJ180" s="600" t="n">
        <f aca="false">((CJ$178-$H$4)/1000)*$O98*(($C$8/70)^$Y$98)*IF($C$13=1,$AE$98,IF($C$13=2,$AF$98,IF($C$13=3,$AG$98,1)))</f>
        <v>6648.86915</v>
      </c>
      <c r="CK180" s="600" t="n">
        <f aca="false">((CK$178-$H$4)/1000)*$O98*(($C$8/70)^$Y$98)*IF($C$13=1,$AE$98,IF($C$13=2,$AF$98,IF($C$13=3,$AG$98,1)))</f>
        <v>6863.3488</v>
      </c>
      <c r="CL180" s="600" t="n">
        <f aca="false">((CL$178-$H$4)/1000)*$O98*(($C$8/70)^$Y$98)*IF($C$13=1,$AE$98,IF($C$13=2,$AF$98,IF($C$13=3,$AG$98,1)))</f>
        <v>7077.82845</v>
      </c>
      <c r="CM180" s="600" t="n">
        <f aca="false">((CM$178-$H$4)/1000)*$O98*(($C$8/70)^$Y$98)*IF($C$13=1,$AE$98,IF($C$13=2,$AF$98,IF($C$13=3,$AG$98,1)))</f>
        <v>7292.3081</v>
      </c>
      <c r="CN180" s="600" t="n">
        <f aca="false">((CN$178-$H$4)/1000)*$O98*(($C$8/70)^$Y$98)*IF($C$13=1,$AE$98,IF($C$13=2,$AF$98,IF($C$13=3,$AG$98,1)))</f>
        <v>7506.78775</v>
      </c>
      <c r="CO180" s="600" t="n">
        <f aca="false">((CO$178-$H$4)/1000)*$O98*(($C$8/70)^$Y$98)*IF($C$13=1,$AE$98,IF($C$13=2,$AF$98,IF($C$13=3,$AG$98,1)))</f>
        <v>7721.2674</v>
      </c>
      <c r="CP180" s="600" t="n">
        <f aca="false">((CP$178-$H$4)/1000)*$O98*(($C$8/70)^$Y$98)*IF($C$13=1,$AE$98,IF($C$13=2,$AF$98,IF($C$13=3,$AG$98,1)))</f>
        <v>7935.74705</v>
      </c>
      <c r="CQ180" s="600" t="n">
        <f aca="false">((CQ$178-$H$4)/1000)*$O98*(($C$8/70)^$Y$98)*IF($C$13=1,$AE$98,IF($C$13=2,$AF$98,IF($C$13=3,$AG$98,1)))</f>
        <v>8150.2267</v>
      </c>
      <c r="CR180" s="600" t="n">
        <f aca="false">((CR$178-$H$4)/1000)*$O98*(($C$8/70)^$Y$98)*IF($C$13=1,$AE$98,IF($C$13=2,$AF$98,IF($C$13=3,$AG$98,1)))</f>
        <v>8364.70635</v>
      </c>
      <c r="CS180" s="600" t="n">
        <f aca="false">((CS$178-$H$4)/1000)*$O98*(($C$8/70)^$Y$98)*IF($C$13=1,$AE$98,IF($C$13=2,$AF$98,IF($C$13=3,$AG$98,1)))</f>
        <v>8579.186</v>
      </c>
      <c r="CT180" s="600" t="n">
        <f aca="false">((CT$178-$H$4)/1000)*$O98*(($C$8/70)^$Y$98)*IF($C$13=1,$AE$98,IF($C$13=2,$AF$98,IF($C$13=3,$AG$98,1)))</f>
        <v>8793.66565</v>
      </c>
      <c r="CU180" s="600" t="n">
        <f aca="false">((CU$178-$H$4)/1000)*$O98*(($C$8/70)^$Y$98)*IF($C$13=1,$AE$98,IF($C$13=2,$AF$98,IF($C$13=3,$AG$98,1)))</f>
        <v>9008.1453</v>
      </c>
      <c r="CV180" s="600" t="n">
        <f aca="false">((CV$178-$H$4)/1000)*$O98*(($C$8/70)^$Y$98)*IF($C$13=1,$AE$98,IF($C$13=2,$AF$98,IF($C$13=3,$AG$98,1)))</f>
        <v>9222.62495</v>
      </c>
      <c r="CW180" s="600" t="n">
        <f aca="false">((CW$178-$H$4)/1000)*$O98*(($C$8/70)^$Y$98)*IF($C$13=1,$AE$98,IF($C$13=2,$AF$98,IF($C$13=3,$AG$98,1)))</f>
        <v>9437.1046</v>
      </c>
      <c r="CX180" s="600" t="n">
        <f aca="false">((CX$178-$H$4)/1000)*$O98*(($C$8/70)^$Y$98)*IF($C$13=1,$AE$98,IF($C$13=2,$AF$98,IF($C$13=3,$AG$98,1)))</f>
        <v>9651.58425</v>
      </c>
      <c r="CY180" s="600" t="n">
        <f aca="false">((CY$178-$H$4)/1000)*$O98*(($C$8/70)^$Y$98)*IF($C$13=1,$AE$98,IF($C$13=2,$AF$98,IF($C$13=3,$AG$98,1)))</f>
        <v>9866.0639</v>
      </c>
      <c r="CZ180" s="600" t="n">
        <f aca="false">((CZ$178-$H$4)/1000)*$O98*(($C$8/70)^$Y$98)*IF($C$13=1,$AE$98,IF($C$13=2,$AF$98,IF($C$13=3,$AG$98,1)))</f>
        <v>10080.54355</v>
      </c>
      <c r="DA180" s="600" t="n">
        <f aca="false">((DA$178-$H$4)/1000)*$O98*(($C$8/70)^$Y$98)*IF($C$13=1,$AE$98,IF($C$13=2,$AF$98,IF($C$13=3,$AG$98,1)))</f>
        <v>10295.0232</v>
      </c>
      <c r="DB180" s="600" t="n">
        <f aca="false">((DB$178-$H$4)/1000)*$O98*(($C$8/70)^$Y$98)*IF($C$13=1,$AE$98,IF($C$13=2,$AF$98,IF($C$13=3,$AG$98,1)))</f>
        <v>10509.50285</v>
      </c>
      <c r="DC180" s="600" t="n">
        <f aca="false">((DC$178-$H$4)/1000)*$O98*(($C$8/70)^$Y$98)*IF($C$13=1,$AE$98,IF($C$13=2,$AF$98,IF($C$13=3,$AG$98,1)))</f>
        <v>10723.9825</v>
      </c>
      <c r="DD180" s="600" t="n">
        <f aca="false">((DD$178-$H$4)/1000)*$O98*(($C$8/70)^$Y$98)*IF($C$13=1,$AE$98,IF($C$13=2,$AF$98,IF($C$13=3,$AG$98,1)))</f>
        <v>10938.46215</v>
      </c>
      <c r="DE180" s="600" t="n">
        <f aca="false">((DE$178-$H$4)/1000)*$O98*(($C$8/70)^$Y$98)*IF($C$13=1,$AE$98,IF($C$13=2,$AF$98,IF($C$13=3,$AG$98,1)))</f>
        <v>11152.9418</v>
      </c>
      <c r="DF180" s="600" t="n">
        <f aca="false">((DF$178-$H$4)/1000)*$O98*(($C$8/70)^$Y$98)*IF($C$13=1,$AE$98,IF($C$13=2,$AF$98,IF($C$13=3,$AG$98,1)))</f>
        <v>11367.42145</v>
      </c>
    </row>
    <row r="181" customFormat="false" ht="15.75" hidden="false" customHeight="false" outlineLevel="0" collapsed="false">
      <c r="B181" s="1153"/>
      <c r="C181" s="1153"/>
      <c r="D181" s="1153"/>
      <c r="E181" s="1153"/>
      <c r="F181" s="1153"/>
      <c r="G181" s="1153"/>
      <c r="H181" s="1154"/>
      <c r="I181" s="1154"/>
      <c r="J181" s="1154"/>
      <c r="K181" s="1154"/>
      <c r="L181" s="1154"/>
      <c r="M181" s="1154"/>
      <c r="N181" s="1154"/>
      <c r="O181" s="1154"/>
      <c r="P181" s="1154"/>
      <c r="Q181" s="1154"/>
      <c r="R181" s="1154"/>
      <c r="S181" s="1154"/>
      <c r="T181" s="1154"/>
      <c r="U181" s="1154"/>
      <c r="V181" s="1154"/>
      <c r="W181" s="1154"/>
      <c r="X181" s="1154"/>
      <c r="Y181" s="1154"/>
      <c r="Z181" s="1154"/>
      <c r="AA181" s="1154"/>
      <c r="AB181" s="1154"/>
      <c r="AC181" s="1154"/>
      <c r="AD181" s="1154"/>
      <c r="AE181" s="1154"/>
      <c r="AF181" s="1154"/>
      <c r="AG181" s="1154"/>
      <c r="AH181" s="1154"/>
      <c r="AI181" s="1154"/>
      <c r="AJ181" s="1154"/>
      <c r="AK181" s="1154"/>
      <c r="AL181" s="1154"/>
      <c r="AM181" s="1154"/>
      <c r="AN181" s="1154"/>
      <c r="AO181" s="1154"/>
      <c r="AP181" s="1154"/>
      <c r="AQ181" s="1154"/>
      <c r="AR181" s="1154"/>
      <c r="AS181" s="1154"/>
      <c r="AT181" s="1154"/>
      <c r="AU181" s="1154"/>
      <c r="AV181" s="1154"/>
      <c r="AW181" s="1154"/>
      <c r="AX181" s="1154"/>
      <c r="AY181" s="1154"/>
      <c r="AZ181" s="1154"/>
      <c r="BA181" s="1154"/>
      <c r="BB181" s="1154"/>
      <c r="BC181" s="1154"/>
      <c r="BD181" s="1154"/>
      <c r="BE181" s="1154"/>
      <c r="BF181" s="1154"/>
    </row>
    <row r="182" customFormat="false" ht="15.75" hidden="false" customHeight="false" outlineLevel="0" collapsed="false">
      <c r="B182" s="1118" t="s">
        <v>243</v>
      </c>
      <c r="C182" s="1118"/>
      <c r="D182" s="1155"/>
      <c r="E182" s="1155"/>
      <c r="F182" s="1155"/>
      <c r="G182" s="1155"/>
      <c r="H182" s="1122" t="s">
        <v>115</v>
      </c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122"/>
      <c r="V182" s="1122"/>
      <c r="W182" s="1122"/>
      <c r="X182" s="1122"/>
      <c r="Y182" s="1122"/>
      <c r="Z182" s="1122"/>
      <c r="AA182" s="1122"/>
      <c r="AB182" s="1122"/>
      <c r="AC182" s="1122"/>
      <c r="AD182" s="1122"/>
      <c r="AE182" s="1122"/>
      <c r="AF182" s="1122"/>
      <c r="AG182" s="1122"/>
      <c r="AH182" s="1122"/>
      <c r="AI182" s="1122"/>
      <c r="AJ182" s="1122"/>
      <c r="AK182" s="1122"/>
      <c r="AL182" s="1122"/>
      <c r="AM182" s="1122"/>
      <c r="AN182" s="1122"/>
      <c r="AO182" s="1122"/>
      <c r="AP182" s="1122"/>
      <c r="AQ182" s="1122"/>
      <c r="AR182" s="1122"/>
      <c r="AS182" s="1122"/>
      <c r="AT182" s="1122"/>
      <c r="AU182" s="1122"/>
      <c r="AV182" s="1122"/>
      <c r="AW182" s="1122"/>
      <c r="AX182" s="1122"/>
      <c r="AY182" s="1122"/>
      <c r="AZ182" s="1122"/>
      <c r="BA182" s="1122"/>
      <c r="BB182" s="1122"/>
      <c r="BC182" s="1122"/>
      <c r="BD182" s="1122"/>
      <c r="BE182" s="1122"/>
      <c r="BF182" s="1122"/>
    </row>
    <row r="183" customFormat="false" ht="15.75" hidden="false" customHeight="false" outlineLevel="0" collapsed="false">
      <c r="B183" s="1118"/>
      <c r="C183" s="1118"/>
      <c r="D183" s="1156"/>
      <c r="E183" s="1156"/>
      <c r="F183" s="1156"/>
      <c r="G183" s="1156"/>
      <c r="H183" s="1123" t="n">
        <v>500</v>
      </c>
      <c r="I183" s="1124" t="n">
        <v>550</v>
      </c>
      <c r="J183" s="1125" t="n">
        <v>600</v>
      </c>
      <c r="K183" s="1126" t="n">
        <v>650</v>
      </c>
      <c r="L183" s="1126" t="n">
        <v>700</v>
      </c>
      <c r="M183" s="1126" t="n">
        <v>750</v>
      </c>
      <c r="N183" s="1126" t="n">
        <v>800</v>
      </c>
      <c r="O183" s="1126" t="n">
        <v>850</v>
      </c>
      <c r="P183" s="1126" t="n">
        <v>900</v>
      </c>
      <c r="Q183" s="1126" t="n">
        <v>950</v>
      </c>
      <c r="R183" s="1126" t="n">
        <v>1000</v>
      </c>
      <c r="S183" s="1126" t="n">
        <v>1050</v>
      </c>
      <c r="T183" s="1126" t="n">
        <v>1100</v>
      </c>
      <c r="U183" s="1126" t="n">
        <v>1150</v>
      </c>
      <c r="V183" s="1126" t="n">
        <v>1200</v>
      </c>
      <c r="W183" s="1126" t="n">
        <v>1250</v>
      </c>
      <c r="X183" s="1126" t="n">
        <v>1300</v>
      </c>
      <c r="Y183" s="1126" t="n">
        <v>1350</v>
      </c>
      <c r="Z183" s="1126" t="n">
        <v>1400</v>
      </c>
      <c r="AA183" s="1126" t="n">
        <v>1450</v>
      </c>
      <c r="AB183" s="1126" t="n">
        <v>1500</v>
      </c>
      <c r="AC183" s="1126" t="n">
        <v>1550</v>
      </c>
      <c r="AD183" s="1126" t="n">
        <v>1600</v>
      </c>
      <c r="AE183" s="1126" t="n">
        <v>1650</v>
      </c>
      <c r="AF183" s="1126" t="n">
        <v>1700</v>
      </c>
      <c r="AG183" s="1126" t="n">
        <v>1750</v>
      </c>
      <c r="AH183" s="1126" t="n">
        <v>1800</v>
      </c>
      <c r="AI183" s="1126" t="n">
        <v>1850</v>
      </c>
      <c r="AJ183" s="1126" t="n">
        <v>1900</v>
      </c>
      <c r="AK183" s="1126" t="n">
        <v>1950</v>
      </c>
      <c r="AL183" s="1126" t="n">
        <v>2000</v>
      </c>
      <c r="AM183" s="1126" t="n">
        <v>2050</v>
      </c>
      <c r="AN183" s="1126" t="n">
        <v>2100</v>
      </c>
      <c r="AO183" s="1126" t="n">
        <v>2150</v>
      </c>
      <c r="AP183" s="1126" t="n">
        <v>2200</v>
      </c>
      <c r="AQ183" s="1126" t="n">
        <v>2250</v>
      </c>
      <c r="AR183" s="1126" t="n">
        <v>2300</v>
      </c>
      <c r="AS183" s="1126" t="n">
        <v>2350</v>
      </c>
      <c r="AT183" s="1126" t="n">
        <v>2400</v>
      </c>
      <c r="AU183" s="1126" t="n">
        <v>2450</v>
      </c>
      <c r="AV183" s="1126" t="n">
        <v>2500</v>
      </c>
      <c r="AW183" s="1126" t="n">
        <v>2550</v>
      </c>
      <c r="AX183" s="1126" t="n">
        <v>2600</v>
      </c>
      <c r="AY183" s="1126" t="n">
        <v>2650</v>
      </c>
      <c r="AZ183" s="1126" t="n">
        <v>2700</v>
      </c>
      <c r="BA183" s="1126" t="n">
        <v>2750</v>
      </c>
      <c r="BB183" s="1126" t="n">
        <v>2800</v>
      </c>
      <c r="BC183" s="1126" t="n">
        <v>2850</v>
      </c>
      <c r="BD183" s="1126" t="n">
        <v>2900</v>
      </c>
      <c r="BE183" s="1127" t="n">
        <v>2950</v>
      </c>
      <c r="BF183" s="1128" t="n">
        <v>3000</v>
      </c>
    </row>
    <row r="184" customFormat="false" ht="15.75" hidden="false" customHeight="false" outlineLevel="0" collapsed="false">
      <c r="B184" s="1157" t="s">
        <v>465</v>
      </c>
      <c r="C184" s="1157"/>
      <c r="D184" s="1158"/>
      <c r="E184" s="1158"/>
      <c r="F184" s="1158"/>
      <c r="G184" s="1158"/>
      <c r="H184" s="1159" t="n">
        <f aca="false">((H$183-$H$4)/1000)*$M$108*(($C$8/70)^$W$108)*IF($C$13=1,$AE$107,IF($C$13=2,$AF$107,IF($C$13=3,$AG$107,1)))</f>
        <v>268.908012</v>
      </c>
      <c r="I184" s="1159" t="n">
        <f aca="false">((I$183-$H$4)/1000)*$M$108*(($C$8/70)^$W$108)*IF($C$13=1,$AE$107,IF($C$13=2,$AF$107,IF($C$13=3,$AG$107,1)))</f>
        <v>358.544016</v>
      </c>
      <c r="J184" s="1159"/>
      <c r="K184" s="1159"/>
      <c r="L184" s="1159" t="n">
        <f aca="false">((L$183-$H$4)/1000)*$M$108*(($C$8/70)^$W$108)*IF($C$13=1,$AE$107,IF($C$13=2,$AF$107,IF($C$13=3,$AG$107,1)))</f>
        <v>627.452028</v>
      </c>
      <c r="M184" s="1159" t="n">
        <f aca="false">((M$183-$H$4)/1000)*$M$108*(($C$8/70)^$W$108)*IF($C$13=1,$AE$107,IF($C$13=2,$AF$107,IF($C$13=3,$AG$107,1)))</f>
        <v>717.088032</v>
      </c>
      <c r="N184" s="1159" t="n">
        <f aca="false">((N$183-$H$4)/1000)*$M$108*(($C$8/70)^$W$108)*IF($C$13=1,$AE$107,IF($C$13=2,$AF$107,IF($C$13=3,$AG$107,1)))</f>
        <v>806.724036</v>
      </c>
      <c r="O184" s="1159" t="n">
        <f aca="false">((O$183-$H$4)/1000)*$M$108*(($C$8/70)^$W$108)*IF($C$13=1,$AE$107,IF($C$13=2,$AF$107,IF($C$13=3,$AG$107,1)))</f>
        <v>896.36004</v>
      </c>
      <c r="P184" s="1159" t="n">
        <f aca="false">((P$183-$H$4)/1000)*$M$108*(($C$8/70)^$W$108)*IF($C$13=1,$AE$107,IF($C$13=2,$AF$107,IF($C$13=3,$AG$107,1)))</f>
        <v>985.996044</v>
      </c>
      <c r="Q184" s="1159" t="n">
        <f aca="false">((Q$183-$H$4)/1000)*$M$108*(($C$8/70)^$W$108)*IF($C$13=1,$AE$107,IF($C$13=2,$AF$107,IF($C$13=3,$AG$107,1)))</f>
        <v>1075.632048</v>
      </c>
      <c r="R184" s="1159" t="n">
        <f aca="false">((R$183-$H$4)/1000)*$M$108*(($C$8/70)^$W$108)*IF($C$13=1,$AE$107,IF($C$13=2,$AF$107,IF($C$13=3,$AG$107,1)))</f>
        <v>1165.268052</v>
      </c>
      <c r="S184" s="1159" t="n">
        <f aca="false">((S$183-$H$4)/1000)*$M$108*(($C$8/70)^$W$108)*IF($C$13=1,$AE$107,IF($C$13=2,$AF$107,IF($C$13=3,$AG$107,1)))</f>
        <v>1254.904056</v>
      </c>
      <c r="T184" s="1159" t="n">
        <f aca="false">((T$183-$H$4)/1000)*$M$108*(($C$8/70)^$W$108)*IF($C$13=1,$AE$107,IF($C$13=2,$AF$107,IF($C$13=3,$AG$107,1)))</f>
        <v>1344.54006</v>
      </c>
      <c r="U184" s="1159" t="n">
        <f aca="false">((U$183-$H$4)/1000)*$M$108*(($C$8/70)^$W$108)*IF($C$13=1,$AE$107,IF($C$13=2,$AF$107,IF($C$13=3,$AG$107,1)))</f>
        <v>1434.176064</v>
      </c>
      <c r="V184" s="1159" t="n">
        <f aca="false">((V$183-$H$4)/1000)*$M$108*(($C$8/70)^$W$108)*IF($C$13=1,$AE$107,IF($C$13=2,$AF$107,IF($C$13=3,$AG$107,1)))</f>
        <v>1523.812068</v>
      </c>
      <c r="W184" s="1159" t="n">
        <f aca="false">((W$183-$H$4)/1000)*$M$108*(($C$8/70)^$W$108)*IF($C$13=1,$AE$107,IF($C$13=2,$AF$107,IF($C$13=3,$AG$107,1)))</f>
        <v>1613.448072</v>
      </c>
      <c r="X184" s="1159" t="n">
        <f aca="false">((X$183-$H$4)/1000)*$M$108*(($C$8/70)^$W$108)*IF($C$13=1,$AE$107,IF($C$13=2,$AF$107,IF($C$13=3,$AG$107,1)))</f>
        <v>1703.084076</v>
      </c>
      <c r="Y184" s="1159" t="n">
        <f aca="false">((Y$183-$H$4)/1000)*$M$108*(($C$8/70)^$W$108)*IF($C$13=1,$AE$107,IF($C$13=2,$AF$107,IF($C$13=3,$AG$107,1)))</f>
        <v>1792.72008</v>
      </c>
      <c r="Z184" s="1159" t="n">
        <f aca="false">((Z$183-$H$4)/1000)*$M$108*(($C$8/70)^$W$108)*IF($C$13=1,$AE$107,IF($C$13=2,$AF$107,IF($C$13=3,$AG$107,1)))</f>
        <v>1882.356084</v>
      </c>
      <c r="AA184" s="1159" t="n">
        <f aca="false">((AA$183-$H$4)/1000)*$M$108*(($C$8/70)^$W$108)*IF($C$13=1,$AE$107,IF($C$13=2,$AF$107,IF($C$13=3,$AG$107,1)))</f>
        <v>1971.992088</v>
      </c>
      <c r="AB184" s="1159" t="n">
        <f aca="false">((AB$183-$H$4)/1000)*$M$108*(($C$8/70)^$W$108)*IF($C$13=1,$AE$107,IF($C$13=2,$AF$107,IF($C$13=3,$AG$107,1)))</f>
        <v>2061.628092</v>
      </c>
      <c r="AC184" s="1159" t="n">
        <f aca="false">((AC$183-$H$4)/1000)*$M$108*(($C$8/70)^$W$108)*IF($C$13=1,$AE$107,IF($C$13=2,$AF$107,IF($C$13=3,$AG$107,1)))</f>
        <v>2151.264096</v>
      </c>
      <c r="AD184" s="1159" t="n">
        <f aca="false">((AD$183-$H$4)/1000)*$M$108*(($C$8/70)^$W$108)*IF($C$13=1,$AE$107,IF($C$13=2,$AF$107,IF($C$13=3,$AG$107,1)))</f>
        <v>2240.9001</v>
      </c>
      <c r="AE184" s="1159" t="n">
        <f aca="false">((AE$183-$H$4)/1000)*$M$108*(($C$8/70)^$W$108)*IF($C$13=1,$AE$107,IF($C$13=2,$AF$107,IF($C$13=3,$AG$107,1)))</f>
        <v>2330.536104</v>
      </c>
      <c r="AF184" s="1159" t="n">
        <f aca="false">((AF$183-$H$4)/1000)*$M$108*(($C$8/70)^$W$108)*IF($C$13=1,$AE$107,IF($C$13=2,$AF$107,IF($C$13=3,$AG$107,1)))</f>
        <v>2420.172108</v>
      </c>
      <c r="AG184" s="1159" t="n">
        <f aca="false">((AG$183-$H$4)/1000)*$M$108*(($C$8/70)^$W$108)*IF($C$13=1,$AE$107,IF($C$13=2,$AF$107,IF($C$13=3,$AG$107,1)))</f>
        <v>2509.808112</v>
      </c>
      <c r="AH184" s="1159" t="n">
        <f aca="false">((AH$183-$H$4)/1000)*$M$108*(($C$8/70)^$W$108)*IF($C$13=1,$AE$107,IF($C$13=2,$AF$107,IF($C$13=3,$AG$107,1)))</f>
        <v>2599.444116</v>
      </c>
      <c r="AI184" s="1159" t="n">
        <f aca="false">((AI$183-$H$4)/1000)*$M$108*(($C$8/70)^$W$108)*IF($C$13=1,$AE$107,IF($C$13=2,$AF$107,IF($C$13=3,$AG$107,1)))</f>
        <v>2689.08012</v>
      </c>
      <c r="AJ184" s="1159" t="n">
        <f aca="false">((AJ$183-$H$4)/1000)*$M$108*(($C$8/70)^$W$108)*IF($C$13=1,$AE$107,IF($C$13=2,$AF$107,IF($C$13=3,$AG$107,1)))</f>
        <v>2778.716124</v>
      </c>
      <c r="AK184" s="1159" t="n">
        <f aca="false">((AK$183-$H$4)/1000)*$M$108*(($C$8/70)^$W$108)*IF($C$13=1,$AE$107,IF($C$13=2,$AF$107,IF($C$13=3,$AG$107,1)))</f>
        <v>2868.352128</v>
      </c>
      <c r="AL184" s="1159" t="n">
        <f aca="false">((AL$183-$H$4)/1000)*$M$108*(($C$8/70)^$W$108)*IF($C$13=1,$AE$107,IF($C$13=2,$AF$107,IF($C$13=3,$AG$107,1)))</f>
        <v>2957.988132</v>
      </c>
      <c r="AM184" s="1159" t="n">
        <f aca="false">((AM$183-$H$4)/1000)*$M$108*(($C$8/70)^$W$108)*IF($C$13=1,$AE$107,IF($C$13=2,$AF$107,IF($C$13=3,$AG$107,1)))</f>
        <v>3047.624136</v>
      </c>
      <c r="AN184" s="1159" t="n">
        <f aca="false">((AN$183-$H$4)/1000)*$M$108*(($C$8/70)^$W$108)*IF($C$13=1,$AE$107,IF($C$13=2,$AF$107,IF($C$13=3,$AG$107,1)))</f>
        <v>3137.26014</v>
      </c>
      <c r="AO184" s="1159" t="n">
        <f aca="false">((AO$183-$H$4)/1000)*$M$108*(($C$8/70)^$W$108)*IF($C$13=1,$AE$107,IF($C$13=2,$AF$107,IF($C$13=3,$AG$107,1)))</f>
        <v>3226.896144</v>
      </c>
      <c r="AP184" s="1159" t="n">
        <f aca="false">((AP$183-$H$4)/1000)*$M$108*(($C$8/70)^$W$108)*IF($C$13=1,$AE$107,IF($C$13=2,$AF$107,IF($C$13=3,$AG$107,1)))</f>
        <v>3316.532148</v>
      </c>
      <c r="AQ184" s="1159" t="n">
        <f aca="false">((AQ$183-$H$4)/1000)*$M$108*(($C$8/70)^$W$108)*IF($C$13=1,$AE$107,IF($C$13=2,$AF$107,IF($C$13=3,$AG$107,1)))</f>
        <v>3406.168152</v>
      </c>
      <c r="AR184" s="1159" t="n">
        <f aca="false">((AR$183-$H$4)/1000)*$M$108*(($C$8/70)^$W$108)*IF($C$13=1,$AE$107,IF($C$13=2,$AF$107,IF($C$13=3,$AG$107,1)))</f>
        <v>3495.804156</v>
      </c>
      <c r="AS184" s="1159" t="n">
        <f aca="false">((AS$183-$H$4)/1000)*$M$108*(($C$8/70)^$W$108)*IF($C$13=1,$AE$107,IF($C$13=2,$AF$107,IF($C$13=3,$AG$107,1)))</f>
        <v>3585.44016</v>
      </c>
      <c r="AT184" s="1159" t="n">
        <f aca="false">((AT$183-$H$4)/1000)*$M$108*(($C$8/70)^$W$108)*IF($C$13=1,$AE$107,IF($C$13=2,$AF$107,IF($C$13=3,$AG$107,1)))</f>
        <v>3675.076164</v>
      </c>
      <c r="AU184" s="1159" t="n">
        <f aca="false">((AU$183-$H$4)/1000)*$M$108*(($C$8/70)^$W$108)*IF($C$13=1,$AE$107,IF($C$13=2,$AF$107,IF($C$13=3,$AG$107,1)))</f>
        <v>3764.712168</v>
      </c>
      <c r="AV184" s="1159" t="n">
        <f aca="false">((AV$183-$H$4)/1000)*$M$108*(($C$8/70)^$W$108)*IF($C$13=1,$AE$107,IF($C$13=2,$AF$107,IF($C$13=3,$AG$107,1)))</f>
        <v>3854.348172</v>
      </c>
      <c r="AW184" s="1159" t="n">
        <f aca="false">((AW$183-$H$4)/1000)*$M$108*(($C$8/70)^$W$108)*IF($C$13=1,$AE$107,IF($C$13=2,$AF$107,IF($C$13=3,$AG$107,1)))</f>
        <v>3943.984176</v>
      </c>
      <c r="AX184" s="1159" t="n">
        <f aca="false">((AX$183-$H$4)/1000)*$M$108*(($C$8/70)^$W$108)*IF($C$13=1,$AE$107,IF($C$13=2,$AF$107,IF($C$13=3,$AG$107,1)))</f>
        <v>4033.62018</v>
      </c>
      <c r="AY184" s="1159" t="n">
        <f aca="false">((AY$183-$H$4)/1000)*$M$108*(($C$8/70)^$W$108)*IF($C$13=1,$AE$107,IF($C$13=2,$AF$107,IF($C$13=3,$AG$107,1)))</f>
        <v>4123.256184</v>
      </c>
      <c r="AZ184" s="1159" t="n">
        <f aca="false">((AZ$183-$H$4)/1000)*$M$108*(($C$8/70)^$W$108)*IF($C$13=1,$AE$107,IF($C$13=2,$AF$107,IF($C$13=3,$AG$107,1)))</f>
        <v>4212.892188</v>
      </c>
      <c r="BA184" s="1159" t="n">
        <f aca="false">((BA$183-$H$4)/1000)*$M$108*(($C$8/70)^$W$108)*IF($C$13=1,$AE$107,IF($C$13=2,$AF$107,IF($C$13=3,$AG$107,1)))</f>
        <v>4302.528192</v>
      </c>
      <c r="BB184" s="1159" t="n">
        <f aca="false">((BB$183-$H$4)/1000)*$M$108*(($C$8/70)^$W$108)*IF($C$13=1,$AE$107,IF($C$13=2,$AF$107,IF($C$13=3,$AG$107,1)))</f>
        <v>4392.164196</v>
      </c>
      <c r="BC184" s="1159" t="n">
        <f aca="false">((BC$183-$H$4)/1000)*$M$108*(($C$8/70)^$W$108)*IF($C$13=1,$AE$107,IF($C$13=2,$AF$107,IF($C$13=3,$AG$107,1)))</f>
        <v>4481.8002</v>
      </c>
      <c r="BD184" s="1159" t="n">
        <f aca="false">((BD$183-$H$4)/1000)*$M$108*(($C$8/70)^$W$108)*IF($C$13=1,$AE$107,IF($C$13=2,$AF$107,IF($C$13=3,$AG$107,1)))</f>
        <v>4571.436204</v>
      </c>
      <c r="BE184" s="1159" t="n">
        <f aca="false">((BE$183-$H$4)/1000)*$M$108*(($C$8/70)^$W$108)*IF($C$13=1,$AE$107,IF($C$13=2,$AF$107,IF($C$13=3,$AG$107,1)))</f>
        <v>4661.072208</v>
      </c>
      <c r="BF184" s="1159" t="n">
        <f aca="false">((BF$183-$H$4)/1000)*$M$108*(($C$8/70)^$W$108)*IF($C$13=1,$AE$107,IF($C$13=2,$AF$107,IF($C$13=3,$AG$107,1)))</f>
        <v>4750.708212</v>
      </c>
      <c r="BG184" s="1002" t="n">
        <f aca="false">((BG$183-$H$4)/1000)*$M$108*(($C$8/70)^$W$108)*IF($C$13=1,$AE$107,IF($C$13=2,$AF$107,IF($C$13=3,$AG$107,1)))</f>
        <v>-627.452028</v>
      </c>
      <c r="BH184" s="1002" t="n">
        <f aca="false">((BH$183-$H$4)/1000)*$M$108*(($C$8/70)^$W$108)*IF($C$13=1,$AE$107,IF($C$13=2,$AF$107,IF($C$13=3,$AG$107,1)))</f>
        <v>-627.452028</v>
      </c>
      <c r="BI184" s="1002" t="n">
        <f aca="false">((BI$183-$H$4)/1000)*$M$108*(($C$8/70)^$W$108)*IF($C$13=1,$AE$107,IF($C$13=2,$AF$107,IF($C$13=3,$AG$107,1)))</f>
        <v>-627.452028</v>
      </c>
      <c r="BJ184" s="1002" t="n">
        <f aca="false">((BJ$183-$H$4)/1000)*$M$108*(($C$8/70)^$W$108)*IF($C$13=1,$AE$107,IF($C$13=2,$AF$107,IF($C$13=3,$AG$107,1)))</f>
        <v>-627.452028</v>
      </c>
      <c r="BK184" s="1002" t="n">
        <f aca="false">((BK$183-$H$4)/1000)*$M$108*(($C$8/70)^$W$108)*IF($C$13=1,$AE$107,IF($C$13=2,$AF$107,IF($C$13=3,$AG$107,1)))</f>
        <v>-627.452028</v>
      </c>
      <c r="BL184" s="1002" t="n">
        <f aca="false">((BL$183-$H$4)/1000)*$M$108*(($C$8/70)^$W$108)*IF($C$13=1,$AE$107,IF($C$13=2,$AF$107,IF($C$13=3,$AG$107,1)))</f>
        <v>-627.452028</v>
      </c>
      <c r="BM184" s="1002" t="n">
        <f aca="false">((BM$183-$H$4)/1000)*$M$108*(($C$8/70)^$W$108)*IF($C$13=1,$AE$107,IF($C$13=2,$AF$107,IF($C$13=3,$AG$107,1)))</f>
        <v>-627.452028</v>
      </c>
      <c r="BN184" s="1002" t="n">
        <f aca="false">((BN$183-$H$4)/1000)*$M$108*(($C$8/70)^$W$108)*IF($C$13=1,$AE$107,IF($C$13=2,$AF$107,IF($C$13=3,$AG$107,1)))</f>
        <v>-627.452028</v>
      </c>
      <c r="BO184" s="1002" t="n">
        <f aca="false">((BO$183-$H$4)/1000)*$M$108*(($C$8/70)^$W$108)*IF($C$13=1,$AE$107,IF($C$13=2,$AF$107,IF($C$13=3,$AG$107,1)))</f>
        <v>-627.452028</v>
      </c>
      <c r="BP184" s="1002" t="n">
        <f aca="false">((BP$183-$H$4)/1000)*$M$108*(($C$8/70)^$W$108)*IF($C$13=1,$AE$107,IF($C$13=2,$AF$107,IF($C$13=3,$AG$107,1)))</f>
        <v>-627.452028</v>
      </c>
      <c r="BQ184" s="1002" t="n">
        <f aca="false">((BQ$183-$H$4)/1000)*$M$108*(($C$8/70)^$W$108)*IF($C$13=1,$AE$107,IF($C$13=2,$AF$107,IF($C$13=3,$AG$107,1)))</f>
        <v>-627.452028</v>
      </c>
      <c r="BR184" s="1002" t="n">
        <f aca="false">((BR$183-$H$4)/1000)*$M$108*(($C$8/70)^$W$108)*IF($C$13=1,$AE$107,IF($C$13=2,$AF$107,IF($C$13=3,$AG$107,1)))</f>
        <v>-627.452028</v>
      </c>
      <c r="BS184" s="1002" t="n">
        <f aca="false">((BS$183-$H$4)/1000)*$M$108*(($C$8/70)^$W$108)*IF($C$13=1,$AE$107,IF($C$13=2,$AF$107,IF($C$13=3,$AG$107,1)))</f>
        <v>-627.452028</v>
      </c>
      <c r="BT184" s="1002" t="n">
        <f aca="false">((BT$183-$H$4)/1000)*$M$108*(($C$8/70)^$W$108)*IF($C$13=1,$AE$107,IF($C$13=2,$AF$107,IF($C$13=3,$AG$107,1)))</f>
        <v>-627.452028</v>
      </c>
      <c r="BU184" s="1002" t="n">
        <f aca="false">((BU$183-$H$4)/1000)*$M$108*(($C$8/70)^$W$108)*IF($C$13=1,$AE$107,IF($C$13=2,$AF$107,IF($C$13=3,$AG$107,1)))</f>
        <v>-627.452028</v>
      </c>
      <c r="BV184" s="1002" t="n">
        <f aca="false">((BV$183-$H$4)/1000)*$M$108*(($C$8/70)^$W$108)*IF($C$13=1,$AE$107,IF($C$13=2,$AF$107,IF($C$13=3,$AG$107,1)))</f>
        <v>-627.452028</v>
      </c>
      <c r="BW184" s="1002" t="n">
        <f aca="false">((BW$183-$H$4)/1000)*$M$108*(($C$8/70)^$W$108)*IF($C$13=1,$AE$107,IF($C$13=2,$AF$107,IF($C$13=3,$AG$107,1)))</f>
        <v>-627.452028</v>
      </c>
      <c r="BX184" s="1002" t="n">
        <f aca="false">((BX$183-$H$4)/1000)*$M$108*(($C$8/70)^$W$108)*IF($C$13=1,$AE$107,IF($C$13=2,$AF$107,IF($C$13=3,$AG$107,1)))</f>
        <v>-627.452028</v>
      </c>
      <c r="BY184" s="1002" t="n">
        <f aca="false">((BY$183-$H$4)/1000)*$M$108*(($C$8/70)^$W$108)*IF($C$13=1,$AE$107,IF($C$13=2,$AF$107,IF($C$13=3,$AG$107,1)))</f>
        <v>-627.452028</v>
      </c>
      <c r="BZ184" s="1002" t="n">
        <f aca="false">((BZ$183-$H$4)/1000)*$M$108*(($C$8/70)^$W$108)*IF($C$13=1,$AE$107,IF($C$13=2,$AF$107,IF($C$13=3,$AG$107,1)))</f>
        <v>-627.452028</v>
      </c>
      <c r="CA184" s="1002" t="n">
        <f aca="false">((CA$183-$H$4)/1000)*$M$108*(($C$8/70)^$W$108)*IF($C$13=1,$AE$107,IF($C$13=2,$AF$107,IF($C$13=3,$AG$107,1)))</f>
        <v>-627.452028</v>
      </c>
      <c r="CB184" s="1002" t="n">
        <f aca="false">((CB$183-$H$4)/1000)*$M$108*(($C$8/70)^$W$108)*IF($C$13=1,$AE$107,IF($C$13=2,$AF$107,IF($C$13=3,$AG$107,1)))</f>
        <v>-627.452028</v>
      </c>
      <c r="CC184" s="1002" t="n">
        <f aca="false">((CC$183-$H$4)/1000)*$M$108*(($C$8/70)^$W$108)*IF($C$13=1,$AE$107,IF($C$13=2,$AF$107,IF($C$13=3,$AG$107,1)))</f>
        <v>-627.452028</v>
      </c>
      <c r="CD184" s="1002" t="n">
        <f aca="false">((CD$183-$H$4)/1000)*$M$108*(($C$8/70)^$W$108)*IF($C$13=1,$AE$107,IF($C$13=2,$AF$107,IF($C$13=3,$AG$107,1)))</f>
        <v>-627.452028</v>
      </c>
      <c r="CE184" s="1002" t="n">
        <f aca="false">((CE$183-$H$4)/1000)*$M$108*(($C$8/70)^$W$108)*IF($C$13=1,$AE$107,IF($C$13=2,$AF$107,IF($C$13=3,$AG$107,1)))</f>
        <v>-627.452028</v>
      </c>
      <c r="CF184" s="1002" t="n">
        <f aca="false">((CF$183-$H$4)/1000)*$M$108*(($C$8/70)^$W$108)*IF($C$13=1,$AE$107,IF($C$13=2,$AF$107,IF($C$13=3,$AG$107,1)))</f>
        <v>-627.452028</v>
      </c>
      <c r="CG184" s="1002" t="n">
        <f aca="false">((CG$183-$H$4)/1000)*$M$108*(($C$8/70)^$W$108)*IF($C$13=1,$AE$107,IF($C$13=2,$AF$107,IF($C$13=3,$AG$107,1)))</f>
        <v>-627.452028</v>
      </c>
      <c r="CH184" s="1002" t="n">
        <f aca="false">((CH$183-$H$4)/1000)*$M$108*(($C$8/70)^$W$108)*IF($C$13=1,$AE$107,IF($C$13=2,$AF$107,IF($C$13=3,$AG$107,1)))</f>
        <v>-627.452028</v>
      </c>
      <c r="CI184" s="1002" t="n">
        <f aca="false">((CI$183-$H$4)/1000)*$M$108*(($C$8/70)^$W$108)*IF($C$13=1,$AE$107,IF($C$13=2,$AF$107,IF($C$13=3,$AG$107,1)))</f>
        <v>-627.452028</v>
      </c>
      <c r="CJ184" s="1002" t="n">
        <f aca="false">((CJ$183-$H$4)/1000)*$M$108*(($C$8/70)^$W$108)*IF($C$13=1,$AE$107,IF($C$13=2,$AF$107,IF($C$13=3,$AG$107,1)))</f>
        <v>-627.452028</v>
      </c>
      <c r="CK184" s="1002" t="n">
        <f aca="false">((CK$183-$H$4)/1000)*$M$108*(($C$8/70)^$W$108)*IF($C$13=1,$AE$107,IF($C$13=2,$AF$107,IF($C$13=3,$AG$107,1)))</f>
        <v>-627.452028</v>
      </c>
      <c r="CL184" s="1002" t="n">
        <f aca="false">((CL$183-$H$4)/1000)*$M$108*(($C$8/70)^$W$108)*IF($C$13=1,$AE$107,IF($C$13=2,$AF$107,IF($C$13=3,$AG$107,1)))</f>
        <v>-627.452028</v>
      </c>
      <c r="CM184" s="1002" t="n">
        <f aca="false">((CM$183-$H$4)/1000)*$M$108*(($C$8/70)^$W$108)*IF($C$13=1,$AE$107,IF($C$13=2,$AF$107,IF($C$13=3,$AG$107,1)))</f>
        <v>-627.452028</v>
      </c>
      <c r="CN184" s="1002" t="n">
        <f aca="false">((CN$183-$H$4)/1000)*$M$108*(($C$8/70)^$W$108)*IF($C$13=1,$AE$107,IF($C$13=2,$AF$107,IF($C$13=3,$AG$107,1)))</f>
        <v>-627.452028</v>
      </c>
      <c r="CO184" s="1002" t="n">
        <f aca="false">((CO$183-$H$4)/1000)*$M$108*(($C$8/70)^$W$108)*IF($C$13=1,$AE$107,IF($C$13=2,$AF$107,IF($C$13=3,$AG$107,1)))</f>
        <v>-627.452028</v>
      </c>
      <c r="CP184" s="1002" t="n">
        <f aca="false">((CP$183-$H$4)/1000)*$M$108*(($C$8/70)^$W$108)*IF($C$13=1,$AE$107,IF($C$13=2,$AF$107,IF($C$13=3,$AG$107,1)))</f>
        <v>-627.452028</v>
      </c>
      <c r="CQ184" s="1002" t="n">
        <f aca="false">((CQ$183-$H$4)/1000)*$M$108*(($C$8/70)^$W$108)*IF($C$13=1,$AE$107,IF($C$13=2,$AF$107,IF($C$13=3,$AG$107,1)))</f>
        <v>-627.452028</v>
      </c>
      <c r="CR184" s="1002" t="n">
        <f aca="false">((CR$183-$H$4)/1000)*$M$108*(($C$8/70)^$W$108)*IF($C$13=1,$AE$107,IF($C$13=2,$AF$107,IF($C$13=3,$AG$107,1)))</f>
        <v>-627.452028</v>
      </c>
      <c r="CS184" s="1002" t="n">
        <f aca="false">((CS$183-$H$4)/1000)*$M$108*(($C$8/70)^$W$108)*IF($C$13=1,$AE$107,IF($C$13=2,$AF$107,IF($C$13=3,$AG$107,1)))</f>
        <v>-627.452028</v>
      </c>
      <c r="CT184" s="1002" t="n">
        <f aca="false">((CT$183-$H$4)/1000)*$M$108*(($C$8/70)^$W$108)*IF($C$13=1,$AE$107,IF($C$13=2,$AF$107,IF($C$13=3,$AG$107,1)))</f>
        <v>-627.452028</v>
      </c>
      <c r="CU184" s="1002" t="n">
        <f aca="false">((CU$183-$H$4)/1000)*$M$108*(($C$8/70)^$W$108)*IF($C$13=1,$AE$107,IF($C$13=2,$AF$107,IF($C$13=3,$AG$107,1)))</f>
        <v>-627.452028</v>
      </c>
      <c r="CV184" s="1002" t="n">
        <f aca="false">((CV$183-$H$4)/1000)*$M$108*(($C$8/70)^$W$108)*IF($C$13=1,$AE$107,IF($C$13=2,$AF$107,IF($C$13=3,$AG$107,1)))</f>
        <v>-627.452028</v>
      </c>
      <c r="CW184" s="1002" t="n">
        <f aca="false">((CW$183-$H$4)/1000)*$M$108*(($C$8/70)^$W$108)*IF($C$13=1,$AE$107,IF($C$13=2,$AF$107,IF($C$13=3,$AG$107,1)))</f>
        <v>-627.452028</v>
      </c>
      <c r="CX184" s="1002" t="n">
        <f aca="false">((CX$183-$H$4)/1000)*$M$108*(($C$8/70)^$W$108)*IF($C$13=1,$AE$107,IF($C$13=2,$AF$107,IF($C$13=3,$AG$107,1)))</f>
        <v>-627.452028</v>
      </c>
      <c r="CY184" s="1002" t="n">
        <f aca="false">((CY$183-$H$4)/1000)*$M$108*(($C$8/70)^$W$108)*IF($C$13=1,$AE$107,IF($C$13=2,$AF$107,IF($C$13=3,$AG$107,1)))</f>
        <v>-627.452028</v>
      </c>
      <c r="CZ184" s="1002" t="n">
        <f aca="false">((CZ$183-$H$4)/1000)*$M$108*(($C$8/70)^$W$108)*IF($C$13=1,$AE$107,IF($C$13=2,$AF$107,IF($C$13=3,$AG$107,1)))</f>
        <v>-627.452028</v>
      </c>
      <c r="DA184" s="1002" t="n">
        <f aca="false">((DA$183-$H$4)/1000)*$M$108*(($C$8/70)^$W$108)*IF($C$13=1,$AE$107,IF($C$13=2,$AF$107,IF($C$13=3,$AG$107,1)))</f>
        <v>-627.452028</v>
      </c>
      <c r="DB184" s="1002" t="n">
        <f aca="false">((DB$183-$H$4)/1000)*$M$108*(($C$8/70)^$W$108)*IF($C$13=1,$AE$107,IF($C$13=2,$AF$107,IF($C$13=3,$AG$107,1)))</f>
        <v>-627.452028</v>
      </c>
      <c r="DC184" s="1002" t="n">
        <f aca="false">((DC$183-$H$4)/1000)*$M$108*(($C$8/70)^$W$108)*IF($C$13=1,$AE$107,IF($C$13=2,$AF$107,IF($C$13=3,$AG$107,1)))</f>
        <v>-627.452028</v>
      </c>
      <c r="DD184" s="1002" t="n">
        <f aca="false">((DD$183-$H$4)/1000)*$M$108*(($C$8/70)^$W$108)*IF($C$13=1,$AE$107,IF($C$13=2,$AF$107,IF($C$13=3,$AG$107,1)))</f>
        <v>-627.452028</v>
      </c>
      <c r="DE184" s="1002" t="n">
        <f aca="false">((DE$183-$H$4)/1000)*$M$108*(($C$8/70)^$W$108)*IF($C$13=1,$AE$107,IF($C$13=2,$AF$107,IF($C$13=3,$AG$107,1)))</f>
        <v>-627.452028</v>
      </c>
      <c r="DF184" s="1002" t="n">
        <f aca="false">((DF$183-$H$4)/1000)*$M$108*(($C$8/70)^$W$108)*IF($C$13=1,$AE$107,IF($C$13=2,$AF$107,IF($C$13=3,$AG$107,1)))</f>
        <v>-627.452028</v>
      </c>
    </row>
    <row r="185" customFormat="false" ht="15.75" hidden="true" customHeight="false" outlineLevel="0" collapsed="false">
      <c r="B185" s="1160" t="s">
        <v>466</v>
      </c>
      <c r="C185" s="1160"/>
      <c r="D185" s="1161"/>
      <c r="E185" s="1161"/>
      <c r="F185" s="1161"/>
      <c r="G185" s="1161"/>
      <c r="H185" s="1162" t="n">
        <f aca="false">((H$183-$H$4)/1000)*$N$108*(($C$8/70)^$X$108)*IF($C$13=1,$AE$107,IF($C$13=2,$AF$107,IF($C$13=3,$AG$107,1)))</f>
        <v>297.822852</v>
      </c>
      <c r="I185" s="1162" t="n">
        <f aca="false">((I$183-$H$4)/1000)*$N$108*(($C$8/70)^$X$108)*IF($C$13=1,$AE$107,IF($C$13=2,$AF$107,IF($C$13=3,$AG$107,1)))</f>
        <v>397.097136</v>
      </c>
      <c r="J185" s="1162"/>
      <c r="K185" s="1162"/>
      <c r="L185" s="1162" t="n">
        <f aca="false">((L$183-$H$4)/1000)*$N$108*(($C$8/70)^$X$108)*IF($C$13=1,$AE$107,IF($C$13=2,$AF$107,IF($C$13=3,$AG$107,1)))</f>
        <v>694.919988</v>
      </c>
      <c r="M185" s="1162" t="n">
        <f aca="false">((M$183-$H$4)/1000)*$N$108*(($C$8/70)^$X$108)*IF($C$13=1,$AE$107,IF($C$13=2,$AF$107,IF($C$13=3,$AG$107,1)))</f>
        <v>794.194272</v>
      </c>
      <c r="N185" s="1162" t="n">
        <f aca="false">((N$183-$H$4)/1000)*$N$108*(($C$8/70)^$X$108)*IF($C$13=1,$AE$107,IF($C$13=2,$AF$107,IF($C$13=3,$AG$107,1)))</f>
        <v>893.468556</v>
      </c>
      <c r="O185" s="1162" t="n">
        <f aca="false">((O$183-$H$4)/1000)*$N$108*(($C$8/70)^$X$108)*IF($C$13=1,$AE$107,IF($C$13=2,$AF$107,IF($C$13=3,$AG$107,1)))</f>
        <v>992.74284</v>
      </c>
      <c r="P185" s="1162" t="n">
        <f aca="false">((P$183-$H$4)/1000)*$N$108*(($C$8/70)^$X$108)*IF($C$13=1,$AE$107,IF($C$13=2,$AF$107,IF($C$13=3,$AG$107,1)))</f>
        <v>1092.017124</v>
      </c>
      <c r="Q185" s="1162" t="n">
        <f aca="false">((Q$183-$H$4)/1000)*$N$108*(($C$8/70)^$X$108)*IF($C$13=1,$AE$107,IF($C$13=2,$AF$107,IF($C$13=3,$AG$107,1)))</f>
        <v>1191.291408</v>
      </c>
      <c r="R185" s="1162" t="n">
        <f aca="false">((R$183-$H$4)/1000)*$N$108*(($C$8/70)^$X$108)*IF($C$13=1,$AE$107,IF($C$13=2,$AF$107,IF($C$13=3,$AG$107,1)))</f>
        <v>1290.565692</v>
      </c>
      <c r="S185" s="1162" t="n">
        <f aca="false">((S$183-$H$4)/1000)*$N$108*(($C$8/70)^$X$108)*IF($C$13=1,$AE$107,IF($C$13=2,$AF$107,IF($C$13=3,$AG$107,1)))</f>
        <v>1389.839976</v>
      </c>
      <c r="T185" s="1162" t="n">
        <f aca="false">((T$183-$H$4)/1000)*$N$108*(($C$8/70)^$X$108)*IF($C$13=1,$AE$107,IF($C$13=2,$AF$107,IF($C$13=3,$AG$107,1)))</f>
        <v>1489.11426</v>
      </c>
      <c r="U185" s="1162" t="n">
        <f aca="false">((U$183-$H$4)/1000)*$N$108*(($C$8/70)^$X$108)*IF($C$13=1,$AE$107,IF($C$13=2,$AF$107,IF($C$13=3,$AG$107,1)))</f>
        <v>1588.388544</v>
      </c>
      <c r="V185" s="1162" t="n">
        <f aca="false">((V$183-$H$4)/1000)*$N$108*(($C$8/70)^$X$108)*IF($C$13=1,$AE$107,IF($C$13=2,$AF$107,IF($C$13=3,$AG$107,1)))</f>
        <v>1687.662828</v>
      </c>
      <c r="W185" s="1162" t="n">
        <f aca="false">((W$183-$H$4)/1000)*$N$108*(($C$8/70)^$X$108)*IF($C$13=1,$AE$107,IF($C$13=2,$AF$107,IF($C$13=3,$AG$107,1)))</f>
        <v>1786.937112</v>
      </c>
      <c r="X185" s="1162" t="n">
        <f aca="false">((X$183-$H$4)/1000)*$N$108*(($C$8/70)^$X$108)*IF($C$13=1,$AE$107,IF($C$13=2,$AF$107,IF($C$13=3,$AG$107,1)))</f>
        <v>1886.211396</v>
      </c>
      <c r="Y185" s="1162" t="n">
        <f aca="false">((Y$183-$H$4)/1000)*$N$108*(($C$8/70)^$X$108)*IF($C$13=1,$AE$107,IF($C$13=2,$AF$107,IF($C$13=3,$AG$107,1)))</f>
        <v>1985.48568</v>
      </c>
      <c r="Z185" s="1162" t="n">
        <f aca="false">((Z$183-$H$4)/1000)*$N$108*(($C$8/70)^$X$108)*IF($C$13=1,$AE$107,IF($C$13=2,$AF$107,IF($C$13=3,$AG$107,1)))</f>
        <v>2084.759964</v>
      </c>
      <c r="AA185" s="1162" t="n">
        <f aca="false">((AA$183-$H$4)/1000)*$N$108*(($C$8/70)^$X$108)*IF($C$13=1,$AE$107,IF($C$13=2,$AF$107,IF($C$13=3,$AG$107,1)))</f>
        <v>2184.034248</v>
      </c>
      <c r="AB185" s="1162" t="n">
        <f aca="false">((AB$183-$H$4)/1000)*$N$108*(($C$8/70)^$X$108)*IF($C$13=1,$AE$107,IF($C$13=2,$AF$107,IF($C$13=3,$AG$107,1)))</f>
        <v>2283.308532</v>
      </c>
      <c r="AC185" s="1162" t="n">
        <f aca="false">((AC$183-$H$4)/1000)*$N$108*(($C$8/70)^$X$108)*IF($C$13=1,$AE$107,IF($C$13=2,$AF$107,IF($C$13=3,$AG$107,1)))</f>
        <v>2382.582816</v>
      </c>
      <c r="AD185" s="1162" t="n">
        <f aca="false">((AD$183-$H$4)/1000)*$N$108*(($C$8/70)^$X$108)*IF($C$13=1,$AE$107,IF($C$13=2,$AF$107,IF($C$13=3,$AG$107,1)))</f>
        <v>2481.8571</v>
      </c>
      <c r="AE185" s="1162" t="n">
        <f aca="false">((AE$183-$H$4)/1000)*$N$108*(($C$8/70)^$X$108)*IF($C$13=1,$AE$107,IF($C$13=2,$AF$107,IF($C$13=3,$AG$107,1)))</f>
        <v>2581.131384</v>
      </c>
      <c r="AF185" s="1162" t="n">
        <f aca="false">((AF$183-$H$4)/1000)*$N$108*(($C$8/70)^$X$108)*IF($C$13=1,$AE$107,IF($C$13=2,$AF$107,IF($C$13=3,$AG$107,1)))</f>
        <v>2680.405668</v>
      </c>
      <c r="AG185" s="1162" t="n">
        <f aca="false">((AG$183-$H$4)/1000)*$N$108*(($C$8/70)^$X$108)*IF($C$13=1,$AE$107,IF($C$13=2,$AF$107,IF($C$13=3,$AG$107,1)))</f>
        <v>2779.679952</v>
      </c>
      <c r="AH185" s="1162" t="n">
        <f aca="false">((AH$183-$H$4)/1000)*$N$108*(($C$8/70)^$X$108)*IF($C$13=1,$AE$107,IF($C$13=2,$AF$107,IF($C$13=3,$AG$107,1)))</f>
        <v>2878.954236</v>
      </c>
      <c r="AI185" s="1162" t="n">
        <f aca="false">((AI$183-$H$4)/1000)*$N$108*(($C$8/70)^$X$108)*IF($C$13=1,$AE$107,IF($C$13=2,$AF$107,IF($C$13=3,$AG$107,1)))</f>
        <v>2978.22852</v>
      </c>
      <c r="AJ185" s="1162" t="n">
        <f aca="false">((AJ$183-$H$4)/1000)*$N$108*(($C$8/70)^$X$108)*IF($C$13=1,$AE$107,IF($C$13=2,$AF$107,IF($C$13=3,$AG$107,1)))</f>
        <v>3077.502804</v>
      </c>
      <c r="AK185" s="1162" t="n">
        <f aca="false">((AK$183-$H$4)/1000)*$N$108*(($C$8/70)^$X$108)*IF($C$13=1,$AE$107,IF($C$13=2,$AF$107,IF($C$13=3,$AG$107,1)))</f>
        <v>3176.777088</v>
      </c>
      <c r="AL185" s="1162" t="n">
        <f aca="false">((AL$183-$H$4)/1000)*$N$108*(($C$8/70)^$X$108)*IF($C$13=1,$AE$107,IF($C$13=2,$AF$107,IF($C$13=3,$AG$107,1)))</f>
        <v>3276.051372</v>
      </c>
      <c r="AM185" s="1162" t="n">
        <f aca="false">((AM$183-$H$4)/1000)*$N$108*(($C$8/70)^$X$108)*IF($C$13=1,$AE$107,IF($C$13=2,$AF$107,IF($C$13=3,$AG$107,1)))</f>
        <v>3375.325656</v>
      </c>
      <c r="AN185" s="1162" t="n">
        <f aca="false">((AN$183-$H$4)/1000)*$N$108*(($C$8/70)^$X$108)*IF($C$13=1,$AE$107,IF($C$13=2,$AF$107,IF($C$13=3,$AG$107,1)))</f>
        <v>3474.59994</v>
      </c>
      <c r="AO185" s="1162" t="n">
        <f aca="false">((AO$183-$H$4)/1000)*$N$108*(($C$8/70)^$X$108)*IF($C$13=1,$AE$107,IF($C$13=2,$AF$107,IF($C$13=3,$AG$107,1)))</f>
        <v>3573.874224</v>
      </c>
      <c r="AP185" s="1162" t="n">
        <f aca="false">((AP$183-$H$4)/1000)*$N$108*(($C$8/70)^$X$108)*IF($C$13=1,$AE$107,IF($C$13=2,$AF$107,IF($C$13=3,$AG$107,1)))</f>
        <v>3673.148508</v>
      </c>
      <c r="AQ185" s="1162" t="n">
        <f aca="false">((AQ$183-$H$4)/1000)*$N$108*(($C$8/70)^$X$108)*IF($C$13=1,$AE$107,IF($C$13=2,$AF$107,IF($C$13=3,$AG$107,1)))</f>
        <v>3772.422792</v>
      </c>
      <c r="AR185" s="1162" t="n">
        <f aca="false">((AR$183-$H$4)/1000)*$N$108*(($C$8/70)^$X$108)*IF($C$13=1,$AE$107,IF($C$13=2,$AF$107,IF($C$13=3,$AG$107,1)))</f>
        <v>3871.697076</v>
      </c>
      <c r="AS185" s="1162" t="n">
        <f aca="false">((AS$183-$H$4)/1000)*$N$108*(($C$8/70)^$X$108)*IF($C$13=1,$AE$107,IF($C$13=2,$AF$107,IF($C$13=3,$AG$107,1)))</f>
        <v>3970.97136</v>
      </c>
      <c r="AT185" s="1162" t="n">
        <f aca="false">((AT$183-$H$4)/1000)*$N$108*(($C$8/70)^$X$108)*IF($C$13=1,$AE$107,IF($C$13=2,$AF$107,IF($C$13=3,$AG$107,1)))</f>
        <v>4070.245644</v>
      </c>
      <c r="AU185" s="1162" t="n">
        <f aca="false">((AU$183-$H$4)/1000)*$N$108*(($C$8/70)^$X$108)*IF($C$13=1,$AE$107,IF($C$13=2,$AF$107,IF($C$13=3,$AG$107,1)))</f>
        <v>4169.519928</v>
      </c>
      <c r="AV185" s="1162" t="n">
        <f aca="false">((AV$183-$H$4)/1000)*$N$108*(($C$8/70)^$X$108)*IF($C$13=1,$AE$107,IF($C$13=2,$AF$107,IF($C$13=3,$AG$107,1)))</f>
        <v>4268.794212</v>
      </c>
      <c r="AW185" s="1162" t="n">
        <f aca="false">((AW$183-$H$4)/1000)*$N$108*(($C$8/70)^$X$108)*IF($C$13=1,$AE$107,IF($C$13=2,$AF$107,IF($C$13=3,$AG$107,1)))</f>
        <v>4368.068496</v>
      </c>
      <c r="AX185" s="1162" t="n">
        <f aca="false">((AX$183-$H$4)/1000)*$N$108*(($C$8/70)^$X$108)*IF($C$13=1,$AE$107,IF($C$13=2,$AF$107,IF($C$13=3,$AG$107,1)))</f>
        <v>4467.34278</v>
      </c>
      <c r="AY185" s="1162" t="n">
        <f aca="false">((AY$183-$H$4)/1000)*$N$108*(($C$8/70)^$X$108)*IF($C$13=1,$AE$107,IF($C$13=2,$AF$107,IF($C$13=3,$AG$107,1)))</f>
        <v>4566.617064</v>
      </c>
      <c r="AZ185" s="1162" t="n">
        <f aca="false">((AZ$183-$H$4)/1000)*$N$108*(($C$8/70)^$X$108)*IF($C$13=1,$AE$107,IF($C$13=2,$AF$107,IF($C$13=3,$AG$107,1)))</f>
        <v>4665.891348</v>
      </c>
      <c r="BA185" s="1162" t="n">
        <f aca="false">((BA$183-$H$4)/1000)*$N$108*(($C$8/70)^$X$108)*IF($C$13=1,$AE$107,IF($C$13=2,$AF$107,IF($C$13=3,$AG$107,1)))</f>
        <v>4765.165632</v>
      </c>
      <c r="BB185" s="1162" t="n">
        <f aca="false">((BB$183-$H$4)/1000)*$N$108*(($C$8/70)^$X$108)*IF($C$13=1,$AE$107,IF($C$13=2,$AF$107,IF($C$13=3,$AG$107,1)))</f>
        <v>4864.439916</v>
      </c>
      <c r="BC185" s="1162" t="n">
        <f aca="false">((BC$183-$H$4)/1000)*$N$108*(($C$8/70)^$X$108)*IF($C$13=1,$AE$107,IF($C$13=2,$AF$107,IF($C$13=3,$AG$107,1)))</f>
        <v>4963.7142</v>
      </c>
      <c r="BD185" s="1162" t="n">
        <f aca="false">((BD$183-$H$4)/1000)*$N$108*(($C$8/70)^$X$108)*IF($C$13=1,$AE$107,IF($C$13=2,$AF$107,IF($C$13=3,$AG$107,1)))</f>
        <v>5062.988484</v>
      </c>
      <c r="BE185" s="1162" t="n">
        <f aca="false">((BE$183-$H$4)/1000)*$N$108*(($C$8/70)^$X$108)*IF($C$13=1,$AE$107,IF($C$13=2,$AF$107,IF($C$13=3,$AG$107,1)))</f>
        <v>5162.262768</v>
      </c>
      <c r="BF185" s="1162" t="n">
        <f aca="false">((BF$183-$H$4)/1000)*$N$108*(($C$8/70)^$X$108)*IF($C$13=1,$AE$107,IF($C$13=2,$AF$107,IF($C$13=3,$AG$107,1)))</f>
        <v>5261.537052</v>
      </c>
      <c r="BG185" s="1002" t="n">
        <f aca="false">((BG$183-$H$4)/1000)*$N$108*(($C$8/70)^$X$108)*IF($C$13=1,$AE$107,IF($C$13=2,$AF$107,IF($C$13=3,$AG$107,1)))</f>
        <v>-694.919988</v>
      </c>
      <c r="BH185" s="1002" t="n">
        <f aca="false">((BH$183-$H$4)/1000)*$N$108*(($C$8/70)^$X$108)*IF($C$13=1,$AE$107,IF($C$13=2,$AF$107,IF($C$13=3,$AG$107,1)))</f>
        <v>-694.919988</v>
      </c>
      <c r="BI185" s="1002" t="n">
        <f aca="false">((BI$183-$H$4)/1000)*$N$108*(($C$8/70)^$X$108)*IF($C$13=1,$AE$107,IF($C$13=2,$AF$107,IF($C$13=3,$AG$107,1)))</f>
        <v>-694.919988</v>
      </c>
      <c r="BJ185" s="1002" t="n">
        <f aca="false">((BJ$183-$H$4)/1000)*$N$108*(($C$8/70)^$X$108)*IF($C$13=1,$AE$107,IF($C$13=2,$AF$107,IF($C$13=3,$AG$107,1)))</f>
        <v>-694.919988</v>
      </c>
      <c r="BK185" s="1002" t="n">
        <f aca="false">((BK$183-$H$4)/1000)*$N$108*(($C$8/70)^$X$108)*IF($C$13=1,$AE$107,IF($C$13=2,$AF$107,IF($C$13=3,$AG$107,1)))</f>
        <v>-694.919988</v>
      </c>
      <c r="BL185" s="1002" t="n">
        <f aca="false">((BL$183-$H$4)/1000)*$N$108*(($C$8/70)^$X$108)*IF($C$13=1,$AE$107,IF($C$13=2,$AF$107,IF($C$13=3,$AG$107,1)))</f>
        <v>-694.919988</v>
      </c>
      <c r="BM185" s="1002" t="n">
        <f aca="false">((BM$183-$H$4)/1000)*$N$108*(($C$8/70)^$X$108)*IF($C$13=1,$AE$107,IF($C$13=2,$AF$107,IF($C$13=3,$AG$107,1)))</f>
        <v>-694.919988</v>
      </c>
      <c r="BN185" s="1002" t="n">
        <f aca="false">((BN$183-$H$4)/1000)*$N$108*(($C$8/70)^$X$108)*IF($C$13=1,$AE$107,IF($C$13=2,$AF$107,IF($C$13=3,$AG$107,1)))</f>
        <v>-694.919988</v>
      </c>
      <c r="BO185" s="1002" t="n">
        <f aca="false">((BO$183-$H$4)/1000)*$N$108*(($C$8/70)^$X$108)*IF($C$13=1,$AE$107,IF($C$13=2,$AF$107,IF($C$13=3,$AG$107,1)))</f>
        <v>-694.919988</v>
      </c>
      <c r="BP185" s="1002" t="n">
        <f aca="false">((BP$183-$H$4)/1000)*$N$108*(($C$8/70)^$X$108)*IF($C$13=1,$AE$107,IF($C$13=2,$AF$107,IF($C$13=3,$AG$107,1)))</f>
        <v>-694.919988</v>
      </c>
      <c r="BQ185" s="1002" t="n">
        <f aca="false">((BQ$183-$H$4)/1000)*$N$108*(($C$8/70)^$X$108)*IF($C$13=1,$AE$107,IF($C$13=2,$AF$107,IF($C$13=3,$AG$107,1)))</f>
        <v>-694.919988</v>
      </c>
      <c r="BR185" s="1002" t="n">
        <f aca="false">((BR$183-$H$4)/1000)*$N$108*(($C$8/70)^$X$108)*IF($C$13=1,$AE$107,IF($C$13=2,$AF$107,IF($C$13=3,$AG$107,1)))</f>
        <v>-694.919988</v>
      </c>
      <c r="BS185" s="1002" t="n">
        <f aca="false">((BS$183-$H$4)/1000)*$N$108*(($C$8/70)^$X$108)*IF($C$13=1,$AE$107,IF($C$13=2,$AF$107,IF($C$13=3,$AG$107,1)))</f>
        <v>-694.919988</v>
      </c>
      <c r="BT185" s="1002" t="n">
        <f aca="false">((BT$183-$H$4)/1000)*$N$108*(($C$8/70)^$X$108)*IF($C$13=1,$AE$107,IF($C$13=2,$AF$107,IF($C$13=3,$AG$107,1)))</f>
        <v>-694.919988</v>
      </c>
      <c r="BU185" s="1002" t="n">
        <f aca="false">((BU$183-$H$4)/1000)*$N$108*(($C$8/70)^$X$108)*IF($C$13=1,$AE$107,IF($C$13=2,$AF$107,IF($C$13=3,$AG$107,1)))</f>
        <v>-694.919988</v>
      </c>
      <c r="BV185" s="1002" t="n">
        <f aca="false">((BV$183-$H$4)/1000)*$N$108*(($C$8/70)^$X$108)*IF($C$13=1,$AE$107,IF($C$13=2,$AF$107,IF($C$13=3,$AG$107,1)))</f>
        <v>-694.919988</v>
      </c>
      <c r="BW185" s="1002" t="n">
        <f aca="false">((BW$183-$H$4)/1000)*$N$108*(($C$8/70)^$X$108)*IF($C$13=1,$AE$107,IF($C$13=2,$AF$107,IF($C$13=3,$AG$107,1)))</f>
        <v>-694.919988</v>
      </c>
      <c r="BX185" s="1002" t="n">
        <f aca="false">((BX$183-$H$4)/1000)*$N$108*(($C$8/70)^$X$108)*IF($C$13=1,$AE$107,IF($C$13=2,$AF$107,IF($C$13=3,$AG$107,1)))</f>
        <v>-694.919988</v>
      </c>
      <c r="BY185" s="1002" t="n">
        <f aca="false">((BY$183-$H$4)/1000)*$N$108*(($C$8/70)^$X$108)*IF($C$13=1,$AE$107,IF($C$13=2,$AF$107,IF($C$13=3,$AG$107,1)))</f>
        <v>-694.919988</v>
      </c>
      <c r="BZ185" s="1002" t="n">
        <f aca="false">((BZ$183-$H$4)/1000)*$N$108*(($C$8/70)^$X$108)*IF($C$13=1,$AE$107,IF($C$13=2,$AF$107,IF($C$13=3,$AG$107,1)))</f>
        <v>-694.919988</v>
      </c>
      <c r="CA185" s="1002" t="n">
        <f aca="false">((CA$183-$H$4)/1000)*$N$108*(($C$8/70)^$X$108)*IF($C$13=1,$AE$107,IF($C$13=2,$AF$107,IF($C$13=3,$AG$107,1)))</f>
        <v>-694.919988</v>
      </c>
      <c r="CB185" s="1002" t="n">
        <f aca="false">((CB$183-$H$4)/1000)*$N$108*(($C$8/70)^$X$108)*IF($C$13=1,$AE$107,IF($C$13=2,$AF$107,IF($C$13=3,$AG$107,1)))</f>
        <v>-694.919988</v>
      </c>
      <c r="CC185" s="1002" t="n">
        <f aca="false">((CC$183-$H$4)/1000)*$N$108*(($C$8/70)^$X$108)*IF($C$13=1,$AE$107,IF($C$13=2,$AF$107,IF($C$13=3,$AG$107,1)))</f>
        <v>-694.919988</v>
      </c>
      <c r="CD185" s="1002" t="n">
        <f aca="false">((CD$183-$H$4)/1000)*$N$108*(($C$8/70)^$X$108)*IF($C$13=1,$AE$107,IF($C$13=2,$AF$107,IF($C$13=3,$AG$107,1)))</f>
        <v>-694.919988</v>
      </c>
      <c r="CE185" s="1002" t="n">
        <f aca="false">((CE$183-$H$4)/1000)*$N$108*(($C$8/70)^$X$108)*IF($C$13=1,$AE$107,IF($C$13=2,$AF$107,IF($C$13=3,$AG$107,1)))</f>
        <v>-694.919988</v>
      </c>
      <c r="CF185" s="1002" t="n">
        <f aca="false">((CF$183-$H$4)/1000)*$N$108*(($C$8/70)^$X$108)*IF($C$13=1,$AE$107,IF($C$13=2,$AF$107,IF($C$13=3,$AG$107,1)))</f>
        <v>-694.919988</v>
      </c>
      <c r="CG185" s="1002" t="n">
        <f aca="false">((CG$183-$H$4)/1000)*$N$108*(($C$8/70)^$X$108)*IF($C$13=1,$AE$107,IF($C$13=2,$AF$107,IF($C$13=3,$AG$107,1)))</f>
        <v>-694.919988</v>
      </c>
      <c r="CH185" s="1002" t="n">
        <f aca="false">((CH$183-$H$4)/1000)*$N$108*(($C$8/70)^$X$108)*IF($C$13=1,$AE$107,IF($C$13=2,$AF$107,IF($C$13=3,$AG$107,1)))</f>
        <v>-694.919988</v>
      </c>
      <c r="CI185" s="1002" t="n">
        <f aca="false">((CI$183-$H$4)/1000)*$N$108*(($C$8/70)^$X$108)*IF($C$13=1,$AE$107,IF($C$13=2,$AF$107,IF($C$13=3,$AG$107,1)))</f>
        <v>-694.919988</v>
      </c>
      <c r="CJ185" s="1002" t="n">
        <f aca="false">((CJ$183-$H$4)/1000)*$N$108*(($C$8/70)^$X$108)*IF($C$13=1,$AE$107,IF($C$13=2,$AF$107,IF($C$13=3,$AG$107,1)))</f>
        <v>-694.919988</v>
      </c>
      <c r="CK185" s="1002" t="n">
        <f aca="false">((CK$183-$H$4)/1000)*$N$108*(($C$8/70)^$X$108)*IF($C$13=1,$AE$107,IF($C$13=2,$AF$107,IF($C$13=3,$AG$107,1)))</f>
        <v>-694.919988</v>
      </c>
      <c r="CL185" s="1002" t="n">
        <f aca="false">((CL$183-$H$4)/1000)*$N$108*(($C$8/70)^$X$108)*IF($C$13=1,$AE$107,IF($C$13=2,$AF$107,IF($C$13=3,$AG$107,1)))</f>
        <v>-694.919988</v>
      </c>
      <c r="CM185" s="1002" t="n">
        <f aca="false">((CM$183-$H$4)/1000)*$N$108*(($C$8/70)^$X$108)*IF($C$13=1,$AE$107,IF($C$13=2,$AF$107,IF($C$13=3,$AG$107,1)))</f>
        <v>-694.919988</v>
      </c>
      <c r="CN185" s="1002" t="n">
        <f aca="false">((CN$183-$H$4)/1000)*$N$108*(($C$8/70)^$X$108)*IF($C$13=1,$AE$107,IF($C$13=2,$AF$107,IF($C$13=3,$AG$107,1)))</f>
        <v>-694.919988</v>
      </c>
      <c r="CO185" s="1002" t="n">
        <f aca="false">((CO$183-$H$4)/1000)*$N$108*(($C$8/70)^$X$108)*IF($C$13=1,$AE$107,IF($C$13=2,$AF$107,IF($C$13=3,$AG$107,1)))</f>
        <v>-694.919988</v>
      </c>
      <c r="CP185" s="1002" t="n">
        <f aca="false">((CP$183-$H$4)/1000)*$N$108*(($C$8/70)^$X$108)*IF($C$13=1,$AE$107,IF($C$13=2,$AF$107,IF($C$13=3,$AG$107,1)))</f>
        <v>-694.919988</v>
      </c>
      <c r="CQ185" s="1002" t="n">
        <f aca="false">((CQ$183-$H$4)/1000)*$N$108*(($C$8/70)^$X$108)*IF($C$13=1,$AE$107,IF($C$13=2,$AF$107,IF($C$13=3,$AG$107,1)))</f>
        <v>-694.919988</v>
      </c>
      <c r="CR185" s="1002" t="n">
        <f aca="false">((CR$183-$H$4)/1000)*$N$108*(($C$8/70)^$X$108)*IF($C$13=1,$AE$107,IF($C$13=2,$AF$107,IF($C$13=3,$AG$107,1)))</f>
        <v>-694.919988</v>
      </c>
      <c r="CS185" s="1002" t="n">
        <f aca="false">((CS$183-$H$4)/1000)*$N$108*(($C$8/70)^$X$108)*IF($C$13=1,$AE$107,IF($C$13=2,$AF$107,IF($C$13=3,$AG$107,1)))</f>
        <v>-694.919988</v>
      </c>
      <c r="CT185" s="1002" t="n">
        <f aca="false">((CT$183-$H$4)/1000)*$N$108*(($C$8/70)^$X$108)*IF($C$13=1,$AE$107,IF($C$13=2,$AF$107,IF($C$13=3,$AG$107,1)))</f>
        <v>-694.919988</v>
      </c>
      <c r="CU185" s="1002" t="n">
        <f aca="false">((CU$183-$H$4)/1000)*$N$108*(($C$8/70)^$X$108)*IF($C$13=1,$AE$107,IF($C$13=2,$AF$107,IF($C$13=3,$AG$107,1)))</f>
        <v>-694.919988</v>
      </c>
      <c r="CV185" s="1002" t="n">
        <f aca="false">((CV$183-$H$4)/1000)*$N$108*(($C$8/70)^$X$108)*IF($C$13=1,$AE$107,IF($C$13=2,$AF$107,IF($C$13=3,$AG$107,1)))</f>
        <v>-694.919988</v>
      </c>
      <c r="CW185" s="1002" t="n">
        <f aca="false">((CW$183-$H$4)/1000)*$N$108*(($C$8/70)^$X$108)*IF($C$13=1,$AE$107,IF($C$13=2,$AF$107,IF($C$13=3,$AG$107,1)))</f>
        <v>-694.919988</v>
      </c>
      <c r="CX185" s="1002" t="n">
        <f aca="false">((CX$183-$H$4)/1000)*$N$108*(($C$8/70)^$X$108)*IF($C$13=1,$AE$107,IF($C$13=2,$AF$107,IF($C$13=3,$AG$107,1)))</f>
        <v>-694.919988</v>
      </c>
      <c r="CY185" s="1002" t="n">
        <f aca="false">((CY$183-$H$4)/1000)*$N$108*(($C$8/70)^$X$108)*IF($C$13=1,$AE$107,IF($C$13=2,$AF$107,IF($C$13=3,$AG$107,1)))</f>
        <v>-694.919988</v>
      </c>
      <c r="CZ185" s="1002" t="n">
        <f aca="false">((CZ$183-$H$4)/1000)*$N$108*(($C$8/70)^$X$108)*IF($C$13=1,$AE$107,IF($C$13=2,$AF$107,IF($C$13=3,$AG$107,1)))</f>
        <v>-694.919988</v>
      </c>
      <c r="DA185" s="1002" t="n">
        <f aca="false">((DA$183-$H$4)/1000)*$N$108*(($C$8/70)^$X$108)*IF($C$13=1,$AE$107,IF($C$13=2,$AF$107,IF($C$13=3,$AG$107,1)))</f>
        <v>-694.919988</v>
      </c>
      <c r="DB185" s="1002" t="n">
        <f aca="false">((DB$183-$H$4)/1000)*$N$108*(($C$8/70)^$X$108)*IF($C$13=1,$AE$107,IF($C$13=2,$AF$107,IF($C$13=3,$AG$107,1)))</f>
        <v>-694.919988</v>
      </c>
      <c r="DC185" s="1002" t="n">
        <f aca="false">((DC$183-$H$4)/1000)*$N$108*(($C$8/70)^$X$108)*IF($C$13=1,$AE$107,IF($C$13=2,$AF$107,IF($C$13=3,$AG$107,1)))</f>
        <v>-694.919988</v>
      </c>
      <c r="DD185" s="1002" t="n">
        <f aca="false">((DD$183-$H$4)/1000)*$N$108*(($C$8/70)^$X$108)*IF($C$13=1,$AE$107,IF($C$13=2,$AF$107,IF($C$13=3,$AG$107,1)))</f>
        <v>-694.919988</v>
      </c>
      <c r="DE185" s="1002" t="n">
        <f aca="false">((DE$183-$H$4)/1000)*$N$108*(($C$8/70)^$X$108)*IF($C$13=1,$AE$107,IF($C$13=2,$AF$107,IF($C$13=3,$AG$107,1)))</f>
        <v>-694.919988</v>
      </c>
      <c r="DF185" s="1002" t="n">
        <f aca="false">((DF$183-$H$4)/1000)*$N$108*(($C$8/70)^$X$108)*IF($C$13=1,$AE$107,IF($C$13=2,$AF$107,IF($C$13=3,$AG$107,1)))</f>
        <v>-694.919988</v>
      </c>
    </row>
    <row r="186" customFormat="false" ht="15.75" hidden="true" customHeight="false" outlineLevel="0" collapsed="false">
      <c r="B186" s="1160" t="s">
        <v>467</v>
      </c>
      <c r="C186" s="1160"/>
      <c r="D186" s="1161"/>
      <c r="E186" s="1161"/>
      <c r="F186" s="1161"/>
      <c r="G186" s="1161"/>
      <c r="H186" s="1162" t="n">
        <f aca="false">((H$183-$H$4)/1000)*$P$108*(($C$8/70)^$Z$108)*IF($C$13=1,$AE$107,IF($C$13=2,$AF$107,IF($C$13=3,$AG$107,1)))</f>
        <v>415.409868</v>
      </c>
      <c r="I186" s="1162" t="n">
        <f aca="false">((I$183-$H$4)/1000)*$P$108*(($C$8/70)^$Z$108)*IF($C$13=1,$AE$107,IF($C$13=2,$AF$107,IF($C$13=3,$AG$107,1)))</f>
        <v>553.879824</v>
      </c>
      <c r="J186" s="1162"/>
      <c r="K186" s="1162"/>
      <c r="L186" s="1162" t="n">
        <f aca="false">((L$183-$H$4)/1000)*$P$108*(($C$8/70)^$Z$108)*IF($C$13=1,$AE$107,IF($C$13=2,$AF$107,IF($C$13=3,$AG$107,1)))</f>
        <v>969.289692</v>
      </c>
      <c r="M186" s="1162" t="n">
        <f aca="false">((M$183-$H$4)/1000)*$P$108*(($C$8/70)^$Z$108)*IF($C$13=1,$AE$107,IF($C$13=2,$AF$107,IF($C$13=3,$AG$107,1)))</f>
        <v>1107.759648</v>
      </c>
      <c r="N186" s="1162" t="n">
        <f aca="false">((N$183-$H$4)/1000)*$P$108*(($C$8/70)^$Z$108)*IF($C$13=1,$AE$107,IF($C$13=2,$AF$107,IF($C$13=3,$AG$107,1)))</f>
        <v>1246.229604</v>
      </c>
      <c r="O186" s="1162" t="n">
        <f aca="false">((O$183-$H$4)/1000)*$P$108*(($C$8/70)^$Z$108)*IF($C$13=1,$AE$107,IF($C$13=2,$AF$107,IF($C$13=3,$AG$107,1)))</f>
        <v>1384.69956</v>
      </c>
      <c r="P186" s="1162" t="n">
        <f aca="false">((P$183-$H$4)/1000)*$P$108*(($C$8/70)^$Z$108)*IF($C$13=1,$AE$107,IF($C$13=2,$AF$107,IF($C$13=3,$AG$107,1)))</f>
        <v>1523.169516</v>
      </c>
      <c r="Q186" s="1162" t="n">
        <f aca="false">((Q$183-$H$4)/1000)*$P$108*(($C$8/70)^$Z$108)*IF($C$13=1,$AE$107,IF($C$13=2,$AF$107,IF($C$13=3,$AG$107,1)))</f>
        <v>1661.639472</v>
      </c>
      <c r="R186" s="1162" t="n">
        <f aca="false">((R$183-$H$4)/1000)*$P$108*(($C$8/70)^$Z$108)*IF($C$13=1,$AE$107,IF($C$13=2,$AF$107,IF($C$13=3,$AG$107,1)))</f>
        <v>1800.109428</v>
      </c>
      <c r="S186" s="1162" t="n">
        <f aca="false">((S$183-$H$4)/1000)*$P$108*(($C$8/70)^$Z$108)*IF($C$13=1,$AE$107,IF($C$13=2,$AF$107,IF($C$13=3,$AG$107,1)))</f>
        <v>1938.579384</v>
      </c>
      <c r="T186" s="1162" t="n">
        <f aca="false">((T$183-$H$4)/1000)*$P$108*(($C$8/70)^$Z$108)*IF($C$13=1,$AE$107,IF($C$13=2,$AF$107,IF($C$13=3,$AG$107,1)))</f>
        <v>2077.04934</v>
      </c>
      <c r="U186" s="1162" t="n">
        <f aca="false">((U$183-$H$4)/1000)*$P$108*(($C$8/70)^$Z$108)*IF($C$13=1,$AE$107,IF($C$13=2,$AF$107,IF($C$13=3,$AG$107,1)))</f>
        <v>2215.519296</v>
      </c>
      <c r="V186" s="1162" t="n">
        <f aca="false">((V$183-$H$4)/1000)*$P$108*(($C$8/70)^$Z$108)*IF($C$13=1,$AE$107,IF($C$13=2,$AF$107,IF($C$13=3,$AG$107,1)))</f>
        <v>2353.989252</v>
      </c>
      <c r="W186" s="1162" t="n">
        <f aca="false">((W$183-$H$4)/1000)*$P$108*(($C$8/70)^$Z$108)*IF($C$13=1,$AE$107,IF($C$13=2,$AF$107,IF($C$13=3,$AG$107,1)))</f>
        <v>2492.459208</v>
      </c>
      <c r="X186" s="1162" t="n">
        <f aca="false">((X$183-$H$4)/1000)*$P$108*(($C$8/70)^$Z$108)*IF($C$13=1,$AE$107,IF($C$13=2,$AF$107,IF($C$13=3,$AG$107,1)))</f>
        <v>2630.929164</v>
      </c>
      <c r="Y186" s="1162" t="n">
        <f aca="false">((Y$183-$H$4)/1000)*$P$108*(($C$8/70)^$Z$108)*IF($C$13=1,$AE$107,IF($C$13=2,$AF$107,IF($C$13=3,$AG$107,1)))</f>
        <v>2769.39912</v>
      </c>
      <c r="Z186" s="1162" t="n">
        <f aca="false">((Z$183-$H$4)/1000)*$P$108*(($C$8/70)^$Z$108)*IF($C$13=1,$AE$107,IF($C$13=2,$AF$107,IF($C$13=3,$AG$107,1)))</f>
        <v>2907.869076</v>
      </c>
      <c r="AA186" s="1162" t="n">
        <f aca="false">((AA$183-$H$4)/1000)*$P$108*(($C$8/70)^$Z$108)*IF($C$13=1,$AE$107,IF($C$13=2,$AF$107,IF($C$13=3,$AG$107,1)))</f>
        <v>3046.339032</v>
      </c>
      <c r="AB186" s="1162" t="n">
        <f aca="false">((AB$183-$H$4)/1000)*$P$108*(($C$8/70)^$Z$108)*IF($C$13=1,$AE$107,IF($C$13=2,$AF$107,IF($C$13=3,$AG$107,1)))</f>
        <v>3184.808988</v>
      </c>
      <c r="AC186" s="1162" t="n">
        <f aca="false">((AC$183-$H$4)/1000)*$P$108*(($C$8/70)^$Z$108)*IF($C$13=1,$AE$107,IF($C$13=2,$AF$107,IF($C$13=3,$AG$107,1)))</f>
        <v>3323.278944</v>
      </c>
      <c r="AD186" s="1162" t="n">
        <f aca="false">((AD$183-$H$4)/1000)*$P$108*(($C$8/70)^$Z$108)*IF($C$13=1,$AE$107,IF($C$13=2,$AF$107,IF($C$13=3,$AG$107,1)))</f>
        <v>3461.7489</v>
      </c>
      <c r="AE186" s="1162" t="n">
        <f aca="false">((AE$183-$H$4)/1000)*$P$108*(($C$8/70)^$Z$108)*IF($C$13=1,$AE$107,IF($C$13=2,$AF$107,IF($C$13=3,$AG$107,1)))</f>
        <v>3600.218856</v>
      </c>
      <c r="AF186" s="1162" t="n">
        <f aca="false">((AF$183-$H$4)/1000)*$P$108*(($C$8/70)^$Z$108)*IF($C$13=1,$AE$107,IF($C$13=2,$AF$107,IF($C$13=3,$AG$107,1)))</f>
        <v>3738.688812</v>
      </c>
      <c r="AG186" s="1162" t="n">
        <f aca="false">((AG$183-$H$4)/1000)*$P$108*(($C$8/70)^$Z$108)*IF($C$13=1,$AE$107,IF($C$13=2,$AF$107,IF($C$13=3,$AG$107,1)))</f>
        <v>3877.158768</v>
      </c>
      <c r="AH186" s="1162" t="n">
        <f aca="false">((AH$183-$H$4)/1000)*$P$108*(($C$8/70)^$Z$108)*IF($C$13=1,$AE$107,IF($C$13=2,$AF$107,IF($C$13=3,$AG$107,1)))</f>
        <v>4015.628724</v>
      </c>
      <c r="AI186" s="1162" t="n">
        <f aca="false">((AI$183-$H$4)/1000)*$P$108*(($C$8/70)^$Z$108)*IF($C$13=1,$AE$107,IF($C$13=2,$AF$107,IF($C$13=3,$AG$107,1)))</f>
        <v>4154.09868</v>
      </c>
      <c r="AJ186" s="1162" t="n">
        <f aca="false">((AJ$183-$H$4)/1000)*$P$108*(($C$8/70)^$Z$108)*IF($C$13=1,$AE$107,IF($C$13=2,$AF$107,IF($C$13=3,$AG$107,1)))</f>
        <v>4292.568636</v>
      </c>
      <c r="AK186" s="1162" t="n">
        <f aca="false">((AK$183-$H$4)/1000)*$P$108*(($C$8/70)^$Z$108)*IF($C$13=1,$AE$107,IF($C$13=2,$AF$107,IF($C$13=3,$AG$107,1)))</f>
        <v>4431.038592</v>
      </c>
      <c r="AL186" s="1162" t="n">
        <f aca="false">((AL$183-$H$4)/1000)*$P$108*(($C$8/70)^$Z$108)*IF($C$13=1,$AE$107,IF($C$13=2,$AF$107,IF($C$13=3,$AG$107,1)))</f>
        <v>4569.508548</v>
      </c>
      <c r="AM186" s="1162" t="n">
        <f aca="false">((AM$183-$H$4)/1000)*$P$108*(($C$8/70)^$Z$108)*IF($C$13=1,$AE$107,IF($C$13=2,$AF$107,IF($C$13=3,$AG$107,1)))</f>
        <v>4707.978504</v>
      </c>
      <c r="AN186" s="1162" t="n">
        <f aca="false">((AN$183-$H$4)/1000)*$P$108*(($C$8/70)^$Z$108)*IF($C$13=1,$AE$107,IF($C$13=2,$AF$107,IF($C$13=3,$AG$107,1)))</f>
        <v>4846.44846</v>
      </c>
      <c r="AO186" s="1162" t="n">
        <f aca="false">((AO$183-$H$4)/1000)*$P$108*(($C$8/70)^$Z$108)*IF($C$13=1,$AE$107,IF($C$13=2,$AF$107,IF($C$13=3,$AG$107,1)))</f>
        <v>4984.918416</v>
      </c>
      <c r="AP186" s="1162" t="n">
        <f aca="false">((AP$183-$H$4)/1000)*$P$108*(($C$8/70)^$Z$108)*IF($C$13=1,$AE$107,IF($C$13=2,$AF$107,IF($C$13=3,$AG$107,1)))</f>
        <v>5123.388372</v>
      </c>
      <c r="AQ186" s="1162" t="n">
        <f aca="false">((AQ$183-$H$4)/1000)*$P$108*(($C$8/70)^$Z$108)*IF($C$13=1,$AE$107,IF($C$13=2,$AF$107,IF($C$13=3,$AG$107,1)))</f>
        <v>5261.858328</v>
      </c>
      <c r="AR186" s="1162" t="n">
        <f aca="false">((AR$183-$H$4)/1000)*$P$108*(($C$8/70)^$Z$108)*IF($C$13=1,$AE$107,IF($C$13=2,$AF$107,IF($C$13=3,$AG$107,1)))</f>
        <v>5400.328284</v>
      </c>
      <c r="AS186" s="1162" t="n">
        <f aca="false">((AS$183-$H$4)/1000)*$P$108*(($C$8/70)^$Z$108)*IF($C$13=1,$AE$107,IF($C$13=2,$AF$107,IF($C$13=3,$AG$107,1)))</f>
        <v>5538.79824</v>
      </c>
      <c r="AT186" s="1162" t="n">
        <f aca="false">((AT$183-$H$4)/1000)*$P$108*(($C$8/70)^$Z$108)*IF($C$13=1,$AE$107,IF($C$13=2,$AF$107,IF($C$13=3,$AG$107,1)))</f>
        <v>5677.268196</v>
      </c>
      <c r="AU186" s="1162" t="n">
        <f aca="false">((AU$183-$H$4)/1000)*$P$108*(($C$8/70)^$Z$108)*IF($C$13=1,$AE$107,IF($C$13=2,$AF$107,IF($C$13=3,$AG$107,1)))</f>
        <v>5815.738152</v>
      </c>
      <c r="AV186" s="1162" t="n">
        <f aca="false">((AV$183-$H$4)/1000)*$P$108*(($C$8/70)^$Z$108)*IF($C$13=1,$AE$107,IF($C$13=2,$AF$107,IF($C$13=3,$AG$107,1)))</f>
        <v>5954.208108</v>
      </c>
      <c r="AW186" s="1162" t="n">
        <f aca="false">((AW$183-$H$4)/1000)*$P$108*(($C$8/70)^$Z$108)*IF($C$13=1,$AE$107,IF($C$13=2,$AF$107,IF($C$13=3,$AG$107,1)))</f>
        <v>6092.678064</v>
      </c>
      <c r="AX186" s="1162" t="n">
        <f aca="false">((AX$183-$H$4)/1000)*$P$108*(($C$8/70)^$Z$108)*IF($C$13=1,$AE$107,IF($C$13=2,$AF$107,IF($C$13=3,$AG$107,1)))</f>
        <v>6231.14802</v>
      </c>
      <c r="AY186" s="1162" t="n">
        <f aca="false">((AY$183-$H$4)/1000)*$P$108*(($C$8/70)^$Z$108)*IF($C$13=1,$AE$107,IF($C$13=2,$AF$107,IF($C$13=3,$AG$107,1)))</f>
        <v>6369.617976</v>
      </c>
      <c r="AZ186" s="1162" t="n">
        <f aca="false">((AZ$183-$H$4)/1000)*$P$108*(($C$8/70)^$Z$108)*IF($C$13=1,$AE$107,IF($C$13=2,$AF$107,IF($C$13=3,$AG$107,1)))</f>
        <v>6508.087932</v>
      </c>
      <c r="BA186" s="1162" t="n">
        <f aca="false">((BA$183-$H$4)/1000)*$P$108*(($C$8/70)^$Z$108)*IF($C$13=1,$AE$107,IF($C$13=2,$AF$107,IF($C$13=3,$AG$107,1)))</f>
        <v>6646.557888</v>
      </c>
      <c r="BB186" s="1162" t="n">
        <f aca="false">((BB$183-$H$4)/1000)*$P$108*(($C$8/70)^$Z$108)*IF($C$13=1,$AE$107,IF($C$13=2,$AF$107,IF($C$13=3,$AG$107,1)))</f>
        <v>6785.027844</v>
      </c>
      <c r="BC186" s="1162" t="n">
        <f aca="false">((BC$183-$H$4)/1000)*$P$108*(($C$8/70)^$Z$108)*IF($C$13=1,$AE$107,IF($C$13=2,$AF$107,IF($C$13=3,$AG$107,1)))</f>
        <v>6923.4978</v>
      </c>
      <c r="BD186" s="1162" t="n">
        <f aca="false">((BD$183-$H$4)/1000)*$P$108*(($C$8/70)^$Z$108)*IF($C$13=1,$AE$107,IF($C$13=2,$AF$107,IF($C$13=3,$AG$107,1)))</f>
        <v>7061.967756</v>
      </c>
      <c r="BE186" s="1162" t="n">
        <f aca="false">((BE$183-$H$4)/1000)*$P$108*(($C$8/70)^$Z$108)*IF($C$13=1,$AE$107,IF($C$13=2,$AF$107,IF($C$13=3,$AG$107,1)))</f>
        <v>7200.437712</v>
      </c>
      <c r="BF186" s="1162" t="n">
        <f aca="false">((BF$183-$H$4)/1000)*$P$108*(($C$8/70)^$Z$108)*IF($C$13=1,$AE$107,IF($C$13=2,$AF$107,IF($C$13=3,$AG$107,1)))</f>
        <v>7338.907668</v>
      </c>
      <c r="BG186" s="1002" t="n">
        <f aca="false">((BG$183-$H$4)/1000)*$P$108*(($C$8/70)^$Z$108)*IF($C$13=1,$AE$107,IF($C$13=2,$AF$107,IF($C$13=3,$AG$107,1)))</f>
        <v>-969.289692</v>
      </c>
      <c r="BH186" s="1002" t="n">
        <f aca="false">((BH$183-$H$4)/1000)*$P$108*(($C$8/70)^$Z$108)*IF($C$13=1,$AE$107,IF($C$13=2,$AF$107,IF($C$13=3,$AG$107,1)))</f>
        <v>-969.289692</v>
      </c>
      <c r="BI186" s="1002" t="n">
        <f aca="false">((BI$183-$H$4)/1000)*$P$108*(($C$8/70)^$Z$108)*IF($C$13=1,$AE$107,IF($C$13=2,$AF$107,IF($C$13=3,$AG$107,1)))</f>
        <v>-969.289692</v>
      </c>
      <c r="BJ186" s="1002" t="n">
        <f aca="false">((BJ$183-$H$4)/1000)*$P$108*(($C$8/70)^$Z$108)*IF($C$13=1,$AE$107,IF($C$13=2,$AF$107,IF($C$13=3,$AG$107,1)))</f>
        <v>-969.289692</v>
      </c>
      <c r="BK186" s="1002" t="n">
        <f aca="false">((BK$183-$H$4)/1000)*$P$108*(($C$8/70)^$Z$108)*IF($C$13=1,$AE$107,IF($C$13=2,$AF$107,IF($C$13=3,$AG$107,1)))</f>
        <v>-969.289692</v>
      </c>
      <c r="BL186" s="1002" t="n">
        <f aca="false">((BL$183-$H$4)/1000)*$P$108*(($C$8/70)^$Z$108)*IF($C$13=1,$AE$107,IF($C$13=2,$AF$107,IF($C$13=3,$AG$107,1)))</f>
        <v>-969.289692</v>
      </c>
      <c r="BM186" s="1002" t="n">
        <f aca="false">((BM$183-$H$4)/1000)*$P$108*(($C$8/70)^$Z$108)*IF($C$13=1,$AE$107,IF($C$13=2,$AF$107,IF($C$13=3,$AG$107,1)))</f>
        <v>-969.289692</v>
      </c>
      <c r="BN186" s="1002" t="n">
        <f aca="false">((BN$183-$H$4)/1000)*$P$108*(($C$8/70)^$Z$108)*IF($C$13=1,$AE$107,IF($C$13=2,$AF$107,IF($C$13=3,$AG$107,1)))</f>
        <v>-969.289692</v>
      </c>
      <c r="BO186" s="1002" t="n">
        <f aca="false">((BO$183-$H$4)/1000)*$P$108*(($C$8/70)^$Z$108)*IF($C$13=1,$AE$107,IF($C$13=2,$AF$107,IF($C$13=3,$AG$107,1)))</f>
        <v>-969.289692</v>
      </c>
      <c r="BP186" s="1002" t="n">
        <f aca="false">((BP$183-$H$4)/1000)*$P$108*(($C$8/70)^$Z$108)*IF($C$13=1,$AE$107,IF($C$13=2,$AF$107,IF($C$13=3,$AG$107,1)))</f>
        <v>-969.289692</v>
      </c>
      <c r="BQ186" s="1002" t="n">
        <f aca="false">((BQ$183-$H$4)/1000)*$P$108*(($C$8/70)^$Z$108)*IF($C$13=1,$AE$107,IF($C$13=2,$AF$107,IF($C$13=3,$AG$107,1)))</f>
        <v>-969.289692</v>
      </c>
      <c r="BR186" s="1002" t="n">
        <f aca="false">((BR$183-$H$4)/1000)*$P$108*(($C$8/70)^$Z$108)*IF($C$13=1,$AE$107,IF($C$13=2,$AF$107,IF($C$13=3,$AG$107,1)))</f>
        <v>-969.289692</v>
      </c>
      <c r="BS186" s="1002" t="n">
        <f aca="false">((BS$183-$H$4)/1000)*$P$108*(($C$8/70)^$Z$108)*IF($C$13=1,$AE$107,IF($C$13=2,$AF$107,IF($C$13=3,$AG$107,1)))</f>
        <v>-969.289692</v>
      </c>
      <c r="BT186" s="1002" t="n">
        <f aca="false">((BT$183-$H$4)/1000)*$P$108*(($C$8/70)^$Z$108)*IF($C$13=1,$AE$107,IF($C$13=2,$AF$107,IF($C$13=3,$AG$107,1)))</f>
        <v>-969.289692</v>
      </c>
      <c r="BU186" s="1002" t="n">
        <f aca="false">((BU$183-$H$4)/1000)*$P$108*(($C$8/70)^$Z$108)*IF($C$13=1,$AE$107,IF($C$13=2,$AF$107,IF($C$13=3,$AG$107,1)))</f>
        <v>-969.289692</v>
      </c>
      <c r="BV186" s="1002" t="n">
        <f aca="false">((BV$183-$H$4)/1000)*$P$108*(($C$8/70)^$Z$108)*IF($C$13=1,$AE$107,IF($C$13=2,$AF$107,IF($C$13=3,$AG$107,1)))</f>
        <v>-969.289692</v>
      </c>
      <c r="BW186" s="1002" t="n">
        <f aca="false">((BW$183-$H$4)/1000)*$P$108*(($C$8/70)^$Z$108)*IF($C$13=1,$AE$107,IF($C$13=2,$AF$107,IF($C$13=3,$AG$107,1)))</f>
        <v>-969.289692</v>
      </c>
      <c r="BX186" s="1002" t="n">
        <f aca="false">((BX$183-$H$4)/1000)*$P$108*(($C$8/70)^$Z$108)*IF($C$13=1,$AE$107,IF($C$13=2,$AF$107,IF($C$13=3,$AG$107,1)))</f>
        <v>-969.289692</v>
      </c>
      <c r="BY186" s="1002" t="n">
        <f aca="false">((BY$183-$H$4)/1000)*$P$108*(($C$8/70)^$Z$108)*IF($C$13=1,$AE$107,IF($C$13=2,$AF$107,IF($C$13=3,$AG$107,1)))</f>
        <v>-969.289692</v>
      </c>
      <c r="BZ186" s="1002" t="n">
        <f aca="false">((BZ$183-$H$4)/1000)*$P$108*(($C$8/70)^$Z$108)*IF($C$13=1,$AE$107,IF($C$13=2,$AF$107,IF($C$13=3,$AG$107,1)))</f>
        <v>-969.289692</v>
      </c>
      <c r="CA186" s="1002" t="n">
        <f aca="false">((CA$183-$H$4)/1000)*$P$108*(($C$8/70)^$Z$108)*IF($C$13=1,$AE$107,IF($C$13=2,$AF$107,IF($C$13=3,$AG$107,1)))</f>
        <v>-969.289692</v>
      </c>
      <c r="CB186" s="1002" t="n">
        <f aca="false">((CB$183-$H$4)/1000)*$P$108*(($C$8/70)^$Z$108)*IF($C$13=1,$AE$107,IF($C$13=2,$AF$107,IF($C$13=3,$AG$107,1)))</f>
        <v>-969.289692</v>
      </c>
      <c r="CC186" s="1002" t="n">
        <f aca="false">((CC$183-$H$4)/1000)*$P$108*(($C$8/70)^$Z$108)*IF($C$13=1,$AE$107,IF($C$13=2,$AF$107,IF($C$13=3,$AG$107,1)))</f>
        <v>-969.289692</v>
      </c>
      <c r="CD186" s="1002" t="n">
        <f aca="false">((CD$183-$H$4)/1000)*$P$108*(($C$8/70)^$Z$108)*IF($C$13=1,$AE$107,IF($C$13=2,$AF$107,IF($C$13=3,$AG$107,1)))</f>
        <v>-969.289692</v>
      </c>
      <c r="CE186" s="1002" t="n">
        <f aca="false">((CE$183-$H$4)/1000)*$P$108*(($C$8/70)^$Z$108)*IF($C$13=1,$AE$107,IF($C$13=2,$AF$107,IF($C$13=3,$AG$107,1)))</f>
        <v>-969.289692</v>
      </c>
      <c r="CF186" s="1002" t="n">
        <f aca="false">((CF$183-$H$4)/1000)*$P$108*(($C$8/70)^$Z$108)*IF($C$13=1,$AE$107,IF($C$13=2,$AF$107,IF($C$13=3,$AG$107,1)))</f>
        <v>-969.289692</v>
      </c>
      <c r="CG186" s="1002" t="n">
        <f aca="false">((CG$183-$H$4)/1000)*$P$108*(($C$8/70)^$Z$108)*IF($C$13=1,$AE$107,IF($C$13=2,$AF$107,IF($C$13=3,$AG$107,1)))</f>
        <v>-969.289692</v>
      </c>
      <c r="CH186" s="1002" t="n">
        <f aca="false">((CH$183-$H$4)/1000)*$P$108*(($C$8/70)^$Z$108)*IF($C$13=1,$AE$107,IF($C$13=2,$AF$107,IF($C$13=3,$AG$107,1)))</f>
        <v>-969.289692</v>
      </c>
      <c r="CI186" s="1002" t="n">
        <f aca="false">((CI$183-$H$4)/1000)*$P$108*(($C$8/70)^$Z$108)*IF($C$13=1,$AE$107,IF($C$13=2,$AF$107,IF($C$13=3,$AG$107,1)))</f>
        <v>-969.289692</v>
      </c>
      <c r="CJ186" s="1002" t="n">
        <f aca="false">((CJ$183-$H$4)/1000)*$P$108*(($C$8/70)^$Z$108)*IF($C$13=1,$AE$107,IF($C$13=2,$AF$107,IF($C$13=3,$AG$107,1)))</f>
        <v>-969.289692</v>
      </c>
      <c r="CK186" s="1002" t="n">
        <f aca="false">((CK$183-$H$4)/1000)*$P$108*(($C$8/70)^$Z$108)*IF($C$13=1,$AE$107,IF($C$13=2,$AF$107,IF($C$13=3,$AG$107,1)))</f>
        <v>-969.289692</v>
      </c>
      <c r="CL186" s="1002" t="n">
        <f aca="false">((CL$183-$H$4)/1000)*$P$108*(($C$8/70)^$Z$108)*IF($C$13=1,$AE$107,IF($C$13=2,$AF$107,IF($C$13=3,$AG$107,1)))</f>
        <v>-969.289692</v>
      </c>
      <c r="CM186" s="1002" t="n">
        <f aca="false">((CM$183-$H$4)/1000)*$P$108*(($C$8/70)^$Z$108)*IF($C$13=1,$AE$107,IF($C$13=2,$AF$107,IF($C$13=3,$AG$107,1)))</f>
        <v>-969.289692</v>
      </c>
      <c r="CN186" s="1002" t="n">
        <f aca="false">((CN$183-$H$4)/1000)*$P$108*(($C$8/70)^$Z$108)*IF($C$13=1,$AE$107,IF($C$13=2,$AF$107,IF($C$13=3,$AG$107,1)))</f>
        <v>-969.289692</v>
      </c>
      <c r="CO186" s="1002" t="n">
        <f aca="false">((CO$183-$H$4)/1000)*$P$108*(($C$8/70)^$Z$108)*IF($C$13=1,$AE$107,IF($C$13=2,$AF$107,IF($C$13=3,$AG$107,1)))</f>
        <v>-969.289692</v>
      </c>
      <c r="CP186" s="1002" t="n">
        <f aca="false">((CP$183-$H$4)/1000)*$P$108*(($C$8/70)^$Z$108)*IF($C$13=1,$AE$107,IF($C$13=2,$AF$107,IF($C$13=3,$AG$107,1)))</f>
        <v>-969.289692</v>
      </c>
      <c r="CQ186" s="1002" t="n">
        <f aca="false">((CQ$183-$H$4)/1000)*$P$108*(($C$8/70)^$Z$108)*IF($C$13=1,$AE$107,IF($C$13=2,$AF$107,IF($C$13=3,$AG$107,1)))</f>
        <v>-969.289692</v>
      </c>
      <c r="CR186" s="1002" t="n">
        <f aca="false">((CR$183-$H$4)/1000)*$P$108*(($C$8/70)^$Z$108)*IF($C$13=1,$AE$107,IF($C$13=2,$AF$107,IF($C$13=3,$AG$107,1)))</f>
        <v>-969.289692</v>
      </c>
      <c r="CS186" s="1002" t="n">
        <f aca="false">((CS$183-$H$4)/1000)*$P$108*(($C$8/70)^$Z$108)*IF($C$13=1,$AE$107,IF($C$13=2,$AF$107,IF($C$13=3,$AG$107,1)))</f>
        <v>-969.289692</v>
      </c>
      <c r="CT186" s="1002" t="n">
        <f aca="false">((CT$183-$H$4)/1000)*$P$108*(($C$8/70)^$Z$108)*IF($C$13=1,$AE$107,IF($C$13=2,$AF$107,IF($C$13=3,$AG$107,1)))</f>
        <v>-969.289692</v>
      </c>
      <c r="CU186" s="1002" t="n">
        <f aca="false">((CU$183-$H$4)/1000)*$P$108*(($C$8/70)^$Z$108)*IF($C$13=1,$AE$107,IF($C$13=2,$AF$107,IF($C$13=3,$AG$107,1)))</f>
        <v>-969.289692</v>
      </c>
      <c r="CV186" s="1002" t="n">
        <f aca="false">((CV$183-$H$4)/1000)*$P$108*(($C$8/70)^$Z$108)*IF($C$13=1,$AE$107,IF($C$13=2,$AF$107,IF($C$13=3,$AG$107,1)))</f>
        <v>-969.289692</v>
      </c>
      <c r="CW186" s="1002" t="n">
        <f aca="false">((CW$183-$H$4)/1000)*$P$108*(($C$8/70)^$Z$108)*IF($C$13=1,$AE$107,IF($C$13=2,$AF$107,IF($C$13=3,$AG$107,1)))</f>
        <v>-969.289692</v>
      </c>
      <c r="CX186" s="1002" t="n">
        <f aca="false">((CX$183-$H$4)/1000)*$P$108*(($C$8/70)^$Z$108)*IF($C$13=1,$AE$107,IF($C$13=2,$AF$107,IF($C$13=3,$AG$107,1)))</f>
        <v>-969.289692</v>
      </c>
      <c r="CY186" s="1002" t="n">
        <f aca="false">((CY$183-$H$4)/1000)*$P$108*(($C$8/70)^$Z$108)*IF($C$13=1,$AE$107,IF($C$13=2,$AF$107,IF($C$13=3,$AG$107,1)))</f>
        <v>-969.289692</v>
      </c>
      <c r="CZ186" s="1002" t="n">
        <f aca="false">((CZ$183-$H$4)/1000)*$P$108*(($C$8/70)^$Z$108)*IF($C$13=1,$AE$107,IF($C$13=2,$AF$107,IF($C$13=3,$AG$107,1)))</f>
        <v>-969.289692</v>
      </c>
      <c r="DA186" s="1002" t="n">
        <f aca="false">((DA$183-$H$4)/1000)*$P$108*(($C$8/70)^$Z$108)*IF($C$13=1,$AE$107,IF($C$13=2,$AF$107,IF($C$13=3,$AG$107,1)))</f>
        <v>-969.289692</v>
      </c>
      <c r="DB186" s="1002" t="n">
        <f aca="false">((DB$183-$H$4)/1000)*$P$108*(($C$8/70)^$Z$108)*IF($C$13=1,$AE$107,IF($C$13=2,$AF$107,IF($C$13=3,$AG$107,1)))</f>
        <v>-969.289692</v>
      </c>
      <c r="DC186" s="1002" t="n">
        <f aca="false">((DC$183-$H$4)/1000)*$P$108*(($C$8/70)^$Z$108)*IF($C$13=1,$AE$107,IF($C$13=2,$AF$107,IF($C$13=3,$AG$107,1)))</f>
        <v>-969.289692</v>
      </c>
      <c r="DD186" s="1002" t="n">
        <f aca="false">((DD$183-$H$4)/1000)*$P$108*(($C$8/70)^$Z$108)*IF($C$13=1,$AE$107,IF($C$13=2,$AF$107,IF($C$13=3,$AG$107,1)))</f>
        <v>-969.289692</v>
      </c>
      <c r="DE186" s="1002" t="n">
        <f aca="false">((DE$183-$H$4)/1000)*$P$108*(($C$8/70)^$Z$108)*IF($C$13=1,$AE$107,IF($C$13=2,$AF$107,IF($C$13=3,$AG$107,1)))</f>
        <v>-969.289692</v>
      </c>
      <c r="DF186" s="1002" t="n">
        <f aca="false">((DF$183-$H$4)/1000)*$P$108*(($C$8/70)^$Z$108)*IF($C$13=1,$AE$107,IF($C$13=2,$AF$107,IF($C$13=3,$AG$107,1)))</f>
        <v>-969.289692</v>
      </c>
    </row>
    <row r="187" customFormat="false" ht="15.75" hidden="true" customHeight="false" outlineLevel="0" collapsed="false">
      <c r="B187" s="1163" t="s">
        <v>468</v>
      </c>
      <c r="C187" s="1163"/>
      <c r="D187" s="1164"/>
      <c r="E187" s="1164"/>
      <c r="F187" s="1164"/>
      <c r="G187" s="1164"/>
      <c r="H187" s="1165" t="n">
        <f aca="false">((H$183-$H$4)/1000)*$Q$108*(($C$8/70)^$AA$108)*IF($C$13=1,$AE$107,IF($C$13=2,$AF$107,IF($C$13=3,$AG$107,1)))</f>
        <v>446.252364</v>
      </c>
      <c r="I187" s="1165" t="n">
        <f aca="false">((I$183-$H$4)/1000)*$Q$108*(($C$8/70)^$AA$108)*IF($C$13=1,$AE$107,IF($C$13=2,$AF$107,IF($C$13=3,$AG$107,1)))</f>
        <v>595.003152</v>
      </c>
      <c r="J187" s="1165"/>
      <c r="K187" s="1165"/>
      <c r="L187" s="1165" t="n">
        <f aca="false">((L$183-$H$4)/1000)*$Q$108*(($C$8/70)^$AA$108)*IF($C$13=1,$AE$107,IF($C$13=2,$AF$107,IF($C$13=3,$AG$107,1)))</f>
        <v>1041.255516</v>
      </c>
      <c r="M187" s="1165" t="n">
        <f aca="false">((M$183-$H$4)/1000)*$Q$108*(($C$8/70)^$AA$108)*IF($C$13=1,$AE$107,IF($C$13=2,$AF$107,IF($C$13=3,$AG$107,1)))</f>
        <v>1190.006304</v>
      </c>
      <c r="N187" s="1165" t="n">
        <f aca="false">((N$183-$H$4)/1000)*$Q$108*(($C$8/70)^$AA$108)*IF($C$13=1,$AE$107,IF($C$13=2,$AF$107,IF($C$13=3,$AG$107,1)))</f>
        <v>1338.757092</v>
      </c>
      <c r="O187" s="1165" t="n">
        <f aca="false">((O$183-$H$4)/1000)*$Q$108*(($C$8/70)^$AA$108)*IF($C$13=1,$AE$107,IF($C$13=2,$AF$107,IF($C$13=3,$AG$107,1)))</f>
        <v>1487.50788</v>
      </c>
      <c r="P187" s="1165" t="n">
        <f aca="false">((P$183-$H$4)/1000)*$Q$108*(($C$8/70)^$AA$108)*IF($C$13=1,$AE$107,IF($C$13=2,$AF$107,IF($C$13=3,$AG$107,1)))</f>
        <v>1636.258668</v>
      </c>
      <c r="Q187" s="1165" t="n">
        <f aca="false">((Q$183-$H$4)/1000)*$Q$108*(($C$8/70)^$AA$108)*IF($C$13=1,$AE$107,IF($C$13=2,$AF$107,IF($C$13=3,$AG$107,1)))</f>
        <v>1785.009456</v>
      </c>
      <c r="R187" s="1165" t="n">
        <f aca="false">((R$183-$H$4)/1000)*$Q$108*(($C$8/70)^$AA$108)*IF($C$13=1,$AE$107,IF($C$13=2,$AF$107,IF($C$13=3,$AG$107,1)))</f>
        <v>1933.760244</v>
      </c>
      <c r="S187" s="1165" t="n">
        <f aca="false">((S$183-$H$4)/1000)*$Q$108*(($C$8/70)^$AA$108)*IF($C$13=1,$AE$107,IF($C$13=2,$AF$107,IF($C$13=3,$AG$107,1)))</f>
        <v>2082.511032</v>
      </c>
      <c r="T187" s="1165" t="n">
        <f aca="false">((T$183-$H$4)/1000)*$Q$108*(($C$8/70)^$AA$108)*IF($C$13=1,$AE$107,IF($C$13=2,$AF$107,IF($C$13=3,$AG$107,1)))</f>
        <v>2231.26182</v>
      </c>
      <c r="U187" s="1165" t="n">
        <f aca="false">((U$183-$H$4)/1000)*$Q$108*(($C$8/70)^$AA$108)*IF($C$13=1,$AE$107,IF($C$13=2,$AF$107,IF($C$13=3,$AG$107,1)))</f>
        <v>2380.012608</v>
      </c>
      <c r="V187" s="1165" t="n">
        <f aca="false">((V$183-$H$4)/1000)*$Q$108*(($C$8/70)^$AA$108)*IF($C$13=1,$AE$107,IF($C$13=2,$AF$107,IF($C$13=3,$AG$107,1)))</f>
        <v>2528.763396</v>
      </c>
      <c r="W187" s="1165" t="n">
        <f aca="false">((W$183-$H$4)/1000)*$Q$108*(($C$8/70)^$AA$108)*IF($C$13=1,$AE$107,IF($C$13=2,$AF$107,IF($C$13=3,$AG$107,1)))</f>
        <v>2677.514184</v>
      </c>
      <c r="X187" s="1165" t="n">
        <f aca="false">((X$183-$H$4)/1000)*$Q$108*(($C$8/70)^$AA$108)*IF($C$13=1,$AE$107,IF($C$13=2,$AF$107,IF($C$13=3,$AG$107,1)))</f>
        <v>2826.264972</v>
      </c>
      <c r="Y187" s="1165" t="n">
        <f aca="false">((Y$183-$H$4)/1000)*$Q$108*(($C$8/70)^$AA$108)*IF($C$13=1,$AE$107,IF($C$13=2,$AF$107,IF($C$13=3,$AG$107,1)))</f>
        <v>2975.01576</v>
      </c>
      <c r="Z187" s="1165" t="n">
        <f aca="false">((Z$183-$H$4)/1000)*$Q$108*(($C$8/70)^$AA$108)*IF($C$13=1,$AE$107,IF($C$13=2,$AF$107,IF($C$13=3,$AG$107,1)))</f>
        <v>3123.766548</v>
      </c>
      <c r="AA187" s="1165" t="n">
        <f aca="false">((AA$183-$H$4)/1000)*$Q$108*(($C$8/70)^$AA$108)*IF($C$13=1,$AE$107,IF($C$13=2,$AF$107,IF($C$13=3,$AG$107,1)))</f>
        <v>3272.517336</v>
      </c>
      <c r="AB187" s="1165" t="n">
        <f aca="false">((AB$183-$H$4)/1000)*$Q$108*(($C$8/70)^$AA$108)*IF($C$13=1,$AE$107,IF($C$13=2,$AF$107,IF($C$13=3,$AG$107,1)))</f>
        <v>3421.268124</v>
      </c>
      <c r="AC187" s="1165" t="n">
        <f aca="false">((AC$183-$H$4)/1000)*$Q$108*(($C$8/70)^$AA$108)*IF($C$13=1,$AE$107,IF($C$13=2,$AF$107,IF($C$13=3,$AG$107,1)))</f>
        <v>3570.018912</v>
      </c>
      <c r="AD187" s="1165" t="n">
        <f aca="false">((AD$183-$H$4)/1000)*$Q$108*(($C$8/70)^$AA$108)*IF($C$13=1,$AE$107,IF($C$13=2,$AF$107,IF($C$13=3,$AG$107,1)))</f>
        <v>3718.7697</v>
      </c>
      <c r="AE187" s="1165" t="n">
        <f aca="false">((AE$183-$H$4)/1000)*$Q$108*(($C$8/70)^$AA$108)*IF($C$13=1,$AE$107,IF($C$13=2,$AF$107,IF($C$13=3,$AG$107,1)))</f>
        <v>3867.520488</v>
      </c>
      <c r="AF187" s="1165" t="n">
        <f aca="false">((AF$183-$H$4)/1000)*$Q$108*(($C$8/70)^$AA$108)*IF($C$13=1,$AE$107,IF($C$13=2,$AF$107,IF($C$13=3,$AG$107,1)))</f>
        <v>4016.271276</v>
      </c>
      <c r="AG187" s="1165" t="n">
        <f aca="false">((AG$183-$H$4)/1000)*$Q$108*(($C$8/70)^$AA$108)*IF($C$13=1,$AE$107,IF($C$13=2,$AF$107,IF($C$13=3,$AG$107,1)))</f>
        <v>4165.022064</v>
      </c>
      <c r="AH187" s="1165" t="n">
        <f aca="false">((AH$183-$H$4)/1000)*$Q$108*(($C$8/70)^$AA$108)*IF($C$13=1,$AE$107,IF($C$13=2,$AF$107,IF($C$13=3,$AG$107,1)))</f>
        <v>4313.772852</v>
      </c>
      <c r="AI187" s="1165" t="n">
        <f aca="false">((AI$183-$H$4)/1000)*$Q$108*(($C$8/70)^$AA$108)*IF($C$13=1,$AE$107,IF($C$13=2,$AF$107,IF($C$13=3,$AG$107,1)))</f>
        <v>4462.52364</v>
      </c>
      <c r="AJ187" s="1165" t="n">
        <f aca="false">((AJ$183-$H$4)/1000)*$Q$108*(($C$8/70)^$AA$108)*IF($C$13=1,$AE$107,IF($C$13=2,$AF$107,IF($C$13=3,$AG$107,1)))</f>
        <v>4611.274428</v>
      </c>
      <c r="AK187" s="1165" t="n">
        <f aca="false">((AK$183-$H$4)/1000)*$Q$108*(($C$8/70)^$AA$108)*IF($C$13=1,$AE$107,IF($C$13=2,$AF$107,IF($C$13=3,$AG$107,1)))</f>
        <v>4760.025216</v>
      </c>
      <c r="AL187" s="1165" t="n">
        <f aca="false">((AL$183-$H$4)/1000)*$Q$108*(($C$8/70)^$AA$108)*IF($C$13=1,$AE$107,IF($C$13=2,$AF$107,IF($C$13=3,$AG$107,1)))</f>
        <v>4908.776004</v>
      </c>
      <c r="AM187" s="1165" t="n">
        <f aca="false">((AM$183-$H$4)/1000)*$Q$108*(($C$8/70)^$AA$108)*IF($C$13=1,$AE$107,IF($C$13=2,$AF$107,IF($C$13=3,$AG$107,1)))</f>
        <v>5057.526792</v>
      </c>
      <c r="AN187" s="1165" t="n">
        <f aca="false">((AN$183-$H$4)/1000)*$Q$108*(($C$8/70)^$AA$108)*IF($C$13=1,$AE$107,IF($C$13=2,$AF$107,IF($C$13=3,$AG$107,1)))</f>
        <v>5206.27758</v>
      </c>
      <c r="AO187" s="1165" t="n">
        <f aca="false">((AO$183-$H$4)/1000)*$Q$108*(($C$8/70)^$AA$108)*IF($C$13=1,$AE$107,IF($C$13=2,$AF$107,IF($C$13=3,$AG$107,1)))</f>
        <v>5355.028368</v>
      </c>
      <c r="AP187" s="1165" t="n">
        <f aca="false">((AP$183-$H$4)/1000)*$Q$108*(($C$8/70)^$AA$108)*IF($C$13=1,$AE$107,IF($C$13=2,$AF$107,IF($C$13=3,$AG$107,1)))</f>
        <v>5503.779156</v>
      </c>
      <c r="AQ187" s="1165" t="n">
        <f aca="false">((AQ$183-$H$4)/1000)*$Q$108*(($C$8/70)^$AA$108)*IF($C$13=1,$AE$107,IF($C$13=2,$AF$107,IF($C$13=3,$AG$107,1)))</f>
        <v>5652.529944</v>
      </c>
      <c r="AR187" s="1165" t="n">
        <f aca="false">((AR$183-$H$4)/1000)*$Q$108*(($C$8/70)^$AA$108)*IF($C$13=1,$AE$107,IF($C$13=2,$AF$107,IF($C$13=3,$AG$107,1)))</f>
        <v>5801.280732</v>
      </c>
      <c r="AS187" s="1165" t="n">
        <f aca="false">((AS$183-$H$4)/1000)*$Q$108*(($C$8/70)^$AA$108)*IF($C$13=1,$AE$107,IF($C$13=2,$AF$107,IF($C$13=3,$AG$107,1)))</f>
        <v>5950.03152</v>
      </c>
      <c r="AT187" s="1165" t="n">
        <f aca="false">((AT$183-$H$4)/1000)*$Q$108*(($C$8/70)^$AA$108)*IF($C$13=1,$AE$107,IF($C$13=2,$AF$107,IF($C$13=3,$AG$107,1)))</f>
        <v>6098.782308</v>
      </c>
      <c r="AU187" s="1165" t="n">
        <f aca="false">((AU$183-$H$4)/1000)*$Q$108*(($C$8/70)^$AA$108)*IF($C$13=1,$AE$107,IF($C$13=2,$AF$107,IF($C$13=3,$AG$107,1)))</f>
        <v>6247.533096</v>
      </c>
      <c r="AV187" s="1165" t="n">
        <f aca="false">((AV$183-$H$4)/1000)*$Q$108*(($C$8/70)^$AA$108)*IF($C$13=1,$AE$107,IF($C$13=2,$AF$107,IF($C$13=3,$AG$107,1)))</f>
        <v>6396.283884</v>
      </c>
      <c r="AW187" s="1165" t="n">
        <f aca="false">((AW$183-$H$4)/1000)*$Q$108*(($C$8/70)^$AA$108)*IF($C$13=1,$AE$107,IF($C$13=2,$AF$107,IF($C$13=3,$AG$107,1)))</f>
        <v>6545.034672</v>
      </c>
      <c r="AX187" s="1165" t="n">
        <f aca="false">((AX$183-$H$4)/1000)*$Q$108*(($C$8/70)^$AA$108)*IF($C$13=1,$AE$107,IF($C$13=2,$AF$107,IF($C$13=3,$AG$107,1)))</f>
        <v>6693.78546</v>
      </c>
      <c r="AY187" s="1165" t="n">
        <f aca="false">((AY$183-$H$4)/1000)*$Q$108*(($C$8/70)^$AA$108)*IF($C$13=1,$AE$107,IF($C$13=2,$AF$107,IF($C$13=3,$AG$107,1)))</f>
        <v>6842.536248</v>
      </c>
      <c r="AZ187" s="1165" t="n">
        <f aca="false">((AZ$183-$H$4)/1000)*$Q$108*(($C$8/70)^$AA$108)*IF($C$13=1,$AE$107,IF($C$13=2,$AF$107,IF($C$13=3,$AG$107,1)))</f>
        <v>6991.287036</v>
      </c>
      <c r="BA187" s="1165" t="n">
        <f aca="false">((BA$183-$H$4)/1000)*$Q$108*(($C$8/70)^$AA$108)*IF($C$13=1,$AE$107,IF($C$13=2,$AF$107,IF($C$13=3,$AG$107,1)))</f>
        <v>7140.037824</v>
      </c>
      <c r="BB187" s="1165" t="n">
        <f aca="false">((BB$183-$H$4)/1000)*$Q$108*(($C$8/70)^$AA$108)*IF($C$13=1,$AE$107,IF($C$13=2,$AF$107,IF($C$13=3,$AG$107,1)))</f>
        <v>7288.788612</v>
      </c>
      <c r="BC187" s="1165" t="n">
        <f aca="false">((BC$183-$H$4)/1000)*$Q$108*(($C$8/70)^$AA$108)*IF($C$13=1,$AE$107,IF($C$13=2,$AF$107,IF($C$13=3,$AG$107,1)))</f>
        <v>7437.5394</v>
      </c>
      <c r="BD187" s="1165" t="n">
        <f aca="false">((BD$183-$H$4)/1000)*$Q$108*(($C$8/70)^$AA$108)*IF($C$13=1,$AE$107,IF($C$13=2,$AF$107,IF($C$13=3,$AG$107,1)))</f>
        <v>7586.290188</v>
      </c>
      <c r="BE187" s="1165" t="n">
        <f aca="false">((BE$183-$H$4)/1000)*$Q$108*(($C$8/70)^$AA$108)*IF($C$13=1,$AE$107,IF($C$13=2,$AF$107,IF($C$13=3,$AG$107,1)))</f>
        <v>7735.040976</v>
      </c>
      <c r="BF187" s="1165" t="n">
        <f aca="false">((BF$183-$H$4)/1000)*$Q$108*(($C$8/70)^$AA$108)*IF($C$13=1,$AE$107,IF($C$13=2,$AF$107,IF($C$13=3,$AG$107,1)))</f>
        <v>7883.791764</v>
      </c>
      <c r="BG187" s="1002" t="n">
        <f aca="false">((BG$183-$H$4)/1000)*$Q$108*(($C$8/70)^$AA$108)*IF($C$13=1,$AE$107,IF($C$13=2,$AF$107,IF($C$13=3,$AG$107,1)))</f>
        <v>-1041.255516</v>
      </c>
      <c r="BH187" s="1002" t="n">
        <f aca="false">((BH$183-$H$4)/1000)*$Q$108*(($C$8/70)^$AA$108)*IF($C$13=1,$AE$107,IF($C$13=2,$AF$107,IF($C$13=3,$AG$107,1)))</f>
        <v>-1041.255516</v>
      </c>
      <c r="BI187" s="1002" t="n">
        <f aca="false">((BI$183-$H$4)/1000)*$Q$108*(($C$8/70)^$AA$108)*IF($C$13=1,$AE$107,IF($C$13=2,$AF$107,IF($C$13=3,$AG$107,1)))</f>
        <v>-1041.255516</v>
      </c>
      <c r="BJ187" s="1002" t="n">
        <f aca="false">((BJ$183-$H$4)/1000)*$Q$108*(($C$8/70)^$AA$108)*IF($C$13=1,$AE$107,IF($C$13=2,$AF$107,IF($C$13=3,$AG$107,1)))</f>
        <v>-1041.255516</v>
      </c>
      <c r="BK187" s="1002" t="n">
        <f aca="false">((BK$183-$H$4)/1000)*$Q$108*(($C$8/70)^$AA$108)*IF($C$13=1,$AE$107,IF($C$13=2,$AF$107,IF($C$13=3,$AG$107,1)))</f>
        <v>-1041.255516</v>
      </c>
      <c r="BL187" s="1002" t="n">
        <f aca="false">((BL$183-$H$4)/1000)*$Q$108*(($C$8/70)^$AA$108)*IF($C$13=1,$AE$107,IF($C$13=2,$AF$107,IF($C$13=3,$AG$107,1)))</f>
        <v>-1041.255516</v>
      </c>
      <c r="BM187" s="1002" t="n">
        <f aca="false">((BM$183-$H$4)/1000)*$Q$108*(($C$8/70)^$AA$108)*IF($C$13=1,$AE$107,IF($C$13=2,$AF$107,IF($C$13=3,$AG$107,1)))</f>
        <v>-1041.255516</v>
      </c>
      <c r="BN187" s="1002" t="n">
        <f aca="false">((BN$183-$H$4)/1000)*$Q$108*(($C$8/70)^$AA$108)*IF($C$13=1,$AE$107,IF($C$13=2,$AF$107,IF($C$13=3,$AG$107,1)))</f>
        <v>-1041.255516</v>
      </c>
      <c r="BO187" s="1002" t="n">
        <f aca="false">((BO$183-$H$4)/1000)*$Q$108*(($C$8/70)^$AA$108)*IF($C$13=1,$AE$107,IF($C$13=2,$AF$107,IF($C$13=3,$AG$107,1)))</f>
        <v>-1041.255516</v>
      </c>
      <c r="BP187" s="1002" t="n">
        <f aca="false">((BP$183-$H$4)/1000)*$Q$108*(($C$8/70)^$AA$108)*IF($C$13=1,$AE$107,IF($C$13=2,$AF$107,IF($C$13=3,$AG$107,1)))</f>
        <v>-1041.255516</v>
      </c>
      <c r="BQ187" s="1002" t="n">
        <f aca="false">((BQ$183-$H$4)/1000)*$Q$108*(($C$8/70)^$AA$108)*IF($C$13=1,$AE$107,IF($C$13=2,$AF$107,IF($C$13=3,$AG$107,1)))</f>
        <v>-1041.255516</v>
      </c>
      <c r="BR187" s="1002" t="n">
        <f aca="false">((BR$183-$H$4)/1000)*$Q$108*(($C$8/70)^$AA$108)*IF($C$13=1,$AE$107,IF($C$13=2,$AF$107,IF($C$13=3,$AG$107,1)))</f>
        <v>-1041.255516</v>
      </c>
      <c r="BS187" s="1002" t="n">
        <f aca="false">((BS$183-$H$4)/1000)*$Q$108*(($C$8/70)^$AA$108)*IF($C$13=1,$AE$107,IF($C$13=2,$AF$107,IF($C$13=3,$AG$107,1)))</f>
        <v>-1041.255516</v>
      </c>
      <c r="BT187" s="1002" t="n">
        <f aca="false">((BT$183-$H$4)/1000)*$Q$108*(($C$8/70)^$AA$108)*IF($C$13=1,$AE$107,IF($C$13=2,$AF$107,IF($C$13=3,$AG$107,1)))</f>
        <v>-1041.255516</v>
      </c>
      <c r="BU187" s="1002" t="n">
        <f aca="false">((BU$183-$H$4)/1000)*$Q$108*(($C$8/70)^$AA$108)*IF($C$13=1,$AE$107,IF($C$13=2,$AF$107,IF($C$13=3,$AG$107,1)))</f>
        <v>-1041.255516</v>
      </c>
      <c r="BV187" s="1002" t="n">
        <f aca="false">((BV$183-$H$4)/1000)*$Q$108*(($C$8/70)^$AA$108)*IF($C$13=1,$AE$107,IF($C$13=2,$AF$107,IF($C$13=3,$AG$107,1)))</f>
        <v>-1041.255516</v>
      </c>
      <c r="BW187" s="1002" t="n">
        <f aca="false">((BW$183-$H$4)/1000)*$Q$108*(($C$8/70)^$AA$108)*IF($C$13=1,$AE$107,IF($C$13=2,$AF$107,IF($C$13=3,$AG$107,1)))</f>
        <v>-1041.255516</v>
      </c>
      <c r="BX187" s="1002" t="n">
        <f aca="false">((BX$183-$H$4)/1000)*$Q$108*(($C$8/70)^$AA$108)*IF($C$13=1,$AE$107,IF($C$13=2,$AF$107,IF($C$13=3,$AG$107,1)))</f>
        <v>-1041.255516</v>
      </c>
      <c r="BY187" s="1002" t="n">
        <f aca="false">((BY$183-$H$4)/1000)*$Q$108*(($C$8/70)^$AA$108)*IF($C$13=1,$AE$107,IF($C$13=2,$AF$107,IF($C$13=3,$AG$107,1)))</f>
        <v>-1041.255516</v>
      </c>
      <c r="BZ187" s="1002" t="n">
        <f aca="false">((BZ$183-$H$4)/1000)*$Q$108*(($C$8/70)^$AA$108)*IF($C$13=1,$AE$107,IF($C$13=2,$AF$107,IF($C$13=3,$AG$107,1)))</f>
        <v>-1041.255516</v>
      </c>
      <c r="CA187" s="1002" t="n">
        <f aca="false">((CA$183-$H$4)/1000)*$Q$108*(($C$8/70)^$AA$108)*IF($C$13=1,$AE$107,IF($C$13=2,$AF$107,IF($C$13=3,$AG$107,1)))</f>
        <v>-1041.255516</v>
      </c>
      <c r="CB187" s="1002" t="n">
        <f aca="false">((CB$183-$H$4)/1000)*$Q$108*(($C$8/70)^$AA$108)*IF($C$13=1,$AE$107,IF($C$13=2,$AF$107,IF($C$13=3,$AG$107,1)))</f>
        <v>-1041.255516</v>
      </c>
      <c r="CC187" s="1002" t="n">
        <f aca="false">((CC$183-$H$4)/1000)*$Q$108*(($C$8/70)^$AA$108)*IF($C$13=1,$AE$107,IF($C$13=2,$AF$107,IF($C$13=3,$AG$107,1)))</f>
        <v>-1041.255516</v>
      </c>
      <c r="CD187" s="1002" t="n">
        <f aca="false">((CD$183-$H$4)/1000)*$Q$108*(($C$8/70)^$AA$108)*IF($C$13=1,$AE$107,IF($C$13=2,$AF$107,IF($C$13=3,$AG$107,1)))</f>
        <v>-1041.255516</v>
      </c>
      <c r="CE187" s="1002" t="n">
        <f aca="false">((CE$183-$H$4)/1000)*$Q$108*(($C$8/70)^$AA$108)*IF($C$13=1,$AE$107,IF($C$13=2,$AF$107,IF($C$13=3,$AG$107,1)))</f>
        <v>-1041.255516</v>
      </c>
      <c r="CF187" s="1002" t="n">
        <f aca="false">((CF$183-$H$4)/1000)*$Q$108*(($C$8/70)^$AA$108)*IF($C$13=1,$AE$107,IF($C$13=2,$AF$107,IF($C$13=3,$AG$107,1)))</f>
        <v>-1041.255516</v>
      </c>
      <c r="CG187" s="1002" t="n">
        <f aca="false">((CG$183-$H$4)/1000)*$Q$108*(($C$8/70)^$AA$108)*IF($C$13=1,$AE$107,IF($C$13=2,$AF$107,IF($C$13=3,$AG$107,1)))</f>
        <v>-1041.255516</v>
      </c>
      <c r="CH187" s="1002" t="n">
        <f aca="false">((CH$183-$H$4)/1000)*$Q$108*(($C$8/70)^$AA$108)*IF($C$13=1,$AE$107,IF($C$13=2,$AF$107,IF($C$13=3,$AG$107,1)))</f>
        <v>-1041.255516</v>
      </c>
      <c r="CI187" s="1002" t="n">
        <f aca="false">((CI$183-$H$4)/1000)*$Q$108*(($C$8/70)^$AA$108)*IF($C$13=1,$AE$107,IF($C$13=2,$AF$107,IF($C$13=3,$AG$107,1)))</f>
        <v>-1041.255516</v>
      </c>
      <c r="CJ187" s="1002" t="n">
        <f aca="false">((CJ$183-$H$4)/1000)*$Q$108*(($C$8/70)^$AA$108)*IF($C$13=1,$AE$107,IF($C$13=2,$AF$107,IF($C$13=3,$AG$107,1)))</f>
        <v>-1041.255516</v>
      </c>
      <c r="CK187" s="1002" t="n">
        <f aca="false">((CK$183-$H$4)/1000)*$Q$108*(($C$8/70)^$AA$108)*IF($C$13=1,$AE$107,IF($C$13=2,$AF$107,IF($C$13=3,$AG$107,1)))</f>
        <v>-1041.255516</v>
      </c>
      <c r="CL187" s="1002" t="n">
        <f aca="false">((CL$183-$H$4)/1000)*$Q$108*(($C$8/70)^$AA$108)*IF($C$13=1,$AE$107,IF($C$13=2,$AF$107,IF($C$13=3,$AG$107,1)))</f>
        <v>-1041.255516</v>
      </c>
      <c r="CM187" s="1002" t="n">
        <f aca="false">((CM$183-$H$4)/1000)*$Q$108*(($C$8/70)^$AA$108)*IF($C$13=1,$AE$107,IF($C$13=2,$AF$107,IF($C$13=3,$AG$107,1)))</f>
        <v>-1041.255516</v>
      </c>
      <c r="CN187" s="1002" t="n">
        <f aca="false">((CN$183-$H$4)/1000)*$Q$108*(($C$8/70)^$AA$108)*IF($C$13=1,$AE$107,IF($C$13=2,$AF$107,IF($C$13=3,$AG$107,1)))</f>
        <v>-1041.255516</v>
      </c>
      <c r="CO187" s="1002" t="n">
        <f aca="false">((CO$183-$H$4)/1000)*$Q$108*(($C$8/70)^$AA$108)*IF($C$13=1,$AE$107,IF($C$13=2,$AF$107,IF($C$13=3,$AG$107,1)))</f>
        <v>-1041.255516</v>
      </c>
      <c r="CP187" s="1002" t="n">
        <f aca="false">((CP$183-$H$4)/1000)*$Q$108*(($C$8/70)^$AA$108)*IF($C$13=1,$AE$107,IF($C$13=2,$AF$107,IF($C$13=3,$AG$107,1)))</f>
        <v>-1041.255516</v>
      </c>
      <c r="CQ187" s="1002" t="n">
        <f aca="false">((CQ$183-$H$4)/1000)*$Q$108*(($C$8/70)^$AA$108)*IF($C$13=1,$AE$107,IF($C$13=2,$AF$107,IF($C$13=3,$AG$107,1)))</f>
        <v>-1041.255516</v>
      </c>
      <c r="CR187" s="1002" t="n">
        <f aca="false">((CR$183-$H$4)/1000)*$Q$108*(($C$8/70)^$AA$108)*IF($C$13=1,$AE$107,IF($C$13=2,$AF$107,IF($C$13=3,$AG$107,1)))</f>
        <v>-1041.255516</v>
      </c>
      <c r="CS187" s="1002" t="n">
        <f aca="false">((CS$183-$H$4)/1000)*$Q$108*(($C$8/70)^$AA$108)*IF($C$13=1,$AE$107,IF($C$13=2,$AF$107,IF($C$13=3,$AG$107,1)))</f>
        <v>-1041.255516</v>
      </c>
      <c r="CT187" s="1002" t="n">
        <f aca="false">((CT$183-$H$4)/1000)*$Q$108*(($C$8/70)^$AA$108)*IF($C$13=1,$AE$107,IF($C$13=2,$AF$107,IF($C$13=3,$AG$107,1)))</f>
        <v>-1041.255516</v>
      </c>
      <c r="CU187" s="1002" t="n">
        <f aca="false">((CU$183-$H$4)/1000)*$Q$108*(($C$8/70)^$AA$108)*IF($C$13=1,$AE$107,IF($C$13=2,$AF$107,IF($C$13=3,$AG$107,1)))</f>
        <v>-1041.255516</v>
      </c>
      <c r="CV187" s="1002" t="n">
        <f aca="false">((CV$183-$H$4)/1000)*$Q$108*(($C$8/70)^$AA$108)*IF($C$13=1,$AE$107,IF($C$13=2,$AF$107,IF($C$13=3,$AG$107,1)))</f>
        <v>-1041.255516</v>
      </c>
      <c r="CW187" s="1002" t="n">
        <f aca="false">((CW$183-$H$4)/1000)*$Q$108*(($C$8/70)^$AA$108)*IF($C$13=1,$AE$107,IF($C$13=2,$AF$107,IF($C$13=3,$AG$107,1)))</f>
        <v>-1041.255516</v>
      </c>
      <c r="CX187" s="1002" t="n">
        <f aca="false">((CX$183-$H$4)/1000)*$Q$108*(($C$8/70)^$AA$108)*IF($C$13=1,$AE$107,IF($C$13=2,$AF$107,IF($C$13=3,$AG$107,1)))</f>
        <v>-1041.255516</v>
      </c>
      <c r="CY187" s="1002" t="n">
        <f aca="false">((CY$183-$H$4)/1000)*$Q$108*(($C$8/70)^$AA$108)*IF($C$13=1,$AE$107,IF($C$13=2,$AF$107,IF($C$13=3,$AG$107,1)))</f>
        <v>-1041.255516</v>
      </c>
      <c r="CZ187" s="1002" t="n">
        <f aca="false">((CZ$183-$H$4)/1000)*$Q$108*(($C$8/70)^$AA$108)*IF($C$13=1,$AE$107,IF($C$13=2,$AF$107,IF($C$13=3,$AG$107,1)))</f>
        <v>-1041.255516</v>
      </c>
      <c r="DA187" s="1002" t="n">
        <f aca="false">((DA$183-$H$4)/1000)*$Q$108*(($C$8/70)^$AA$108)*IF($C$13=1,$AE$107,IF($C$13=2,$AF$107,IF($C$13=3,$AG$107,1)))</f>
        <v>-1041.255516</v>
      </c>
      <c r="DB187" s="1002" t="n">
        <f aca="false">((DB$183-$H$4)/1000)*$Q$108*(($C$8/70)^$AA$108)*IF($C$13=1,$AE$107,IF($C$13=2,$AF$107,IF($C$13=3,$AG$107,1)))</f>
        <v>-1041.255516</v>
      </c>
      <c r="DC187" s="1002" t="n">
        <f aca="false">((DC$183-$H$4)/1000)*$Q$108*(($C$8/70)^$AA$108)*IF($C$13=1,$AE$107,IF($C$13=2,$AF$107,IF($C$13=3,$AG$107,1)))</f>
        <v>-1041.255516</v>
      </c>
      <c r="DD187" s="1002" t="n">
        <f aca="false">((DD$183-$H$4)/1000)*$Q$108*(($C$8/70)^$AA$108)*IF($C$13=1,$AE$107,IF($C$13=2,$AF$107,IF($C$13=3,$AG$107,1)))</f>
        <v>-1041.255516</v>
      </c>
      <c r="DE187" s="1002" t="n">
        <f aca="false">((DE$183-$H$4)/1000)*$Q$108*(($C$8/70)^$AA$108)*IF($C$13=1,$AE$107,IF($C$13=2,$AF$107,IF($C$13=3,$AG$107,1)))</f>
        <v>-1041.255516</v>
      </c>
      <c r="DF187" s="1002" t="n">
        <f aca="false">((DF$183-$H$4)/1000)*$Q$108*(($C$8/70)^$AA$108)*IF($C$13=1,$AE$107,IF($C$13=2,$AF$107,IF($C$13=3,$AG$107,1)))</f>
        <v>-1041.255516</v>
      </c>
    </row>
    <row r="188" customFormat="false" ht="15.75" hidden="true" customHeight="false" outlineLevel="0" collapsed="false">
      <c r="B188" s="1166" t="s">
        <v>469</v>
      </c>
      <c r="C188" s="1166"/>
      <c r="D188" s="1167"/>
      <c r="E188" s="1167"/>
      <c r="F188" s="1167"/>
      <c r="G188" s="1167"/>
      <c r="H188" s="1168" t="n">
        <f aca="false">((H$183-$H$4)/1000)*$L$109*(($C$8/70)^$V$109)*IF($C$13=1,$AE$108,IF($C$13=2,$AF$108,IF($C$13=3,$AG$108,1)))</f>
        <v>212.48496</v>
      </c>
      <c r="I188" s="1168" t="n">
        <f aca="false">((I$183-$H$4)/1000)*$L$109*(($C$8/70)^$V$109)*IF($C$13=1,$AE$108,IF($C$13=2,$AF$108,IF($C$13=3,$AG$108,1)))</f>
        <v>283.31328</v>
      </c>
      <c r="J188" s="1168"/>
      <c r="K188" s="1168"/>
      <c r="L188" s="1168" t="n">
        <f aca="false">((L$183-$H$4)/1000)*$L$109*(($C$8/70)^$V$109)*IF($C$13=1,$AE$108,IF($C$13=2,$AF$108,IF($C$13=3,$AG$108,1)))</f>
        <v>495.79824</v>
      </c>
      <c r="M188" s="1168" t="n">
        <f aca="false">((M$183-$H$4)/1000)*$L$109*(($C$8/70)^$V$109)*IF($C$13=1,$AE$108,IF($C$13=2,$AF$108,IF($C$13=3,$AG$108,1)))</f>
        <v>566.62656</v>
      </c>
      <c r="N188" s="1168" t="n">
        <f aca="false">((N$183-$H$4)/1000)*$L$109*(($C$8/70)^$V$109)*IF($C$13=1,$AE$108,IF($C$13=2,$AF$108,IF($C$13=3,$AG$108,1)))</f>
        <v>637.45488</v>
      </c>
      <c r="O188" s="1168" t="n">
        <f aca="false">((O$183-$H$4)/1000)*$L$109*(($C$8/70)^$V$109)*IF($C$13=1,$AE$108,IF($C$13=2,$AF$108,IF($C$13=3,$AG$108,1)))</f>
        <v>708.2832</v>
      </c>
      <c r="P188" s="1168" t="n">
        <f aca="false">((P$183-$H$4)/1000)*$L$109*(($C$8/70)^$V$109)*IF($C$13=1,$AE$108,IF($C$13=2,$AF$108,IF($C$13=3,$AG$108,1)))</f>
        <v>779.11152</v>
      </c>
      <c r="Q188" s="1168" t="n">
        <f aca="false">((Q$183-$H$4)/1000)*$L$109*(($C$8/70)^$V$109)*IF($C$13=1,$AE$108,IF($C$13=2,$AF$108,IF($C$13=3,$AG$108,1)))</f>
        <v>849.93984</v>
      </c>
      <c r="R188" s="1168" t="n">
        <f aca="false">((R$183-$H$4)/1000)*$L$109*(($C$8/70)^$V$109)*IF($C$13=1,$AE$108,IF($C$13=2,$AF$108,IF($C$13=3,$AG$108,1)))</f>
        <v>920.76816</v>
      </c>
      <c r="S188" s="1168" t="n">
        <f aca="false">((S$183-$H$4)/1000)*$L$109*(($C$8/70)^$V$109)*IF($C$13=1,$AE$108,IF($C$13=2,$AF$108,IF($C$13=3,$AG$108,1)))</f>
        <v>991.59648</v>
      </c>
      <c r="T188" s="1168" t="n">
        <f aca="false">((T$183-$H$4)/1000)*$L$109*(($C$8/70)^$V$109)*IF($C$13=1,$AE$108,IF($C$13=2,$AF$108,IF($C$13=3,$AG$108,1)))</f>
        <v>1062.4248</v>
      </c>
      <c r="U188" s="1168" t="n">
        <f aca="false">((U$183-$H$4)/1000)*$L$109*(($C$8/70)^$V$109)*IF($C$13=1,$AE$108,IF($C$13=2,$AF$108,IF($C$13=3,$AG$108,1)))</f>
        <v>1133.25312</v>
      </c>
      <c r="V188" s="1168" t="n">
        <f aca="false">((V$183-$H$4)/1000)*$L$109*(($C$8/70)^$V$109)*IF($C$13=1,$AE$108,IF($C$13=2,$AF$108,IF($C$13=3,$AG$108,1)))</f>
        <v>1204.08144</v>
      </c>
      <c r="W188" s="1168" t="n">
        <f aca="false">((W$183-$H$4)/1000)*$L$109*(($C$8/70)^$V$109)*IF($C$13=1,$AE$108,IF($C$13=2,$AF$108,IF($C$13=3,$AG$108,1)))</f>
        <v>1274.90976</v>
      </c>
      <c r="X188" s="1168" t="n">
        <f aca="false">((X$183-$H$4)/1000)*$L$109*(($C$8/70)^$V$109)*IF($C$13=1,$AE$108,IF($C$13=2,$AF$108,IF($C$13=3,$AG$108,1)))</f>
        <v>1345.73808</v>
      </c>
      <c r="Y188" s="1168" t="n">
        <f aca="false">((Y$183-$H$4)/1000)*$L$109*(($C$8/70)^$V$109)*IF($C$13=1,$AE$108,IF($C$13=2,$AF$108,IF($C$13=3,$AG$108,1)))</f>
        <v>1416.5664</v>
      </c>
      <c r="Z188" s="1168" t="n">
        <f aca="false">((Z$183-$H$4)/1000)*$L$109*(($C$8/70)^$V$109)*IF($C$13=1,$AE$108,IF($C$13=2,$AF$108,IF($C$13=3,$AG$108,1)))</f>
        <v>1487.39472</v>
      </c>
      <c r="AA188" s="1168" t="n">
        <f aca="false">((AA$183-$H$4)/1000)*$L$109*(($C$8/70)^$V$109)*IF($C$13=1,$AE$108,IF($C$13=2,$AF$108,IF($C$13=3,$AG$108,1)))</f>
        <v>1558.22304</v>
      </c>
      <c r="AB188" s="1168" t="n">
        <f aca="false">((AB$183-$H$4)/1000)*$L$109*(($C$8/70)^$V$109)*IF($C$13=1,$AE$108,IF($C$13=2,$AF$108,IF($C$13=3,$AG$108,1)))</f>
        <v>1629.05136</v>
      </c>
      <c r="AC188" s="1168" t="n">
        <f aca="false">((AC$183-$H$4)/1000)*$L$109*(($C$8/70)^$V$109)*IF($C$13=1,$AE$108,IF($C$13=2,$AF$108,IF($C$13=3,$AG$108,1)))</f>
        <v>1699.87968</v>
      </c>
      <c r="AD188" s="1168" t="n">
        <f aca="false">((AD$183-$H$4)/1000)*$L$109*(($C$8/70)^$V$109)*IF($C$13=1,$AE$108,IF($C$13=2,$AF$108,IF($C$13=3,$AG$108,1)))</f>
        <v>1770.708</v>
      </c>
      <c r="AE188" s="1168" t="n">
        <f aca="false">((AE$183-$H$4)/1000)*$L$109*(($C$8/70)^$V$109)*IF($C$13=1,$AE$108,IF($C$13=2,$AF$108,IF($C$13=3,$AG$108,1)))</f>
        <v>1841.53632</v>
      </c>
      <c r="AF188" s="1168" t="n">
        <f aca="false">((AF$183-$H$4)/1000)*$L$109*(($C$8/70)^$V$109)*IF($C$13=1,$AE$108,IF($C$13=2,$AF$108,IF($C$13=3,$AG$108,1)))</f>
        <v>1912.36464</v>
      </c>
      <c r="AG188" s="1168" t="n">
        <f aca="false">((AG$183-$H$4)/1000)*$L$109*(($C$8/70)^$V$109)*IF($C$13=1,$AE$108,IF($C$13=2,$AF$108,IF($C$13=3,$AG$108,1)))</f>
        <v>1983.19296</v>
      </c>
      <c r="AH188" s="1168" t="n">
        <f aca="false">((AH$183-$H$4)/1000)*$L$109*(($C$8/70)^$V$109)*IF($C$13=1,$AE$108,IF($C$13=2,$AF$108,IF($C$13=3,$AG$108,1)))</f>
        <v>2054.02128</v>
      </c>
      <c r="AI188" s="1168" t="n">
        <f aca="false">((AI$183-$H$4)/1000)*$L$109*(($C$8/70)^$V$109)*IF($C$13=1,$AE$108,IF($C$13=2,$AF$108,IF($C$13=3,$AG$108,1)))</f>
        <v>2124.8496</v>
      </c>
      <c r="AJ188" s="1168" t="n">
        <f aca="false">((AJ$183-$H$4)/1000)*$L$109*(($C$8/70)^$V$109)*IF($C$13=1,$AE$108,IF($C$13=2,$AF$108,IF($C$13=3,$AG$108,1)))</f>
        <v>2195.67792</v>
      </c>
      <c r="AK188" s="1168" t="n">
        <f aca="false">((AK$183-$H$4)/1000)*$L$109*(($C$8/70)^$V$109)*IF($C$13=1,$AE$108,IF($C$13=2,$AF$108,IF($C$13=3,$AG$108,1)))</f>
        <v>2266.50624</v>
      </c>
      <c r="AL188" s="1168" t="n">
        <f aca="false">((AL$183-$H$4)/1000)*$L$109*(($C$8/70)^$V$109)*IF($C$13=1,$AE$108,IF($C$13=2,$AF$108,IF($C$13=3,$AG$108,1)))</f>
        <v>2337.33456</v>
      </c>
      <c r="AM188" s="1168" t="n">
        <f aca="false">((AM$183-$H$4)/1000)*$L$109*(($C$8/70)^$V$109)*IF($C$13=1,$AE$108,IF($C$13=2,$AF$108,IF($C$13=3,$AG$108,1)))</f>
        <v>2408.16288</v>
      </c>
      <c r="AN188" s="1168" t="n">
        <f aca="false">((AN$183-$H$4)/1000)*$L$109*(($C$8/70)^$V$109)*IF($C$13=1,$AE$108,IF($C$13=2,$AF$108,IF($C$13=3,$AG$108,1)))</f>
        <v>2478.9912</v>
      </c>
      <c r="AO188" s="1168" t="n">
        <f aca="false">((AO$183-$H$4)/1000)*$L$109*(($C$8/70)^$V$109)*IF($C$13=1,$AE$108,IF($C$13=2,$AF$108,IF($C$13=3,$AG$108,1)))</f>
        <v>2549.81952</v>
      </c>
      <c r="AP188" s="1168" t="n">
        <f aca="false">((AP$183-$H$4)/1000)*$L$109*(($C$8/70)^$V$109)*IF($C$13=1,$AE$108,IF($C$13=2,$AF$108,IF($C$13=3,$AG$108,1)))</f>
        <v>2620.64784</v>
      </c>
      <c r="AQ188" s="1168" t="n">
        <f aca="false">((AQ$183-$H$4)/1000)*$L$109*(($C$8/70)^$V$109)*IF($C$13=1,$AE$108,IF($C$13=2,$AF$108,IF($C$13=3,$AG$108,1)))</f>
        <v>2691.47616</v>
      </c>
      <c r="AR188" s="1168" t="n">
        <f aca="false">((AR$183-$H$4)/1000)*$L$109*(($C$8/70)^$V$109)*IF($C$13=1,$AE$108,IF($C$13=2,$AF$108,IF($C$13=3,$AG$108,1)))</f>
        <v>2762.30448</v>
      </c>
      <c r="AS188" s="1168" t="n">
        <f aca="false">((AS$183-$H$4)/1000)*$L$109*(($C$8/70)^$V$109)*IF($C$13=1,$AE$108,IF($C$13=2,$AF$108,IF($C$13=3,$AG$108,1)))</f>
        <v>2833.1328</v>
      </c>
      <c r="AT188" s="1168" t="n">
        <f aca="false">((AT$183-$H$4)/1000)*$L$109*(($C$8/70)^$V$109)*IF($C$13=1,$AE$108,IF($C$13=2,$AF$108,IF($C$13=3,$AG$108,1)))</f>
        <v>2903.96112</v>
      </c>
      <c r="AU188" s="1168" t="n">
        <f aca="false">((AU$183-$H$4)/1000)*$L$109*(($C$8/70)^$V$109)*IF($C$13=1,$AE$108,IF($C$13=2,$AF$108,IF($C$13=3,$AG$108,1)))</f>
        <v>2974.78944</v>
      </c>
      <c r="AV188" s="1168" t="n">
        <f aca="false">((AV$183-$H$4)/1000)*$L$109*(($C$8/70)^$V$109)*IF($C$13=1,$AE$108,IF($C$13=2,$AF$108,IF($C$13=3,$AG$108,1)))</f>
        <v>3045.61776</v>
      </c>
      <c r="AW188" s="1168" t="n">
        <f aca="false">((AW$183-$H$4)/1000)*$L$109*(($C$8/70)^$V$109)*IF($C$13=1,$AE$108,IF($C$13=2,$AF$108,IF($C$13=3,$AG$108,1)))</f>
        <v>3116.44608</v>
      </c>
      <c r="AX188" s="1168" t="n">
        <f aca="false">((AX$183-$H$4)/1000)*$L$109*(($C$8/70)^$V$109)*IF($C$13=1,$AE$108,IF($C$13=2,$AF$108,IF($C$13=3,$AG$108,1)))</f>
        <v>3187.2744</v>
      </c>
      <c r="AY188" s="1168" t="n">
        <f aca="false">((AY$183-$H$4)/1000)*$L$109*(($C$8/70)^$V$109)*IF($C$13=1,$AE$108,IF($C$13=2,$AF$108,IF($C$13=3,$AG$108,1)))</f>
        <v>3258.10272</v>
      </c>
      <c r="AZ188" s="1168" t="n">
        <f aca="false">((AZ$183-$H$4)/1000)*$L$109*(($C$8/70)^$V$109)*IF($C$13=1,$AE$108,IF($C$13=2,$AF$108,IF($C$13=3,$AG$108,1)))</f>
        <v>3328.93104</v>
      </c>
      <c r="BA188" s="1168" t="n">
        <f aca="false">((BA$183-$H$4)/1000)*$L$109*(($C$8/70)^$V$109)*IF($C$13=1,$AE$108,IF($C$13=2,$AF$108,IF($C$13=3,$AG$108,1)))</f>
        <v>3399.75936</v>
      </c>
      <c r="BB188" s="1168" t="n">
        <f aca="false">((BB$183-$H$4)/1000)*$L$109*(($C$8/70)^$V$109)*IF($C$13=1,$AE$108,IF($C$13=2,$AF$108,IF($C$13=3,$AG$108,1)))</f>
        <v>3470.58768</v>
      </c>
      <c r="BC188" s="1168" t="n">
        <f aca="false">((BC$183-$H$4)/1000)*$L$109*(($C$8/70)^$V$109)*IF($C$13=1,$AE$108,IF($C$13=2,$AF$108,IF($C$13=3,$AG$108,1)))</f>
        <v>3541.416</v>
      </c>
      <c r="BD188" s="1168" t="n">
        <f aca="false">((BD$183-$H$4)/1000)*$L$109*(($C$8/70)^$V$109)*IF($C$13=1,$AE$108,IF($C$13=2,$AF$108,IF($C$13=3,$AG$108,1)))</f>
        <v>3612.24432</v>
      </c>
      <c r="BE188" s="1168" t="n">
        <f aca="false">((BE$183-$H$4)/1000)*$L$109*(($C$8/70)^$V$109)*IF($C$13=1,$AE$108,IF($C$13=2,$AF$108,IF($C$13=3,$AG$108,1)))</f>
        <v>3683.07264</v>
      </c>
      <c r="BF188" s="1168" t="n">
        <f aca="false">((BF$183-$H$4)/1000)*$L$109*(($C$8/70)^$V$109)*IF($C$13=1,$AE$108,IF($C$13=2,$AF$108,IF($C$13=3,$AG$108,1)))</f>
        <v>3753.90096</v>
      </c>
      <c r="BG188" s="1002" t="n">
        <f aca="false">((BG$183-$H$4)/1000)*$L$109*(($C$8/70)^$V$109)*IF($C$13=1,$AE$108,IF($C$13=2,$AF$108,IF($C$13=3,$AG$108,1)))</f>
        <v>-495.79824</v>
      </c>
      <c r="BH188" s="1002" t="n">
        <f aca="false">((BH$183-$H$4)/1000)*$L$109*(($C$8/70)^$V$109)*IF($C$13=1,$AE$108,IF($C$13=2,$AF$108,IF($C$13=3,$AG$108,1)))</f>
        <v>-495.79824</v>
      </c>
      <c r="BI188" s="1002" t="n">
        <f aca="false">((BI$183-$H$4)/1000)*$L$109*(($C$8/70)^$V$109)*IF($C$13=1,$AE$108,IF($C$13=2,$AF$108,IF($C$13=3,$AG$108,1)))</f>
        <v>-495.79824</v>
      </c>
      <c r="BJ188" s="1002" t="n">
        <f aca="false">((BJ$183-$H$4)/1000)*$L$109*(($C$8/70)^$V$109)*IF($C$13=1,$AE$108,IF($C$13=2,$AF$108,IF($C$13=3,$AG$108,1)))</f>
        <v>-495.79824</v>
      </c>
      <c r="BK188" s="1002" t="n">
        <f aca="false">((BK$183-$H$4)/1000)*$L$109*(($C$8/70)^$V$109)*IF($C$13=1,$AE$108,IF($C$13=2,$AF$108,IF($C$13=3,$AG$108,1)))</f>
        <v>-495.79824</v>
      </c>
      <c r="BL188" s="1002" t="n">
        <f aca="false">((BL$183-$H$4)/1000)*$L$109*(($C$8/70)^$V$109)*IF($C$13=1,$AE$108,IF($C$13=2,$AF$108,IF($C$13=3,$AG$108,1)))</f>
        <v>-495.79824</v>
      </c>
      <c r="BM188" s="1002" t="n">
        <f aca="false">((BM$183-$H$4)/1000)*$L$109*(($C$8/70)^$V$109)*IF($C$13=1,$AE$108,IF($C$13=2,$AF$108,IF($C$13=3,$AG$108,1)))</f>
        <v>-495.79824</v>
      </c>
      <c r="BN188" s="1002" t="n">
        <f aca="false">((BN$183-$H$4)/1000)*$L$109*(($C$8/70)^$V$109)*IF($C$13=1,$AE$108,IF($C$13=2,$AF$108,IF($C$13=3,$AG$108,1)))</f>
        <v>-495.79824</v>
      </c>
      <c r="BO188" s="1002" t="n">
        <f aca="false">((BO$183-$H$4)/1000)*$L$109*(($C$8/70)^$V$109)*IF($C$13=1,$AE$108,IF($C$13=2,$AF$108,IF($C$13=3,$AG$108,1)))</f>
        <v>-495.79824</v>
      </c>
      <c r="BP188" s="1002" t="n">
        <f aca="false">((BP$183-$H$4)/1000)*$L$109*(($C$8/70)^$V$109)*IF($C$13=1,$AE$108,IF($C$13=2,$AF$108,IF($C$13=3,$AG$108,1)))</f>
        <v>-495.79824</v>
      </c>
      <c r="BQ188" s="1002" t="n">
        <f aca="false">((BQ$183-$H$4)/1000)*$L$109*(($C$8/70)^$V$109)*IF($C$13=1,$AE$108,IF($C$13=2,$AF$108,IF($C$13=3,$AG$108,1)))</f>
        <v>-495.79824</v>
      </c>
      <c r="BR188" s="1002" t="n">
        <f aca="false">((BR$183-$H$4)/1000)*$L$109*(($C$8/70)^$V$109)*IF($C$13=1,$AE$108,IF($C$13=2,$AF$108,IF($C$13=3,$AG$108,1)))</f>
        <v>-495.79824</v>
      </c>
      <c r="BS188" s="1002" t="n">
        <f aca="false">((BS$183-$H$4)/1000)*$L$109*(($C$8/70)^$V$109)*IF($C$13=1,$AE$108,IF($C$13=2,$AF$108,IF($C$13=3,$AG$108,1)))</f>
        <v>-495.79824</v>
      </c>
      <c r="BT188" s="1002" t="n">
        <f aca="false">((BT$183-$H$4)/1000)*$L$109*(($C$8/70)^$V$109)*IF($C$13=1,$AE$108,IF($C$13=2,$AF$108,IF($C$13=3,$AG$108,1)))</f>
        <v>-495.79824</v>
      </c>
      <c r="BU188" s="1002" t="n">
        <f aca="false">((BU$183-$H$4)/1000)*$L$109*(($C$8/70)^$V$109)*IF($C$13=1,$AE$108,IF($C$13=2,$AF$108,IF($C$13=3,$AG$108,1)))</f>
        <v>-495.79824</v>
      </c>
      <c r="BV188" s="1002" t="n">
        <f aca="false">((BV$183-$H$4)/1000)*$L$109*(($C$8/70)^$V$109)*IF($C$13=1,$AE$108,IF($C$13=2,$AF$108,IF($C$13=3,$AG$108,1)))</f>
        <v>-495.79824</v>
      </c>
      <c r="BW188" s="1002" t="n">
        <f aca="false">((BW$183-$H$4)/1000)*$L$109*(($C$8/70)^$V$109)*IF($C$13=1,$AE$108,IF($C$13=2,$AF$108,IF($C$13=3,$AG$108,1)))</f>
        <v>-495.79824</v>
      </c>
      <c r="BX188" s="1002" t="n">
        <f aca="false">((BX$183-$H$4)/1000)*$L$109*(($C$8/70)^$V$109)*IF($C$13=1,$AE$108,IF($C$13=2,$AF$108,IF($C$13=3,$AG$108,1)))</f>
        <v>-495.79824</v>
      </c>
      <c r="BY188" s="1002" t="n">
        <f aca="false">((BY$183-$H$4)/1000)*$L$109*(($C$8/70)^$V$109)*IF($C$13=1,$AE$108,IF($C$13=2,$AF$108,IF($C$13=3,$AG$108,1)))</f>
        <v>-495.79824</v>
      </c>
      <c r="BZ188" s="1002" t="n">
        <f aca="false">((BZ$183-$H$4)/1000)*$L$109*(($C$8/70)^$V$109)*IF($C$13=1,$AE$108,IF($C$13=2,$AF$108,IF($C$13=3,$AG$108,1)))</f>
        <v>-495.79824</v>
      </c>
      <c r="CA188" s="1002" t="n">
        <f aca="false">((CA$183-$H$4)/1000)*$L$109*(($C$8/70)^$V$109)*IF($C$13=1,$AE$108,IF($C$13=2,$AF$108,IF($C$13=3,$AG$108,1)))</f>
        <v>-495.79824</v>
      </c>
      <c r="CB188" s="1002" t="n">
        <f aca="false">((CB$183-$H$4)/1000)*$L$109*(($C$8/70)^$V$109)*IF($C$13=1,$AE$108,IF($C$13=2,$AF$108,IF($C$13=3,$AG$108,1)))</f>
        <v>-495.79824</v>
      </c>
      <c r="CC188" s="1002" t="n">
        <f aca="false">((CC$183-$H$4)/1000)*$L$109*(($C$8/70)^$V$109)*IF($C$13=1,$AE$108,IF($C$13=2,$AF$108,IF($C$13=3,$AG$108,1)))</f>
        <v>-495.79824</v>
      </c>
      <c r="CD188" s="1002" t="n">
        <f aca="false">((CD$183-$H$4)/1000)*$L$109*(($C$8/70)^$V$109)*IF($C$13=1,$AE$108,IF($C$13=2,$AF$108,IF($C$13=3,$AG$108,1)))</f>
        <v>-495.79824</v>
      </c>
      <c r="CE188" s="1002" t="n">
        <f aca="false">((CE$183-$H$4)/1000)*$L$109*(($C$8/70)^$V$109)*IF($C$13=1,$AE$108,IF($C$13=2,$AF$108,IF($C$13=3,$AG$108,1)))</f>
        <v>-495.79824</v>
      </c>
      <c r="CF188" s="1002" t="n">
        <f aca="false">((CF$183-$H$4)/1000)*$L$109*(($C$8/70)^$V$109)*IF($C$13=1,$AE$108,IF($C$13=2,$AF$108,IF($C$13=3,$AG$108,1)))</f>
        <v>-495.79824</v>
      </c>
      <c r="CG188" s="1002" t="n">
        <f aca="false">((CG$183-$H$4)/1000)*$L$109*(($C$8/70)^$V$109)*IF($C$13=1,$AE$108,IF($C$13=2,$AF$108,IF($C$13=3,$AG$108,1)))</f>
        <v>-495.79824</v>
      </c>
      <c r="CH188" s="1002" t="n">
        <f aca="false">((CH$183-$H$4)/1000)*$L$109*(($C$8/70)^$V$109)*IF($C$13=1,$AE$108,IF($C$13=2,$AF$108,IF($C$13=3,$AG$108,1)))</f>
        <v>-495.79824</v>
      </c>
      <c r="CI188" s="1002" t="n">
        <f aca="false">((CI$183-$H$4)/1000)*$L$109*(($C$8/70)^$V$109)*IF($C$13=1,$AE$108,IF($C$13=2,$AF$108,IF($C$13=3,$AG$108,1)))</f>
        <v>-495.79824</v>
      </c>
      <c r="CJ188" s="1002" t="n">
        <f aca="false">((CJ$183-$H$4)/1000)*$L$109*(($C$8/70)^$V$109)*IF($C$13=1,$AE$108,IF($C$13=2,$AF$108,IF($C$13=3,$AG$108,1)))</f>
        <v>-495.79824</v>
      </c>
      <c r="CK188" s="1002" t="n">
        <f aca="false">((CK$183-$H$4)/1000)*$L$109*(($C$8/70)^$V$109)*IF($C$13=1,$AE$108,IF($C$13=2,$AF$108,IF($C$13=3,$AG$108,1)))</f>
        <v>-495.79824</v>
      </c>
      <c r="CL188" s="1002" t="n">
        <f aca="false">((CL$183-$H$4)/1000)*$L$109*(($C$8/70)^$V$109)*IF($C$13=1,$AE$108,IF($C$13=2,$AF$108,IF($C$13=3,$AG$108,1)))</f>
        <v>-495.79824</v>
      </c>
      <c r="CM188" s="1002" t="n">
        <f aca="false">((CM$183-$H$4)/1000)*$L$109*(($C$8/70)^$V$109)*IF($C$13=1,$AE$108,IF($C$13=2,$AF$108,IF($C$13=3,$AG$108,1)))</f>
        <v>-495.79824</v>
      </c>
      <c r="CN188" s="1002" t="n">
        <f aca="false">((CN$183-$H$4)/1000)*$L$109*(($C$8/70)^$V$109)*IF($C$13=1,$AE$108,IF($C$13=2,$AF$108,IF($C$13=3,$AG$108,1)))</f>
        <v>-495.79824</v>
      </c>
      <c r="CO188" s="1002" t="n">
        <f aca="false">((CO$183-$H$4)/1000)*$L$109*(($C$8/70)^$V$109)*IF($C$13=1,$AE$108,IF($C$13=2,$AF$108,IF($C$13=3,$AG$108,1)))</f>
        <v>-495.79824</v>
      </c>
      <c r="CP188" s="1002" t="n">
        <f aca="false">((CP$183-$H$4)/1000)*$L$109*(($C$8/70)^$V$109)*IF($C$13=1,$AE$108,IF($C$13=2,$AF$108,IF($C$13=3,$AG$108,1)))</f>
        <v>-495.79824</v>
      </c>
      <c r="CQ188" s="1002" t="n">
        <f aca="false">((CQ$183-$H$4)/1000)*$L$109*(($C$8/70)^$V$109)*IF($C$13=1,$AE$108,IF($C$13=2,$AF$108,IF($C$13=3,$AG$108,1)))</f>
        <v>-495.79824</v>
      </c>
      <c r="CR188" s="1002" t="n">
        <f aca="false">((CR$183-$H$4)/1000)*$L$109*(($C$8/70)^$V$109)*IF($C$13=1,$AE$108,IF($C$13=2,$AF$108,IF($C$13=3,$AG$108,1)))</f>
        <v>-495.79824</v>
      </c>
      <c r="CS188" s="1002" t="n">
        <f aca="false">((CS$183-$H$4)/1000)*$L$109*(($C$8/70)^$V$109)*IF($C$13=1,$AE$108,IF($C$13=2,$AF$108,IF($C$13=3,$AG$108,1)))</f>
        <v>-495.79824</v>
      </c>
      <c r="CT188" s="1002" t="n">
        <f aca="false">((CT$183-$H$4)/1000)*$L$109*(($C$8/70)^$V$109)*IF($C$13=1,$AE$108,IF($C$13=2,$AF$108,IF($C$13=3,$AG$108,1)))</f>
        <v>-495.79824</v>
      </c>
      <c r="CU188" s="1002" t="n">
        <f aca="false">((CU$183-$H$4)/1000)*$L$109*(($C$8/70)^$V$109)*IF($C$13=1,$AE$108,IF($C$13=2,$AF$108,IF($C$13=3,$AG$108,1)))</f>
        <v>-495.79824</v>
      </c>
      <c r="CV188" s="1002" t="n">
        <f aca="false">((CV$183-$H$4)/1000)*$L$109*(($C$8/70)^$V$109)*IF($C$13=1,$AE$108,IF($C$13=2,$AF$108,IF($C$13=3,$AG$108,1)))</f>
        <v>-495.79824</v>
      </c>
      <c r="CW188" s="1002" t="n">
        <f aca="false">((CW$183-$H$4)/1000)*$L$109*(($C$8/70)^$V$109)*IF($C$13=1,$AE$108,IF($C$13=2,$AF$108,IF($C$13=3,$AG$108,1)))</f>
        <v>-495.79824</v>
      </c>
      <c r="CX188" s="1002" t="n">
        <f aca="false">((CX$183-$H$4)/1000)*$L$109*(($C$8/70)^$V$109)*IF($C$13=1,$AE$108,IF($C$13=2,$AF$108,IF($C$13=3,$AG$108,1)))</f>
        <v>-495.79824</v>
      </c>
      <c r="CY188" s="1002" t="n">
        <f aca="false">((CY$183-$H$4)/1000)*$L$109*(($C$8/70)^$V$109)*IF($C$13=1,$AE$108,IF($C$13=2,$AF$108,IF($C$13=3,$AG$108,1)))</f>
        <v>-495.79824</v>
      </c>
      <c r="CZ188" s="1002" t="n">
        <f aca="false">((CZ$183-$H$4)/1000)*$L$109*(($C$8/70)^$V$109)*IF($C$13=1,$AE$108,IF($C$13=2,$AF$108,IF($C$13=3,$AG$108,1)))</f>
        <v>-495.79824</v>
      </c>
      <c r="DA188" s="1002" t="n">
        <f aca="false">((DA$183-$H$4)/1000)*$L$109*(($C$8/70)^$V$109)*IF($C$13=1,$AE$108,IF($C$13=2,$AF$108,IF($C$13=3,$AG$108,1)))</f>
        <v>-495.79824</v>
      </c>
      <c r="DB188" s="1002" t="n">
        <f aca="false">((DB$183-$H$4)/1000)*$L$109*(($C$8/70)^$V$109)*IF($C$13=1,$AE$108,IF($C$13=2,$AF$108,IF($C$13=3,$AG$108,1)))</f>
        <v>-495.79824</v>
      </c>
      <c r="DC188" s="1002" t="n">
        <f aca="false">((DC$183-$H$4)/1000)*$L$109*(($C$8/70)^$V$109)*IF($C$13=1,$AE$108,IF($C$13=2,$AF$108,IF($C$13=3,$AG$108,1)))</f>
        <v>-495.79824</v>
      </c>
      <c r="DD188" s="1002" t="n">
        <f aca="false">((DD$183-$H$4)/1000)*$L$109*(($C$8/70)^$V$109)*IF($C$13=1,$AE$108,IF($C$13=2,$AF$108,IF($C$13=3,$AG$108,1)))</f>
        <v>-495.79824</v>
      </c>
      <c r="DE188" s="1002" t="n">
        <f aca="false">((DE$183-$H$4)/1000)*$L$109*(($C$8/70)^$V$109)*IF($C$13=1,$AE$108,IF($C$13=2,$AF$108,IF($C$13=3,$AG$108,1)))</f>
        <v>-495.79824</v>
      </c>
      <c r="DF188" s="1002" t="n">
        <f aca="false">((DF$183-$H$4)/1000)*$L$109*(($C$8/70)^$V$109)*IF($C$13=1,$AE$108,IF($C$13=2,$AF$108,IF($C$13=3,$AG$108,1)))</f>
        <v>-495.79824</v>
      </c>
    </row>
    <row r="189" customFormat="false" ht="15.75" hidden="false" customHeight="false" outlineLevel="0" collapsed="false">
      <c r="B189" s="1169" t="s">
        <v>470</v>
      </c>
      <c r="C189" s="1169"/>
      <c r="D189" s="1170"/>
      <c r="E189" s="1170"/>
      <c r="F189" s="1170"/>
      <c r="G189" s="1170"/>
      <c r="H189" s="1171" t="n">
        <f aca="false">((H$183-$H$4)/1000)*$M$109*(($C$8/70)^$W$109)*IF($C$13=1,$AE$108,IF($C$13=2,$AF$108,IF($C$13=3,$AG$108,1)))</f>
        <v>281.455488</v>
      </c>
      <c r="I189" s="1171" t="n">
        <f aca="false">((I$183-$H$4)/1000)*$M$109*(($C$8/70)^$W$109)*IF($C$13=1,$AE$108,IF($C$13=2,$AF$108,IF($C$13=3,$AG$108,1)))</f>
        <v>375.273984</v>
      </c>
      <c r="J189" s="1171"/>
      <c r="K189" s="1171"/>
      <c r="L189" s="1171" t="n">
        <f aca="false">((L$183-$H$4)/1000)*$M$109*(($C$8/70)^$W$109)*IF($C$13=1,$AE$108,IF($C$13=2,$AF$108,IF($C$13=3,$AG$108,1)))</f>
        <v>656.729472</v>
      </c>
      <c r="M189" s="1171" t="n">
        <f aca="false">((M$183-$H$4)/1000)*$M$109*(($C$8/70)^$W$109)*IF($C$13=1,$AE$108,IF($C$13=2,$AF$108,IF($C$13=3,$AG$108,1)))</f>
        <v>750.547968</v>
      </c>
      <c r="N189" s="1171" t="n">
        <f aca="false">((N$183-$H$4)/1000)*$M$109*(($C$8/70)^$W$109)*IF($C$13=1,$AE$108,IF($C$13=2,$AF$108,IF($C$13=3,$AG$108,1)))</f>
        <v>844.366464</v>
      </c>
      <c r="O189" s="1171" t="n">
        <f aca="false">((O$183-$H$4)/1000)*$M$109*(($C$8/70)^$W$109)*IF($C$13=1,$AE$108,IF($C$13=2,$AF$108,IF($C$13=3,$AG$108,1)))</f>
        <v>938.18496</v>
      </c>
      <c r="P189" s="1171" t="n">
        <f aca="false">((P$183-$H$4)/1000)*$M$109*(($C$8/70)^$W$109)*IF($C$13=1,$AE$108,IF($C$13=2,$AF$108,IF($C$13=3,$AG$108,1)))</f>
        <v>1032.003456</v>
      </c>
      <c r="Q189" s="1171" t="n">
        <f aca="false">((Q$183-$H$4)/1000)*$M$109*(($C$8/70)^$W$109)*IF($C$13=1,$AE$108,IF($C$13=2,$AF$108,IF($C$13=3,$AG$108,1)))</f>
        <v>1125.821952</v>
      </c>
      <c r="R189" s="1171" t="n">
        <f aca="false">((R$183-$H$4)/1000)*$M$109*(($C$8/70)^$W$109)*IF($C$13=1,$AE$108,IF($C$13=2,$AF$108,IF($C$13=3,$AG$108,1)))</f>
        <v>1219.640448</v>
      </c>
      <c r="S189" s="1171" t="n">
        <f aca="false">((S$183-$H$4)/1000)*$M$109*(($C$8/70)^$W$109)*IF($C$13=1,$AE$108,IF($C$13=2,$AF$108,IF($C$13=3,$AG$108,1)))</f>
        <v>1313.458944</v>
      </c>
      <c r="T189" s="1171" t="n">
        <f aca="false">((T$183-$H$4)/1000)*$M$109*(($C$8/70)^$W$109)*IF($C$13=1,$AE$108,IF($C$13=2,$AF$108,IF($C$13=3,$AG$108,1)))</f>
        <v>1407.27744</v>
      </c>
      <c r="U189" s="1171" t="n">
        <f aca="false">((U$183-$H$4)/1000)*$M$109*(($C$8/70)^$W$109)*IF($C$13=1,$AE$108,IF($C$13=2,$AF$108,IF($C$13=3,$AG$108,1)))</f>
        <v>1501.095936</v>
      </c>
      <c r="V189" s="1171" t="n">
        <f aca="false">((V$183-$H$4)/1000)*$M$109*(($C$8/70)^$W$109)*IF($C$13=1,$AE$108,IF($C$13=2,$AF$108,IF($C$13=3,$AG$108,1)))</f>
        <v>1594.914432</v>
      </c>
      <c r="W189" s="1171" t="n">
        <f aca="false">((W$183-$H$4)/1000)*$M$109*(($C$8/70)^$W$109)*IF($C$13=1,$AE$108,IF($C$13=2,$AF$108,IF($C$13=3,$AG$108,1)))</f>
        <v>1688.732928</v>
      </c>
      <c r="X189" s="1171" t="n">
        <f aca="false">((X$183-$H$4)/1000)*$M$109*(($C$8/70)^$W$109)*IF($C$13=1,$AE$108,IF($C$13=2,$AF$108,IF($C$13=3,$AG$108,1)))</f>
        <v>1782.551424</v>
      </c>
      <c r="Y189" s="1171" t="n">
        <f aca="false">((Y$183-$H$4)/1000)*$M$109*(($C$8/70)^$W$109)*IF($C$13=1,$AE$108,IF($C$13=2,$AF$108,IF($C$13=3,$AG$108,1)))</f>
        <v>1876.36992</v>
      </c>
      <c r="Z189" s="1171" t="n">
        <f aca="false">((Z$183-$H$4)/1000)*$M$109*(($C$8/70)^$W$109)*IF($C$13=1,$AE$108,IF($C$13=2,$AF$108,IF($C$13=3,$AG$108,1)))</f>
        <v>1970.188416</v>
      </c>
      <c r="AA189" s="1171" t="n">
        <f aca="false">((AA$183-$H$4)/1000)*$M$109*(($C$8/70)^$W$109)*IF($C$13=1,$AE$108,IF($C$13=2,$AF$108,IF($C$13=3,$AG$108,1)))</f>
        <v>2064.006912</v>
      </c>
      <c r="AB189" s="1171" t="n">
        <f aca="false">((AB$183-$H$4)/1000)*$M$109*(($C$8/70)^$W$109)*IF($C$13=1,$AE$108,IF($C$13=2,$AF$108,IF($C$13=3,$AG$108,1)))</f>
        <v>2157.825408</v>
      </c>
      <c r="AC189" s="1171" t="n">
        <f aca="false">((AC$183-$H$4)/1000)*$M$109*(($C$8/70)^$W$109)*IF($C$13=1,$AE$108,IF($C$13=2,$AF$108,IF($C$13=3,$AG$108,1)))</f>
        <v>2251.643904</v>
      </c>
      <c r="AD189" s="1171" t="n">
        <f aca="false">((AD$183-$H$4)/1000)*$M$109*(($C$8/70)^$W$109)*IF($C$13=1,$AE$108,IF($C$13=2,$AF$108,IF($C$13=3,$AG$108,1)))</f>
        <v>2345.4624</v>
      </c>
      <c r="AE189" s="1171" t="n">
        <f aca="false">((AE$183-$H$4)/1000)*$M$109*(($C$8/70)^$W$109)*IF($C$13=1,$AE$108,IF($C$13=2,$AF$108,IF($C$13=3,$AG$108,1)))</f>
        <v>2439.280896</v>
      </c>
      <c r="AF189" s="1171" t="n">
        <f aca="false">((AF$183-$H$4)/1000)*$M$109*(($C$8/70)^$W$109)*IF($C$13=1,$AE$108,IF($C$13=2,$AF$108,IF($C$13=3,$AG$108,1)))</f>
        <v>2533.099392</v>
      </c>
      <c r="AG189" s="1171" t="n">
        <f aca="false">((AG$183-$H$4)/1000)*$M$109*(($C$8/70)^$W$109)*IF($C$13=1,$AE$108,IF($C$13=2,$AF$108,IF($C$13=3,$AG$108,1)))</f>
        <v>2626.917888</v>
      </c>
      <c r="AH189" s="1171" t="n">
        <f aca="false">((AH$183-$H$4)/1000)*$M$109*(($C$8/70)^$W$109)*IF($C$13=1,$AE$108,IF($C$13=2,$AF$108,IF($C$13=3,$AG$108,1)))</f>
        <v>2720.736384</v>
      </c>
      <c r="AI189" s="1171" t="n">
        <f aca="false">((AI$183-$H$4)/1000)*$M$109*(($C$8/70)^$W$109)*IF($C$13=1,$AE$108,IF($C$13=2,$AF$108,IF($C$13=3,$AG$108,1)))</f>
        <v>2814.55488</v>
      </c>
      <c r="AJ189" s="1171" t="n">
        <f aca="false">((AJ$183-$H$4)/1000)*$M$109*(($C$8/70)^$W$109)*IF($C$13=1,$AE$108,IF($C$13=2,$AF$108,IF($C$13=3,$AG$108,1)))</f>
        <v>2908.373376</v>
      </c>
      <c r="AK189" s="1171" t="n">
        <f aca="false">((AK$183-$H$4)/1000)*$M$109*(($C$8/70)^$W$109)*IF($C$13=1,$AE$108,IF($C$13=2,$AF$108,IF($C$13=3,$AG$108,1)))</f>
        <v>3002.191872</v>
      </c>
      <c r="AL189" s="1171" t="n">
        <f aca="false">((AL$183-$H$4)/1000)*$M$109*(($C$8/70)^$W$109)*IF($C$13=1,$AE$108,IF($C$13=2,$AF$108,IF($C$13=3,$AG$108,1)))</f>
        <v>3096.010368</v>
      </c>
      <c r="AM189" s="1171" t="n">
        <f aca="false">((AM$183-$H$4)/1000)*$M$109*(($C$8/70)^$W$109)*IF($C$13=1,$AE$108,IF($C$13=2,$AF$108,IF($C$13=3,$AG$108,1)))</f>
        <v>3189.828864</v>
      </c>
      <c r="AN189" s="1171" t="n">
        <f aca="false">((AN$183-$H$4)/1000)*$M$109*(($C$8/70)^$W$109)*IF($C$13=1,$AE$108,IF($C$13=2,$AF$108,IF($C$13=3,$AG$108,1)))</f>
        <v>3283.64736</v>
      </c>
      <c r="AO189" s="1171" t="n">
        <f aca="false">((AO$183-$H$4)/1000)*$M$109*(($C$8/70)^$W$109)*IF($C$13=1,$AE$108,IF($C$13=2,$AF$108,IF($C$13=3,$AG$108,1)))</f>
        <v>3377.465856</v>
      </c>
      <c r="AP189" s="1171" t="n">
        <f aca="false">((AP$183-$H$4)/1000)*$M$109*(($C$8/70)^$W$109)*IF($C$13=1,$AE$108,IF($C$13=2,$AF$108,IF($C$13=3,$AG$108,1)))</f>
        <v>3471.284352</v>
      </c>
      <c r="AQ189" s="1171" t="n">
        <f aca="false">((AQ$183-$H$4)/1000)*$M$109*(($C$8/70)^$W$109)*IF($C$13=1,$AE$108,IF($C$13=2,$AF$108,IF($C$13=3,$AG$108,1)))</f>
        <v>3565.102848</v>
      </c>
      <c r="AR189" s="1171" t="n">
        <f aca="false">((AR$183-$H$4)/1000)*$M$109*(($C$8/70)^$W$109)*IF($C$13=1,$AE$108,IF($C$13=2,$AF$108,IF($C$13=3,$AG$108,1)))</f>
        <v>3658.921344</v>
      </c>
      <c r="AS189" s="1171" t="n">
        <f aca="false">((AS$183-$H$4)/1000)*$M$109*(($C$8/70)^$W$109)*IF($C$13=1,$AE$108,IF($C$13=2,$AF$108,IF($C$13=3,$AG$108,1)))</f>
        <v>3752.73984</v>
      </c>
      <c r="AT189" s="1171" t="n">
        <f aca="false">((AT$183-$H$4)/1000)*$M$109*(($C$8/70)^$W$109)*IF($C$13=1,$AE$108,IF($C$13=2,$AF$108,IF($C$13=3,$AG$108,1)))</f>
        <v>3846.558336</v>
      </c>
      <c r="AU189" s="1171" t="n">
        <f aca="false">((AU$183-$H$4)/1000)*$M$109*(($C$8/70)^$W$109)*IF($C$13=1,$AE$108,IF($C$13=2,$AF$108,IF($C$13=3,$AG$108,1)))</f>
        <v>3940.376832</v>
      </c>
      <c r="AV189" s="1171" t="n">
        <f aca="false">((AV$183-$H$4)/1000)*$M$109*(($C$8/70)^$W$109)*IF($C$13=1,$AE$108,IF($C$13=2,$AF$108,IF($C$13=3,$AG$108,1)))</f>
        <v>4034.195328</v>
      </c>
      <c r="AW189" s="1171" t="n">
        <f aca="false">((AW$183-$H$4)/1000)*$M$109*(($C$8/70)^$W$109)*IF($C$13=1,$AE$108,IF($C$13=2,$AF$108,IF($C$13=3,$AG$108,1)))</f>
        <v>4128.013824</v>
      </c>
      <c r="AX189" s="1171" t="n">
        <f aca="false">((AX$183-$H$4)/1000)*$M$109*(($C$8/70)^$W$109)*IF($C$13=1,$AE$108,IF($C$13=2,$AF$108,IF($C$13=3,$AG$108,1)))</f>
        <v>4221.83232</v>
      </c>
      <c r="AY189" s="1171" t="n">
        <f aca="false">((AY$183-$H$4)/1000)*$M$109*(($C$8/70)^$W$109)*IF($C$13=1,$AE$108,IF($C$13=2,$AF$108,IF($C$13=3,$AG$108,1)))</f>
        <v>4315.650816</v>
      </c>
      <c r="AZ189" s="1171" t="n">
        <f aca="false">((AZ$183-$H$4)/1000)*$M$109*(($C$8/70)^$W$109)*IF($C$13=1,$AE$108,IF($C$13=2,$AF$108,IF($C$13=3,$AG$108,1)))</f>
        <v>4409.469312</v>
      </c>
      <c r="BA189" s="1171" t="n">
        <f aca="false">((BA$183-$H$4)/1000)*$M$109*(($C$8/70)^$W$109)*IF($C$13=1,$AE$108,IF($C$13=2,$AF$108,IF($C$13=3,$AG$108,1)))</f>
        <v>4503.287808</v>
      </c>
      <c r="BB189" s="1171" t="n">
        <f aca="false">((BB$183-$H$4)/1000)*$M$109*(($C$8/70)^$W$109)*IF($C$13=1,$AE$108,IF($C$13=2,$AF$108,IF($C$13=3,$AG$108,1)))</f>
        <v>4597.106304</v>
      </c>
      <c r="BC189" s="1171" t="n">
        <f aca="false">((BC$183-$H$4)/1000)*$M$109*(($C$8/70)^$W$109)*IF($C$13=1,$AE$108,IF($C$13=2,$AF$108,IF($C$13=3,$AG$108,1)))</f>
        <v>4690.9248</v>
      </c>
      <c r="BD189" s="1171" t="n">
        <f aca="false">((BD$183-$H$4)/1000)*$M$109*(($C$8/70)^$W$109)*IF($C$13=1,$AE$108,IF($C$13=2,$AF$108,IF($C$13=3,$AG$108,1)))</f>
        <v>4784.743296</v>
      </c>
      <c r="BE189" s="1171" t="n">
        <f aca="false">((BE$183-$H$4)/1000)*$M$109*(($C$8/70)^$W$109)*IF($C$13=1,$AE$108,IF($C$13=2,$AF$108,IF($C$13=3,$AG$108,1)))</f>
        <v>4878.561792</v>
      </c>
      <c r="BF189" s="1171" t="n">
        <f aca="false">((BF$183-$H$4)/1000)*$M$109*(($C$8/70)^$W$109)*IF($C$13=1,$AE$108,IF($C$13=2,$AF$108,IF($C$13=3,$AG$108,1)))</f>
        <v>4972.380288</v>
      </c>
      <c r="BG189" s="1002" t="n">
        <f aca="false">((BG$183-$H$4)/1000)*$M$109*(($C$8/70)^$W$109)*IF($C$13=1,$AE$108,IF($C$13=2,$AF$108,IF($C$13=3,$AG$108,1)))</f>
        <v>-656.729472</v>
      </c>
      <c r="BH189" s="1002" t="n">
        <f aca="false">((BH$183-$H$4)/1000)*$M$109*(($C$8/70)^$W$109)*IF($C$13=1,$AE$108,IF($C$13=2,$AF$108,IF($C$13=3,$AG$108,1)))</f>
        <v>-656.729472</v>
      </c>
      <c r="BI189" s="1002" t="n">
        <f aca="false">((BI$183-$H$4)/1000)*$M$109*(($C$8/70)^$W$109)*IF($C$13=1,$AE$108,IF($C$13=2,$AF$108,IF($C$13=3,$AG$108,1)))</f>
        <v>-656.729472</v>
      </c>
      <c r="BJ189" s="1002" t="n">
        <f aca="false">((BJ$183-$H$4)/1000)*$M$109*(($C$8/70)^$W$109)*IF($C$13=1,$AE$108,IF($C$13=2,$AF$108,IF($C$13=3,$AG$108,1)))</f>
        <v>-656.729472</v>
      </c>
      <c r="BK189" s="1002" t="n">
        <f aca="false">((BK$183-$H$4)/1000)*$M$109*(($C$8/70)^$W$109)*IF($C$13=1,$AE$108,IF($C$13=2,$AF$108,IF($C$13=3,$AG$108,1)))</f>
        <v>-656.729472</v>
      </c>
      <c r="BL189" s="1002" t="n">
        <f aca="false">((BL$183-$H$4)/1000)*$M$109*(($C$8/70)^$W$109)*IF($C$13=1,$AE$108,IF($C$13=2,$AF$108,IF($C$13=3,$AG$108,1)))</f>
        <v>-656.729472</v>
      </c>
      <c r="BM189" s="1002" t="n">
        <f aca="false">((BM$183-$H$4)/1000)*$M$109*(($C$8/70)^$W$109)*IF($C$13=1,$AE$108,IF($C$13=2,$AF$108,IF($C$13=3,$AG$108,1)))</f>
        <v>-656.729472</v>
      </c>
      <c r="BN189" s="1002" t="n">
        <f aca="false">((BN$183-$H$4)/1000)*$M$109*(($C$8/70)^$W$109)*IF($C$13=1,$AE$108,IF($C$13=2,$AF$108,IF($C$13=3,$AG$108,1)))</f>
        <v>-656.729472</v>
      </c>
      <c r="BO189" s="1002" t="n">
        <f aca="false">((BO$183-$H$4)/1000)*$M$109*(($C$8/70)^$W$109)*IF($C$13=1,$AE$108,IF($C$13=2,$AF$108,IF($C$13=3,$AG$108,1)))</f>
        <v>-656.729472</v>
      </c>
      <c r="BP189" s="1002" t="n">
        <f aca="false">((BP$183-$H$4)/1000)*$M$109*(($C$8/70)^$W$109)*IF($C$13=1,$AE$108,IF($C$13=2,$AF$108,IF($C$13=3,$AG$108,1)))</f>
        <v>-656.729472</v>
      </c>
      <c r="BQ189" s="1002" t="n">
        <f aca="false">((BQ$183-$H$4)/1000)*$M$109*(($C$8/70)^$W$109)*IF($C$13=1,$AE$108,IF($C$13=2,$AF$108,IF($C$13=3,$AG$108,1)))</f>
        <v>-656.729472</v>
      </c>
      <c r="BR189" s="1002" t="n">
        <f aca="false">((BR$183-$H$4)/1000)*$M$109*(($C$8/70)^$W$109)*IF($C$13=1,$AE$108,IF($C$13=2,$AF$108,IF($C$13=3,$AG$108,1)))</f>
        <v>-656.729472</v>
      </c>
      <c r="BS189" s="1002" t="n">
        <f aca="false">((BS$183-$H$4)/1000)*$M$109*(($C$8/70)^$W$109)*IF($C$13=1,$AE$108,IF($C$13=2,$AF$108,IF($C$13=3,$AG$108,1)))</f>
        <v>-656.729472</v>
      </c>
      <c r="BT189" s="1002" t="n">
        <f aca="false">((BT$183-$H$4)/1000)*$M$109*(($C$8/70)^$W$109)*IF($C$13=1,$AE$108,IF($C$13=2,$AF$108,IF($C$13=3,$AG$108,1)))</f>
        <v>-656.729472</v>
      </c>
      <c r="BU189" s="1002" t="n">
        <f aca="false">((BU$183-$H$4)/1000)*$M$109*(($C$8/70)^$W$109)*IF($C$13=1,$AE$108,IF($C$13=2,$AF$108,IF($C$13=3,$AG$108,1)))</f>
        <v>-656.729472</v>
      </c>
      <c r="BV189" s="1002" t="n">
        <f aca="false">((BV$183-$H$4)/1000)*$M$109*(($C$8/70)^$W$109)*IF($C$13=1,$AE$108,IF($C$13=2,$AF$108,IF($C$13=3,$AG$108,1)))</f>
        <v>-656.729472</v>
      </c>
      <c r="BW189" s="1002" t="n">
        <f aca="false">((BW$183-$H$4)/1000)*$M$109*(($C$8/70)^$W$109)*IF($C$13=1,$AE$108,IF($C$13=2,$AF$108,IF($C$13=3,$AG$108,1)))</f>
        <v>-656.729472</v>
      </c>
      <c r="BX189" s="1002" t="n">
        <f aca="false">((BX$183-$H$4)/1000)*$M$109*(($C$8/70)^$W$109)*IF($C$13=1,$AE$108,IF($C$13=2,$AF$108,IF($C$13=3,$AG$108,1)))</f>
        <v>-656.729472</v>
      </c>
      <c r="BY189" s="1002" t="n">
        <f aca="false">((BY$183-$H$4)/1000)*$M$109*(($C$8/70)^$W$109)*IF($C$13=1,$AE$108,IF($C$13=2,$AF$108,IF($C$13=3,$AG$108,1)))</f>
        <v>-656.729472</v>
      </c>
      <c r="BZ189" s="1002" t="n">
        <f aca="false">((BZ$183-$H$4)/1000)*$M$109*(($C$8/70)^$W$109)*IF($C$13=1,$AE$108,IF($C$13=2,$AF$108,IF($C$13=3,$AG$108,1)))</f>
        <v>-656.729472</v>
      </c>
      <c r="CA189" s="1002" t="n">
        <f aca="false">((CA$183-$H$4)/1000)*$M$109*(($C$8/70)^$W$109)*IF($C$13=1,$AE$108,IF($C$13=2,$AF$108,IF($C$13=3,$AG$108,1)))</f>
        <v>-656.729472</v>
      </c>
      <c r="CB189" s="1002" t="n">
        <f aca="false">((CB$183-$H$4)/1000)*$M$109*(($C$8/70)^$W$109)*IF($C$13=1,$AE$108,IF($C$13=2,$AF$108,IF($C$13=3,$AG$108,1)))</f>
        <v>-656.729472</v>
      </c>
      <c r="CC189" s="1002" t="n">
        <f aca="false">((CC$183-$H$4)/1000)*$M$109*(($C$8/70)^$W$109)*IF($C$13=1,$AE$108,IF($C$13=2,$AF$108,IF($C$13=3,$AG$108,1)))</f>
        <v>-656.729472</v>
      </c>
      <c r="CD189" s="1002" t="n">
        <f aca="false">((CD$183-$H$4)/1000)*$M$109*(($C$8/70)^$W$109)*IF($C$13=1,$AE$108,IF($C$13=2,$AF$108,IF($C$13=3,$AG$108,1)))</f>
        <v>-656.729472</v>
      </c>
      <c r="CE189" s="1002" t="n">
        <f aca="false">((CE$183-$H$4)/1000)*$M$109*(($C$8/70)^$W$109)*IF($C$13=1,$AE$108,IF($C$13=2,$AF$108,IF($C$13=3,$AG$108,1)))</f>
        <v>-656.729472</v>
      </c>
      <c r="CF189" s="1002" t="n">
        <f aca="false">((CF$183-$H$4)/1000)*$M$109*(($C$8/70)^$W$109)*IF($C$13=1,$AE$108,IF($C$13=2,$AF$108,IF($C$13=3,$AG$108,1)))</f>
        <v>-656.729472</v>
      </c>
      <c r="CG189" s="1002" t="n">
        <f aca="false">((CG$183-$H$4)/1000)*$M$109*(($C$8/70)^$W$109)*IF($C$13=1,$AE$108,IF($C$13=2,$AF$108,IF($C$13=3,$AG$108,1)))</f>
        <v>-656.729472</v>
      </c>
      <c r="CH189" s="1002" t="n">
        <f aca="false">((CH$183-$H$4)/1000)*$M$109*(($C$8/70)^$W$109)*IF($C$13=1,$AE$108,IF($C$13=2,$AF$108,IF($C$13=3,$AG$108,1)))</f>
        <v>-656.729472</v>
      </c>
      <c r="CI189" s="1002" t="n">
        <f aca="false">((CI$183-$H$4)/1000)*$M$109*(($C$8/70)^$W$109)*IF($C$13=1,$AE$108,IF($C$13=2,$AF$108,IF($C$13=3,$AG$108,1)))</f>
        <v>-656.729472</v>
      </c>
      <c r="CJ189" s="1002" t="n">
        <f aca="false">((CJ$183-$H$4)/1000)*$M$109*(($C$8/70)^$W$109)*IF($C$13=1,$AE$108,IF($C$13=2,$AF$108,IF($C$13=3,$AG$108,1)))</f>
        <v>-656.729472</v>
      </c>
      <c r="CK189" s="1002" t="n">
        <f aca="false">((CK$183-$H$4)/1000)*$M$109*(($C$8/70)^$W$109)*IF($C$13=1,$AE$108,IF($C$13=2,$AF$108,IF($C$13=3,$AG$108,1)))</f>
        <v>-656.729472</v>
      </c>
      <c r="CL189" s="1002" t="n">
        <f aca="false">((CL$183-$H$4)/1000)*$M$109*(($C$8/70)^$W$109)*IF($C$13=1,$AE$108,IF($C$13=2,$AF$108,IF($C$13=3,$AG$108,1)))</f>
        <v>-656.729472</v>
      </c>
      <c r="CM189" s="1002" t="n">
        <f aca="false">((CM$183-$H$4)/1000)*$M$109*(($C$8/70)^$W$109)*IF($C$13=1,$AE$108,IF($C$13=2,$AF$108,IF($C$13=3,$AG$108,1)))</f>
        <v>-656.729472</v>
      </c>
      <c r="CN189" s="1002" t="n">
        <f aca="false">((CN$183-$H$4)/1000)*$M$109*(($C$8/70)^$W$109)*IF($C$13=1,$AE$108,IF($C$13=2,$AF$108,IF($C$13=3,$AG$108,1)))</f>
        <v>-656.729472</v>
      </c>
      <c r="CO189" s="1002" t="n">
        <f aca="false">((CO$183-$H$4)/1000)*$M$109*(($C$8/70)^$W$109)*IF($C$13=1,$AE$108,IF($C$13=2,$AF$108,IF($C$13=3,$AG$108,1)))</f>
        <v>-656.729472</v>
      </c>
      <c r="CP189" s="1002" t="n">
        <f aca="false">((CP$183-$H$4)/1000)*$M$109*(($C$8/70)^$W$109)*IF($C$13=1,$AE$108,IF($C$13=2,$AF$108,IF($C$13=3,$AG$108,1)))</f>
        <v>-656.729472</v>
      </c>
      <c r="CQ189" s="1002" t="n">
        <f aca="false">((CQ$183-$H$4)/1000)*$M$109*(($C$8/70)^$W$109)*IF($C$13=1,$AE$108,IF($C$13=2,$AF$108,IF($C$13=3,$AG$108,1)))</f>
        <v>-656.729472</v>
      </c>
      <c r="CR189" s="1002" t="n">
        <f aca="false">((CR$183-$H$4)/1000)*$M$109*(($C$8/70)^$W$109)*IF($C$13=1,$AE$108,IF($C$13=2,$AF$108,IF($C$13=3,$AG$108,1)))</f>
        <v>-656.729472</v>
      </c>
      <c r="CS189" s="1002" t="n">
        <f aca="false">((CS$183-$H$4)/1000)*$M$109*(($C$8/70)^$W$109)*IF($C$13=1,$AE$108,IF($C$13=2,$AF$108,IF($C$13=3,$AG$108,1)))</f>
        <v>-656.729472</v>
      </c>
      <c r="CT189" s="1002" t="n">
        <f aca="false">((CT$183-$H$4)/1000)*$M$109*(($C$8/70)^$W$109)*IF($C$13=1,$AE$108,IF($C$13=2,$AF$108,IF($C$13=3,$AG$108,1)))</f>
        <v>-656.729472</v>
      </c>
      <c r="CU189" s="1002" t="n">
        <f aca="false">((CU$183-$H$4)/1000)*$M$109*(($C$8/70)^$W$109)*IF($C$13=1,$AE$108,IF($C$13=2,$AF$108,IF($C$13=3,$AG$108,1)))</f>
        <v>-656.729472</v>
      </c>
      <c r="CV189" s="1002" t="n">
        <f aca="false">((CV$183-$H$4)/1000)*$M$109*(($C$8/70)^$W$109)*IF($C$13=1,$AE$108,IF($C$13=2,$AF$108,IF($C$13=3,$AG$108,1)))</f>
        <v>-656.729472</v>
      </c>
      <c r="CW189" s="1002" t="n">
        <f aca="false">((CW$183-$H$4)/1000)*$M$109*(($C$8/70)^$W$109)*IF($C$13=1,$AE$108,IF($C$13=2,$AF$108,IF($C$13=3,$AG$108,1)))</f>
        <v>-656.729472</v>
      </c>
      <c r="CX189" s="1002" t="n">
        <f aca="false">((CX$183-$H$4)/1000)*$M$109*(($C$8/70)^$W$109)*IF($C$13=1,$AE$108,IF($C$13=2,$AF$108,IF($C$13=3,$AG$108,1)))</f>
        <v>-656.729472</v>
      </c>
      <c r="CY189" s="1002" t="n">
        <f aca="false">((CY$183-$H$4)/1000)*$M$109*(($C$8/70)^$W$109)*IF($C$13=1,$AE$108,IF($C$13=2,$AF$108,IF($C$13=3,$AG$108,1)))</f>
        <v>-656.729472</v>
      </c>
      <c r="CZ189" s="1002" t="n">
        <f aca="false">((CZ$183-$H$4)/1000)*$M$109*(($C$8/70)^$W$109)*IF($C$13=1,$AE$108,IF($C$13=2,$AF$108,IF($C$13=3,$AG$108,1)))</f>
        <v>-656.729472</v>
      </c>
      <c r="DA189" s="1002" t="n">
        <f aca="false">((DA$183-$H$4)/1000)*$M$109*(($C$8/70)^$W$109)*IF($C$13=1,$AE$108,IF($C$13=2,$AF$108,IF($C$13=3,$AG$108,1)))</f>
        <v>-656.729472</v>
      </c>
      <c r="DB189" s="1002" t="n">
        <f aca="false">((DB$183-$H$4)/1000)*$M$109*(($C$8/70)^$W$109)*IF($C$13=1,$AE$108,IF($C$13=2,$AF$108,IF($C$13=3,$AG$108,1)))</f>
        <v>-656.729472</v>
      </c>
      <c r="DC189" s="1002" t="n">
        <f aca="false">((DC$183-$H$4)/1000)*$M$109*(($C$8/70)^$W$109)*IF($C$13=1,$AE$108,IF($C$13=2,$AF$108,IF($C$13=3,$AG$108,1)))</f>
        <v>-656.729472</v>
      </c>
      <c r="DD189" s="1002" t="n">
        <f aca="false">((DD$183-$H$4)/1000)*$M$109*(($C$8/70)^$W$109)*IF($C$13=1,$AE$108,IF($C$13=2,$AF$108,IF($C$13=3,$AG$108,1)))</f>
        <v>-656.729472</v>
      </c>
      <c r="DE189" s="1002" t="n">
        <f aca="false">((DE$183-$H$4)/1000)*$M$109*(($C$8/70)^$W$109)*IF($C$13=1,$AE$108,IF($C$13=2,$AF$108,IF($C$13=3,$AG$108,1)))</f>
        <v>-656.729472</v>
      </c>
      <c r="DF189" s="1002" t="n">
        <f aca="false">((DF$183-$H$4)/1000)*$M$109*(($C$8/70)^$W$109)*IF($C$13=1,$AE$108,IF($C$13=2,$AF$108,IF($C$13=3,$AG$108,1)))</f>
        <v>-656.729472</v>
      </c>
    </row>
    <row r="190" customFormat="false" ht="15" hidden="true" customHeight="false" outlineLevel="0" collapsed="false">
      <c r="B190" s="1172" t="s">
        <v>471</v>
      </c>
      <c r="C190" s="1172"/>
      <c r="D190" s="1173"/>
      <c r="E190" s="1173"/>
      <c r="F190" s="1173"/>
      <c r="G190" s="1173"/>
      <c r="H190" s="1174" t="n">
        <f aca="false">((H$183-$H$4)/1000)*$N$109*(($C$8/70)^$X$109)*IF($C$13=1,$AE$108,IF($C$13=2,$AF$108,IF($C$13=3,$AG$108,1)))</f>
        <v>326.739168</v>
      </c>
      <c r="I190" s="1174" t="n">
        <f aca="false">((I$183-$H$4)/1000)*$N$109*(($C$8/70)^$X$109)*IF($C$13=1,$AE$108,IF($C$13=2,$AF$108,IF($C$13=3,$AG$108,1)))</f>
        <v>435.652224</v>
      </c>
      <c r="J190" s="1174" t="n">
        <f aca="false">((J$183-$H$4)/1000)*$N$109*(($C$8/70)^$X$109)*IF($C$13=1,$AE$108,IF($C$13=2,$AF$108,IF($C$13=3,$AG$108,1)))</f>
        <v>544.56528</v>
      </c>
      <c r="K190" s="1174" t="n">
        <f aca="false">((K$183-$H$4)/1000)*$N$109*(($C$8/70)^$X$109)*IF($C$13=1,$AE$108,IF($C$13=2,$AF$108,IF($C$13=3,$AG$108,1)))</f>
        <v>653.478336</v>
      </c>
      <c r="L190" s="1174" t="n">
        <f aca="false">((L$183-$H$4)/1000)*$N$109*(($C$8/70)^$X$109)*IF($C$13=1,$AE$108,IF($C$13=2,$AF$108,IF($C$13=3,$AG$108,1)))</f>
        <v>762.391392</v>
      </c>
      <c r="M190" s="1174" t="n">
        <f aca="false">((M$183-$H$4)/1000)*$N$109*(($C$8/70)^$X$109)*IF($C$13=1,$AE$108,IF($C$13=2,$AF$108,IF($C$13=3,$AG$108,1)))</f>
        <v>871.304448</v>
      </c>
      <c r="N190" s="1174" t="n">
        <f aca="false">((N$183-$H$4)/1000)*$N$109*(($C$8/70)^$X$109)*IF($C$13=1,$AE$108,IF($C$13=2,$AF$108,IF($C$13=3,$AG$108,1)))</f>
        <v>980.217504</v>
      </c>
      <c r="O190" s="1174" t="n">
        <f aca="false">((O$183-$H$4)/1000)*$N$109*(($C$8/70)^$X$109)*IF($C$13=1,$AE$108,IF($C$13=2,$AF$108,IF($C$13=3,$AG$108,1)))</f>
        <v>1089.13056</v>
      </c>
      <c r="P190" s="1174" t="n">
        <f aca="false">((P$183-$H$4)/1000)*$N$109*(($C$8/70)^$X$109)*IF($C$13=1,$AE$108,IF($C$13=2,$AF$108,IF($C$13=3,$AG$108,1)))</f>
        <v>1198.043616</v>
      </c>
      <c r="Q190" s="1174" t="n">
        <f aca="false">((Q$183-$H$4)/1000)*$N$109*(($C$8/70)^$X$109)*IF($C$13=1,$AE$108,IF($C$13=2,$AF$108,IF($C$13=3,$AG$108,1)))</f>
        <v>1306.956672</v>
      </c>
      <c r="R190" s="1174" t="n">
        <f aca="false">((R$183-$H$4)/1000)*$N$109*(($C$8/70)^$X$109)*IF($C$13=1,$AE$108,IF($C$13=2,$AF$108,IF($C$13=3,$AG$108,1)))</f>
        <v>1415.869728</v>
      </c>
      <c r="S190" s="1174" t="n">
        <f aca="false">((S$183-$H$4)/1000)*$N$109*(($C$8/70)^$X$109)*IF($C$13=1,$AE$108,IF($C$13=2,$AF$108,IF($C$13=3,$AG$108,1)))</f>
        <v>1524.782784</v>
      </c>
      <c r="T190" s="1174" t="n">
        <f aca="false">((T$183-$H$4)/1000)*$N$109*(($C$8/70)^$X$109)*IF($C$13=1,$AE$108,IF($C$13=2,$AF$108,IF($C$13=3,$AG$108,1)))</f>
        <v>1633.69584</v>
      </c>
      <c r="U190" s="1174" t="n">
        <f aca="false">((U$183-$H$4)/1000)*$N$109*(($C$8/70)^$X$109)*IF($C$13=1,$AE$108,IF($C$13=2,$AF$108,IF($C$13=3,$AG$108,1)))</f>
        <v>1742.608896</v>
      </c>
      <c r="V190" s="1174" t="n">
        <f aca="false">((V$183-$H$4)/1000)*$N$109*(($C$8/70)^$X$109)*IF($C$13=1,$AE$108,IF($C$13=2,$AF$108,IF($C$13=3,$AG$108,1)))</f>
        <v>1851.521952</v>
      </c>
      <c r="W190" s="1174" t="n">
        <f aca="false">((W$183-$H$4)/1000)*$N$109*(($C$8/70)^$X$109)*IF($C$13=1,$AE$108,IF($C$13=2,$AF$108,IF($C$13=3,$AG$108,1)))</f>
        <v>1960.435008</v>
      </c>
      <c r="X190" s="1174" t="n">
        <f aca="false">((X$183-$H$4)/1000)*$N$109*(($C$8/70)^$X$109)*IF($C$13=1,$AE$108,IF($C$13=2,$AF$108,IF($C$13=3,$AG$108,1)))</f>
        <v>2069.348064</v>
      </c>
      <c r="Y190" s="1174" t="n">
        <f aca="false">((Y$183-$H$4)/1000)*$N$109*(($C$8/70)^$X$109)*IF($C$13=1,$AE$108,IF($C$13=2,$AF$108,IF($C$13=3,$AG$108,1)))</f>
        <v>2178.26112</v>
      </c>
      <c r="Z190" s="1174" t="n">
        <f aca="false">((Z$183-$H$4)/1000)*$N$109*(($C$8/70)^$X$109)*IF($C$13=1,$AE$108,IF($C$13=2,$AF$108,IF($C$13=3,$AG$108,1)))</f>
        <v>2287.174176</v>
      </c>
      <c r="AA190" s="1174" t="n">
        <f aca="false">((AA$183-$H$4)/1000)*$N$109*(($C$8/70)^$X$109)*IF($C$13=1,$AE$108,IF($C$13=2,$AF$108,IF($C$13=3,$AG$108,1)))</f>
        <v>2396.087232</v>
      </c>
      <c r="AB190" s="1174" t="n">
        <f aca="false">((AB$183-$H$4)/1000)*$N$109*(($C$8/70)^$X$109)*IF($C$13=1,$AE$108,IF($C$13=2,$AF$108,IF($C$13=3,$AG$108,1)))</f>
        <v>2505.000288</v>
      </c>
      <c r="AC190" s="1174" t="n">
        <f aca="false">((AC$183-$H$4)/1000)*$N$109*(($C$8/70)^$X$109)*IF($C$13=1,$AE$108,IF($C$13=2,$AF$108,IF($C$13=3,$AG$108,1)))</f>
        <v>2613.913344</v>
      </c>
      <c r="AD190" s="1174" t="n">
        <f aca="false">((AD$183-$H$4)/1000)*$N$109*(($C$8/70)^$X$109)*IF($C$13=1,$AE$108,IF($C$13=2,$AF$108,IF($C$13=3,$AG$108,1)))</f>
        <v>2722.8264</v>
      </c>
      <c r="AE190" s="1174" t="n">
        <f aca="false">((AE$183-$H$4)/1000)*$N$109*(($C$8/70)^$X$109)*IF($C$13=1,$AE$108,IF($C$13=2,$AF$108,IF($C$13=3,$AG$108,1)))</f>
        <v>2831.739456</v>
      </c>
      <c r="AF190" s="1174" t="n">
        <f aca="false">((AF$183-$H$4)/1000)*$N$109*(($C$8/70)^$X$109)*IF($C$13=1,$AE$108,IF($C$13=2,$AF$108,IF($C$13=3,$AG$108,1)))</f>
        <v>2940.652512</v>
      </c>
      <c r="AG190" s="1174" t="n">
        <f aca="false">((AG$183-$H$4)/1000)*$N$109*(($C$8/70)^$X$109)*IF($C$13=1,$AE$108,IF($C$13=2,$AF$108,IF($C$13=3,$AG$108,1)))</f>
        <v>3049.565568</v>
      </c>
      <c r="AH190" s="1174" t="n">
        <f aca="false">((AH$183-$H$4)/1000)*$N$109*(($C$8/70)^$X$109)*IF($C$13=1,$AE$108,IF($C$13=2,$AF$108,IF($C$13=3,$AG$108,1)))</f>
        <v>3158.478624</v>
      </c>
      <c r="AI190" s="1174" t="n">
        <f aca="false">((AI$183-$H$4)/1000)*$N$109*(($C$8/70)^$X$109)*IF($C$13=1,$AE$108,IF($C$13=2,$AF$108,IF($C$13=3,$AG$108,1)))</f>
        <v>3267.39168</v>
      </c>
      <c r="AJ190" s="1174" t="n">
        <f aca="false">((AJ$183-$H$4)/1000)*$N$109*(($C$8/70)^$X$109)*IF($C$13=1,$AE$108,IF($C$13=2,$AF$108,IF($C$13=3,$AG$108,1)))</f>
        <v>3376.304736</v>
      </c>
      <c r="AK190" s="1174" t="n">
        <f aca="false">((AK$183-$H$4)/1000)*$N$109*(($C$8/70)^$X$109)*IF($C$13=1,$AE$108,IF($C$13=2,$AF$108,IF($C$13=3,$AG$108,1)))</f>
        <v>3485.217792</v>
      </c>
      <c r="AL190" s="1174" t="n">
        <f aca="false">((AL$183-$H$4)/1000)*$N$109*(($C$8/70)^$X$109)*IF($C$13=1,$AE$108,IF($C$13=2,$AF$108,IF($C$13=3,$AG$108,1)))</f>
        <v>3594.130848</v>
      </c>
      <c r="AM190" s="1174" t="n">
        <f aca="false">((AM$183-$H$4)/1000)*$N$109*(($C$8/70)^$X$109)*IF($C$13=1,$AE$108,IF($C$13=2,$AF$108,IF($C$13=3,$AG$108,1)))</f>
        <v>3703.043904</v>
      </c>
      <c r="AN190" s="1174" t="n">
        <f aca="false">((AN$183-$H$4)/1000)*$N$109*(($C$8/70)^$X$109)*IF($C$13=1,$AE$108,IF($C$13=2,$AF$108,IF($C$13=3,$AG$108,1)))</f>
        <v>3811.95696</v>
      </c>
      <c r="AO190" s="1174" t="n">
        <f aca="false">((AO$183-$H$4)/1000)*$N$109*(($C$8/70)^$X$109)*IF($C$13=1,$AE$108,IF($C$13=2,$AF$108,IF($C$13=3,$AG$108,1)))</f>
        <v>3920.870016</v>
      </c>
      <c r="AP190" s="1174" t="n">
        <f aca="false">((AP$183-$H$4)/1000)*$N$109*(($C$8/70)^$X$109)*IF($C$13=1,$AE$108,IF($C$13=2,$AF$108,IF($C$13=3,$AG$108,1)))</f>
        <v>4029.783072</v>
      </c>
      <c r="AQ190" s="1174" t="n">
        <f aca="false">((AQ$183-$H$4)/1000)*$N$109*(($C$8/70)^$X$109)*IF($C$13=1,$AE$108,IF($C$13=2,$AF$108,IF($C$13=3,$AG$108,1)))</f>
        <v>4138.696128</v>
      </c>
      <c r="AR190" s="1174" t="n">
        <f aca="false">((AR$183-$H$4)/1000)*$N$109*(($C$8/70)^$X$109)*IF($C$13=1,$AE$108,IF($C$13=2,$AF$108,IF($C$13=3,$AG$108,1)))</f>
        <v>4247.609184</v>
      </c>
      <c r="AS190" s="1174" t="n">
        <f aca="false">((AS$183-$H$4)/1000)*$N$109*(($C$8/70)^$X$109)*IF($C$13=1,$AE$108,IF($C$13=2,$AF$108,IF($C$13=3,$AG$108,1)))</f>
        <v>4356.52224</v>
      </c>
      <c r="AT190" s="1174" t="n">
        <f aca="false">((AT$183-$H$4)/1000)*$N$109*(($C$8/70)^$X$109)*IF($C$13=1,$AE$108,IF($C$13=2,$AF$108,IF($C$13=3,$AG$108,1)))</f>
        <v>4465.435296</v>
      </c>
      <c r="AU190" s="1174" t="n">
        <f aca="false">((AU$183-$H$4)/1000)*$N$109*(($C$8/70)^$X$109)*IF($C$13=1,$AE$108,IF($C$13=2,$AF$108,IF($C$13=3,$AG$108,1)))</f>
        <v>4574.348352</v>
      </c>
      <c r="AV190" s="1174" t="n">
        <f aca="false">((AV$183-$H$4)/1000)*$N$109*(($C$8/70)^$X$109)*IF($C$13=1,$AE$108,IF($C$13=2,$AF$108,IF($C$13=3,$AG$108,1)))</f>
        <v>4683.261408</v>
      </c>
      <c r="AW190" s="1174" t="n">
        <f aca="false">((AW$183-$H$4)/1000)*$N$109*(($C$8/70)^$X$109)*IF($C$13=1,$AE$108,IF($C$13=2,$AF$108,IF($C$13=3,$AG$108,1)))</f>
        <v>4792.174464</v>
      </c>
      <c r="AX190" s="1174" t="n">
        <f aca="false">((AX$183-$H$4)/1000)*$N$109*(($C$8/70)^$X$109)*IF($C$13=1,$AE$108,IF($C$13=2,$AF$108,IF($C$13=3,$AG$108,1)))</f>
        <v>4901.08752</v>
      </c>
      <c r="AY190" s="1174" t="n">
        <f aca="false">((AY$183-$H$4)/1000)*$N$109*(($C$8/70)^$X$109)*IF($C$13=1,$AE$108,IF($C$13=2,$AF$108,IF($C$13=3,$AG$108,1)))</f>
        <v>5010.000576</v>
      </c>
      <c r="AZ190" s="1174" t="n">
        <f aca="false">((AZ$183-$H$4)/1000)*$N$109*(($C$8/70)^$X$109)*IF($C$13=1,$AE$108,IF($C$13=2,$AF$108,IF($C$13=3,$AG$108,1)))</f>
        <v>5118.913632</v>
      </c>
      <c r="BA190" s="1174" t="n">
        <f aca="false">((BA$183-$H$4)/1000)*$N$109*(($C$8/70)^$X$109)*IF($C$13=1,$AE$108,IF($C$13=2,$AF$108,IF($C$13=3,$AG$108,1)))</f>
        <v>5227.826688</v>
      </c>
      <c r="BB190" s="1174" t="n">
        <f aca="false">((BB$183-$H$4)/1000)*$N$109*(($C$8/70)^$X$109)*IF($C$13=1,$AE$108,IF($C$13=2,$AF$108,IF($C$13=3,$AG$108,1)))</f>
        <v>5336.739744</v>
      </c>
      <c r="BC190" s="1174" t="n">
        <f aca="false">((BC$183-$H$4)/1000)*$N$109*(($C$8/70)^$X$109)*IF($C$13=1,$AE$108,IF($C$13=2,$AF$108,IF($C$13=3,$AG$108,1)))</f>
        <v>5445.6528</v>
      </c>
      <c r="BD190" s="1174" t="n">
        <f aca="false">((BD$183-$H$4)/1000)*$N$109*(($C$8/70)^$X$109)*IF($C$13=1,$AE$108,IF($C$13=2,$AF$108,IF($C$13=3,$AG$108,1)))</f>
        <v>5554.565856</v>
      </c>
      <c r="BE190" s="1174" t="n">
        <f aca="false">((BE$183-$H$4)/1000)*$N$109*(($C$8/70)^$X$109)*IF($C$13=1,$AE$108,IF($C$13=2,$AF$108,IF($C$13=3,$AG$108,1)))</f>
        <v>5663.478912</v>
      </c>
      <c r="BF190" s="1174" t="n">
        <f aca="false">((BF$183-$H$4)/1000)*$N$109*(($C$8/70)^$X$109)*IF($C$13=1,$AE$108,IF($C$13=2,$AF$108,IF($C$13=3,$AG$108,1)))</f>
        <v>5772.391968</v>
      </c>
      <c r="BG190" s="1002" t="n">
        <f aca="false">((BG$183-$H$4)/1000)*$N$109*(($C$8/70)^$X$109)*IF($C$13=1,$AE$108,IF($C$13=2,$AF$108,IF($C$13=3,$AG$108,1)))</f>
        <v>-762.391392</v>
      </c>
      <c r="BH190" s="1002" t="n">
        <f aca="false">((BH$183-$H$4)/1000)*$N$109*(($C$8/70)^$X$109)*IF($C$13=1,$AE$108,IF($C$13=2,$AF$108,IF($C$13=3,$AG$108,1)))</f>
        <v>-762.391392</v>
      </c>
      <c r="BI190" s="1002" t="n">
        <f aca="false">((BI$183-$H$4)/1000)*$N$109*(($C$8/70)^$X$109)*IF($C$13=1,$AE$108,IF($C$13=2,$AF$108,IF($C$13=3,$AG$108,1)))</f>
        <v>-762.391392</v>
      </c>
      <c r="BJ190" s="1002" t="n">
        <f aca="false">((BJ$183-$H$4)/1000)*$N$109*(($C$8/70)^$X$109)*IF($C$13=1,$AE$108,IF($C$13=2,$AF$108,IF($C$13=3,$AG$108,1)))</f>
        <v>-762.391392</v>
      </c>
      <c r="BK190" s="1002" t="n">
        <f aca="false">((BK$183-$H$4)/1000)*$N$109*(($C$8/70)^$X$109)*IF($C$13=1,$AE$108,IF($C$13=2,$AF$108,IF($C$13=3,$AG$108,1)))</f>
        <v>-762.391392</v>
      </c>
      <c r="BL190" s="1002" t="n">
        <f aca="false">((BL$183-$H$4)/1000)*$N$109*(($C$8/70)^$X$109)*IF($C$13=1,$AE$108,IF($C$13=2,$AF$108,IF($C$13=3,$AG$108,1)))</f>
        <v>-762.391392</v>
      </c>
      <c r="BM190" s="1002" t="n">
        <f aca="false">((BM$183-$H$4)/1000)*$N$109*(($C$8/70)^$X$109)*IF($C$13=1,$AE$108,IF($C$13=2,$AF$108,IF($C$13=3,$AG$108,1)))</f>
        <v>-762.391392</v>
      </c>
      <c r="BN190" s="1002" t="n">
        <f aca="false">((BN$183-$H$4)/1000)*$N$109*(($C$8/70)^$X$109)*IF($C$13=1,$AE$108,IF($C$13=2,$AF$108,IF($C$13=3,$AG$108,1)))</f>
        <v>-762.391392</v>
      </c>
      <c r="BO190" s="1002" t="n">
        <f aca="false">((BO$183-$H$4)/1000)*$N$109*(($C$8/70)^$X$109)*IF($C$13=1,$AE$108,IF($C$13=2,$AF$108,IF($C$13=3,$AG$108,1)))</f>
        <v>-762.391392</v>
      </c>
      <c r="BP190" s="1002" t="n">
        <f aca="false">((BP$183-$H$4)/1000)*$N$109*(($C$8/70)^$X$109)*IF($C$13=1,$AE$108,IF($C$13=2,$AF$108,IF($C$13=3,$AG$108,1)))</f>
        <v>-762.391392</v>
      </c>
      <c r="BQ190" s="1002" t="n">
        <f aca="false">((BQ$183-$H$4)/1000)*$N$109*(($C$8/70)^$X$109)*IF($C$13=1,$AE$108,IF($C$13=2,$AF$108,IF($C$13=3,$AG$108,1)))</f>
        <v>-762.391392</v>
      </c>
      <c r="BR190" s="1002" t="n">
        <f aca="false">((BR$183-$H$4)/1000)*$N$109*(($C$8/70)^$X$109)*IF($C$13=1,$AE$108,IF($C$13=2,$AF$108,IF($C$13=3,$AG$108,1)))</f>
        <v>-762.391392</v>
      </c>
      <c r="BS190" s="1002" t="n">
        <f aca="false">((BS$183-$H$4)/1000)*$N$109*(($C$8/70)^$X$109)*IF($C$13=1,$AE$108,IF($C$13=2,$AF$108,IF($C$13=3,$AG$108,1)))</f>
        <v>-762.391392</v>
      </c>
      <c r="BT190" s="1002" t="n">
        <f aca="false">((BT$183-$H$4)/1000)*$N$109*(($C$8/70)^$X$109)*IF($C$13=1,$AE$108,IF($C$13=2,$AF$108,IF($C$13=3,$AG$108,1)))</f>
        <v>-762.391392</v>
      </c>
      <c r="BU190" s="1002" t="n">
        <f aca="false">((BU$183-$H$4)/1000)*$N$109*(($C$8/70)^$X$109)*IF($C$13=1,$AE$108,IF($C$13=2,$AF$108,IF($C$13=3,$AG$108,1)))</f>
        <v>-762.391392</v>
      </c>
      <c r="BV190" s="1002" t="n">
        <f aca="false">((BV$183-$H$4)/1000)*$N$109*(($C$8/70)^$X$109)*IF($C$13=1,$AE$108,IF($C$13=2,$AF$108,IF($C$13=3,$AG$108,1)))</f>
        <v>-762.391392</v>
      </c>
      <c r="BW190" s="1002" t="n">
        <f aca="false">((BW$183-$H$4)/1000)*$N$109*(($C$8/70)^$X$109)*IF($C$13=1,$AE$108,IF($C$13=2,$AF$108,IF($C$13=3,$AG$108,1)))</f>
        <v>-762.391392</v>
      </c>
      <c r="BX190" s="1002" t="n">
        <f aca="false">((BX$183-$H$4)/1000)*$N$109*(($C$8/70)^$X$109)*IF($C$13=1,$AE$108,IF($C$13=2,$AF$108,IF($C$13=3,$AG$108,1)))</f>
        <v>-762.391392</v>
      </c>
      <c r="BY190" s="1002" t="n">
        <f aca="false">((BY$183-$H$4)/1000)*$N$109*(($C$8/70)^$X$109)*IF($C$13=1,$AE$108,IF($C$13=2,$AF$108,IF($C$13=3,$AG$108,1)))</f>
        <v>-762.391392</v>
      </c>
      <c r="BZ190" s="1002" t="n">
        <f aca="false">((BZ$183-$H$4)/1000)*$N$109*(($C$8/70)^$X$109)*IF($C$13=1,$AE$108,IF($C$13=2,$AF$108,IF($C$13=3,$AG$108,1)))</f>
        <v>-762.391392</v>
      </c>
      <c r="CA190" s="1002" t="n">
        <f aca="false">((CA$183-$H$4)/1000)*$N$109*(($C$8/70)^$X$109)*IF($C$13=1,$AE$108,IF($C$13=2,$AF$108,IF($C$13=3,$AG$108,1)))</f>
        <v>-762.391392</v>
      </c>
      <c r="CB190" s="1002" t="n">
        <f aca="false">((CB$183-$H$4)/1000)*$N$109*(($C$8/70)^$X$109)*IF($C$13=1,$AE$108,IF($C$13=2,$AF$108,IF($C$13=3,$AG$108,1)))</f>
        <v>-762.391392</v>
      </c>
      <c r="CC190" s="1002" t="n">
        <f aca="false">((CC$183-$H$4)/1000)*$N$109*(($C$8/70)^$X$109)*IF($C$13=1,$AE$108,IF($C$13=2,$AF$108,IF($C$13=3,$AG$108,1)))</f>
        <v>-762.391392</v>
      </c>
      <c r="CD190" s="1002" t="n">
        <f aca="false">((CD$183-$H$4)/1000)*$N$109*(($C$8/70)^$X$109)*IF($C$13=1,$AE$108,IF($C$13=2,$AF$108,IF($C$13=3,$AG$108,1)))</f>
        <v>-762.391392</v>
      </c>
      <c r="CE190" s="1002" t="n">
        <f aca="false">((CE$183-$H$4)/1000)*$N$109*(($C$8/70)^$X$109)*IF($C$13=1,$AE$108,IF($C$13=2,$AF$108,IF($C$13=3,$AG$108,1)))</f>
        <v>-762.391392</v>
      </c>
      <c r="CF190" s="1002" t="n">
        <f aca="false">((CF$183-$H$4)/1000)*$N$109*(($C$8/70)^$X$109)*IF($C$13=1,$AE$108,IF($C$13=2,$AF$108,IF($C$13=3,$AG$108,1)))</f>
        <v>-762.391392</v>
      </c>
      <c r="CG190" s="1002" t="n">
        <f aca="false">((CG$183-$H$4)/1000)*$N$109*(($C$8/70)^$X$109)*IF($C$13=1,$AE$108,IF($C$13=2,$AF$108,IF($C$13=3,$AG$108,1)))</f>
        <v>-762.391392</v>
      </c>
      <c r="CH190" s="1002" t="n">
        <f aca="false">((CH$183-$H$4)/1000)*$N$109*(($C$8/70)^$X$109)*IF($C$13=1,$AE$108,IF($C$13=2,$AF$108,IF($C$13=3,$AG$108,1)))</f>
        <v>-762.391392</v>
      </c>
      <c r="CI190" s="1002" t="n">
        <f aca="false">((CI$183-$H$4)/1000)*$N$109*(($C$8/70)^$X$109)*IF($C$13=1,$AE$108,IF($C$13=2,$AF$108,IF($C$13=3,$AG$108,1)))</f>
        <v>-762.391392</v>
      </c>
      <c r="CJ190" s="1002" t="n">
        <f aca="false">((CJ$183-$H$4)/1000)*$N$109*(($C$8/70)^$X$109)*IF($C$13=1,$AE$108,IF($C$13=2,$AF$108,IF($C$13=3,$AG$108,1)))</f>
        <v>-762.391392</v>
      </c>
      <c r="CK190" s="1002" t="n">
        <f aca="false">((CK$183-$H$4)/1000)*$N$109*(($C$8/70)^$X$109)*IF($C$13=1,$AE$108,IF($C$13=2,$AF$108,IF($C$13=3,$AG$108,1)))</f>
        <v>-762.391392</v>
      </c>
      <c r="CL190" s="1002" t="n">
        <f aca="false">((CL$183-$H$4)/1000)*$N$109*(($C$8/70)^$X$109)*IF($C$13=1,$AE$108,IF($C$13=2,$AF$108,IF($C$13=3,$AG$108,1)))</f>
        <v>-762.391392</v>
      </c>
      <c r="CM190" s="1002" t="n">
        <f aca="false">((CM$183-$H$4)/1000)*$N$109*(($C$8/70)^$X$109)*IF($C$13=1,$AE$108,IF($C$13=2,$AF$108,IF($C$13=3,$AG$108,1)))</f>
        <v>-762.391392</v>
      </c>
      <c r="CN190" s="1002" t="n">
        <f aca="false">((CN$183-$H$4)/1000)*$N$109*(($C$8/70)^$X$109)*IF($C$13=1,$AE$108,IF($C$13=2,$AF$108,IF($C$13=3,$AG$108,1)))</f>
        <v>-762.391392</v>
      </c>
      <c r="CO190" s="1002" t="n">
        <f aca="false">((CO$183-$H$4)/1000)*$N$109*(($C$8/70)^$X$109)*IF($C$13=1,$AE$108,IF($C$13=2,$AF$108,IF($C$13=3,$AG$108,1)))</f>
        <v>-762.391392</v>
      </c>
      <c r="CP190" s="1002" t="n">
        <f aca="false">((CP$183-$H$4)/1000)*$N$109*(($C$8/70)^$X$109)*IF($C$13=1,$AE$108,IF($C$13=2,$AF$108,IF($C$13=3,$AG$108,1)))</f>
        <v>-762.391392</v>
      </c>
      <c r="CQ190" s="1002" t="n">
        <f aca="false">((CQ$183-$H$4)/1000)*$N$109*(($C$8/70)^$X$109)*IF($C$13=1,$AE$108,IF($C$13=2,$AF$108,IF($C$13=3,$AG$108,1)))</f>
        <v>-762.391392</v>
      </c>
      <c r="CR190" s="1002" t="n">
        <f aca="false">((CR$183-$H$4)/1000)*$N$109*(($C$8/70)^$X$109)*IF($C$13=1,$AE$108,IF($C$13=2,$AF$108,IF($C$13=3,$AG$108,1)))</f>
        <v>-762.391392</v>
      </c>
      <c r="CS190" s="1002" t="n">
        <f aca="false">((CS$183-$H$4)/1000)*$N$109*(($C$8/70)^$X$109)*IF($C$13=1,$AE$108,IF($C$13=2,$AF$108,IF($C$13=3,$AG$108,1)))</f>
        <v>-762.391392</v>
      </c>
      <c r="CT190" s="1002" t="n">
        <f aca="false">((CT$183-$H$4)/1000)*$N$109*(($C$8/70)^$X$109)*IF($C$13=1,$AE$108,IF($C$13=2,$AF$108,IF($C$13=3,$AG$108,1)))</f>
        <v>-762.391392</v>
      </c>
      <c r="CU190" s="1002" t="n">
        <f aca="false">((CU$183-$H$4)/1000)*$N$109*(($C$8/70)^$X$109)*IF($C$13=1,$AE$108,IF($C$13=2,$AF$108,IF($C$13=3,$AG$108,1)))</f>
        <v>-762.391392</v>
      </c>
      <c r="CV190" s="1002" t="n">
        <f aca="false">((CV$183-$H$4)/1000)*$N$109*(($C$8/70)^$X$109)*IF($C$13=1,$AE$108,IF($C$13=2,$AF$108,IF($C$13=3,$AG$108,1)))</f>
        <v>-762.391392</v>
      </c>
      <c r="CW190" s="1002" t="n">
        <f aca="false">((CW$183-$H$4)/1000)*$N$109*(($C$8/70)^$X$109)*IF($C$13=1,$AE$108,IF($C$13=2,$AF$108,IF($C$13=3,$AG$108,1)))</f>
        <v>-762.391392</v>
      </c>
      <c r="CX190" s="1002" t="n">
        <f aca="false">((CX$183-$H$4)/1000)*$N$109*(($C$8/70)^$X$109)*IF($C$13=1,$AE$108,IF($C$13=2,$AF$108,IF($C$13=3,$AG$108,1)))</f>
        <v>-762.391392</v>
      </c>
      <c r="CY190" s="1002" t="n">
        <f aca="false">((CY$183-$H$4)/1000)*$N$109*(($C$8/70)^$X$109)*IF($C$13=1,$AE$108,IF($C$13=2,$AF$108,IF($C$13=3,$AG$108,1)))</f>
        <v>-762.391392</v>
      </c>
      <c r="CZ190" s="1002" t="n">
        <f aca="false">((CZ$183-$H$4)/1000)*$N$109*(($C$8/70)^$X$109)*IF($C$13=1,$AE$108,IF($C$13=2,$AF$108,IF($C$13=3,$AG$108,1)))</f>
        <v>-762.391392</v>
      </c>
      <c r="DA190" s="1002" t="n">
        <f aca="false">((DA$183-$H$4)/1000)*$N$109*(($C$8/70)^$X$109)*IF($C$13=1,$AE$108,IF($C$13=2,$AF$108,IF($C$13=3,$AG$108,1)))</f>
        <v>-762.391392</v>
      </c>
      <c r="DB190" s="1002" t="n">
        <f aca="false">((DB$183-$H$4)/1000)*$N$109*(($C$8/70)^$X$109)*IF($C$13=1,$AE$108,IF($C$13=2,$AF$108,IF($C$13=3,$AG$108,1)))</f>
        <v>-762.391392</v>
      </c>
      <c r="DC190" s="1002" t="n">
        <f aca="false">((DC$183-$H$4)/1000)*$N$109*(($C$8/70)^$X$109)*IF($C$13=1,$AE$108,IF($C$13=2,$AF$108,IF($C$13=3,$AG$108,1)))</f>
        <v>-762.391392</v>
      </c>
      <c r="DD190" s="1002" t="n">
        <f aca="false">((DD$183-$H$4)/1000)*$N$109*(($C$8/70)^$X$109)*IF($C$13=1,$AE$108,IF($C$13=2,$AF$108,IF($C$13=3,$AG$108,1)))</f>
        <v>-762.391392</v>
      </c>
      <c r="DE190" s="1002" t="n">
        <f aca="false">((DE$183-$H$4)/1000)*$N$109*(($C$8/70)^$X$109)*IF($C$13=1,$AE$108,IF($C$13=2,$AF$108,IF($C$13=3,$AG$108,1)))</f>
        <v>-762.391392</v>
      </c>
      <c r="DF190" s="1002" t="n">
        <f aca="false">((DF$183-$H$4)/1000)*$N$109*(($C$8/70)^$X$109)*IF($C$13=1,$AE$108,IF($C$13=2,$AF$108,IF($C$13=3,$AG$108,1)))</f>
        <v>-762.391392</v>
      </c>
    </row>
    <row r="191" customFormat="false" ht="15.75" hidden="true" customHeight="false" outlineLevel="0" collapsed="false">
      <c r="B191" s="820" t="s">
        <v>472</v>
      </c>
      <c r="C191" s="820"/>
      <c r="D191" s="1175"/>
      <c r="E191" s="1175"/>
      <c r="F191" s="1175"/>
      <c r="G191" s="1175"/>
      <c r="H191" s="767" t="n">
        <f aca="false">((H$183-$H$4)/1000)*$P$109*(($C$8/70)^$Z$109)*IF($C$13=1,$AE$108,IF($C$13=2,$AF$108,IF($C$13=3,$AG$108,1)))</f>
        <v>405.463104</v>
      </c>
      <c r="I191" s="767" t="n">
        <f aca="false">((I$183-$H$4)/1000)*$P$109*(($C$8/70)^$Z$109)*IF($C$13=1,$AE$108,IF($C$13=2,$AF$108,IF($C$13=3,$AG$108,1)))</f>
        <v>540.617472</v>
      </c>
      <c r="J191" s="767" t="n">
        <f aca="false">((J$183-$H$4)/1000)*$P$109*(($C$8/70)^$Z$109)*IF($C$13=1,$AE$108,IF($C$13=2,$AF$108,IF($C$13=3,$AG$108,1)))</f>
        <v>675.77184</v>
      </c>
      <c r="K191" s="767" t="n">
        <f aca="false">((K$183-$H$4)/1000)*$P$109*(($C$8/70)^$Z$109)*IF($C$13=1,$AE$108,IF($C$13=2,$AF$108,IF($C$13=3,$AG$108,1)))</f>
        <v>810.926208</v>
      </c>
      <c r="L191" s="767" t="n">
        <f aca="false">((L$183-$H$4)/1000)*$P$109*(($C$8/70)^$Z$109)*IF($C$13=1,$AE$108,IF($C$13=2,$AF$108,IF($C$13=3,$AG$108,1)))</f>
        <v>946.080576</v>
      </c>
      <c r="M191" s="767" t="n">
        <f aca="false">((M$183-$H$4)/1000)*$P$109*(($C$8/70)^$Z$109)*IF($C$13=1,$AE$108,IF($C$13=2,$AF$108,IF($C$13=3,$AG$108,1)))</f>
        <v>1081.234944</v>
      </c>
      <c r="N191" s="767" t="n">
        <f aca="false">((N$183-$H$4)/1000)*$P$109*(($C$8/70)^$Z$109)*IF($C$13=1,$AE$108,IF($C$13=2,$AF$108,IF($C$13=3,$AG$108,1)))</f>
        <v>1216.389312</v>
      </c>
      <c r="O191" s="767" t="n">
        <f aca="false">((O$183-$H$4)/1000)*$P$109*(($C$8/70)^$Z$109)*IF($C$13=1,$AE$108,IF($C$13=2,$AF$108,IF($C$13=3,$AG$108,1)))</f>
        <v>1351.54368</v>
      </c>
      <c r="P191" s="767" t="n">
        <f aca="false">((P$183-$H$4)/1000)*$P$109*(($C$8/70)^$Z$109)*IF($C$13=1,$AE$108,IF($C$13=2,$AF$108,IF($C$13=3,$AG$108,1)))</f>
        <v>1486.698048</v>
      </c>
      <c r="Q191" s="767" t="n">
        <f aca="false">((Q$183-$H$4)/1000)*$P$109*(($C$8/70)^$Z$109)*IF($C$13=1,$AE$108,IF($C$13=2,$AF$108,IF($C$13=3,$AG$108,1)))</f>
        <v>1621.852416</v>
      </c>
      <c r="R191" s="767" t="n">
        <f aca="false">((R$183-$H$4)/1000)*$P$109*(($C$8/70)^$Z$109)*IF($C$13=1,$AE$108,IF($C$13=2,$AF$108,IF($C$13=3,$AG$108,1)))</f>
        <v>1757.006784</v>
      </c>
      <c r="S191" s="767" t="n">
        <f aca="false">((S$183-$H$4)/1000)*$P$109*(($C$8/70)^$Z$109)*IF($C$13=1,$AE$108,IF($C$13=2,$AF$108,IF($C$13=3,$AG$108,1)))</f>
        <v>1892.161152</v>
      </c>
      <c r="T191" s="767" t="n">
        <f aca="false">((T$183-$H$4)/1000)*$P$109*(($C$8/70)^$Z$109)*IF($C$13=1,$AE$108,IF($C$13=2,$AF$108,IF($C$13=3,$AG$108,1)))</f>
        <v>2027.31552</v>
      </c>
      <c r="U191" s="767" t="n">
        <f aca="false">((U$183-$H$4)/1000)*$P$109*(($C$8/70)^$Z$109)*IF($C$13=1,$AE$108,IF($C$13=2,$AF$108,IF($C$13=3,$AG$108,1)))</f>
        <v>2162.469888</v>
      </c>
      <c r="V191" s="767" t="n">
        <f aca="false">((V$183-$H$4)/1000)*$P$109*(($C$8/70)^$Z$109)*IF($C$13=1,$AE$108,IF($C$13=2,$AF$108,IF($C$13=3,$AG$108,1)))</f>
        <v>2297.624256</v>
      </c>
      <c r="W191" s="767" t="n">
        <f aca="false">((W$183-$H$4)/1000)*$P$109*(($C$8/70)^$Z$109)*IF($C$13=1,$AE$108,IF($C$13=2,$AF$108,IF($C$13=3,$AG$108,1)))</f>
        <v>2432.778624</v>
      </c>
      <c r="X191" s="767" t="n">
        <f aca="false">((X$183-$H$4)/1000)*$P$109*(($C$8/70)^$Z$109)*IF($C$13=1,$AE$108,IF($C$13=2,$AF$108,IF($C$13=3,$AG$108,1)))</f>
        <v>2567.932992</v>
      </c>
      <c r="Y191" s="767" t="n">
        <f aca="false">((Y$183-$H$4)/1000)*$P$109*(($C$8/70)^$Z$109)*IF($C$13=1,$AE$108,IF($C$13=2,$AF$108,IF($C$13=3,$AG$108,1)))</f>
        <v>2703.08736</v>
      </c>
      <c r="Z191" s="767" t="n">
        <f aca="false">((Z$183-$H$4)/1000)*$P$109*(($C$8/70)^$Z$109)*IF($C$13=1,$AE$108,IF($C$13=2,$AF$108,IF($C$13=3,$AG$108,1)))</f>
        <v>2838.241728</v>
      </c>
      <c r="AA191" s="767" t="n">
        <f aca="false">((AA$183-$H$4)/1000)*$P$109*(($C$8/70)^$Z$109)*IF($C$13=1,$AE$108,IF($C$13=2,$AF$108,IF($C$13=3,$AG$108,1)))</f>
        <v>2973.396096</v>
      </c>
      <c r="AB191" s="767" t="n">
        <f aca="false">((AB$183-$H$4)/1000)*$P$109*(($C$8/70)^$Z$109)*IF($C$13=1,$AE$108,IF($C$13=2,$AF$108,IF($C$13=3,$AG$108,1)))</f>
        <v>3108.550464</v>
      </c>
      <c r="AC191" s="767" t="n">
        <f aca="false">((AC$183-$H$4)/1000)*$P$109*(($C$8/70)^$Z$109)*IF($C$13=1,$AE$108,IF($C$13=2,$AF$108,IF($C$13=3,$AG$108,1)))</f>
        <v>3243.704832</v>
      </c>
      <c r="AD191" s="767" t="n">
        <f aca="false">((AD$183-$H$4)/1000)*$P$109*(($C$8/70)^$Z$109)*IF($C$13=1,$AE$108,IF($C$13=2,$AF$108,IF($C$13=3,$AG$108,1)))</f>
        <v>3378.8592</v>
      </c>
      <c r="AE191" s="767" t="n">
        <f aca="false">((AE$183-$H$4)/1000)*$P$109*(($C$8/70)^$Z$109)*IF($C$13=1,$AE$108,IF($C$13=2,$AF$108,IF($C$13=3,$AG$108,1)))</f>
        <v>3514.013568</v>
      </c>
      <c r="AF191" s="767" t="n">
        <f aca="false">((AF$183-$H$4)/1000)*$P$109*(($C$8/70)^$Z$109)*IF($C$13=1,$AE$108,IF($C$13=2,$AF$108,IF($C$13=3,$AG$108,1)))</f>
        <v>3649.167936</v>
      </c>
      <c r="AG191" s="767" t="n">
        <f aca="false">((AG$183-$H$4)/1000)*$P$109*(($C$8/70)^$Z$109)*IF($C$13=1,$AE$108,IF($C$13=2,$AF$108,IF($C$13=3,$AG$108,1)))</f>
        <v>3784.322304</v>
      </c>
      <c r="AH191" s="767" t="n">
        <f aca="false">((AH$183-$H$4)/1000)*$P$109*(($C$8/70)^$Z$109)*IF($C$13=1,$AE$108,IF($C$13=2,$AF$108,IF($C$13=3,$AG$108,1)))</f>
        <v>3919.476672</v>
      </c>
      <c r="AI191" s="767" t="n">
        <f aca="false">((AI$183-$H$4)/1000)*$P$109*(($C$8/70)^$Z$109)*IF($C$13=1,$AE$108,IF($C$13=2,$AF$108,IF($C$13=3,$AG$108,1)))</f>
        <v>4054.63104</v>
      </c>
      <c r="AJ191" s="767" t="n">
        <f aca="false">((AJ$183-$H$4)/1000)*$P$109*(($C$8/70)^$Z$109)*IF($C$13=1,$AE$108,IF($C$13=2,$AF$108,IF($C$13=3,$AG$108,1)))</f>
        <v>4189.785408</v>
      </c>
      <c r="AK191" s="767" t="n">
        <f aca="false">((AK$183-$H$4)/1000)*$P$109*(($C$8/70)^$Z$109)*IF($C$13=1,$AE$108,IF($C$13=2,$AF$108,IF($C$13=3,$AG$108,1)))</f>
        <v>4324.939776</v>
      </c>
      <c r="AL191" s="767" t="n">
        <f aca="false">((AL$183-$H$4)/1000)*$P$109*(($C$8/70)^$Z$109)*IF($C$13=1,$AE$108,IF($C$13=2,$AF$108,IF($C$13=3,$AG$108,1)))</f>
        <v>4460.094144</v>
      </c>
      <c r="AM191" s="767" t="n">
        <f aca="false">((AM$183-$H$4)/1000)*$P$109*(($C$8/70)^$Z$109)*IF($C$13=1,$AE$108,IF($C$13=2,$AF$108,IF($C$13=3,$AG$108,1)))</f>
        <v>4595.248512</v>
      </c>
      <c r="AN191" s="767" t="n">
        <f aca="false">((AN$183-$H$4)/1000)*$P$109*(($C$8/70)^$Z$109)*IF($C$13=1,$AE$108,IF($C$13=2,$AF$108,IF($C$13=3,$AG$108,1)))</f>
        <v>4730.40288</v>
      </c>
      <c r="AO191" s="767" t="n">
        <f aca="false">((AO$183-$H$4)/1000)*$P$109*(($C$8/70)^$Z$109)*IF($C$13=1,$AE$108,IF($C$13=2,$AF$108,IF($C$13=3,$AG$108,1)))</f>
        <v>4865.557248</v>
      </c>
      <c r="AP191" s="767" t="n">
        <f aca="false">((AP$183-$H$4)/1000)*$P$109*(($C$8/70)^$Z$109)*IF($C$13=1,$AE$108,IF($C$13=2,$AF$108,IF($C$13=3,$AG$108,1)))</f>
        <v>5000.711616</v>
      </c>
      <c r="AQ191" s="767" t="n">
        <f aca="false">((AQ$183-$H$4)/1000)*$P$109*(($C$8/70)^$Z$109)*IF($C$13=1,$AE$108,IF($C$13=2,$AF$108,IF($C$13=3,$AG$108,1)))</f>
        <v>5135.865984</v>
      </c>
      <c r="AR191" s="767" t="n">
        <f aca="false">((AR$183-$H$4)/1000)*$P$109*(($C$8/70)^$Z$109)*IF($C$13=1,$AE$108,IF($C$13=2,$AF$108,IF($C$13=3,$AG$108,1)))</f>
        <v>5271.020352</v>
      </c>
      <c r="AS191" s="767" t="n">
        <f aca="false">((AS$183-$H$4)/1000)*$P$109*(($C$8/70)^$Z$109)*IF($C$13=1,$AE$108,IF($C$13=2,$AF$108,IF($C$13=3,$AG$108,1)))</f>
        <v>5406.17472</v>
      </c>
      <c r="AT191" s="767" t="n">
        <f aca="false">((AT$183-$H$4)/1000)*$P$109*(($C$8/70)^$Z$109)*IF($C$13=1,$AE$108,IF($C$13=2,$AF$108,IF($C$13=3,$AG$108,1)))</f>
        <v>5541.329088</v>
      </c>
      <c r="AU191" s="767" t="n">
        <f aca="false">((AU$183-$H$4)/1000)*$P$109*(($C$8/70)^$Z$109)*IF($C$13=1,$AE$108,IF($C$13=2,$AF$108,IF($C$13=3,$AG$108,1)))</f>
        <v>5676.483456</v>
      </c>
      <c r="AV191" s="767" t="n">
        <f aca="false">((AV$183-$H$4)/1000)*$P$109*(($C$8/70)^$Z$109)*IF($C$13=1,$AE$108,IF($C$13=2,$AF$108,IF($C$13=3,$AG$108,1)))</f>
        <v>5811.637824</v>
      </c>
      <c r="AW191" s="767" t="n">
        <f aca="false">((AW$183-$H$4)/1000)*$P$109*(($C$8/70)^$Z$109)*IF($C$13=1,$AE$108,IF($C$13=2,$AF$108,IF($C$13=3,$AG$108,1)))</f>
        <v>5946.792192</v>
      </c>
      <c r="AX191" s="767" t="n">
        <f aca="false">((AX$183-$H$4)/1000)*$P$109*(($C$8/70)^$Z$109)*IF($C$13=1,$AE$108,IF($C$13=2,$AF$108,IF($C$13=3,$AG$108,1)))</f>
        <v>6081.94656</v>
      </c>
      <c r="AY191" s="767" t="n">
        <f aca="false">((AY$183-$H$4)/1000)*$P$109*(($C$8/70)^$Z$109)*IF($C$13=1,$AE$108,IF($C$13=2,$AF$108,IF($C$13=3,$AG$108,1)))</f>
        <v>6217.100928</v>
      </c>
      <c r="AZ191" s="767" t="n">
        <f aca="false">((AZ$183-$H$4)/1000)*$P$109*(($C$8/70)^$Z$109)*IF($C$13=1,$AE$108,IF($C$13=2,$AF$108,IF($C$13=3,$AG$108,1)))</f>
        <v>6352.255296</v>
      </c>
      <c r="BA191" s="767" t="n">
        <f aca="false">((BA$183-$H$4)/1000)*$P$109*(($C$8/70)^$Z$109)*IF($C$13=1,$AE$108,IF($C$13=2,$AF$108,IF($C$13=3,$AG$108,1)))</f>
        <v>6487.409664</v>
      </c>
      <c r="BB191" s="767" t="n">
        <f aca="false">((BB$183-$H$4)/1000)*$P$109*(($C$8/70)^$Z$109)*IF($C$13=1,$AE$108,IF($C$13=2,$AF$108,IF($C$13=3,$AG$108,1)))</f>
        <v>6622.564032</v>
      </c>
      <c r="BC191" s="767" t="n">
        <f aca="false">((BC$183-$H$4)/1000)*$P$109*(($C$8/70)^$Z$109)*IF($C$13=1,$AE$108,IF($C$13=2,$AF$108,IF($C$13=3,$AG$108,1)))</f>
        <v>6757.7184</v>
      </c>
      <c r="BD191" s="767" t="n">
        <f aca="false">((BD$183-$H$4)/1000)*$P$109*(($C$8/70)^$Z$109)*IF($C$13=1,$AE$108,IF($C$13=2,$AF$108,IF($C$13=3,$AG$108,1)))</f>
        <v>6892.872768</v>
      </c>
      <c r="BE191" s="767" t="n">
        <f aca="false">((BE$183-$H$4)/1000)*$P$109*(($C$8/70)^$Z$109)*IF($C$13=1,$AE$108,IF($C$13=2,$AF$108,IF($C$13=3,$AG$108,1)))</f>
        <v>7028.027136</v>
      </c>
      <c r="BF191" s="767" t="n">
        <f aca="false">((BF$183-$H$4)/1000)*$P$109*(($C$8/70)^$Z$109)*IF($C$13=1,$AE$108,IF($C$13=2,$AF$108,IF($C$13=3,$AG$108,1)))</f>
        <v>7163.181504</v>
      </c>
      <c r="BG191" s="1002" t="n">
        <f aca="false">((BG$183-$H$4)/1000)*$P$109*(($C$8/70)^$Z$109)*IF($C$13=1,$AE$108,IF($C$13=2,$AF$108,IF($C$13=3,$AG$108,1)))</f>
        <v>-946.080576</v>
      </c>
      <c r="BH191" s="1002" t="n">
        <f aca="false">((BH$183-$H$4)/1000)*$P$109*(($C$8/70)^$Z$109)*IF($C$13=1,$AE$108,IF($C$13=2,$AF$108,IF($C$13=3,$AG$108,1)))</f>
        <v>-946.080576</v>
      </c>
      <c r="BI191" s="1002" t="n">
        <f aca="false">((BI$183-$H$4)/1000)*$P$109*(($C$8/70)^$Z$109)*IF($C$13=1,$AE$108,IF($C$13=2,$AF$108,IF($C$13=3,$AG$108,1)))</f>
        <v>-946.080576</v>
      </c>
      <c r="BJ191" s="1002" t="n">
        <f aca="false">((BJ$183-$H$4)/1000)*$P$109*(($C$8/70)^$Z$109)*IF($C$13=1,$AE$108,IF($C$13=2,$AF$108,IF($C$13=3,$AG$108,1)))</f>
        <v>-946.080576</v>
      </c>
      <c r="BK191" s="1002" t="n">
        <f aca="false">((BK$183-$H$4)/1000)*$P$109*(($C$8/70)^$Z$109)*IF($C$13=1,$AE$108,IF($C$13=2,$AF$108,IF($C$13=3,$AG$108,1)))</f>
        <v>-946.080576</v>
      </c>
      <c r="BL191" s="1002" t="n">
        <f aca="false">((BL$183-$H$4)/1000)*$P$109*(($C$8/70)^$Z$109)*IF($C$13=1,$AE$108,IF($C$13=2,$AF$108,IF($C$13=3,$AG$108,1)))</f>
        <v>-946.080576</v>
      </c>
      <c r="BM191" s="1002" t="n">
        <f aca="false">((BM$183-$H$4)/1000)*$P$109*(($C$8/70)^$Z$109)*IF($C$13=1,$AE$108,IF($C$13=2,$AF$108,IF($C$13=3,$AG$108,1)))</f>
        <v>-946.080576</v>
      </c>
      <c r="BN191" s="1002" t="n">
        <f aca="false">((BN$183-$H$4)/1000)*$P$109*(($C$8/70)^$Z$109)*IF($C$13=1,$AE$108,IF($C$13=2,$AF$108,IF($C$13=3,$AG$108,1)))</f>
        <v>-946.080576</v>
      </c>
      <c r="BO191" s="1002" t="n">
        <f aca="false">((BO$183-$H$4)/1000)*$P$109*(($C$8/70)^$Z$109)*IF($C$13=1,$AE$108,IF($C$13=2,$AF$108,IF($C$13=3,$AG$108,1)))</f>
        <v>-946.080576</v>
      </c>
      <c r="BP191" s="1002" t="n">
        <f aca="false">((BP$183-$H$4)/1000)*$P$109*(($C$8/70)^$Z$109)*IF($C$13=1,$AE$108,IF($C$13=2,$AF$108,IF($C$13=3,$AG$108,1)))</f>
        <v>-946.080576</v>
      </c>
      <c r="BQ191" s="1002" t="n">
        <f aca="false">((BQ$183-$H$4)/1000)*$P$109*(($C$8/70)^$Z$109)*IF($C$13=1,$AE$108,IF($C$13=2,$AF$108,IF($C$13=3,$AG$108,1)))</f>
        <v>-946.080576</v>
      </c>
      <c r="BR191" s="1002" t="n">
        <f aca="false">((BR$183-$H$4)/1000)*$P$109*(($C$8/70)^$Z$109)*IF($C$13=1,$AE$108,IF($C$13=2,$AF$108,IF($C$13=3,$AG$108,1)))</f>
        <v>-946.080576</v>
      </c>
      <c r="BS191" s="1002" t="n">
        <f aca="false">((BS$183-$H$4)/1000)*$P$109*(($C$8/70)^$Z$109)*IF($C$13=1,$AE$108,IF($C$13=2,$AF$108,IF($C$13=3,$AG$108,1)))</f>
        <v>-946.080576</v>
      </c>
      <c r="BT191" s="1002" t="n">
        <f aca="false">((BT$183-$H$4)/1000)*$P$109*(($C$8/70)^$Z$109)*IF($C$13=1,$AE$108,IF($C$13=2,$AF$108,IF($C$13=3,$AG$108,1)))</f>
        <v>-946.080576</v>
      </c>
      <c r="BU191" s="1002" t="n">
        <f aca="false">((BU$183-$H$4)/1000)*$P$109*(($C$8/70)^$Z$109)*IF($C$13=1,$AE$108,IF($C$13=2,$AF$108,IF($C$13=3,$AG$108,1)))</f>
        <v>-946.080576</v>
      </c>
      <c r="BV191" s="1002" t="n">
        <f aca="false">((BV$183-$H$4)/1000)*$P$109*(($C$8/70)^$Z$109)*IF($C$13=1,$AE$108,IF($C$13=2,$AF$108,IF($C$13=3,$AG$108,1)))</f>
        <v>-946.080576</v>
      </c>
      <c r="BW191" s="1002" t="n">
        <f aca="false">((BW$183-$H$4)/1000)*$P$109*(($C$8/70)^$Z$109)*IF($C$13=1,$AE$108,IF($C$13=2,$AF$108,IF($C$13=3,$AG$108,1)))</f>
        <v>-946.080576</v>
      </c>
      <c r="BX191" s="1002" t="n">
        <f aca="false">((BX$183-$H$4)/1000)*$P$109*(($C$8/70)^$Z$109)*IF($C$13=1,$AE$108,IF($C$13=2,$AF$108,IF($C$13=3,$AG$108,1)))</f>
        <v>-946.080576</v>
      </c>
      <c r="BY191" s="1002" t="n">
        <f aca="false">((BY$183-$H$4)/1000)*$P$109*(($C$8/70)^$Z$109)*IF($C$13=1,$AE$108,IF($C$13=2,$AF$108,IF($C$13=3,$AG$108,1)))</f>
        <v>-946.080576</v>
      </c>
      <c r="BZ191" s="1002" t="n">
        <f aca="false">((BZ$183-$H$4)/1000)*$P$109*(($C$8/70)^$Z$109)*IF($C$13=1,$AE$108,IF($C$13=2,$AF$108,IF($C$13=3,$AG$108,1)))</f>
        <v>-946.080576</v>
      </c>
      <c r="CA191" s="1002" t="n">
        <f aca="false">((CA$183-$H$4)/1000)*$P$109*(($C$8/70)^$Z$109)*IF($C$13=1,$AE$108,IF($C$13=2,$AF$108,IF($C$13=3,$AG$108,1)))</f>
        <v>-946.080576</v>
      </c>
      <c r="CB191" s="1002" t="n">
        <f aca="false">((CB$183-$H$4)/1000)*$P$109*(($C$8/70)^$Z$109)*IF($C$13=1,$AE$108,IF($C$13=2,$AF$108,IF($C$13=3,$AG$108,1)))</f>
        <v>-946.080576</v>
      </c>
      <c r="CC191" s="1002" t="n">
        <f aca="false">((CC$183-$H$4)/1000)*$P$109*(($C$8/70)^$Z$109)*IF($C$13=1,$AE$108,IF($C$13=2,$AF$108,IF($C$13=3,$AG$108,1)))</f>
        <v>-946.080576</v>
      </c>
      <c r="CD191" s="1002" t="n">
        <f aca="false">((CD$183-$H$4)/1000)*$P$109*(($C$8/70)^$Z$109)*IF($C$13=1,$AE$108,IF($C$13=2,$AF$108,IF($C$13=3,$AG$108,1)))</f>
        <v>-946.080576</v>
      </c>
      <c r="CE191" s="1002" t="n">
        <f aca="false">((CE$183-$H$4)/1000)*$P$109*(($C$8/70)^$Z$109)*IF($C$13=1,$AE$108,IF($C$13=2,$AF$108,IF($C$13=3,$AG$108,1)))</f>
        <v>-946.080576</v>
      </c>
      <c r="CF191" s="1002" t="n">
        <f aca="false">((CF$183-$H$4)/1000)*$P$109*(($C$8/70)^$Z$109)*IF($C$13=1,$AE$108,IF($C$13=2,$AF$108,IF($C$13=3,$AG$108,1)))</f>
        <v>-946.080576</v>
      </c>
      <c r="CG191" s="1002" t="n">
        <f aca="false">((CG$183-$H$4)/1000)*$P$109*(($C$8/70)^$Z$109)*IF($C$13=1,$AE$108,IF($C$13=2,$AF$108,IF($C$13=3,$AG$108,1)))</f>
        <v>-946.080576</v>
      </c>
      <c r="CH191" s="1002" t="n">
        <f aca="false">((CH$183-$H$4)/1000)*$P$109*(($C$8/70)^$Z$109)*IF($C$13=1,$AE$108,IF($C$13=2,$AF$108,IF($C$13=3,$AG$108,1)))</f>
        <v>-946.080576</v>
      </c>
      <c r="CI191" s="1002" t="n">
        <f aca="false">((CI$183-$H$4)/1000)*$P$109*(($C$8/70)^$Z$109)*IF($C$13=1,$AE$108,IF($C$13=2,$AF$108,IF($C$13=3,$AG$108,1)))</f>
        <v>-946.080576</v>
      </c>
      <c r="CJ191" s="1002" t="n">
        <f aca="false">((CJ$183-$H$4)/1000)*$P$109*(($C$8/70)^$Z$109)*IF($C$13=1,$AE$108,IF($C$13=2,$AF$108,IF($C$13=3,$AG$108,1)))</f>
        <v>-946.080576</v>
      </c>
      <c r="CK191" s="1002" t="n">
        <f aca="false">((CK$183-$H$4)/1000)*$P$109*(($C$8/70)^$Z$109)*IF($C$13=1,$AE$108,IF($C$13=2,$AF$108,IF($C$13=3,$AG$108,1)))</f>
        <v>-946.080576</v>
      </c>
      <c r="CL191" s="1002" t="n">
        <f aca="false">((CL$183-$H$4)/1000)*$P$109*(($C$8/70)^$Z$109)*IF($C$13=1,$AE$108,IF($C$13=2,$AF$108,IF($C$13=3,$AG$108,1)))</f>
        <v>-946.080576</v>
      </c>
      <c r="CM191" s="1002" t="n">
        <f aca="false">((CM$183-$H$4)/1000)*$P$109*(($C$8/70)^$Z$109)*IF($C$13=1,$AE$108,IF($C$13=2,$AF$108,IF($C$13=3,$AG$108,1)))</f>
        <v>-946.080576</v>
      </c>
      <c r="CN191" s="1002" t="n">
        <f aca="false">((CN$183-$H$4)/1000)*$P$109*(($C$8/70)^$Z$109)*IF($C$13=1,$AE$108,IF($C$13=2,$AF$108,IF($C$13=3,$AG$108,1)))</f>
        <v>-946.080576</v>
      </c>
      <c r="CO191" s="1002" t="n">
        <f aca="false">((CO$183-$H$4)/1000)*$P$109*(($C$8/70)^$Z$109)*IF($C$13=1,$AE$108,IF($C$13=2,$AF$108,IF($C$13=3,$AG$108,1)))</f>
        <v>-946.080576</v>
      </c>
      <c r="CP191" s="1002" t="n">
        <f aca="false">((CP$183-$H$4)/1000)*$P$109*(($C$8/70)^$Z$109)*IF($C$13=1,$AE$108,IF($C$13=2,$AF$108,IF($C$13=3,$AG$108,1)))</f>
        <v>-946.080576</v>
      </c>
      <c r="CQ191" s="1002" t="n">
        <f aca="false">((CQ$183-$H$4)/1000)*$P$109*(($C$8/70)^$Z$109)*IF($C$13=1,$AE$108,IF($C$13=2,$AF$108,IF($C$13=3,$AG$108,1)))</f>
        <v>-946.080576</v>
      </c>
      <c r="CR191" s="1002" t="n">
        <f aca="false">((CR$183-$H$4)/1000)*$P$109*(($C$8/70)^$Z$109)*IF($C$13=1,$AE$108,IF($C$13=2,$AF$108,IF($C$13=3,$AG$108,1)))</f>
        <v>-946.080576</v>
      </c>
      <c r="CS191" s="1002" t="n">
        <f aca="false">((CS$183-$H$4)/1000)*$P$109*(($C$8/70)^$Z$109)*IF($C$13=1,$AE$108,IF($C$13=2,$AF$108,IF($C$13=3,$AG$108,1)))</f>
        <v>-946.080576</v>
      </c>
      <c r="CT191" s="1002" t="n">
        <f aca="false">((CT$183-$H$4)/1000)*$P$109*(($C$8/70)^$Z$109)*IF($C$13=1,$AE$108,IF($C$13=2,$AF$108,IF($C$13=3,$AG$108,1)))</f>
        <v>-946.080576</v>
      </c>
      <c r="CU191" s="1002" t="n">
        <f aca="false">((CU$183-$H$4)/1000)*$P$109*(($C$8/70)^$Z$109)*IF($C$13=1,$AE$108,IF($C$13=2,$AF$108,IF($C$13=3,$AG$108,1)))</f>
        <v>-946.080576</v>
      </c>
      <c r="CV191" s="1002" t="n">
        <f aca="false">((CV$183-$H$4)/1000)*$P$109*(($C$8/70)^$Z$109)*IF($C$13=1,$AE$108,IF($C$13=2,$AF$108,IF($C$13=3,$AG$108,1)))</f>
        <v>-946.080576</v>
      </c>
      <c r="CW191" s="1002" t="n">
        <f aca="false">((CW$183-$H$4)/1000)*$P$109*(($C$8/70)^$Z$109)*IF($C$13=1,$AE$108,IF($C$13=2,$AF$108,IF($C$13=3,$AG$108,1)))</f>
        <v>-946.080576</v>
      </c>
      <c r="CX191" s="1002" t="n">
        <f aca="false">((CX$183-$H$4)/1000)*$P$109*(($C$8/70)^$Z$109)*IF($C$13=1,$AE$108,IF($C$13=2,$AF$108,IF($C$13=3,$AG$108,1)))</f>
        <v>-946.080576</v>
      </c>
      <c r="CY191" s="1002" t="n">
        <f aca="false">((CY$183-$H$4)/1000)*$P$109*(($C$8/70)^$Z$109)*IF($C$13=1,$AE$108,IF($C$13=2,$AF$108,IF($C$13=3,$AG$108,1)))</f>
        <v>-946.080576</v>
      </c>
      <c r="CZ191" s="1002" t="n">
        <f aca="false">((CZ$183-$H$4)/1000)*$P$109*(($C$8/70)^$Z$109)*IF($C$13=1,$AE$108,IF($C$13=2,$AF$108,IF($C$13=3,$AG$108,1)))</f>
        <v>-946.080576</v>
      </c>
      <c r="DA191" s="1002" t="n">
        <f aca="false">((DA$183-$H$4)/1000)*$P$109*(($C$8/70)^$Z$109)*IF($C$13=1,$AE$108,IF($C$13=2,$AF$108,IF($C$13=3,$AG$108,1)))</f>
        <v>-946.080576</v>
      </c>
      <c r="DB191" s="1002" t="n">
        <f aca="false">((DB$183-$H$4)/1000)*$P$109*(($C$8/70)^$Z$109)*IF($C$13=1,$AE$108,IF($C$13=2,$AF$108,IF($C$13=3,$AG$108,1)))</f>
        <v>-946.080576</v>
      </c>
      <c r="DC191" s="1002" t="n">
        <f aca="false">((DC$183-$H$4)/1000)*$P$109*(($C$8/70)^$Z$109)*IF($C$13=1,$AE$108,IF($C$13=2,$AF$108,IF($C$13=3,$AG$108,1)))</f>
        <v>-946.080576</v>
      </c>
      <c r="DD191" s="1002" t="n">
        <f aca="false">((DD$183-$H$4)/1000)*$P$109*(($C$8/70)^$Z$109)*IF($C$13=1,$AE$108,IF($C$13=2,$AF$108,IF($C$13=3,$AG$108,1)))</f>
        <v>-946.080576</v>
      </c>
      <c r="DE191" s="1002" t="n">
        <f aca="false">((DE$183-$H$4)/1000)*$P$109*(($C$8/70)^$Z$109)*IF($C$13=1,$AE$108,IF($C$13=2,$AF$108,IF($C$13=3,$AG$108,1)))</f>
        <v>-946.080576</v>
      </c>
      <c r="DF191" s="1002" t="n">
        <f aca="false">((DF$183-$H$4)/1000)*$P$109*(($C$8/70)^$Z$109)*IF($C$13=1,$AE$108,IF($C$13=2,$AF$108,IF($C$13=3,$AG$108,1)))</f>
        <v>-946.080576</v>
      </c>
    </row>
    <row r="192" customFormat="false" ht="15" hidden="true" customHeight="false" outlineLevel="0" collapsed="false">
      <c r="B192" s="811" t="s">
        <v>473</v>
      </c>
      <c r="C192" s="811"/>
      <c r="D192" s="1176"/>
      <c r="E192" s="1176"/>
      <c r="F192" s="1176"/>
      <c r="G192" s="1176"/>
      <c r="H192" s="1002" t="n">
        <f aca="false">((H$183-$H$4)/1000)*$L$110*(($C$8/70)^$V$110)*IF($C$13=1,$AE$109,IF($C$13=2,$AF$109,IF($C$13=3,$AG$109,1)))</f>
        <v>278.33070169157</v>
      </c>
      <c r="I192" s="1002" t="n">
        <f aca="false">((I$183-$H$4)/1000)*$L$110*(($C$8/70)^$V$110)*IF($C$13=1,$AE$109,IF($C$13=2,$AF$109,IF($C$13=3,$AG$109,1)))</f>
        <v>371.107602255427</v>
      </c>
      <c r="J192" s="1002" t="n">
        <f aca="false">((J$183-$H$4)/1000)*$L$110*(($C$8/70)^$V$110)*IF($C$13=1,$AE$109,IF($C$13=2,$AF$109,IF($C$13=3,$AG$109,1)))</f>
        <v>463.884502819284</v>
      </c>
      <c r="K192" s="1002" t="n">
        <f aca="false">((K$183-$H$4)/1000)*$L$110*(($C$8/70)^$V$110)*IF($C$13=1,$AE$109,IF($C$13=2,$AF$109,IF($C$13=3,$AG$109,1)))</f>
        <v>556.661403383141</v>
      </c>
      <c r="L192" s="1002" t="n">
        <f aca="false">((L$183-$H$4)/1000)*$L$110*(($C$8/70)^$V$110)*IF($C$13=1,$AE$109,IF($C$13=2,$AF$109,IF($C$13=3,$AG$109,1)))</f>
        <v>649.438303946998</v>
      </c>
      <c r="M192" s="1002" t="n">
        <f aca="false">((M$183-$H$4)/1000)*$L$110*(($C$8/70)^$V$110)*IF($C$13=1,$AE$109,IF($C$13=2,$AF$109,IF($C$13=3,$AG$109,1)))</f>
        <v>742.215204510854</v>
      </c>
      <c r="N192" s="1002" t="n">
        <f aca="false">((N$183-$H$4)/1000)*$L$110*(($C$8/70)^$V$110)*IF($C$13=1,$AE$109,IF($C$13=2,$AF$109,IF($C$13=3,$AG$109,1)))</f>
        <v>834.992105074711</v>
      </c>
      <c r="O192" s="1002" t="n">
        <f aca="false">((O$183-$H$4)/1000)*$L$110*(($C$8/70)^$V$110)*IF($C$13=1,$AE$109,IF($C$13=2,$AF$109,IF($C$13=3,$AG$109,1)))</f>
        <v>927.769005638568</v>
      </c>
      <c r="P192" s="1002" t="n">
        <f aca="false">((P$183-$H$4)/1000)*$L$110*(($C$8/70)^$V$110)*IF($C$13=1,$AE$109,IF($C$13=2,$AF$109,IF($C$13=3,$AG$109,1)))</f>
        <v>1020.54590620243</v>
      </c>
      <c r="Q192" s="1002" t="n">
        <f aca="false">((Q$183-$H$4)/1000)*$L$110*(($C$8/70)^$V$110)*IF($C$13=1,$AE$109,IF($C$13=2,$AF$109,IF($C$13=3,$AG$109,1)))</f>
        <v>1113.32280676628</v>
      </c>
      <c r="R192" s="1002" t="n">
        <f aca="false">((R$183-$H$4)/1000)*$L$110*(($C$8/70)^$V$110)*IF($C$13=1,$AE$109,IF($C$13=2,$AF$109,IF($C$13=3,$AG$109,1)))</f>
        <v>1206.09970733014</v>
      </c>
      <c r="S192" s="1002" t="n">
        <f aca="false">((S$183-$H$4)/1000)*$L$110*(($C$8/70)^$V$110)*IF($C$13=1,$AE$109,IF($C$13=2,$AF$109,IF($C$13=3,$AG$109,1)))</f>
        <v>1298.876607894</v>
      </c>
      <c r="T192" s="1002" t="n">
        <f aca="false">((T$183-$H$4)/1000)*$L$110*(($C$8/70)^$V$110)*IF($C$13=1,$AE$109,IF($C$13=2,$AF$109,IF($C$13=3,$AG$109,1)))</f>
        <v>1391.65350845785</v>
      </c>
      <c r="U192" s="1002" t="n">
        <f aca="false">((U$183-$H$4)/1000)*$L$110*(($C$8/70)^$V$110)*IF($C$13=1,$AE$109,IF($C$13=2,$AF$109,IF($C$13=3,$AG$109,1)))</f>
        <v>1484.43040902171</v>
      </c>
      <c r="V192" s="1002" t="n">
        <f aca="false">((V$183-$H$4)/1000)*$L$110*(($C$8/70)^$V$110)*IF($C$13=1,$AE$109,IF($C$13=2,$AF$109,IF($C$13=3,$AG$109,1)))</f>
        <v>1577.20730958557</v>
      </c>
      <c r="W192" s="1002" t="n">
        <f aca="false">((W$183-$H$4)/1000)*$L$110*(($C$8/70)^$V$110)*IF($C$13=1,$AE$109,IF($C$13=2,$AF$109,IF($C$13=3,$AG$109,1)))</f>
        <v>1669.98421014942</v>
      </c>
      <c r="X192" s="1002" t="n">
        <f aca="false">((X$183-$H$4)/1000)*$L$110*(($C$8/70)^$V$110)*IF($C$13=1,$AE$109,IF($C$13=2,$AF$109,IF($C$13=3,$AG$109,1)))</f>
        <v>1762.76111071328</v>
      </c>
      <c r="Y192" s="1002" t="n">
        <f aca="false">((Y$183-$H$4)/1000)*$L$110*(($C$8/70)^$V$110)*IF($C$13=1,$AE$109,IF($C$13=2,$AF$109,IF($C$13=3,$AG$109,1)))</f>
        <v>1855.53801127714</v>
      </c>
      <c r="Z192" s="1002" t="n">
        <f aca="false">((Z$183-$H$4)/1000)*$L$110*(($C$8/70)^$V$110)*IF($C$13=1,$AE$109,IF($C$13=2,$AF$109,IF($C$13=3,$AG$109,1)))</f>
        <v>1948.31491184099</v>
      </c>
      <c r="AA192" s="1002" t="n">
        <f aca="false">((AA$183-$H$4)/1000)*$L$110*(($C$8/70)^$V$110)*IF($C$13=1,$AE$109,IF($C$13=2,$AF$109,IF($C$13=3,$AG$109,1)))</f>
        <v>2041.09181240485</v>
      </c>
      <c r="AB192" s="1002" t="n">
        <f aca="false">((AB$183-$H$4)/1000)*$L$110*(($C$8/70)^$V$110)*IF($C$13=1,$AE$109,IF($C$13=2,$AF$109,IF($C$13=3,$AG$109,1)))</f>
        <v>2133.86871296871</v>
      </c>
      <c r="AC192" s="1002" t="n">
        <f aca="false">((AC$183-$H$4)/1000)*$L$110*(($C$8/70)^$V$110)*IF($C$13=1,$AE$109,IF($C$13=2,$AF$109,IF($C$13=3,$AG$109,1)))</f>
        <v>2226.64561353256</v>
      </c>
      <c r="AD192" s="1002" t="n">
        <f aca="false">((AD$183-$H$4)/1000)*$L$110*(($C$8/70)^$V$110)*IF($C$13=1,$AE$109,IF($C$13=2,$AF$109,IF($C$13=3,$AG$109,1)))</f>
        <v>2319.42251409642</v>
      </c>
      <c r="AE192" s="1002" t="n">
        <f aca="false">((AE$183-$H$4)/1000)*$L$110*(($C$8/70)^$V$110)*IF($C$13=1,$AE$109,IF($C$13=2,$AF$109,IF($C$13=3,$AG$109,1)))</f>
        <v>2412.19941466028</v>
      </c>
      <c r="AF192" s="1002" t="n">
        <f aca="false">((AF$183-$H$4)/1000)*$L$110*(($C$8/70)^$V$110)*IF($C$13=1,$AE$109,IF($C$13=2,$AF$109,IF($C$13=3,$AG$109,1)))</f>
        <v>2504.97631522413</v>
      </c>
      <c r="AG192" s="1002" t="n">
        <f aca="false">((AG$183-$H$4)/1000)*$L$110*(($C$8/70)^$V$110)*IF($C$13=1,$AE$109,IF($C$13=2,$AF$109,IF($C$13=3,$AG$109,1)))</f>
        <v>2597.75321578799</v>
      </c>
      <c r="AH192" s="1002" t="n">
        <f aca="false">((AH$183-$H$4)/1000)*$L$110*(($C$8/70)^$V$110)*IF($C$13=1,$AE$109,IF($C$13=2,$AF$109,IF($C$13=3,$AG$109,1)))</f>
        <v>2690.53011635185</v>
      </c>
      <c r="AI192" s="1002" t="n">
        <f aca="false">((AI$183-$H$4)/1000)*$L$110*(($C$8/70)^$V$110)*IF($C$13=1,$AE$109,IF($C$13=2,$AF$109,IF($C$13=3,$AG$109,1)))</f>
        <v>2783.3070169157</v>
      </c>
      <c r="AJ192" s="1002" t="n">
        <f aca="false">((AJ$183-$H$4)/1000)*$L$110*(($C$8/70)^$V$110)*IF($C$13=1,$AE$109,IF($C$13=2,$AF$109,IF($C$13=3,$AG$109,1)))</f>
        <v>2876.08391747956</v>
      </c>
      <c r="AK192" s="1002" t="n">
        <f aca="false">((AK$183-$H$4)/1000)*$L$110*(($C$8/70)^$V$110)*IF($C$13=1,$AE$109,IF($C$13=2,$AF$109,IF($C$13=3,$AG$109,1)))</f>
        <v>2968.86081804342</v>
      </c>
      <c r="AL192" s="1002" t="n">
        <f aca="false">((AL$183-$H$4)/1000)*$L$110*(($C$8/70)^$V$110)*IF($C$13=1,$AE$109,IF($C$13=2,$AF$109,IF($C$13=3,$AG$109,1)))</f>
        <v>3061.63771860727</v>
      </c>
      <c r="AM192" s="1002" t="n">
        <f aca="false">((AM$183-$H$4)/1000)*$L$110*(($C$8/70)^$V$110)*IF($C$13=1,$AE$109,IF($C$13=2,$AF$109,IF($C$13=3,$AG$109,1)))</f>
        <v>3154.41461917113</v>
      </c>
      <c r="AN192" s="1002" t="n">
        <f aca="false">((AN$183-$H$4)/1000)*$L$110*(($C$8/70)^$V$110)*IF($C$13=1,$AE$109,IF($C$13=2,$AF$109,IF($C$13=3,$AG$109,1)))</f>
        <v>3247.19151973499</v>
      </c>
      <c r="AO192" s="1002" t="n">
        <f aca="false">((AO$183-$H$4)/1000)*$L$110*(($C$8/70)^$V$110)*IF($C$13=1,$AE$109,IF($C$13=2,$AF$109,IF($C$13=3,$AG$109,1)))</f>
        <v>3339.96842029884</v>
      </c>
      <c r="AP192" s="1002" t="n">
        <f aca="false">((AP$183-$H$4)/1000)*$L$110*(($C$8/70)^$V$110)*IF($C$13=1,$AE$109,IF($C$13=2,$AF$109,IF($C$13=3,$AG$109,1)))</f>
        <v>3432.7453208627</v>
      </c>
      <c r="AQ192" s="1002" t="n">
        <f aca="false">((AQ$183-$H$4)/1000)*$L$110*(($C$8/70)^$V$110)*IF($C$13=1,$AE$109,IF($C$13=2,$AF$109,IF($C$13=3,$AG$109,1)))</f>
        <v>3525.52222142656</v>
      </c>
      <c r="AR192" s="1002" t="n">
        <f aca="false">((AR$183-$H$4)/1000)*$L$110*(($C$8/70)^$V$110)*IF($C$13=1,$AE$109,IF($C$13=2,$AF$109,IF($C$13=3,$AG$109,1)))</f>
        <v>3618.29912199041</v>
      </c>
      <c r="AS192" s="1002" t="n">
        <f aca="false">((AS$183-$H$4)/1000)*$L$110*(($C$8/70)^$V$110)*IF($C$13=1,$AE$109,IF($C$13=2,$AF$109,IF($C$13=3,$AG$109,1)))</f>
        <v>3711.07602255427</v>
      </c>
      <c r="AT192" s="1002" t="n">
        <f aca="false">((AT$183-$H$4)/1000)*$L$110*(($C$8/70)^$V$110)*IF($C$13=1,$AE$109,IF($C$13=2,$AF$109,IF($C$13=3,$AG$109,1)))</f>
        <v>3803.85292311813</v>
      </c>
      <c r="AU192" s="1002" t="n">
        <f aca="false">((AU$183-$H$4)/1000)*$L$110*(($C$8/70)^$V$110)*IF($C$13=1,$AE$109,IF($C$13=2,$AF$109,IF($C$13=3,$AG$109,1)))</f>
        <v>3896.62982368199</v>
      </c>
      <c r="AV192" s="1002" t="n">
        <f aca="false">((AV$183-$H$4)/1000)*$L$110*(($C$8/70)^$V$110)*IF($C$13=1,$AE$109,IF($C$13=2,$AF$109,IF($C$13=3,$AG$109,1)))</f>
        <v>3989.40672424584</v>
      </c>
      <c r="AW192" s="1002" t="n">
        <f aca="false">((AW$183-$H$4)/1000)*$L$110*(($C$8/70)^$V$110)*IF($C$13=1,$AE$109,IF($C$13=2,$AF$109,IF($C$13=3,$AG$109,1)))</f>
        <v>4082.1836248097</v>
      </c>
      <c r="AX192" s="1002" t="n">
        <f aca="false">((AX$183-$H$4)/1000)*$L$110*(($C$8/70)^$V$110)*IF($C$13=1,$AE$109,IF($C$13=2,$AF$109,IF($C$13=3,$AG$109,1)))</f>
        <v>4174.96052537356</v>
      </c>
      <c r="AY192" s="1002" t="n">
        <f aca="false">((AY$183-$H$4)/1000)*$L$110*(($C$8/70)^$V$110)*IF($C$13=1,$AE$109,IF($C$13=2,$AF$109,IF($C$13=3,$AG$109,1)))</f>
        <v>4267.73742593741</v>
      </c>
      <c r="AZ192" s="1002" t="n">
        <f aca="false">((AZ$183-$H$4)/1000)*$L$110*(($C$8/70)^$V$110)*IF($C$13=1,$AE$109,IF($C$13=2,$AF$109,IF($C$13=3,$AG$109,1)))</f>
        <v>4360.51432650127</v>
      </c>
      <c r="BA192" s="1002" t="n">
        <f aca="false">((BA$183-$H$4)/1000)*$L$110*(($C$8/70)^$V$110)*IF($C$13=1,$AE$109,IF($C$13=2,$AF$109,IF($C$13=3,$AG$109,1)))</f>
        <v>4453.29122706513</v>
      </c>
      <c r="BB192" s="1002" t="n">
        <f aca="false">((BB$183-$H$4)/1000)*$L$110*(($C$8/70)^$V$110)*IF($C$13=1,$AE$109,IF($C$13=2,$AF$109,IF($C$13=3,$AG$109,1)))</f>
        <v>4546.06812762898</v>
      </c>
      <c r="BC192" s="1002" t="n">
        <f aca="false">((BC$183-$H$4)/1000)*$L$110*(($C$8/70)^$V$110)*IF($C$13=1,$AE$109,IF($C$13=2,$AF$109,IF($C$13=3,$AG$109,1)))</f>
        <v>4638.84502819284</v>
      </c>
      <c r="BD192" s="1002" t="n">
        <f aca="false">((BD$183-$H$4)/1000)*$L$110*(($C$8/70)^$V$110)*IF($C$13=1,$AE$109,IF($C$13=2,$AF$109,IF($C$13=3,$AG$109,1)))</f>
        <v>4731.6219287567</v>
      </c>
      <c r="BE192" s="1002" t="n">
        <f aca="false">((BE$183-$H$4)/1000)*$L$110*(($C$8/70)^$V$110)*IF($C$13=1,$AE$109,IF($C$13=2,$AF$109,IF($C$13=3,$AG$109,1)))</f>
        <v>4824.39882932055</v>
      </c>
      <c r="BF192" s="1002" t="n">
        <f aca="false">((BF$183-$H$4)/1000)*$L$110*(($C$8/70)^$V$110)*IF($C$13=1,$AE$109,IF($C$13=2,$AF$109,IF($C$13=3,$AG$109,1)))</f>
        <v>4917.17572988441</v>
      </c>
      <c r="BG192" s="1002" t="n">
        <f aca="false">((BG$183-$H$4)/1000)*$L$110*(($C$8/70)^$V$110)*IF($C$13=1,$AE$109,IF($C$13=2,$AF$109,IF($C$13=3,$AG$109,1)))</f>
        <v>-649.438303946998</v>
      </c>
      <c r="BH192" s="1002" t="n">
        <f aca="false">((BH$183-$H$4)/1000)*$L$110*(($C$8/70)^$V$110)*IF($C$13=1,$AE$109,IF($C$13=2,$AF$109,IF($C$13=3,$AG$109,1)))</f>
        <v>-649.438303946998</v>
      </c>
      <c r="BI192" s="1002" t="n">
        <f aca="false">((BI$183-$H$4)/1000)*$L$110*(($C$8/70)^$V$110)*IF($C$13=1,$AE$109,IF($C$13=2,$AF$109,IF($C$13=3,$AG$109,1)))</f>
        <v>-649.438303946998</v>
      </c>
      <c r="BJ192" s="1002" t="n">
        <f aca="false">((BJ$183-$H$4)/1000)*$L$110*(($C$8/70)^$V$110)*IF($C$13=1,$AE$109,IF($C$13=2,$AF$109,IF($C$13=3,$AG$109,1)))</f>
        <v>-649.438303946998</v>
      </c>
      <c r="BK192" s="1002" t="n">
        <f aca="false">((BK$183-$H$4)/1000)*$L$110*(($C$8/70)^$V$110)*IF($C$13=1,$AE$109,IF($C$13=2,$AF$109,IF($C$13=3,$AG$109,1)))</f>
        <v>-649.438303946998</v>
      </c>
      <c r="BL192" s="1002" t="n">
        <f aca="false">((BL$183-$H$4)/1000)*$L$110*(($C$8/70)^$V$110)*IF($C$13=1,$AE$109,IF($C$13=2,$AF$109,IF($C$13=3,$AG$109,1)))</f>
        <v>-649.438303946998</v>
      </c>
      <c r="BM192" s="1002" t="n">
        <f aca="false">((BM$183-$H$4)/1000)*$L$110*(($C$8/70)^$V$110)*IF($C$13=1,$AE$109,IF($C$13=2,$AF$109,IF($C$13=3,$AG$109,1)))</f>
        <v>-649.438303946998</v>
      </c>
      <c r="BN192" s="1002" t="n">
        <f aca="false">((BN$183-$H$4)/1000)*$L$110*(($C$8/70)^$V$110)*IF($C$13=1,$AE$109,IF($C$13=2,$AF$109,IF($C$13=3,$AG$109,1)))</f>
        <v>-649.438303946998</v>
      </c>
      <c r="BO192" s="1002" t="n">
        <f aca="false">((BO$183-$H$4)/1000)*$L$110*(($C$8/70)^$V$110)*IF($C$13=1,$AE$109,IF($C$13=2,$AF$109,IF($C$13=3,$AG$109,1)))</f>
        <v>-649.438303946998</v>
      </c>
      <c r="BP192" s="1002" t="n">
        <f aca="false">((BP$183-$H$4)/1000)*$L$110*(($C$8/70)^$V$110)*IF($C$13=1,$AE$109,IF($C$13=2,$AF$109,IF($C$13=3,$AG$109,1)))</f>
        <v>-649.438303946998</v>
      </c>
      <c r="BQ192" s="1002" t="n">
        <f aca="false">((BQ$183-$H$4)/1000)*$L$110*(($C$8/70)^$V$110)*IF($C$13=1,$AE$109,IF($C$13=2,$AF$109,IF($C$13=3,$AG$109,1)))</f>
        <v>-649.438303946998</v>
      </c>
      <c r="BR192" s="1002" t="n">
        <f aca="false">((BR$183-$H$4)/1000)*$L$110*(($C$8/70)^$V$110)*IF($C$13=1,$AE$109,IF($C$13=2,$AF$109,IF($C$13=3,$AG$109,1)))</f>
        <v>-649.438303946998</v>
      </c>
      <c r="BS192" s="1002" t="n">
        <f aca="false">((BS$183-$H$4)/1000)*$L$110*(($C$8/70)^$V$110)*IF($C$13=1,$AE$109,IF($C$13=2,$AF$109,IF($C$13=3,$AG$109,1)))</f>
        <v>-649.438303946998</v>
      </c>
      <c r="BT192" s="1002" t="n">
        <f aca="false">((BT$183-$H$4)/1000)*$L$110*(($C$8/70)^$V$110)*IF($C$13=1,$AE$109,IF($C$13=2,$AF$109,IF($C$13=3,$AG$109,1)))</f>
        <v>-649.438303946998</v>
      </c>
      <c r="BU192" s="1002" t="n">
        <f aca="false">((BU$183-$H$4)/1000)*$L$110*(($C$8/70)^$V$110)*IF($C$13=1,$AE$109,IF($C$13=2,$AF$109,IF($C$13=3,$AG$109,1)))</f>
        <v>-649.438303946998</v>
      </c>
      <c r="BV192" s="1002" t="n">
        <f aca="false">((BV$183-$H$4)/1000)*$L$110*(($C$8/70)^$V$110)*IF($C$13=1,$AE$109,IF($C$13=2,$AF$109,IF($C$13=3,$AG$109,1)))</f>
        <v>-649.438303946998</v>
      </c>
      <c r="BW192" s="1002" t="n">
        <f aca="false">((BW$183-$H$4)/1000)*$L$110*(($C$8/70)^$V$110)*IF($C$13=1,$AE$109,IF($C$13=2,$AF$109,IF($C$13=3,$AG$109,1)))</f>
        <v>-649.438303946998</v>
      </c>
      <c r="BX192" s="1002" t="n">
        <f aca="false">((BX$183-$H$4)/1000)*$L$110*(($C$8/70)^$V$110)*IF($C$13=1,$AE$109,IF($C$13=2,$AF$109,IF($C$13=3,$AG$109,1)))</f>
        <v>-649.438303946998</v>
      </c>
      <c r="BY192" s="1002" t="n">
        <f aca="false">((BY$183-$H$4)/1000)*$L$110*(($C$8/70)^$V$110)*IF($C$13=1,$AE$109,IF($C$13=2,$AF$109,IF($C$13=3,$AG$109,1)))</f>
        <v>-649.438303946998</v>
      </c>
      <c r="BZ192" s="1002" t="n">
        <f aca="false">((BZ$183-$H$4)/1000)*$L$110*(($C$8/70)^$V$110)*IF($C$13=1,$AE$109,IF($C$13=2,$AF$109,IF($C$13=3,$AG$109,1)))</f>
        <v>-649.438303946998</v>
      </c>
      <c r="CA192" s="1002" t="n">
        <f aca="false">((CA$183-$H$4)/1000)*$L$110*(($C$8/70)^$V$110)*IF($C$13=1,$AE$109,IF($C$13=2,$AF$109,IF($C$13=3,$AG$109,1)))</f>
        <v>-649.438303946998</v>
      </c>
      <c r="CB192" s="1002" t="n">
        <f aca="false">((CB$183-$H$4)/1000)*$L$110*(($C$8/70)^$V$110)*IF($C$13=1,$AE$109,IF($C$13=2,$AF$109,IF($C$13=3,$AG$109,1)))</f>
        <v>-649.438303946998</v>
      </c>
      <c r="CC192" s="1002" t="n">
        <f aca="false">((CC$183-$H$4)/1000)*$L$110*(($C$8/70)^$V$110)*IF($C$13=1,$AE$109,IF($C$13=2,$AF$109,IF($C$13=3,$AG$109,1)))</f>
        <v>-649.438303946998</v>
      </c>
      <c r="CD192" s="1002" t="n">
        <f aca="false">((CD$183-$H$4)/1000)*$L$110*(($C$8/70)^$V$110)*IF($C$13=1,$AE$109,IF($C$13=2,$AF$109,IF($C$13=3,$AG$109,1)))</f>
        <v>-649.438303946998</v>
      </c>
      <c r="CE192" s="1002" t="n">
        <f aca="false">((CE$183-$H$4)/1000)*$L$110*(($C$8/70)^$V$110)*IF($C$13=1,$AE$109,IF($C$13=2,$AF$109,IF($C$13=3,$AG$109,1)))</f>
        <v>-649.438303946998</v>
      </c>
      <c r="CF192" s="1002" t="n">
        <f aca="false">((CF$183-$H$4)/1000)*$L$110*(($C$8/70)^$V$110)*IF($C$13=1,$AE$109,IF($C$13=2,$AF$109,IF($C$13=3,$AG$109,1)))</f>
        <v>-649.438303946998</v>
      </c>
      <c r="CG192" s="1002" t="n">
        <f aca="false">((CG$183-$H$4)/1000)*$L$110*(($C$8/70)^$V$110)*IF($C$13=1,$AE$109,IF($C$13=2,$AF$109,IF($C$13=3,$AG$109,1)))</f>
        <v>-649.438303946998</v>
      </c>
      <c r="CH192" s="1002" t="n">
        <f aca="false">((CH$183-$H$4)/1000)*$L$110*(($C$8/70)^$V$110)*IF($C$13=1,$AE$109,IF($C$13=2,$AF$109,IF($C$13=3,$AG$109,1)))</f>
        <v>-649.438303946998</v>
      </c>
      <c r="CI192" s="1002" t="n">
        <f aca="false">((CI$183-$H$4)/1000)*$L$110*(($C$8/70)^$V$110)*IF($C$13=1,$AE$109,IF($C$13=2,$AF$109,IF($C$13=3,$AG$109,1)))</f>
        <v>-649.438303946998</v>
      </c>
      <c r="CJ192" s="1002" t="n">
        <f aca="false">((CJ$183-$H$4)/1000)*$L$110*(($C$8/70)^$V$110)*IF($C$13=1,$AE$109,IF($C$13=2,$AF$109,IF($C$13=3,$AG$109,1)))</f>
        <v>-649.438303946998</v>
      </c>
      <c r="CK192" s="1002" t="n">
        <f aca="false">((CK$183-$H$4)/1000)*$L$110*(($C$8/70)^$V$110)*IF($C$13=1,$AE$109,IF($C$13=2,$AF$109,IF($C$13=3,$AG$109,1)))</f>
        <v>-649.438303946998</v>
      </c>
      <c r="CL192" s="1002" t="n">
        <f aca="false">((CL$183-$H$4)/1000)*$L$110*(($C$8/70)^$V$110)*IF($C$13=1,$AE$109,IF($C$13=2,$AF$109,IF($C$13=3,$AG$109,1)))</f>
        <v>-649.438303946998</v>
      </c>
      <c r="CM192" s="1002" t="n">
        <f aca="false">((CM$183-$H$4)/1000)*$L$110*(($C$8/70)^$V$110)*IF($C$13=1,$AE$109,IF($C$13=2,$AF$109,IF($C$13=3,$AG$109,1)))</f>
        <v>-649.438303946998</v>
      </c>
      <c r="CN192" s="1002" t="n">
        <f aca="false">((CN$183-$H$4)/1000)*$L$110*(($C$8/70)^$V$110)*IF($C$13=1,$AE$109,IF($C$13=2,$AF$109,IF($C$13=3,$AG$109,1)))</f>
        <v>-649.438303946998</v>
      </c>
      <c r="CO192" s="1002" t="n">
        <f aca="false">((CO$183-$H$4)/1000)*$L$110*(($C$8/70)^$V$110)*IF($C$13=1,$AE$109,IF($C$13=2,$AF$109,IF($C$13=3,$AG$109,1)))</f>
        <v>-649.438303946998</v>
      </c>
      <c r="CP192" s="1002" t="n">
        <f aca="false">((CP$183-$H$4)/1000)*$L$110*(($C$8/70)^$V$110)*IF($C$13=1,$AE$109,IF($C$13=2,$AF$109,IF($C$13=3,$AG$109,1)))</f>
        <v>-649.438303946998</v>
      </c>
      <c r="CQ192" s="1002" t="n">
        <f aca="false">((CQ$183-$H$4)/1000)*$L$110*(($C$8/70)^$V$110)*IF($C$13=1,$AE$109,IF($C$13=2,$AF$109,IF($C$13=3,$AG$109,1)))</f>
        <v>-649.438303946998</v>
      </c>
      <c r="CR192" s="1002" t="n">
        <f aca="false">((CR$183-$H$4)/1000)*$L$110*(($C$8/70)^$V$110)*IF($C$13=1,$AE$109,IF($C$13=2,$AF$109,IF($C$13=3,$AG$109,1)))</f>
        <v>-649.438303946998</v>
      </c>
      <c r="CS192" s="1002" t="n">
        <f aca="false">((CS$183-$H$4)/1000)*$L$110*(($C$8/70)^$V$110)*IF($C$13=1,$AE$109,IF($C$13=2,$AF$109,IF($C$13=3,$AG$109,1)))</f>
        <v>-649.438303946998</v>
      </c>
      <c r="CT192" s="1002" t="n">
        <f aca="false">((CT$183-$H$4)/1000)*$L$110*(($C$8/70)^$V$110)*IF($C$13=1,$AE$109,IF($C$13=2,$AF$109,IF($C$13=3,$AG$109,1)))</f>
        <v>-649.438303946998</v>
      </c>
      <c r="CU192" s="1002" t="n">
        <f aca="false">((CU$183-$H$4)/1000)*$L$110*(($C$8/70)^$V$110)*IF($C$13=1,$AE$109,IF($C$13=2,$AF$109,IF($C$13=3,$AG$109,1)))</f>
        <v>-649.438303946998</v>
      </c>
      <c r="CV192" s="1002" t="n">
        <f aca="false">((CV$183-$H$4)/1000)*$L$110*(($C$8/70)^$V$110)*IF($C$13=1,$AE$109,IF($C$13=2,$AF$109,IF($C$13=3,$AG$109,1)))</f>
        <v>-649.438303946998</v>
      </c>
      <c r="CW192" s="1002" t="n">
        <f aca="false">((CW$183-$H$4)/1000)*$L$110*(($C$8/70)^$V$110)*IF($C$13=1,$AE$109,IF($C$13=2,$AF$109,IF($C$13=3,$AG$109,1)))</f>
        <v>-649.438303946998</v>
      </c>
      <c r="CX192" s="1002" t="n">
        <f aca="false">((CX$183-$H$4)/1000)*$L$110*(($C$8/70)^$V$110)*IF($C$13=1,$AE$109,IF($C$13=2,$AF$109,IF($C$13=3,$AG$109,1)))</f>
        <v>-649.438303946998</v>
      </c>
      <c r="CY192" s="1002" t="n">
        <f aca="false">((CY$183-$H$4)/1000)*$L$110*(($C$8/70)^$V$110)*IF($C$13=1,$AE$109,IF($C$13=2,$AF$109,IF($C$13=3,$AG$109,1)))</f>
        <v>-649.438303946998</v>
      </c>
      <c r="CZ192" s="1002" t="n">
        <f aca="false">((CZ$183-$H$4)/1000)*$L$110*(($C$8/70)^$V$110)*IF($C$13=1,$AE$109,IF($C$13=2,$AF$109,IF($C$13=3,$AG$109,1)))</f>
        <v>-649.438303946998</v>
      </c>
      <c r="DA192" s="1002" t="n">
        <f aca="false">((DA$183-$H$4)/1000)*$L$110*(($C$8/70)^$V$110)*IF($C$13=1,$AE$109,IF($C$13=2,$AF$109,IF($C$13=3,$AG$109,1)))</f>
        <v>-649.438303946998</v>
      </c>
      <c r="DB192" s="1002" t="n">
        <f aca="false">((DB$183-$H$4)/1000)*$L$110*(($C$8/70)^$V$110)*IF($C$13=1,$AE$109,IF($C$13=2,$AF$109,IF($C$13=3,$AG$109,1)))</f>
        <v>-649.438303946998</v>
      </c>
      <c r="DC192" s="1002" t="n">
        <f aca="false">((DC$183-$H$4)/1000)*$L$110*(($C$8/70)^$V$110)*IF($C$13=1,$AE$109,IF($C$13=2,$AF$109,IF($C$13=3,$AG$109,1)))</f>
        <v>-649.438303946998</v>
      </c>
      <c r="DD192" s="1002" t="n">
        <f aca="false">((DD$183-$H$4)/1000)*$L$110*(($C$8/70)^$V$110)*IF($C$13=1,$AE$109,IF($C$13=2,$AF$109,IF($C$13=3,$AG$109,1)))</f>
        <v>-649.438303946998</v>
      </c>
      <c r="DE192" s="1002" t="n">
        <f aca="false">((DE$183-$H$4)/1000)*$L$110*(($C$8/70)^$V$110)*IF($C$13=1,$AE$109,IF($C$13=2,$AF$109,IF($C$13=3,$AG$109,1)))</f>
        <v>-649.438303946998</v>
      </c>
      <c r="DF192" s="1002" t="n">
        <f aca="false">((DF$183-$H$4)/1000)*$L$110*(($C$8/70)^$V$110)*IF($C$13=1,$AE$109,IF($C$13=2,$AF$109,IF($C$13=3,$AG$109,1)))</f>
        <v>-649.438303946998</v>
      </c>
    </row>
    <row r="193" customFormat="false" ht="15" hidden="true" customHeight="false" outlineLevel="0" collapsed="false">
      <c r="B193" s="1177" t="s">
        <v>474</v>
      </c>
      <c r="C193" s="1177"/>
      <c r="D193" s="1178"/>
      <c r="E193" s="1178"/>
      <c r="F193" s="1178"/>
      <c r="G193" s="1178"/>
      <c r="H193" s="762" t="n">
        <f aca="false">((H$183-$H$4)/1000)*$M$110*(($C$8/70)^$W$110)*IF($C$13=1,$AE$109,IF($C$13=2,$AF$109,IF($C$13=3,$AG$109,1)))</f>
        <v>292.88637</v>
      </c>
      <c r="I193" s="762" t="n">
        <f aca="false">((I$183-$H$4)/1000)*$M$110*(($C$8/70)^$W$110)*IF($C$13=1,$AE$109,IF($C$13=2,$AF$109,IF($C$13=3,$AG$109,1)))</f>
        <v>390.51516</v>
      </c>
      <c r="J193" s="762" t="n">
        <f aca="false">((J$183-$H$4)/1000)*$M$110*(($C$8/70)^$W$110)*IF($C$13=1,$AE$109,IF($C$13=2,$AF$109,IF($C$13=3,$AG$109,1)))</f>
        <v>488.14395</v>
      </c>
      <c r="K193" s="762" t="n">
        <f aca="false">((K$183-$H$4)/1000)*$M$110*(($C$8/70)^$W$110)*IF($C$13=1,$AE$109,IF($C$13=2,$AF$109,IF($C$13=3,$AG$109,1)))</f>
        <v>585.77274</v>
      </c>
      <c r="L193" s="762" t="n">
        <f aca="false">((L$183-$H$4)/1000)*$M$110*(($C$8/70)^$W$110)*IF($C$13=1,$AE$109,IF($C$13=2,$AF$109,IF($C$13=3,$AG$109,1)))</f>
        <v>683.40153</v>
      </c>
      <c r="M193" s="762" t="n">
        <f aca="false">((M$183-$H$4)/1000)*$M$110*(($C$8/70)^$W$110)*IF($C$13=1,$AE$109,IF($C$13=2,$AF$109,IF($C$13=3,$AG$109,1)))</f>
        <v>781.03032</v>
      </c>
      <c r="N193" s="762" t="n">
        <f aca="false">((N$183-$H$4)/1000)*$M$110*(($C$8/70)^$W$110)*IF($C$13=1,$AE$109,IF($C$13=2,$AF$109,IF($C$13=3,$AG$109,1)))</f>
        <v>878.65911</v>
      </c>
      <c r="O193" s="762" t="n">
        <f aca="false">((O$183-$H$4)/1000)*$M$110*(($C$8/70)^$W$110)*IF($C$13=1,$AE$109,IF($C$13=2,$AF$109,IF($C$13=3,$AG$109,1)))</f>
        <v>976.2879</v>
      </c>
      <c r="P193" s="762" t="n">
        <f aca="false">((P$183-$H$4)/1000)*$M$110*(($C$8/70)^$W$110)*IF($C$13=1,$AE$109,IF($C$13=2,$AF$109,IF($C$13=3,$AG$109,1)))</f>
        <v>1073.91669</v>
      </c>
      <c r="Q193" s="762" t="n">
        <f aca="false">((Q$183-$H$4)/1000)*$M$110*(($C$8/70)^$W$110)*IF($C$13=1,$AE$109,IF($C$13=2,$AF$109,IF($C$13=3,$AG$109,1)))</f>
        <v>1171.54548</v>
      </c>
      <c r="R193" s="762" t="n">
        <f aca="false">((R$183-$H$4)/1000)*$M$110*(($C$8/70)^$W$110)*IF($C$13=1,$AE$109,IF($C$13=2,$AF$109,IF($C$13=3,$AG$109,1)))</f>
        <v>1269.17427</v>
      </c>
      <c r="S193" s="762" t="n">
        <f aca="false">((S$183-$H$4)/1000)*$M$110*(($C$8/70)^$W$110)*IF($C$13=1,$AE$109,IF($C$13=2,$AF$109,IF($C$13=3,$AG$109,1)))</f>
        <v>1366.80306</v>
      </c>
      <c r="T193" s="762" t="n">
        <f aca="false">((T$183-$H$4)/1000)*$M$110*(($C$8/70)^$W$110)*IF($C$13=1,$AE$109,IF($C$13=2,$AF$109,IF($C$13=3,$AG$109,1)))</f>
        <v>1464.43185</v>
      </c>
      <c r="U193" s="762" t="n">
        <f aca="false">((U$183-$H$4)/1000)*$M$110*(($C$8/70)^$W$110)*IF($C$13=1,$AE$109,IF($C$13=2,$AF$109,IF($C$13=3,$AG$109,1)))</f>
        <v>1562.06064</v>
      </c>
      <c r="V193" s="762" t="n">
        <f aca="false">((V$183-$H$4)/1000)*$M$110*(($C$8/70)^$W$110)*IF($C$13=1,$AE$109,IF($C$13=2,$AF$109,IF($C$13=3,$AG$109,1)))</f>
        <v>1659.68943</v>
      </c>
      <c r="W193" s="762" t="n">
        <f aca="false">((W$183-$H$4)/1000)*$M$110*(($C$8/70)^$W$110)*IF($C$13=1,$AE$109,IF($C$13=2,$AF$109,IF($C$13=3,$AG$109,1)))</f>
        <v>1757.31822</v>
      </c>
      <c r="X193" s="762" t="n">
        <f aca="false">((X$183-$H$4)/1000)*$M$110*(($C$8/70)^$W$110)*IF($C$13=1,$AE$109,IF($C$13=2,$AF$109,IF($C$13=3,$AG$109,1)))</f>
        <v>1854.94701</v>
      </c>
      <c r="Y193" s="762" t="n">
        <f aca="false">((Y$183-$H$4)/1000)*$M$110*(($C$8/70)^$W$110)*IF($C$13=1,$AE$109,IF($C$13=2,$AF$109,IF($C$13=3,$AG$109,1)))</f>
        <v>1952.5758</v>
      </c>
      <c r="Z193" s="762" t="n">
        <f aca="false">((Z$183-$H$4)/1000)*$M$110*(($C$8/70)^$W$110)*IF($C$13=1,$AE$109,IF($C$13=2,$AF$109,IF($C$13=3,$AG$109,1)))</f>
        <v>2050.20459</v>
      </c>
      <c r="AA193" s="762" t="n">
        <f aca="false">((AA$183-$H$4)/1000)*$M$110*(($C$8/70)^$W$110)*IF($C$13=1,$AE$109,IF($C$13=2,$AF$109,IF($C$13=3,$AG$109,1)))</f>
        <v>2147.83338</v>
      </c>
      <c r="AB193" s="762" t="n">
        <f aca="false">((AB$183-$H$4)/1000)*$M$110*(($C$8/70)^$W$110)*IF($C$13=1,$AE$109,IF($C$13=2,$AF$109,IF($C$13=3,$AG$109,1)))</f>
        <v>2245.46217</v>
      </c>
      <c r="AC193" s="762" t="n">
        <f aca="false">((AC$183-$H$4)/1000)*$M$110*(($C$8/70)^$W$110)*IF($C$13=1,$AE$109,IF($C$13=2,$AF$109,IF($C$13=3,$AG$109,1)))</f>
        <v>2343.09096</v>
      </c>
      <c r="AD193" s="762" t="n">
        <f aca="false">((AD$183-$H$4)/1000)*$M$110*(($C$8/70)^$W$110)*IF($C$13=1,$AE$109,IF($C$13=2,$AF$109,IF($C$13=3,$AG$109,1)))</f>
        <v>2440.71975</v>
      </c>
      <c r="AE193" s="762" t="n">
        <f aca="false">((AE$183-$H$4)/1000)*$M$110*(($C$8/70)^$W$110)*IF($C$13=1,$AE$109,IF($C$13=2,$AF$109,IF($C$13=3,$AG$109,1)))</f>
        <v>2538.34854</v>
      </c>
      <c r="AF193" s="762" t="n">
        <f aca="false">((AF$183-$H$4)/1000)*$M$110*(($C$8/70)^$W$110)*IF($C$13=1,$AE$109,IF($C$13=2,$AF$109,IF($C$13=3,$AG$109,1)))</f>
        <v>2635.97733</v>
      </c>
      <c r="AG193" s="762" t="n">
        <f aca="false">((AG$183-$H$4)/1000)*$M$110*(($C$8/70)^$W$110)*IF($C$13=1,$AE$109,IF($C$13=2,$AF$109,IF($C$13=3,$AG$109,1)))</f>
        <v>2733.60612</v>
      </c>
      <c r="AH193" s="762" t="n">
        <f aca="false">((AH$183-$H$4)/1000)*$M$110*(($C$8/70)^$W$110)*IF($C$13=1,$AE$109,IF($C$13=2,$AF$109,IF($C$13=3,$AG$109,1)))</f>
        <v>2831.23491</v>
      </c>
      <c r="AI193" s="762" t="n">
        <f aca="false">((AI$183-$H$4)/1000)*$M$110*(($C$8/70)^$W$110)*IF($C$13=1,$AE$109,IF($C$13=2,$AF$109,IF($C$13=3,$AG$109,1)))</f>
        <v>2928.8637</v>
      </c>
      <c r="AJ193" s="762" t="n">
        <f aca="false">((AJ$183-$H$4)/1000)*$M$110*(($C$8/70)^$W$110)*IF($C$13=1,$AE$109,IF($C$13=2,$AF$109,IF($C$13=3,$AG$109,1)))</f>
        <v>3026.49249</v>
      </c>
      <c r="AK193" s="762" t="n">
        <f aca="false">((AK$183-$H$4)/1000)*$M$110*(($C$8/70)^$W$110)*IF($C$13=1,$AE$109,IF($C$13=2,$AF$109,IF($C$13=3,$AG$109,1)))</f>
        <v>3124.12128</v>
      </c>
      <c r="AL193" s="762" t="n">
        <f aca="false">((AL$183-$H$4)/1000)*$M$110*(($C$8/70)^$W$110)*IF($C$13=1,$AE$109,IF($C$13=2,$AF$109,IF($C$13=3,$AG$109,1)))</f>
        <v>3221.75007</v>
      </c>
      <c r="AM193" s="762" t="n">
        <f aca="false">((AM$183-$H$4)/1000)*$M$110*(($C$8/70)^$W$110)*IF($C$13=1,$AE$109,IF($C$13=2,$AF$109,IF($C$13=3,$AG$109,1)))</f>
        <v>3319.37886</v>
      </c>
      <c r="AN193" s="762" t="n">
        <f aca="false">((AN$183-$H$4)/1000)*$M$110*(($C$8/70)^$W$110)*IF($C$13=1,$AE$109,IF($C$13=2,$AF$109,IF($C$13=3,$AG$109,1)))</f>
        <v>3417.00765</v>
      </c>
      <c r="AO193" s="762" t="n">
        <f aca="false">((AO$183-$H$4)/1000)*$M$110*(($C$8/70)^$W$110)*IF($C$13=1,$AE$109,IF($C$13=2,$AF$109,IF($C$13=3,$AG$109,1)))</f>
        <v>3514.63644</v>
      </c>
      <c r="AP193" s="762" t="n">
        <f aca="false">((AP$183-$H$4)/1000)*$M$110*(($C$8/70)^$W$110)*IF($C$13=1,$AE$109,IF($C$13=2,$AF$109,IF($C$13=3,$AG$109,1)))</f>
        <v>3612.26523</v>
      </c>
      <c r="AQ193" s="762" t="n">
        <f aca="false">((AQ$183-$H$4)/1000)*$M$110*(($C$8/70)^$W$110)*IF($C$13=1,$AE$109,IF($C$13=2,$AF$109,IF($C$13=3,$AG$109,1)))</f>
        <v>3709.89402</v>
      </c>
      <c r="AR193" s="762" t="n">
        <f aca="false">((AR$183-$H$4)/1000)*$M$110*(($C$8/70)^$W$110)*IF($C$13=1,$AE$109,IF($C$13=2,$AF$109,IF($C$13=3,$AG$109,1)))</f>
        <v>3807.52281</v>
      </c>
      <c r="AS193" s="762" t="n">
        <f aca="false">((AS$183-$H$4)/1000)*$M$110*(($C$8/70)^$W$110)*IF($C$13=1,$AE$109,IF($C$13=2,$AF$109,IF($C$13=3,$AG$109,1)))</f>
        <v>3905.1516</v>
      </c>
      <c r="AT193" s="762" t="n">
        <f aca="false">((AT$183-$H$4)/1000)*$M$110*(($C$8/70)^$W$110)*IF($C$13=1,$AE$109,IF($C$13=2,$AF$109,IF($C$13=3,$AG$109,1)))</f>
        <v>4002.78039</v>
      </c>
      <c r="AU193" s="762" t="n">
        <f aca="false">((AU$183-$H$4)/1000)*$M$110*(($C$8/70)^$W$110)*IF($C$13=1,$AE$109,IF($C$13=2,$AF$109,IF($C$13=3,$AG$109,1)))</f>
        <v>4100.40918</v>
      </c>
      <c r="AV193" s="762" t="n">
        <f aca="false">((AV$183-$H$4)/1000)*$M$110*(($C$8/70)^$W$110)*IF($C$13=1,$AE$109,IF($C$13=2,$AF$109,IF($C$13=3,$AG$109,1)))</f>
        <v>4198.03797</v>
      </c>
      <c r="AW193" s="762" t="n">
        <f aca="false">((AW$183-$H$4)/1000)*$M$110*(($C$8/70)^$W$110)*IF($C$13=1,$AE$109,IF($C$13=2,$AF$109,IF($C$13=3,$AG$109,1)))</f>
        <v>4295.66676</v>
      </c>
      <c r="AX193" s="762" t="n">
        <f aca="false">((AX$183-$H$4)/1000)*$M$110*(($C$8/70)^$W$110)*IF($C$13=1,$AE$109,IF($C$13=2,$AF$109,IF($C$13=3,$AG$109,1)))</f>
        <v>4393.29555</v>
      </c>
      <c r="AY193" s="762" t="n">
        <f aca="false">((AY$183-$H$4)/1000)*$M$110*(($C$8/70)^$W$110)*IF($C$13=1,$AE$109,IF($C$13=2,$AF$109,IF($C$13=3,$AG$109,1)))</f>
        <v>4490.92434</v>
      </c>
      <c r="AZ193" s="762" t="n">
        <f aca="false">((AZ$183-$H$4)/1000)*$M$110*(($C$8/70)^$W$110)*IF($C$13=1,$AE$109,IF($C$13=2,$AF$109,IF($C$13=3,$AG$109,1)))</f>
        <v>4588.55313</v>
      </c>
      <c r="BA193" s="762" t="n">
        <f aca="false">((BA$183-$H$4)/1000)*$M$110*(($C$8/70)^$W$110)*IF($C$13=1,$AE$109,IF($C$13=2,$AF$109,IF($C$13=3,$AG$109,1)))</f>
        <v>4686.18192</v>
      </c>
      <c r="BB193" s="762" t="n">
        <f aca="false">((BB$183-$H$4)/1000)*$M$110*(($C$8/70)^$W$110)*IF($C$13=1,$AE$109,IF($C$13=2,$AF$109,IF($C$13=3,$AG$109,1)))</f>
        <v>4783.81071</v>
      </c>
      <c r="BC193" s="762" t="n">
        <f aca="false">((BC$183-$H$4)/1000)*$M$110*(($C$8/70)^$W$110)*IF($C$13=1,$AE$109,IF($C$13=2,$AF$109,IF($C$13=3,$AG$109,1)))</f>
        <v>4881.4395</v>
      </c>
      <c r="BD193" s="762" t="n">
        <f aca="false">((BD$183-$H$4)/1000)*$M$110*(($C$8/70)^$W$110)*IF($C$13=1,$AE$109,IF($C$13=2,$AF$109,IF($C$13=3,$AG$109,1)))</f>
        <v>4979.06829</v>
      </c>
      <c r="BE193" s="762" t="n">
        <f aca="false">((BE$183-$H$4)/1000)*$M$110*(($C$8/70)^$W$110)*IF($C$13=1,$AE$109,IF($C$13=2,$AF$109,IF($C$13=3,$AG$109,1)))</f>
        <v>5076.69708</v>
      </c>
      <c r="BF193" s="762" t="n">
        <f aca="false">((BF$183-$H$4)/1000)*$M$110*(($C$8/70)^$W$110)*IF($C$13=1,$AE$109,IF($C$13=2,$AF$109,IF($C$13=3,$AG$109,1)))</f>
        <v>5174.32587</v>
      </c>
      <c r="BG193" s="1002" t="n">
        <f aca="false">((BG$183-$H$4)/1000)*$M$110*(($C$8/70)^$W$110)*IF($C$13=1,$AE$109,IF($C$13=2,$AF$109,IF($C$13=3,$AG$109,1)))</f>
        <v>-683.40153</v>
      </c>
      <c r="BH193" s="1002" t="n">
        <f aca="false">((BH$183-$H$4)/1000)*$M$110*(($C$8/70)^$W$110)*IF($C$13=1,$AE$109,IF($C$13=2,$AF$109,IF($C$13=3,$AG$109,1)))</f>
        <v>-683.40153</v>
      </c>
      <c r="BI193" s="1002" t="n">
        <f aca="false">((BI$183-$H$4)/1000)*$M$110*(($C$8/70)^$W$110)*IF($C$13=1,$AE$109,IF($C$13=2,$AF$109,IF($C$13=3,$AG$109,1)))</f>
        <v>-683.40153</v>
      </c>
      <c r="BJ193" s="1002" t="n">
        <f aca="false">((BJ$183-$H$4)/1000)*$M$110*(($C$8/70)^$W$110)*IF($C$13=1,$AE$109,IF($C$13=2,$AF$109,IF($C$13=3,$AG$109,1)))</f>
        <v>-683.40153</v>
      </c>
      <c r="BK193" s="1002" t="n">
        <f aca="false">((BK$183-$H$4)/1000)*$M$110*(($C$8/70)^$W$110)*IF($C$13=1,$AE$109,IF($C$13=2,$AF$109,IF($C$13=3,$AG$109,1)))</f>
        <v>-683.40153</v>
      </c>
      <c r="BL193" s="1002" t="n">
        <f aca="false">((BL$183-$H$4)/1000)*$M$110*(($C$8/70)^$W$110)*IF($C$13=1,$AE$109,IF($C$13=2,$AF$109,IF($C$13=3,$AG$109,1)))</f>
        <v>-683.40153</v>
      </c>
      <c r="BM193" s="1002" t="n">
        <f aca="false">((BM$183-$H$4)/1000)*$M$110*(($C$8/70)^$W$110)*IF($C$13=1,$AE$109,IF($C$13=2,$AF$109,IF($C$13=3,$AG$109,1)))</f>
        <v>-683.40153</v>
      </c>
      <c r="BN193" s="1002" t="n">
        <f aca="false">((BN$183-$H$4)/1000)*$M$110*(($C$8/70)^$W$110)*IF($C$13=1,$AE$109,IF($C$13=2,$AF$109,IF($C$13=3,$AG$109,1)))</f>
        <v>-683.40153</v>
      </c>
      <c r="BO193" s="1002" t="n">
        <f aca="false">((BO$183-$H$4)/1000)*$M$110*(($C$8/70)^$W$110)*IF($C$13=1,$AE$109,IF($C$13=2,$AF$109,IF($C$13=3,$AG$109,1)))</f>
        <v>-683.40153</v>
      </c>
      <c r="BP193" s="1002" t="n">
        <f aca="false">((BP$183-$H$4)/1000)*$M$110*(($C$8/70)^$W$110)*IF($C$13=1,$AE$109,IF($C$13=2,$AF$109,IF($C$13=3,$AG$109,1)))</f>
        <v>-683.40153</v>
      </c>
      <c r="BQ193" s="1002" t="n">
        <f aca="false">((BQ$183-$H$4)/1000)*$M$110*(($C$8/70)^$W$110)*IF($C$13=1,$AE$109,IF($C$13=2,$AF$109,IF($C$13=3,$AG$109,1)))</f>
        <v>-683.40153</v>
      </c>
      <c r="BR193" s="1002" t="n">
        <f aca="false">((BR$183-$H$4)/1000)*$M$110*(($C$8/70)^$W$110)*IF($C$13=1,$AE$109,IF($C$13=2,$AF$109,IF($C$13=3,$AG$109,1)))</f>
        <v>-683.40153</v>
      </c>
      <c r="BS193" s="1002" t="n">
        <f aca="false">((BS$183-$H$4)/1000)*$M$110*(($C$8/70)^$W$110)*IF($C$13=1,$AE$109,IF($C$13=2,$AF$109,IF($C$13=3,$AG$109,1)))</f>
        <v>-683.40153</v>
      </c>
      <c r="BT193" s="1002" t="n">
        <f aca="false">((BT$183-$H$4)/1000)*$M$110*(($C$8/70)^$W$110)*IF($C$13=1,$AE$109,IF($C$13=2,$AF$109,IF($C$13=3,$AG$109,1)))</f>
        <v>-683.40153</v>
      </c>
      <c r="BU193" s="1002" t="n">
        <f aca="false">((BU$183-$H$4)/1000)*$M$110*(($C$8/70)^$W$110)*IF($C$13=1,$AE$109,IF($C$13=2,$AF$109,IF($C$13=3,$AG$109,1)))</f>
        <v>-683.40153</v>
      </c>
      <c r="BV193" s="1002" t="n">
        <f aca="false">((BV$183-$H$4)/1000)*$M$110*(($C$8/70)^$W$110)*IF($C$13=1,$AE$109,IF($C$13=2,$AF$109,IF($C$13=3,$AG$109,1)))</f>
        <v>-683.40153</v>
      </c>
      <c r="BW193" s="1002" t="n">
        <f aca="false">((BW$183-$H$4)/1000)*$M$110*(($C$8/70)^$W$110)*IF($C$13=1,$AE$109,IF($C$13=2,$AF$109,IF($C$13=3,$AG$109,1)))</f>
        <v>-683.40153</v>
      </c>
      <c r="BX193" s="1002" t="n">
        <f aca="false">((BX$183-$H$4)/1000)*$M$110*(($C$8/70)^$W$110)*IF($C$13=1,$AE$109,IF($C$13=2,$AF$109,IF($C$13=3,$AG$109,1)))</f>
        <v>-683.40153</v>
      </c>
      <c r="BY193" s="1002" t="n">
        <f aca="false">((BY$183-$H$4)/1000)*$M$110*(($C$8/70)^$W$110)*IF($C$13=1,$AE$109,IF($C$13=2,$AF$109,IF($C$13=3,$AG$109,1)))</f>
        <v>-683.40153</v>
      </c>
      <c r="BZ193" s="1002" t="n">
        <f aca="false">((BZ$183-$H$4)/1000)*$M$110*(($C$8/70)^$W$110)*IF($C$13=1,$AE$109,IF($C$13=2,$AF$109,IF($C$13=3,$AG$109,1)))</f>
        <v>-683.40153</v>
      </c>
      <c r="CA193" s="1002" t="n">
        <f aca="false">((CA$183-$H$4)/1000)*$M$110*(($C$8/70)^$W$110)*IF($C$13=1,$AE$109,IF($C$13=2,$AF$109,IF($C$13=3,$AG$109,1)))</f>
        <v>-683.40153</v>
      </c>
      <c r="CB193" s="1002" t="n">
        <f aca="false">((CB$183-$H$4)/1000)*$M$110*(($C$8/70)^$W$110)*IF($C$13=1,$AE$109,IF($C$13=2,$AF$109,IF($C$13=3,$AG$109,1)))</f>
        <v>-683.40153</v>
      </c>
      <c r="CC193" s="1002" t="n">
        <f aca="false">((CC$183-$H$4)/1000)*$M$110*(($C$8/70)^$W$110)*IF($C$13=1,$AE$109,IF($C$13=2,$AF$109,IF($C$13=3,$AG$109,1)))</f>
        <v>-683.40153</v>
      </c>
      <c r="CD193" s="1002" t="n">
        <f aca="false">((CD$183-$H$4)/1000)*$M$110*(($C$8/70)^$W$110)*IF($C$13=1,$AE$109,IF($C$13=2,$AF$109,IF($C$13=3,$AG$109,1)))</f>
        <v>-683.40153</v>
      </c>
      <c r="CE193" s="1002" t="n">
        <f aca="false">((CE$183-$H$4)/1000)*$M$110*(($C$8/70)^$W$110)*IF($C$13=1,$AE$109,IF($C$13=2,$AF$109,IF($C$13=3,$AG$109,1)))</f>
        <v>-683.40153</v>
      </c>
      <c r="CF193" s="1002" t="n">
        <f aca="false">((CF$183-$H$4)/1000)*$M$110*(($C$8/70)^$W$110)*IF($C$13=1,$AE$109,IF($C$13=2,$AF$109,IF($C$13=3,$AG$109,1)))</f>
        <v>-683.40153</v>
      </c>
      <c r="CG193" s="1002" t="n">
        <f aca="false">((CG$183-$H$4)/1000)*$M$110*(($C$8/70)^$W$110)*IF($C$13=1,$AE$109,IF($C$13=2,$AF$109,IF($C$13=3,$AG$109,1)))</f>
        <v>-683.40153</v>
      </c>
      <c r="CH193" s="1002" t="n">
        <f aca="false">((CH$183-$H$4)/1000)*$M$110*(($C$8/70)^$W$110)*IF($C$13=1,$AE$109,IF($C$13=2,$AF$109,IF($C$13=3,$AG$109,1)))</f>
        <v>-683.40153</v>
      </c>
      <c r="CI193" s="1002" t="n">
        <f aca="false">((CI$183-$H$4)/1000)*$M$110*(($C$8/70)^$W$110)*IF($C$13=1,$AE$109,IF($C$13=2,$AF$109,IF($C$13=3,$AG$109,1)))</f>
        <v>-683.40153</v>
      </c>
      <c r="CJ193" s="1002" t="n">
        <f aca="false">((CJ$183-$H$4)/1000)*$M$110*(($C$8/70)^$W$110)*IF($C$13=1,$AE$109,IF($C$13=2,$AF$109,IF($C$13=3,$AG$109,1)))</f>
        <v>-683.40153</v>
      </c>
      <c r="CK193" s="1002" t="n">
        <f aca="false">((CK$183-$H$4)/1000)*$M$110*(($C$8/70)^$W$110)*IF($C$13=1,$AE$109,IF($C$13=2,$AF$109,IF($C$13=3,$AG$109,1)))</f>
        <v>-683.40153</v>
      </c>
      <c r="CL193" s="1002" t="n">
        <f aca="false">((CL$183-$H$4)/1000)*$M$110*(($C$8/70)^$W$110)*IF($C$13=1,$AE$109,IF($C$13=2,$AF$109,IF($C$13=3,$AG$109,1)))</f>
        <v>-683.40153</v>
      </c>
      <c r="CM193" s="1002" t="n">
        <f aca="false">((CM$183-$H$4)/1000)*$M$110*(($C$8/70)^$W$110)*IF($C$13=1,$AE$109,IF($C$13=2,$AF$109,IF($C$13=3,$AG$109,1)))</f>
        <v>-683.40153</v>
      </c>
      <c r="CN193" s="1002" t="n">
        <f aca="false">((CN$183-$H$4)/1000)*$M$110*(($C$8/70)^$W$110)*IF($C$13=1,$AE$109,IF($C$13=2,$AF$109,IF($C$13=3,$AG$109,1)))</f>
        <v>-683.40153</v>
      </c>
      <c r="CO193" s="1002" t="n">
        <f aca="false">((CO$183-$H$4)/1000)*$M$110*(($C$8/70)^$W$110)*IF($C$13=1,$AE$109,IF($C$13=2,$AF$109,IF($C$13=3,$AG$109,1)))</f>
        <v>-683.40153</v>
      </c>
      <c r="CP193" s="1002" t="n">
        <f aca="false">((CP$183-$H$4)/1000)*$M$110*(($C$8/70)^$W$110)*IF($C$13=1,$AE$109,IF($C$13=2,$AF$109,IF($C$13=3,$AG$109,1)))</f>
        <v>-683.40153</v>
      </c>
      <c r="CQ193" s="1002" t="n">
        <f aca="false">((CQ$183-$H$4)/1000)*$M$110*(($C$8/70)^$W$110)*IF($C$13=1,$AE$109,IF($C$13=2,$AF$109,IF($C$13=3,$AG$109,1)))</f>
        <v>-683.40153</v>
      </c>
      <c r="CR193" s="1002" t="n">
        <f aca="false">((CR$183-$H$4)/1000)*$M$110*(($C$8/70)^$W$110)*IF($C$13=1,$AE$109,IF($C$13=2,$AF$109,IF($C$13=3,$AG$109,1)))</f>
        <v>-683.40153</v>
      </c>
      <c r="CS193" s="1002" t="n">
        <f aca="false">((CS$183-$H$4)/1000)*$M$110*(($C$8/70)^$W$110)*IF($C$13=1,$AE$109,IF($C$13=2,$AF$109,IF($C$13=3,$AG$109,1)))</f>
        <v>-683.40153</v>
      </c>
      <c r="CT193" s="1002" t="n">
        <f aca="false">((CT$183-$H$4)/1000)*$M$110*(($C$8/70)^$W$110)*IF($C$13=1,$AE$109,IF($C$13=2,$AF$109,IF($C$13=3,$AG$109,1)))</f>
        <v>-683.40153</v>
      </c>
      <c r="CU193" s="1002" t="n">
        <f aca="false">((CU$183-$H$4)/1000)*$M$110*(($C$8/70)^$W$110)*IF($C$13=1,$AE$109,IF($C$13=2,$AF$109,IF($C$13=3,$AG$109,1)))</f>
        <v>-683.40153</v>
      </c>
      <c r="CV193" s="1002" t="n">
        <f aca="false">((CV$183-$H$4)/1000)*$M$110*(($C$8/70)^$W$110)*IF($C$13=1,$AE$109,IF($C$13=2,$AF$109,IF($C$13=3,$AG$109,1)))</f>
        <v>-683.40153</v>
      </c>
      <c r="CW193" s="1002" t="n">
        <f aca="false">((CW$183-$H$4)/1000)*$M$110*(($C$8/70)^$W$110)*IF($C$13=1,$AE$109,IF($C$13=2,$AF$109,IF($C$13=3,$AG$109,1)))</f>
        <v>-683.40153</v>
      </c>
      <c r="CX193" s="1002" t="n">
        <f aca="false">((CX$183-$H$4)/1000)*$M$110*(($C$8/70)^$W$110)*IF($C$13=1,$AE$109,IF($C$13=2,$AF$109,IF($C$13=3,$AG$109,1)))</f>
        <v>-683.40153</v>
      </c>
      <c r="CY193" s="1002" t="n">
        <f aca="false">((CY$183-$H$4)/1000)*$M$110*(($C$8/70)^$W$110)*IF($C$13=1,$AE$109,IF($C$13=2,$AF$109,IF($C$13=3,$AG$109,1)))</f>
        <v>-683.40153</v>
      </c>
      <c r="CZ193" s="1002" t="n">
        <f aca="false">((CZ$183-$H$4)/1000)*$M$110*(($C$8/70)^$W$110)*IF($C$13=1,$AE$109,IF($C$13=2,$AF$109,IF($C$13=3,$AG$109,1)))</f>
        <v>-683.40153</v>
      </c>
      <c r="DA193" s="1002" t="n">
        <f aca="false">((DA$183-$H$4)/1000)*$M$110*(($C$8/70)^$W$110)*IF($C$13=1,$AE$109,IF($C$13=2,$AF$109,IF($C$13=3,$AG$109,1)))</f>
        <v>-683.40153</v>
      </c>
      <c r="DB193" s="1002" t="n">
        <f aca="false">((DB$183-$H$4)/1000)*$M$110*(($C$8/70)^$W$110)*IF($C$13=1,$AE$109,IF($C$13=2,$AF$109,IF($C$13=3,$AG$109,1)))</f>
        <v>-683.40153</v>
      </c>
      <c r="DC193" s="1002" t="n">
        <f aca="false">((DC$183-$H$4)/1000)*$M$110*(($C$8/70)^$W$110)*IF($C$13=1,$AE$109,IF($C$13=2,$AF$109,IF($C$13=3,$AG$109,1)))</f>
        <v>-683.40153</v>
      </c>
      <c r="DD193" s="1002" t="n">
        <f aca="false">((DD$183-$H$4)/1000)*$M$110*(($C$8/70)^$W$110)*IF($C$13=1,$AE$109,IF($C$13=2,$AF$109,IF($C$13=3,$AG$109,1)))</f>
        <v>-683.40153</v>
      </c>
      <c r="DE193" s="1002" t="n">
        <f aca="false">((DE$183-$H$4)/1000)*$M$110*(($C$8/70)^$W$110)*IF($C$13=1,$AE$109,IF($C$13=2,$AF$109,IF($C$13=3,$AG$109,1)))</f>
        <v>-683.40153</v>
      </c>
      <c r="DF193" s="1002" t="n">
        <f aca="false">((DF$183-$H$4)/1000)*$M$110*(($C$8/70)^$W$110)*IF($C$13=1,$AE$109,IF($C$13=2,$AF$109,IF($C$13=3,$AG$109,1)))</f>
        <v>-683.40153</v>
      </c>
    </row>
    <row r="194" customFormat="false" ht="15" hidden="true" customHeight="false" outlineLevel="0" collapsed="false">
      <c r="B194" s="1177" t="s">
        <v>475</v>
      </c>
      <c r="C194" s="1177"/>
      <c r="D194" s="1178"/>
      <c r="E194" s="1178"/>
      <c r="F194" s="1178"/>
      <c r="G194" s="1178"/>
      <c r="H194" s="762" t="n">
        <f aca="false">((H$183-$H$4)/1000)*$N$110*(($C$8/70)^$X$110)*IF($C$13=1,$AE$109,IF($C$13=2,$AF$109,IF($C$13=3,$AG$109,1)))</f>
        <v>323.81226</v>
      </c>
      <c r="I194" s="762" t="n">
        <f aca="false">((I$183-$H$4)/1000)*$N$110*(($C$8/70)^$X$110)*IF($C$13=1,$AE$109,IF($C$13=2,$AF$109,IF($C$13=3,$AG$109,1)))</f>
        <v>431.74968</v>
      </c>
      <c r="J194" s="762" t="n">
        <f aca="false">((J$183-$H$4)/1000)*$N$110*(($C$8/70)^$X$110)*IF($C$13=1,$AE$109,IF($C$13=2,$AF$109,IF($C$13=3,$AG$109,1)))</f>
        <v>539.6871</v>
      </c>
      <c r="K194" s="762" t="n">
        <f aca="false">((K$183-$H$4)/1000)*$N$110*(($C$8/70)^$X$110)*IF($C$13=1,$AE$109,IF($C$13=2,$AF$109,IF($C$13=3,$AG$109,1)))</f>
        <v>647.62452</v>
      </c>
      <c r="L194" s="762" t="n">
        <f aca="false">((L$183-$H$4)/1000)*$N$110*(($C$8/70)^$X$110)*IF($C$13=1,$AE$109,IF($C$13=2,$AF$109,IF($C$13=3,$AG$109,1)))</f>
        <v>755.56194</v>
      </c>
      <c r="M194" s="762" t="n">
        <f aca="false">((M$183-$H$4)/1000)*$N$110*(($C$8/70)^$X$110)*IF($C$13=1,$AE$109,IF($C$13=2,$AF$109,IF($C$13=3,$AG$109,1)))</f>
        <v>863.49936</v>
      </c>
      <c r="N194" s="762" t="n">
        <f aca="false">((N$183-$H$4)/1000)*$N$110*(($C$8/70)^$X$110)*IF($C$13=1,$AE$109,IF($C$13=2,$AF$109,IF($C$13=3,$AG$109,1)))</f>
        <v>971.43678</v>
      </c>
      <c r="O194" s="762" t="n">
        <f aca="false">((O$183-$H$4)/1000)*$N$110*(($C$8/70)^$X$110)*IF($C$13=1,$AE$109,IF($C$13=2,$AF$109,IF($C$13=3,$AG$109,1)))</f>
        <v>1079.3742</v>
      </c>
      <c r="P194" s="762" t="n">
        <f aca="false">((P$183-$H$4)/1000)*$N$110*(($C$8/70)^$X$110)*IF($C$13=1,$AE$109,IF($C$13=2,$AF$109,IF($C$13=3,$AG$109,1)))</f>
        <v>1187.31162</v>
      </c>
      <c r="Q194" s="762" t="n">
        <f aca="false">((Q$183-$H$4)/1000)*$N$110*(($C$8/70)^$X$110)*IF($C$13=1,$AE$109,IF($C$13=2,$AF$109,IF($C$13=3,$AG$109,1)))</f>
        <v>1295.24904</v>
      </c>
      <c r="R194" s="762" t="n">
        <f aca="false">((R$183-$H$4)/1000)*$N$110*(($C$8/70)^$X$110)*IF($C$13=1,$AE$109,IF($C$13=2,$AF$109,IF($C$13=3,$AG$109,1)))</f>
        <v>1403.18646</v>
      </c>
      <c r="S194" s="762" t="n">
        <f aca="false">((S$183-$H$4)/1000)*$N$110*(($C$8/70)^$X$110)*IF($C$13=1,$AE$109,IF($C$13=2,$AF$109,IF($C$13=3,$AG$109,1)))</f>
        <v>1511.12388</v>
      </c>
      <c r="T194" s="762" t="n">
        <f aca="false">((T$183-$H$4)/1000)*$N$110*(($C$8/70)^$X$110)*IF($C$13=1,$AE$109,IF($C$13=2,$AF$109,IF($C$13=3,$AG$109,1)))</f>
        <v>1619.0613</v>
      </c>
      <c r="U194" s="762" t="n">
        <f aca="false">((U$183-$H$4)/1000)*$N$110*(($C$8/70)^$X$110)*IF($C$13=1,$AE$109,IF($C$13=2,$AF$109,IF($C$13=3,$AG$109,1)))</f>
        <v>1726.99872</v>
      </c>
      <c r="V194" s="762" t="n">
        <f aca="false">((V$183-$H$4)/1000)*$N$110*(($C$8/70)^$X$110)*IF($C$13=1,$AE$109,IF($C$13=2,$AF$109,IF($C$13=3,$AG$109,1)))</f>
        <v>1834.93614</v>
      </c>
      <c r="W194" s="762" t="n">
        <f aca="false">((W$183-$H$4)/1000)*$N$110*(($C$8/70)^$X$110)*IF($C$13=1,$AE$109,IF($C$13=2,$AF$109,IF($C$13=3,$AG$109,1)))</f>
        <v>1942.87356</v>
      </c>
      <c r="X194" s="762" t="n">
        <f aca="false">((X$183-$H$4)/1000)*$N$110*(($C$8/70)^$X$110)*IF($C$13=1,$AE$109,IF($C$13=2,$AF$109,IF($C$13=3,$AG$109,1)))</f>
        <v>2050.81098</v>
      </c>
      <c r="Y194" s="762" t="n">
        <f aca="false">((Y$183-$H$4)/1000)*$N$110*(($C$8/70)^$X$110)*IF($C$13=1,$AE$109,IF($C$13=2,$AF$109,IF($C$13=3,$AG$109,1)))</f>
        <v>2158.7484</v>
      </c>
      <c r="Z194" s="762" t="n">
        <f aca="false">((Z$183-$H$4)/1000)*$N$110*(($C$8/70)^$X$110)*IF($C$13=1,$AE$109,IF($C$13=2,$AF$109,IF($C$13=3,$AG$109,1)))</f>
        <v>2266.68582</v>
      </c>
      <c r="AA194" s="762" t="n">
        <f aca="false">((AA$183-$H$4)/1000)*$N$110*(($C$8/70)^$X$110)*IF($C$13=1,$AE$109,IF($C$13=2,$AF$109,IF($C$13=3,$AG$109,1)))</f>
        <v>2374.62324</v>
      </c>
      <c r="AB194" s="762" t="n">
        <f aca="false">((AB$183-$H$4)/1000)*$N$110*(($C$8/70)^$X$110)*IF($C$13=1,$AE$109,IF($C$13=2,$AF$109,IF($C$13=3,$AG$109,1)))</f>
        <v>2482.56066</v>
      </c>
      <c r="AC194" s="762" t="n">
        <f aca="false">((AC$183-$H$4)/1000)*$N$110*(($C$8/70)^$X$110)*IF($C$13=1,$AE$109,IF($C$13=2,$AF$109,IF($C$13=3,$AG$109,1)))</f>
        <v>2590.49808</v>
      </c>
      <c r="AD194" s="762" t="n">
        <f aca="false">((AD$183-$H$4)/1000)*$N$110*(($C$8/70)^$X$110)*IF($C$13=1,$AE$109,IF($C$13=2,$AF$109,IF($C$13=3,$AG$109,1)))</f>
        <v>2698.4355</v>
      </c>
      <c r="AE194" s="762" t="n">
        <f aca="false">((AE$183-$H$4)/1000)*$N$110*(($C$8/70)^$X$110)*IF($C$13=1,$AE$109,IF($C$13=2,$AF$109,IF($C$13=3,$AG$109,1)))</f>
        <v>2806.37292</v>
      </c>
      <c r="AF194" s="762" t="n">
        <f aca="false">((AF$183-$H$4)/1000)*$N$110*(($C$8/70)^$X$110)*IF($C$13=1,$AE$109,IF($C$13=2,$AF$109,IF($C$13=3,$AG$109,1)))</f>
        <v>2914.31034</v>
      </c>
      <c r="AG194" s="762" t="n">
        <f aca="false">((AG$183-$H$4)/1000)*$N$110*(($C$8/70)^$X$110)*IF($C$13=1,$AE$109,IF($C$13=2,$AF$109,IF($C$13=3,$AG$109,1)))</f>
        <v>3022.24776</v>
      </c>
      <c r="AH194" s="762" t="n">
        <f aca="false">((AH$183-$H$4)/1000)*$N$110*(($C$8/70)^$X$110)*IF($C$13=1,$AE$109,IF($C$13=2,$AF$109,IF($C$13=3,$AG$109,1)))</f>
        <v>3130.18518</v>
      </c>
      <c r="AI194" s="762" t="n">
        <f aca="false">((AI$183-$H$4)/1000)*$N$110*(($C$8/70)^$X$110)*IF($C$13=1,$AE$109,IF($C$13=2,$AF$109,IF($C$13=3,$AG$109,1)))</f>
        <v>3238.1226</v>
      </c>
      <c r="AJ194" s="762" t="n">
        <f aca="false">((AJ$183-$H$4)/1000)*$N$110*(($C$8/70)^$X$110)*IF($C$13=1,$AE$109,IF($C$13=2,$AF$109,IF($C$13=3,$AG$109,1)))</f>
        <v>3346.06002</v>
      </c>
      <c r="AK194" s="762" t="n">
        <f aca="false">((AK$183-$H$4)/1000)*$N$110*(($C$8/70)^$X$110)*IF($C$13=1,$AE$109,IF($C$13=2,$AF$109,IF($C$13=3,$AG$109,1)))</f>
        <v>3453.99744</v>
      </c>
      <c r="AL194" s="762" t="n">
        <f aca="false">((AL$183-$H$4)/1000)*$N$110*(($C$8/70)^$X$110)*IF($C$13=1,$AE$109,IF($C$13=2,$AF$109,IF($C$13=3,$AG$109,1)))</f>
        <v>3561.93486</v>
      </c>
      <c r="AM194" s="762" t="n">
        <f aca="false">((AM$183-$H$4)/1000)*$N$110*(($C$8/70)^$X$110)*IF($C$13=1,$AE$109,IF($C$13=2,$AF$109,IF($C$13=3,$AG$109,1)))</f>
        <v>3669.87228</v>
      </c>
      <c r="AN194" s="762" t="n">
        <f aca="false">((AN$183-$H$4)/1000)*$N$110*(($C$8/70)^$X$110)*IF($C$13=1,$AE$109,IF($C$13=2,$AF$109,IF($C$13=3,$AG$109,1)))</f>
        <v>3777.8097</v>
      </c>
      <c r="AO194" s="762" t="n">
        <f aca="false">((AO$183-$H$4)/1000)*$N$110*(($C$8/70)^$X$110)*IF($C$13=1,$AE$109,IF($C$13=2,$AF$109,IF($C$13=3,$AG$109,1)))</f>
        <v>3885.74712</v>
      </c>
      <c r="AP194" s="762" t="n">
        <f aca="false">((AP$183-$H$4)/1000)*$N$110*(($C$8/70)^$X$110)*IF($C$13=1,$AE$109,IF($C$13=2,$AF$109,IF($C$13=3,$AG$109,1)))</f>
        <v>3993.68454</v>
      </c>
      <c r="AQ194" s="762" t="n">
        <f aca="false">((AQ$183-$H$4)/1000)*$N$110*(($C$8/70)^$X$110)*IF($C$13=1,$AE$109,IF($C$13=2,$AF$109,IF($C$13=3,$AG$109,1)))</f>
        <v>4101.62196</v>
      </c>
      <c r="AR194" s="762" t="n">
        <f aca="false">((AR$183-$H$4)/1000)*$N$110*(($C$8/70)^$X$110)*IF($C$13=1,$AE$109,IF($C$13=2,$AF$109,IF($C$13=3,$AG$109,1)))</f>
        <v>4209.55938</v>
      </c>
      <c r="AS194" s="762" t="n">
        <f aca="false">((AS$183-$H$4)/1000)*$N$110*(($C$8/70)^$X$110)*IF($C$13=1,$AE$109,IF($C$13=2,$AF$109,IF($C$13=3,$AG$109,1)))</f>
        <v>4317.4968</v>
      </c>
      <c r="AT194" s="762" t="n">
        <f aca="false">((AT$183-$H$4)/1000)*$N$110*(($C$8/70)^$X$110)*IF($C$13=1,$AE$109,IF($C$13=2,$AF$109,IF($C$13=3,$AG$109,1)))</f>
        <v>4425.43422</v>
      </c>
      <c r="AU194" s="762" t="n">
        <f aca="false">((AU$183-$H$4)/1000)*$N$110*(($C$8/70)^$X$110)*IF($C$13=1,$AE$109,IF($C$13=2,$AF$109,IF($C$13=3,$AG$109,1)))</f>
        <v>4533.37164</v>
      </c>
      <c r="AV194" s="762" t="n">
        <f aca="false">((AV$183-$H$4)/1000)*$N$110*(($C$8/70)^$X$110)*IF($C$13=1,$AE$109,IF($C$13=2,$AF$109,IF($C$13=3,$AG$109,1)))</f>
        <v>4641.30906</v>
      </c>
      <c r="AW194" s="762" t="n">
        <f aca="false">((AW$183-$H$4)/1000)*$N$110*(($C$8/70)^$X$110)*IF($C$13=1,$AE$109,IF($C$13=2,$AF$109,IF($C$13=3,$AG$109,1)))</f>
        <v>4749.24648</v>
      </c>
      <c r="AX194" s="762" t="n">
        <f aca="false">((AX$183-$H$4)/1000)*$N$110*(($C$8/70)^$X$110)*IF($C$13=1,$AE$109,IF($C$13=2,$AF$109,IF($C$13=3,$AG$109,1)))</f>
        <v>4857.1839</v>
      </c>
      <c r="AY194" s="762" t="n">
        <f aca="false">((AY$183-$H$4)/1000)*$N$110*(($C$8/70)^$X$110)*IF($C$13=1,$AE$109,IF($C$13=2,$AF$109,IF($C$13=3,$AG$109,1)))</f>
        <v>4965.12132</v>
      </c>
      <c r="AZ194" s="762" t="n">
        <f aca="false">((AZ$183-$H$4)/1000)*$N$110*(($C$8/70)^$X$110)*IF($C$13=1,$AE$109,IF($C$13=2,$AF$109,IF($C$13=3,$AG$109,1)))</f>
        <v>5073.05874</v>
      </c>
      <c r="BA194" s="762" t="n">
        <f aca="false">((BA$183-$H$4)/1000)*$N$110*(($C$8/70)^$X$110)*IF($C$13=1,$AE$109,IF($C$13=2,$AF$109,IF($C$13=3,$AG$109,1)))</f>
        <v>5180.99616</v>
      </c>
      <c r="BB194" s="762" t="n">
        <f aca="false">((BB$183-$H$4)/1000)*$N$110*(($C$8/70)^$X$110)*IF($C$13=1,$AE$109,IF($C$13=2,$AF$109,IF($C$13=3,$AG$109,1)))</f>
        <v>5288.93358</v>
      </c>
      <c r="BC194" s="762" t="n">
        <f aca="false">((BC$183-$H$4)/1000)*$N$110*(($C$8/70)^$X$110)*IF($C$13=1,$AE$109,IF($C$13=2,$AF$109,IF($C$13=3,$AG$109,1)))</f>
        <v>5396.871</v>
      </c>
      <c r="BD194" s="762" t="n">
        <f aca="false">((BD$183-$H$4)/1000)*$N$110*(($C$8/70)^$X$110)*IF($C$13=1,$AE$109,IF($C$13=2,$AF$109,IF($C$13=3,$AG$109,1)))</f>
        <v>5504.80842</v>
      </c>
      <c r="BE194" s="762" t="n">
        <f aca="false">((BE$183-$H$4)/1000)*$N$110*(($C$8/70)^$X$110)*IF($C$13=1,$AE$109,IF($C$13=2,$AF$109,IF($C$13=3,$AG$109,1)))</f>
        <v>5612.74584</v>
      </c>
      <c r="BF194" s="762" t="n">
        <f aca="false">((BF$183-$H$4)/1000)*$N$110*(($C$8/70)^$X$110)*IF($C$13=1,$AE$109,IF($C$13=2,$AF$109,IF($C$13=3,$AG$109,1)))</f>
        <v>5720.68326</v>
      </c>
      <c r="BG194" s="1002" t="n">
        <f aca="false">((BG$183-$H$4)/1000)*$N$110*(($C$8/70)^$X$110)*IF($C$13=1,$AE$109,IF($C$13=2,$AF$109,IF($C$13=3,$AG$109,1)))</f>
        <v>-755.56194</v>
      </c>
      <c r="BH194" s="1002" t="n">
        <f aca="false">((BH$183-$H$4)/1000)*$N$110*(($C$8/70)^$X$110)*IF($C$13=1,$AE$109,IF($C$13=2,$AF$109,IF($C$13=3,$AG$109,1)))</f>
        <v>-755.56194</v>
      </c>
      <c r="BI194" s="1002" t="n">
        <f aca="false">((BI$183-$H$4)/1000)*$N$110*(($C$8/70)^$X$110)*IF($C$13=1,$AE$109,IF($C$13=2,$AF$109,IF($C$13=3,$AG$109,1)))</f>
        <v>-755.56194</v>
      </c>
      <c r="BJ194" s="1002" t="n">
        <f aca="false">((BJ$183-$H$4)/1000)*$N$110*(($C$8/70)^$X$110)*IF($C$13=1,$AE$109,IF($C$13=2,$AF$109,IF($C$13=3,$AG$109,1)))</f>
        <v>-755.56194</v>
      </c>
      <c r="BK194" s="1002" t="n">
        <f aca="false">((BK$183-$H$4)/1000)*$N$110*(($C$8/70)^$X$110)*IF($C$13=1,$AE$109,IF($C$13=2,$AF$109,IF($C$13=3,$AG$109,1)))</f>
        <v>-755.56194</v>
      </c>
      <c r="BL194" s="1002" t="n">
        <f aca="false">((BL$183-$H$4)/1000)*$N$110*(($C$8/70)^$X$110)*IF($C$13=1,$AE$109,IF($C$13=2,$AF$109,IF($C$13=3,$AG$109,1)))</f>
        <v>-755.56194</v>
      </c>
      <c r="BM194" s="1002" t="n">
        <f aca="false">((BM$183-$H$4)/1000)*$N$110*(($C$8/70)^$X$110)*IF($C$13=1,$AE$109,IF($C$13=2,$AF$109,IF($C$13=3,$AG$109,1)))</f>
        <v>-755.56194</v>
      </c>
      <c r="BN194" s="1002" t="n">
        <f aca="false">((BN$183-$H$4)/1000)*$N$110*(($C$8/70)^$X$110)*IF($C$13=1,$AE$109,IF($C$13=2,$AF$109,IF($C$13=3,$AG$109,1)))</f>
        <v>-755.56194</v>
      </c>
      <c r="BO194" s="1002" t="n">
        <f aca="false">((BO$183-$H$4)/1000)*$N$110*(($C$8/70)^$X$110)*IF($C$13=1,$AE$109,IF($C$13=2,$AF$109,IF($C$13=3,$AG$109,1)))</f>
        <v>-755.56194</v>
      </c>
      <c r="BP194" s="1002" t="n">
        <f aca="false">((BP$183-$H$4)/1000)*$N$110*(($C$8/70)^$X$110)*IF($C$13=1,$AE$109,IF($C$13=2,$AF$109,IF($C$13=3,$AG$109,1)))</f>
        <v>-755.56194</v>
      </c>
      <c r="BQ194" s="1002" t="n">
        <f aca="false">((BQ$183-$H$4)/1000)*$N$110*(($C$8/70)^$X$110)*IF($C$13=1,$AE$109,IF($C$13=2,$AF$109,IF($C$13=3,$AG$109,1)))</f>
        <v>-755.56194</v>
      </c>
      <c r="BR194" s="1002" t="n">
        <f aca="false">((BR$183-$H$4)/1000)*$N$110*(($C$8/70)^$X$110)*IF($C$13=1,$AE$109,IF($C$13=2,$AF$109,IF($C$13=3,$AG$109,1)))</f>
        <v>-755.56194</v>
      </c>
      <c r="BS194" s="1002" t="n">
        <f aca="false">((BS$183-$H$4)/1000)*$N$110*(($C$8/70)^$X$110)*IF($C$13=1,$AE$109,IF($C$13=2,$AF$109,IF($C$13=3,$AG$109,1)))</f>
        <v>-755.56194</v>
      </c>
      <c r="BT194" s="1002" t="n">
        <f aca="false">((BT$183-$H$4)/1000)*$N$110*(($C$8/70)^$X$110)*IF($C$13=1,$AE$109,IF($C$13=2,$AF$109,IF($C$13=3,$AG$109,1)))</f>
        <v>-755.56194</v>
      </c>
      <c r="BU194" s="1002" t="n">
        <f aca="false">((BU$183-$H$4)/1000)*$N$110*(($C$8/70)^$X$110)*IF($C$13=1,$AE$109,IF($C$13=2,$AF$109,IF($C$13=3,$AG$109,1)))</f>
        <v>-755.56194</v>
      </c>
      <c r="BV194" s="1002" t="n">
        <f aca="false">((BV$183-$H$4)/1000)*$N$110*(($C$8/70)^$X$110)*IF($C$13=1,$AE$109,IF($C$13=2,$AF$109,IF($C$13=3,$AG$109,1)))</f>
        <v>-755.56194</v>
      </c>
      <c r="BW194" s="1002" t="n">
        <f aca="false">((BW$183-$H$4)/1000)*$N$110*(($C$8/70)^$X$110)*IF($C$13=1,$AE$109,IF($C$13=2,$AF$109,IF($C$13=3,$AG$109,1)))</f>
        <v>-755.56194</v>
      </c>
      <c r="BX194" s="1002" t="n">
        <f aca="false">((BX$183-$H$4)/1000)*$N$110*(($C$8/70)^$X$110)*IF($C$13=1,$AE$109,IF($C$13=2,$AF$109,IF($C$13=3,$AG$109,1)))</f>
        <v>-755.56194</v>
      </c>
      <c r="BY194" s="1002" t="n">
        <f aca="false">((BY$183-$H$4)/1000)*$N$110*(($C$8/70)^$X$110)*IF($C$13=1,$AE$109,IF($C$13=2,$AF$109,IF($C$13=3,$AG$109,1)))</f>
        <v>-755.56194</v>
      </c>
      <c r="BZ194" s="1002" t="n">
        <f aca="false">((BZ$183-$H$4)/1000)*$N$110*(($C$8/70)^$X$110)*IF($C$13=1,$AE$109,IF($C$13=2,$AF$109,IF($C$13=3,$AG$109,1)))</f>
        <v>-755.56194</v>
      </c>
      <c r="CA194" s="1002" t="n">
        <f aca="false">((CA$183-$H$4)/1000)*$N$110*(($C$8/70)^$X$110)*IF($C$13=1,$AE$109,IF($C$13=2,$AF$109,IF($C$13=3,$AG$109,1)))</f>
        <v>-755.56194</v>
      </c>
      <c r="CB194" s="1002" t="n">
        <f aca="false">((CB$183-$H$4)/1000)*$N$110*(($C$8/70)^$X$110)*IF($C$13=1,$AE$109,IF($C$13=2,$AF$109,IF($C$13=3,$AG$109,1)))</f>
        <v>-755.56194</v>
      </c>
      <c r="CC194" s="1002" t="n">
        <f aca="false">((CC$183-$H$4)/1000)*$N$110*(($C$8/70)^$X$110)*IF($C$13=1,$AE$109,IF($C$13=2,$AF$109,IF($C$13=3,$AG$109,1)))</f>
        <v>-755.56194</v>
      </c>
      <c r="CD194" s="1002" t="n">
        <f aca="false">((CD$183-$H$4)/1000)*$N$110*(($C$8/70)^$X$110)*IF($C$13=1,$AE$109,IF($C$13=2,$AF$109,IF($C$13=3,$AG$109,1)))</f>
        <v>-755.56194</v>
      </c>
      <c r="CE194" s="1002" t="n">
        <f aca="false">((CE$183-$H$4)/1000)*$N$110*(($C$8/70)^$X$110)*IF($C$13=1,$AE$109,IF($C$13=2,$AF$109,IF($C$13=3,$AG$109,1)))</f>
        <v>-755.56194</v>
      </c>
      <c r="CF194" s="1002" t="n">
        <f aca="false">((CF$183-$H$4)/1000)*$N$110*(($C$8/70)^$X$110)*IF($C$13=1,$AE$109,IF($C$13=2,$AF$109,IF($C$13=3,$AG$109,1)))</f>
        <v>-755.56194</v>
      </c>
      <c r="CG194" s="1002" t="n">
        <f aca="false">((CG$183-$H$4)/1000)*$N$110*(($C$8/70)^$X$110)*IF($C$13=1,$AE$109,IF($C$13=2,$AF$109,IF($C$13=3,$AG$109,1)))</f>
        <v>-755.56194</v>
      </c>
      <c r="CH194" s="1002" t="n">
        <f aca="false">((CH$183-$H$4)/1000)*$N$110*(($C$8/70)^$X$110)*IF($C$13=1,$AE$109,IF($C$13=2,$AF$109,IF($C$13=3,$AG$109,1)))</f>
        <v>-755.56194</v>
      </c>
      <c r="CI194" s="1002" t="n">
        <f aca="false">((CI$183-$H$4)/1000)*$N$110*(($C$8/70)^$X$110)*IF($C$13=1,$AE$109,IF($C$13=2,$AF$109,IF($C$13=3,$AG$109,1)))</f>
        <v>-755.56194</v>
      </c>
      <c r="CJ194" s="1002" t="n">
        <f aca="false">((CJ$183-$H$4)/1000)*$N$110*(($C$8/70)^$X$110)*IF($C$13=1,$AE$109,IF($C$13=2,$AF$109,IF($C$13=3,$AG$109,1)))</f>
        <v>-755.56194</v>
      </c>
      <c r="CK194" s="1002" t="n">
        <f aca="false">((CK$183-$H$4)/1000)*$N$110*(($C$8/70)^$X$110)*IF($C$13=1,$AE$109,IF($C$13=2,$AF$109,IF($C$13=3,$AG$109,1)))</f>
        <v>-755.56194</v>
      </c>
      <c r="CL194" s="1002" t="n">
        <f aca="false">((CL$183-$H$4)/1000)*$N$110*(($C$8/70)^$X$110)*IF($C$13=1,$AE$109,IF($C$13=2,$AF$109,IF($C$13=3,$AG$109,1)))</f>
        <v>-755.56194</v>
      </c>
      <c r="CM194" s="1002" t="n">
        <f aca="false">((CM$183-$H$4)/1000)*$N$110*(($C$8/70)^$X$110)*IF($C$13=1,$AE$109,IF($C$13=2,$AF$109,IF($C$13=3,$AG$109,1)))</f>
        <v>-755.56194</v>
      </c>
      <c r="CN194" s="1002" t="n">
        <f aca="false">((CN$183-$H$4)/1000)*$N$110*(($C$8/70)^$X$110)*IF($C$13=1,$AE$109,IF($C$13=2,$AF$109,IF($C$13=3,$AG$109,1)))</f>
        <v>-755.56194</v>
      </c>
      <c r="CO194" s="1002" t="n">
        <f aca="false">((CO$183-$H$4)/1000)*$N$110*(($C$8/70)^$X$110)*IF($C$13=1,$AE$109,IF($C$13=2,$AF$109,IF($C$13=3,$AG$109,1)))</f>
        <v>-755.56194</v>
      </c>
      <c r="CP194" s="1002" t="n">
        <f aca="false">((CP$183-$H$4)/1000)*$N$110*(($C$8/70)^$X$110)*IF($C$13=1,$AE$109,IF($C$13=2,$AF$109,IF($C$13=3,$AG$109,1)))</f>
        <v>-755.56194</v>
      </c>
      <c r="CQ194" s="1002" t="n">
        <f aca="false">((CQ$183-$H$4)/1000)*$N$110*(($C$8/70)^$X$110)*IF($C$13=1,$AE$109,IF($C$13=2,$AF$109,IF($C$13=3,$AG$109,1)))</f>
        <v>-755.56194</v>
      </c>
      <c r="CR194" s="1002" t="n">
        <f aca="false">((CR$183-$H$4)/1000)*$N$110*(($C$8/70)^$X$110)*IF($C$13=1,$AE$109,IF($C$13=2,$AF$109,IF($C$13=3,$AG$109,1)))</f>
        <v>-755.56194</v>
      </c>
      <c r="CS194" s="1002" t="n">
        <f aca="false">((CS$183-$H$4)/1000)*$N$110*(($C$8/70)^$X$110)*IF($C$13=1,$AE$109,IF($C$13=2,$AF$109,IF($C$13=3,$AG$109,1)))</f>
        <v>-755.56194</v>
      </c>
      <c r="CT194" s="1002" t="n">
        <f aca="false">((CT$183-$H$4)/1000)*$N$110*(($C$8/70)^$X$110)*IF($C$13=1,$AE$109,IF($C$13=2,$AF$109,IF($C$13=3,$AG$109,1)))</f>
        <v>-755.56194</v>
      </c>
      <c r="CU194" s="1002" t="n">
        <f aca="false">((CU$183-$H$4)/1000)*$N$110*(($C$8/70)^$X$110)*IF($C$13=1,$AE$109,IF($C$13=2,$AF$109,IF($C$13=3,$AG$109,1)))</f>
        <v>-755.56194</v>
      </c>
      <c r="CV194" s="1002" t="n">
        <f aca="false">((CV$183-$H$4)/1000)*$N$110*(($C$8/70)^$X$110)*IF($C$13=1,$AE$109,IF($C$13=2,$AF$109,IF($C$13=3,$AG$109,1)))</f>
        <v>-755.56194</v>
      </c>
      <c r="CW194" s="1002" t="n">
        <f aca="false">((CW$183-$H$4)/1000)*$N$110*(($C$8/70)^$X$110)*IF($C$13=1,$AE$109,IF($C$13=2,$AF$109,IF($C$13=3,$AG$109,1)))</f>
        <v>-755.56194</v>
      </c>
      <c r="CX194" s="1002" t="n">
        <f aca="false">((CX$183-$H$4)/1000)*$N$110*(($C$8/70)^$X$110)*IF($C$13=1,$AE$109,IF($C$13=2,$AF$109,IF($C$13=3,$AG$109,1)))</f>
        <v>-755.56194</v>
      </c>
      <c r="CY194" s="1002" t="n">
        <f aca="false">((CY$183-$H$4)/1000)*$N$110*(($C$8/70)^$X$110)*IF($C$13=1,$AE$109,IF($C$13=2,$AF$109,IF($C$13=3,$AG$109,1)))</f>
        <v>-755.56194</v>
      </c>
      <c r="CZ194" s="1002" t="n">
        <f aca="false">((CZ$183-$H$4)/1000)*$N$110*(($C$8/70)^$X$110)*IF($C$13=1,$AE$109,IF($C$13=2,$AF$109,IF($C$13=3,$AG$109,1)))</f>
        <v>-755.56194</v>
      </c>
      <c r="DA194" s="1002" t="n">
        <f aca="false">((DA$183-$H$4)/1000)*$N$110*(($C$8/70)^$X$110)*IF($C$13=1,$AE$109,IF($C$13=2,$AF$109,IF($C$13=3,$AG$109,1)))</f>
        <v>-755.56194</v>
      </c>
      <c r="DB194" s="1002" t="n">
        <f aca="false">((DB$183-$H$4)/1000)*$N$110*(($C$8/70)^$X$110)*IF($C$13=1,$AE$109,IF($C$13=2,$AF$109,IF($C$13=3,$AG$109,1)))</f>
        <v>-755.56194</v>
      </c>
      <c r="DC194" s="1002" t="n">
        <f aca="false">((DC$183-$H$4)/1000)*$N$110*(($C$8/70)^$X$110)*IF($C$13=1,$AE$109,IF($C$13=2,$AF$109,IF($C$13=3,$AG$109,1)))</f>
        <v>-755.56194</v>
      </c>
      <c r="DD194" s="1002" t="n">
        <f aca="false">((DD$183-$H$4)/1000)*$N$110*(($C$8/70)^$X$110)*IF($C$13=1,$AE$109,IF($C$13=2,$AF$109,IF($C$13=3,$AG$109,1)))</f>
        <v>-755.56194</v>
      </c>
      <c r="DE194" s="1002" t="n">
        <f aca="false">((DE$183-$H$4)/1000)*$N$110*(($C$8/70)^$X$110)*IF($C$13=1,$AE$109,IF($C$13=2,$AF$109,IF($C$13=3,$AG$109,1)))</f>
        <v>-755.56194</v>
      </c>
      <c r="DF194" s="1002" t="n">
        <f aca="false">((DF$183-$H$4)/1000)*$N$110*(($C$8/70)^$X$110)*IF($C$13=1,$AE$109,IF($C$13=2,$AF$109,IF($C$13=3,$AG$109,1)))</f>
        <v>-755.56194</v>
      </c>
    </row>
    <row r="195" customFormat="false" ht="15.75" hidden="true" customHeight="false" outlineLevel="0" collapsed="false">
      <c r="B195" s="820" t="s">
        <v>476</v>
      </c>
      <c r="C195" s="820"/>
      <c r="D195" s="1175"/>
      <c r="E195" s="1175"/>
      <c r="F195" s="1175"/>
      <c r="G195" s="1175"/>
      <c r="H195" s="767" t="n">
        <f aca="false">((H$183-$H$4)/1000)*$P$110*(($C$8/70)^$Z$110)*IF($C$13=1,$AE$109,IF($C$13=2,$AF$109,IF($C$13=3,$AG$109,1)))</f>
        <v>520.478412163237</v>
      </c>
      <c r="I195" s="767" t="n">
        <f aca="false">((I$183-$H$4)/1000)*$P$110*(($C$8/70)^$Z$110)*IF($C$13=1,$AE$109,IF($C$13=2,$AF$109,IF($C$13=3,$AG$109,1)))</f>
        <v>693.971216217649</v>
      </c>
      <c r="J195" s="767" t="n">
        <f aca="false">((J$183-$H$4)/1000)*$P$110*(($C$8/70)^$Z$110)*IF($C$13=1,$AE$109,IF($C$13=2,$AF$109,IF($C$13=3,$AG$109,1)))</f>
        <v>867.464020272061</v>
      </c>
      <c r="K195" s="767" t="n">
        <f aca="false">((K$183-$H$4)/1000)*$P$110*(($C$8/70)^$Z$110)*IF($C$13=1,$AE$109,IF($C$13=2,$AF$109,IF($C$13=3,$AG$109,1)))</f>
        <v>1040.95682432647</v>
      </c>
      <c r="L195" s="767" t="n">
        <f aca="false">((L$183-$H$4)/1000)*$P$110*(($C$8/70)^$Z$110)*IF($C$13=1,$AE$109,IF($C$13=2,$AF$109,IF($C$13=3,$AG$109,1)))</f>
        <v>1214.44962838089</v>
      </c>
      <c r="M195" s="767" t="n">
        <f aca="false">((M$183-$H$4)/1000)*$P$110*(($C$8/70)^$Z$110)*IF($C$13=1,$AE$109,IF($C$13=2,$AF$109,IF($C$13=3,$AG$109,1)))</f>
        <v>1387.9424324353</v>
      </c>
      <c r="N195" s="767" t="n">
        <f aca="false">((N$183-$H$4)/1000)*$P$110*(($C$8/70)^$Z$110)*IF($C$13=1,$AE$109,IF($C$13=2,$AF$109,IF($C$13=3,$AG$109,1)))</f>
        <v>1561.43523648971</v>
      </c>
      <c r="O195" s="767" t="n">
        <f aca="false">((O$183-$H$4)/1000)*$P$110*(($C$8/70)^$Z$110)*IF($C$13=1,$AE$109,IF($C$13=2,$AF$109,IF($C$13=3,$AG$109,1)))</f>
        <v>1734.92804054412</v>
      </c>
      <c r="P195" s="767" t="n">
        <f aca="false">((P$183-$H$4)/1000)*$P$110*(($C$8/70)^$Z$110)*IF($C$13=1,$AE$109,IF($C$13=2,$AF$109,IF($C$13=3,$AG$109,1)))</f>
        <v>1908.42084459853</v>
      </c>
      <c r="Q195" s="767" t="n">
        <f aca="false">((Q$183-$H$4)/1000)*$P$110*(($C$8/70)^$Z$110)*IF($C$13=1,$AE$109,IF($C$13=2,$AF$109,IF($C$13=3,$AG$109,1)))</f>
        <v>2081.91364865295</v>
      </c>
      <c r="R195" s="767" t="n">
        <f aca="false">((R$183-$H$4)/1000)*$P$110*(($C$8/70)^$Z$110)*IF($C$13=1,$AE$109,IF($C$13=2,$AF$109,IF($C$13=3,$AG$109,1)))</f>
        <v>2255.40645270736</v>
      </c>
      <c r="S195" s="767" t="n">
        <f aca="false">((S$183-$H$4)/1000)*$P$110*(($C$8/70)^$Z$110)*IF($C$13=1,$AE$109,IF($C$13=2,$AF$109,IF($C$13=3,$AG$109,1)))</f>
        <v>2428.89925676177</v>
      </c>
      <c r="T195" s="767" t="n">
        <f aca="false">((T$183-$H$4)/1000)*$P$110*(($C$8/70)^$Z$110)*IF($C$13=1,$AE$109,IF($C$13=2,$AF$109,IF($C$13=3,$AG$109,1)))</f>
        <v>2602.39206081618</v>
      </c>
      <c r="U195" s="767" t="n">
        <f aca="false">((U$183-$H$4)/1000)*$P$110*(($C$8/70)^$Z$110)*IF($C$13=1,$AE$109,IF($C$13=2,$AF$109,IF($C$13=3,$AG$109,1)))</f>
        <v>2775.8848648706</v>
      </c>
      <c r="V195" s="767" t="n">
        <f aca="false">((V$183-$H$4)/1000)*$P$110*(($C$8/70)^$Z$110)*IF($C$13=1,$AE$109,IF($C$13=2,$AF$109,IF($C$13=3,$AG$109,1)))</f>
        <v>2949.37766892501</v>
      </c>
      <c r="W195" s="767" t="n">
        <f aca="false">((W$183-$H$4)/1000)*$P$110*(($C$8/70)^$Z$110)*IF($C$13=1,$AE$109,IF($C$13=2,$AF$109,IF($C$13=3,$AG$109,1)))</f>
        <v>3122.87047297942</v>
      </c>
      <c r="X195" s="767" t="n">
        <f aca="false">((X$183-$H$4)/1000)*$P$110*(($C$8/70)^$Z$110)*IF($C$13=1,$AE$109,IF($C$13=2,$AF$109,IF($C$13=3,$AG$109,1)))</f>
        <v>3296.36327703383</v>
      </c>
      <c r="Y195" s="767" t="n">
        <f aca="false">((Y$183-$H$4)/1000)*$P$110*(($C$8/70)^$Z$110)*IF($C$13=1,$AE$109,IF($C$13=2,$AF$109,IF($C$13=3,$AG$109,1)))</f>
        <v>3469.85608108824</v>
      </c>
      <c r="Z195" s="767" t="n">
        <f aca="false">((Z$183-$H$4)/1000)*$P$110*(($C$8/70)^$Z$110)*IF($C$13=1,$AE$109,IF($C$13=2,$AF$109,IF($C$13=3,$AG$109,1)))</f>
        <v>3643.34888514266</v>
      </c>
      <c r="AA195" s="767" t="n">
        <f aca="false">((AA$183-$H$4)/1000)*$P$110*(($C$8/70)^$Z$110)*IF($C$13=1,$AE$109,IF($C$13=2,$AF$109,IF($C$13=3,$AG$109,1)))</f>
        <v>3816.84168919707</v>
      </c>
      <c r="AB195" s="767" t="n">
        <f aca="false">((AB$183-$H$4)/1000)*$P$110*(($C$8/70)^$Z$110)*IF($C$13=1,$AE$109,IF($C$13=2,$AF$109,IF($C$13=3,$AG$109,1)))</f>
        <v>3990.33449325148</v>
      </c>
      <c r="AC195" s="767" t="n">
        <f aca="false">((AC$183-$H$4)/1000)*$P$110*(($C$8/70)^$Z$110)*IF($C$13=1,$AE$109,IF($C$13=2,$AF$109,IF($C$13=3,$AG$109,1)))</f>
        <v>4163.82729730589</v>
      </c>
      <c r="AD195" s="767" t="n">
        <f aca="false">((AD$183-$H$4)/1000)*$P$110*(($C$8/70)^$Z$110)*IF($C$13=1,$AE$109,IF($C$13=2,$AF$109,IF($C$13=3,$AG$109,1)))</f>
        <v>4337.32010136031</v>
      </c>
      <c r="AE195" s="767" t="n">
        <f aca="false">((AE$183-$H$4)/1000)*$P$110*(($C$8/70)^$Z$110)*IF($C$13=1,$AE$109,IF($C$13=2,$AF$109,IF($C$13=3,$AG$109,1)))</f>
        <v>4510.81290541472</v>
      </c>
      <c r="AF195" s="767" t="n">
        <f aca="false">((AF$183-$H$4)/1000)*$P$110*(($C$8/70)^$Z$110)*IF($C$13=1,$AE$109,IF($C$13=2,$AF$109,IF($C$13=3,$AG$109,1)))</f>
        <v>4684.30570946913</v>
      </c>
      <c r="AG195" s="767" t="n">
        <f aca="false">((AG$183-$H$4)/1000)*$P$110*(($C$8/70)^$Z$110)*IF($C$13=1,$AE$109,IF($C$13=2,$AF$109,IF($C$13=3,$AG$109,1)))</f>
        <v>4857.79851352354</v>
      </c>
      <c r="AH195" s="767" t="n">
        <f aca="false">((AH$183-$H$4)/1000)*$P$110*(($C$8/70)^$Z$110)*IF($C$13=1,$AE$109,IF($C$13=2,$AF$109,IF($C$13=3,$AG$109,1)))</f>
        <v>5031.29131757795</v>
      </c>
      <c r="AI195" s="767" t="n">
        <f aca="false">((AI$183-$H$4)/1000)*$P$110*(($C$8/70)^$Z$110)*IF($C$13=1,$AE$109,IF($C$13=2,$AF$109,IF($C$13=3,$AG$109,1)))</f>
        <v>5204.78412163237</v>
      </c>
      <c r="AJ195" s="767" t="n">
        <f aca="false">((AJ$183-$H$4)/1000)*$P$110*(($C$8/70)^$Z$110)*IF($C$13=1,$AE$109,IF($C$13=2,$AF$109,IF($C$13=3,$AG$109,1)))</f>
        <v>5378.27692568678</v>
      </c>
      <c r="AK195" s="767" t="n">
        <f aca="false">((AK$183-$H$4)/1000)*$P$110*(($C$8/70)^$Z$110)*IF($C$13=1,$AE$109,IF($C$13=2,$AF$109,IF($C$13=3,$AG$109,1)))</f>
        <v>5551.76972974119</v>
      </c>
      <c r="AL195" s="767" t="n">
        <f aca="false">((AL$183-$H$4)/1000)*$P$110*(($C$8/70)^$Z$110)*IF($C$13=1,$AE$109,IF($C$13=2,$AF$109,IF($C$13=3,$AG$109,1)))</f>
        <v>5725.2625337956</v>
      </c>
      <c r="AM195" s="767" t="n">
        <f aca="false">((AM$183-$H$4)/1000)*$P$110*(($C$8/70)^$Z$110)*IF($C$13=1,$AE$109,IF($C$13=2,$AF$109,IF($C$13=3,$AG$109,1)))</f>
        <v>5898.75533785002</v>
      </c>
      <c r="AN195" s="767" t="n">
        <f aca="false">((AN$183-$H$4)/1000)*$P$110*(($C$8/70)^$Z$110)*IF($C$13=1,$AE$109,IF($C$13=2,$AF$109,IF($C$13=3,$AG$109,1)))</f>
        <v>6072.24814190443</v>
      </c>
      <c r="AO195" s="767" t="n">
        <f aca="false">((AO$183-$H$4)/1000)*$P$110*(($C$8/70)^$Z$110)*IF($C$13=1,$AE$109,IF($C$13=2,$AF$109,IF($C$13=3,$AG$109,1)))</f>
        <v>6245.74094595884</v>
      </c>
      <c r="AP195" s="767" t="n">
        <f aca="false">((AP$183-$H$4)/1000)*$P$110*(($C$8/70)^$Z$110)*IF($C$13=1,$AE$109,IF($C$13=2,$AF$109,IF($C$13=3,$AG$109,1)))</f>
        <v>6419.23375001325</v>
      </c>
      <c r="AQ195" s="767" t="n">
        <f aca="false">((AQ$183-$H$4)/1000)*$P$110*(($C$8/70)^$Z$110)*IF($C$13=1,$AE$109,IF($C$13=2,$AF$109,IF($C$13=3,$AG$109,1)))</f>
        <v>6592.72655406766</v>
      </c>
      <c r="AR195" s="767" t="n">
        <f aca="false">((AR$183-$H$4)/1000)*$P$110*(($C$8/70)^$Z$110)*IF($C$13=1,$AE$109,IF($C$13=2,$AF$109,IF($C$13=3,$AG$109,1)))</f>
        <v>6766.21935812208</v>
      </c>
      <c r="AS195" s="767" t="n">
        <f aca="false">((AS$183-$H$4)/1000)*$P$110*(($C$8/70)^$Z$110)*IF($C$13=1,$AE$109,IF($C$13=2,$AF$109,IF($C$13=3,$AG$109,1)))</f>
        <v>6939.71216217649</v>
      </c>
      <c r="AT195" s="767" t="n">
        <f aca="false">((AT$183-$H$4)/1000)*$P$110*(($C$8/70)^$Z$110)*IF($C$13=1,$AE$109,IF($C$13=2,$AF$109,IF($C$13=3,$AG$109,1)))</f>
        <v>7113.2049662309</v>
      </c>
      <c r="AU195" s="767" t="n">
        <f aca="false">((AU$183-$H$4)/1000)*$P$110*(($C$8/70)^$Z$110)*IF($C$13=1,$AE$109,IF($C$13=2,$AF$109,IF($C$13=3,$AG$109,1)))</f>
        <v>7286.69777028531</v>
      </c>
      <c r="AV195" s="767" t="n">
        <f aca="false">((AV$183-$H$4)/1000)*$P$110*(($C$8/70)^$Z$110)*IF($C$13=1,$AE$109,IF($C$13=2,$AF$109,IF($C$13=3,$AG$109,1)))</f>
        <v>7460.19057433973</v>
      </c>
      <c r="AW195" s="767" t="n">
        <f aca="false">((AW$183-$H$4)/1000)*$P$110*(($C$8/70)^$Z$110)*IF($C$13=1,$AE$109,IF($C$13=2,$AF$109,IF($C$13=3,$AG$109,1)))</f>
        <v>7633.68337839414</v>
      </c>
      <c r="AX195" s="767" t="n">
        <f aca="false">((AX$183-$H$4)/1000)*$P$110*(($C$8/70)^$Z$110)*IF($C$13=1,$AE$109,IF($C$13=2,$AF$109,IF($C$13=3,$AG$109,1)))</f>
        <v>7807.17618244855</v>
      </c>
      <c r="AY195" s="767" t="n">
        <f aca="false">((AY$183-$H$4)/1000)*$P$110*(($C$8/70)^$Z$110)*IF($C$13=1,$AE$109,IF($C$13=2,$AF$109,IF($C$13=3,$AG$109,1)))</f>
        <v>7980.66898650296</v>
      </c>
      <c r="AZ195" s="767" t="n">
        <f aca="false">((AZ$183-$H$4)/1000)*$P$110*(($C$8/70)^$Z$110)*IF($C$13=1,$AE$109,IF($C$13=2,$AF$109,IF($C$13=3,$AG$109,1)))</f>
        <v>8154.16179055737</v>
      </c>
      <c r="BA195" s="767" t="n">
        <f aca="false">((BA$183-$H$4)/1000)*$P$110*(($C$8/70)^$Z$110)*IF($C$13=1,$AE$109,IF($C$13=2,$AF$109,IF($C$13=3,$AG$109,1)))</f>
        <v>8327.65459461179</v>
      </c>
      <c r="BB195" s="767" t="n">
        <f aca="false">((BB$183-$H$4)/1000)*$P$110*(($C$8/70)^$Z$110)*IF($C$13=1,$AE$109,IF($C$13=2,$AF$109,IF($C$13=3,$AG$109,1)))</f>
        <v>8501.1473986662</v>
      </c>
      <c r="BC195" s="767" t="n">
        <f aca="false">((BC$183-$H$4)/1000)*$P$110*(($C$8/70)^$Z$110)*IF($C$13=1,$AE$109,IF($C$13=2,$AF$109,IF($C$13=3,$AG$109,1)))</f>
        <v>8674.64020272061</v>
      </c>
      <c r="BD195" s="767" t="n">
        <f aca="false">((BD$183-$H$4)/1000)*$P$110*(($C$8/70)^$Z$110)*IF($C$13=1,$AE$109,IF($C$13=2,$AF$109,IF($C$13=3,$AG$109,1)))</f>
        <v>8848.13300677502</v>
      </c>
      <c r="BE195" s="767" t="n">
        <f aca="false">((BE$183-$H$4)/1000)*$P$110*(($C$8/70)^$Z$110)*IF($C$13=1,$AE$109,IF($C$13=2,$AF$109,IF($C$13=3,$AG$109,1)))</f>
        <v>9021.62581082944</v>
      </c>
      <c r="BF195" s="767" t="n">
        <f aca="false">((BF$183-$H$4)/1000)*$P$110*(($C$8/70)^$Z$110)*IF($C$13=1,$AE$109,IF($C$13=2,$AF$109,IF($C$13=3,$AG$109,1)))</f>
        <v>9195.11861488385</v>
      </c>
      <c r="BG195" s="1002" t="n">
        <f aca="false">((BG$183-$H$4)/1000)*$P$110*(($C$8/70)^$Z$110)*IF($C$13=1,$AE$109,IF($C$13=2,$AF$109,IF($C$13=3,$AG$109,1)))</f>
        <v>-1214.44962838089</v>
      </c>
      <c r="BH195" s="1002" t="n">
        <f aca="false">((BH$183-$H$4)/1000)*$P$110*(($C$8/70)^$Z$110)*IF($C$13=1,$AE$109,IF($C$13=2,$AF$109,IF($C$13=3,$AG$109,1)))</f>
        <v>-1214.44962838089</v>
      </c>
      <c r="BI195" s="1002" t="n">
        <f aca="false">((BI$183-$H$4)/1000)*$P$110*(($C$8/70)^$Z$110)*IF($C$13=1,$AE$109,IF($C$13=2,$AF$109,IF($C$13=3,$AG$109,1)))</f>
        <v>-1214.44962838089</v>
      </c>
      <c r="BJ195" s="1002" t="n">
        <f aca="false">((BJ$183-$H$4)/1000)*$P$110*(($C$8/70)^$Z$110)*IF($C$13=1,$AE$109,IF($C$13=2,$AF$109,IF($C$13=3,$AG$109,1)))</f>
        <v>-1214.44962838089</v>
      </c>
      <c r="BK195" s="1002" t="n">
        <f aca="false">((BK$183-$H$4)/1000)*$P$110*(($C$8/70)^$Z$110)*IF($C$13=1,$AE$109,IF($C$13=2,$AF$109,IF($C$13=3,$AG$109,1)))</f>
        <v>-1214.44962838089</v>
      </c>
      <c r="BL195" s="1002" t="n">
        <f aca="false">((BL$183-$H$4)/1000)*$P$110*(($C$8/70)^$Z$110)*IF($C$13=1,$AE$109,IF($C$13=2,$AF$109,IF($C$13=3,$AG$109,1)))</f>
        <v>-1214.44962838089</v>
      </c>
      <c r="BM195" s="1002" t="n">
        <f aca="false">((BM$183-$H$4)/1000)*$P$110*(($C$8/70)^$Z$110)*IF($C$13=1,$AE$109,IF($C$13=2,$AF$109,IF($C$13=3,$AG$109,1)))</f>
        <v>-1214.44962838089</v>
      </c>
      <c r="BN195" s="1002" t="n">
        <f aca="false">((BN$183-$H$4)/1000)*$P$110*(($C$8/70)^$Z$110)*IF($C$13=1,$AE$109,IF($C$13=2,$AF$109,IF($C$13=3,$AG$109,1)))</f>
        <v>-1214.44962838089</v>
      </c>
      <c r="BO195" s="1002" t="n">
        <f aca="false">((BO$183-$H$4)/1000)*$P$110*(($C$8/70)^$Z$110)*IF($C$13=1,$AE$109,IF($C$13=2,$AF$109,IF($C$13=3,$AG$109,1)))</f>
        <v>-1214.44962838089</v>
      </c>
      <c r="BP195" s="1002" t="n">
        <f aca="false">((BP$183-$H$4)/1000)*$P$110*(($C$8/70)^$Z$110)*IF($C$13=1,$AE$109,IF($C$13=2,$AF$109,IF($C$13=3,$AG$109,1)))</f>
        <v>-1214.44962838089</v>
      </c>
      <c r="BQ195" s="1002" t="n">
        <f aca="false">((BQ$183-$H$4)/1000)*$P$110*(($C$8/70)^$Z$110)*IF($C$13=1,$AE$109,IF($C$13=2,$AF$109,IF($C$13=3,$AG$109,1)))</f>
        <v>-1214.44962838089</v>
      </c>
      <c r="BR195" s="1002" t="n">
        <f aca="false">((BR$183-$H$4)/1000)*$P$110*(($C$8/70)^$Z$110)*IF($C$13=1,$AE$109,IF($C$13=2,$AF$109,IF($C$13=3,$AG$109,1)))</f>
        <v>-1214.44962838089</v>
      </c>
      <c r="BS195" s="1002" t="n">
        <f aca="false">((BS$183-$H$4)/1000)*$P$110*(($C$8/70)^$Z$110)*IF($C$13=1,$AE$109,IF($C$13=2,$AF$109,IF($C$13=3,$AG$109,1)))</f>
        <v>-1214.44962838089</v>
      </c>
      <c r="BT195" s="1002" t="n">
        <f aca="false">((BT$183-$H$4)/1000)*$P$110*(($C$8/70)^$Z$110)*IF($C$13=1,$AE$109,IF($C$13=2,$AF$109,IF($C$13=3,$AG$109,1)))</f>
        <v>-1214.44962838089</v>
      </c>
      <c r="BU195" s="1002" t="n">
        <f aca="false">((BU$183-$H$4)/1000)*$P$110*(($C$8/70)^$Z$110)*IF($C$13=1,$AE$109,IF($C$13=2,$AF$109,IF($C$13=3,$AG$109,1)))</f>
        <v>-1214.44962838089</v>
      </c>
      <c r="BV195" s="1002" t="n">
        <f aca="false">((BV$183-$H$4)/1000)*$P$110*(($C$8/70)^$Z$110)*IF($C$13=1,$AE$109,IF($C$13=2,$AF$109,IF($C$13=3,$AG$109,1)))</f>
        <v>-1214.44962838089</v>
      </c>
      <c r="BW195" s="1002" t="n">
        <f aca="false">((BW$183-$H$4)/1000)*$P$110*(($C$8/70)^$Z$110)*IF($C$13=1,$AE$109,IF($C$13=2,$AF$109,IF($C$13=3,$AG$109,1)))</f>
        <v>-1214.44962838089</v>
      </c>
      <c r="BX195" s="1002" t="n">
        <f aca="false">((BX$183-$H$4)/1000)*$P$110*(($C$8/70)^$Z$110)*IF($C$13=1,$AE$109,IF($C$13=2,$AF$109,IF($C$13=3,$AG$109,1)))</f>
        <v>-1214.44962838089</v>
      </c>
      <c r="BY195" s="1002" t="n">
        <f aca="false">((BY$183-$H$4)/1000)*$P$110*(($C$8/70)^$Z$110)*IF($C$13=1,$AE$109,IF($C$13=2,$AF$109,IF($C$13=3,$AG$109,1)))</f>
        <v>-1214.44962838089</v>
      </c>
      <c r="BZ195" s="1002" t="n">
        <f aca="false">((BZ$183-$H$4)/1000)*$P$110*(($C$8/70)^$Z$110)*IF($C$13=1,$AE$109,IF($C$13=2,$AF$109,IF($C$13=3,$AG$109,1)))</f>
        <v>-1214.44962838089</v>
      </c>
      <c r="CA195" s="1002" t="n">
        <f aca="false">((CA$183-$H$4)/1000)*$P$110*(($C$8/70)^$Z$110)*IF($C$13=1,$AE$109,IF($C$13=2,$AF$109,IF($C$13=3,$AG$109,1)))</f>
        <v>-1214.44962838089</v>
      </c>
      <c r="CB195" s="1002" t="n">
        <f aca="false">((CB$183-$H$4)/1000)*$P$110*(($C$8/70)^$Z$110)*IF($C$13=1,$AE$109,IF($C$13=2,$AF$109,IF($C$13=3,$AG$109,1)))</f>
        <v>-1214.44962838089</v>
      </c>
      <c r="CC195" s="1002" t="n">
        <f aca="false">((CC$183-$H$4)/1000)*$P$110*(($C$8/70)^$Z$110)*IF($C$13=1,$AE$109,IF($C$13=2,$AF$109,IF($C$13=3,$AG$109,1)))</f>
        <v>-1214.44962838089</v>
      </c>
      <c r="CD195" s="1002" t="n">
        <f aca="false">((CD$183-$H$4)/1000)*$P$110*(($C$8/70)^$Z$110)*IF($C$13=1,$AE$109,IF($C$13=2,$AF$109,IF($C$13=3,$AG$109,1)))</f>
        <v>-1214.44962838089</v>
      </c>
      <c r="CE195" s="1002" t="n">
        <f aca="false">((CE$183-$H$4)/1000)*$P$110*(($C$8/70)^$Z$110)*IF($C$13=1,$AE$109,IF($C$13=2,$AF$109,IF($C$13=3,$AG$109,1)))</f>
        <v>-1214.44962838089</v>
      </c>
      <c r="CF195" s="1002" t="n">
        <f aca="false">((CF$183-$H$4)/1000)*$P$110*(($C$8/70)^$Z$110)*IF($C$13=1,$AE$109,IF($C$13=2,$AF$109,IF($C$13=3,$AG$109,1)))</f>
        <v>-1214.44962838089</v>
      </c>
      <c r="CG195" s="1002" t="n">
        <f aca="false">((CG$183-$H$4)/1000)*$P$110*(($C$8/70)^$Z$110)*IF($C$13=1,$AE$109,IF($C$13=2,$AF$109,IF($C$13=3,$AG$109,1)))</f>
        <v>-1214.44962838089</v>
      </c>
      <c r="CH195" s="1002" t="n">
        <f aca="false">((CH$183-$H$4)/1000)*$P$110*(($C$8/70)^$Z$110)*IF($C$13=1,$AE$109,IF($C$13=2,$AF$109,IF($C$13=3,$AG$109,1)))</f>
        <v>-1214.44962838089</v>
      </c>
      <c r="CI195" s="1002" t="n">
        <f aca="false">((CI$183-$H$4)/1000)*$P$110*(($C$8/70)^$Z$110)*IF($C$13=1,$AE$109,IF($C$13=2,$AF$109,IF($C$13=3,$AG$109,1)))</f>
        <v>-1214.44962838089</v>
      </c>
      <c r="CJ195" s="1002" t="n">
        <f aca="false">((CJ$183-$H$4)/1000)*$P$110*(($C$8/70)^$Z$110)*IF($C$13=1,$AE$109,IF($C$13=2,$AF$109,IF($C$13=3,$AG$109,1)))</f>
        <v>-1214.44962838089</v>
      </c>
      <c r="CK195" s="1002" t="n">
        <f aca="false">((CK$183-$H$4)/1000)*$P$110*(($C$8/70)^$Z$110)*IF($C$13=1,$AE$109,IF($C$13=2,$AF$109,IF($C$13=3,$AG$109,1)))</f>
        <v>-1214.44962838089</v>
      </c>
      <c r="CL195" s="1002" t="n">
        <f aca="false">((CL$183-$H$4)/1000)*$P$110*(($C$8/70)^$Z$110)*IF($C$13=1,$AE$109,IF($C$13=2,$AF$109,IF($C$13=3,$AG$109,1)))</f>
        <v>-1214.44962838089</v>
      </c>
      <c r="CM195" s="1002" t="n">
        <f aca="false">((CM$183-$H$4)/1000)*$P$110*(($C$8/70)^$Z$110)*IF($C$13=1,$AE$109,IF($C$13=2,$AF$109,IF($C$13=3,$AG$109,1)))</f>
        <v>-1214.44962838089</v>
      </c>
      <c r="CN195" s="1002" t="n">
        <f aca="false">((CN$183-$H$4)/1000)*$P$110*(($C$8/70)^$Z$110)*IF($C$13=1,$AE$109,IF($C$13=2,$AF$109,IF($C$13=3,$AG$109,1)))</f>
        <v>-1214.44962838089</v>
      </c>
      <c r="CO195" s="1002" t="n">
        <f aca="false">((CO$183-$H$4)/1000)*$P$110*(($C$8/70)^$Z$110)*IF($C$13=1,$AE$109,IF($C$13=2,$AF$109,IF($C$13=3,$AG$109,1)))</f>
        <v>-1214.44962838089</v>
      </c>
      <c r="CP195" s="1002" t="n">
        <f aca="false">((CP$183-$H$4)/1000)*$P$110*(($C$8/70)^$Z$110)*IF($C$13=1,$AE$109,IF($C$13=2,$AF$109,IF($C$13=3,$AG$109,1)))</f>
        <v>-1214.44962838089</v>
      </c>
      <c r="CQ195" s="1002" t="n">
        <f aca="false">((CQ$183-$H$4)/1000)*$P$110*(($C$8/70)^$Z$110)*IF($C$13=1,$AE$109,IF($C$13=2,$AF$109,IF($C$13=3,$AG$109,1)))</f>
        <v>-1214.44962838089</v>
      </c>
      <c r="CR195" s="1002" t="n">
        <f aca="false">((CR$183-$H$4)/1000)*$P$110*(($C$8/70)^$Z$110)*IF($C$13=1,$AE$109,IF($C$13=2,$AF$109,IF($C$13=3,$AG$109,1)))</f>
        <v>-1214.44962838089</v>
      </c>
      <c r="CS195" s="1002" t="n">
        <f aca="false">((CS$183-$H$4)/1000)*$P$110*(($C$8/70)^$Z$110)*IF($C$13=1,$AE$109,IF($C$13=2,$AF$109,IF($C$13=3,$AG$109,1)))</f>
        <v>-1214.44962838089</v>
      </c>
      <c r="CT195" s="1002" t="n">
        <f aca="false">((CT$183-$H$4)/1000)*$P$110*(($C$8/70)^$Z$110)*IF($C$13=1,$AE$109,IF($C$13=2,$AF$109,IF($C$13=3,$AG$109,1)))</f>
        <v>-1214.44962838089</v>
      </c>
      <c r="CU195" s="1002" t="n">
        <f aca="false">((CU$183-$H$4)/1000)*$P$110*(($C$8/70)^$Z$110)*IF($C$13=1,$AE$109,IF($C$13=2,$AF$109,IF($C$13=3,$AG$109,1)))</f>
        <v>-1214.44962838089</v>
      </c>
      <c r="CV195" s="1002" t="n">
        <f aca="false">((CV$183-$H$4)/1000)*$P$110*(($C$8/70)^$Z$110)*IF($C$13=1,$AE$109,IF($C$13=2,$AF$109,IF($C$13=3,$AG$109,1)))</f>
        <v>-1214.44962838089</v>
      </c>
      <c r="CW195" s="1002" t="n">
        <f aca="false">((CW$183-$H$4)/1000)*$P$110*(($C$8/70)^$Z$110)*IF($C$13=1,$AE$109,IF($C$13=2,$AF$109,IF($C$13=3,$AG$109,1)))</f>
        <v>-1214.44962838089</v>
      </c>
      <c r="CX195" s="1002" t="n">
        <f aca="false">((CX$183-$H$4)/1000)*$P$110*(($C$8/70)^$Z$110)*IF($C$13=1,$AE$109,IF($C$13=2,$AF$109,IF($C$13=3,$AG$109,1)))</f>
        <v>-1214.44962838089</v>
      </c>
      <c r="CY195" s="1002" t="n">
        <f aca="false">((CY$183-$H$4)/1000)*$P$110*(($C$8/70)^$Z$110)*IF($C$13=1,$AE$109,IF($C$13=2,$AF$109,IF($C$13=3,$AG$109,1)))</f>
        <v>-1214.44962838089</v>
      </c>
      <c r="CZ195" s="1002" t="n">
        <f aca="false">((CZ$183-$H$4)/1000)*$P$110*(($C$8/70)^$Z$110)*IF($C$13=1,$AE$109,IF($C$13=2,$AF$109,IF($C$13=3,$AG$109,1)))</f>
        <v>-1214.44962838089</v>
      </c>
      <c r="DA195" s="1002" t="n">
        <f aca="false">((DA$183-$H$4)/1000)*$P$110*(($C$8/70)^$Z$110)*IF($C$13=1,$AE$109,IF($C$13=2,$AF$109,IF($C$13=3,$AG$109,1)))</f>
        <v>-1214.44962838089</v>
      </c>
      <c r="DB195" s="1002" t="n">
        <f aca="false">((DB$183-$H$4)/1000)*$P$110*(($C$8/70)^$Z$110)*IF($C$13=1,$AE$109,IF($C$13=2,$AF$109,IF($C$13=3,$AG$109,1)))</f>
        <v>-1214.44962838089</v>
      </c>
      <c r="DC195" s="1002" t="n">
        <f aca="false">((DC$183-$H$4)/1000)*$P$110*(($C$8/70)^$Z$110)*IF($C$13=1,$AE$109,IF($C$13=2,$AF$109,IF($C$13=3,$AG$109,1)))</f>
        <v>-1214.44962838089</v>
      </c>
      <c r="DD195" s="1002" t="n">
        <f aca="false">((DD$183-$H$4)/1000)*$P$110*(($C$8/70)^$Z$110)*IF($C$13=1,$AE$109,IF($C$13=2,$AF$109,IF($C$13=3,$AG$109,1)))</f>
        <v>-1214.44962838089</v>
      </c>
      <c r="DE195" s="1002" t="n">
        <f aca="false">((DE$183-$H$4)/1000)*$P$110*(($C$8/70)^$Z$110)*IF($C$13=1,$AE$109,IF($C$13=2,$AF$109,IF($C$13=3,$AG$109,1)))</f>
        <v>-1214.44962838089</v>
      </c>
      <c r="DF195" s="1002" t="n">
        <f aca="false">((DF$183-$H$4)/1000)*$P$110*(($C$8/70)^$Z$110)*IF($C$13=1,$AE$109,IF($C$13=2,$AF$109,IF($C$13=3,$AG$109,1)))</f>
        <v>-1214.44962838089</v>
      </c>
    </row>
    <row r="196" customFormat="false" ht="15" hidden="true" customHeight="false" outlineLevel="0" collapsed="false">
      <c r="B196" s="811" t="s">
        <v>477</v>
      </c>
      <c r="C196" s="811"/>
      <c r="D196" s="1176"/>
      <c r="E196" s="1176"/>
      <c r="F196" s="1176"/>
      <c r="G196" s="1176"/>
      <c r="H196" s="1002" t="n">
        <f aca="false">((H$183-$H$4)/1000)*$K$111*(($C$8/70)^$U$111)*IF($C$13=1,$AE$111,IF($C$13=2,$AF$111,IF($C$13=3,$AG$111,1)))</f>
        <v>209.56986</v>
      </c>
      <c r="I196" s="1002" t="n">
        <f aca="false">((I$183-$H$4)/1000)*$K$111*(($C$8/70)^$U$111)*IF($C$13=1,$AE$111,IF($C$13=2,$AF$111,IF($C$13=3,$AG$111,1)))</f>
        <v>279.42648</v>
      </c>
      <c r="J196" s="1002" t="n">
        <f aca="false">((J$183-$H$4)/1000)*$K$111*(($C$8/70)^$U$111)*IF($C$13=1,$AE$111,IF($C$13=2,$AF$111,IF($C$13=3,$AG$111,1)))</f>
        <v>349.2831</v>
      </c>
      <c r="K196" s="1002" t="n">
        <f aca="false">((K$183-$H$4)/1000)*$K$111*(($C$8/70)^$U$111)*IF($C$13=1,$AE$111,IF($C$13=2,$AF$111,IF($C$13=3,$AG$111,1)))</f>
        <v>419.13972</v>
      </c>
      <c r="L196" s="1002" t="n">
        <f aca="false">((L$183-$H$4)/1000)*$K$111*(($C$8/70)^$U$111)*IF($C$13=1,$AE$111,IF($C$13=2,$AF$111,IF($C$13=3,$AG$111,1)))</f>
        <v>488.99634</v>
      </c>
      <c r="M196" s="1002" t="n">
        <f aca="false">((M$183-$H$4)/1000)*$K$111*(($C$8/70)^$U$111)*IF($C$13=1,$AE$111,IF($C$13=2,$AF$111,IF($C$13=3,$AG$111,1)))</f>
        <v>558.85296</v>
      </c>
      <c r="N196" s="1002" t="n">
        <f aca="false">((N$183-$H$4)/1000)*$K$111*(($C$8/70)^$U$111)*IF($C$13=1,$AE$111,IF($C$13=2,$AF$111,IF($C$13=3,$AG$111,1)))</f>
        <v>628.70958</v>
      </c>
      <c r="O196" s="1002" t="n">
        <f aca="false">((O$183-$H$4)/1000)*$K$111*(($C$8/70)^$U$111)*IF($C$13=1,$AE$111,IF($C$13=2,$AF$111,IF($C$13=3,$AG$111,1)))</f>
        <v>698.5662</v>
      </c>
      <c r="P196" s="1002" t="n">
        <f aca="false">((P$183-$H$4)/1000)*$K$111*(($C$8/70)^$U$111)*IF($C$13=1,$AE$111,IF($C$13=2,$AF$111,IF($C$13=3,$AG$111,1)))</f>
        <v>768.42282</v>
      </c>
      <c r="Q196" s="1002" t="n">
        <f aca="false">((Q$183-$H$4)/1000)*$K$111*(($C$8/70)^$U$111)*IF($C$13=1,$AE$111,IF($C$13=2,$AF$111,IF($C$13=3,$AG$111,1)))</f>
        <v>838.27944</v>
      </c>
      <c r="R196" s="1002" t="n">
        <f aca="false">((R$183-$H$4)/1000)*$K$111*(($C$8/70)^$U$111)*IF($C$13=1,$AE$111,IF($C$13=2,$AF$111,IF($C$13=3,$AG$111,1)))</f>
        <v>908.13606</v>
      </c>
      <c r="S196" s="1002" t="n">
        <f aca="false">((S$183-$H$4)/1000)*$K$111*(($C$8/70)^$U$111)*IF($C$13=1,$AE$111,IF($C$13=2,$AF$111,IF($C$13=3,$AG$111,1)))</f>
        <v>977.99268</v>
      </c>
      <c r="T196" s="1002" t="n">
        <f aca="false">((T$183-$H$4)/1000)*$K$111*(($C$8/70)^$U$111)*IF($C$13=1,$AE$111,IF($C$13=2,$AF$111,IF($C$13=3,$AG$111,1)))</f>
        <v>1047.8493</v>
      </c>
      <c r="U196" s="1002" t="n">
        <f aca="false">((U$183-$H$4)/1000)*$K$111*(($C$8/70)^$U$111)*IF($C$13=1,$AE$111,IF($C$13=2,$AF$111,IF($C$13=3,$AG$111,1)))</f>
        <v>1117.70592</v>
      </c>
      <c r="V196" s="1002" t="n">
        <f aca="false">((V$183-$H$4)/1000)*$K$111*(($C$8/70)^$U$111)*IF($C$13=1,$AE$111,IF($C$13=2,$AF$111,IF($C$13=3,$AG$111,1)))</f>
        <v>1187.56254</v>
      </c>
      <c r="W196" s="1002" t="n">
        <f aca="false">((W$183-$H$4)/1000)*$K$111*(($C$8/70)^$U$111)*IF($C$13=1,$AE$111,IF($C$13=2,$AF$111,IF($C$13=3,$AG$111,1)))</f>
        <v>1257.41916</v>
      </c>
      <c r="X196" s="1002" t="n">
        <f aca="false">((X$183-$H$4)/1000)*$K$111*(($C$8/70)^$U$111)*IF($C$13=1,$AE$111,IF($C$13=2,$AF$111,IF($C$13=3,$AG$111,1)))</f>
        <v>1327.27578</v>
      </c>
      <c r="Y196" s="1002" t="n">
        <f aca="false">((Y$183-$H$4)/1000)*$K$111*(($C$8/70)^$U$111)*IF($C$13=1,$AE$111,IF($C$13=2,$AF$111,IF($C$13=3,$AG$111,1)))</f>
        <v>1397.1324</v>
      </c>
      <c r="Z196" s="1002" t="n">
        <f aca="false">((Z$183-$H$4)/1000)*$K$111*(($C$8/70)^$U$111)*IF($C$13=1,$AE$111,IF($C$13=2,$AF$111,IF($C$13=3,$AG$111,1)))</f>
        <v>1466.98902</v>
      </c>
      <c r="AA196" s="1002" t="n">
        <f aca="false">((AA$183-$H$4)/1000)*$K$111*(($C$8/70)^$U$111)*IF($C$13=1,$AE$111,IF($C$13=2,$AF$111,IF($C$13=3,$AG$111,1)))</f>
        <v>1536.84564</v>
      </c>
      <c r="AB196" s="1002" t="n">
        <f aca="false">((AB$183-$H$4)/1000)*$K$111*(($C$8/70)^$U$111)*IF($C$13=1,$AE$111,IF($C$13=2,$AF$111,IF($C$13=3,$AG$111,1)))</f>
        <v>1606.70226</v>
      </c>
      <c r="AC196" s="1002" t="n">
        <f aca="false">((AC$183-$H$4)/1000)*$K$111*(($C$8/70)^$U$111)*IF($C$13=1,$AE$111,IF($C$13=2,$AF$111,IF($C$13=3,$AG$111,1)))</f>
        <v>1676.55888</v>
      </c>
      <c r="AD196" s="1002" t="n">
        <f aca="false">((AD$183-$H$4)/1000)*$K$111*(($C$8/70)^$U$111)*IF($C$13=1,$AE$111,IF($C$13=2,$AF$111,IF($C$13=3,$AG$111,1)))</f>
        <v>1746.4155</v>
      </c>
      <c r="AE196" s="1002" t="n">
        <f aca="false">((AE$183-$H$4)/1000)*$K$111*(($C$8/70)^$U$111)*IF($C$13=1,$AE$111,IF($C$13=2,$AF$111,IF($C$13=3,$AG$111,1)))</f>
        <v>1816.27212</v>
      </c>
      <c r="AF196" s="1002" t="n">
        <f aca="false">((AF$183-$H$4)/1000)*$K$111*(($C$8/70)^$U$111)*IF($C$13=1,$AE$111,IF($C$13=2,$AF$111,IF($C$13=3,$AG$111,1)))</f>
        <v>1886.12874</v>
      </c>
      <c r="AG196" s="1002" t="n">
        <f aca="false">((AG$183-$H$4)/1000)*$K$111*(($C$8/70)^$U$111)*IF($C$13=1,$AE$111,IF($C$13=2,$AF$111,IF($C$13=3,$AG$111,1)))</f>
        <v>1955.98536</v>
      </c>
      <c r="AH196" s="1002" t="n">
        <f aca="false">((AH$183-$H$4)/1000)*$K$111*(($C$8/70)^$U$111)*IF($C$13=1,$AE$111,IF($C$13=2,$AF$111,IF($C$13=3,$AG$111,1)))</f>
        <v>2025.84198</v>
      </c>
      <c r="AI196" s="1002" t="n">
        <f aca="false">((AI$183-$H$4)/1000)*$K$111*(($C$8/70)^$U$111)*IF($C$13=1,$AE$111,IF($C$13=2,$AF$111,IF($C$13=3,$AG$111,1)))</f>
        <v>2095.6986</v>
      </c>
      <c r="AJ196" s="1002" t="n">
        <f aca="false">((AJ$183-$H$4)/1000)*$K$111*(($C$8/70)^$U$111)*IF($C$13=1,$AE$111,IF($C$13=2,$AF$111,IF($C$13=3,$AG$111,1)))</f>
        <v>2165.55522</v>
      </c>
      <c r="AK196" s="1002" t="n">
        <f aca="false">((AK$183-$H$4)/1000)*$K$111*(($C$8/70)^$U$111)*IF($C$13=1,$AE$111,IF($C$13=2,$AF$111,IF($C$13=3,$AG$111,1)))</f>
        <v>2235.41184</v>
      </c>
      <c r="AL196" s="1002" t="n">
        <f aca="false">((AL$183-$H$4)/1000)*$K$111*(($C$8/70)^$U$111)*IF($C$13=1,$AE$111,IF($C$13=2,$AF$111,IF($C$13=3,$AG$111,1)))</f>
        <v>2305.26846</v>
      </c>
      <c r="AM196" s="1002" t="n">
        <f aca="false">((AM$183-$H$4)/1000)*$K$111*(($C$8/70)^$U$111)*IF($C$13=1,$AE$111,IF($C$13=2,$AF$111,IF($C$13=3,$AG$111,1)))</f>
        <v>2375.12508</v>
      </c>
      <c r="AN196" s="1002" t="n">
        <f aca="false">((AN$183-$H$4)/1000)*$K$111*(($C$8/70)^$U$111)*IF($C$13=1,$AE$111,IF($C$13=2,$AF$111,IF($C$13=3,$AG$111,1)))</f>
        <v>2444.9817</v>
      </c>
      <c r="AO196" s="1002" t="n">
        <f aca="false">((AO$183-$H$4)/1000)*$K$111*(($C$8/70)^$U$111)*IF($C$13=1,$AE$111,IF($C$13=2,$AF$111,IF($C$13=3,$AG$111,1)))</f>
        <v>2514.83832</v>
      </c>
      <c r="AP196" s="1002" t="n">
        <f aca="false">((AP$183-$H$4)/1000)*$K$111*(($C$8/70)^$U$111)*IF($C$13=1,$AE$111,IF($C$13=2,$AF$111,IF($C$13=3,$AG$111,1)))</f>
        <v>2584.69494</v>
      </c>
      <c r="AQ196" s="1002" t="n">
        <f aca="false">((AQ$183-$H$4)/1000)*$K$111*(($C$8/70)^$U$111)*IF($C$13=1,$AE$111,IF($C$13=2,$AF$111,IF($C$13=3,$AG$111,1)))</f>
        <v>2654.55156</v>
      </c>
      <c r="AR196" s="1002" t="n">
        <f aca="false">((AR$183-$H$4)/1000)*$K$111*(($C$8/70)^$U$111)*IF($C$13=1,$AE$111,IF($C$13=2,$AF$111,IF($C$13=3,$AG$111,1)))</f>
        <v>2724.40818</v>
      </c>
      <c r="AS196" s="1002" t="n">
        <f aca="false">((AS$183-$H$4)/1000)*$K$111*(($C$8/70)^$U$111)*IF($C$13=1,$AE$111,IF($C$13=2,$AF$111,IF($C$13=3,$AG$111,1)))</f>
        <v>2794.2648</v>
      </c>
      <c r="AT196" s="1002" t="n">
        <f aca="false">((AT$183-$H$4)/1000)*$K$111*(($C$8/70)^$U$111)*IF($C$13=1,$AE$111,IF($C$13=2,$AF$111,IF($C$13=3,$AG$111,1)))</f>
        <v>2864.12142</v>
      </c>
      <c r="AU196" s="1002" t="n">
        <f aca="false">((AU$183-$H$4)/1000)*$K$111*(($C$8/70)^$U$111)*IF($C$13=1,$AE$111,IF($C$13=2,$AF$111,IF($C$13=3,$AG$111,1)))</f>
        <v>2933.97804</v>
      </c>
      <c r="AV196" s="1002" t="n">
        <f aca="false">((AV$183-$H$4)/1000)*$K$111*(($C$8/70)^$U$111)*IF($C$13=1,$AE$111,IF($C$13=2,$AF$111,IF($C$13=3,$AG$111,1)))</f>
        <v>3003.83466</v>
      </c>
      <c r="AW196" s="1002" t="n">
        <f aca="false">((AW$183-$H$4)/1000)*$K$111*(($C$8/70)^$U$111)*IF($C$13=1,$AE$111,IF($C$13=2,$AF$111,IF($C$13=3,$AG$111,1)))</f>
        <v>3073.69128</v>
      </c>
      <c r="AX196" s="1002" t="n">
        <f aca="false">((AX$183-$H$4)/1000)*$K$111*(($C$8/70)^$U$111)*IF($C$13=1,$AE$111,IF($C$13=2,$AF$111,IF($C$13=3,$AG$111,1)))</f>
        <v>3143.5479</v>
      </c>
      <c r="AY196" s="1002" t="n">
        <f aca="false">((AY$183-$H$4)/1000)*$K$111*(($C$8/70)^$U$111)*IF($C$13=1,$AE$111,IF($C$13=2,$AF$111,IF($C$13=3,$AG$111,1)))</f>
        <v>3213.40452</v>
      </c>
      <c r="AZ196" s="1002" t="n">
        <f aca="false">((AZ$183-$H$4)/1000)*$K$111*(($C$8/70)^$U$111)*IF($C$13=1,$AE$111,IF($C$13=2,$AF$111,IF($C$13=3,$AG$111,1)))</f>
        <v>3283.26114</v>
      </c>
      <c r="BA196" s="1002" t="n">
        <f aca="false">((BA$183-$H$4)/1000)*$K$111*(($C$8/70)^$U$111)*IF($C$13=1,$AE$111,IF($C$13=2,$AF$111,IF($C$13=3,$AG$111,1)))</f>
        <v>3353.11776</v>
      </c>
      <c r="BB196" s="1002" t="n">
        <f aca="false">((BB$183-$H$4)/1000)*$K$111*(($C$8/70)^$U$111)*IF($C$13=1,$AE$111,IF($C$13=2,$AF$111,IF($C$13=3,$AG$111,1)))</f>
        <v>3422.97438</v>
      </c>
      <c r="BC196" s="1002" t="n">
        <f aca="false">((BC$183-$H$4)/1000)*$K$111*(($C$8/70)^$U$111)*IF($C$13=1,$AE$111,IF($C$13=2,$AF$111,IF($C$13=3,$AG$111,1)))</f>
        <v>3492.831</v>
      </c>
      <c r="BD196" s="1002" t="n">
        <f aca="false">((BD$183-$H$4)/1000)*$K$111*(($C$8/70)^$U$111)*IF($C$13=1,$AE$111,IF($C$13=2,$AF$111,IF($C$13=3,$AG$111,1)))</f>
        <v>3562.68762</v>
      </c>
      <c r="BE196" s="1002" t="n">
        <f aca="false">((BE$183-$H$4)/1000)*$K$111*(($C$8/70)^$U$111)*IF($C$13=1,$AE$111,IF($C$13=2,$AF$111,IF($C$13=3,$AG$111,1)))</f>
        <v>3632.54424</v>
      </c>
      <c r="BF196" s="1002" t="n">
        <f aca="false">((BF$183-$H$4)/1000)*$K$111*(($C$8/70)^$U$111)*IF($C$13=1,$AE$111,IF($C$13=2,$AF$111,IF($C$13=3,$AG$111,1)))</f>
        <v>3702.40086</v>
      </c>
      <c r="BG196" s="1002" t="n">
        <f aca="false">((BG$183-$H$4)/1000)*$K$111*(($C$8/70)^$U$111)*IF($C$13=1,$AE$111,IF($C$13=2,$AF$111,IF($C$13=3,$AG$111,1)))</f>
        <v>-488.99634</v>
      </c>
      <c r="BH196" s="1002" t="n">
        <f aca="false">((BH$183-$H$4)/1000)*$K$111*(($C$8/70)^$U$111)*IF($C$13=1,$AE$111,IF($C$13=2,$AF$111,IF($C$13=3,$AG$111,1)))</f>
        <v>-488.99634</v>
      </c>
      <c r="BI196" s="1002" t="n">
        <f aca="false">((BI$183-$H$4)/1000)*$K$111*(($C$8/70)^$U$111)*IF($C$13=1,$AE$111,IF($C$13=2,$AF$111,IF($C$13=3,$AG$111,1)))</f>
        <v>-488.99634</v>
      </c>
      <c r="BJ196" s="1002" t="n">
        <f aca="false">((BJ$183-$H$4)/1000)*$K$111*(($C$8/70)^$U$111)*IF($C$13=1,$AE$111,IF($C$13=2,$AF$111,IF($C$13=3,$AG$111,1)))</f>
        <v>-488.99634</v>
      </c>
      <c r="BK196" s="1002" t="n">
        <f aca="false">((BK$183-$H$4)/1000)*$K$111*(($C$8/70)^$U$111)*IF($C$13=1,$AE$111,IF($C$13=2,$AF$111,IF($C$13=3,$AG$111,1)))</f>
        <v>-488.99634</v>
      </c>
      <c r="BL196" s="1002" t="n">
        <f aca="false">((BL$183-$H$4)/1000)*$K$111*(($C$8/70)^$U$111)*IF($C$13=1,$AE$111,IF($C$13=2,$AF$111,IF($C$13=3,$AG$111,1)))</f>
        <v>-488.99634</v>
      </c>
      <c r="BM196" s="1002" t="n">
        <f aca="false">((BM$183-$H$4)/1000)*$K$111*(($C$8/70)^$U$111)*IF($C$13=1,$AE$111,IF($C$13=2,$AF$111,IF($C$13=3,$AG$111,1)))</f>
        <v>-488.99634</v>
      </c>
      <c r="BN196" s="1002" t="n">
        <f aca="false">((BN$183-$H$4)/1000)*$K$111*(($C$8/70)^$U$111)*IF($C$13=1,$AE$111,IF($C$13=2,$AF$111,IF($C$13=3,$AG$111,1)))</f>
        <v>-488.99634</v>
      </c>
      <c r="BO196" s="1002" t="n">
        <f aca="false">((BO$183-$H$4)/1000)*$K$111*(($C$8/70)^$U$111)*IF($C$13=1,$AE$111,IF($C$13=2,$AF$111,IF($C$13=3,$AG$111,1)))</f>
        <v>-488.99634</v>
      </c>
      <c r="BP196" s="1002" t="n">
        <f aca="false">((BP$183-$H$4)/1000)*$K$111*(($C$8/70)^$U$111)*IF($C$13=1,$AE$111,IF($C$13=2,$AF$111,IF($C$13=3,$AG$111,1)))</f>
        <v>-488.99634</v>
      </c>
      <c r="BQ196" s="1002" t="n">
        <f aca="false">((BQ$183-$H$4)/1000)*$K$111*(($C$8/70)^$U$111)*IF($C$13=1,$AE$111,IF($C$13=2,$AF$111,IF($C$13=3,$AG$111,1)))</f>
        <v>-488.99634</v>
      </c>
      <c r="BR196" s="1002" t="n">
        <f aca="false">((BR$183-$H$4)/1000)*$K$111*(($C$8/70)^$U$111)*IF($C$13=1,$AE$111,IF($C$13=2,$AF$111,IF($C$13=3,$AG$111,1)))</f>
        <v>-488.99634</v>
      </c>
      <c r="BS196" s="1002" t="n">
        <f aca="false">((BS$183-$H$4)/1000)*$K$111*(($C$8/70)^$U$111)*IF($C$13=1,$AE$111,IF($C$13=2,$AF$111,IF($C$13=3,$AG$111,1)))</f>
        <v>-488.99634</v>
      </c>
      <c r="BT196" s="1002" t="n">
        <f aca="false">((BT$183-$H$4)/1000)*$K$111*(($C$8/70)^$U$111)*IF($C$13=1,$AE$111,IF($C$13=2,$AF$111,IF($C$13=3,$AG$111,1)))</f>
        <v>-488.99634</v>
      </c>
      <c r="BU196" s="1002" t="n">
        <f aca="false">((BU$183-$H$4)/1000)*$K$111*(($C$8/70)^$U$111)*IF($C$13=1,$AE$111,IF($C$13=2,$AF$111,IF($C$13=3,$AG$111,1)))</f>
        <v>-488.99634</v>
      </c>
      <c r="BV196" s="1002" t="n">
        <f aca="false">((BV$183-$H$4)/1000)*$K$111*(($C$8/70)^$U$111)*IF($C$13=1,$AE$111,IF($C$13=2,$AF$111,IF($C$13=3,$AG$111,1)))</f>
        <v>-488.99634</v>
      </c>
      <c r="BW196" s="1002" t="n">
        <f aca="false">((BW$183-$H$4)/1000)*$K$111*(($C$8/70)^$U$111)*IF($C$13=1,$AE$111,IF($C$13=2,$AF$111,IF($C$13=3,$AG$111,1)))</f>
        <v>-488.99634</v>
      </c>
      <c r="BX196" s="1002" t="n">
        <f aca="false">((BX$183-$H$4)/1000)*$K$111*(($C$8/70)^$U$111)*IF($C$13=1,$AE$111,IF($C$13=2,$AF$111,IF($C$13=3,$AG$111,1)))</f>
        <v>-488.99634</v>
      </c>
      <c r="BY196" s="1002" t="n">
        <f aca="false">((BY$183-$H$4)/1000)*$K$111*(($C$8/70)^$U$111)*IF($C$13=1,$AE$111,IF($C$13=2,$AF$111,IF($C$13=3,$AG$111,1)))</f>
        <v>-488.99634</v>
      </c>
      <c r="BZ196" s="1002" t="n">
        <f aca="false">((BZ$183-$H$4)/1000)*$K$111*(($C$8/70)^$U$111)*IF($C$13=1,$AE$111,IF($C$13=2,$AF$111,IF($C$13=3,$AG$111,1)))</f>
        <v>-488.99634</v>
      </c>
      <c r="CA196" s="1002" t="n">
        <f aca="false">((CA$183-$H$4)/1000)*$K$111*(($C$8/70)^$U$111)*IF($C$13=1,$AE$111,IF($C$13=2,$AF$111,IF($C$13=3,$AG$111,1)))</f>
        <v>-488.99634</v>
      </c>
      <c r="CB196" s="1002" t="n">
        <f aca="false">((CB$183-$H$4)/1000)*$K$111*(($C$8/70)^$U$111)*IF($C$13=1,$AE$111,IF($C$13=2,$AF$111,IF($C$13=3,$AG$111,1)))</f>
        <v>-488.99634</v>
      </c>
      <c r="CC196" s="1002" t="n">
        <f aca="false">((CC$183-$H$4)/1000)*$K$111*(($C$8/70)^$U$111)*IF($C$13=1,$AE$111,IF($C$13=2,$AF$111,IF($C$13=3,$AG$111,1)))</f>
        <v>-488.99634</v>
      </c>
      <c r="CD196" s="1002" t="n">
        <f aca="false">((CD$183-$H$4)/1000)*$K$111*(($C$8/70)^$U$111)*IF($C$13=1,$AE$111,IF($C$13=2,$AF$111,IF($C$13=3,$AG$111,1)))</f>
        <v>-488.99634</v>
      </c>
      <c r="CE196" s="1002" t="n">
        <f aca="false">((CE$183-$H$4)/1000)*$K$111*(($C$8/70)^$U$111)*IF($C$13=1,$AE$111,IF($C$13=2,$AF$111,IF($C$13=3,$AG$111,1)))</f>
        <v>-488.99634</v>
      </c>
      <c r="CF196" s="1002" t="n">
        <f aca="false">((CF$183-$H$4)/1000)*$K$111*(($C$8/70)^$U$111)*IF($C$13=1,$AE$111,IF($C$13=2,$AF$111,IF($C$13=3,$AG$111,1)))</f>
        <v>-488.99634</v>
      </c>
      <c r="CG196" s="1002" t="n">
        <f aca="false">((CG$183-$H$4)/1000)*$K$111*(($C$8/70)^$U$111)*IF($C$13=1,$AE$111,IF($C$13=2,$AF$111,IF($C$13=3,$AG$111,1)))</f>
        <v>-488.99634</v>
      </c>
      <c r="CH196" s="1002" t="n">
        <f aca="false">((CH$183-$H$4)/1000)*$K$111*(($C$8/70)^$U$111)*IF($C$13=1,$AE$111,IF($C$13=2,$AF$111,IF($C$13=3,$AG$111,1)))</f>
        <v>-488.99634</v>
      </c>
      <c r="CI196" s="1002" t="n">
        <f aca="false">((CI$183-$H$4)/1000)*$K$111*(($C$8/70)^$U$111)*IF($C$13=1,$AE$111,IF($C$13=2,$AF$111,IF($C$13=3,$AG$111,1)))</f>
        <v>-488.99634</v>
      </c>
      <c r="CJ196" s="1002" t="n">
        <f aca="false">((CJ$183-$H$4)/1000)*$K$111*(($C$8/70)^$U$111)*IF($C$13=1,$AE$111,IF($C$13=2,$AF$111,IF($C$13=3,$AG$111,1)))</f>
        <v>-488.99634</v>
      </c>
      <c r="CK196" s="1002" t="n">
        <f aca="false">((CK$183-$H$4)/1000)*$K$111*(($C$8/70)^$U$111)*IF($C$13=1,$AE$111,IF($C$13=2,$AF$111,IF($C$13=3,$AG$111,1)))</f>
        <v>-488.99634</v>
      </c>
      <c r="CL196" s="1002" t="n">
        <f aca="false">((CL$183-$H$4)/1000)*$K$111*(($C$8/70)^$U$111)*IF($C$13=1,$AE$111,IF($C$13=2,$AF$111,IF($C$13=3,$AG$111,1)))</f>
        <v>-488.99634</v>
      </c>
      <c r="CM196" s="1002" t="n">
        <f aca="false">((CM$183-$H$4)/1000)*$K$111*(($C$8/70)^$U$111)*IF($C$13=1,$AE$111,IF($C$13=2,$AF$111,IF($C$13=3,$AG$111,1)))</f>
        <v>-488.99634</v>
      </c>
      <c r="CN196" s="1002" t="n">
        <f aca="false">((CN$183-$H$4)/1000)*$K$111*(($C$8/70)^$U$111)*IF($C$13=1,$AE$111,IF($C$13=2,$AF$111,IF($C$13=3,$AG$111,1)))</f>
        <v>-488.99634</v>
      </c>
      <c r="CO196" s="1002" t="n">
        <f aca="false">((CO$183-$H$4)/1000)*$K$111*(($C$8/70)^$U$111)*IF($C$13=1,$AE$111,IF($C$13=2,$AF$111,IF($C$13=3,$AG$111,1)))</f>
        <v>-488.99634</v>
      </c>
      <c r="CP196" s="1002" t="n">
        <f aca="false">((CP$183-$H$4)/1000)*$K$111*(($C$8/70)^$U$111)*IF($C$13=1,$AE$111,IF($C$13=2,$AF$111,IF($C$13=3,$AG$111,1)))</f>
        <v>-488.99634</v>
      </c>
      <c r="CQ196" s="1002" t="n">
        <f aca="false">((CQ$183-$H$4)/1000)*$K$111*(($C$8/70)^$U$111)*IF($C$13=1,$AE$111,IF($C$13=2,$AF$111,IF($C$13=3,$AG$111,1)))</f>
        <v>-488.99634</v>
      </c>
      <c r="CR196" s="1002" t="n">
        <f aca="false">((CR$183-$H$4)/1000)*$K$111*(($C$8/70)^$U$111)*IF($C$13=1,$AE$111,IF($C$13=2,$AF$111,IF($C$13=3,$AG$111,1)))</f>
        <v>-488.99634</v>
      </c>
      <c r="CS196" s="1002" t="n">
        <f aca="false">((CS$183-$H$4)/1000)*$K$111*(($C$8/70)^$U$111)*IF($C$13=1,$AE$111,IF($C$13=2,$AF$111,IF($C$13=3,$AG$111,1)))</f>
        <v>-488.99634</v>
      </c>
      <c r="CT196" s="1002" t="n">
        <f aca="false">((CT$183-$H$4)/1000)*$K$111*(($C$8/70)^$U$111)*IF($C$13=1,$AE$111,IF($C$13=2,$AF$111,IF($C$13=3,$AG$111,1)))</f>
        <v>-488.99634</v>
      </c>
      <c r="CU196" s="1002" t="n">
        <f aca="false">((CU$183-$H$4)/1000)*$K$111*(($C$8/70)^$U$111)*IF($C$13=1,$AE$111,IF($C$13=2,$AF$111,IF($C$13=3,$AG$111,1)))</f>
        <v>-488.99634</v>
      </c>
      <c r="CV196" s="1002" t="n">
        <f aca="false">((CV$183-$H$4)/1000)*$K$111*(($C$8/70)^$U$111)*IF($C$13=1,$AE$111,IF($C$13=2,$AF$111,IF($C$13=3,$AG$111,1)))</f>
        <v>-488.99634</v>
      </c>
      <c r="CW196" s="1002" t="n">
        <f aca="false">((CW$183-$H$4)/1000)*$K$111*(($C$8/70)^$U$111)*IF($C$13=1,$AE$111,IF($C$13=2,$AF$111,IF($C$13=3,$AG$111,1)))</f>
        <v>-488.99634</v>
      </c>
      <c r="CX196" s="1002" t="n">
        <f aca="false">((CX$183-$H$4)/1000)*$K$111*(($C$8/70)^$U$111)*IF($C$13=1,$AE$111,IF($C$13=2,$AF$111,IF($C$13=3,$AG$111,1)))</f>
        <v>-488.99634</v>
      </c>
      <c r="CY196" s="1002" t="n">
        <f aca="false">((CY$183-$H$4)/1000)*$K$111*(($C$8/70)^$U$111)*IF($C$13=1,$AE$111,IF($C$13=2,$AF$111,IF($C$13=3,$AG$111,1)))</f>
        <v>-488.99634</v>
      </c>
      <c r="CZ196" s="1002" t="n">
        <f aca="false">((CZ$183-$H$4)/1000)*$K$111*(($C$8/70)^$U$111)*IF($C$13=1,$AE$111,IF($C$13=2,$AF$111,IF($C$13=3,$AG$111,1)))</f>
        <v>-488.99634</v>
      </c>
      <c r="DA196" s="1002" t="n">
        <f aca="false">((DA$183-$H$4)/1000)*$K$111*(($C$8/70)^$U$111)*IF($C$13=1,$AE$111,IF($C$13=2,$AF$111,IF($C$13=3,$AG$111,1)))</f>
        <v>-488.99634</v>
      </c>
      <c r="DB196" s="1002" t="n">
        <f aca="false">((DB$183-$H$4)/1000)*$K$111*(($C$8/70)^$U$111)*IF($C$13=1,$AE$111,IF($C$13=2,$AF$111,IF($C$13=3,$AG$111,1)))</f>
        <v>-488.99634</v>
      </c>
      <c r="DC196" s="1002" t="n">
        <f aca="false">((DC$183-$H$4)/1000)*$K$111*(($C$8/70)^$U$111)*IF($C$13=1,$AE$111,IF($C$13=2,$AF$111,IF($C$13=3,$AG$111,1)))</f>
        <v>-488.99634</v>
      </c>
      <c r="DD196" s="1002" t="n">
        <f aca="false">((DD$183-$H$4)/1000)*$K$111*(($C$8/70)^$U$111)*IF($C$13=1,$AE$111,IF($C$13=2,$AF$111,IF($C$13=3,$AG$111,1)))</f>
        <v>-488.99634</v>
      </c>
      <c r="DE196" s="1002" t="n">
        <f aca="false">((DE$183-$H$4)/1000)*$K$111*(($C$8/70)^$U$111)*IF($C$13=1,$AE$111,IF($C$13=2,$AF$111,IF($C$13=3,$AG$111,1)))</f>
        <v>-488.99634</v>
      </c>
      <c r="DF196" s="1002" t="n">
        <f aca="false">((DF$183-$H$4)/1000)*$K$111*(($C$8/70)^$U$111)*IF($C$13=1,$AE$111,IF($C$13=2,$AF$111,IF($C$13=3,$AG$111,1)))</f>
        <v>-488.99634</v>
      </c>
    </row>
    <row r="197" customFormat="false" ht="15" hidden="true" customHeight="false" outlineLevel="0" collapsed="false">
      <c r="B197" s="1177" t="s">
        <v>478</v>
      </c>
      <c r="C197" s="1177"/>
      <c r="D197" s="1178"/>
      <c r="E197" s="1178"/>
      <c r="F197" s="1178"/>
      <c r="G197" s="1178"/>
      <c r="H197" s="762" t="n">
        <f aca="false">((H$183-$H$4)/1000)*$L$111*(($C$8/70)^$V$111)*IF($C$13=1,$AE$112,IF($C$13=2,$AF$112,IF($C$13=3,$AG$112,1)))</f>
        <v>247.959144</v>
      </c>
      <c r="I197" s="762" t="n">
        <f aca="false">((I$183-$H$4)/1000)*$L$111*(($C$8/70)^$V$111)*IF($C$13=1,$AE$112,IF($C$13=2,$AF$112,IF($C$13=3,$AG$112,1)))</f>
        <v>330.612192</v>
      </c>
      <c r="J197" s="762" t="n">
        <f aca="false">((J$183-$H$4)/1000)*$L$111*(($C$8/70)^$V$111)*IF($C$13=1,$AE$112,IF($C$13=2,$AF$112,IF($C$13=3,$AG$112,1)))</f>
        <v>413.26524</v>
      </c>
      <c r="K197" s="762" t="n">
        <f aca="false">((K$183-$H$4)/1000)*$L$111*(($C$8/70)^$V$111)*IF($C$13=1,$AE$112,IF($C$13=2,$AF$112,IF($C$13=3,$AG$112,1)))</f>
        <v>495.918288</v>
      </c>
      <c r="L197" s="762" t="n">
        <f aca="false">((L$183-$H$4)/1000)*$L$111*(($C$8/70)^$V$111)*IF($C$13=1,$AE$112,IF($C$13=2,$AF$112,IF($C$13=3,$AG$112,1)))</f>
        <v>578.571336</v>
      </c>
      <c r="M197" s="762" t="n">
        <f aca="false">((M$183-$H$4)/1000)*$L$111*(($C$8/70)^$V$111)*IF($C$13=1,$AE$112,IF($C$13=2,$AF$112,IF($C$13=3,$AG$112,1)))</f>
        <v>661.224384</v>
      </c>
      <c r="N197" s="762" t="n">
        <f aca="false">((N$183-$H$4)/1000)*$L$111*(($C$8/70)^$V$111)*IF($C$13=1,$AE$112,IF($C$13=2,$AF$112,IF($C$13=3,$AG$112,1)))</f>
        <v>743.877432</v>
      </c>
      <c r="O197" s="762" t="n">
        <f aca="false">((O$183-$H$4)/1000)*$L$111*(($C$8/70)^$V$111)*IF($C$13=1,$AE$112,IF($C$13=2,$AF$112,IF($C$13=3,$AG$112,1)))</f>
        <v>826.53048</v>
      </c>
      <c r="P197" s="762" t="n">
        <f aca="false">((P$183-$H$4)/1000)*$L$111*(($C$8/70)^$V$111)*IF($C$13=1,$AE$112,IF($C$13=2,$AF$112,IF($C$13=3,$AG$112,1)))</f>
        <v>909.183528</v>
      </c>
      <c r="Q197" s="762" t="n">
        <f aca="false">((Q$183-$H$4)/1000)*$L$111*(($C$8/70)^$V$111)*IF($C$13=1,$AE$112,IF($C$13=2,$AF$112,IF($C$13=3,$AG$112,1)))</f>
        <v>991.836576</v>
      </c>
      <c r="R197" s="762" t="n">
        <f aca="false">((R$183-$H$4)/1000)*$L$111*(($C$8/70)^$V$111)*IF($C$13=1,$AE$112,IF($C$13=2,$AF$112,IF($C$13=3,$AG$112,1)))</f>
        <v>1074.489624</v>
      </c>
      <c r="S197" s="762" t="n">
        <f aca="false">((S$183-$H$4)/1000)*$L$111*(($C$8/70)^$V$111)*IF($C$13=1,$AE$112,IF($C$13=2,$AF$112,IF($C$13=3,$AG$112,1)))</f>
        <v>1157.142672</v>
      </c>
      <c r="T197" s="762" t="n">
        <f aca="false">((T$183-$H$4)/1000)*$L$111*(($C$8/70)^$V$111)*IF($C$13=1,$AE$112,IF($C$13=2,$AF$112,IF($C$13=3,$AG$112,1)))</f>
        <v>1239.79572</v>
      </c>
      <c r="U197" s="762" t="n">
        <f aca="false">((U$183-$H$4)/1000)*$L$111*(($C$8/70)^$V$111)*IF($C$13=1,$AE$112,IF($C$13=2,$AF$112,IF($C$13=3,$AG$112,1)))</f>
        <v>1322.448768</v>
      </c>
      <c r="V197" s="762" t="n">
        <f aca="false">((V$183-$H$4)/1000)*$L$111*(($C$8/70)^$V$111)*IF($C$13=1,$AE$112,IF($C$13=2,$AF$112,IF($C$13=3,$AG$112,1)))</f>
        <v>1405.101816</v>
      </c>
      <c r="W197" s="762" t="n">
        <f aca="false">((W$183-$H$4)/1000)*$L$111*(($C$8/70)^$V$111)*IF($C$13=1,$AE$112,IF($C$13=2,$AF$112,IF($C$13=3,$AG$112,1)))</f>
        <v>1487.754864</v>
      </c>
      <c r="X197" s="762" t="n">
        <f aca="false">((X$183-$H$4)/1000)*$L$111*(($C$8/70)^$V$111)*IF($C$13=1,$AE$112,IF($C$13=2,$AF$112,IF($C$13=3,$AG$112,1)))</f>
        <v>1570.407912</v>
      </c>
      <c r="Y197" s="762" t="n">
        <f aca="false">((Y$183-$H$4)/1000)*$L$111*(($C$8/70)^$V$111)*IF($C$13=1,$AE$112,IF($C$13=2,$AF$112,IF($C$13=3,$AG$112,1)))</f>
        <v>1653.06096</v>
      </c>
      <c r="Z197" s="762" t="n">
        <f aca="false">((Z$183-$H$4)/1000)*$L$111*(($C$8/70)^$V$111)*IF($C$13=1,$AE$112,IF($C$13=2,$AF$112,IF($C$13=3,$AG$112,1)))</f>
        <v>1735.714008</v>
      </c>
      <c r="AA197" s="762" t="n">
        <f aca="false">((AA$183-$H$4)/1000)*$L$111*(($C$8/70)^$V$111)*IF($C$13=1,$AE$112,IF($C$13=2,$AF$112,IF($C$13=3,$AG$112,1)))</f>
        <v>1818.367056</v>
      </c>
      <c r="AB197" s="762" t="n">
        <f aca="false">((AB$183-$H$4)/1000)*$L$111*(($C$8/70)^$V$111)*IF($C$13=1,$AE$112,IF($C$13=2,$AF$112,IF($C$13=3,$AG$112,1)))</f>
        <v>1901.020104</v>
      </c>
      <c r="AC197" s="762" t="n">
        <f aca="false">((AC$183-$H$4)/1000)*$L$111*(($C$8/70)^$V$111)*IF($C$13=1,$AE$112,IF($C$13=2,$AF$112,IF($C$13=3,$AG$112,1)))</f>
        <v>1983.673152</v>
      </c>
      <c r="AD197" s="762" t="n">
        <f aca="false">((AD$183-$H$4)/1000)*$L$111*(($C$8/70)^$V$111)*IF($C$13=1,$AE$112,IF($C$13=2,$AF$112,IF($C$13=3,$AG$112,1)))</f>
        <v>2066.3262</v>
      </c>
      <c r="AE197" s="762" t="n">
        <f aca="false">((AE$183-$H$4)/1000)*$L$111*(($C$8/70)^$V$111)*IF($C$13=1,$AE$112,IF($C$13=2,$AF$112,IF($C$13=3,$AG$112,1)))</f>
        <v>2148.979248</v>
      </c>
      <c r="AF197" s="762" t="n">
        <f aca="false">((AF$183-$H$4)/1000)*$L$111*(($C$8/70)^$V$111)*IF($C$13=1,$AE$112,IF($C$13=2,$AF$112,IF($C$13=3,$AG$112,1)))</f>
        <v>2231.632296</v>
      </c>
      <c r="AG197" s="762" t="n">
        <f aca="false">((AG$183-$H$4)/1000)*$L$111*(($C$8/70)^$V$111)*IF($C$13=1,$AE$112,IF($C$13=2,$AF$112,IF($C$13=3,$AG$112,1)))</f>
        <v>2314.285344</v>
      </c>
      <c r="AH197" s="762" t="n">
        <f aca="false">((AH$183-$H$4)/1000)*$L$111*(($C$8/70)^$V$111)*IF($C$13=1,$AE$112,IF($C$13=2,$AF$112,IF($C$13=3,$AG$112,1)))</f>
        <v>2396.938392</v>
      </c>
      <c r="AI197" s="762" t="n">
        <f aca="false">((AI$183-$H$4)/1000)*$L$111*(($C$8/70)^$V$111)*IF($C$13=1,$AE$112,IF($C$13=2,$AF$112,IF($C$13=3,$AG$112,1)))</f>
        <v>2479.59144</v>
      </c>
      <c r="AJ197" s="762" t="n">
        <f aca="false">((AJ$183-$H$4)/1000)*$L$111*(($C$8/70)^$V$111)*IF($C$13=1,$AE$112,IF($C$13=2,$AF$112,IF($C$13=3,$AG$112,1)))</f>
        <v>2562.244488</v>
      </c>
      <c r="AK197" s="762" t="n">
        <f aca="false">((AK$183-$H$4)/1000)*$L$111*(($C$8/70)^$V$111)*IF($C$13=1,$AE$112,IF($C$13=2,$AF$112,IF($C$13=3,$AG$112,1)))</f>
        <v>2644.897536</v>
      </c>
      <c r="AL197" s="762" t="n">
        <f aca="false">((AL$183-$H$4)/1000)*$L$111*(($C$8/70)^$V$111)*IF($C$13=1,$AE$112,IF($C$13=2,$AF$112,IF($C$13=3,$AG$112,1)))</f>
        <v>2727.550584</v>
      </c>
      <c r="AM197" s="762" t="n">
        <f aca="false">((AM$183-$H$4)/1000)*$L$111*(($C$8/70)^$V$111)*IF($C$13=1,$AE$112,IF($C$13=2,$AF$112,IF($C$13=3,$AG$112,1)))</f>
        <v>2810.203632</v>
      </c>
      <c r="AN197" s="762" t="n">
        <f aca="false">((AN$183-$H$4)/1000)*$L$111*(($C$8/70)^$V$111)*IF($C$13=1,$AE$112,IF($C$13=2,$AF$112,IF($C$13=3,$AG$112,1)))</f>
        <v>2892.85668</v>
      </c>
      <c r="AO197" s="762" t="n">
        <f aca="false">((AO$183-$H$4)/1000)*$L$111*(($C$8/70)^$V$111)*IF($C$13=1,$AE$112,IF($C$13=2,$AF$112,IF($C$13=3,$AG$112,1)))</f>
        <v>2975.509728</v>
      </c>
      <c r="AP197" s="762" t="n">
        <f aca="false">((AP$183-$H$4)/1000)*$L$111*(($C$8/70)^$V$111)*IF($C$13=1,$AE$112,IF($C$13=2,$AF$112,IF($C$13=3,$AG$112,1)))</f>
        <v>3058.162776</v>
      </c>
      <c r="AQ197" s="762" t="n">
        <f aca="false">((AQ$183-$H$4)/1000)*$L$111*(($C$8/70)^$V$111)*IF($C$13=1,$AE$112,IF($C$13=2,$AF$112,IF($C$13=3,$AG$112,1)))</f>
        <v>3140.815824</v>
      </c>
      <c r="AR197" s="762" t="n">
        <f aca="false">((AR$183-$H$4)/1000)*$L$111*(($C$8/70)^$V$111)*IF($C$13=1,$AE$112,IF($C$13=2,$AF$112,IF($C$13=3,$AG$112,1)))</f>
        <v>3223.468872</v>
      </c>
      <c r="AS197" s="762" t="n">
        <f aca="false">((AS$183-$H$4)/1000)*$L$111*(($C$8/70)^$V$111)*IF($C$13=1,$AE$112,IF($C$13=2,$AF$112,IF($C$13=3,$AG$112,1)))</f>
        <v>3306.12192</v>
      </c>
      <c r="AT197" s="762" t="n">
        <f aca="false">((AT$183-$H$4)/1000)*$L$111*(($C$8/70)^$V$111)*IF($C$13=1,$AE$112,IF($C$13=2,$AF$112,IF($C$13=3,$AG$112,1)))</f>
        <v>3388.774968</v>
      </c>
      <c r="AU197" s="762" t="n">
        <f aca="false">((AU$183-$H$4)/1000)*$L$111*(($C$8/70)^$V$111)*IF($C$13=1,$AE$112,IF($C$13=2,$AF$112,IF($C$13=3,$AG$112,1)))</f>
        <v>3471.428016</v>
      </c>
      <c r="AV197" s="762" t="n">
        <f aca="false">((AV$183-$H$4)/1000)*$L$111*(($C$8/70)^$V$111)*IF($C$13=1,$AE$112,IF($C$13=2,$AF$112,IF($C$13=3,$AG$112,1)))</f>
        <v>3554.081064</v>
      </c>
      <c r="AW197" s="762" t="n">
        <f aca="false">((AW$183-$H$4)/1000)*$L$111*(($C$8/70)^$V$111)*IF($C$13=1,$AE$112,IF($C$13=2,$AF$112,IF($C$13=3,$AG$112,1)))</f>
        <v>3636.734112</v>
      </c>
      <c r="AX197" s="762" t="n">
        <f aca="false">((AX$183-$H$4)/1000)*$L$111*(($C$8/70)^$V$111)*IF($C$13=1,$AE$112,IF($C$13=2,$AF$112,IF($C$13=3,$AG$112,1)))</f>
        <v>3719.38716</v>
      </c>
      <c r="AY197" s="762" t="n">
        <f aca="false">((AY$183-$H$4)/1000)*$L$111*(($C$8/70)^$V$111)*IF($C$13=1,$AE$112,IF($C$13=2,$AF$112,IF($C$13=3,$AG$112,1)))</f>
        <v>3802.040208</v>
      </c>
      <c r="AZ197" s="762" t="n">
        <f aca="false">((AZ$183-$H$4)/1000)*$L$111*(($C$8/70)^$V$111)*IF($C$13=1,$AE$112,IF($C$13=2,$AF$112,IF($C$13=3,$AG$112,1)))</f>
        <v>3884.693256</v>
      </c>
      <c r="BA197" s="762" t="n">
        <f aca="false">((BA$183-$H$4)/1000)*$L$111*(($C$8/70)^$V$111)*IF($C$13=1,$AE$112,IF($C$13=2,$AF$112,IF($C$13=3,$AG$112,1)))</f>
        <v>3967.346304</v>
      </c>
      <c r="BB197" s="762" t="n">
        <f aca="false">((BB$183-$H$4)/1000)*$L$111*(($C$8/70)^$V$111)*IF($C$13=1,$AE$112,IF($C$13=2,$AF$112,IF($C$13=3,$AG$112,1)))</f>
        <v>4049.999352</v>
      </c>
      <c r="BC197" s="762" t="n">
        <f aca="false">((BC$183-$H$4)/1000)*$L$111*(($C$8/70)^$V$111)*IF($C$13=1,$AE$112,IF($C$13=2,$AF$112,IF($C$13=3,$AG$112,1)))</f>
        <v>4132.6524</v>
      </c>
      <c r="BD197" s="762" t="n">
        <f aca="false">((BD$183-$H$4)/1000)*$L$111*(($C$8/70)^$V$111)*IF($C$13=1,$AE$112,IF($C$13=2,$AF$112,IF($C$13=3,$AG$112,1)))</f>
        <v>4215.305448</v>
      </c>
      <c r="BE197" s="762" t="n">
        <f aca="false">((BE$183-$H$4)/1000)*$L$111*(($C$8/70)^$V$111)*IF($C$13=1,$AE$112,IF($C$13=2,$AF$112,IF($C$13=3,$AG$112,1)))</f>
        <v>4297.958496</v>
      </c>
      <c r="BF197" s="762" t="n">
        <f aca="false">((BF$183-$H$4)/1000)*$L$111*(($C$8/70)^$V$111)*IF($C$13=1,$AE$112,IF($C$13=2,$AF$112,IF($C$13=3,$AG$112,1)))</f>
        <v>4380.611544</v>
      </c>
      <c r="BG197" s="1002" t="n">
        <f aca="false">((BG$183-$H$4)/1000)*$L$111*(($C$8/70)^$V$111)*IF($C$13=1,$AE$112,IF($C$13=2,$AF$112,IF($C$13=3,$AG$112,1)))</f>
        <v>-578.571336</v>
      </c>
      <c r="BH197" s="1002" t="n">
        <f aca="false">((BH$183-$H$4)/1000)*$L$111*(($C$8/70)^$V$111)*IF($C$13=1,$AE$112,IF($C$13=2,$AF$112,IF($C$13=3,$AG$112,1)))</f>
        <v>-578.571336</v>
      </c>
      <c r="BI197" s="1002" t="n">
        <f aca="false">((BI$183-$H$4)/1000)*$L$111*(($C$8/70)^$V$111)*IF($C$13=1,$AE$112,IF($C$13=2,$AF$112,IF($C$13=3,$AG$112,1)))</f>
        <v>-578.571336</v>
      </c>
      <c r="BJ197" s="1002" t="n">
        <f aca="false">((BJ$183-$H$4)/1000)*$L$111*(($C$8/70)^$V$111)*IF($C$13=1,$AE$112,IF($C$13=2,$AF$112,IF($C$13=3,$AG$112,1)))</f>
        <v>-578.571336</v>
      </c>
      <c r="BK197" s="1002" t="n">
        <f aca="false">((BK$183-$H$4)/1000)*$L$111*(($C$8/70)^$V$111)*IF($C$13=1,$AE$112,IF($C$13=2,$AF$112,IF($C$13=3,$AG$112,1)))</f>
        <v>-578.571336</v>
      </c>
      <c r="BL197" s="1002" t="n">
        <f aca="false">((BL$183-$H$4)/1000)*$L$111*(($C$8/70)^$V$111)*IF($C$13=1,$AE$112,IF($C$13=2,$AF$112,IF($C$13=3,$AG$112,1)))</f>
        <v>-578.571336</v>
      </c>
      <c r="BM197" s="1002" t="n">
        <f aca="false">((BM$183-$H$4)/1000)*$L$111*(($C$8/70)^$V$111)*IF($C$13=1,$AE$112,IF($C$13=2,$AF$112,IF($C$13=3,$AG$112,1)))</f>
        <v>-578.571336</v>
      </c>
      <c r="BN197" s="1002" t="n">
        <f aca="false">((BN$183-$H$4)/1000)*$L$111*(($C$8/70)^$V$111)*IF($C$13=1,$AE$112,IF($C$13=2,$AF$112,IF($C$13=3,$AG$112,1)))</f>
        <v>-578.571336</v>
      </c>
      <c r="BO197" s="1002" t="n">
        <f aca="false">((BO$183-$H$4)/1000)*$L$111*(($C$8/70)^$V$111)*IF($C$13=1,$AE$112,IF($C$13=2,$AF$112,IF($C$13=3,$AG$112,1)))</f>
        <v>-578.571336</v>
      </c>
      <c r="BP197" s="1002" t="n">
        <f aca="false">((BP$183-$H$4)/1000)*$L$111*(($C$8/70)^$V$111)*IF($C$13=1,$AE$112,IF($C$13=2,$AF$112,IF($C$13=3,$AG$112,1)))</f>
        <v>-578.571336</v>
      </c>
      <c r="BQ197" s="1002" t="n">
        <f aca="false">((BQ$183-$H$4)/1000)*$L$111*(($C$8/70)^$V$111)*IF($C$13=1,$AE$112,IF($C$13=2,$AF$112,IF($C$13=3,$AG$112,1)))</f>
        <v>-578.571336</v>
      </c>
      <c r="BR197" s="1002" t="n">
        <f aca="false">((BR$183-$H$4)/1000)*$L$111*(($C$8/70)^$V$111)*IF($C$13=1,$AE$112,IF($C$13=2,$AF$112,IF($C$13=3,$AG$112,1)))</f>
        <v>-578.571336</v>
      </c>
      <c r="BS197" s="1002" t="n">
        <f aca="false">((BS$183-$H$4)/1000)*$L$111*(($C$8/70)^$V$111)*IF($C$13=1,$AE$112,IF($C$13=2,$AF$112,IF($C$13=3,$AG$112,1)))</f>
        <v>-578.571336</v>
      </c>
      <c r="BT197" s="1002" t="n">
        <f aca="false">((BT$183-$H$4)/1000)*$L$111*(($C$8/70)^$V$111)*IF($C$13=1,$AE$112,IF($C$13=2,$AF$112,IF($C$13=3,$AG$112,1)))</f>
        <v>-578.571336</v>
      </c>
      <c r="BU197" s="1002" t="n">
        <f aca="false">((BU$183-$H$4)/1000)*$L$111*(($C$8/70)^$V$111)*IF($C$13=1,$AE$112,IF($C$13=2,$AF$112,IF($C$13=3,$AG$112,1)))</f>
        <v>-578.571336</v>
      </c>
      <c r="BV197" s="1002" t="n">
        <f aca="false">((BV$183-$H$4)/1000)*$L$111*(($C$8/70)^$V$111)*IF($C$13=1,$AE$112,IF($C$13=2,$AF$112,IF($C$13=3,$AG$112,1)))</f>
        <v>-578.571336</v>
      </c>
      <c r="BW197" s="1002" t="n">
        <f aca="false">((BW$183-$H$4)/1000)*$L$111*(($C$8/70)^$V$111)*IF($C$13=1,$AE$112,IF($C$13=2,$AF$112,IF($C$13=3,$AG$112,1)))</f>
        <v>-578.571336</v>
      </c>
      <c r="BX197" s="1002" t="n">
        <f aca="false">((BX$183-$H$4)/1000)*$L$111*(($C$8/70)^$V$111)*IF($C$13=1,$AE$112,IF($C$13=2,$AF$112,IF($C$13=3,$AG$112,1)))</f>
        <v>-578.571336</v>
      </c>
      <c r="BY197" s="1002" t="n">
        <f aca="false">((BY$183-$H$4)/1000)*$L$111*(($C$8/70)^$V$111)*IF($C$13=1,$AE$112,IF($C$13=2,$AF$112,IF($C$13=3,$AG$112,1)))</f>
        <v>-578.571336</v>
      </c>
      <c r="BZ197" s="1002" t="n">
        <f aca="false">((BZ$183-$H$4)/1000)*$L$111*(($C$8/70)^$V$111)*IF($C$13=1,$AE$112,IF($C$13=2,$AF$112,IF($C$13=3,$AG$112,1)))</f>
        <v>-578.571336</v>
      </c>
      <c r="CA197" s="1002" t="n">
        <f aca="false">((CA$183-$H$4)/1000)*$L$111*(($C$8/70)^$V$111)*IF($C$13=1,$AE$112,IF($C$13=2,$AF$112,IF($C$13=3,$AG$112,1)))</f>
        <v>-578.571336</v>
      </c>
      <c r="CB197" s="1002" t="n">
        <f aca="false">((CB$183-$H$4)/1000)*$L$111*(($C$8/70)^$V$111)*IF($C$13=1,$AE$112,IF($C$13=2,$AF$112,IF($C$13=3,$AG$112,1)))</f>
        <v>-578.571336</v>
      </c>
      <c r="CC197" s="1002" t="n">
        <f aca="false">((CC$183-$H$4)/1000)*$L$111*(($C$8/70)^$V$111)*IF($C$13=1,$AE$112,IF($C$13=2,$AF$112,IF($C$13=3,$AG$112,1)))</f>
        <v>-578.571336</v>
      </c>
      <c r="CD197" s="1002" t="n">
        <f aca="false">((CD$183-$H$4)/1000)*$L$111*(($C$8/70)^$V$111)*IF($C$13=1,$AE$112,IF($C$13=2,$AF$112,IF($C$13=3,$AG$112,1)))</f>
        <v>-578.571336</v>
      </c>
      <c r="CE197" s="1002" t="n">
        <f aca="false">((CE$183-$H$4)/1000)*$L$111*(($C$8/70)^$V$111)*IF($C$13=1,$AE$112,IF($C$13=2,$AF$112,IF($C$13=3,$AG$112,1)))</f>
        <v>-578.571336</v>
      </c>
      <c r="CF197" s="1002" t="n">
        <f aca="false">((CF$183-$H$4)/1000)*$L$111*(($C$8/70)^$V$111)*IF($C$13=1,$AE$112,IF($C$13=2,$AF$112,IF($C$13=3,$AG$112,1)))</f>
        <v>-578.571336</v>
      </c>
      <c r="CG197" s="1002" t="n">
        <f aca="false">((CG$183-$H$4)/1000)*$L$111*(($C$8/70)^$V$111)*IF($C$13=1,$AE$112,IF($C$13=2,$AF$112,IF($C$13=3,$AG$112,1)))</f>
        <v>-578.571336</v>
      </c>
      <c r="CH197" s="1002" t="n">
        <f aca="false">((CH$183-$H$4)/1000)*$L$111*(($C$8/70)^$V$111)*IF($C$13=1,$AE$112,IF($C$13=2,$AF$112,IF($C$13=3,$AG$112,1)))</f>
        <v>-578.571336</v>
      </c>
      <c r="CI197" s="1002" t="n">
        <f aca="false">((CI$183-$H$4)/1000)*$L$111*(($C$8/70)^$V$111)*IF($C$13=1,$AE$112,IF($C$13=2,$AF$112,IF($C$13=3,$AG$112,1)))</f>
        <v>-578.571336</v>
      </c>
      <c r="CJ197" s="1002" t="n">
        <f aca="false">((CJ$183-$H$4)/1000)*$L$111*(($C$8/70)^$V$111)*IF($C$13=1,$AE$112,IF($C$13=2,$AF$112,IF($C$13=3,$AG$112,1)))</f>
        <v>-578.571336</v>
      </c>
      <c r="CK197" s="1002" t="n">
        <f aca="false">((CK$183-$H$4)/1000)*$L$111*(($C$8/70)^$V$111)*IF($C$13=1,$AE$112,IF($C$13=2,$AF$112,IF($C$13=3,$AG$112,1)))</f>
        <v>-578.571336</v>
      </c>
      <c r="CL197" s="1002" t="n">
        <f aca="false">((CL$183-$H$4)/1000)*$L$111*(($C$8/70)^$V$111)*IF($C$13=1,$AE$112,IF($C$13=2,$AF$112,IF($C$13=3,$AG$112,1)))</f>
        <v>-578.571336</v>
      </c>
      <c r="CM197" s="1002" t="n">
        <f aca="false">((CM$183-$H$4)/1000)*$L$111*(($C$8/70)^$V$111)*IF($C$13=1,$AE$112,IF($C$13=2,$AF$112,IF($C$13=3,$AG$112,1)))</f>
        <v>-578.571336</v>
      </c>
      <c r="CN197" s="1002" t="n">
        <f aca="false">((CN$183-$H$4)/1000)*$L$111*(($C$8/70)^$V$111)*IF($C$13=1,$AE$112,IF($C$13=2,$AF$112,IF($C$13=3,$AG$112,1)))</f>
        <v>-578.571336</v>
      </c>
      <c r="CO197" s="1002" t="n">
        <f aca="false">((CO$183-$H$4)/1000)*$L$111*(($C$8/70)^$V$111)*IF($C$13=1,$AE$112,IF($C$13=2,$AF$112,IF($C$13=3,$AG$112,1)))</f>
        <v>-578.571336</v>
      </c>
      <c r="CP197" s="1002" t="n">
        <f aca="false">((CP$183-$H$4)/1000)*$L$111*(($C$8/70)^$V$111)*IF($C$13=1,$AE$112,IF($C$13=2,$AF$112,IF($C$13=3,$AG$112,1)))</f>
        <v>-578.571336</v>
      </c>
      <c r="CQ197" s="1002" t="n">
        <f aca="false">((CQ$183-$H$4)/1000)*$L$111*(($C$8/70)^$V$111)*IF($C$13=1,$AE$112,IF($C$13=2,$AF$112,IF($C$13=3,$AG$112,1)))</f>
        <v>-578.571336</v>
      </c>
      <c r="CR197" s="1002" t="n">
        <f aca="false">((CR$183-$H$4)/1000)*$L$111*(($C$8/70)^$V$111)*IF($C$13=1,$AE$112,IF($C$13=2,$AF$112,IF($C$13=3,$AG$112,1)))</f>
        <v>-578.571336</v>
      </c>
      <c r="CS197" s="1002" t="n">
        <f aca="false">((CS$183-$H$4)/1000)*$L$111*(($C$8/70)^$V$111)*IF($C$13=1,$AE$112,IF($C$13=2,$AF$112,IF($C$13=3,$AG$112,1)))</f>
        <v>-578.571336</v>
      </c>
      <c r="CT197" s="1002" t="n">
        <f aca="false">((CT$183-$H$4)/1000)*$L$111*(($C$8/70)^$V$111)*IF($C$13=1,$AE$112,IF($C$13=2,$AF$112,IF($C$13=3,$AG$112,1)))</f>
        <v>-578.571336</v>
      </c>
      <c r="CU197" s="1002" t="n">
        <f aca="false">((CU$183-$H$4)/1000)*$L$111*(($C$8/70)^$V$111)*IF($C$13=1,$AE$112,IF($C$13=2,$AF$112,IF($C$13=3,$AG$112,1)))</f>
        <v>-578.571336</v>
      </c>
      <c r="CV197" s="1002" t="n">
        <f aca="false">((CV$183-$H$4)/1000)*$L$111*(($C$8/70)^$V$111)*IF($C$13=1,$AE$112,IF($C$13=2,$AF$112,IF($C$13=3,$AG$112,1)))</f>
        <v>-578.571336</v>
      </c>
      <c r="CW197" s="1002" t="n">
        <f aca="false">((CW$183-$H$4)/1000)*$L$111*(($C$8/70)^$V$111)*IF($C$13=1,$AE$112,IF($C$13=2,$AF$112,IF($C$13=3,$AG$112,1)))</f>
        <v>-578.571336</v>
      </c>
      <c r="CX197" s="1002" t="n">
        <f aca="false">((CX$183-$H$4)/1000)*$L$111*(($C$8/70)^$V$111)*IF($C$13=1,$AE$112,IF($C$13=2,$AF$112,IF($C$13=3,$AG$112,1)))</f>
        <v>-578.571336</v>
      </c>
      <c r="CY197" s="1002" t="n">
        <f aca="false">((CY$183-$H$4)/1000)*$L$111*(($C$8/70)^$V$111)*IF($C$13=1,$AE$112,IF($C$13=2,$AF$112,IF($C$13=3,$AG$112,1)))</f>
        <v>-578.571336</v>
      </c>
      <c r="CZ197" s="1002" t="n">
        <f aca="false">((CZ$183-$H$4)/1000)*$L$111*(($C$8/70)^$V$111)*IF($C$13=1,$AE$112,IF($C$13=2,$AF$112,IF($C$13=3,$AG$112,1)))</f>
        <v>-578.571336</v>
      </c>
      <c r="DA197" s="1002" t="n">
        <f aca="false">((DA$183-$H$4)/1000)*$L$111*(($C$8/70)^$V$111)*IF($C$13=1,$AE$112,IF($C$13=2,$AF$112,IF($C$13=3,$AG$112,1)))</f>
        <v>-578.571336</v>
      </c>
      <c r="DB197" s="1002" t="n">
        <f aca="false">((DB$183-$H$4)/1000)*$L$111*(($C$8/70)^$V$111)*IF($C$13=1,$AE$112,IF($C$13=2,$AF$112,IF($C$13=3,$AG$112,1)))</f>
        <v>-578.571336</v>
      </c>
      <c r="DC197" s="1002" t="n">
        <f aca="false">((DC$183-$H$4)/1000)*$L$111*(($C$8/70)^$V$111)*IF($C$13=1,$AE$112,IF($C$13=2,$AF$112,IF($C$13=3,$AG$112,1)))</f>
        <v>-578.571336</v>
      </c>
      <c r="DD197" s="1002" t="n">
        <f aca="false">((DD$183-$H$4)/1000)*$L$111*(($C$8/70)^$V$111)*IF($C$13=1,$AE$112,IF($C$13=2,$AF$112,IF($C$13=3,$AG$112,1)))</f>
        <v>-578.571336</v>
      </c>
      <c r="DE197" s="1002" t="n">
        <f aca="false">((DE$183-$H$4)/1000)*$L$111*(($C$8/70)^$V$111)*IF($C$13=1,$AE$112,IF($C$13=2,$AF$112,IF($C$13=3,$AG$112,1)))</f>
        <v>-578.571336</v>
      </c>
      <c r="DF197" s="1002" t="n">
        <f aca="false">((DF$183-$H$4)/1000)*$L$111*(($C$8/70)^$V$111)*IF($C$13=1,$AE$112,IF($C$13=2,$AF$112,IF($C$13=3,$AG$112,1)))</f>
        <v>-578.571336</v>
      </c>
    </row>
    <row r="198" customFormat="false" ht="15" hidden="true" customHeight="false" outlineLevel="0" collapsed="false">
      <c r="B198" s="1177" t="s">
        <v>479</v>
      </c>
      <c r="C198" s="1177"/>
      <c r="D198" s="1178"/>
      <c r="E198" s="1178"/>
      <c r="F198" s="1178"/>
      <c r="G198" s="1178"/>
      <c r="H198" s="762" t="n">
        <f aca="false">((H$183-$H$4)/1000)*$M$111*(($C$8/70)^$W$111)*IF($C$13=1,$AE$110,IF($C$13=2,$AF$110,IF($C$13=3,$AG$110,1)))</f>
        <v>555.210684</v>
      </c>
      <c r="I198" s="762" t="n">
        <f aca="false">((I$183-$H$4)/1000)*$M$111*(($C$8/70)^$W$111)*IF($C$13=1,$AE$110,IF($C$13=2,$AF$110,IF($C$13=3,$AG$110,1)))</f>
        <v>740.280912</v>
      </c>
      <c r="J198" s="762" t="n">
        <f aca="false">((J$183-$H$4)/1000)*$M$111*(($C$8/70)^$W$111)*IF($C$13=1,$AE$110,IF($C$13=2,$AF$110,IF($C$13=3,$AG$110,1)))</f>
        <v>925.35114</v>
      </c>
      <c r="K198" s="762" t="n">
        <f aca="false">((K$183-$H$4)/1000)*$M$111*(($C$8/70)^$W$111)*IF($C$13=1,$AE$110,IF($C$13=2,$AF$110,IF($C$13=3,$AG$110,1)))</f>
        <v>1110.421368</v>
      </c>
      <c r="L198" s="762" t="n">
        <f aca="false">((L$183-$H$4)/1000)*$M$111*(($C$8/70)^$W$111)*IF($C$13=1,$AE$110,IF($C$13=2,$AF$110,IF($C$13=3,$AG$110,1)))</f>
        <v>1295.491596</v>
      </c>
      <c r="M198" s="762" t="n">
        <f aca="false">((M$183-$H$4)/1000)*$M$111*(($C$8/70)^$W$111)*IF($C$13=1,$AE$110,IF($C$13=2,$AF$110,IF($C$13=3,$AG$110,1)))</f>
        <v>1480.561824</v>
      </c>
      <c r="N198" s="762" t="n">
        <f aca="false">((N$183-$H$4)/1000)*$M$111*(($C$8/70)^$W$111)*IF($C$13=1,$AE$110,IF($C$13=2,$AF$110,IF($C$13=3,$AG$110,1)))</f>
        <v>1665.632052</v>
      </c>
      <c r="O198" s="762" t="n">
        <f aca="false">((O$183-$H$4)/1000)*$M$111*(($C$8/70)^$W$111)*IF($C$13=1,$AE$110,IF($C$13=2,$AF$110,IF($C$13=3,$AG$110,1)))</f>
        <v>1850.70228</v>
      </c>
      <c r="P198" s="762" t="n">
        <f aca="false">((P$183-$H$4)/1000)*$M$111*(($C$8/70)^$W$111)*IF($C$13=1,$AE$110,IF($C$13=2,$AF$110,IF($C$13=3,$AG$110,1)))</f>
        <v>2035.772508</v>
      </c>
      <c r="Q198" s="762" t="n">
        <f aca="false">((Q$183-$H$4)/1000)*$M$111*(($C$8/70)^$W$111)*IF($C$13=1,$AE$110,IF($C$13=2,$AF$110,IF($C$13=3,$AG$110,1)))</f>
        <v>2220.842736</v>
      </c>
      <c r="R198" s="762" t="n">
        <f aca="false">((R$183-$H$4)/1000)*$M$111*(($C$8/70)^$W$111)*IF($C$13=1,$AE$110,IF($C$13=2,$AF$110,IF($C$13=3,$AG$110,1)))</f>
        <v>2405.912964</v>
      </c>
      <c r="S198" s="762" t="n">
        <f aca="false">((S$183-$H$4)/1000)*$M$111*(($C$8/70)^$W$111)*IF($C$13=1,$AE$110,IF($C$13=2,$AF$110,IF($C$13=3,$AG$110,1)))</f>
        <v>2590.983192</v>
      </c>
      <c r="T198" s="762" t="n">
        <f aca="false">((T$183-$H$4)/1000)*$M$111*(($C$8/70)^$W$111)*IF($C$13=1,$AE$110,IF($C$13=2,$AF$110,IF($C$13=3,$AG$110,1)))</f>
        <v>2776.05342</v>
      </c>
      <c r="U198" s="762" t="n">
        <f aca="false">((U$183-$H$4)/1000)*$M$111*(($C$8/70)^$W$111)*IF($C$13=1,$AE$110,IF($C$13=2,$AF$110,IF($C$13=3,$AG$110,1)))</f>
        <v>2961.123648</v>
      </c>
      <c r="V198" s="762" t="n">
        <f aca="false">((V$183-$H$4)/1000)*$M$111*(($C$8/70)^$W$111)*IF($C$13=1,$AE$110,IF($C$13=2,$AF$110,IF($C$13=3,$AG$110,1)))</f>
        <v>3146.193876</v>
      </c>
      <c r="W198" s="762" t="n">
        <f aca="false">((W$183-$H$4)/1000)*$M$111*(($C$8/70)^$W$111)*IF($C$13=1,$AE$110,IF($C$13=2,$AF$110,IF($C$13=3,$AG$110,1)))</f>
        <v>3331.264104</v>
      </c>
      <c r="X198" s="762" t="n">
        <f aca="false">((X$183-$H$4)/1000)*$M$111*(($C$8/70)^$W$111)*IF($C$13=1,$AE$110,IF($C$13=2,$AF$110,IF($C$13=3,$AG$110,1)))</f>
        <v>3516.334332</v>
      </c>
      <c r="Y198" s="762" t="n">
        <f aca="false">((Y$183-$H$4)/1000)*$M$111*(($C$8/70)^$W$111)*IF($C$13=1,$AE$110,IF($C$13=2,$AF$110,IF($C$13=3,$AG$110,1)))</f>
        <v>3701.40456</v>
      </c>
      <c r="Z198" s="762" t="n">
        <f aca="false">((Z$183-$H$4)/1000)*$M$111*(($C$8/70)^$W$111)*IF($C$13=1,$AE$110,IF($C$13=2,$AF$110,IF($C$13=3,$AG$110,1)))</f>
        <v>3886.474788</v>
      </c>
      <c r="AA198" s="762" t="n">
        <f aca="false">((AA$183-$H$4)/1000)*$M$111*(($C$8/70)^$W$111)*IF($C$13=1,$AE$110,IF($C$13=2,$AF$110,IF($C$13=3,$AG$110,1)))</f>
        <v>4071.545016</v>
      </c>
      <c r="AB198" s="762" t="n">
        <f aca="false">((AB$183-$H$4)/1000)*$M$111*(($C$8/70)^$W$111)*IF($C$13=1,$AE$110,IF($C$13=2,$AF$110,IF($C$13=3,$AG$110,1)))</f>
        <v>4256.615244</v>
      </c>
      <c r="AC198" s="762" t="n">
        <f aca="false">((AC$183-$H$4)/1000)*$M$111*(($C$8/70)^$W$111)*IF($C$13=1,$AE$110,IF($C$13=2,$AF$110,IF($C$13=3,$AG$110,1)))</f>
        <v>4441.685472</v>
      </c>
      <c r="AD198" s="762" t="n">
        <f aca="false">((AD$183-$H$4)/1000)*$M$111*(($C$8/70)^$W$111)*IF($C$13=1,$AE$110,IF($C$13=2,$AF$110,IF($C$13=3,$AG$110,1)))</f>
        <v>4626.7557</v>
      </c>
      <c r="AE198" s="762" t="n">
        <f aca="false">((AE$183-$H$4)/1000)*$M$111*(($C$8/70)^$W$111)*IF($C$13=1,$AE$110,IF($C$13=2,$AF$110,IF($C$13=3,$AG$110,1)))</f>
        <v>4811.825928</v>
      </c>
      <c r="AF198" s="762" t="n">
        <f aca="false">((AF$183-$H$4)/1000)*$M$111*(($C$8/70)^$W$111)*IF($C$13=1,$AE$110,IF($C$13=2,$AF$110,IF($C$13=3,$AG$110,1)))</f>
        <v>4996.896156</v>
      </c>
      <c r="AG198" s="762" t="n">
        <f aca="false">((AG$183-$H$4)/1000)*$M$111*(($C$8/70)^$W$111)*IF($C$13=1,$AE$110,IF($C$13=2,$AF$110,IF($C$13=3,$AG$110,1)))</f>
        <v>5181.966384</v>
      </c>
      <c r="AH198" s="762" t="n">
        <f aca="false">((AH$183-$H$4)/1000)*$M$111*(($C$8/70)^$W$111)*IF($C$13=1,$AE$110,IF($C$13=2,$AF$110,IF($C$13=3,$AG$110,1)))</f>
        <v>5367.036612</v>
      </c>
      <c r="AI198" s="762" t="n">
        <f aca="false">((AI$183-$H$4)/1000)*$M$111*(($C$8/70)^$W$111)*IF($C$13=1,$AE$110,IF($C$13=2,$AF$110,IF($C$13=3,$AG$110,1)))</f>
        <v>5552.10684</v>
      </c>
      <c r="AJ198" s="762" t="n">
        <f aca="false">((AJ$183-$H$4)/1000)*$M$111*(($C$8/70)^$W$111)*IF($C$13=1,$AE$110,IF($C$13=2,$AF$110,IF($C$13=3,$AG$110,1)))</f>
        <v>5737.177068</v>
      </c>
      <c r="AK198" s="762" t="n">
        <f aca="false">((AK$183-$H$4)/1000)*$M$111*(($C$8/70)^$W$111)*IF($C$13=1,$AE$110,IF($C$13=2,$AF$110,IF($C$13=3,$AG$110,1)))</f>
        <v>5922.247296</v>
      </c>
      <c r="AL198" s="762" t="n">
        <f aca="false">((AL$183-$H$4)/1000)*$M$111*(($C$8/70)^$W$111)*IF($C$13=1,$AE$110,IF($C$13=2,$AF$110,IF($C$13=3,$AG$110,1)))</f>
        <v>6107.317524</v>
      </c>
      <c r="AM198" s="762" t="n">
        <f aca="false">((AM$183-$H$4)/1000)*$M$111*(($C$8/70)^$W$111)*IF($C$13=1,$AE$110,IF($C$13=2,$AF$110,IF($C$13=3,$AG$110,1)))</f>
        <v>6292.387752</v>
      </c>
      <c r="AN198" s="762" t="n">
        <f aca="false">((AN$183-$H$4)/1000)*$M$111*(($C$8/70)^$W$111)*IF($C$13=1,$AE$110,IF($C$13=2,$AF$110,IF($C$13=3,$AG$110,1)))</f>
        <v>6477.45798</v>
      </c>
      <c r="AO198" s="762" t="n">
        <f aca="false">((AO$183-$H$4)/1000)*$M$111*(($C$8/70)^$W$111)*IF($C$13=1,$AE$110,IF($C$13=2,$AF$110,IF($C$13=3,$AG$110,1)))</f>
        <v>6662.528208</v>
      </c>
      <c r="AP198" s="762" t="n">
        <f aca="false">((AP$183-$H$4)/1000)*$M$111*(($C$8/70)^$W$111)*IF($C$13=1,$AE$110,IF($C$13=2,$AF$110,IF($C$13=3,$AG$110,1)))</f>
        <v>6847.598436</v>
      </c>
      <c r="AQ198" s="762" t="n">
        <f aca="false">((AQ$183-$H$4)/1000)*$M$111*(($C$8/70)^$W$111)*IF($C$13=1,$AE$110,IF($C$13=2,$AF$110,IF($C$13=3,$AG$110,1)))</f>
        <v>7032.668664</v>
      </c>
      <c r="AR198" s="762" t="n">
        <f aca="false">((AR$183-$H$4)/1000)*$M$111*(($C$8/70)^$W$111)*IF($C$13=1,$AE$110,IF($C$13=2,$AF$110,IF($C$13=3,$AG$110,1)))</f>
        <v>7217.738892</v>
      </c>
      <c r="AS198" s="762" t="n">
        <f aca="false">((AS$183-$H$4)/1000)*$M$111*(($C$8/70)^$W$111)*IF($C$13=1,$AE$110,IF($C$13=2,$AF$110,IF($C$13=3,$AG$110,1)))</f>
        <v>7402.80912</v>
      </c>
      <c r="AT198" s="762" t="n">
        <f aca="false">((AT$183-$H$4)/1000)*$M$111*(($C$8/70)^$W$111)*IF($C$13=1,$AE$110,IF($C$13=2,$AF$110,IF($C$13=3,$AG$110,1)))</f>
        <v>7587.879348</v>
      </c>
      <c r="AU198" s="762" t="n">
        <f aca="false">((AU$183-$H$4)/1000)*$M$111*(($C$8/70)^$W$111)*IF($C$13=1,$AE$110,IF($C$13=2,$AF$110,IF($C$13=3,$AG$110,1)))</f>
        <v>7772.949576</v>
      </c>
      <c r="AV198" s="762" t="n">
        <f aca="false">((AV$183-$H$4)/1000)*$M$111*(($C$8/70)^$W$111)*IF($C$13=1,$AE$110,IF($C$13=2,$AF$110,IF($C$13=3,$AG$110,1)))</f>
        <v>7958.019804</v>
      </c>
      <c r="AW198" s="762" t="n">
        <f aca="false">((AW$183-$H$4)/1000)*$M$111*(($C$8/70)^$W$111)*IF($C$13=1,$AE$110,IF($C$13=2,$AF$110,IF($C$13=3,$AG$110,1)))</f>
        <v>8143.090032</v>
      </c>
      <c r="AX198" s="762" t="n">
        <f aca="false">((AX$183-$H$4)/1000)*$M$111*(($C$8/70)^$W$111)*IF($C$13=1,$AE$110,IF($C$13=2,$AF$110,IF($C$13=3,$AG$110,1)))</f>
        <v>8328.16026</v>
      </c>
      <c r="AY198" s="762" t="n">
        <f aca="false">((AY$183-$H$4)/1000)*$M$111*(($C$8/70)^$W$111)*IF($C$13=1,$AE$110,IF($C$13=2,$AF$110,IF($C$13=3,$AG$110,1)))</f>
        <v>8513.230488</v>
      </c>
      <c r="AZ198" s="762" t="n">
        <f aca="false">((AZ$183-$H$4)/1000)*$M$111*(($C$8/70)^$W$111)*IF($C$13=1,$AE$110,IF($C$13=2,$AF$110,IF($C$13=3,$AG$110,1)))</f>
        <v>8698.300716</v>
      </c>
      <c r="BA198" s="762" t="n">
        <f aca="false">((BA$183-$H$4)/1000)*$M$111*(($C$8/70)^$W$111)*IF($C$13=1,$AE$110,IF($C$13=2,$AF$110,IF($C$13=3,$AG$110,1)))</f>
        <v>8883.370944</v>
      </c>
      <c r="BB198" s="762" t="n">
        <f aca="false">((BB$183-$H$4)/1000)*$M$111*(($C$8/70)^$W$111)*IF($C$13=1,$AE$110,IF($C$13=2,$AF$110,IF($C$13=3,$AG$110,1)))</f>
        <v>9068.441172</v>
      </c>
      <c r="BC198" s="762" t="n">
        <f aca="false">((BC$183-$H$4)/1000)*$M$111*(($C$8/70)^$W$111)*IF($C$13=1,$AE$110,IF($C$13=2,$AF$110,IF($C$13=3,$AG$110,1)))</f>
        <v>9253.5114</v>
      </c>
      <c r="BD198" s="762" t="n">
        <f aca="false">((BD$183-$H$4)/1000)*$M$111*(($C$8/70)^$W$111)*IF($C$13=1,$AE$110,IF($C$13=2,$AF$110,IF($C$13=3,$AG$110,1)))</f>
        <v>9438.581628</v>
      </c>
      <c r="BE198" s="762" t="n">
        <f aca="false">((BE$183-$H$4)/1000)*$M$111*(($C$8/70)^$W$111)*IF($C$13=1,$AE$110,IF($C$13=2,$AF$110,IF($C$13=3,$AG$110,1)))</f>
        <v>9623.651856</v>
      </c>
      <c r="BF198" s="762" t="n">
        <f aca="false">((BF$183-$H$4)/1000)*$M$111*(($C$8/70)^$W$111)*IF($C$13=1,$AE$110,IF($C$13=2,$AF$110,IF($C$13=3,$AG$110,1)))</f>
        <v>9808.722084</v>
      </c>
      <c r="BG198" s="1002" t="n">
        <f aca="false">((BG$183-$H$4)/1000)*$M$111*(($C$8/70)^$W$111)*IF($C$13=1,$AE$110,IF($C$13=2,$AF$110,IF($C$13=3,$AG$110,1)))</f>
        <v>-1295.491596</v>
      </c>
      <c r="BH198" s="1002" t="n">
        <f aca="false">((BH$183-$H$4)/1000)*$M$111*(($C$8/70)^$W$111)*IF($C$13=1,$AE$110,IF($C$13=2,$AF$110,IF($C$13=3,$AG$110,1)))</f>
        <v>-1295.491596</v>
      </c>
      <c r="BI198" s="1002" t="n">
        <f aca="false">((BI$183-$H$4)/1000)*$M$111*(($C$8/70)^$W$111)*IF($C$13=1,$AE$110,IF($C$13=2,$AF$110,IF($C$13=3,$AG$110,1)))</f>
        <v>-1295.491596</v>
      </c>
      <c r="BJ198" s="1002" t="n">
        <f aca="false">((BJ$183-$H$4)/1000)*$M$111*(($C$8/70)^$W$111)*IF($C$13=1,$AE$110,IF($C$13=2,$AF$110,IF($C$13=3,$AG$110,1)))</f>
        <v>-1295.491596</v>
      </c>
      <c r="BK198" s="1002" t="n">
        <f aca="false">((BK$183-$H$4)/1000)*$M$111*(($C$8/70)^$W$111)*IF($C$13=1,$AE$110,IF($C$13=2,$AF$110,IF($C$13=3,$AG$110,1)))</f>
        <v>-1295.491596</v>
      </c>
      <c r="BL198" s="1002" t="n">
        <f aca="false">((BL$183-$H$4)/1000)*$M$111*(($C$8/70)^$W$111)*IF($C$13=1,$AE$110,IF($C$13=2,$AF$110,IF($C$13=3,$AG$110,1)))</f>
        <v>-1295.491596</v>
      </c>
      <c r="BM198" s="1002" t="n">
        <f aca="false">((BM$183-$H$4)/1000)*$M$111*(($C$8/70)^$W$111)*IF($C$13=1,$AE$110,IF($C$13=2,$AF$110,IF($C$13=3,$AG$110,1)))</f>
        <v>-1295.491596</v>
      </c>
      <c r="BN198" s="1002" t="n">
        <f aca="false">((BN$183-$H$4)/1000)*$M$111*(($C$8/70)^$W$111)*IF($C$13=1,$AE$110,IF($C$13=2,$AF$110,IF($C$13=3,$AG$110,1)))</f>
        <v>-1295.491596</v>
      </c>
      <c r="BO198" s="1002" t="n">
        <f aca="false">((BO$183-$H$4)/1000)*$M$111*(($C$8/70)^$W$111)*IF($C$13=1,$AE$110,IF($C$13=2,$AF$110,IF($C$13=3,$AG$110,1)))</f>
        <v>-1295.491596</v>
      </c>
      <c r="BP198" s="1002" t="n">
        <f aca="false">((BP$183-$H$4)/1000)*$M$111*(($C$8/70)^$W$111)*IF($C$13=1,$AE$110,IF($C$13=2,$AF$110,IF($C$13=3,$AG$110,1)))</f>
        <v>-1295.491596</v>
      </c>
      <c r="BQ198" s="1002" t="n">
        <f aca="false">((BQ$183-$H$4)/1000)*$M$111*(($C$8/70)^$W$111)*IF($C$13=1,$AE$110,IF($C$13=2,$AF$110,IF($C$13=3,$AG$110,1)))</f>
        <v>-1295.491596</v>
      </c>
      <c r="BR198" s="1002" t="n">
        <f aca="false">((BR$183-$H$4)/1000)*$M$111*(($C$8/70)^$W$111)*IF($C$13=1,$AE$110,IF($C$13=2,$AF$110,IF($C$13=3,$AG$110,1)))</f>
        <v>-1295.491596</v>
      </c>
      <c r="BS198" s="1002" t="n">
        <f aca="false">((BS$183-$H$4)/1000)*$M$111*(($C$8/70)^$W$111)*IF($C$13=1,$AE$110,IF($C$13=2,$AF$110,IF($C$13=3,$AG$110,1)))</f>
        <v>-1295.491596</v>
      </c>
      <c r="BT198" s="1002" t="n">
        <f aca="false">((BT$183-$H$4)/1000)*$M$111*(($C$8/70)^$W$111)*IF($C$13=1,$AE$110,IF($C$13=2,$AF$110,IF($C$13=3,$AG$110,1)))</f>
        <v>-1295.491596</v>
      </c>
      <c r="BU198" s="1002" t="n">
        <f aca="false">((BU$183-$H$4)/1000)*$M$111*(($C$8/70)^$W$111)*IF($C$13=1,$AE$110,IF($C$13=2,$AF$110,IF($C$13=3,$AG$110,1)))</f>
        <v>-1295.491596</v>
      </c>
      <c r="BV198" s="1002" t="n">
        <f aca="false">((BV$183-$H$4)/1000)*$M$111*(($C$8/70)^$W$111)*IF($C$13=1,$AE$110,IF($C$13=2,$AF$110,IF($C$13=3,$AG$110,1)))</f>
        <v>-1295.491596</v>
      </c>
      <c r="BW198" s="1002" t="n">
        <f aca="false">((BW$183-$H$4)/1000)*$M$111*(($C$8/70)^$W$111)*IF($C$13=1,$AE$110,IF($C$13=2,$AF$110,IF($C$13=3,$AG$110,1)))</f>
        <v>-1295.491596</v>
      </c>
      <c r="BX198" s="1002" t="n">
        <f aca="false">((BX$183-$H$4)/1000)*$M$111*(($C$8/70)^$W$111)*IF($C$13=1,$AE$110,IF($C$13=2,$AF$110,IF($C$13=3,$AG$110,1)))</f>
        <v>-1295.491596</v>
      </c>
      <c r="BY198" s="1002" t="n">
        <f aca="false">((BY$183-$H$4)/1000)*$M$111*(($C$8/70)^$W$111)*IF($C$13=1,$AE$110,IF($C$13=2,$AF$110,IF($C$13=3,$AG$110,1)))</f>
        <v>-1295.491596</v>
      </c>
      <c r="BZ198" s="1002" t="n">
        <f aca="false">((BZ$183-$H$4)/1000)*$M$111*(($C$8/70)^$W$111)*IF($C$13=1,$AE$110,IF($C$13=2,$AF$110,IF($C$13=3,$AG$110,1)))</f>
        <v>-1295.491596</v>
      </c>
      <c r="CA198" s="1002" t="n">
        <f aca="false">((CA$183-$H$4)/1000)*$M$111*(($C$8/70)^$W$111)*IF($C$13=1,$AE$110,IF($C$13=2,$AF$110,IF($C$13=3,$AG$110,1)))</f>
        <v>-1295.491596</v>
      </c>
      <c r="CB198" s="1002" t="n">
        <f aca="false">((CB$183-$H$4)/1000)*$M$111*(($C$8/70)^$W$111)*IF($C$13=1,$AE$110,IF($C$13=2,$AF$110,IF($C$13=3,$AG$110,1)))</f>
        <v>-1295.491596</v>
      </c>
      <c r="CC198" s="1002" t="n">
        <f aca="false">((CC$183-$H$4)/1000)*$M$111*(($C$8/70)^$W$111)*IF($C$13=1,$AE$110,IF($C$13=2,$AF$110,IF($C$13=3,$AG$110,1)))</f>
        <v>-1295.491596</v>
      </c>
      <c r="CD198" s="1002" t="n">
        <f aca="false">((CD$183-$H$4)/1000)*$M$111*(($C$8/70)^$W$111)*IF($C$13=1,$AE$110,IF($C$13=2,$AF$110,IF($C$13=3,$AG$110,1)))</f>
        <v>-1295.491596</v>
      </c>
      <c r="CE198" s="1002" t="n">
        <f aca="false">((CE$183-$H$4)/1000)*$M$111*(($C$8/70)^$W$111)*IF($C$13=1,$AE$110,IF($C$13=2,$AF$110,IF($C$13=3,$AG$110,1)))</f>
        <v>-1295.491596</v>
      </c>
      <c r="CF198" s="1002" t="n">
        <f aca="false">((CF$183-$H$4)/1000)*$M$111*(($C$8/70)^$W$111)*IF($C$13=1,$AE$110,IF($C$13=2,$AF$110,IF($C$13=3,$AG$110,1)))</f>
        <v>-1295.491596</v>
      </c>
      <c r="CG198" s="1002" t="n">
        <f aca="false">((CG$183-$H$4)/1000)*$M$111*(($C$8/70)^$W$111)*IF($C$13=1,$AE$110,IF($C$13=2,$AF$110,IF($C$13=3,$AG$110,1)))</f>
        <v>-1295.491596</v>
      </c>
      <c r="CH198" s="1002" t="n">
        <f aca="false">((CH$183-$H$4)/1000)*$M$111*(($C$8/70)^$W$111)*IF($C$13=1,$AE$110,IF($C$13=2,$AF$110,IF($C$13=3,$AG$110,1)))</f>
        <v>-1295.491596</v>
      </c>
      <c r="CI198" s="1002" t="n">
        <f aca="false">((CI$183-$H$4)/1000)*$M$111*(($C$8/70)^$W$111)*IF($C$13=1,$AE$110,IF($C$13=2,$AF$110,IF($C$13=3,$AG$110,1)))</f>
        <v>-1295.491596</v>
      </c>
      <c r="CJ198" s="1002" t="n">
        <f aca="false">((CJ$183-$H$4)/1000)*$M$111*(($C$8/70)^$W$111)*IF($C$13=1,$AE$110,IF($C$13=2,$AF$110,IF($C$13=3,$AG$110,1)))</f>
        <v>-1295.491596</v>
      </c>
      <c r="CK198" s="1002" t="n">
        <f aca="false">((CK$183-$H$4)/1000)*$M$111*(($C$8/70)^$W$111)*IF($C$13=1,$AE$110,IF($C$13=2,$AF$110,IF($C$13=3,$AG$110,1)))</f>
        <v>-1295.491596</v>
      </c>
      <c r="CL198" s="1002" t="n">
        <f aca="false">((CL$183-$H$4)/1000)*$M$111*(($C$8/70)^$W$111)*IF($C$13=1,$AE$110,IF($C$13=2,$AF$110,IF($C$13=3,$AG$110,1)))</f>
        <v>-1295.491596</v>
      </c>
      <c r="CM198" s="1002" t="n">
        <f aca="false">((CM$183-$H$4)/1000)*$M$111*(($C$8/70)^$W$111)*IF($C$13=1,$AE$110,IF($C$13=2,$AF$110,IF($C$13=3,$AG$110,1)))</f>
        <v>-1295.491596</v>
      </c>
      <c r="CN198" s="1002" t="n">
        <f aca="false">((CN$183-$H$4)/1000)*$M$111*(($C$8/70)^$W$111)*IF($C$13=1,$AE$110,IF($C$13=2,$AF$110,IF($C$13=3,$AG$110,1)))</f>
        <v>-1295.491596</v>
      </c>
      <c r="CO198" s="1002" t="n">
        <f aca="false">((CO$183-$H$4)/1000)*$M$111*(($C$8/70)^$W$111)*IF($C$13=1,$AE$110,IF($C$13=2,$AF$110,IF($C$13=3,$AG$110,1)))</f>
        <v>-1295.491596</v>
      </c>
      <c r="CP198" s="1002" t="n">
        <f aca="false">((CP$183-$H$4)/1000)*$M$111*(($C$8/70)^$W$111)*IF($C$13=1,$AE$110,IF($C$13=2,$AF$110,IF($C$13=3,$AG$110,1)))</f>
        <v>-1295.491596</v>
      </c>
      <c r="CQ198" s="1002" t="n">
        <f aca="false">((CQ$183-$H$4)/1000)*$M$111*(($C$8/70)^$W$111)*IF($C$13=1,$AE$110,IF($C$13=2,$AF$110,IF($C$13=3,$AG$110,1)))</f>
        <v>-1295.491596</v>
      </c>
      <c r="CR198" s="1002" t="n">
        <f aca="false">((CR$183-$H$4)/1000)*$M$111*(($C$8/70)^$W$111)*IF($C$13=1,$AE$110,IF($C$13=2,$AF$110,IF($C$13=3,$AG$110,1)))</f>
        <v>-1295.491596</v>
      </c>
      <c r="CS198" s="1002" t="n">
        <f aca="false">((CS$183-$H$4)/1000)*$M$111*(($C$8/70)^$W$111)*IF($C$13=1,$AE$110,IF($C$13=2,$AF$110,IF($C$13=3,$AG$110,1)))</f>
        <v>-1295.491596</v>
      </c>
      <c r="CT198" s="1002" t="n">
        <f aca="false">((CT$183-$H$4)/1000)*$M$111*(($C$8/70)^$W$111)*IF($C$13=1,$AE$110,IF($C$13=2,$AF$110,IF($C$13=3,$AG$110,1)))</f>
        <v>-1295.491596</v>
      </c>
      <c r="CU198" s="1002" t="n">
        <f aca="false">((CU$183-$H$4)/1000)*$M$111*(($C$8/70)^$W$111)*IF($C$13=1,$AE$110,IF($C$13=2,$AF$110,IF($C$13=3,$AG$110,1)))</f>
        <v>-1295.491596</v>
      </c>
      <c r="CV198" s="1002" t="n">
        <f aca="false">((CV$183-$H$4)/1000)*$M$111*(($C$8/70)^$W$111)*IF($C$13=1,$AE$110,IF($C$13=2,$AF$110,IF($C$13=3,$AG$110,1)))</f>
        <v>-1295.491596</v>
      </c>
      <c r="CW198" s="1002" t="n">
        <f aca="false">((CW$183-$H$4)/1000)*$M$111*(($C$8/70)^$W$111)*IF($C$13=1,$AE$110,IF($C$13=2,$AF$110,IF($C$13=3,$AG$110,1)))</f>
        <v>-1295.491596</v>
      </c>
      <c r="CX198" s="1002" t="n">
        <f aca="false">((CX$183-$H$4)/1000)*$M$111*(($C$8/70)^$W$111)*IF($C$13=1,$AE$110,IF($C$13=2,$AF$110,IF($C$13=3,$AG$110,1)))</f>
        <v>-1295.491596</v>
      </c>
      <c r="CY198" s="1002" t="n">
        <f aca="false">((CY$183-$H$4)/1000)*$M$111*(($C$8/70)^$W$111)*IF($C$13=1,$AE$110,IF($C$13=2,$AF$110,IF($C$13=3,$AG$110,1)))</f>
        <v>-1295.491596</v>
      </c>
      <c r="CZ198" s="1002" t="n">
        <f aca="false">((CZ$183-$H$4)/1000)*$M$111*(($C$8/70)^$W$111)*IF($C$13=1,$AE$110,IF($C$13=2,$AF$110,IF($C$13=3,$AG$110,1)))</f>
        <v>-1295.491596</v>
      </c>
      <c r="DA198" s="1002" t="n">
        <f aca="false">((DA$183-$H$4)/1000)*$M$111*(($C$8/70)^$W$111)*IF($C$13=1,$AE$110,IF($C$13=2,$AF$110,IF($C$13=3,$AG$110,1)))</f>
        <v>-1295.491596</v>
      </c>
      <c r="DB198" s="1002" t="n">
        <f aca="false">((DB$183-$H$4)/1000)*$M$111*(($C$8/70)^$W$111)*IF($C$13=1,$AE$110,IF($C$13=2,$AF$110,IF($C$13=3,$AG$110,1)))</f>
        <v>-1295.491596</v>
      </c>
      <c r="DC198" s="1002" t="n">
        <f aca="false">((DC$183-$H$4)/1000)*$M$111*(($C$8/70)^$W$111)*IF($C$13=1,$AE$110,IF($C$13=2,$AF$110,IF($C$13=3,$AG$110,1)))</f>
        <v>-1295.491596</v>
      </c>
      <c r="DD198" s="1002" t="n">
        <f aca="false">((DD$183-$H$4)/1000)*$M$111*(($C$8/70)^$W$111)*IF($C$13=1,$AE$110,IF($C$13=2,$AF$110,IF($C$13=3,$AG$110,1)))</f>
        <v>-1295.491596</v>
      </c>
      <c r="DE198" s="1002" t="n">
        <f aca="false">((DE$183-$H$4)/1000)*$M$111*(($C$8/70)^$W$111)*IF($C$13=1,$AE$110,IF($C$13=2,$AF$110,IF($C$13=3,$AG$110,1)))</f>
        <v>-1295.491596</v>
      </c>
      <c r="DF198" s="1002" t="n">
        <f aca="false">((DF$183-$H$4)/1000)*$M$111*(($C$8/70)^$W$111)*IF($C$13=1,$AE$110,IF($C$13=2,$AF$110,IF($C$13=3,$AG$110,1)))</f>
        <v>-1295.491596</v>
      </c>
    </row>
    <row r="199" customFormat="false" ht="15" hidden="true" customHeight="false" outlineLevel="0" collapsed="false">
      <c r="B199" s="1177" t="s">
        <v>480</v>
      </c>
      <c r="C199" s="1177"/>
      <c r="D199" s="1178"/>
      <c r="E199" s="1178"/>
      <c r="F199" s="1178"/>
      <c r="G199" s="1178"/>
      <c r="H199" s="762" t="n">
        <f aca="false">((H$183-$H$4)/1000)*$O$111*(($C$8/70)^$Y$111)*IF($C$13=1,$AE$113,IF($C$13=2,$AF$113,IF($C$13=3,$AG$113,1)))</f>
        <v>540.559908</v>
      </c>
      <c r="I199" s="762" t="n">
        <f aca="false">((I$183-$H$4)/1000)*$O$111*(($C$8/70)^$Y$111)*IF($C$13=1,$AE$113,IF($C$13=2,$AF$113,IF($C$13=3,$AG$113,1)))</f>
        <v>720.746544</v>
      </c>
      <c r="J199" s="762" t="n">
        <f aca="false">((J$183-$H$4)/1000)*$O$111*(($C$8/70)^$Y$111)*IF($C$13=1,$AE$113,IF($C$13=2,$AF$113,IF($C$13=3,$AG$113,1)))</f>
        <v>900.93318</v>
      </c>
      <c r="K199" s="762" t="n">
        <f aca="false">((K$183-$H$4)/1000)*$O$111*(($C$8/70)^$Y$111)*IF($C$13=1,$AE$113,IF($C$13=2,$AF$113,IF($C$13=3,$AG$113,1)))</f>
        <v>1081.119816</v>
      </c>
      <c r="L199" s="762" t="n">
        <f aca="false">((L$183-$H$4)/1000)*$O$111*(($C$8/70)^$Y$111)*IF($C$13=1,$AE$113,IF($C$13=2,$AF$113,IF($C$13=3,$AG$113,1)))</f>
        <v>1261.306452</v>
      </c>
      <c r="M199" s="762" t="n">
        <f aca="false">((M$183-$H$4)/1000)*$O$111*(($C$8/70)^$Y$111)*IF($C$13=1,$AE$113,IF($C$13=2,$AF$113,IF($C$13=3,$AG$113,1)))</f>
        <v>1441.493088</v>
      </c>
      <c r="N199" s="762" t="n">
        <f aca="false">((N$183-$H$4)/1000)*$O$111*(($C$8/70)^$Y$111)*IF($C$13=1,$AE$113,IF($C$13=2,$AF$113,IF($C$13=3,$AG$113,1)))</f>
        <v>1621.679724</v>
      </c>
      <c r="O199" s="762" t="n">
        <f aca="false">((O$183-$H$4)/1000)*$O$111*(($C$8/70)^$Y$111)*IF($C$13=1,$AE$113,IF($C$13=2,$AF$113,IF($C$13=3,$AG$113,1)))</f>
        <v>1801.86636</v>
      </c>
      <c r="P199" s="762" t="n">
        <f aca="false">((P$183-$H$4)/1000)*$O$111*(($C$8/70)^$Y$111)*IF($C$13=1,$AE$113,IF($C$13=2,$AF$113,IF($C$13=3,$AG$113,1)))</f>
        <v>1982.052996</v>
      </c>
      <c r="Q199" s="762" t="n">
        <f aca="false">((Q$183-$H$4)/1000)*$O$111*(($C$8/70)^$Y$111)*IF($C$13=1,$AE$113,IF($C$13=2,$AF$113,IF($C$13=3,$AG$113,1)))</f>
        <v>2162.239632</v>
      </c>
      <c r="R199" s="762" t="n">
        <f aca="false">((R$183-$H$4)/1000)*$O$111*(($C$8/70)^$Y$111)*IF($C$13=1,$AE$113,IF($C$13=2,$AF$113,IF($C$13=3,$AG$113,1)))</f>
        <v>2342.426268</v>
      </c>
      <c r="S199" s="762" t="n">
        <f aca="false">((S$183-$H$4)/1000)*$O$111*(($C$8/70)^$Y$111)*IF($C$13=1,$AE$113,IF($C$13=2,$AF$113,IF($C$13=3,$AG$113,1)))</f>
        <v>2522.612904</v>
      </c>
      <c r="T199" s="762" t="n">
        <f aca="false">((T$183-$H$4)/1000)*$O$111*(($C$8/70)^$Y$111)*IF($C$13=1,$AE$113,IF($C$13=2,$AF$113,IF($C$13=3,$AG$113,1)))</f>
        <v>2702.79954</v>
      </c>
      <c r="U199" s="762" t="n">
        <f aca="false">((U$183-$H$4)/1000)*$O$111*(($C$8/70)^$Y$111)*IF($C$13=1,$AE$113,IF($C$13=2,$AF$113,IF($C$13=3,$AG$113,1)))</f>
        <v>2882.986176</v>
      </c>
      <c r="V199" s="762" t="n">
        <f aca="false">((V$183-$H$4)/1000)*$O$111*(($C$8/70)^$Y$111)*IF($C$13=1,$AE$113,IF($C$13=2,$AF$113,IF($C$13=3,$AG$113,1)))</f>
        <v>3063.172812</v>
      </c>
      <c r="W199" s="762" t="n">
        <f aca="false">((W$183-$H$4)/1000)*$O$111*(($C$8/70)^$Y$111)*IF($C$13=1,$AE$113,IF($C$13=2,$AF$113,IF($C$13=3,$AG$113,1)))</f>
        <v>3243.359448</v>
      </c>
      <c r="X199" s="762" t="n">
        <f aca="false">((X$183-$H$4)/1000)*$O$111*(($C$8/70)^$Y$111)*IF($C$13=1,$AE$113,IF($C$13=2,$AF$113,IF($C$13=3,$AG$113,1)))</f>
        <v>3423.546084</v>
      </c>
      <c r="Y199" s="762" t="n">
        <f aca="false">((Y$183-$H$4)/1000)*$O$111*(($C$8/70)^$Y$111)*IF($C$13=1,$AE$113,IF($C$13=2,$AF$113,IF($C$13=3,$AG$113,1)))</f>
        <v>3603.73272</v>
      </c>
      <c r="Z199" s="762" t="n">
        <f aca="false">((Z$183-$H$4)/1000)*$O$111*(($C$8/70)^$Y$111)*IF($C$13=1,$AE$113,IF($C$13=2,$AF$113,IF($C$13=3,$AG$113,1)))</f>
        <v>3783.919356</v>
      </c>
      <c r="AA199" s="762" t="n">
        <f aca="false">((AA$183-$H$4)/1000)*$O$111*(($C$8/70)^$Y$111)*IF($C$13=1,$AE$113,IF($C$13=2,$AF$113,IF($C$13=3,$AG$113,1)))</f>
        <v>3964.105992</v>
      </c>
      <c r="AB199" s="762" t="n">
        <f aca="false">((AB$183-$H$4)/1000)*$O$111*(($C$8/70)^$Y$111)*IF($C$13=1,$AE$113,IF($C$13=2,$AF$113,IF($C$13=3,$AG$113,1)))</f>
        <v>4144.292628</v>
      </c>
      <c r="AC199" s="762" t="n">
        <f aca="false">((AC$183-$H$4)/1000)*$O$111*(($C$8/70)^$Y$111)*IF($C$13=1,$AE$113,IF($C$13=2,$AF$113,IF($C$13=3,$AG$113,1)))</f>
        <v>4324.479264</v>
      </c>
      <c r="AD199" s="762" t="n">
        <f aca="false">((AD$183-$H$4)/1000)*$O$111*(($C$8/70)^$Y$111)*IF($C$13=1,$AE$113,IF($C$13=2,$AF$113,IF($C$13=3,$AG$113,1)))</f>
        <v>4504.6659</v>
      </c>
      <c r="AE199" s="762" t="n">
        <f aca="false">((AE$183-$H$4)/1000)*$O$111*(($C$8/70)^$Y$111)*IF($C$13=1,$AE$113,IF($C$13=2,$AF$113,IF($C$13=3,$AG$113,1)))</f>
        <v>4684.852536</v>
      </c>
      <c r="AF199" s="762" t="n">
        <f aca="false">((AF$183-$H$4)/1000)*$O$111*(($C$8/70)^$Y$111)*IF($C$13=1,$AE$113,IF($C$13=2,$AF$113,IF($C$13=3,$AG$113,1)))</f>
        <v>4865.039172</v>
      </c>
      <c r="AG199" s="762" t="n">
        <f aca="false">((AG$183-$H$4)/1000)*$O$111*(($C$8/70)^$Y$111)*IF($C$13=1,$AE$113,IF($C$13=2,$AF$113,IF($C$13=3,$AG$113,1)))</f>
        <v>5045.225808</v>
      </c>
      <c r="AH199" s="762" t="n">
        <f aca="false">((AH$183-$H$4)/1000)*$O$111*(($C$8/70)^$Y$111)*IF($C$13=1,$AE$113,IF($C$13=2,$AF$113,IF($C$13=3,$AG$113,1)))</f>
        <v>5225.412444</v>
      </c>
      <c r="AI199" s="762" t="n">
        <f aca="false">((AI$183-$H$4)/1000)*$O$111*(($C$8/70)^$Y$111)*IF($C$13=1,$AE$113,IF($C$13=2,$AF$113,IF($C$13=3,$AG$113,1)))</f>
        <v>5405.59908</v>
      </c>
      <c r="AJ199" s="762" t="n">
        <f aca="false">((AJ$183-$H$4)/1000)*$O$111*(($C$8/70)^$Y$111)*IF($C$13=1,$AE$113,IF($C$13=2,$AF$113,IF($C$13=3,$AG$113,1)))</f>
        <v>5585.785716</v>
      </c>
      <c r="AK199" s="762" t="n">
        <f aca="false">((AK$183-$H$4)/1000)*$O$111*(($C$8/70)^$Y$111)*IF($C$13=1,$AE$113,IF($C$13=2,$AF$113,IF($C$13=3,$AG$113,1)))</f>
        <v>5765.972352</v>
      </c>
      <c r="AL199" s="762" t="n">
        <f aca="false">((AL$183-$H$4)/1000)*$O$111*(($C$8/70)^$Y$111)*IF($C$13=1,$AE$113,IF($C$13=2,$AF$113,IF($C$13=3,$AG$113,1)))</f>
        <v>5946.158988</v>
      </c>
      <c r="AM199" s="762" t="n">
        <f aca="false">((AM$183-$H$4)/1000)*$O$111*(($C$8/70)^$Y$111)*IF($C$13=1,$AE$113,IF($C$13=2,$AF$113,IF($C$13=3,$AG$113,1)))</f>
        <v>6126.345624</v>
      </c>
      <c r="AN199" s="762" t="n">
        <f aca="false">((AN$183-$H$4)/1000)*$O$111*(($C$8/70)^$Y$111)*IF($C$13=1,$AE$113,IF($C$13=2,$AF$113,IF($C$13=3,$AG$113,1)))</f>
        <v>6306.53226</v>
      </c>
      <c r="AO199" s="762" t="n">
        <f aca="false">((AO$183-$H$4)/1000)*$O$111*(($C$8/70)^$Y$111)*IF($C$13=1,$AE$113,IF($C$13=2,$AF$113,IF($C$13=3,$AG$113,1)))</f>
        <v>6486.718896</v>
      </c>
      <c r="AP199" s="762" t="n">
        <f aca="false">((AP$183-$H$4)/1000)*$O$111*(($C$8/70)^$Y$111)*IF($C$13=1,$AE$113,IF($C$13=2,$AF$113,IF($C$13=3,$AG$113,1)))</f>
        <v>6666.905532</v>
      </c>
      <c r="AQ199" s="762" t="n">
        <f aca="false">((AQ$183-$H$4)/1000)*$O$111*(($C$8/70)^$Y$111)*IF($C$13=1,$AE$113,IF($C$13=2,$AF$113,IF($C$13=3,$AG$113,1)))</f>
        <v>6847.092168</v>
      </c>
      <c r="AR199" s="762" t="n">
        <f aca="false">((AR$183-$H$4)/1000)*$O$111*(($C$8/70)^$Y$111)*IF($C$13=1,$AE$113,IF($C$13=2,$AF$113,IF($C$13=3,$AG$113,1)))</f>
        <v>7027.278804</v>
      </c>
      <c r="AS199" s="762" t="n">
        <f aca="false">((AS$183-$H$4)/1000)*$O$111*(($C$8/70)^$Y$111)*IF($C$13=1,$AE$113,IF($C$13=2,$AF$113,IF($C$13=3,$AG$113,1)))</f>
        <v>7207.46544</v>
      </c>
      <c r="AT199" s="762" t="n">
        <f aca="false">((AT$183-$H$4)/1000)*$O$111*(($C$8/70)^$Y$111)*IF($C$13=1,$AE$113,IF($C$13=2,$AF$113,IF($C$13=3,$AG$113,1)))</f>
        <v>7387.652076</v>
      </c>
      <c r="AU199" s="762" t="n">
        <f aca="false">((AU$183-$H$4)/1000)*$O$111*(($C$8/70)^$Y$111)*IF($C$13=1,$AE$113,IF($C$13=2,$AF$113,IF($C$13=3,$AG$113,1)))</f>
        <v>7567.838712</v>
      </c>
      <c r="AV199" s="762" t="n">
        <f aca="false">((AV$183-$H$4)/1000)*$O$111*(($C$8/70)^$Y$111)*IF($C$13=1,$AE$113,IF($C$13=2,$AF$113,IF($C$13=3,$AG$113,1)))</f>
        <v>7748.025348</v>
      </c>
      <c r="AW199" s="762" t="n">
        <f aca="false">((AW$183-$H$4)/1000)*$O$111*(($C$8/70)^$Y$111)*IF($C$13=1,$AE$113,IF($C$13=2,$AF$113,IF($C$13=3,$AG$113,1)))</f>
        <v>7928.211984</v>
      </c>
      <c r="AX199" s="762" t="n">
        <f aca="false">((AX$183-$H$4)/1000)*$O$111*(($C$8/70)^$Y$111)*IF($C$13=1,$AE$113,IF($C$13=2,$AF$113,IF($C$13=3,$AG$113,1)))</f>
        <v>8108.39862</v>
      </c>
      <c r="AY199" s="762" t="n">
        <f aca="false">((AY$183-$H$4)/1000)*$O$111*(($C$8/70)^$Y$111)*IF($C$13=1,$AE$113,IF($C$13=2,$AF$113,IF($C$13=3,$AG$113,1)))</f>
        <v>8288.585256</v>
      </c>
      <c r="AZ199" s="762" t="n">
        <f aca="false">((AZ$183-$H$4)/1000)*$O$111*(($C$8/70)^$Y$111)*IF($C$13=1,$AE$113,IF($C$13=2,$AF$113,IF($C$13=3,$AG$113,1)))</f>
        <v>8468.771892</v>
      </c>
      <c r="BA199" s="762" t="n">
        <f aca="false">((BA$183-$H$4)/1000)*$O$111*(($C$8/70)^$Y$111)*IF($C$13=1,$AE$113,IF($C$13=2,$AF$113,IF($C$13=3,$AG$113,1)))</f>
        <v>8648.958528</v>
      </c>
      <c r="BB199" s="762" t="n">
        <f aca="false">((BB$183-$H$4)/1000)*$O$111*(($C$8/70)^$Y$111)*IF($C$13=1,$AE$113,IF($C$13=2,$AF$113,IF($C$13=3,$AG$113,1)))</f>
        <v>8829.145164</v>
      </c>
      <c r="BC199" s="762" t="n">
        <f aca="false">((BC$183-$H$4)/1000)*$O$111*(($C$8/70)^$Y$111)*IF($C$13=1,$AE$113,IF($C$13=2,$AF$113,IF($C$13=3,$AG$113,1)))</f>
        <v>9009.3318</v>
      </c>
      <c r="BD199" s="762" t="n">
        <f aca="false">((BD$183-$H$4)/1000)*$O$111*(($C$8/70)^$Y$111)*IF($C$13=1,$AE$113,IF($C$13=2,$AF$113,IF($C$13=3,$AG$113,1)))</f>
        <v>9189.518436</v>
      </c>
      <c r="BE199" s="762" t="n">
        <f aca="false">((BE$183-$H$4)/1000)*$O$111*(($C$8/70)^$Y$111)*IF($C$13=1,$AE$113,IF($C$13=2,$AF$113,IF($C$13=3,$AG$113,1)))</f>
        <v>9369.705072</v>
      </c>
      <c r="BF199" s="762" t="n">
        <f aca="false">((BF$183-$H$4)/1000)*$O$111*(($C$8/70)^$Y$111)*IF($C$13=1,$AE$113,IF($C$13=2,$AF$113,IF($C$13=3,$AG$113,1)))</f>
        <v>9549.891708</v>
      </c>
      <c r="BG199" s="1002" t="n">
        <f aca="false">((BG$183-$H$4)/1000)*$O$111*(($C$8/70)^$Y$111)*IF($C$13=1,$AE$113,IF($C$13=2,$AF$113,IF($C$13=3,$AG$113,1)))</f>
        <v>-1261.306452</v>
      </c>
      <c r="BH199" s="1002" t="n">
        <f aca="false">((BH$183-$H$4)/1000)*$O$111*(($C$8/70)^$Y$111)*IF($C$13=1,$AE$113,IF($C$13=2,$AF$113,IF($C$13=3,$AG$113,1)))</f>
        <v>-1261.306452</v>
      </c>
      <c r="BI199" s="1002" t="n">
        <f aca="false">((BI$183-$H$4)/1000)*$O$111*(($C$8/70)^$Y$111)*IF($C$13=1,$AE$113,IF($C$13=2,$AF$113,IF($C$13=3,$AG$113,1)))</f>
        <v>-1261.306452</v>
      </c>
      <c r="BJ199" s="1002" t="n">
        <f aca="false">((BJ$183-$H$4)/1000)*$O$111*(($C$8/70)^$Y$111)*IF($C$13=1,$AE$113,IF($C$13=2,$AF$113,IF($C$13=3,$AG$113,1)))</f>
        <v>-1261.306452</v>
      </c>
      <c r="BK199" s="1002" t="n">
        <f aca="false">((BK$183-$H$4)/1000)*$O$111*(($C$8/70)^$Y$111)*IF($C$13=1,$AE$113,IF($C$13=2,$AF$113,IF($C$13=3,$AG$113,1)))</f>
        <v>-1261.306452</v>
      </c>
      <c r="BL199" s="1002" t="n">
        <f aca="false">((BL$183-$H$4)/1000)*$O$111*(($C$8/70)^$Y$111)*IF($C$13=1,$AE$113,IF($C$13=2,$AF$113,IF($C$13=3,$AG$113,1)))</f>
        <v>-1261.306452</v>
      </c>
      <c r="BM199" s="1002" t="n">
        <f aca="false">((BM$183-$H$4)/1000)*$O$111*(($C$8/70)^$Y$111)*IF($C$13=1,$AE$113,IF($C$13=2,$AF$113,IF($C$13=3,$AG$113,1)))</f>
        <v>-1261.306452</v>
      </c>
      <c r="BN199" s="1002" t="n">
        <f aca="false">((BN$183-$H$4)/1000)*$O$111*(($C$8/70)^$Y$111)*IF($C$13=1,$AE$113,IF($C$13=2,$AF$113,IF($C$13=3,$AG$113,1)))</f>
        <v>-1261.306452</v>
      </c>
      <c r="BO199" s="1002" t="n">
        <f aca="false">((BO$183-$H$4)/1000)*$O$111*(($C$8/70)^$Y$111)*IF($C$13=1,$AE$113,IF($C$13=2,$AF$113,IF($C$13=3,$AG$113,1)))</f>
        <v>-1261.306452</v>
      </c>
      <c r="BP199" s="1002" t="n">
        <f aca="false">((BP$183-$H$4)/1000)*$O$111*(($C$8/70)^$Y$111)*IF($C$13=1,$AE$113,IF($C$13=2,$AF$113,IF($C$13=3,$AG$113,1)))</f>
        <v>-1261.306452</v>
      </c>
      <c r="BQ199" s="1002" t="n">
        <f aca="false">((BQ$183-$H$4)/1000)*$O$111*(($C$8/70)^$Y$111)*IF($C$13=1,$AE$113,IF($C$13=2,$AF$113,IF($C$13=3,$AG$113,1)))</f>
        <v>-1261.306452</v>
      </c>
      <c r="BR199" s="1002" t="n">
        <f aca="false">((BR$183-$H$4)/1000)*$O$111*(($C$8/70)^$Y$111)*IF($C$13=1,$AE$113,IF($C$13=2,$AF$113,IF($C$13=3,$AG$113,1)))</f>
        <v>-1261.306452</v>
      </c>
      <c r="BS199" s="1002" t="n">
        <f aca="false">((BS$183-$H$4)/1000)*$O$111*(($C$8/70)^$Y$111)*IF($C$13=1,$AE$113,IF($C$13=2,$AF$113,IF($C$13=3,$AG$113,1)))</f>
        <v>-1261.306452</v>
      </c>
      <c r="BT199" s="1002" t="n">
        <f aca="false">((BT$183-$H$4)/1000)*$O$111*(($C$8/70)^$Y$111)*IF($C$13=1,$AE$113,IF($C$13=2,$AF$113,IF($C$13=3,$AG$113,1)))</f>
        <v>-1261.306452</v>
      </c>
      <c r="BU199" s="1002" t="n">
        <f aca="false">((BU$183-$H$4)/1000)*$O$111*(($C$8/70)^$Y$111)*IF($C$13=1,$AE$113,IF($C$13=2,$AF$113,IF($C$13=3,$AG$113,1)))</f>
        <v>-1261.306452</v>
      </c>
      <c r="BV199" s="1002" t="n">
        <f aca="false">((BV$183-$H$4)/1000)*$O$111*(($C$8/70)^$Y$111)*IF($C$13=1,$AE$113,IF($C$13=2,$AF$113,IF($C$13=3,$AG$113,1)))</f>
        <v>-1261.306452</v>
      </c>
      <c r="BW199" s="1002" t="n">
        <f aca="false">((BW$183-$H$4)/1000)*$O$111*(($C$8/70)^$Y$111)*IF($C$13=1,$AE$113,IF($C$13=2,$AF$113,IF($C$13=3,$AG$113,1)))</f>
        <v>-1261.306452</v>
      </c>
      <c r="BX199" s="1002" t="n">
        <f aca="false">((BX$183-$H$4)/1000)*$O$111*(($C$8/70)^$Y$111)*IF($C$13=1,$AE$113,IF($C$13=2,$AF$113,IF($C$13=3,$AG$113,1)))</f>
        <v>-1261.306452</v>
      </c>
      <c r="BY199" s="1002" t="n">
        <f aca="false">((BY$183-$H$4)/1000)*$O$111*(($C$8/70)^$Y$111)*IF($C$13=1,$AE$113,IF($C$13=2,$AF$113,IF($C$13=3,$AG$113,1)))</f>
        <v>-1261.306452</v>
      </c>
      <c r="BZ199" s="1002" t="n">
        <f aca="false">((BZ$183-$H$4)/1000)*$O$111*(($C$8/70)^$Y$111)*IF($C$13=1,$AE$113,IF($C$13=2,$AF$113,IF($C$13=3,$AG$113,1)))</f>
        <v>-1261.306452</v>
      </c>
      <c r="CA199" s="1002" t="n">
        <f aca="false">((CA$183-$H$4)/1000)*$O$111*(($C$8/70)^$Y$111)*IF($C$13=1,$AE$113,IF($C$13=2,$AF$113,IF($C$13=3,$AG$113,1)))</f>
        <v>-1261.306452</v>
      </c>
      <c r="CB199" s="1002" t="n">
        <f aca="false">((CB$183-$H$4)/1000)*$O$111*(($C$8/70)^$Y$111)*IF($C$13=1,$AE$113,IF($C$13=2,$AF$113,IF($C$13=3,$AG$113,1)))</f>
        <v>-1261.306452</v>
      </c>
      <c r="CC199" s="1002" t="n">
        <f aca="false">((CC$183-$H$4)/1000)*$O$111*(($C$8/70)^$Y$111)*IF($C$13=1,$AE$113,IF($C$13=2,$AF$113,IF($C$13=3,$AG$113,1)))</f>
        <v>-1261.306452</v>
      </c>
      <c r="CD199" s="1002" t="n">
        <f aca="false">((CD$183-$H$4)/1000)*$O$111*(($C$8/70)^$Y$111)*IF($C$13=1,$AE$113,IF($C$13=2,$AF$113,IF($C$13=3,$AG$113,1)))</f>
        <v>-1261.306452</v>
      </c>
      <c r="CE199" s="1002" t="n">
        <f aca="false">((CE$183-$H$4)/1000)*$O$111*(($C$8/70)^$Y$111)*IF($C$13=1,$AE$113,IF($C$13=2,$AF$113,IF($C$13=3,$AG$113,1)))</f>
        <v>-1261.306452</v>
      </c>
      <c r="CF199" s="1002" t="n">
        <f aca="false">((CF$183-$H$4)/1000)*$O$111*(($C$8/70)^$Y$111)*IF($C$13=1,$AE$113,IF($C$13=2,$AF$113,IF($C$13=3,$AG$113,1)))</f>
        <v>-1261.306452</v>
      </c>
      <c r="CG199" s="1002" t="n">
        <f aca="false">((CG$183-$H$4)/1000)*$O$111*(($C$8/70)^$Y$111)*IF($C$13=1,$AE$113,IF($C$13=2,$AF$113,IF($C$13=3,$AG$113,1)))</f>
        <v>-1261.306452</v>
      </c>
      <c r="CH199" s="1002" t="n">
        <f aca="false">((CH$183-$H$4)/1000)*$O$111*(($C$8/70)^$Y$111)*IF($C$13=1,$AE$113,IF($C$13=2,$AF$113,IF($C$13=3,$AG$113,1)))</f>
        <v>-1261.306452</v>
      </c>
      <c r="CI199" s="1002" t="n">
        <f aca="false">((CI$183-$H$4)/1000)*$O$111*(($C$8/70)^$Y$111)*IF($C$13=1,$AE$113,IF($C$13=2,$AF$113,IF($C$13=3,$AG$113,1)))</f>
        <v>-1261.306452</v>
      </c>
      <c r="CJ199" s="1002" t="n">
        <f aca="false">((CJ$183-$H$4)/1000)*$O$111*(($C$8/70)^$Y$111)*IF($C$13=1,$AE$113,IF($C$13=2,$AF$113,IF($C$13=3,$AG$113,1)))</f>
        <v>-1261.306452</v>
      </c>
      <c r="CK199" s="1002" t="n">
        <f aca="false">((CK$183-$H$4)/1000)*$O$111*(($C$8/70)^$Y$111)*IF($C$13=1,$AE$113,IF($C$13=2,$AF$113,IF($C$13=3,$AG$113,1)))</f>
        <v>-1261.306452</v>
      </c>
      <c r="CL199" s="1002" t="n">
        <f aca="false">((CL$183-$H$4)/1000)*$O$111*(($C$8/70)^$Y$111)*IF($C$13=1,$AE$113,IF($C$13=2,$AF$113,IF($C$13=3,$AG$113,1)))</f>
        <v>-1261.306452</v>
      </c>
      <c r="CM199" s="1002" t="n">
        <f aca="false">((CM$183-$H$4)/1000)*$O$111*(($C$8/70)^$Y$111)*IF($C$13=1,$AE$113,IF($C$13=2,$AF$113,IF($C$13=3,$AG$113,1)))</f>
        <v>-1261.306452</v>
      </c>
      <c r="CN199" s="1002" t="n">
        <f aca="false">((CN$183-$H$4)/1000)*$O$111*(($C$8/70)^$Y$111)*IF($C$13=1,$AE$113,IF($C$13=2,$AF$113,IF($C$13=3,$AG$113,1)))</f>
        <v>-1261.306452</v>
      </c>
      <c r="CO199" s="1002" t="n">
        <f aca="false">((CO$183-$H$4)/1000)*$O$111*(($C$8/70)^$Y$111)*IF($C$13=1,$AE$113,IF($C$13=2,$AF$113,IF($C$13=3,$AG$113,1)))</f>
        <v>-1261.306452</v>
      </c>
      <c r="CP199" s="1002" t="n">
        <f aca="false">((CP$183-$H$4)/1000)*$O$111*(($C$8/70)^$Y$111)*IF($C$13=1,$AE$113,IF($C$13=2,$AF$113,IF($C$13=3,$AG$113,1)))</f>
        <v>-1261.306452</v>
      </c>
      <c r="CQ199" s="1002" t="n">
        <f aca="false">((CQ$183-$H$4)/1000)*$O$111*(($C$8/70)^$Y$111)*IF($C$13=1,$AE$113,IF($C$13=2,$AF$113,IF($C$13=3,$AG$113,1)))</f>
        <v>-1261.306452</v>
      </c>
      <c r="CR199" s="1002" t="n">
        <f aca="false">((CR$183-$H$4)/1000)*$O$111*(($C$8/70)^$Y$111)*IF($C$13=1,$AE$113,IF($C$13=2,$AF$113,IF($C$13=3,$AG$113,1)))</f>
        <v>-1261.306452</v>
      </c>
      <c r="CS199" s="1002" t="n">
        <f aca="false">((CS$183-$H$4)/1000)*$O$111*(($C$8/70)^$Y$111)*IF($C$13=1,$AE$113,IF($C$13=2,$AF$113,IF($C$13=3,$AG$113,1)))</f>
        <v>-1261.306452</v>
      </c>
      <c r="CT199" s="1002" t="n">
        <f aca="false">((CT$183-$H$4)/1000)*$O$111*(($C$8/70)^$Y$111)*IF($C$13=1,$AE$113,IF($C$13=2,$AF$113,IF($C$13=3,$AG$113,1)))</f>
        <v>-1261.306452</v>
      </c>
      <c r="CU199" s="1002" t="n">
        <f aca="false">((CU$183-$H$4)/1000)*$O$111*(($C$8/70)^$Y$111)*IF($C$13=1,$AE$113,IF($C$13=2,$AF$113,IF($C$13=3,$AG$113,1)))</f>
        <v>-1261.306452</v>
      </c>
      <c r="CV199" s="1002" t="n">
        <f aca="false">((CV$183-$H$4)/1000)*$O$111*(($C$8/70)^$Y$111)*IF($C$13=1,$AE$113,IF($C$13=2,$AF$113,IF($C$13=3,$AG$113,1)))</f>
        <v>-1261.306452</v>
      </c>
      <c r="CW199" s="1002" t="n">
        <f aca="false">((CW$183-$H$4)/1000)*$O$111*(($C$8/70)^$Y$111)*IF($C$13=1,$AE$113,IF($C$13=2,$AF$113,IF($C$13=3,$AG$113,1)))</f>
        <v>-1261.306452</v>
      </c>
      <c r="CX199" s="1002" t="n">
        <f aca="false">((CX$183-$H$4)/1000)*$O$111*(($C$8/70)^$Y$111)*IF($C$13=1,$AE$113,IF($C$13=2,$AF$113,IF($C$13=3,$AG$113,1)))</f>
        <v>-1261.306452</v>
      </c>
      <c r="CY199" s="1002" t="n">
        <f aca="false">((CY$183-$H$4)/1000)*$O$111*(($C$8/70)^$Y$111)*IF($C$13=1,$AE$113,IF($C$13=2,$AF$113,IF($C$13=3,$AG$113,1)))</f>
        <v>-1261.306452</v>
      </c>
      <c r="CZ199" s="1002" t="n">
        <f aca="false">((CZ$183-$H$4)/1000)*$O$111*(($C$8/70)^$Y$111)*IF($C$13=1,$AE$113,IF($C$13=2,$AF$113,IF($C$13=3,$AG$113,1)))</f>
        <v>-1261.306452</v>
      </c>
      <c r="DA199" s="1002" t="n">
        <f aca="false">((DA$183-$H$4)/1000)*$O$111*(($C$8/70)^$Y$111)*IF($C$13=1,$AE$113,IF($C$13=2,$AF$113,IF($C$13=3,$AG$113,1)))</f>
        <v>-1261.306452</v>
      </c>
      <c r="DB199" s="1002" t="n">
        <f aca="false">((DB$183-$H$4)/1000)*$O$111*(($C$8/70)^$Y$111)*IF($C$13=1,$AE$113,IF($C$13=2,$AF$113,IF($C$13=3,$AG$113,1)))</f>
        <v>-1261.306452</v>
      </c>
      <c r="DC199" s="1002" t="n">
        <f aca="false">((DC$183-$H$4)/1000)*$O$111*(($C$8/70)^$Y$111)*IF($C$13=1,$AE$113,IF($C$13=2,$AF$113,IF($C$13=3,$AG$113,1)))</f>
        <v>-1261.306452</v>
      </c>
      <c r="DD199" s="1002" t="n">
        <f aca="false">((DD$183-$H$4)/1000)*$O$111*(($C$8/70)^$Y$111)*IF($C$13=1,$AE$113,IF($C$13=2,$AF$113,IF($C$13=3,$AG$113,1)))</f>
        <v>-1261.306452</v>
      </c>
      <c r="DE199" s="1002" t="n">
        <f aca="false">((DE$183-$H$4)/1000)*$O$111*(($C$8/70)^$Y$111)*IF($C$13=1,$AE$113,IF($C$13=2,$AF$113,IF($C$13=3,$AG$113,1)))</f>
        <v>-1261.306452</v>
      </c>
      <c r="DF199" s="1002" t="n">
        <f aca="false">((DF$183-$H$4)/1000)*$O$111*(($C$8/70)^$Y$111)*IF($C$13=1,$AE$113,IF($C$13=2,$AF$113,IF($C$13=3,$AG$113,1)))</f>
        <v>-1261.306452</v>
      </c>
    </row>
    <row r="200" customFormat="false" ht="15.75" hidden="true" customHeight="false" outlineLevel="0" collapsed="false">
      <c r="B200" s="820" t="s">
        <v>481</v>
      </c>
      <c r="C200" s="820"/>
      <c r="D200" s="1175"/>
      <c r="E200" s="1175"/>
      <c r="F200" s="1175"/>
      <c r="G200" s="1175"/>
      <c r="H200" s="767" t="n">
        <f aca="false">((H$183-$H$4)/1000)*$P$111*(($C$8/70)^$Z$111)*IF($C$13=1,$AE$110,IF($C$13=2,$AF$110,IF($C$13=3,$AG$110,1)))</f>
        <v>700.016616</v>
      </c>
      <c r="I200" s="767" t="n">
        <f aca="false">((I$183-$H$4)/1000)*$P$111*(($C$8/70)^$Z$111)*IF($C$13=1,$AE$110,IF($C$13=2,$AF$110,IF($C$13=3,$AG$110,1)))</f>
        <v>933.355488</v>
      </c>
      <c r="J200" s="767" t="n">
        <f aca="false">((J$183-$H$4)/1000)*$P$111*(($C$8/70)^$Z$111)*IF($C$13=1,$AE$110,IF($C$13=2,$AF$110,IF($C$13=3,$AG$110,1)))</f>
        <v>1166.69436</v>
      </c>
      <c r="K200" s="767" t="n">
        <f aca="false">((K$183-$H$4)/1000)*$P$111*(($C$8/70)^$Z$111)*IF($C$13=1,$AE$110,IF($C$13=2,$AF$110,IF($C$13=3,$AG$110,1)))</f>
        <v>1400.033232</v>
      </c>
      <c r="L200" s="767" t="n">
        <f aca="false">((L$183-$H$4)/1000)*$P$111*(($C$8/70)^$Z$111)*IF($C$13=1,$AE$110,IF($C$13=2,$AF$110,IF($C$13=3,$AG$110,1)))</f>
        <v>1633.372104</v>
      </c>
      <c r="M200" s="767" t="n">
        <f aca="false">((M$183-$H$4)/1000)*$P$111*(($C$8/70)^$Z$111)*IF($C$13=1,$AE$110,IF($C$13=2,$AF$110,IF($C$13=3,$AG$110,1)))</f>
        <v>1866.710976</v>
      </c>
      <c r="N200" s="767" t="n">
        <f aca="false">((N$183-$H$4)/1000)*$P$111*(($C$8/70)^$Z$111)*IF($C$13=1,$AE$110,IF($C$13=2,$AF$110,IF($C$13=3,$AG$110,1)))</f>
        <v>2100.049848</v>
      </c>
      <c r="O200" s="767" t="n">
        <f aca="false">((O$183-$H$4)/1000)*$P$111*(($C$8/70)^$Z$111)*IF($C$13=1,$AE$110,IF($C$13=2,$AF$110,IF($C$13=3,$AG$110,1)))</f>
        <v>2333.38872</v>
      </c>
      <c r="P200" s="767" t="n">
        <f aca="false">((P$183-$H$4)/1000)*$P$111*(($C$8/70)^$Z$111)*IF($C$13=1,$AE$110,IF($C$13=2,$AF$110,IF($C$13=3,$AG$110,1)))</f>
        <v>2566.727592</v>
      </c>
      <c r="Q200" s="767" t="n">
        <f aca="false">((Q$183-$H$4)/1000)*$P$111*(($C$8/70)^$Z$111)*IF($C$13=1,$AE$110,IF($C$13=2,$AF$110,IF($C$13=3,$AG$110,1)))</f>
        <v>2800.066464</v>
      </c>
      <c r="R200" s="767" t="n">
        <f aca="false">((R$183-$H$4)/1000)*$P$111*(($C$8/70)^$Z$111)*IF($C$13=1,$AE$110,IF($C$13=2,$AF$110,IF($C$13=3,$AG$110,1)))</f>
        <v>3033.405336</v>
      </c>
      <c r="S200" s="767" t="n">
        <f aca="false">((S$183-$H$4)/1000)*$P$111*(($C$8/70)^$Z$111)*IF($C$13=1,$AE$110,IF($C$13=2,$AF$110,IF($C$13=3,$AG$110,1)))</f>
        <v>3266.744208</v>
      </c>
      <c r="T200" s="767" t="n">
        <f aca="false">((T$183-$H$4)/1000)*$P$111*(($C$8/70)^$Z$111)*IF($C$13=1,$AE$110,IF($C$13=2,$AF$110,IF($C$13=3,$AG$110,1)))</f>
        <v>3500.08308</v>
      </c>
      <c r="U200" s="767" t="n">
        <f aca="false">((U$183-$H$4)/1000)*$P$111*(($C$8/70)^$Z$111)*IF($C$13=1,$AE$110,IF($C$13=2,$AF$110,IF($C$13=3,$AG$110,1)))</f>
        <v>3733.421952</v>
      </c>
      <c r="V200" s="767" t="n">
        <f aca="false">((V$183-$H$4)/1000)*$P$111*(($C$8/70)^$Z$111)*IF($C$13=1,$AE$110,IF($C$13=2,$AF$110,IF($C$13=3,$AG$110,1)))</f>
        <v>3966.760824</v>
      </c>
      <c r="W200" s="767" t="n">
        <f aca="false">((W$183-$H$4)/1000)*$P$111*(($C$8/70)^$Z$111)*IF($C$13=1,$AE$110,IF($C$13=2,$AF$110,IF($C$13=3,$AG$110,1)))</f>
        <v>4200.099696</v>
      </c>
      <c r="X200" s="767" t="n">
        <f aca="false">((X$183-$H$4)/1000)*$P$111*(($C$8/70)^$Z$111)*IF($C$13=1,$AE$110,IF($C$13=2,$AF$110,IF($C$13=3,$AG$110,1)))</f>
        <v>4433.438568</v>
      </c>
      <c r="Y200" s="767" t="n">
        <f aca="false">((Y$183-$H$4)/1000)*$P$111*(($C$8/70)^$Z$111)*IF($C$13=1,$AE$110,IF($C$13=2,$AF$110,IF($C$13=3,$AG$110,1)))</f>
        <v>4666.77744</v>
      </c>
      <c r="Z200" s="767" t="n">
        <f aca="false">((Z$183-$H$4)/1000)*$P$111*(($C$8/70)^$Z$111)*IF($C$13=1,$AE$110,IF($C$13=2,$AF$110,IF($C$13=3,$AG$110,1)))</f>
        <v>4900.116312</v>
      </c>
      <c r="AA200" s="767" t="n">
        <f aca="false">((AA$183-$H$4)/1000)*$P$111*(($C$8/70)^$Z$111)*IF($C$13=1,$AE$110,IF($C$13=2,$AF$110,IF($C$13=3,$AG$110,1)))</f>
        <v>5133.455184</v>
      </c>
      <c r="AB200" s="767" t="n">
        <f aca="false">((AB$183-$H$4)/1000)*$P$111*(($C$8/70)^$Z$111)*IF($C$13=1,$AE$110,IF($C$13=2,$AF$110,IF($C$13=3,$AG$110,1)))</f>
        <v>5366.794056</v>
      </c>
      <c r="AC200" s="767" t="n">
        <f aca="false">((AC$183-$H$4)/1000)*$P$111*(($C$8/70)^$Z$111)*IF($C$13=1,$AE$110,IF($C$13=2,$AF$110,IF($C$13=3,$AG$110,1)))</f>
        <v>5600.132928</v>
      </c>
      <c r="AD200" s="767" t="n">
        <f aca="false">((AD$183-$H$4)/1000)*$P$111*(($C$8/70)^$Z$111)*IF($C$13=1,$AE$110,IF($C$13=2,$AF$110,IF($C$13=3,$AG$110,1)))</f>
        <v>5833.4718</v>
      </c>
      <c r="AE200" s="767" t="n">
        <f aca="false">((AE$183-$H$4)/1000)*$P$111*(($C$8/70)^$Z$111)*IF($C$13=1,$AE$110,IF($C$13=2,$AF$110,IF($C$13=3,$AG$110,1)))</f>
        <v>6066.810672</v>
      </c>
      <c r="AF200" s="767" t="n">
        <f aca="false">((AF$183-$H$4)/1000)*$P$111*(($C$8/70)^$Z$111)*IF($C$13=1,$AE$110,IF($C$13=2,$AF$110,IF($C$13=3,$AG$110,1)))</f>
        <v>6300.149544</v>
      </c>
      <c r="AG200" s="767" t="n">
        <f aca="false">((AG$183-$H$4)/1000)*$P$111*(($C$8/70)^$Z$111)*IF($C$13=1,$AE$110,IF($C$13=2,$AF$110,IF($C$13=3,$AG$110,1)))</f>
        <v>6533.488416</v>
      </c>
      <c r="AH200" s="767" t="n">
        <f aca="false">((AH$183-$H$4)/1000)*$P$111*(($C$8/70)^$Z$111)*IF($C$13=1,$AE$110,IF($C$13=2,$AF$110,IF($C$13=3,$AG$110,1)))</f>
        <v>6766.827288</v>
      </c>
      <c r="AI200" s="767" t="n">
        <f aca="false">((AI$183-$H$4)/1000)*$P$111*(($C$8/70)^$Z$111)*IF($C$13=1,$AE$110,IF($C$13=2,$AF$110,IF($C$13=3,$AG$110,1)))</f>
        <v>7000.16616</v>
      </c>
      <c r="AJ200" s="767" t="n">
        <f aca="false">((AJ$183-$H$4)/1000)*$P$111*(($C$8/70)^$Z$111)*IF($C$13=1,$AE$110,IF($C$13=2,$AF$110,IF($C$13=3,$AG$110,1)))</f>
        <v>7233.505032</v>
      </c>
      <c r="AK200" s="767" t="n">
        <f aca="false">((AK$183-$H$4)/1000)*$P$111*(($C$8/70)^$Z$111)*IF($C$13=1,$AE$110,IF($C$13=2,$AF$110,IF($C$13=3,$AG$110,1)))</f>
        <v>7466.843904</v>
      </c>
      <c r="AL200" s="767" t="n">
        <f aca="false">((AL$183-$H$4)/1000)*$P$111*(($C$8/70)^$Z$111)*IF($C$13=1,$AE$110,IF($C$13=2,$AF$110,IF($C$13=3,$AG$110,1)))</f>
        <v>7700.182776</v>
      </c>
      <c r="AM200" s="767" t="n">
        <f aca="false">((AM$183-$H$4)/1000)*$P$111*(($C$8/70)^$Z$111)*IF($C$13=1,$AE$110,IF($C$13=2,$AF$110,IF($C$13=3,$AG$110,1)))</f>
        <v>7933.521648</v>
      </c>
      <c r="AN200" s="767" t="n">
        <f aca="false">((AN$183-$H$4)/1000)*$P$111*(($C$8/70)^$Z$111)*IF($C$13=1,$AE$110,IF($C$13=2,$AF$110,IF($C$13=3,$AG$110,1)))</f>
        <v>8166.86052</v>
      </c>
      <c r="AO200" s="767" t="n">
        <f aca="false">((AO$183-$H$4)/1000)*$P$111*(($C$8/70)^$Z$111)*IF($C$13=1,$AE$110,IF($C$13=2,$AF$110,IF($C$13=3,$AG$110,1)))</f>
        <v>8400.199392</v>
      </c>
      <c r="AP200" s="767" t="n">
        <f aca="false">((AP$183-$H$4)/1000)*$P$111*(($C$8/70)^$Z$111)*IF($C$13=1,$AE$110,IF($C$13=2,$AF$110,IF($C$13=3,$AG$110,1)))</f>
        <v>8633.538264</v>
      </c>
      <c r="AQ200" s="767" t="n">
        <f aca="false">((AQ$183-$H$4)/1000)*$P$111*(($C$8/70)^$Z$111)*IF($C$13=1,$AE$110,IF($C$13=2,$AF$110,IF($C$13=3,$AG$110,1)))</f>
        <v>8866.877136</v>
      </c>
      <c r="AR200" s="767" t="n">
        <f aca="false">((AR$183-$H$4)/1000)*$P$111*(($C$8/70)^$Z$111)*IF($C$13=1,$AE$110,IF($C$13=2,$AF$110,IF($C$13=3,$AG$110,1)))</f>
        <v>9100.216008</v>
      </c>
      <c r="AS200" s="767" t="n">
        <f aca="false">((AS$183-$H$4)/1000)*$P$111*(($C$8/70)^$Z$111)*IF($C$13=1,$AE$110,IF($C$13=2,$AF$110,IF($C$13=3,$AG$110,1)))</f>
        <v>9333.55488</v>
      </c>
      <c r="AT200" s="767" t="n">
        <f aca="false">((AT$183-$H$4)/1000)*$P$111*(($C$8/70)^$Z$111)*IF($C$13=1,$AE$110,IF($C$13=2,$AF$110,IF($C$13=3,$AG$110,1)))</f>
        <v>9566.893752</v>
      </c>
      <c r="AU200" s="767" t="n">
        <f aca="false">((AU$183-$H$4)/1000)*$P$111*(($C$8/70)^$Z$111)*IF($C$13=1,$AE$110,IF($C$13=2,$AF$110,IF($C$13=3,$AG$110,1)))</f>
        <v>9800.232624</v>
      </c>
      <c r="AV200" s="767" t="n">
        <f aca="false">((AV$183-$H$4)/1000)*$P$111*(($C$8/70)^$Z$111)*IF($C$13=1,$AE$110,IF($C$13=2,$AF$110,IF($C$13=3,$AG$110,1)))</f>
        <v>10033.571496</v>
      </c>
      <c r="AW200" s="767" t="n">
        <f aca="false">((AW$183-$H$4)/1000)*$P$111*(($C$8/70)^$Z$111)*IF($C$13=1,$AE$110,IF($C$13=2,$AF$110,IF($C$13=3,$AG$110,1)))</f>
        <v>10266.910368</v>
      </c>
      <c r="AX200" s="767" t="n">
        <f aca="false">((AX$183-$H$4)/1000)*$P$111*(($C$8/70)^$Z$111)*IF($C$13=1,$AE$110,IF($C$13=2,$AF$110,IF($C$13=3,$AG$110,1)))</f>
        <v>10500.24924</v>
      </c>
      <c r="AY200" s="767" t="n">
        <f aca="false">((AY$183-$H$4)/1000)*$P$111*(($C$8/70)^$Z$111)*IF($C$13=1,$AE$110,IF($C$13=2,$AF$110,IF($C$13=3,$AG$110,1)))</f>
        <v>10733.588112</v>
      </c>
      <c r="AZ200" s="767" t="n">
        <f aca="false">((AZ$183-$H$4)/1000)*$P$111*(($C$8/70)^$Z$111)*IF($C$13=1,$AE$110,IF($C$13=2,$AF$110,IF($C$13=3,$AG$110,1)))</f>
        <v>10966.926984</v>
      </c>
      <c r="BA200" s="767" t="n">
        <f aca="false">((BA$183-$H$4)/1000)*$P$111*(($C$8/70)^$Z$111)*IF($C$13=1,$AE$110,IF($C$13=2,$AF$110,IF($C$13=3,$AG$110,1)))</f>
        <v>11200.265856</v>
      </c>
      <c r="BB200" s="767" t="n">
        <f aca="false">((BB$183-$H$4)/1000)*$P$111*(($C$8/70)^$Z$111)*IF($C$13=1,$AE$110,IF($C$13=2,$AF$110,IF($C$13=3,$AG$110,1)))</f>
        <v>11433.604728</v>
      </c>
      <c r="BC200" s="767" t="n">
        <f aca="false">((BC$183-$H$4)/1000)*$P$111*(($C$8/70)^$Z$111)*IF($C$13=1,$AE$110,IF($C$13=2,$AF$110,IF($C$13=3,$AG$110,1)))</f>
        <v>11666.9436</v>
      </c>
      <c r="BD200" s="767" t="n">
        <f aca="false">((BD$183-$H$4)/1000)*$P$111*(($C$8/70)^$Z$111)*IF($C$13=1,$AE$110,IF($C$13=2,$AF$110,IF($C$13=3,$AG$110,1)))</f>
        <v>11900.282472</v>
      </c>
      <c r="BE200" s="767" t="n">
        <f aca="false">((BE$183-$H$4)/1000)*$P$111*(($C$8/70)^$Z$111)*IF($C$13=1,$AE$110,IF($C$13=2,$AF$110,IF($C$13=3,$AG$110,1)))</f>
        <v>12133.621344</v>
      </c>
      <c r="BF200" s="767" t="n">
        <f aca="false">((BF$183-$H$4)/1000)*$P$111*(($C$8/70)^$Z$111)*IF($C$13=1,$AE$110,IF($C$13=2,$AF$110,IF($C$13=3,$AG$110,1)))</f>
        <v>12366.960216</v>
      </c>
      <c r="BG200" s="1002" t="n">
        <f aca="false">((BG$183-$H$4)/1000)*$P$111*(($C$8/70)^$Z$111)*IF($C$13=1,$AE$110,IF($C$13=2,$AF$110,IF($C$13=3,$AG$110,1)))</f>
        <v>-1633.372104</v>
      </c>
      <c r="BH200" s="1002" t="n">
        <f aca="false">((BH$183-$H$4)/1000)*$P$111*(($C$8/70)^$Z$111)*IF($C$13=1,$AE$110,IF($C$13=2,$AF$110,IF($C$13=3,$AG$110,1)))</f>
        <v>-1633.372104</v>
      </c>
      <c r="BI200" s="1002" t="n">
        <f aca="false">((BI$183-$H$4)/1000)*$P$111*(($C$8/70)^$Z$111)*IF($C$13=1,$AE$110,IF($C$13=2,$AF$110,IF($C$13=3,$AG$110,1)))</f>
        <v>-1633.372104</v>
      </c>
      <c r="BJ200" s="1002" t="n">
        <f aca="false">((BJ$183-$H$4)/1000)*$P$111*(($C$8/70)^$Z$111)*IF($C$13=1,$AE$110,IF($C$13=2,$AF$110,IF($C$13=3,$AG$110,1)))</f>
        <v>-1633.372104</v>
      </c>
      <c r="BK200" s="1002" t="n">
        <f aca="false">((BK$183-$H$4)/1000)*$P$111*(($C$8/70)^$Z$111)*IF($C$13=1,$AE$110,IF($C$13=2,$AF$110,IF($C$13=3,$AG$110,1)))</f>
        <v>-1633.372104</v>
      </c>
      <c r="BL200" s="1002" t="n">
        <f aca="false">((BL$183-$H$4)/1000)*$P$111*(($C$8/70)^$Z$111)*IF($C$13=1,$AE$110,IF($C$13=2,$AF$110,IF($C$13=3,$AG$110,1)))</f>
        <v>-1633.372104</v>
      </c>
      <c r="BM200" s="1002" t="n">
        <f aca="false">((BM$183-$H$4)/1000)*$P$111*(($C$8/70)^$Z$111)*IF($C$13=1,$AE$110,IF($C$13=2,$AF$110,IF($C$13=3,$AG$110,1)))</f>
        <v>-1633.372104</v>
      </c>
      <c r="BN200" s="1002" t="n">
        <f aca="false">((BN$183-$H$4)/1000)*$P$111*(($C$8/70)^$Z$111)*IF($C$13=1,$AE$110,IF($C$13=2,$AF$110,IF($C$13=3,$AG$110,1)))</f>
        <v>-1633.372104</v>
      </c>
      <c r="BO200" s="1002" t="n">
        <f aca="false">((BO$183-$H$4)/1000)*$P$111*(($C$8/70)^$Z$111)*IF($C$13=1,$AE$110,IF($C$13=2,$AF$110,IF($C$13=3,$AG$110,1)))</f>
        <v>-1633.372104</v>
      </c>
      <c r="BP200" s="1002" t="n">
        <f aca="false">((BP$183-$H$4)/1000)*$P$111*(($C$8/70)^$Z$111)*IF($C$13=1,$AE$110,IF($C$13=2,$AF$110,IF($C$13=3,$AG$110,1)))</f>
        <v>-1633.372104</v>
      </c>
      <c r="BQ200" s="1002" t="n">
        <f aca="false">((BQ$183-$H$4)/1000)*$P$111*(($C$8/70)^$Z$111)*IF($C$13=1,$AE$110,IF($C$13=2,$AF$110,IF($C$13=3,$AG$110,1)))</f>
        <v>-1633.372104</v>
      </c>
      <c r="BR200" s="1002" t="n">
        <f aca="false">((BR$183-$H$4)/1000)*$P$111*(($C$8/70)^$Z$111)*IF($C$13=1,$AE$110,IF($C$13=2,$AF$110,IF($C$13=3,$AG$110,1)))</f>
        <v>-1633.372104</v>
      </c>
      <c r="BS200" s="1002" t="n">
        <f aca="false">((BS$183-$H$4)/1000)*$P$111*(($C$8/70)^$Z$111)*IF($C$13=1,$AE$110,IF($C$13=2,$AF$110,IF($C$13=3,$AG$110,1)))</f>
        <v>-1633.372104</v>
      </c>
      <c r="BT200" s="1002" t="n">
        <f aca="false">((BT$183-$H$4)/1000)*$P$111*(($C$8/70)^$Z$111)*IF($C$13=1,$AE$110,IF($C$13=2,$AF$110,IF($C$13=3,$AG$110,1)))</f>
        <v>-1633.372104</v>
      </c>
      <c r="BU200" s="1002" t="n">
        <f aca="false">((BU$183-$H$4)/1000)*$P$111*(($C$8/70)^$Z$111)*IF($C$13=1,$AE$110,IF($C$13=2,$AF$110,IF($C$13=3,$AG$110,1)))</f>
        <v>-1633.372104</v>
      </c>
      <c r="BV200" s="1002" t="n">
        <f aca="false">((BV$183-$H$4)/1000)*$P$111*(($C$8/70)^$Z$111)*IF($C$13=1,$AE$110,IF($C$13=2,$AF$110,IF($C$13=3,$AG$110,1)))</f>
        <v>-1633.372104</v>
      </c>
      <c r="BW200" s="1002" t="n">
        <f aca="false">((BW$183-$H$4)/1000)*$P$111*(($C$8/70)^$Z$111)*IF($C$13=1,$AE$110,IF($C$13=2,$AF$110,IF($C$13=3,$AG$110,1)))</f>
        <v>-1633.372104</v>
      </c>
      <c r="BX200" s="1002" t="n">
        <f aca="false">((BX$183-$H$4)/1000)*$P$111*(($C$8/70)^$Z$111)*IF($C$13=1,$AE$110,IF($C$13=2,$AF$110,IF($C$13=3,$AG$110,1)))</f>
        <v>-1633.372104</v>
      </c>
      <c r="BY200" s="1002" t="n">
        <f aca="false">((BY$183-$H$4)/1000)*$P$111*(($C$8/70)^$Z$111)*IF($C$13=1,$AE$110,IF($C$13=2,$AF$110,IF($C$13=3,$AG$110,1)))</f>
        <v>-1633.372104</v>
      </c>
      <c r="BZ200" s="1002" t="n">
        <f aca="false">((BZ$183-$H$4)/1000)*$P$111*(($C$8/70)^$Z$111)*IF($C$13=1,$AE$110,IF($C$13=2,$AF$110,IF($C$13=3,$AG$110,1)))</f>
        <v>-1633.372104</v>
      </c>
      <c r="CA200" s="1002" t="n">
        <f aca="false">((CA$183-$H$4)/1000)*$P$111*(($C$8/70)^$Z$111)*IF($C$13=1,$AE$110,IF($C$13=2,$AF$110,IF($C$13=3,$AG$110,1)))</f>
        <v>-1633.372104</v>
      </c>
      <c r="CB200" s="1002" t="n">
        <f aca="false">((CB$183-$H$4)/1000)*$P$111*(($C$8/70)^$Z$111)*IF($C$13=1,$AE$110,IF($C$13=2,$AF$110,IF($C$13=3,$AG$110,1)))</f>
        <v>-1633.372104</v>
      </c>
      <c r="CC200" s="1002" t="n">
        <f aca="false">((CC$183-$H$4)/1000)*$P$111*(($C$8/70)^$Z$111)*IF($C$13=1,$AE$110,IF($C$13=2,$AF$110,IF($C$13=3,$AG$110,1)))</f>
        <v>-1633.372104</v>
      </c>
      <c r="CD200" s="1002" t="n">
        <f aca="false">((CD$183-$H$4)/1000)*$P$111*(($C$8/70)^$Z$111)*IF($C$13=1,$AE$110,IF($C$13=2,$AF$110,IF($C$13=3,$AG$110,1)))</f>
        <v>-1633.372104</v>
      </c>
      <c r="CE200" s="1002" t="n">
        <f aca="false">((CE$183-$H$4)/1000)*$P$111*(($C$8/70)^$Z$111)*IF($C$13=1,$AE$110,IF($C$13=2,$AF$110,IF($C$13=3,$AG$110,1)))</f>
        <v>-1633.372104</v>
      </c>
      <c r="CF200" s="1002" t="n">
        <f aca="false">((CF$183-$H$4)/1000)*$P$111*(($C$8/70)^$Z$111)*IF($C$13=1,$AE$110,IF($C$13=2,$AF$110,IF($C$13=3,$AG$110,1)))</f>
        <v>-1633.372104</v>
      </c>
      <c r="CG200" s="1002" t="n">
        <f aca="false">((CG$183-$H$4)/1000)*$P$111*(($C$8/70)^$Z$111)*IF($C$13=1,$AE$110,IF($C$13=2,$AF$110,IF($C$13=3,$AG$110,1)))</f>
        <v>-1633.372104</v>
      </c>
      <c r="CH200" s="1002" t="n">
        <f aca="false">((CH$183-$H$4)/1000)*$P$111*(($C$8/70)^$Z$111)*IF($C$13=1,$AE$110,IF($C$13=2,$AF$110,IF($C$13=3,$AG$110,1)))</f>
        <v>-1633.372104</v>
      </c>
      <c r="CI200" s="1002" t="n">
        <f aca="false">((CI$183-$H$4)/1000)*$P$111*(($C$8/70)^$Z$111)*IF($C$13=1,$AE$110,IF($C$13=2,$AF$110,IF($C$13=3,$AG$110,1)))</f>
        <v>-1633.372104</v>
      </c>
      <c r="CJ200" s="1002" t="n">
        <f aca="false">((CJ$183-$H$4)/1000)*$P$111*(($C$8/70)^$Z$111)*IF($C$13=1,$AE$110,IF($C$13=2,$AF$110,IF($C$13=3,$AG$110,1)))</f>
        <v>-1633.372104</v>
      </c>
      <c r="CK200" s="1002" t="n">
        <f aca="false">((CK$183-$H$4)/1000)*$P$111*(($C$8/70)^$Z$111)*IF($C$13=1,$AE$110,IF($C$13=2,$AF$110,IF($C$13=3,$AG$110,1)))</f>
        <v>-1633.372104</v>
      </c>
      <c r="CL200" s="1002" t="n">
        <f aca="false">((CL$183-$H$4)/1000)*$P$111*(($C$8/70)^$Z$111)*IF($C$13=1,$AE$110,IF($C$13=2,$AF$110,IF($C$13=3,$AG$110,1)))</f>
        <v>-1633.372104</v>
      </c>
      <c r="CM200" s="1002" t="n">
        <f aca="false">((CM$183-$H$4)/1000)*$P$111*(($C$8/70)^$Z$111)*IF($C$13=1,$AE$110,IF($C$13=2,$AF$110,IF($C$13=3,$AG$110,1)))</f>
        <v>-1633.372104</v>
      </c>
      <c r="CN200" s="1002" t="n">
        <f aca="false">((CN$183-$H$4)/1000)*$P$111*(($C$8/70)^$Z$111)*IF($C$13=1,$AE$110,IF($C$13=2,$AF$110,IF($C$13=3,$AG$110,1)))</f>
        <v>-1633.372104</v>
      </c>
      <c r="CO200" s="1002" t="n">
        <f aca="false">((CO$183-$H$4)/1000)*$P$111*(($C$8/70)^$Z$111)*IF($C$13=1,$AE$110,IF($C$13=2,$AF$110,IF($C$13=3,$AG$110,1)))</f>
        <v>-1633.372104</v>
      </c>
      <c r="CP200" s="1002" t="n">
        <f aca="false">((CP$183-$H$4)/1000)*$P$111*(($C$8/70)^$Z$111)*IF($C$13=1,$AE$110,IF($C$13=2,$AF$110,IF($C$13=3,$AG$110,1)))</f>
        <v>-1633.372104</v>
      </c>
      <c r="CQ200" s="1002" t="n">
        <f aca="false">((CQ$183-$H$4)/1000)*$P$111*(($C$8/70)^$Z$111)*IF($C$13=1,$AE$110,IF($C$13=2,$AF$110,IF($C$13=3,$AG$110,1)))</f>
        <v>-1633.372104</v>
      </c>
      <c r="CR200" s="1002" t="n">
        <f aca="false">((CR$183-$H$4)/1000)*$P$111*(($C$8/70)^$Z$111)*IF($C$13=1,$AE$110,IF($C$13=2,$AF$110,IF($C$13=3,$AG$110,1)))</f>
        <v>-1633.372104</v>
      </c>
      <c r="CS200" s="1002" t="n">
        <f aca="false">((CS$183-$H$4)/1000)*$P$111*(($C$8/70)^$Z$111)*IF($C$13=1,$AE$110,IF($C$13=2,$AF$110,IF($C$13=3,$AG$110,1)))</f>
        <v>-1633.372104</v>
      </c>
      <c r="CT200" s="1002" t="n">
        <f aca="false">((CT$183-$H$4)/1000)*$P$111*(($C$8/70)^$Z$111)*IF($C$13=1,$AE$110,IF($C$13=2,$AF$110,IF($C$13=3,$AG$110,1)))</f>
        <v>-1633.372104</v>
      </c>
      <c r="CU200" s="1002" t="n">
        <f aca="false">((CU$183-$H$4)/1000)*$P$111*(($C$8/70)^$Z$111)*IF($C$13=1,$AE$110,IF($C$13=2,$AF$110,IF($C$13=3,$AG$110,1)))</f>
        <v>-1633.372104</v>
      </c>
      <c r="CV200" s="1002" t="n">
        <f aca="false">((CV$183-$H$4)/1000)*$P$111*(($C$8/70)^$Z$111)*IF($C$13=1,$AE$110,IF($C$13=2,$AF$110,IF($C$13=3,$AG$110,1)))</f>
        <v>-1633.372104</v>
      </c>
      <c r="CW200" s="1002" t="n">
        <f aca="false">((CW$183-$H$4)/1000)*$P$111*(($C$8/70)^$Z$111)*IF($C$13=1,$AE$110,IF($C$13=2,$AF$110,IF($C$13=3,$AG$110,1)))</f>
        <v>-1633.372104</v>
      </c>
      <c r="CX200" s="1002" t="n">
        <f aca="false">((CX$183-$H$4)/1000)*$P$111*(($C$8/70)^$Z$111)*IF($C$13=1,$AE$110,IF($C$13=2,$AF$110,IF($C$13=3,$AG$110,1)))</f>
        <v>-1633.372104</v>
      </c>
      <c r="CY200" s="1002" t="n">
        <f aca="false">((CY$183-$H$4)/1000)*$P$111*(($C$8/70)^$Z$111)*IF($C$13=1,$AE$110,IF($C$13=2,$AF$110,IF($C$13=3,$AG$110,1)))</f>
        <v>-1633.372104</v>
      </c>
      <c r="CZ200" s="1002" t="n">
        <f aca="false">((CZ$183-$H$4)/1000)*$P$111*(($C$8/70)^$Z$111)*IF($C$13=1,$AE$110,IF($C$13=2,$AF$110,IF($C$13=3,$AG$110,1)))</f>
        <v>-1633.372104</v>
      </c>
      <c r="DA200" s="1002" t="n">
        <f aca="false">((DA$183-$H$4)/1000)*$P$111*(($C$8/70)^$Z$111)*IF($C$13=1,$AE$110,IF($C$13=2,$AF$110,IF($C$13=3,$AG$110,1)))</f>
        <v>-1633.372104</v>
      </c>
      <c r="DB200" s="1002" t="n">
        <f aca="false">((DB$183-$H$4)/1000)*$P$111*(($C$8/70)^$Z$111)*IF($C$13=1,$AE$110,IF($C$13=2,$AF$110,IF($C$13=3,$AG$110,1)))</f>
        <v>-1633.372104</v>
      </c>
      <c r="DC200" s="1002" t="n">
        <f aca="false">((DC$183-$H$4)/1000)*$P$111*(($C$8/70)^$Z$111)*IF($C$13=1,$AE$110,IF($C$13=2,$AF$110,IF($C$13=3,$AG$110,1)))</f>
        <v>-1633.372104</v>
      </c>
      <c r="DD200" s="1002" t="n">
        <f aca="false">((DD$183-$H$4)/1000)*$P$111*(($C$8/70)^$Z$111)*IF($C$13=1,$AE$110,IF($C$13=2,$AF$110,IF($C$13=3,$AG$110,1)))</f>
        <v>-1633.372104</v>
      </c>
      <c r="DE200" s="1002" t="n">
        <f aca="false">((DE$183-$H$4)/1000)*$P$111*(($C$8/70)^$Z$111)*IF($C$13=1,$AE$110,IF($C$13=2,$AF$110,IF($C$13=3,$AG$110,1)))</f>
        <v>-1633.372104</v>
      </c>
      <c r="DF200" s="1002" t="n">
        <f aca="false">((DF$183-$H$4)/1000)*$P$111*(($C$8/70)^$Z$111)*IF($C$13=1,$AE$110,IF($C$13=2,$AF$110,IF($C$13=3,$AG$110,1)))</f>
        <v>-1633.372104</v>
      </c>
    </row>
  </sheetData>
  <sheetProtection sheet="true" password="c49b" objects="true" scenarios="true"/>
  <mergeCells count="191">
    <mergeCell ref="J1:AE3"/>
    <mergeCell ref="J15:R15"/>
    <mergeCell ref="T15:AB15"/>
    <mergeCell ref="K16:K17"/>
    <mergeCell ref="L16:L17"/>
    <mergeCell ref="M16:M17"/>
    <mergeCell ref="N16:O16"/>
    <mergeCell ref="P16:P17"/>
    <mergeCell ref="Q16:R16"/>
    <mergeCell ref="U16:U17"/>
    <mergeCell ref="V16:V17"/>
    <mergeCell ref="W16:W17"/>
    <mergeCell ref="X16:Y16"/>
    <mergeCell ref="Z16:Z17"/>
    <mergeCell ref="AA16:AB16"/>
    <mergeCell ref="AD16:AG16"/>
    <mergeCell ref="J31:AB31"/>
    <mergeCell ref="J32:R32"/>
    <mergeCell ref="T32:AB32"/>
    <mergeCell ref="K33:K34"/>
    <mergeCell ref="L33:L34"/>
    <mergeCell ref="M33:M34"/>
    <mergeCell ref="N33:O33"/>
    <mergeCell ref="P33:P34"/>
    <mergeCell ref="Q33:R33"/>
    <mergeCell ref="U33:U34"/>
    <mergeCell ref="V33:V34"/>
    <mergeCell ref="W33:W34"/>
    <mergeCell ref="X33:Y33"/>
    <mergeCell ref="Z33:Z34"/>
    <mergeCell ref="AA33:AB33"/>
    <mergeCell ref="AD33:AG33"/>
    <mergeCell ref="J49:AB49"/>
    <mergeCell ref="J50:R50"/>
    <mergeCell ref="T50:AB50"/>
    <mergeCell ref="K51:K52"/>
    <mergeCell ref="L51:L52"/>
    <mergeCell ref="M51:M52"/>
    <mergeCell ref="N51:O51"/>
    <mergeCell ref="P51:P52"/>
    <mergeCell ref="Q51:R51"/>
    <mergeCell ref="U51:U52"/>
    <mergeCell ref="V51:V52"/>
    <mergeCell ref="W51:W52"/>
    <mergeCell ref="X51:Y51"/>
    <mergeCell ref="Z51:Z52"/>
    <mergeCell ref="AA51:AB51"/>
    <mergeCell ref="AD51:AG51"/>
    <mergeCell ref="J68:AB68"/>
    <mergeCell ref="J69:R69"/>
    <mergeCell ref="T69:AB69"/>
    <mergeCell ref="K70:K71"/>
    <mergeCell ref="L70:L71"/>
    <mergeCell ref="M70:M71"/>
    <mergeCell ref="N70:O70"/>
    <mergeCell ref="P70:P71"/>
    <mergeCell ref="Q70:R70"/>
    <mergeCell ref="U70:U71"/>
    <mergeCell ref="V70:V71"/>
    <mergeCell ref="W70:W71"/>
    <mergeCell ref="X70:Y70"/>
    <mergeCell ref="Z70:Z71"/>
    <mergeCell ref="AA70:AB70"/>
    <mergeCell ref="AD70:AG70"/>
    <mergeCell ref="J88:AB88"/>
    <mergeCell ref="J89:R89"/>
    <mergeCell ref="T89:AB89"/>
    <mergeCell ref="K90:K91"/>
    <mergeCell ref="L90:L91"/>
    <mergeCell ref="M90:M91"/>
    <mergeCell ref="N90:O90"/>
    <mergeCell ref="P90:P91"/>
    <mergeCell ref="Q90:R90"/>
    <mergeCell ref="U90:U91"/>
    <mergeCell ref="V90:V91"/>
    <mergeCell ref="W90:W91"/>
    <mergeCell ref="X90:Y90"/>
    <mergeCell ref="Z90:Z91"/>
    <mergeCell ref="AA90:AB90"/>
    <mergeCell ref="AD90:AG90"/>
    <mergeCell ref="J105:R105"/>
    <mergeCell ref="T105:AB105"/>
    <mergeCell ref="AD105:AG105"/>
    <mergeCell ref="K106:K107"/>
    <mergeCell ref="L106:L107"/>
    <mergeCell ref="M106:M107"/>
    <mergeCell ref="N106:O106"/>
    <mergeCell ref="P106:P107"/>
    <mergeCell ref="Q106:R106"/>
    <mergeCell ref="U106:U107"/>
    <mergeCell ref="V106:V107"/>
    <mergeCell ref="W106:W107"/>
    <mergeCell ref="X106:Y106"/>
    <mergeCell ref="Z106:Z107"/>
    <mergeCell ref="AA106:AB106"/>
    <mergeCell ref="B117:B118"/>
    <mergeCell ref="B119:C119"/>
    <mergeCell ref="B120:C121"/>
    <mergeCell ref="D120:D121"/>
    <mergeCell ref="E120:E121"/>
    <mergeCell ref="F120:F121"/>
    <mergeCell ref="G120:G121"/>
    <mergeCell ref="H120:BF120"/>
    <mergeCell ref="A122:A156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9"/>
    <mergeCell ref="D158:D159"/>
    <mergeCell ref="E158:E159"/>
    <mergeCell ref="F158:F159"/>
    <mergeCell ref="G158:G159"/>
    <mergeCell ref="H158:BF158"/>
    <mergeCell ref="A160:A171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8"/>
    <mergeCell ref="D177:D178"/>
    <mergeCell ref="E177:E178"/>
    <mergeCell ref="F177:F178"/>
    <mergeCell ref="G177:G178"/>
    <mergeCell ref="H177:BF177"/>
    <mergeCell ref="B179:C179"/>
    <mergeCell ref="B180:C180"/>
    <mergeCell ref="B182:C183"/>
    <mergeCell ref="H182:BF182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</mergeCells>
  <conditionalFormatting sqref="J138:BH146 J152:BH156">
    <cfRule type="cellIs" priority="2" operator="between" aboveAverage="0" equalAverage="0" bottom="0" percent="0" rank="0" text="" dxfId="9">
      <formula>$J$11</formula>
      <formula>$J$12</formula>
    </cfRule>
  </conditionalFormatting>
  <conditionalFormatting sqref="H173:BF176 H181:BF181">
    <cfRule type="cellIs" priority="3" operator="between" aboveAverage="0" equalAverage="0" bottom="0" percent="0" rank="0" text="" dxfId="9">
      <formula>$J$11</formula>
      <formula>$J$12</formula>
    </cfRule>
  </conditionalFormatting>
  <conditionalFormatting sqref="J130:BH133">
    <cfRule type="cellIs" priority="4" operator="between" aboveAverage="0" equalAverage="0" bottom="0" percent="0" rank="0" text="" dxfId="9">
      <formula>$J$11</formula>
      <formula>$J$12</formula>
    </cfRule>
  </conditionalFormatting>
  <conditionalFormatting sqref="J126:BH129">
    <cfRule type="cellIs" priority="5" operator="between" aboveAverage="0" equalAverage="0" bottom="0" percent="0" rank="0" text="" dxfId="9">
      <formula>$J$11</formula>
      <formula>$J$12</formula>
    </cfRule>
  </conditionalFormatting>
  <conditionalFormatting sqref="J122:BH125">
    <cfRule type="cellIs" priority="6" operator="between" aboveAverage="0" equalAverage="0" bottom="0" percent="0" rank="0" text="" dxfId="9">
      <formula>$J$11</formula>
      <formula>$J$12</formula>
    </cfRule>
  </conditionalFormatting>
  <conditionalFormatting sqref="J134:BH137">
    <cfRule type="cellIs" priority="7" operator="between" aboveAverage="0" equalAverage="0" bottom="0" percent="0" rank="0" text="" dxfId="9">
      <formula>$J$11</formula>
      <formula>$J$12</formula>
    </cfRule>
  </conditionalFormatting>
  <conditionalFormatting sqref="H184:DF200">
    <cfRule type="cellIs" priority="8" operator="between" aboveAverage="0" equalAverage="0" bottom="0" percent="0" rank="0" text="" dxfId="9">
      <formula>$J$11</formula>
      <formula>$J$12</formula>
    </cfRule>
  </conditionalFormatting>
  <conditionalFormatting sqref="H179:DF180">
    <cfRule type="cellIs" priority="9" operator="between" aboveAverage="0" equalAverage="0" bottom="0" percent="0" rank="0" text="" dxfId="9">
      <formula>$J$11</formula>
      <formula>$J$12</formula>
    </cfRule>
  </conditionalFormatting>
  <conditionalFormatting sqref="J147:BH151">
    <cfRule type="cellIs" priority="10" operator="between" aboveAverage="0" equalAverage="0" bottom="0" percent="0" rank="0" text="" dxfId="9">
      <formula>$J$11</formula>
      <formula>$J$12</formula>
    </cfRule>
  </conditionalFormatting>
  <conditionalFormatting sqref="H160:BF163">
    <cfRule type="cellIs" priority="11" operator="between" aboveAverage="0" equalAverage="0" bottom="0" percent="0" rank="0" text="" dxfId="9">
      <formula>$J$11</formula>
      <formula>$J$12</formula>
    </cfRule>
  </conditionalFormatting>
  <conditionalFormatting sqref="H164:BF167">
    <cfRule type="cellIs" priority="12" operator="between" aboveAverage="0" equalAverage="0" bottom="0" percent="0" rank="0" text="" dxfId="9">
      <formula>$J$11</formula>
      <formula>$J$12</formula>
    </cfRule>
  </conditionalFormatting>
  <conditionalFormatting sqref="H168:BF171">
    <cfRule type="cellIs" priority="13" operator="between" aboveAverage="0" equalAverage="0" bottom="0" percent="0" rank="0" text="" dxfId="9">
      <formula>$J$11</formula>
      <formula>$J$12</formula>
    </cfRule>
  </conditionalFormatting>
  <dataValidations count="1">
    <dataValidation allowBlank="true" operator="between" showDropDown="false" showErrorMessage="true" showInputMessage="true" sqref="C13:G13" type="list">
      <formula1>$AD$17:$AG$17</formula1>
      <formula2>0</formula2>
    </dataValidation>
  </dataValidations>
  <hyperlinks>
    <hyperlink ref="A1" location="Главная!A1" display="Вернуться на главную страницу"/>
    <hyperlink ref="B122" location="'65 ВЕНТ 24В'!R1C1" display="ВКВ.065.260.ХХХ.2ТГ"/>
    <hyperlink ref="B123" location="'65 ВЕНТ 24В'!R1C1" display="ВКВ.065.300.ХХХ.2ТГ"/>
    <hyperlink ref="B124" location="'65 ВЕНТ 24В'!R1C1" display="ВКВ.065.360.ХХХ.4ТГ"/>
    <hyperlink ref="B125" location="'65 ВЕНТ 24В'!R1C1" display="ВКВ.065.400.ХХХ.4ТГ"/>
    <hyperlink ref="B126" location="'70 ВЕНТ 24В'!R1C1" display="ВКВ.070.260.ХХХ.2ТГ"/>
    <hyperlink ref="B127" location="'70 ВЕНТ 24В'!R1C1" display="ВКВ.070.300.ХХХ.2ТГ"/>
    <hyperlink ref="B128" location="'70 ВЕНТ 24В'!R1C1" display="ВКВ.070.360.ХХХ.4ТГ"/>
    <hyperlink ref="B129" location="'70 ВЕНТ 24В'!R1C1" display="ВКВ.070.400.ХХХ.4ТГ"/>
    <hyperlink ref="B130" location="'75 ВЕНТ 24В'!R1C1" display="ВКВ.075.260.ХХХ.2ТГ"/>
    <hyperlink ref="B131" location="'75 ВЕНТ 24В'!R1C1" display="ВКВ.075.300.ХХХ.2ТГ"/>
    <hyperlink ref="B132" location="'75 ВЕНТ 24В'!R1C1" display="ВКВ.075.360.ХХХ.4ТГ"/>
    <hyperlink ref="B133" location="'75 ВЕНТ 24В'!R1C1" display="ВКВ.075.400.ХХХ.4ТГ"/>
    <hyperlink ref="B134" location="'80 ВЕНТ 24В'!R1C1" display="ВКВ.080.260.ХХХ.2ТГ"/>
    <hyperlink ref="B135" location="'80 ВЕНТ 24В'!R1C1" display="ВКВ.080.300.ХХХ.2ТГ"/>
    <hyperlink ref="B136" location="'80 ВЕНТ 24В'!R1C1" display="ВКВ.080.360.ХХХ.4ТГ"/>
    <hyperlink ref="B137" location="'80 ВЕНТ 24В'!R1C1" display="ВКВ.080.400.ХХХ.4ТГ"/>
    <hyperlink ref="B138" location="'90 ВЕНТ 24В'!R1C1" display="ВКВ.090.200.ХХХ.2ТГ"/>
    <hyperlink ref="B139" location="'90 ВЕНТ 24В'!R1C1" display="ВКВ.090.260.ХХХ.2ТГ"/>
    <hyperlink ref="B140" location="'90 ВЕНТ 24В'!R1C1" display="ВКВ.090.300.ХХХ.2ТГ"/>
    <hyperlink ref="B141" location="'90 ВЕНТ 24В'!R1C1" display="ВКВ.090.360.ХХХ.4ТГ"/>
    <hyperlink ref="B142" location="'90 ВЕНТ 24В'!R1C1" display="ВКВ.090.400.ХХХ.4ТГ"/>
    <hyperlink ref="B143" location="'110 ВЕНТ 24В'!R1C1" display="ВКВ.110.200.ХХХ.2ТГ"/>
    <hyperlink ref="B144" location="'110 ВЕНТ 24В'!R1C1" display="ВКВ.110.260.ХХХ.2ТГ"/>
    <hyperlink ref="B145" location="'110 ВЕНТ 24В'!R1C1" display="ВКВ.110.300.ХХХ.2ТГ"/>
    <hyperlink ref="B146" location="'110 ВЕНТ 24В'!R1C1" display="ВКВ.110.360.ХХХ.4ТГ"/>
    <hyperlink ref="B147" location="'140 ВЕНТ 24В'!A1" display="ВКВ.140.160.ХХХ.2ТГ"/>
    <hyperlink ref="B148" location="'140 ВЕНТ 24В'!A1" display="ВКВ.140.200.ХХХ.2ТГ"/>
    <hyperlink ref="B149" location="'140 ВЕНТ 24В'!A1" display="ВКВ.140.260.ХХХ.4ТК"/>
    <hyperlink ref="B150" location="'140 ВЕНТ 24В'!A1" display="ВКВ.140.300.ХХХ.4ТК"/>
    <hyperlink ref="B151" location="'140 ВЕНТ 24В'!A1" display="ВКВ.140.360.ХХХ.8ТП"/>
    <hyperlink ref="B152" location="'150 ВЕНТ 24В'!R1C1" display="ВКВ.150.160.ХХХ.2ТГ"/>
    <hyperlink ref="B153" location="'150 ВЕНТ 24В'!R1C1" display="ВКВ.150.200.ХХХ.2ТГ"/>
    <hyperlink ref="B154" location="'150 ВЕНТ 24В'!R1C1" display="ВКВ.150.260.ХХХ.4ТК"/>
    <hyperlink ref="B155" location="'150 ВЕНТ 24В'!R1C1" display="ВКВ.150.300.ХХХ.4ТК"/>
    <hyperlink ref="B156" location="'150 ВЕНТ 24В'!R1C1" display="ВКВ.150.360.ХХХ.8ТП"/>
    <hyperlink ref="B160" location="'90 ВЕНТ.МАХ 24В'!A1" display="ВКВ.МАХ.090.260.ХХХ.2ТГ"/>
    <hyperlink ref="B161" location="'90 ВЕНТ.МАХ 24В'!A1" display="ВКВ.МАХ.090.300.ХХХ.2ТГ"/>
    <hyperlink ref="B162" location="'90 ВЕНТ.МАХ 24В'!A1" display="ВКВ.МАХ.090.360.ХХХ.2ТГ"/>
    <hyperlink ref="B163" location="'90 ВЕНТ.МАХ 24В'!A1" display="ВКВ.МАХ.090.400.ХХХ.2ТГ"/>
    <hyperlink ref="B164" location="'110 ВЕНТ.МАХ 24В'!A1" display="ВКВ.МАХ.110.260.ХХХ.2ТГ"/>
    <hyperlink ref="B165" location="'110 ВЕНТ.МАХ 24В'!A1" display="ВКВ.МАХ.110.300.ХХХ.2ТГ"/>
    <hyperlink ref="B166" location="'110 ВЕНТ.МАХ 24В'!A1" display="ВКВ.МАХ.110.360.ХХХ.2ТГ"/>
    <hyperlink ref="B167" location="'110 ВЕНТ.МАХ 24В'!A1" display="ВКВ.МАХ.110.400.ХХХ.2ТГ"/>
    <hyperlink ref="B168" location="'150 ВЕНТ.МАХ 24В'!A1" display="ВКВ.МАХ.150.200.ХХХ.2ТГ"/>
    <hyperlink ref="B169" location="'150 ВЕНТ.МАХ 24В'!A1" display="ВКВ.МАХ.150.260.ХХХ.2ТГ"/>
    <hyperlink ref="B170" location="'150 ВЕНТ.МАХ 24В'!A1" display="ВКВ.МАХ.150.300.ХХХ.2ТГ"/>
    <hyperlink ref="B171" location="'150 ВЕНТ.МАХ 24В'!A1" display="ВКВ.МАХ.150.360.ХХХ.2ТГ"/>
    <hyperlink ref="B179" location="ВКВТХ!R1C1" display="ВКВТХ.130.260.ХХХ.4ТК"/>
    <hyperlink ref="B180" location="ВКВТХ!R1C1" display="ВКВТХ.150.300.ХХХ.4ТК"/>
    <hyperlink ref="B184" location="ВКВ.ЭКО.75!R1C1" display="ВКВ.ЭКОНОМ.075.260.ХХХ.2ТГ"/>
    <hyperlink ref="B189" location="ВКВ.ЭКО.90!R1C1" display="ВКВ.ЭКОНОМ.090.260.ХХХ.2ТГ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105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Y11" activeCellId="0" sqref="Y11"/>
    </sheetView>
  </sheetViews>
  <sheetFormatPr defaultRowHeight="15" zeroHeight="false" outlineLevelRow="0" outlineLevelCol="0"/>
  <cols>
    <col collapsed="false" customWidth="true" hidden="false" outlineLevel="0" max="1" min="1" style="0" width="5.57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9.13"/>
  </cols>
  <sheetData>
    <row r="1" customFormat="false" ht="16.5" hidden="false" customHeight="tru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486</v>
      </c>
      <c r="P4" s="1192" t="s">
        <v>487</v>
      </c>
      <c r="Q4" s="1193" t="s">
        <v>488</v>
      </c>
      <c r="R4" s="1194" t="s">
        <v>489</v>
      </c>
      <c r="S4" s="1195" t="s">
        <v>490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192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494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true" outlineLevel="0" collapsed="false">
      <c r="A10" s="1203" t="s">
        <v>56</v>
      </c>
      <c r="B10" s="1204" t="n">
        <f aca="false">J10</f>
        <v>65</v>
      </c>
      <c r="C10" s="1204" t="s">
        <v>496</v>
      </c>
      <c r="D10" s="1204" t="n">
        <f aca="false">K10</f>
        <v>260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65</v>
      </c>
      <c r="K10" s="1209" t="n">
        <v>260</v>
      </c>
      <c r="L10" s="1209" t="n">
        <v>700</v>
      </c>
      <c r="M10" s="1210" t="n">
        <v>6.40637399538464</v>
      </c>
      <c r="N10" s="1211" t="n">
        <v>706.2661242</v>
      </c>
      <c r="O10" s="1212" t="n">
        <v>23982.1351201288</v>
      </c>
      <c r="P10" s="1212" t="n">
        <v>25506.9443796379</v>
      </c>
      <c r="Q10" s="1213" t="n">
        <v>5715.52177217625</v>
      </c>
      <c r="R10" s="1212" t="n">
        <v>29697.6568923051</v>
      </c>
      <c r="S10" s="1212" t="n">
        <v>31222.4661518141</v>
      </c>
    </row>
    <row r="11" customFormat="false" ht="16.5" hidden="false" customHeight="true" outlineLevel="0" collapsed="false">
      <c r="A11" s="1203" t="s">
        <v>56</v>
      </c>
      <c r="B11" s="1204" t="n">
        <f aca="false">J11</f>
        <v>65</v>
      </c>
      <c r="C11" s="1204" t="s">
        <v>496</v>
      </c>
      <c r="D11" s="1204" t="n">
        <f aca="false">K11</f>
        <v>260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65</v>
      </c>
      <c r="K11" s="1209" t="n">
        <v>260</v>
      </c>
      <c r="L11" s="1209" t="n">
        <v>750</v>
      </c>
      <c r="M11" s="1210" t="n">
        <v>6.91497963522357</v>
      </c>
      <c r="N11" s="1211" t="n">
        <v>807.1612848</v>
      </c>
      <c r="O11" s="1212" t="n">
        <v>25409.5312969907</v>
      </c>
      <c r="P11" s="1212" t="n">
        <v>27000.0041197669</v>
      </c>
      <c r="Q11" s="1213" t="n">
        <v>6119.35580050874</v>
      </c>
      <c r="R11" s="1212" t="n">
        <v>31528.8870974994</v>
      </c>
      <c r="S11" s="1212" t="n">
        <v>33119.3599202756</v>
      </c>
    </row>
    <row r="12" customFormat="false" ht="16.5" hidden="false" customHeight="true" outlineLevel="0" collapsed="false">
      <c r="A12" s="1203" t="s">
        <v>56</v>
      </c>
      <c r="B12" s="1204" t="n">
        <f aca="false">J12</f>
        <v>65</v>
      </c>
      <c r="C12" s="1204" t="s">
        <v>496</v>
      </c>
      <c r="D12" s="1204" t="n">
        <f aca="false">K12</f>
        <v>260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65</v>
      </c>
      <c r="K12" s="1209" t="n">
        <v>260</v>
      </c>
      <c r="L12" s="1209" t="n">
        <v>800</v>
      </c>
      <c r="M12" s="1210" t="n">
        <v>7.3045852750625</v>
      </c>
      <c r="N12" s="1211" t="n">
        <v>908.0564454</v>
      </c>
      <c r="O12" s="1212" t="n">
        <v>26836.9273623251</v>
      </c>
      <c r="P12" s="1212" t="n">
        <v>28493.0639714233</v>
      </c>
      <c r="Q12" s="1213" t="n">
        <v>6523.1896976325</v>
      </c>
      <c r="R12" s="1212" t="n">
        <v>33360.1170599576</v>
      </c>
      <c r="S12" s="1212" t="n">
        <v>35016.2536690558</v>
      </c>
    </row>
    <row r="13" customFormat="false" ht="16.5" hidden="false" customHeight="true" outlineLevel="0" collapsed="false">
      <c r="A13" s="1203" t="s">
        <v>56</v>
      </c>
      <c r="B13" s="1204" t="n">
        <f aca="false">J13</f>
        <v>65</v>
      </c>
      <c r="C13" s="1204" t="s">
        <v>496</v>
      </c>
      <c r="D13" s="1204" t="n">
        <f aca="false">K13</f>
        <v>260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65</v>
      </c>
      <c r="K13" s="1209" t="n">
        <v>260</v>
      </c>
      <c r="L13" s="1209" t="n">
        <v>850</v>
      </c>
      <c r="M13" s="1210" t="n">
        <v>7.69419091490143</v>
      </c>
      <c r="N13" s="1211" t="n">
        <v>1008.951606</v>
      </c>
      <c r="O13" s="1212" t="n">
        <v>28264.3234276596</v>
      </c>
      <c r="P13" s="1212" t="n">
        <v>29986.1237115523</v>
      </c>
      <c r="Q13" s="1213" t="n">
        <v>6927.023725965</v>
      </c>
      <c r="R13" s="1212" t="n">
        <v>35191.3471536246</v>
      </c>
      <c r="S13" s="1212" t="n">
        <v>36913.1474375173</v>
      </c>
    </row>
    <row r="14" customFormat="false" ht="16.5" hidden="false" customHeight="true" outlineLevel="0" collapsed="false">
      <c r="A14" s="1203" t="s">
        <v>56</v>
      </c>
      <c r="B14" s="1204" t="n">
        <f aca="false">J14</f>
        <v>65</v>
      </c>
      <c r="C14" s="1204" t="s">
        <v>496</v>
      </c>
      <c r="D14" s="1204" t="n">
        <f aca="false">K14</f>
        <v>260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65</v>
      </c>
      <c r="K14" s="1209" t="n">
        <v>260</v>
      </c>
      <c r="L14" s="1209" t="n">
        <v>900</v>
      </c>
      <c r="M14" s="1210" t="n">
        <v>8.12179655474036</v>
      </c>
      <c r="N14" s="1211" t="n">
        <v>1109.8467666</v>
      </c>
      <c r="O14" s="1212" t="n">
        <v>29691.719492994</v>
      </c>
      <c r="P14" s="1212" t="n">
        <v>31479.1835632088</v>
      </c>
      <c r="Q14" s="1213" t="n">
        <v>7330.8577542975</v>
      </c>
      <c r="R14" s="1212" t="n">
        <v>37022.5772472915</v>
      </c>
      <c r="S14" s="1212" t="n">
        <v>38810.0413175063</v>
      </c>
    </row>
    <row r="15" customFormat="false" ht="16.5" hidden="false" customHeight="true" outlineLevel="0" collapsed="false">
      <c r="A15" s="1203" t="s">
        <v>56</v>
      </c>
      <c r="B15" s="1204" t="n">
        <f aca="false">J15</f>
        <v>65</v>
      </c>
      <c r="C15" s="1204" t="s">
        <v>496</v>
      </c>
      <c r="D15" s="1204" t="n">
        <f aca="false">K15</f>
        <v>260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65</v>
      </c>
      <c r="K15" s="1209" t="n">
        <v>260</v>
      </c>
      <c r="L15" s="1209" t="n">
        <v>950</v>
      </c>
      <c r="M15" s="1210" t="n">
        <v>8.58040219457929</v>
      </c>
      <c r="N15" s="1211" t="n">
        <v>1210.7419272</v>
      </c>
      <c r="O15" s="1212" t="n">
        <v>31119.1155583284</v>
      </c>
      <c r="P15" s="1212" t="n">
        <v>32972.2433033378</v>
      </c>
      <c r="Q15" s="1213" t="n">
        <v>7734.69165142125</v>
      </c>
      <c r="R15" s="1212" t="n">
        <v>38853.8072097497</v>
      </c>
      <c r="S15" s="1212" t="n">
        <v>40706.934954759</v>
      </c>
    </row>
    <row r="16" s="1179" customFormat="true" ht="16.5" hidden="false" customHeight="true" outlineLevel="0" collapsed="false">
      <c r="A16" s="1203" t="s">
        <v>56</v>
      </c>
      <c r="B16" s="1204" t="n">
        <f aca="false">J16</f>
        <v>65</v>
      </c>
      <c r="C16" s="1204" t="s">
        <v>496</v>
      </c>
      <c r="D16" s="1204" t="n">
        <f aca="false">K16</f>
        <v>260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65</v>
      </c>
      <c r="K16" s="1209" t="n">
        <v>260</v>
      </c>
      <c r="L16" s="1209" t="n">
        <v>1000</v>
      </c>
      <c r="M16" s="1210" t="n">
        <v>8.97000783441822</v>
      </c>
      <c r="N16" s="1211" t="n">
        <v>1311.6370878</v>
      </c>
      <c r="O16" s="1212" t="n">
        <v>32457.6031772897</v>
      </c>
      <c r="P16" s="1212" t="n">
        <v>34382.0586295344</v>
      </c>
      <c r="Q16" s="1213" t="n">
        <v>8138.52567975375</v>
      </c>
      <c r="R16" s="1212" t="n">
        <v>40596.1288570435</v>
      </c>
      <c r="S16" s="1212" t="n">
        <v>42520.5843092882</v>
      </c>
    </row>
    <row r="17" s="1179" customFormat="true" ht="16.5" hidden="false" customHeight="true" outlineLevel="0" collapsed="false">
      <c r="A17" s="1203" t="s">
        <v>56</v>
      </c>
      <c r="B17" s="1204" t="n">
        <f aca="false">J17</f>
        <v>65</v>
      </c>
      <c r="C17" s="1204" t="s">
        <v>496</v>
      </c>
      <c r="D17" s="1204" t="n">
        <f aca="false">K17</f>
        <v>260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65</v>
      </c>
      <c r="K17" s="1209" t="n">
        <v>260</v>
      </c>
      <c r="L17" s="1209" t="n">
        <v>1050</v>
      </c>
      <c r="M17" s="1210" t="n">
        <v>9.35961347425714</v>
      </c>
      <c r="N17" s="1211" t="n">
        <v>1412.5322484</v>
      </c>
      <c r="O17" s="1212" t="n">
        <v>34096.1569282288</v>
      </c>
      <c r="P17" s="1212" t="n">
        <v>36072.8241733941</v>
      </c>
      <c r="Q17" s="1213" t="n">
        <v>8542.3595768775</v>
      </c>
      <c r="R17" s="1212" t="n">
        <v>42638.5165051063</v>
      </c>
      <c r="S17" s="1212" t="n">
        <v>44615.1837502716</v>
      </c>
    </row>
    <row r="18" s="1179" customFormat="true" ht="16.5" hidden="false" customHeight="true" outlineLevel="0" collapsed="false">
      <c r="A18" s="1203" t="s">
        <v>56</v>
      </c>
      <c r="B18" s="1206" t="n">
        <f aca="false">J18</f>
        <v>65</v>
      </c>
      <c r="C18" s="1206" t="s">
        <v>496</v>
      </c>
      <c r="D18" s="1206" t="n">
        <f aca="false">K18</f>
        <v>260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65</v>
      </c>
      <c r="K18" s="1209" t="n">
        <v>260</v>
      </c>
      <c r="L18" s="1209" t="n">
        <v>1100</v>
      </c>
      <c r="M18" s="1210" t="n">
        <v>9.74921911409607</v>
      </c>
      <c r="N18" s="1211" t="n">
        <v>1513.427409</v>
      </c>
      <c r="O18" s="1212" t="n">
        <v>35523.5529935633</v>
      </c>
      <c r="P18" s="1212" t="n">
        <v>37565.8839135231</v>
      </c>
      <c r="Q18" s="1213" t="n">
        <v>8946.19360521</v>
      </c>
      <c r="R18" s="1212" t="n">
        <v>44469.7465987733</v>
      </c>
      <c r="S18" s="1212" t="n">
        <v>46512.0775187331</v>
      </c>
    </row>
    <row r="19" s="1179" customFormat="true" ht="16.5" hidden="false" customHeight="true" outlineLevel="0" collapsed="false">
      <c r="A19" s="1203" t="s">
        <v>56</v>
      </c>
      <c r="B19" s="1204" t="n">
        <f aca="false">J19</f>
        <v>65</v>
      </c>
      <c r="C19" s="1204" t="s">
        <v>496</v>
      </c>
      <c r="D19" s="1204" t="n">
        <f aca="false">K19</f>
        <v>260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65</v>
      </c>
      <c r="K19" s="1209" t="n">
        <v>260</v>
      </c>
      <c r="L19" s="1209" t="n">
        <v>1150</v>
      </c>
      <c r="M19" s="1210" t="n">
        <v>10.138824753935</v>
      </c>
      <c r="N19" s="1211" t="n">
        <v>1614.3225696</v>
      </c>
      <c r="O19" s="1212" t="n">
        <v>36245.0215331471</v>
      </c>
      <c r="P19" s="1212" t="n">
        <v>38397.9877826344</v>
      </c>
      <c r="Q19" s="1213" t="n">
        <v>9350.0276335425</v>
      </c>
      <c r="R19" s="1212" t="n">
        <v>45595.0491666896</v>
      </c>
      <c r="S19" s="1212" t="n">
        <v>47748.0154161769</v>
      </c>
    </row>
    <row r="20" s="1179" customFormat="true" ht="16.5" hidden="false" customHeight="true" outlineLevel="0" collapsed="false">
      <c r="A20" s="1203" t="s">
        <v>56</v>
      </c>
      <c r="B20" s="1204" t="n">
        <f aca="false">J20</f>
        <v>65</v>
      </c>
      <c r="C20" s="1204" t="s">
        <v>496</v>
      </c>
      <c r="D20" s="1204" t="n">
        <f aca="false">K20</f>
        <v>260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65</v>
      </c>
      <c r="K20" s="1209" t="n">
        <v>260</v>
      </c>
      <c r="L20" s="1209" t="n">
        <v>1200</v>
      </c>
      <c r="M20" s="1210" t="n">
        <v>10.7436803937739</v>
      </c>
      <c r="N20" s="1211" t="n">
        <v>1715.2177302</v>
      </c>
      <c r="O20" s="1212" t="n">
        <v>36999.3301073949</v>
      </c>
      <c r="P20" s="1212" t="n">
        <v>39260.839654737</v>
      </c>
      <c r="Q20" s="1213" t="n">
        <v>9753.86153066625</v>
      </c>
      <c r="R20" s="1212" t="n">
        <v>46753.1916380612</v>
      </c>
      <c r="S20" s="1212" t="n">
        <v>49014.7011854033</v>
      </c>
    </row>
    <row r="21" s="1179" customFormat="true" ht="16.5" hidden="false" customHeight="true" outlineLevel="0" collapsed="false">
      <c r="A21" s="1203" t="s">
        <v>56</v>
      </c>
      <c r="B21" s="1204" t="n">
        <f aca="false">J21</f>
        <v>65</v>
      </c>
      <c r="C21" s="1204" t="s">
        <v>496</v>
      </c>
      <c r="D21" s="1204" t="n">
        <f aca="false">K21</f>
        <v>260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65</v>
      </c>
      <c r="K21" s="1209" t="n">
        <v>260</v>
      </c>
      <c r="L21" s="1209" t="n">
        <v>1250</v>
      </c>
      <c r="M21" s="1210" t="n">
        <v>11.1332860336129</v>
      </c>
      <c r="N21" s="1211" t="n">
        <v>1816.1128908</v>
      </c>
      <c r="O21" s="1212" t="n">
        <v>37720.3490798783</v>
      </c>
      <c r="P21" s="1212" t="n">
        <v>40092.5226192992</v>
      </c>
      <c r="Q21" s="1213" t="n">
        <v>10157.6955589988</v>
      </c>
      <c r="R21" s="1212" t="n">
        <v>47878.044638877</v>
      </c>
      <c r="S21" s="1212" t="n">
        <v>50250.218178298</v>
      </c>
    </row>
    <row r="22" s="1179" customFormat="true" ht="16.5" hidden="false" customHeight="true" outlineLevel="0" collapsed="false">
      <c r="A22" s="1203" t="s">
        <v>56</v>
      </c>
      <c r="B22" s="1204" t="n">
        <f aca="false">J22</f>
        <v>65</v>
      </c>
      <c r="C22" s="1204" t="s">
        <v>496</v>
      </c>
      <c r="D22" s="1204" t="n">
        <f aca="false">K22</f>
        <v>260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65</v>
      </c>
      <c r="K22" s="1209" t="n">
        <v>260</v>
      </c>
      <c r="L22" s="1209" t="n">
        <v>1300</v>
      </c>
      <c r="M22" s="1210" t="n">
        <v>11.5848916734518</v>
      </c>
      <c r="N22" s="1211" t="n">
        <v>1917.0080514</v>
      </c>
      <c r="O22" s="1212" t="n">
        <v>40733.3153333638</v>
      </c>
      <c r="P22" s="1212" t="n">
        <v>43070.1425935453</v>
      </c>
      <c r="Q22" s="1213" t="n">
        <v>10561.5294561225</v>
      </c>
      <c r="R22" s="1212" t="n">
        <v>51294.8447894863</v>
      </c>
      <c r="S22" s="1212" t="n">
        <v>53631.6720496678</v>
      </c>
    </row>
    <row r="23" s="1179" customFormat="true" ht="16.5" hidden="false" customHeight="true" outlineLevel="0" collapsed="false">
      <c r="A23" s="1203" t="s">
        <v>56</v>
      </c>
      <c r="B23" s="1204" t="n">
        <f aca="false">J23</f>
        <v>65</v>
      </c>
      <c r="C23" s="1204" t="s">
        <v>496</v>
      </c>
      <c r="D23" s="1204" t="n">
        <f aca="false">K23</f>
        <v>260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65</v>
      </c>
      <c r="K23" s="1209" t="n">
        <v>260</v>
      </c>
      <c r="L23" s="1209" t="n">
        <v>1350</v>
      </c>
      <c r="M23" s="1210" t="n">
        <v>11.9744973132907</v>
      </c>
      <c r="N23" s="1211" t="n">
        <v>2017.903212</v>
      </c>
      <c r="O23" s="1212" t="n">
        <v>41687.6954313465</v>
      </c>
      <c r="P23" s="1212" t="n">
        <v>44120.320299243</v>
      </c>
      <c r="Q23" s="1213" t="n">
        <v>10965.363484455</v>
      </c>
      <c r="R23" s="1212" t="n">
        <v>52653.0589158015</v>
      </c>
      <c r="S23" s="1212" t="n">
        <v>55085.683783698</v>
      </c>
    </row>
    <row r="24" s="1179" customFormat="true" ht="16.5" hidden="false" customHeight="true" outlineLevel="0" collapsed="false">
      <c r="A24" s="1203" t="s">
        <v>56</v>
      </c>
      <c r="B24" s="1204" t="n">
        <f aca="false">J24</f>
        <v>65</v>
      </c>
      <c r="C24" s="1204" t="s">
        <v>496</v>
      </c>
      <c r="D24" s="1204" t="n">
        <f aca="false">K24</f>
        <v>260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65</v>
      </c>
      <c r="K24" s="1209" t="n">
        <v>260</v>
      </c>
      <c r="L24" s="1209" t="n">
        <v>1400</v>
      </c>
      <c r="M24" s="1210" t="n">
        <v>12.3641029531296</v>
      </c>
      <c r="N24" s="1211" t="n">
        <v>2118.7983726</v>
      </c>
      <c r="O24" s="1212" t="n">
        <v>42947.6984043531</v>
      </c>
      <c r="P24" s="1212" t="n">
        <v>45456.6508660356</v>
      </c>
      <c r="Q24" s="1213" t="n">
        <v>11369.1975127875</v>
      </c>
      <c r="R24" s="1212" t="n">
        <v>54316.8959171406</v>
      </c>
      <c r="S24" s="1212" t="n">
        <v>56825.8483788231</v>
      </c>
    </row>
    <row r="25" s="1179" customFormat="true" ht="16.5" hidden="false" customHeight="true" outlineLevel="0" collapsed="false">
      <c r="A25" s="1203" t="s">
        <v>56</v>
      </c>
      <c r="B25" s="1204" t="n">
        <f aca="false">J25</f>
        <v>65</v>
      </c>
      <c r="C25" s="1204" t="s">
        <v>496</v>
      </c>
      <c r="D25" s="1204" t="n">
        <f aca="false">K25</f>
        <v>260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65</v>
      </c>
      <c r="K25" s="1209" t="n">
        <v>260</v>
      </c>
      <c r="L25" s="1209" t="n">
        <v>1450</v>
      </c>
      <c r="M25" s="1210" t="n">
        <v>12.7537085929686</v>
      </c>
      <c r="N25" s="1211" t="n">
        <v>2219.6935332</v>
      </c>
      <c r="O25" s="1212" t="n">
        <v>43902.0785023358</v>
      </c>
      <c r="P25" s="1212" t="n">
        <v>46506.8285717333</v>
      </c>
      <c r="Q25" s="1213" t="n">
        <v>11773.0314099113</v>
      </c>
      <c r="R25" s="1212" t="n">
        <v>55675.109912247</v>
      </c>
      <c r="S25" s="1212" t="n">
        <v>58279.8599816445</v>
      </c>
    </row>
    <row r="26" s="1179" customFormat="true" ht="16.5" hidden="false" customHeight="true" outlineLevel="0" collapsed="false">
      <c r="A26" s="1203" t="s">
        <v>56</v>
      </c>
      <c r="B26" s="1204" t="n">
        <f aca="false">J26</f>
        <v>65</v>
      </c>
      <c r="C26" s="1204" t="s">
        <v>496</v>
      </c>
      <c r="D26" s="1204" t="n">
        <f aca="false">K26</f>
        <v>260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65</v>
      </c>
      <c r="K26" s="1209" t="n">
        <v>260</v>
      </c>
      <c r="L26" s="1209" t="n">
        <v>1500</v>
      </c>
      <c r="M26" s="1210" t="n">
        <v>13.7100784216075</v>
      </c>
      <c r="N26" s="1211" t="n">
        <v>2320.5886938</v>
      </c>
      <c r="O26" s="1212" t="n">
        <v>45285.520489277</v>
      </c>
      <c r="P26" s="1212" t="n">
        <v>48059.0926520591</v>
      </c>
      <c r="Q26" s="1213" t="n">
        <v>12176.8654382438</v>
      </c>
      <c r="R26" s="1212" t="n">
        <v>57462.3859275207</v>
      </c>
      <c r="S26" s="1212" t="n">
        <v>60235.9580903029</v>
      </c>
    </row>
    <row r="27" s="1179" customFormat="true" ht="16.5" hidden="false" customHeight="true" outlineLevel="0" collapsed="false">
      <c r="A27" s="1203" t="s">
        <v>56</v>
      </c>
      <c r="B27" s="1204" t="n">
        <f aca="false">J27</f>
        <v>65</v>
      </c>
      <c r="C27" s="1204" t="s">
        <v>496</v>
      </c>
      <c r="D27" s="1204" t="n">
        <f aca="false">K27</f>
        <v>260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65</v>
      </c>
      <c r="K27" s="1209" t="n">
        <v>260</v>
      </c>
      <c r="L27" s="1209" t="n">
        <v>1550</v>
      </c>
      <c r="M27" s="1210" t="n">
        <v>14.1686840614464</v>
      </c>
      <c r="N27" s="1211" t="n">
        <v>2421.4838544</v>
      </c>
      <c r="O27" s="1212" t="n">
        <v>46239.9005872598</v>
      </c>
      <c r="P27" s="1212" t="n">
        <v>49109.2702462294</v>
      </c>
      <c r="Q27" s="1213" t="n">
        <v>12580.6993353675</v>
      </c>
      <c r="R27" s="1212" t="n">
        <v>58820.5999226273</v>
      </c>
      <c r="S27" s="1212" t="n">
        <v>61689.9695815969</v>
      </c>
    </row>
    <row r="28" s="1179" customFormat="true" ht="16.5" hidden="false" customHeight="true" outlineLevel="0" collapsed="false">
      <c r="A28" s="1203" t="s">
        <v>56</v>
      </c>
      <c r="B28" s="1206" t="n">
        <f aca="false">J28</f>
        <v>65</v>
      </c>
      <c r="C28" s="1206" t="s">
        <v>496</v>
      </c>
      <c r="D28" s="1206" t="n">
        <f aca="false">K28</f>
        <v>260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65</v>
      </c>
      <c r="K28" s="1209" t="n">
        <v>260</v>
      </c>
      <c r="L28" s="1209" t="n">
        <v>1600</v>
      </c>
      <c r="M28" s="1210" t="n">
        <v>14.5582897012854</v>
      </c>
      <c r="N28" s="1211" t="n">
        <v>2522.379015</v>
      </c>
      <c r="O28" s="1212" t="n">
        <v>49013.0109149231</v>
      </c>
      <c r="P28" s="1212" t="n">
        <v>51862.3146688652</v>
      </c>
      <c r="Q28" s="1213" t="n">
        <v>12984.5333637</v>
      </c>
      <c r="R28" s="1212" t="n">
        <v>61997.5442786231</v>
      </c>
      <c r="S28" s="1212" t="n">
        <v>64846.8480325652</v>
      </c>
    </row>
    <row r="29" s="1179" customFormat="true" ht="16.5" hidden="false" customHeight="true" outlineLevel="0" collapsed="false">
      <c r="A29" s="1203" t="s">
        <v>56</v>
      </c>
      <c r="B29" s="1204" t="n">
        <f aca="false">J29</f>
        <v>65</v>
      </c>
      <c r="C29" s="1204" t="s">
        <v>496</v>
      </c>
      <c r="D29" s="1204" t="n">
        <f aca="false">K29</f>
        <v>260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65</v>
      </c>
      <c r="K29" s="1209" t="n">
        <v>260</v>
      </c>
      <c r="L29" s="1209" t="n">
        <v>1650</v>
      </c>
      <c r="M29" s="1210" t="n">
        <v>14.9858953411243</v>
      </c>
      <c r="N29" s="1211" t="n">
        <v>2623.2741756</v>
      </c>
      <c r="O29" s="1212" t="n">
        <v>52021.8784235531</v>
      </c>
      <c r="P29" s="1212" t="n">
        <v>54836.096983987</v>
      </c>
      <c r="Q29" s="1213" t="n">
        <v>13388.3673920325</v>
      </c>
      <c r="R29" s="1212" t="n">
        <v>65410.2458155856</v>
      </c>
      <c r="S29" s="1212" t="n">
        <v>68224.4643760195</v>
      </c>
    </row>
    <row r="30" s="1179" customFormat="true" ht="16.5" hidden="false" customHeight="true" outlineLevel="0" collapsed="false">
      <c r="A30" s="1203" t="s">
        <v>56</v>
      </c>
      <c r="B30" s="1204" t="n">
        <f aca="false">J30</f>
        <v>65</v>
      </c>
      <c r="C30" s="1204" t="s">
        <v>496</v>
      </c>
      <c r="D30" s="1204" t="n">
        <f aca="false">K30</f>
        <v>260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65</v>
      </c>
      <c r="K30" s="1209" t="n">
        <v>260</v>
      </c>
      <c r="L30" s="1209" t="n">
        <v>1700</v>
      </c>
      <c r="M30" s="1210" t="n">
        <v>15.3755009809632</v>
      </c>
      <c r="N30" s="1211" t="n">
        <v>2724.1693362</v>
      </c>
      <c r="O30" s="1212" t="n">
        <v>52784.5319267844</v>
      </c>
      <c r="P30" s="1212" t="n">
        <v>55706.7621337785</v>
      </c>
      <c r="Q30" s="1213" t="n">
        <v>13792.2012891563</v>
      </c>
      <c r="R30" s="1212" t="n">
        <v>66576.7332159407</v>
      </c>
      <c r="S30" s="1212" t="n">
        <v>69498.9634229348</v>
      </c>
    </row>
    <row r="31" s="1179" customFormat="true" ht="16.5" hidden="false" customHeight="true" outlineLevel="0" collapsed="false">
      <c r="A31" s="1203" t="s">
        <v>56</v>
      </c>
      <c r="B31" s="1204" t="n">
        <f aca="false">J31</f>
        <v>65</v>
      </c>
      <c r="C31" s="1204" t="s">
        <v>496</v>
      </c>
      <c r="D31" s="1204" t="n">
        <f aca="false">K31</f>
        <v>260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65</v>
      </c>
      <c r="K31" s="1209" t="n">
        <v>260</v>
      </c>
      <c r="L31" s="1209" t="n">
        <v>1750</v>
      </c>
      <c r="M31" s="1210" t="n">
        <v>15.7651066208021</v>
      </c>
      <c r="N31" s="1211" t="n">
        <v>2825.0644968</v>
      </c>
      <c r="O31" s="1212" t="n">
        <v>53476.013638138</v>
      </c>
      <c r="P31" s="1212" t="n">
        <v>56510.7896396638</v>
      </c>
      <c r="Q31" s="1213" t="n">
        <v>14196.0353174888</v>
      </c>
      <c r="R31" s="1212" t="n">
        <v>67672.0489556267</v>
      </c>
      <c r="S31" s="1212" t="n">
        <v>70706.8249571526</v>
      </c>
    </row>
    <row r="32" s="1179" customFormat="true" ht="16.5" hidden="false" customHeight="true" outlineLevel="0" collapsed="false">
      <c r="A32" s="1203" t="s">
        <v>56</v>
      </c>
      <c r="B32" s="1204" t="n">
        <f aca="false">J32</f>
        <v>65</v>
      </c>
      <c r="C32" s="1204" t="s">
        <v>496</v>
      </c>
      <c r="D32" s="1204" t="n">
        <f aca="false">K32</f>
        <v>260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65</v>
      </c>
      <c r="K32" s="1209" t="n">
        <v>260</v>
      </c>
      <c r="L32" s="1209" t="n">
        <v>1800</v>
      </c>
      <c r="M32" s="1210" t="n">
        <v>16.2237122606411</v>
      </c>
      <c r="N32" s="1211" t="n">
        <v>2925.9596574</v>
      </c>
      <c r="O32" s="1212" t="n">
        <v>54239.3182385494</v>
      </c>
      <c r="P32" s="1212" t="n">
        <v>57382.0642869013</v>
      </c>
      <c r="Q32" s="1213" t="n">
        <v>14599.8692146125</v>
      </c>
      <c r="R32" s="1212" t="n">
        <v>68839.1874531619</v>
      </c>
      <c r="S32" s="1212" t="n">
        <v>71981.9335015138</v>
      </c>
    </row>
    <row r="33" s="1179" customFormat="true" ht="16.5" hidden="false" customHeight="true" outlineLevel="0" collapsed="false">
      <c r="A33" s="1203" t="s">
        <v>56</v>
      </c>
      <c r="B33" s="1204" t="n">
        <f aca="false">J33</f>
        <v>65</v>
      </c>
      <c r="C33" s="1204" t="s">
        <v>496</v>
      </c>
      <c r="D33" s="1204" t="n">
        <f aca="false">K33</f>
        <v>260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65</v>
      </c>
      <c r="K33" s="1209" t="n">
        <v>260</v>
      </c>
      <c r="L33" s="1209" t="n">
        <v>1850</v>
      </c>
      <c r="M33" s="1210" t="n">
        <v>16.67531790048</v>
      </c>
      <c r="N33" s="1211" t="n">
        <v>3026.854818</v>
      </c>
      <c r="O33" s="1212" t="n">
        <v>55002.5777818761</v>
      </c>
      <c r="P33" s="1212" t="n">
        <v>58253.2968882949</v>
      </c>
      <c r="Q33" s="1213" t="n">
        <v>15003.703242945</v>
      </c>
      <c r="R33" s="1212" t="n">
        <v>70006.2810248211</v>
      </c>
      <c r="S33" s="1212" t="n">
        <v>73257.0001312399</v>
      </c>
    </row>
    <row r="34" s="1179" customFormat="true" ht="16.5" hidden="false" customHeight="true" outlineLevel="0" collapsed="false">
      <c r="A34" s="1203" t="s">
        <v>56</v>
      </c>
      <c r="B34" s="1204" t="n">
        <f aca="false">J34</f>
        <v>65</v>
      </c>
      <c r="C34" s="1204" t="s">
        <v>496</v>
      </c>
      <c r="D34" s="1204" t="n">
        <f aca="false">K34</f>
        <v>260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65</v>
      </c>
      <c r="K34" s="1209" t="n">
        <v>260</v>
      </c>
      <c r="L34" s="1209" t="n">
        <v>1900</v>
      </c>
      <c r="M34" s="1210" t="n">
        <v>17.0649235403189</v>
      </c>
      <c r="N34" s="1211" t="n">
        <v>3127.7499786</v>
      </c>
      <c r="O34" s="1212" t="n">
        <v>55929.43959993</v>
      </c>
      <c r="P34" s="1212" t="n">
        <v>59277.7093023265</v>
      </c>
      <c r="Q34" s="1213" t="n">
        <v>15407.5372712775</v>
      </c>
      <c r="R34" s="1212" t="n">
        <v>71336.9768712075</v>
      </c>
      <c r="S34" s="1212" t="n">
        <v>74685.246573604</v>
      </c>
    </row>
    <row r="35" s="1179" customFormat="true" ht="16.5" hidden="false" customHeight="true" outlineLevel="0" collapsed="false">
      <c r="A35" s="1203" t="s">
        <v>56</v>
      </c>
      <c r="B35" s="1204" t="n">
        <f aca="false">J35</f>
        <v>65</v>
      </c>
      <c r="C35" s="1204" t="s">
        <v>496</v>
      </c>
      <c r="D35" s="1204" t="n">
        <f aca="false">K35</f>
        <v>260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65</v>
      </c>
      <c r="K35" s="1209" t="n">
        <v>260</v>
      </c>
      <c r="L35" s="1209" t="n">
        <v>1950</v>
      </c>
      <c r="M35" s="1210" t="n">
        <v>17.6077791801579</v>
      </c>
      <c r="N35" s="1211" t="n">
        <v>3228.6451392</v>
      </c>
      <c r="O35" s="1212" t="n">
        <v>57005.0876072216</v>
      </c>
      <c r="P35" s="1212" t="n">
        <v>60441.4294117375</v>
      </c>
      <c r="Q35" s="1213" t="n">
        <v>15811.3711684013</v>
      </c>
      <c r="R35" s="1212" t="n">
        <v>72816.4587756229</v>
      </c>
      <c r="S35" s="1212" t="n">
        <v>76252.8005801387</v>
      </c>
    </row>
    <row r="36" s="1179" customFormat="true" ht="16.5" hidden="false" customHeight="true" outlineLevel="0" collapsed="false">
      <c r="A36" s="1203" t="s">
        <v>56</v>
      </c>
      <c r="B36" s="1204" t="n">
        <f aca="false">J36</f>
        <v>65</v>
      </c>
      <c r="C36" s="1204" t="s">
        <v>496</v>
      </c>
      <c r="D36" s="1204" t="n">
        <f aca="false">K36</f>
        <v>260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65</v>
      </c>
      <c r="K36" s="1209" t="n">
        <v>260</v>
      </c>
      <c r="L36" s="1209" t="n">
        <v>2000</v>
      </c>
      <c r="M36" s="1210" t="n">
        <v>18.0889472199968</v>
      </c>
      <c r="N36" s="1211" t="n">
        <v>3329.5402998</v>
      </c>
      <c r="O36" s="1212" t="n">
        <v>57961.1339251206</v>
      </c>
      <c r="P36" s="1212" t="n">
        <v>61670.9775873859</v>
      </c>
      <c r="Q36" s="1213" t="n">
        <v>16215.2051967338</v>
      </c>
      <c r="R36" s="1212" t="n">
        <v>74176.3391218543</v>
      </c>
      <c r="S36" s="1212" t="n">
        <v>77886.1827841197</v>
      </c>
    </row>
    <row r="37" s="1179" customFormat="true" ht="16.5" hidden="false" customHeight="true" outlineLevel="0" collapsed="false">
      <c r="A37" s="1203" t="s">
        <v>56</v>
      </c>
      <c r="B37" s="1204" t="n">
        <f aca="false">J37</f>
        <v>65</v>
      </c>
      <c r="C37" s="1204" t="s">
        <v>496</v>
      </c>
      <c r="D37" s="1204" t="n">
        <f aca="false">K37</f>
        <v>260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65</v>
      </c>
      <c r="K37" s="1209" t="n">
        <v>260</v>
      </c>
      <c r="L37" s="1209" t="n">
        <v>2050</v>
      </c>
      <c r="M37" s="1210" t="n">
        <v>18.4785528598357</v>
      </c>
      <c r="N37" s="1211" t="n">
        <v>3430.4354604</v>
      </c>
      <c r="O37" s="1212" t="n">
        <v>60728.1041097124</v>
      </c>
      <c r="P37" s="1212" t="n">
        <v>64418.272882146</v>
      </c>
      <c r="Q37" s="1213" t="n">
        <v>16619.0390938575</v>
      </c>
      <c r="R37" s="1212" t="n">
        <v>77347.1432035699</v>
      </c>
      <c r="S37" s="1212" t="n">
        <v>81037.3119760035</v>
      </c>
    </row>
    <row r="38" s="1179" customFormat="true" ht="16.5" hidden="false" customHeight="true" outlineLevel="0" collapsed="false">
      <c r="A38" s="1203" t="s">
        <v>56</v>
      </c>
      <c r="B38" s="1206" t="n">
        <f aca="false">J38</f>
        <v>65</v>
      </c>
      <c r="C38" s="1206" t="s">
        <v>496</v>
      </c>
      <c r="D38" s="1206" t="n">
        <f aca="false">K38</f>
        <v>260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65</v>
      </c>
      <c r="K38" s="1209" t="n">
        <v>260</v>
      </c>
      <c r="L38" s="1209" t="n">
        <v>2100</v>
      </c>
      <c r="M38" s="1210" t="n">
        <v>18.8681584996746</v>
      </c>
      <c r="N38" s="1211" t="n">
        <v>3531.330621</v>
      </c>
      <c r="O38" s="1212" t="n">
        <v>61549.2420435315</v>
      </c>
      <c r="P38" s="1212" t="n">
        <v>65343.6966654208</v>
      </c>
      <c r="Q38" s="1213" t="n">
        <v>17022.87312219</v>
      </c>
      <c r="R38" s="1212" t="n">
        <v>78572.1151657215</v>
      </c>
      <c r="S38" s="1212" t="n">
        <v>82366.5697876108</v>
      </c>
    </row>
    <row r="39" s="1179" customFormat="true" ht="16.5" hidden="false" customHeight="true" outlineLevel="0" collapsed="false">
      <c r="A39" s="1203" t="s">
        <v>56</v>
      </c>
      <c r="B39" s="1204" t="n">
        <f aca="false">J39</f>
        <v>65</v>
      </c>
      <c r="C39" s="1204" t="s">
        <v>496</v>
      </c>
      <c r="D39" s="1204" t="n">
        <f aca="false">K39</f>
        <v>260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65</v>
      </c>
      <c r="K39" s="1209" t="n">
        <v>260</v>
      </c>
      <c r="L39" s="1209" t="n">
        <v>2150</v>
      </c>
      <c r="M39" s="1210" t="n">
        <v>19.3817641395136</v>
      </c>
      <c r="N39" s="1211" t="n">
        <v>3632.2257816</v>
      </c>
      <c r="O39" s="1212" t="n">
        <v>62508.3400867028</v>
      </c>
      <c r="P39" s="1212" t="n">
        <v>66398.2917498629</v>
      </c>
      <c r="Q39" s="1213" t="n">
        <v>17426.7070193138</v>
      </c>
      <c r="R39" s="1212" t="n">
        <v>79935.0471060165</v>
      </c>
      <c r="S39" s="1212" t="n">
        <v>83824.9987691767</v>
      </c>
    </row>
    <row r="40" s="1179" customFormat="true" ht="16.5" hidden="false" customHeight="true" outlineLevel="0" collapsed="false">
      <c r="A40" s="1203" t="s">
        <v>56</v>
      </c>
      <c r="B40" s="1204" t="n">
        <f aca="false">J40</f>
        <v>65</v>
      </c>
      <c r="C40" s="1204" t="s">
        <v>496</v>
      </c>
      <c r="D40" s="1204" t="n">
        <f aca="false">K40</f>
        <v>260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65</v>
      </c>
      <c r="K40" s="1209" t="n">
        <v>260</v>
      </c>
      <c r="L40" s="1209" t="n">
        <v>2200</v>
      </c>
      <c r="M40" s="1210" t="n">
        <v>19.7713697793525</v>
      </c>
      <c r="N40" s="1211" t="n">
        <v>3733.1209422</v>
      </c>
      <c r="O40" s="1212" t="n">
        <v>63467.3931843167</v>
      </c>
      <c r="P40" s="1212" t="n">
        <v>67452.8446769338</v>
      </c>
      <c r="Q40" s="1213" t="n">
        <v>17830.5410476463</v>
      </c>
      <c r="R40" s="1212" t="n">
        <v>81297.934231963</v>
      </c>
      <c r="S40" s="1212" t="n">
        <v>85283.3857245801</v>
      </c>
    </row>
    <row r="41" s="1179" customFormat="true" ht="16.5" hidden="false" customHeight="true" outlineLevel="0" collapsed="false">
      <c r="A41" s="1203" t="s">
        <v>56</v>
      </c>
      <c r="B41" s="1204" t="n">
        <f aca="false">J41</f>
        <v>65</v>
      </c>
      <c r="C41" s="1204" t="s">
        <v>496</v>
      </c>
      <c r="D41" s="1204" t="n">
        <f aca="false">K41</f>
        <v>260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65</v>
      </c>
      <c r="K41" s="1209" t="n">
        <v>260</v>
      </c>
      <c r="L41" s="1209" t="n">
        <v>2250</v>
      </c>
      <c r="M41" s="1210" t="n">
        <v>20.1609754191914</v>
      </c>
      <c r="N41" s="1211" t="n">
        <v>3834.0161028</v>
      </c>
      <c r="O41" s="1212" t="n">
        <v>64725.1483218205</v>
      </c>
      <c r="P41" s="1212" t="n">
        <v>68787.0706094533</v>
      </c>
      <c r="Q41" s="1213" t="n">
        <v>18234.3750759788</v>
      </c>
      <c r="R41" s="1212" t="n">
        <v>82959.5233977992</v>
      </c>
      <c r="S41" s="1212" t="n">
        <v>87021.4456854321</v>
      </c>
    </row>
    <row r="42" s="1179" customFormat="true" ht="16.5" hidden="false" customHeight="true" outlineLevel="0" collapsed="false">
      <c r="A42" s="1203" t="s">
        <v>56</v>
      </c>
      <c r="B42" s="1204" t="n">
        <f aca="false">J42</f>
        <v>65</v>
      </c>
      <c r="C42" s="1204" t="s">
        <v>496</v>
      </c>
      <c r="D42" s="1204" t="n">
        <f aca="false">K42</f>
        <v>260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65</v>
      </c>
      <c r="K42" s="1209" t="n">
        <v>260</v>
      </c>
      <c r="L42" s="1209" t="n">
        <v>2300</v>
      </c>
      <c r="M42" s="1210" t="n">
        <v>20.5505810590304</v>
      </c>
      <c r="N42" s="1211" t="n">
        <v>3934.9112634</v>
      </c>
      <c r="O42" s="1212" t="n">
        <v>65457.1869858208</v>
      </c>
      <c r="P42" s="1212" t="n">
        <v>69629.0712003135</v>
      </c>
      <c r="Q42" s="1213" t="n">
        <v>18638.2089731025</v>
      </c>
      <c r="R42" s="1212" t="n">
        <v>84095.3959589233</v>
      </c>
      <c r="S42" s="1212" t="n">
        <v>88267.280173416</v>
      </c>
    </row>
    <row r="43" s="1179" customFormat="true" ht="16.5" hidden="false" customHeight="true" outlineLevel="0" collapsed="false">
      <c r="A43" s="1203" t="s">
        <v>56</v>
      </c>
      <c r="B43" s="1204" t="n">
        <f aca="false">J43</f>
        <v>65</v>
      </c>
      <c r="C43" s="1204" t="s">
        <v>496</v>
      </c>
      <c r="D43" s="1204" t="n">
        <f aca="false">K43</f>
        <v>260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65</v>
      </c>
      <c r="K43" s="1209" t="n">
        <v>260</v>
      </c>
      <c r="L43" s="1209" t="n">
        <v>2350</v>
      </c>
      <c r="M43" s="1210" t="n">
        <v>20.9401866988693</v>
      </c>
      <c r="N43" s="1211" t="n">
        <v>4035.806424</v>
      </c>
      <c r="O43" s="1212" t="n">
        <v>66189.1807042639</v>
      </c>
      <c r="P43" s="1212" t="n">
        <v>70471.0297453298</v>
      </c>
      <c r="Q43" s="1213" t="n">
        <v>19042.043001435</v>
      </c>
      <c r="R43" s="1212" t="n">
        <v>85231.2237056989</v>
      </c>
      <c r="S43" s="1212" t="n">
        <v>89513.0727467648</v>
      </c>
    </row>
    <row r="44" s="1179" customFormat="true" ht="16.5" hidden="false" customHeight="true" outlineLevel="0" collapsed="false">
      <c r="A44" s="1203" t="s">
        <v>56</v>
      </c>
      <c r="B44" s="1204" t="n">
        <f aca="false">J44</f>
        <v>65</v>
      </c>
      <c r="C44" s="1204" t="s">
        <v>496</v>
      </c>
      <c r="D44" s="1204" t="n">
        <f aca="false">K44</f>
        <v>260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65</v>
      </c>
      <c r="K44" s="1209" t="n">
        <v>260</v>
      </c>
      <c r="L44" s="1209" t="n">
        <v>2400</v>
      </c>
      <c r="M44" s="1210" t="n">
        <v>21.3297923387082</v>
      </c>
      <c r="N44" s="1211" t="n">
        <v>4136.7015846</v>
      </c>
      <c r="O44" s="1212" t="n">
        <v>66921.1294771497</v>
      </c>
      <c r="P44" s="1212" t="n">
        <v>71312.9462445021</v>
      </c>
      <c r="Q44" s="1213" t="n">
        <v>19445.8768985588</v>
      </c>
      <c r="R44" s="1212" t="n">
        <v>86367.0063757084</v>
      </c>
      <c r="S44" s="1212" t="n">
        <v>90758.8231430608</v>
      </c>
    </row>
    <row r="45" s="1179" customFormat="true" ht="16.5" hidden="false" customHeight="true" outlineLevel="0" collapsed="false">
      <c r="A45" s="1203" t="s">
        <v>56</v>
      </c>
      <c r="B45" s="1204" t="n">
        <f aca="false">J45</f>
        <v>65</v>
      </c>
      <c r="C45" s="1204" t="s">
        <v>496</v>
      </c>
      <c r="D45" s="1204" t="n">
        <f aca="false">K45</f>
        <v>260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65</v>
      </c>
      <c r="K45" s="1209" t="n">
        <v>260</v>
      </c>
      <c r="L45" s="1209" t="n">
        <v>2450</v>
      </c>
      <c r="M45" s="1210" t="n">
        <v>22.4001621673471</v>
      </c>
      <c r="N45" s="1211" t="n">
        <v>4237.5967452</v>
      </c>
      <c r="O45" s="1212" t="n">
        <v>68082.0951934367</v>
      </c>
      <c r="P45" s="1212" t="n">
        <v>72656.9071839861</v>
      </c>
      <c r="Q45" s="1213" t="n">
        <v>19849.7109268913</v>
      </c>
      <c r="R45" s="1212" t="n">
        <v>87931.806120328</v>
      </c>
      <c r="S45" s="1212" t="n">
        <v>92506.6181108774</v>
      </c>
    </row>
    <row r="46" s="1179" customFormat="true" ht="16.5" hidden="false" customHeight="true" outlineLevel="0" collapsed="false">
      <c r="A46" s="1203" t="s">
        <v>56</v>
      </c>
      <c r="B46" s="1204" t="n">
        <f aca="false">J46</f>
        <v>65</v>
      </c>
      <c r="C46" s="1204" t="s">
        <v>496</v>
      </c>
      <c r="D46" s="1204" t="n">
        <f aca="false">K46</f>
        <v>260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65</v>
      </c>
      <c r="K46" s="1209" t="n">
        <v>260</v>
      </c>
      <c r="L46" s="1209" t="n">
        <v>2500</v>
      </c>
      <c r="M46" s="1210" t="n">
        <v>22.8067678071861</v>
      </c>
      <c r="N46" s="1211" t="n">
        <v>4338.4919058</v>
      </c>
      <c r="O46" s="1212" t="n">
        <v>68813.9540752078</v>
      </c>
      <c r="P46" s="1212" t="n">
        <v>73498.7394799431</v>
      </c>
      <c r="Q46" s="1213" t="n">
        <v>20253.5449552238</v>
      </c>
      <c r="R46" s="1212" t="n">
        <v>89067.4990304316</v>
      </c>
      <c r="S46" s="1212" t="n">
        <v>93752.2844351668</v>
      </c>
    </row>
    <row r="47" s="1179" customFormat="true" ht="16.5" hidden="false" customHeight="true" outlineLevel="0" collapsed="false">
      <c r="A47" s="1203" t="s">
        <v>56</v>
      </c>
      <c r="B47" s="1204" t="n">
        <f aca="false">J47</f>
        <v>65</v>
      </c>
      <c r="C47" s="1204" t="s">
        <v>496</v>
      </c>
      <c r="D47" s="1204" t="n">
        <f aca="false">K47</f>
        <v>260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65</v>
      </c>
      <c r="K47" s="1209" t="n">
        <v>260</v>
      </c>
      <c r="L47" s="1209" t="n">
        <v>2550</v>
      </c>
      <c r="M47" s="1210" t="n">
        <v>23.196373447025</v>
      </c>
      <c r="N47" s="1211" t="n">
        <v>4439.3870664</v>
      </c>
      <c r="O47" s="1212" t="n">
        <v>72624.5865325986</v>
      </c>
      <c r="P47" s="1212" t="n">
        <v>77223.2097425816</v>
      </c>
      <c r="Q47" s="1213" t="n">
        <v>20657.3788523475</v>
      </c>
      <c r="R47" s="1212" t="n">
        <v>93281.9653849461</v>
      </c>
      <c r="S47" s="1212" t="n">
        <v>97880.5885949292</v>
      </c>
    </row>
    <row r="48" customFormat="false" ht="16.5" hidden="false" customHeight="true" outlineLevel="0" collapsed="false">
      <c r="A48" s="1203" t="s">
        <v>56</v>
      </c>
      <c r="B48" s="1206" t="n">
        <f aca="false">J48</f>
        <v>65</v>
      </c>
      <c r="C48" s="1206" t="s">
        <v>496</v>
      </c>
      <c r="D48" s="1206" t="n">
        <f aca="false">K48</f>
        <v>260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65</v>
      </c>
      <c r="K48" s="1209" t="n">
        <v>260</v>
      </c>
      <c r="L48" s="1209" t="n">
        <v>2600</v>
      </c>
      <c r="M48" s="1210" t="n">
        <v>23.5859790868639</v>
      </c>
      <c r="N48" s="1211" t="n">
        <v>4540.282227</v>
      </c>
      <c r="O48" s="1212" t="n">
        <v>73609.2560327496</v>
      </c>
      <c r="P48" s="1212" t="n">
        <v>78301.747202724</v>
      </c>
      <c r="Q48" s="1213" t="n">
        <v>21061.21288068</v>
      </c>
      <c r="R48" s="1212" t="n">
        <v>94670.4689134296</v>
      </c>
      <c r="S48" s="1212" t="n">
        <v>99362.960083404</v>
      </c>
    </row>
    <row r="49" customFormat="false" ht="16.5" hidden="false" customHeight="true" outlineLevel="0" collapsed="false">
      <c r="A49" s="1203" t="s">
        <v>56</v>
      </c>
      <c r="B49" s="1204" t="n">
        <f aca="false">J49</f>
        <v>65</v>
      </c>
      <c r="C49" s="1204" t="s">
        <v>496</v>
      </c>
      <c r="D49" s="1204" t="n">
        <f aca="false">K49</f>
        <v>260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65</v>
      </c>
      <c r="K49" s="1209" t="n">
        <v>260</v>
      </c>
      <c r="L49" s="1209" t="n">
        <v>2650</v>
      </c>
      <c r="M49" s="1210" t="n">
        <v>24.0825847267029</v>
      </c>
      <c r="N49" s="1211" t="n">
        <v>4641.1773876</v>
      </c>
      <c r="O49" s="1212" t="n">
        <v>74191.4771017703</v>
      </c>
      <c r="P49" s="1212" t="n">
        <v>79003.4744936509</v>
      </c>
      <c r="Q49" s="1213" t="n">
        <v>21465.0467778038</v>
      </c>
      <c r="R49" s="1212" t="n">
        <v>95656.523879574</v>
      </c>
      <c r="S49" s="1212" t="n">
        <v>100468.521271455</v>
      </c>
    </row>
    <row r="50" customFormat="false" ht="16.5" hidden="false" customHeight="true" outlineLevel="0" collapsed="false">
      <c r="A50" s="1203" t="s">
        <v>56</v>
      </c>
      <c r="B50" s="1204" t="n">
        <f aca="false">J50</f>
        <v>65</v>
      </c>
      <c r="C50" s="1204" t="s">
        <v>496</v>
      </c>
      <c r="D50" s="1204" t="n">
        <f aca="false">K50</f>
        <v>260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65</v>
      </c>
      <c r="K50" s="1209" t="n">
        <v>260</v>
      </c>
      <c r="L50" s="1209" t="n">
        <v>2700</v>
      </c>
      <c r="M50" s="1210" t="n">
        <v>24.5114403665418</v>
      </c>
      <c r="N50" s="1211" t="n">
        <v>4742.0725482</v>
      </c>
      <c r="O50" s="1212" t="n">
        <v>74806.7180992116</v>
      </c>
      <c r="P50" s="1212" t="n">
        <v>79736.1180824723</v>
      </c>
      <c r="Q50" s="1213" t="n">
        <v>21868.8808061363</v>
      </c>
      <c r="R50" s="1212" t="n">
        <v>96675.5989053478</v>
      </c>
      <c r="S50" s="1212" t="n">
        <v>101604.998888609</v>
      </c>
    </row>
    <row r="51" customFormat="false" ht="16.5" hidden="false" customHeight="true" outlineLevel="0" collapsed="false">
      <c r="A51" s="1203" t="s">
        <v>56</v>
      </c>
      <c r="B51" s="1204" t="n">
        <f aca="false">J51</f>
        <v>65</v>
      </c>
      <c r="C51" s="1204" t="s">
        <v>496</v>
      </c>
      <c r="D51" s="1204" t="n">
        <f aca="false">K51</f>
        <v>260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65</v>
      </c>
      <c r="K51" s="1209" t="n">
        <v>260</v>
      </c>
      <c r="L51" s="1209" t="n">
        <v>2750</v>
      </c>
      <c r="M51" s="1210" t="n">
        <v>24.9010460063807</v>
      </c>
      <c r="N51" s="1211" t="n">
        <v>4842.9677088</v>
      </c>
      <c r="O51" s="1212" t="n">
        <v>75465.2549401099</v>
      </c>
      <c r="P51" s="1212" t="n">
        <v>80509.2994412213</v>
      </c>
      <c r="Q51" s="1213" t="n">
        <v>22272.7148344688</v>
      </c>
      <c r="R51" s="1212" t="n">
        <v>97737.9697745787</v>
      </c>
      <c r="S51" s="1212" t="n">
        <v>102782.01427569</v>
      </c>
    </row>
    <row r="52" customFormat="false" ht="16.5" hidden="false" customHeight="true" outlineLevel="0" collapsed="false">
      <c r="A52" s="1203" t="s">
        <v>56</v>
      </c>
      <c r="B52" s="1204" t="n">
        <f aca="false">J52</f>
        <v>65</v>
      </c>
      <c r="C52" s="1204" t="s">
        <v>496</v>
      </c>
      <c r="D52" s="1204" t="n">
        <f aca="false">K52</f>
        <v>260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65</v>
      </c>
      <c r="K52" s="1209" t="n">
        <v>260</v>
      </c>
      <c r="L52" s="1209" t="n">
        <v>2800</v>
      </c>
      <c r="M52" s="1210" t="n">
        <v>25.2906516462196</v>
      </c>
      <c r="N52" s="1211" t="n">
        <v>4943.8628694</v>
      </c>
      <c r="O52" s="1212" t="n">
        <v>76046.3223693171</v>
      </c>
      <c r="P52" s="1212" t="n">
        <v>81209.946588916</v>
      </c>
      <c r="Q52" s="1213" t="n">
        <v>22676.5487315925</v>
      </c>
      <c r="R52" s="1212" t="n">
        <v>98722.8711009096</v>
      </c>
      <c r="S52" s="1212" t="n">
        <v>103886.495320508</v>
      </c>
    </row>
    <row r="53" customFormat="false" ht="16.5" hidden="false" customHeight="true" outlineLevel="0" collapsed="false">
      <c r="A53" s="1203" t="s">
        <v>56</v>
      </c>
      <c r="B53" s="1204" t="n">
        <f aca="false">J53</f>
        <v>65</v>
      </c>
      <c r="C53" s="1204" t="s">
        <v>496</v>
      </c>
      <c r="D53" s="1204" t="n">
        <f aca="false">K53</f>
        <v>260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65</v>
      </c>
      <c r="K53" s="1209" t="n">
        <v>260</v>
      </c>
      <c r="L53" s="1209" t="n">
        <v>2850</v>
      </c>
      <c r="M53" s="1210" t="n">
        <v>25.6802572860586</v>
      </c>
      <c r="N53" s="1211" t="n">
        <v>5044.75803</v>
      </c>
      <c r="O53" s="1212" t="n">
        <v>76627.344852967</v>
      </c>
      <c r="P53" s="1212" t="n">
        <v>81910.5515792393</v>
      </c>
      <c r="Q53" s="1213" t="n">
        <v>23080.382759925</v>
      </c>
      <c r="R53" s="1212" t="n">
        <v>99707.727612892</v>
      </c>
      <c r="S53" s="1212" t="n">
        <v>104990.934339164</v>
      </c>
    </row>
    <row r="54" customFormat="false" ht="16.5" hidden="false" customHeight="true" outlineLevel="0" collapsed="false">
      <c r="A54" s="1203" t="s">
        <v>56</v>
      </c>
      <c r="B54" s="1204" t="n">
        <f aca="false">J54</f>
        <v>65</v>
      </c>
      <c r="C54" s="1204" t="s">
        <v>496</v>
      </c>
      <c r="D54" s="1204" t="n">
        <f aca="false">K54</f>
        <v>260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65</v>
      </c>
      <c r="K54" s="1209" t="n">
        <v>260</v>
      </c>
      <c r="L54" s="1209" t="n">
        <v>2900</v>
      </c>
      <c r="M54" s="1210" t="n">
        <v>26.2458629258975</v>
      </c>
      <c r="N54" s="1211" t="n">
        <v>5145.6531906</v>
      </c>
      <c r="O54" s="1212" t="n">
        <v>77208.3223910595</v>
      </c>
      <c r="P54" s="1212" t="n">
        <v>82611.1145237186</v>
      </c>
      <c r="Q54" s="1213" t="n">
        <v>23484.2166570488</v>
      </c>
      <c r="R54" s="1212" t="n">
        <v>100692.539048108</v>
      </c>
      <c r="S54" s="1212" t="n">
        <v>106095.331180767</v>
      </c>
    </row>
    <row r="55" customFormat="false" ht="16.5" hidden="false" customHeight="true" outlineLevel="0" collapsed="false">
      <c r="A55" s="1203" t="s">
        <v>56</v>
      </c>
      <c r="B55" s="1204" t="n">
        <f aca="false">J55</f>
        <v>65</v>
      </c>
      <c r="C55" s="1204" t="s">
        <v>496</v>
      </c>
      <c r="D55" s="1204" t="n">
        <f aca="false">K55</f>
        <v>260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65</v>
      </c>
      <c r="K55" s="1209" t="n">
        <v>260</v>
      </c>
      <c r="L55" s="1209" t="n">
        <v>2950</v>
      </c>
      <c r="M55" s="1210" t="n">
        <v>26.6354685657364</v>
      </c>
      <c r="N55" s="1211" t="n">
        <v>5246.5483512</v>
      </c>
      <c r="O55" s="1212" t="n">
        <v>77789.2549835948</v>
      </c>
      <c r="P55" s="1212" t="n">
        <v>83311.6354223541</v>
      </c>
      <c r="Q55" s="1213" t="n">
        <v>23888.0506853813</v>
      </c>
      <c r="R55" s="1212" t="n">
        <v>101677.305668976</v>
      </c>
      <c r="S55" s="1212" t="n">
        <v>107199.686107735</v>
      </c>
    </row>
    <row r="56" customFormat="false" ht="16.5" hidden="false" customHeight="true" outlineLevel="0" collapsed="false">
      <c r="A56" s="1214" t="s">
        <v>56</v>
      </c>
      <c r="B56" s="1215" t="n">
        <f aca="false">J56</f>
        <v>65</v>
      </c>
      <c r="C56" s="1215" t="s">
        <v>496</v>
      </c>
      <c r="D56" s="1215" t="n">
        <f aca="false">K56</f>
        <v>260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18" t="s">
        <v>497</v>
      </c>
      <c r="J56" s="1219" t="n">
        <v>65</v>
      </c>
      <c r="K56" s="1220" t="n">
        <v>260</v>
      </c>
      <c r="L56" s="1220" t="n">
        <v>3000</v>
      </c>
      <c r="M56" s="1221" t="n">
        <v>27.0250742055754</v>
      </c>
      <c r="N56" s="1222" t="n">
        <v>5347.4435118</v>
      </c>
      <c r="O56" s="1223" t="n">
        <v>79974.6628917392</v>
      </c>
      <c r="P56" s="1223" t="n">
        <v>85514.4174092946</v>
      </c>
      <c r="Q56" s="1224" t="n">
        <v>24291.8847137138</v>
      </c>
      <c r="R56" s="1223" t="n">
        <v>104266.547605453</v>
      </c>
      <c r="S56" s="1223" t="n">
        <v>109806.302123008</v>
      </c>
    </row>
    <row r="57" customFormat="false" ht="22.5" hidden="false" customHeight="true" outlineLevel="0" collapsed="false">
      <c r="A57" s="1201" t="s">
        <v>498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false" outlineLevel="0" collapsed="false">
      <c r="A58" s="1202" t="s">
        <v>495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03" t="s">
        <v>56</v>
      </c>
      <c r="B59" s="1206" t="n">
        <f aca="false">J59</f>
        <v>65</v>
      </c>
      <c r="C59" s="1206" t="s">
        <v>496</v>
      </c>
      <c r="D59" s="1206" t="n">
        <f aca="false">K59</f>
        <v>300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25" t="n">
        <v>65</v>
      </c>
      <c r="K59" s="1226" t="n">
        <v>300</v>
      </c>
      <c r="L59" s="1226" t="n">
        <v>700</v>
      </c>
      <c r="M59" s="1227" t="n">
        <v>6.97803209624179</v>
      </c>
      <c r="N59" s="1228" t="n">
        <v>782.2087182</v>
      </c>
      <c r="O59" s="1229" t="n">
        <v>24374.913899373</v>
      </c>
      <c r="P59" s="1229" t="n">
        <v>26202.7756610539</v>
      </c>
      <c r="Q59" s="1230" t="n">
        <v>6407.44770387375</v>
      </c>
      <c r="R59" s="1229" t="n">
        <v>30782.3616032468</v>
      </c>
      <c r="S59" s="1229" t="n">
        <v>32610.2233649276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65</v>
      </c>
      <c r="C60" s="1204" t="s">
        <v>496</v>
      </c>
      <c r="D60" s="1204" t="n">
        <f aca="false">K60</f>
        <v>300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65</v>
      </c>
      <c r="K60" s="1209" t="n">
        <v>300</v>
      </c>
      <c r="L60" s="1209" t="n">
        <v>750</v>
      </c>
      <c r="M60" s="1210" t="n">
        <v>7.51986131465214</v>
      </c>
      <c r="N60" s="1211" t="n">
        <v>893.9528208</v>
      </c>
      <c r="O60" s="1212" t="n">
        <v>25816.8175653049</v>
      </c>
      <c r="P60" s="1212" t="n">
        <v>27726.4148862161</v>
      </c>
      <c r="Q60" s="1213" t="n">
        <v>6860.0550423825</v>
      </c>
      <c r="R60" s="1212" t="n">
        <v>32676.8726076874</v>
      </c>
      <c r="S60" s="1212" t="n">
        <v>34586.4699285986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65</v>
      </c>
      <c r="C61" s="1204" t="s">
        <v>496</v>
      </c>
      <c r="D61" s="1204" t="n">
        <f aca="false">K61</f>
        <v>300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65</v>
      </c>
      <c r="K61" s="1209" t="n">
        <v>300</v>
      </c>
      <c r="L61" s="1209" t="n">
        <v>800</v>
      </c>
      <c r="M61" s="1210" t="n">
        <v>7.9426905330625</v>
      </c>
      <c r="N61" s="1211" t="n">
        <v>1005.6969234</v>
      </c>
      <c r="O61" s="1212" t="n">
        <v>27258.7213427642</v>
      </c>
      <c r="P61" s="1212" t="n">
        <v>29250.0541113784</v>
      </c>
      <c r="Q61" s="1213" t="n">
        <v>7312.6622496825</v>
      </c>
      <c r="R61" s="1212" t="n">
        <v>34571.3835924467</v>
      </c>
      <c r="S61" s="1212" t="n">
        <v>36562.7163610609</v>
      </c>
    </row>
    <row r="62" customFormat="false" ht="16.5" hidden="false" customHeight="false" outlineLevel="0" collapsed="false">
      <c r="A62" s="1203" t="s">
        <v>56</v>
      </c>
      <c r="B62" s="1204" t="n">
        <f aca="false">J62</f>
        <v>65</v>
      </c>
      <c r="C62" s="1204" t="s">
        <v>496</v>
      </c>
      <c r="D62" s="1204" t="n">
        <f aca="false">K62</f>
        <v>300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65</v>
      </c>
      <c r="K62" s="1209" t="n">
        <v>300</v>
      </c>
      <c r="L62" s="1209" t="n">
        <v>850</v>
      </c>
      <c r="M62" s="1210" t="n">
        <v>8.36551975147286</v>
      </c>
      <c r="N62" s="1211" t="n">
        <v>1117.441026</v>
      </c>
      <c r="O62" s="1212" t="n">
        <v>28700.6251202235</v>
      </c>
      <c r="P62" s="1212" t="n">
        <v>30773.6933365406</v>
      </c>
      <c r="Q62" s="1213" t="n">
        <v>7765.26958819125</v>
      </c>
      <c r="R62" s="1212" t="n">
        <v>36465.8947084148</v>
      </c>
      <c r="S62" s="1212" t="n">
        <v>38538.9629247319</v>
      </c>
    </row>
    <row r="63" customFormat="false" ht="16.5" hidden="false" customHeight="false" outlineLevel="0" collapsed="false">
      <c r="A63" s="1203" t="s">
        <v>56</v>
      </c>
      <c r="B63" s="1204" t="n">
        <f aca="false">J63</f>
        <v>65</v>
      </c>
      <c r="C63" s="1204" t="s">
        <v>496</v>
      </c>
      <c r="D63" s="1204" t="n">
        <f aca="false">K63</f>
        <v>300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65</v>
      </c>
      <c r="K63" s="1209" t="n">
        <v>300</v>
      </c>
      <c r="L63" s="1209" t="n">
        <v>900</v>
      </c>
      <c r="M63" s="1210" t="n">
        <v>8.82634896988322</v>
      </c>
      <c r="N63" s="1211" t="n">
        <v>1229.1851286</v>
      </c>
      <c r="O63" s="1212" t="n">
        <v>30142.5287861554</v>
      </c>
      <c r="P63" s="1212" t="n">
        <v>32297.3324501754</v>
      </c>
      <c r="Q63" s="1213" t="n">
        <v>8217.87679549125</v>
      </c>
      <c r="R63" s="1212" t="n">
        <v>38360.4055816466</v>
      </c>
      <c r="S63" s="1212" t="n">
        <v>40515.2092456667</v>
      </c>
    </row>
    <row r="64" customFormat="false" ht="16.5" hidden="false" customHeight="false" outlineLevel="0" collapsed="false">
      <c r="A64" s="1203" t="s">
        <v>56</v>
      </c>
      <c r="B64" s="1204" t="n">
        <f aca="false">J64</f>
        <v>65</v>
      </c>
      <c r="C64" s="1204" t="s">
        <v>496</v>
      </c>
      <c r="D64" s="1204" t="n">
        <f aca="false">K64</f>
        <v>300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65</v>
      </c>
      <c r="K64" s="1209" t="n">
        <v>300</v>
      </c>
      <c r="L64" s="1209" t="n">
        <v>950</v>
      </c>
      <c r="M64" s="1210" t="n">
        <v>9.31817818829357</v>
      </c>
      <c r="N64" s="1211" t="n">
        <v>1340.9292312</v>
      </c>
      <c r="O64" s="1212" t="n">
        <v>31584.4325636147</v>
      </c>
      <c r="P64" s="1212" t="n">
        <v>33820.9716753377</v>
      </c>
      <c r="Q64" s="1213" t="n">
        <v>8670.484134</v>
      </c>
      <c r="R64" s="1212" t="n">
        <v>40254.9166976147</v>
      </c>
      <c r="S64" s="1212" t="n">
        <v>42491.4558093377</v>
      </c>
    </row>
    <row r="65" customFormat="false" ht="16.5" hidden="false" customHeight="false" outlineLevel="0" collapsed="false">
      <c r="A65" s="1203" t="s">
        <v>56</v>
      </c>
      <c r="B65" s="1204" t="n">
        <f aca="false">J65</f>
        <v>65</v>
      </c>
      <c r="C65" s="1204" t="s">
        <v>496</v>
      </c>
      <c r="D65" s="1204" t="n">
        <f aca="false">K65</f>
        <v>300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65</v>
      </c>
      <c r="K65" s="1209" t="n">
        <v>300</v>
      </c>
      <c r="L65" s="1209" t="n">
        <v>1000</v>
      </c>
      <c r="M65" s="1210" t="n">
        <v>9.74100740670393</v>
      </c>
      <c r="N65" s="1211" t="n">
        <v>1452.6733338</v>
      </c>
      <c r="O65" s="1212" t="n">
        <v>32937.4277831734</v>
      </c>
      <c r="P65" s="1212" t="n">
        <v>35261.3663750402</v>
      </c>
      <c r="Q65" s="1213" t="n">
        <v>9123.0913413</v>
      </c>
      <c r="R65" s="1212" t="n">
        <v>42060.5191244734</v>
      </c>
      <c r="S65" s="1212" t="n">
        <v>44384.4577163402</v>
      </c>
    </row>
    <row r="66" customFormat="false" ht="16.5" hidden="false" customHeight="false" outlineLevel="0" collapsed="false">
      <c r="A66" s="1203" t="s">
        <v>56</v>
      </c>
      <c r="B66" s="1204" t="n">
        <f aca="false">J66</f>
        <v>65</v>
      </c>
      <c r="C66" s="1204" t="s">
        <v>496</v>
      </c>
      <c r="D66" s="1204" t="n">
        <f aca="false">K66</f>
        <v>300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65</v>
      </c>
      <c r="K66" s="1209" t="n">
        <v>300</v>
      </c>
      <c r="L66" s="1209" t="n">
        <v>1050</v>
      </c>
      <c r="M66" s="1210" t="n">
        <v>10.1638366251143</v>
      </c>
      <c r="N66" s="1211" t="n">
        <v>1564.4174364</v>
      </c>
      <c r="O66" s="1212" t="n">
        <v>34590.4891347099</v>
      </c>
      <c r="P66" s="1212" t="n">
        <v>36982.7112924056</v>
      </c>
      <c r="Q66" s="1213" t="n">
        <v>9575.69867980875</v>
      </c>
      <c r="R66" s="1212" t="n">
        <v>44166.1878145187</v>
      </c>
      <c r="S66" s="1212" t="n">
        <v>46558.4099722144</v>
      </c>
    </row>
    <row r="67" customFormat="false" ht="16.5" hidden="false" customHeight="false" outlineLevel="0" collapsed="false">
      <c r="A67" s="1203" t="s">
        <v>56</v>
      </c>
      <c r="B67" s="1206" t="n">
        <f aca="false">J67</f>
        <v>65</v>
      </c>
      <c r="C67" s="1206" t="s">
        <v>496</v>
      </c>
      <c r="D67" s="1206" t="n">
        <f aca="false">K67</f>
        <v>300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65</v>
      </c>
      <c r="K67" s="1209" t="n">
        <v>300</v>
      </c>
      <c r="L67" s="1209" t="n">
        <v>1100</v>
      </c>
      <c r="M67" s="1210" t="n">
        <v>10.5866658435246</v>
      </c>
      <c r="N67" s="1211" t="n">
        <v>1676.161539</v>
      </c>
      <c r="O67" s="1212" t="n">
        <v>36032.3929121693</v>
      </c>
      <c r="P67" s="1212" t="n">
        <v>38506.3504060404</v>
      </c>
      <c r="Q67" s="1213" t="n">
        <v>10028.3058871088</v>
      </c>
      <c r="R67" s="1212" t="n">
        <v>46060.698799278</v>
      </c>
      <c r="S67" s="1212" t="n">
        <v>48534.6562931492</v>
      </c>
    </row>
    <row r="68" customFormat="false" ht="16.5" hidden="false" customHeight="false" outlineLevel="0" collapsed="false">
      <c r="A68" s="1203" t="s">
        <v>56</v>
      </c>
      <c r="B68" s="1204" t="n">
        <f aca="false">J68</f>
        <v>65</v>
      </c>
      <c r="C68" s="1204" t="s">
        <v>496</v>
      </c>
      <c r="D68" s="1204" t="n">
        <f aca="false">K68</f>
        <v>300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65</v>
      </c>
      <c r="K68" s="1209" t="n">
        <v>300</v>
      </c>
      <c r="L68" s="1209" t="n">
        <v>1150</v>
      </c>
      <c r="M68" s="1210" t="n">
        <v>11.009495061935</v>
      </c>
      <c r="N68" s="1211" t="n">
        <v>1787.9056416</v>
      </c>
      <c r="O68" s="1212" t="n">
        <v>36768.3690523506</v>
      </c>
      <c r="P68" s="1212" t="n">
        <v>39369.033760185</v>
      </c>
      <c r="Q68" s="1213" t="n">
        <v>10480.9132256175</v>
      </c>
      <c r="R68" s="1212" t="n">
        <v>47249.2822779681</v>
      </c>
      <c r="S68" s="1212" t="n">
        <v>49849.9469858025</v>
      </c>
    </row>
    <row r="69" customFormat="false" ht="16.5" hidden="false" customHeight="false" outlineLevel="0" collapsed="false">
      <c r="A69" s="1203" t="s">
        <v>56</v>
      </c>
      <c r="B69" s="1204" t="n">
        <f aca="false">J69</f>
        <v>65</v>
      </c>
      <c r="C69" s="1204" t="s">
        <v>496</v>
      </c>
      <c r="D69" s="1204" t="n">
        <f aca="false">K69</f>
        <v>300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65</v>
      </c>
      <c r="K69" s="1209" t="n">
        <v>300</v>
      </c>
      <c r="L69" s="1209" t="n">
        <v>1200</v>
      </c>
      <c r="M69" s="1210" t="n">
        <v>11.6475742803454</v>
      </c>
      <c r="N69" s="1211" t="n">
        <v>1899.6497442</v>
      </c>
      <c r="O69" s="1212" t="n">
        <v>37537.1854502507</v>
      </c>
      <c r="P69" s="1212" t="n">
        <v>40262.4650057934</v>
      </c>
      <c r="Q69" s="1213" t="n">
        <v>10933.5204329175</v>
      </c>
      <c r="R69" s="1212" t="n">
        <v>48470.7058831682</v>
      </c>
      <c r="S69" s="1212" t="n">
        <v>51195.985438711</v>
      </c>
    </row>
    <row r="70" customFormat="false" ht="16.5" hidden="false" customHeight="false" outlineLevel="0" collapsed="false">
      <c r="A70" s="1203" t="s">
        <v>56</v>
      </c>
      <c r="B70" s="1204" t="n">
        <f aca="false">J70</f>
        <v>65</v>
      </c>
      <c r="C70" s="1204" t="s">
        <v>496</v>
      </c>
      <c r="D70" s="1204" t="n">
        <f aca="false">K70</f>
        <v>300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65</v>
      </c>
      <c r="K70" s="1209" t="n">
        <v>300</v>
      </c>
      <c r="L70" s="1209" t="n">
        <v>1250</v>
      </c>
      <c r="M70" s="1210" t="n">
        <v>12.0704034987557</v>
      </c>
      <c r="N70" s="1211" t="n">
        <v>2011.3938468</v>
      </c>
      <c r="O70" s="1212" t="n">
        <v>38272.7120233314</v>
      </c>
      <c r="P70" s="1212" t="n">
        <v>41124.7273438614</v>
      </c>
      <c r="Q70" s="1213" t="n">
        <v>11386.1277714263</v>
      </c>
      <c r="R70" s="1212" t="n">
        <v>49658.8397947577</v>
      </c>
      <c r="S70" s="1212" t="n">
        <v>52510.8551152877</v>
      </c>
    </row>
    <row r="71" customFormat="false" ht="16.5" hidden="false" customHeight="false" outlineLevel="0" collapsed="false">
      <c r="A71" s="1203" t="s">
        <v>56</v>
      </c>
      <c r="B71" s="1204" t="n">
        <f aca="false">J71</f>
        <v>65</v>
      </c>
      <c r="C71" s="1204" t="s">
        <v>496</v>
      </c>
      <c r="D71" s="1204" t="n">
        <f aca="false">K71</f>
        <v>300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65</v>
      </c>
      <c r="K71" s="1209" t="n">
        <v>300</v>
      </c>
      <c r="L71" s="1209" t="n">
        <v>1300</v>
      </c>
      <c r="M71" s="1210" t="n">
        <v>12.5552327171661</v>
      </c>
      <c r="N71" s="1211" t="n">
        <v>2123.1379494</v>
      </c>
      <c r="O71" s="1212" t="n">
        <v>41300.1858774144</v>
      </c>
      <c r="P71" s="1212" t="n">
        <v>44132.9268031408</v>
      </c>
      <c r="Q71" s="1213" t="n">
        <v>11838.7349787263</v>
      </c>
      <c r="R71" s="1212" t="n">
        <v>53138.9208561407</v>
      </c>
      <c r="S71" s="1212" t="n">
        <v>55971.6617818671</v>
      </c>
    </row>
    <row r="72" customFormat="false" ht="16.5" hidden="false" customHeight="false" outlineLevel="0" collapsed="false">
      <c r="A72" s="1203" t="s">
        <v>56</v>
      </c>
      <c r="B72" s="1204" t="n">
        <f aca="false">J72</f>
        <v>65</v>
      </c>
      <c r="C72" s="1204" t="s">
        <v>496</v>
      </c>
      <c r="D72" s="1204" t="n">
        <f aca="false">K72</f>
        <v>300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65</v>
      </c>
      <c r="K72" s="1209" t="n">
        <v>300</v>
      </c>
      <c r="L72" s="1209" t="n">
        <v>1350</v>
      </c>
      <c r="M72" s="1210" t="n">
        <v>12.9780619355764</v>
      </c>
      <c r="N72" s="1211" t="n">
        <v>2234.882052</v>
      </c>
      <c r="O72" s="1212" t="n">
        <v>42269.0735759946</v>
      </c>
      <c r="P72" s="1212" t="n">
        <v>45213.6837708169</v>
      </c>
      <c r="Q72" s="1213" t="n">
        <v>12291.342317235</v>
      </c>
      <c r="R72" s="1212" t="n">
        <v>54560.4158932296</v>
      </c>
      <c r="S72" s="1212" t="n">
        <v>57505.0260880519</v>
      </c>
    </row>
    <row r="73" customFormat="false" ht="16.5" hidden="false" customHeight="false" outlineLevel="0" collapsed="false">
      <c r="A73" s="1203" t="s">
        <v>56</v>
      </c>
      <c r="B73" s="1204" t="n">
        <f aca="false">J73</f>
        <v>65</v>
      </c>
      <c r="C73" s="1204" t="s">
        <v>496</v>
      </c>
      <c r="D73" s="1204" t="n">
        <f aca="false">K73</f>
        <v>300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65</v>
      </c>
      <c r="K73" s="1209" t="n">
        <v>300</v>
      </c>
      <c r="L73" s="1209" t="n">
        <v>1400</v>
      </c>
      <c r="M73" s="1210" t="n">
        <v>13.4008911539868</v>
      </c>
      <c r="N73" s="1211" t="n">
        <v>2346.6261546</v>
      </c>
      <c r="O73" s="1212" t="n">
        <v>43543.584261126</v>
      </c>
      <c r="P73" s="1212" t="n">
        <v>46580.5938226427</v>
      </c>
      <c r="Q73" s="1213" t="n">
        <v>12743.949524535</v>
      </c>
      <c r="R73" s="1212" t="n">
        <v>56287.533785661</v>
      </c>
      <c r="S73" s="1212" t="n">
        <v>59324.5433471777</v>
      </c>
    </row>
    <row r="74" customFormat="false" ht="16.5" hidden="false" customHeight="false" outlineLevel="0" collapsed="false">
      <c r="A74" s="1203" t="s">
        <v>56</v>
      </c>
      <c r="B74" s="1204" t="n">
        <f aca="false">J74</f>
        <v>65</v>
      </c>
      <c r="C74" s="1204" t="s">
        <v>496</v>
      </c>
      <c r="D74" s="1204" t="n">
        <f aca="false">K74</f>
        <v>300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65</v>
      </c>
      <c r="K74" s="1209" t="n">
        <v>300</v>
      </c>
      <c r="L74" s="1209" t="n">
        <v>1450</v>
      </c>
      <c r="M74" s="1210" t="n">
        <v>13.8237203723971</v>
      </c>
      <c r="N74" s="1211" t="n">
        <v>2458.3702572</v>
      </c>
      <c r="O74" s="1212" t="n">
        <v>44512.4720712336</v>
      </c>
      <c r="P74" s="1212" t="n">
        <v>47661.3507903188</v>
      </c>
      <c r="Q74" s="1213" t="n">
        <v>13196.5568630438</v>
      </c>
      <c r="R74" s="1212" t="n">
        <v>57709.0289342773</v>
      </c>
      <c r="S74" s="1212" t="n">
        <v>60857.9076533625</v>
      </c>
    </row>
    <row r="75" customFormat="false" ht="16.5" hidden="false" customHeight="false" outlineLevel="0" collapsed="false">
      <c r="A75" s="1203" t="s">
        <v>56</v>
      </c>
      <c r="B75" s="1204" t="n">
        <f aca="false">J75</f>
        <v>65</v>
      </c>
      <c r="C75" s="1204" t="s">
        <v>496</v>
      </c>
      <c r="D75" s="1204" t="n">
        <f aca="false">K75</f>
        <v>300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65</v>
      </c>
      <c r="K75" s="1209" t="n">
        <v>300</v>
      </c>
      <c r="L75" s="1209" t="n">
        <v>1500</v>
      </c>
      <c r="M75" s="1210" t="n">
        <v>14.8341144836075</v>
      </c>
      <c r="N75" s="1211" t="n">
        <v>2570.1143598</v>
      </c>
      <c r="O75" s="1212" t="n">
        <v>45975.5285885989</v>
      </c>
      <c r="P75" s="1212" t="n">
        <v>49320.3319067104</v>
      </c>
      <c r="Q75" s="1213" t="n">
        <v>13649.1640703438</v>
      </c>
      <c r="R75" s="1212" t="n">
        <v>59624.6926589426</v>
      </c>
      <c r="S75" s="1212" t="n">
        <v>62969.4959770541</v>
      </c>
    </row>
    <row r="76" customFormat="false" ht="16.5" hidden="false" customHeight="false" outlineLevel="0" collapsed="false">
      <c r="A76" s="1203" t="s">
        <v>56</v>
      </c>
      <c r="B76" s="1204" t="n">
        <f aca="false">J76</f>
        <v>65</v>
      </c>
      <c r="C76" s="1204" t="s">
        <v>496</v>
      </c>
      <c r="D76" s="1204" t="n">
        <f aca="false">K76</f>
        <v>300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65</v>
      </c>
      <c r="K76" s="1209" t="n">
        <v>300</v>
      </c>
      <c r="L76" s="1209" t="n">
        <v>1550</v>
      </c>
      <c r="M76" s="1210" t="n">
        <v>15.3259437020179</v>
      </c>
      <c r="N76" s="1211" t="n">
        <v>2681.8584624</v>
      </c>
      <c r="O76" s="1212" t="n">
        <v>46944.4163987065</v>
      </c>
      <c r="P76" s="1212" t="n">
        <v>50401.0888743865</v>
      </c>
      <c r="Q76" s="1213" t="n">
        <v>14101.7714088525</v>
      </c>
      <c r="R76" s="1212" t="n">
        <v>61046.187807559</v>
      </c>
      <c r="S76" s="1212" t="n">
        <v>64502.860283239</v>
      </c>
    </row>
    <row r="77" customFormat="false" ht="16.5" hidden="false" customHeight="false" outlineLevel="0" collapsed="false">
      <c r="A77" s="1203" t="s">
        <v>56</v>
      </c>
      <c r="B77" s="1206" t="n">
        <f aca="false">J77</f>
        <v>65</v>
      </c>
      <c r="C77" s="1206" t="s">
        <v>496</v>
      </c>
      <c r="D77" s="1206" t="n">
        <f aca="false">K77</f>
        <v>300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65</v>
      </c>
      <c r="K77" s="1209" t="n">
        <v>300</v>
      </c>
      <c r="L77" s="1209" t="n">
        <v>1600</v>
      </c>
      <c r="M77" s="1210" t="n">
        <v>15.7487729204282</v>
      </c>
      <c r="N77" s="1211" t="n">
        <v>2793.602565</v>
      </c>
      <c r="O77" s="1212" t="n">
        <v>49732.0343269673</v>
      </c>
      <c r="P77" s="1212" t="n">
        <v>53184.7126705281</v>
      </c>
      <c r="Q77" s="1213" t="n">
        <v>14554.3786161525</v>
      </c>
      <c r="R77" s="1212" t="n">
        <v>64286.4129431198</v>
      </c>
      <c r="S77" s="1212" t="n">
        <v>67739.0912866806</v>
      </c>
    </row>
    <row r="78" customFormat="false" ht="16.5" hidden="false" customHeight="false" outlineLevel="0" collapsed="false">
      <c r="A78" s="1203" t="s">
        <v>56</v>
      </c>
      <c r="B78" s="1204" t="n">
        <f aca="false">J78</f>
        <v>65</v>
      </c>
      <c r="C78" s="1204" t="s">
        <v>496</v>
      </c>
      <c r="D78" s="1204" t="n">
        <f aca="false">K78</f>
        <v>300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65</v>
      </c>
      <c r="K78" s="1209" t="n">
        <v>300</v>
      </c>
      <c r="L78" s="1209" t="n">
        <v>1650</v>
      </c>
      <c r="M78" s="1210" t="n">
        <v>16.2096021388386</v>
      </c>
      <c r="N78" s="1211" t="n">
        <v>2905.3466676</v>
      </c>
      <c r="O78" s="1212" t="n">
        <v>52755.4094361947</v>
      </c>
      <c r="P78" s="1212" t="n">
        <v>56189.0744706831</v>
      </c>
      <c r="Q78" s="1213" t="n">
        <v>15006.9859546613</v>
      </c>
      <c r="R78" s="1212" t="n">
        <v>67762.395390856</v>
      </c>
      <c r="S78" s="1212" t="n">
        <v>71196.0604253443</v>
      </c>
    </row>
    <row r="79" customFormat="false" ht="16.5" hidden="false" customHeight="false" outlineLevel="0" collapsed="false">
      <c r="A79" s="1203" t="s">
        <v>56</v>
      </c>
      <c r="B79" s="1204" t="n">
        <f aca="false">J79</f>
        <v>65</v>
      </c>
      <c r="C79" s="1204" t="s">
        <v>496</v>
      </c>
      <c r="D79" s="1204" t="n">
        <f aca="false">K79</f>
        <v>300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65</v>
      </c>
      <c r="K79" s="1209" t="n">
        <v>300</v>
      </c>
      <c r="L79" s="1209" t="n">
        <v>1700</v>
      </c>
      <c r="M79" s="1210" t="n">
        <v>16.6324313572489</v>
      </c>
      <c r="N79" s="1211" t="n">
        <v>3017.0907702</v>
      </c>
      <c r="O79" s="1212" t="n">
        <v>53532.5706515509</v>
      </c>
      <c r="P79" s="1212" t="n">
        <v>57090.3189939805</v>
      </c>
      <c r="Q79" s="1213" t="n">
        <v>15459.5931619613</v>
      </c>
      <c r="R79" s="1212" t="n">
        <v>68992.1638135121</v>
      </c>
      <c r="S79" s="1212" t="n">
        <v>72549.9121559417</v>
      </c>
    </row>
    <row r="80" customFormat="false" ht="16.5" hidden="false" customHeight="false" outlineLevel="0" collapsed="false">
      <c r="A80" s="1203" t="s">
        <v>56</v>
      </c>
      <c r="B80" s="1204" t="n">
        <f aca="false">J80</f>
        <v>65</v>
      </c>
      <c r="C80" s="1204" t="s">
        <v>496</v>
      </c>
      <c r="D80" s="1204" t="n">
        <f aca="false">K80</f>
        <v>300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65</v>
      </c>
      <c r="K80" s="1209" t="n">
        <v>300</v>
      </c>
      <c r="L80" s="1209" t="n">
        <v>1750</v>
      </c>
      <c r="M80" s="1210" t="n">
        <v>17.0552605756593</v>
      </c>
      <c r="N80" s="1211" t="n">
        <v>3128.8348728</v>
      </c>
      <c r="O80" s="1212" t="n">
        <v>54238.5600750293</v>
      </c>
      <c r="P80" s="1212" t="n">
        <v>57924.9258733716</v>
      </c>
      <c r="Q80" s="1213" t="n">
        <v>15912.20050047</v>
      </c>
      <c r="R80" s="1212" t="n">
        <v>70150.7605754993</v>
      </c>
      <c r="S80" s="1212" t="n">
        <v>73837.1263738416</v>
      </c>
    </row>
    <row r="81" customFormat="false" ht="16.5" hidden="false" customHeight="false" outlineLevel="0" collapsed="false">
      <c r="A81" s="1203" t="s">
        <v>56</v>
      </c>
      <c r="B81" s="1204" t="n">
        <f aca="false">J81</f>
        <v>65</v>
      </c>
      <c r="C81" s="1204" t="s">
        <v>496</v>
      </c>
      <c r="D81" s="1204" t="n">
        <f aca="false">K81</f>
        <v>300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65</v>
      </c>
      <c r="K81" s="1209" t="n">
        <v>300</v>
      </c>
      <c r="L81" s="1209" t="n">
        <v>1800</v>
      </c>
      <c r="M81" s="1210" t="n">
        <v>17.5470897940696</v>
      </c>
      <c r="N81" s="1211" t="n">
        <v>3240.5789754</v>
      </c>
      <c r="O81" s="1212" t="n">
        <v>55016.3722760381</v>
      </c>
      <c r="P81" s="1212" t="n">
        <v>58826.7798941149</v>
      </c>
      <c r="Q81" s="1213" t="n">
        <v>16364.80770777</v>
      </c>
      <c r="R81" s="1212" t="n">
        <v>71381.1799838081</v>
      </c>
      <c r="S81" s="1212" t="n">
        <v>75191.5876018849</v>
      </c>
    </row>
    <row r="82" customFormat="false" ht="16.5" hidden="false" customHeight="false" outlineLevel="0" collapsed="false">
      <c r="A82" s="1203" t="s">
        <v>56</v>
      </c>
      <c r="B82" s="1204" t="n">
        <f aca="false">J82</f>
        <v>65</v>
      </c>
      <c r="C82" s="1204" t="s">
        <v>496</v>
      </c>
      <c r="D82" s="1204" t="n">
        <f aca="false">K82</f>
        <v>300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65</v>
      </c>
      <c r="K82" s="1209" t="n">
        <v>300</v>
      </c>
      <c r="L82" s="1209" t="n">
        <v>1850</v>
      </c>
      <c r="M82" s="1210" t="n">
        <v>18.03191901248</v>
      </c>
      <c r="N82" s="1211" t="n">
        <v>3352.323078</v>
      </c>
      <c r="O82" s="1212" t="n">
        <v>55794.1395314897</v>
      </c>
      <c r="P82" s="1212" t="n">
        <v>59728.5918690143</v>
      </c>
      <c r="Q82" s="1213" t="n">
        <v>16817.4150462788</v>
      </c>
      <c r="R82" s="1212" t="n">
        <v>72611.5545777685</v>
      </c>
      <c r="S82" s="1212" t="n">
        <v>76546.006915293</v>
      </c>
    </row>
    <row r="83" customFormat="false" ht="16.5" hidden="false" customHeight="false" outlineLevel="0" collapsed="false">
      <c r="A83" s="1203" t="s">
        <v>56</v>
      </c>
      <c r="B83" s="1204" t="n">
        <f aca="false">J83</f>
        <v>65</v>
      </c>
      <c r="C83" s="1204" t="s">
        <v>496</v>
      </c>
      <c r="D83" s="1204" t="n">
        <f aca="false">K83</f>
        <v>300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65</v>
      </c>
      <c r="K83" s="1209" t="n">
        <v>300</v>
      </c>
      <c r="L83" s="1209" t="n">
        <v>1900</v>
      </c>
      <c r="M83" s="1210" t="n">
        <v>18.4547482308904</v>
      </c>
      <c r="N83" s="1211" t="n">
        <v>3464.0671806</v>
      </c>
      <c r="O83" s="1212" t="n">
        <v>56735.5089501411</v>
      </c>
      <c r="P83" s="1212" t="n">
        <v>60783.5836565516</v>
      </c>
      <c r="Q83" s="1213" t="n">
        <v>17270.0222535788</v>
      </c>
      <c r="R83" s="1212" t="n">
        <v>74005.5312037198</v>
      </c>
      <c r="S83" s="1212" t="n">
        <v>78053.6059101304</v>
      </c>
    </row>
    <row r="84" customFormat="false" ht="16.5" hidden="false" customHeight="false" outlineLevel="0" collapsed="false">
      <c r="A84" s="1203" t="s">
        <v>56</v>
      </c>
      <c r="B84" s="1204" t="n">
        <f aca="false">J84</f>
        <v>65</v>
      </c>
      <c r="C84" s="1204" t="s">
        <v>496</v>
      </c>
      <c r="D84" s="1204" t="n">
        <f aca="false">K84</f>
        <v>300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65</v>
      </c>
      <c r="K84" s="1209" t="n">
        <v>300</v>
      </c>
      <c r="L84" s="1209" t="n">
        <v>1950</v>
      </c>
      <c r="M84" s="1210" t="n">
        <v>19.0308274493007</v>
      </c>
      <c r="N84" s="1211" t="n">
        <v>3575.8112832</v>
      </c>
      <c r="O84" s="1212" t="n">
        <v>57825.6646695576</v>
      </c>
      <c r="P84" s="1212" t="n">
        <v>61977.8832509959</v>
      </c>
      <c r="Q84" s="1213" t="n">
        <v>17722.6295920875</v>
      </c>
      <c r="R84" s="1212" t="n">
        <v>75548.2942616451</v>
      </c>
      <c r="S84" s="1212" t="n">
        <v>79700.5128430834</v>
      </c>
    </row>
    <row r="85" customFormat="false" ht="16.5" hidden="false" customHeight="false" outlineLevel="0" collapsed="false">
      <c r="A85" s="1203" t="s">
        <v>56</v>
      </c>
      <c r="B85" s="1204" t="n">
        <f aca="false">J85</f>
        <v>65</v>
      </c>
      <c r="C85" s="1204" t="s">
        <v>496</v>
      </c>
      <c r="D85" s="1204" t="n">
        <f aca="false">K85</f>
        <v>300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65</v>
      </c>
      <c r="K85" s="1209" t="n">
        <v>300</v>
      </c>
      <c r="L85" s="1209" t="n">
        <v>2000</v>
      </c>
      <c r="M85" s="1210" t="n">
        <v>19.5452190677111</v>
      </c>
      <c r="N85" s="1211" t="n">
        <v>3687.5553858</v>
      </c>
      <c r="O85" s="1212" t="n">
        <v>58796.2186995814</v>
      </c>
      <c r="P85" s="1212" t="n">
        <v>63238.0108001501</v>
      </c>
      <c r="Q85" s="1213" t="n">
        <v>18175.2367993875</v>
      </c>
      <c r="R85" s="1212" t="n">
        <v>76971.4554989689</v>
      </c>
      <c r="S85" s="1212" t="n">
        <v>81413.2475995377</v>
      </c>
    </row>
    <row r="86" customFormat="false" ht="16.5" hidden="false" customHeight="false" outlineLevel="0" collapsed="false">
      <c r="A86" s="1203" t="s">
        <v>56</v>
      </c>
      <c r="B86" s="1204" t="n">
        <f aca="false">J86</f>
        <v>65</v>
      </c>
      <c r="C86" s="1204" t="s">
        <v>496</v>
      </c>
      <c r="D86" s="1204" t="n">
        <f aca="false">K86</f>
        <v>300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65</v>
      </c>
      <c r="K86" s="1209" t="n">
        <v>300</v>
      </c>
      <c r="L86" s="1209" t="n">
        <v>2050</v>
      </c>
      <c r="M86" s="1210" t="n">
        <v>19.9680482861214</v>
      </c>
      <c r="N86" s="1211" t="n">
        <v>3799.2994884</v>
      </c>
      <c r="O86" s="1212" t="n">
        <v>61577.6963732432</v>
      </c>
      <c r="P86" s="1212" t="n">
        <v>66015.8854684161</v>
      </c>
      <c r="Q86" s="1213" t="n">
        <v>18627.8441378963</v>
      </c>
      <c r="R86" s="1212" t="n">
        <v>80205.5405111395</v>
      </c>
      <c r="S86" s="1212" t="n">
        <v>84643.7296063123</v>
      </c>
    </row>
    <row r="87" customFormat="false" ht="16.5" hidden="false" customHeight="false" outlineLevel="0" collapsed="false">
      <c r="A87" s="1203" t="s">
        <v>56</v>
      </c>
      <c r="B87" s="1206" t="n">
        <f aca="false">J87</f>
        <v>65</v>
      </c>
      <c r="C87" s="1206" t="s">
        <v>496</v>
      </c>
      <c r="D87" s="1206" t="n">
        <f aca="false">K87</f>
        <v>300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65</v>
      </c>
      <c r="K87" s="1209" t="n">
        <v>300</v>
      </c>
      <c r="L87" s="1209" t="n">
        <v>2100</v>
      </c>
      <c r="M87" s="1210" t="n">
        <v>20.3908775045318</v>
      </c>
      <c r="N87" s="1211" t="n">
        <v>3911.043591</v>
      </c>
      <c r="O87" s="1212" t="n">
        <v>62413.3420191872</v>
      </c>
      <c r="P87" s="1212" t="n">
        <v>66971.8886251967</v>
      </c>
      <c r="Q87" s="1213" t="n">
        <v>19080.4513451963</v>
      </c>
      <c r="R87" s="1212" t="n">
        <v>81493.7933643835</v>
      </c>
      <c r="S87" s="1212" t="n">
        <v>86052.339970393</v>
      </c>
    </row>
    <row r="88" customFormat="false" ht="16.5" hidden="false" customHeight="false" outlineLevel="0" collapsed="false">
      <c r="A88" s="1203" t="s">
        <v>56</v>
      </c>
      <c r="B88" s="1204" t="n">
        <f aca="false">J88</f>
        <v>65</v>
      </c>
      <c r="C88" s="1204" t="s">
        <v>496</v>
      </c>
      <c r="D88" s="1204" t="n">
        <f aca="false">K88</f>
        <v>300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65</v>
      </c>
      <c r="K88" s="1209" t="n">
        <v>300</v>
      </c>
      <c r="L88" s="1209" t="n">
        <v>2150</v>
      </c>
      <c r="M88" s="1210" t="n">
        <v>20.9377067229421</v>
      </c>
      <c r="N88" s="1211" t="n">
        <v>4022.7876936</v>
      </c>
      <c r="O88" s="1212" t="n">
        <v>63386.9477744833</v>
      </c>
      <c r="P88" s="1212" t="n">
        <v>68057.0630831447</v>
      </c>
      <c r="Q88" s="1213" t="n">
        <v>19533.058683705</v>
      </c>
      <c r="R88" s="1212" t="n">
        <v>82920.0064581883</v>
      </c>
      <c r="S88" s="1212" t="n">
        <v>87590.1217668497</v>
      </c>
    </row>
    <row r="89" customFormat="false" ht="16.5" hidden="false" customHeight="false" outlineLevel="0" collapsed="false">
      <c r="A89" s="1203" t="s">
        <v>56</v>
      </c>
      <c r="B89" s="1204" t="n">
        <f aca="false">J89</f>
        <v>65</v>
      </c>
      <c r="C89" s="1204" t="s">
        <v>496</v>
      </c>
      <c r="D89" s="1204" t="n">
        <f aca="false">K89</f>
        <v>300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65</v>
      </c>
      <c r="K89" s="1209" t="n">
        <v>300</v>
      </c>
      <c r="L89" s="1209" t="n">
        <v>2200</v>
      </c>
      <c r="M89" s="1210" t="n">
        <v>21.3605359413525</v>
      </c>
      <c r="N89" s="1211" t="n">
        <v>4134.5317962</v>
      </c>
      <c r="O89" s="1212" t="n">
        <v>64360.5085842222</v>
      </c>
      <c r="P89" s="1212" t="n">
        <v>69142.1954952488</v>
      </c>
      <c r="Q89" s="1213" t="n">
        <v>19985.665891005</v>
      </c>
      <c r="R89" s="1212" t="n">
        <v>84346.1744752272</v>
      </c>
      <c r="S89" s="1212" t="n">
        <v>89127.8613862538</v>
      </c>
    </row>
    <row r="90" customFormat="false" ht="16.5" hidden="false" customHeight="false" outlineLevel="0" collapsed="false">
      <c r="A90" s="1203" t="s">
        <v>56</v>
      </c>
      <c r="B90" s="1204" t="n">
        <f aca="false">J90</f>
        <v>65</v>
      </c>
      <c r="C90" s="1204" t="s">
        <v>496</v>
      </c>
      <c r="D90" s="1204" t="n">
        <f aca="false">K90</f>
        <v>300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65</v>
      </c>
      <c r="K90" s="1209" t="n">
        <v>300</v>
      </c>
      <c r="L90" s="1209" t="n">
        <v>2250</v>
      </c>
      <c r="M90" s="1210" t="n">
        <v>21.7833651597629</v>
      </c>
      <c r="N90" s="1211" t="n">
        <v>4246.2758988</v>
      </c>
      <c r="O90" s="1212" t="n">
        <v>65632.7713223233</v>
      </c>
      <c r="P90" s="1212" t="n">
        <v>70507.0008012741</v>
      </c>
      <c r="Q90" s="1213" t="n">
        <v>20438.2732295138</v>
      </c>
      <c r="R90" s="1212" t="n">
        <v>86071.0445518371</v>
      </c>
      <c r="S90" s="1212" t="n">
        <v>90945.2740307878</v>
      </c>
    </row>
    <row r="91" customFormat="false" ht="16.5" hidden="false" customHeight="false" outlineLevel="0" collapsed="false">
      <c r="A91" s="1203" t="s">
        <v>56</v>
      </c>
      <c r="B91" s="1204" t="n">
        <f aca="false">J91</f>
        <v>65</v>
      </c>
      <c r="C91" s="1204" t="s">
        <v>496</v>
      </c>
      <c r="D91" s="1204" t="n">
        <f aca="false">K91</f>
        <v>300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65</v>
      </c>
      <c r="K91" s="1209" t="n">
        <v>300</v>
      </c>
      <c r="L91" s="1209" t="n">
        <v>2300</v>
      </c>
      <c r="M91" s="1210" t="n">
        <v>22.2061943781732</v>
      </c>
      <c r="N91" s="1211" t="n">
        <v>4358.0200014</v>
      </c>
      <c r="O91" s="1212" t="n">
        <v>66379.3175869211</v>
      </c>
      <c r="P91" s="1212" t="n">
        <v>71379.5807656401</v>
      </c>
      <c r="Q91" s="1213" t="n">
        <v>20890.8804368138</v>
      </c>
      <c r="R91" s="1212" t="n">
        <v>87270.1980237349</v>
      </c>
      <c r="S91" s="1212" t="n">
        <v>92270.4612024538</v>
      </c>
    </row>
    <row r="92" customFormat="false" ht="16.5" hidden="false" customHeight="false" outlineLevel="0" collapsed="false">
      <c r="A92" s="1203" t="s">
        <v>56</v>
      </c>
      <c r="B92" s="1204" t="n">
        <f aca="false">J92</f>
        <v>65</v>
      </c>
      <c r="C92" s="1204" t="s">
        <v>496</v>
      </c>
      <c r="D92" s="1204" t="n">
        <f aca="false">K92</f>
        <v>300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65</v>
      </c>
      <c r="K92" s="1209" t="n">
        <v>300</v>
      </c>
      <c r="L92" s="1209" t="n">
        <v>2350</v>
      </c>
      <c r="M92" s="1210" t="n">
        <v>22.6290235965836</v>
      </c>
      <c r="N92" s="1211" t="n">
        <v>4469.764104</v>
      </c>
      <c r="O92" s="1212" t="n">
        <v>67125.8190174891</v>
      </c>
      <c r="P92" s="1212" t="n">
        <v>72252.1187956896</v>
      </c>
      <c r="Q92" s="1213" t="n">
        <v>21343.4877753225</v>
      </c>
      <c r="R92" s="1212" t="n">
        <v>88469.3067928116</v>
      </c>
      <c r="S92" s="1212" t="n">
        <v>93595.6065710121</v>
      </c>
    </row>
    <row r="93" customFormat="false" ht="16.5" hidden="false" customHeight="false" outlineLevel="0" collapsed="false">
      <c r="A93" s="1203" t="s">
        <v>56</v>
      </c>
      <c r="B93" s="1204" t="n">
        <f aca="false">J93</f>
        <v>65</v>
      </c>
      <c r="C93" s="1204" t="s">
        <v>496</v>
      </c>
      <c r="D93" s="1204" t="n">
        <f aca="false">K93</f>
        <v>300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65</v>
      </c>
      <c r="K93" s="1209" t="n">
        <v>300</v>
      </c>
      <c r="L93" s="1209" t="n">
        <v>2400</v>
      </c>
      <c r="M93" s="1210" t="n">
        <v>23.0518528149939</v>
      </c>
      <c r="N93" s="1211" t="n">
        <v>4581.5082066</v>
      </c>
      <c r="O93" s="1212" t="n">
        <v>67872.2753909723</v>
      </c>
      <c r="P93" s="1212" t="n">
        <v>73124.6146683677</v>
      </c>
      <c r="Q93" s="1213" t="n">
        <v>21796.0949826225</v>
      </c>
      <c r="R93" s="1212" t="n">
        <v>89668.3703735948</v>
      </c>
      <c r="S93" s="1212" t="n">
        <v>94920.7096509902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65</v>
      </c>
      <c r="C94" s="1204" t="s">
        <v>496</v>
      </c>
      <c r="D94" s="1204" t="n">
        <f aca="false">K94</f>
        <v>300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65</v>
      </c>
      <c r="K94" s="1209" t="n">
        <v>300</v>
      </c>
      <c r="L94" s="1209" t="n">
        <v>2450</v>
      </c>
      <c r="M94" s="1210" t="n">
        <v>24.1762469262043</v>
      </c>
      <c r="N94" s="1211" t="n">
        <v>4693.2523092</v>
      </c>
      <c r="O94" s="1212" t="n">
        <v>69112.8557492108</v>
      </c>
      <c r="P94" s="1212" t="n">
        <v>74575.2924208626</v>
      </c>
      <c r="Q94" s="1213" t="n">
        <v>22248.7023211313</v>
      </c>
      <c r="R94" s="1212" t="n">
        <v>91361.558070342</v>
      </c>
      <c r="S94" s="1212" t="n">
        <v>96823.9947419938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65</v>
      </c>
      <c r="C95" s="1204" t="s">
        <v>496</v>
      </c>
      <c r="D95" s="1204" t="n">
        <f aca="false">K95</f>
        <v>300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65</v>
      </c>
      <c r="K95" s="1209" t="n">
        <v>300</v>
      </c>
      <c r="L95" s="1209" t="n">
        <v>2500</v>
      </c>
      <c r="M95" s="1210" t="n">
        <v>24.6160761446146</v>
      </c>
      <c r="N95" s="1211" t="n">
        <v>4804.9964118</v>
      </c>
      <c r="O95" s="1212" t="n">
        <v>69859.2222315793</v>
      </c>
      <c r="P95" s="1212" t="n">
        <v>75447.7040903254</v>
      </c>
      <c r="Q95" s="1213" t="n">
        <v>22701.3095284313</v>
      </c>
      <c r="R95" s="1212" t="n">
        <v>92560.5317600106</v>
      </c>
      <c r="S95" s="1212" t="n">
        <v>98149.0136187567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65</v>
      </c>
      <c r="C96" s="1204" t="s">
        <v>496</v>
      </c>
      <c r="D96" s="1204" t="n">
        <f aca="false">K96</f>
        <v>300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65</v>
      </c>
      <c r="K96" s="1209" t="n">
        <v>300</v>
      </c>
      <c r="L96" s="1209" t="n">
        <v>2550</v>
      </c>
      <c r="M96" s="1210" t="n">
        <v>25.038905363025</v>
      </c>
      <c r="N96" s="1211" t="n">
        <v>4916.7405144</v>
      </c>
      <c r="O96" s="1212" t="n">
        <v>73684.3624010949</v>
      </c>
      <c r="P96" s="1212" t="n">
        <v>79202.7538379972</v>
      </c>
      <c r="Q96" s="1213" t="n">
        <v>23153.91686694</v>
      </c>
      <c r="R96" s="1212" t="n">
        <v>96838.279268035</v>
      </c>
      <c r="S96" s="1212" t="n">
        <v>102356.670704937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65</v>
      </c>
      <c r="C97" s="1206" t="s">
        <v>496</v>
      </c>
      <c r="D97" s="1206" t="n">
        <f aca="false">K97</f>
        <v>300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65</v>
      </c>
      <c r="K97" s="1209" t="n">
        <v>300</v>
      </c>
      <c r="L97" s="1209" t="n">
        <v>2600</v>
      </c>
      <c r="M97" s="1210" t="n">
        <v>25.4617345814354</v>
      </c>
      <c r="N97" s="1211" t="n">
        <v>5028.484617</v>
      </c>
      <c r="O97" s="1212" t="n">
        <v>74683.5395018434</v>
      </c>
      <c r="P97" s="1212" t="n">
        <v>80311.8706716454</v>
      </c>
      <c r="Q97" s="1213" t="n">
        <v>23606.52407424</v>
      </c>
      <c r="R97" s="1212" t="n">
        <v>98290.0635760834</v>
      </c>
      <c r="S97" s="1212" t="n">
        <v>103918.394745885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65</v>
      </c>
      <c r="C98" s="1204" t="s">
        <v>496</v>
      </c>
      <c r="D98" s="1204" t="n">
        <f aca="false">K98</f>
        <v>300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65</v>
      </c>
      <c r="K98" s="1209" t="n">
        <v>300</v>
      </c>
      <c r="L98" s="1209" t="n">
        <v>2650</v>
      </c>
      <c r="M98" s="1210" t="n">
        <v>25.9915637998457</v>
      </c>
      <c r="N98" s="1211" t="n">
        <v>5140.2287196</v>
      </c>
      <c r="O98" s="1212" t="n">
        <v>75280.268282989</v>
      </c>
      <c r="P98" s="1212" t="n">
        <v>81044.1773360781</v>
      </c>
      <c r="Q98" s="1213" t="n">
        <v>24059.1314127488</v>
      </c>
      <c r="R98" s="1212" t="n">
        <v>99339.3996957377</v>
      </c>
      <c r="S98" s="1212" t="n">
        <v>105103.308748827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65</v>
      </c>
      <c r="C99" s="1204" t="s">
        <v>496</v>
      </c>
      <c r="D99" s="1204" t="n">
        <f aca="false">K99</f>
        <v>300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65</v>
      </c>
      <c r="K99" s="1209" t="n">
        <v>300</v>
      </c>
      <c r="L99" s="1209" t="n">
        <v>2700</v>
      </c>
      <c r="M99" s="1210" t="n">
        <v>26.4536430182561</v>
      </c>
      <c r="N99" s="1211" t="n">
        <v>5251.9728222</v>
      </c>
      <c r="O99" s="1212" t="n">
        <v>75910.0168810277</v>
      </c>
      <c r="P99" s="1212" t="n">
        <v>81807.4004099327</v>
      </c>
      <c r="Q99" s="1213" t="n">
        <v>24511.7386200488</v>
      </c>
      <c r="R99" s="1212" t="n">
        <v>100421.755501076</v>
      </c>
      <c r="S99" s="1212" t="n">
        <v>106319.139029981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65</v>
      </c>
      <c r="C100" s="1204" t="s">
        <v>496</v>
      </c>
      <c r="D100" s="1204" t="n">
        <f aca="false">K100</f>
        <v>300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65</v>
      </c>
      <c r="K100" s="1209" t="n">
        <v>300</v>
      </c>
      <c r="L100" s="1209" t="n">
        <v>2750</v>
      </c>
      <c r="M100" s="1210" t="n">
        <v>26.8764722366664</v>
      </c>
      <c r="N100" s="1211" t="n">
        <v>5363.7169248</v>
      </c>
      <c r="O100" s="1212" t="n">
        <v>76583.0614340509</v>
      </c>
      <c r="P100" s="1212" t="n">
        <v>82611.1611421875</v>
      </c>
      <c r="Q100" s="1213" t="n">
        <v>24964.3459585574</v>
      </c>
      <c r="R100" s="1212" t="n">
        <v>101547.407392608</v>
      </c>
      <c r="S100" s="1212" t="n">
        <v>107575.507100745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65</v>
      </c>
      <c r="C101" s="1204" t="s">
        <v>496</v>
      </c>
      <c r="D101" s="1204" t="n">
        <f aca="false">K101</f>
        <v>300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65</v>
      </c>
      <c r="K101" s="1209" t="n">
        <v>300</v>
      </c>
      <c r="L101" s="1209" t="n">
        <v>2800</v>
      </c>
      <c r="M101" s="1210" t="n">
        <v>27.2993014550768</v>
      </c>
      <c r="N101" s="1211" t="n">
        <v>5475.4610274</v>
      </c>
      <c r="O101" s="1212" t="n">
        <v>77178.6364638555</v>
      </c>
      <c r="P101" s="1212" t="n">
        <v>83342.387663388</v>
      </c>
      <c r="Q101" s="1213" t="n">
        <v>25416.9532970663</v>
      </c>
      <c r="R101" s="1212" t="n">
        <v>102595.589760922</v>
      </c>
      <c r="S101" s="1212" t="n">
        <v>108759.340960454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65</v>
      </c>
      <c r="C102" s="1204" t="s">
        <v>496</v>
      </c>
      <c r="D102" s="1204" t="n">
        <f aca="false">K102</f>
        <v>300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65</v>
      </c>
      <c r="K102" s="1209" t="n">
        <v>300</v>
      </c>
      <c r="L102" s="1209" t="n">
        <v>2850</v>
      </c>
      <c r="M102" s="1210" t="n">
        <v>27.7221306734871</v>
      </c>
      <c r="N102" s="1211" t="n">
        <v>5587.20513</v>
      </c>
      <c r="O102" s="1212" t="n">
        <v>77774.1666596303</v>
      </c>
      <c r="P102" s="1212" t="n">
        <v>84073.5721387446</v>
      </c>
      <c r="Q102" s="1213" t="n">
        <v>25869.5605043663</v>
      </c>
      <c r="R102" s="1212" t="n">
        <v>103643.727163997</v>
      </c>
      <c r="S102" s="1212" t="n">
        <v>109943.132643111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65</v>
      </c>
      <c r="C103" s="1204" t="s">
        <v>496</v>
      </c>
      <c r="D103" s="1204" t="n">
        <f aca="false">K103</f>
        <v>300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65</v>
      </c>
      <c r="K103" s="1209" t="n">
        <v>300</v>
      </c>
      <c r="L103" s="1209" t="n">
        <v>2900</v>
      </c>
      <c r="M103" s="1210" t="n">
        <v>28.3209598918975</v>
      </c>
      <c r="N103" s="1211" t="n">
        <v>5698.9492326</v>
      </c>
      <c r="O103" s="1212" t="n">
        <v>78369.6517983203</v>
      </c>
      <c r="P103" s="1212" t="n">
        <v>84804.7144567298</v>
      </c>
      <c r="Q103" s="1213" t="n">
        <v>26322.167842875</v>
      </c>
      <c r="R103" s="1212" t="n">
        <v>104691.819641195</v>
      </c>
      <c r="S103" s="1212" t="n">
        <v>111126.882299605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65</v>
      </c>
      <c r="C104" s="1204" t="s">
        <v>496</v>
      </c>
      <c r="D104" s="1204" t="n">
        <f aca="false">K104</f>
        <v>300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65</v>
      </c>
      <c r="K104" s="1209" t="n">
        <v>300</v>
      </c>
      <c r="L104" s="1209" t="n">
        <v>2950</v>
      </c>
      <c r="M104" s="1210" t="n">
        <v>28.7437891103079</v>
      </c>
      <c r="N104" s="1211" t="n">
        <v>5810.6933352</v>
      </c>
      <c r="O104" s="1212" t="n">
        <v>78965.0921029804</v>
      </c>
      <c r="P104" s="1212" t="n">
        <v>85535.814728871</v>
      </c>
      <c r="Q104" s="1213" t="n">
        <v>26774.775050175</v>
      </c>
      <c r="R104" s="1212" t="n">
        <v>105739.867153155</v>
      </c>
      <c r="S104" s="1212" t="n">
        <v>112310.589779046</v>
      </c>
    </row>
    <row r="105" customFormat="false" ht="16.5" hidden="false" customHeight="false" outlineLevel="0" collapsed="false">
      <c r="A105" s="1203" t="s">
        <v>56</v>
      </c>
      <c r="B105" s="1204" t="n">
        <f aca="false">J105</f>
        <v>65</v>
      </c>
      <c r="C105" s="1204" t="s">
        <v>496</v>
      </c>
      <c r="D105" s="1204" t="n">
        <f aca="false">K105</f>
        <v>300</v>
      </c>
      <c r="E105" s="1204" t="s">
        <v>496</v>
      </c>
      <c r="F105" s="1205" t="n">
        <f aca="false">L105</f>
        <v>3000</v>
      </c>
      <c r="G105" s="1204" t="s">
        <v>496</v>
      </c>
      <c r="H105" s="1206" t="n">
        <v>2</v>
      </c>
      <c r="I105" s="1207" t="s">
        <v>497</v>
      </c>
      <c r="J105" s="1231" t="n">
        <v>65</v>
      </c>
      <c r="K105" s="1232" t="n">
        <v>300</v>
      </c>
      <c r="L105" s="1232" t="n">
        <v>3000</v>
      </c>
      <c r="M105" s="1233" t="n">
        <v>29.1666183287182</v>
      </c>
      <c r="N105" s="1234" t="n">
        <v>5922.4374378</v>
      </c>
      <c r="O105" s="1235" t="n">
        <v>81165.0077232497</v>
      </c>
      <c r="P105" s="1235" t="n">
        <v>87769.1760893173</v>
      </c>
      <c r="Q105" s="1236" t="n">
        <v>27227.3823886838</v>
      </c>
      <c r="R105" s="1235" t="n">
        <v>108392.390111933</v>
      </c>
      <c r="S105" s="1235" t="n">
        <v>114996.558478001</v>
      </c>
    </row>
  </sheetData>
  <mergeCells count="1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3366FF"/>
    <pageSetUpPr fitToPage="false"/>
  </sheetPr>
  <dimension ref="A1:S105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5.57"/>
    <col collapsed="false" customWidth="true" hidden="false" outlineLevel="0" max="2" min="2" style="0" width="6.01"/>
    <col collapsed="false" customWidth="true" hidden="false" outlineLevel="0" max="3" min="3" style="0" width="2.99"/>
    <col collapsed="false" customWidth="true" hidden="false" outlineLevel="0" max="4" min="4" style="0" width="6.01"/>
    <col collapsed="false" customWidth="true" hidden="false" outlineLevel="0" max="5" min="5" style="0" width="2.99"/>
    <col collapsed="false" customWidth="true" hidden="false" outlineLevel="0" max="6" min="6" style="0" width="7.71"/>
    <col collapsed="false" customWidth="true" hidden="false" outlineLevel="0" max="7" min="7" style="0" width="2.99"/>
    <col collapsed="false" customWidth="true" hidden="false" outlineLevel="0" max="8" min="8" style="0" width="6.01"/>
    <col collapsed="false" customWidth="true" hidden="false" outlineLevel="0" max="9" min="9" style="0" width="4.57"/>
    <col collapsed="false" customWidth="true" hidden="false" outlineLevel="0" max="12" min="10" style="0" width="11.3"/>
    <col collapsed="false" customWidth="true" hidden="false" outlineLevel="0" max="13" min="13" style="0" width="15.57"/>
    <col collapsed="false" customWidth="true" hidden="false" outlineLevel="0" max="14" min="14" style="0" width="19.14"/>
    <col collapsed="false" customWidth="true" hidden="false" outlineLevel="0" max="16" min="15" style="0" width="27.71"/>
    <col collapsed="false" customWidth="true" hidden="false" outlineLevel="0" max="17" min="17" style="0" width="26.29"/>
    <col collapsed="false" customWidth="true" hidden="false" outlineLevel="0" max="19" min="18" style="0" width="27.71"/>
    <col collapsed="false" customWidth="true" hidden="false" outlineLevel="0" max="1025" min="20" style="0" width="9.13"/>
  </cols>
  <sheetData>
    <row r="1" customFormat="false" ht="15.75" hidden="false" customHeight="false" outlineLevel="0" collapsed="false">
      <c r="A1" s="78" t="s">
        <v>54</v>
      </c>
      <c r="B1" s="78"/>
      <c r="C1" s="78"/>
      <c r="D1" s="78"/>
      <c r="E1" s="78"/>
      <c r="F1" s="217"/>
      <c r="G1" s="78"/>
      <c r="H1" s="78"/>
      <c r="I1" s="78"/>
      <c r="J1" s="1179"/>
      <c r="K1" s="1180"/>
      <c r="L1" s="1180"/>
      <c r="M1" s="1181"/>
      <c r="N1" s="1179"/>
      <c r="O1" s="1182"/>
      <c r="P1" s="1182"/>
      <c r="Q1" s="1182"/>
      <c r="R1" s="1182"/>
      <c r="S1" s="1182"/>
    </row>
    <row r="2" customFormat="false" ht="16.5" hidden="false" customHeight="true" outlineLevel="0" collapsed="false">
      <c r="A2" s="1183" t="s">
        <v>482</v>
      </c>
      <c r="B2" s="78"/>
      <c r="C2" s="78"/>
      <c r="D2" s="78"/>
      <c r="E2" s="78"/>
      <c r="F2" s="217"/>
      <c r="G2" s="78"/>
      <c r="H2" s="78"/>
      <c r="I2" s="78"/>
      <c r="J2" s="1179"/>
      <c r="K2" s="1180"/>
      <c r="L2" s="1180"/>
      <c r="M2" s="1181"/>
      <c r="N2" s="1179"/>
      <c r="O2" s="1182"/>
      <c r="P2" s="1182"/>
      <c r="Q2" s="1182"/>
      <c r="R2" s="1182"/>
      <c r="S2" s="1182"/>
    </row>
    <row r="3" customFormat="false" ht="13.5" hidden="false" customHeight="true" outlineLevel="0" collapsed="false">
      <c r="A3" s="1184"/>
      <c r="B3" s="1184"/>
      <c r="C3" s="1184"/>
      <c r="D3" s="1184"/>
      <c r="E3" s="1184"/>
      <c r="F3" s="1185"/>
      <c r="G3" s="1184"/>
      <c r="H3" s="1184"/>
      <c r="I3" s="1184"/>
      <c r="J3" s="1184"/>
      <c r="K3" s="1186"/>
      <c r="L3" s="1186"/>
      <c r="M3" s="1181"/>
      <c r="N3" s="1179"/>
      <c r="O3" s="1187"/>
      <c r="P3" s="1187"/>
      <c r="Q3" s="1182"/>
      <c r="R3" s="1182"/>
      <c r="S3" s="1182"/>
    </row>
    <row r="4" customFormat="false" ht="69" hidden="false" customHeight="true" outlineLevel="0" collapsed="false">
      <c r="A4" s="1188" t="s">
        <v>483</v>
      </c>
      <c r="B4" s="1188"/>
      <c r="C4" s="1188"/>
      <c r="D4" s="1188"/>
      <c r="E4" s="1188"/>
      <c r="F4" s="1188"/>
      <c r="G4" s="1188"/>
      <c r="H4" s="1188"/>
      <c r="I4" s="1188"/>
      <c r="J4" s="1189" t="s">
        <v>484</v>
      </c>
      <c r="K4" s="1189"/>
      <c r="L4" s="1189"/>
      <c r="M4" s="1189"/>
      <c r="N4" s="1190" t="s">
        <v>485</v>
      </c>
      <c r="O4" s="1191" t="s">
        <v>486</v>
      </c>
      <c r="P4" s="1192" t="s">
        <v>487</v>
      </c>
      <c r="Q4" s="1193" t="s">
        <v>488</v>
      </c>
      <c r="R4" s="1194" t="s">
        <v>489</v>
      </c>
      <c r="S4" s="1195" t="s">
        <v>490</v>
      </c>
    </row>
    <row r="5" customFormat="false" ht="72" hidden="false" customHeight="true" outlineLevel="0" collapsed="false">
      <c r="A5" s="1188"/>
      <c r="B5" s="1188"/>
      <c r="C5" s="1188"/>
      <c r="D5" s="1188"/>
      <c r="E5" s="1188"/>
      <c r="F5" s="1188"/>
      <c r="G5" s="1188"/>
      <c r="H5" s="1188"/>
      <c r="I5" s="1188"/>
      <c r="J5" s="1189"/>
      <c r="K5" s="1189"/>
      <c r="L5" s="1189"/>
      <c r="M5" s="1189"/>
      <c r="N5" s="1190"/>
      <c r="O5" s="1191"/>
      <c r="P5" s="1192"/>
      <c r="Q5" s="1193"/>
      <c r="R5" s="1194"/>
      <c r="S5" s="1195"/>
    </row>
    <row r="6" customFormat="false" ht="61.5" hidden="false" customHeight="true" outlineLevel="0" collapsed="false">
      <c r="A6" s="1188"/>
      <c r="B6" s="1188"/>
      <c r="C6" s="1188"/>
      <c r="D6" s="1188"/>
      <c r="E6" s="1188"/>
      <c r="F6" s="1188"/>
      <c r="G6" s="1188"/>
      <c r="H6" s="1188"/>
      <c r="I6" s="1188"/>
      <c r="J6" s="1196" t="s">
        <v>237</v>
      </c>
      <c r="K6" s="1197" t="s">
        <v>124</v>
      </c>
      <c r="L6" s="1197" t="s">
        <v>158</v>
      </c>
      <c r="M6" s="1198" t="s">
        <v>491</v>
      </c>
      <c r="N6" s="1190"/>
      <c r="O6" s="1199" t="s">
        <v>492</v>
      </c>
      <c r="P6" s="1199"/>
      <c r="Q6" s="1199"/>
      <c r="R6" s="1199"/>
      <c r="S6" s="1199"/>
    </row>
    <row r="7" customFormat="false" ht="30" hidden="false" customHeight="true" outlineLevel="0" collapsed="false">
      <c r="A7" s="1200" t="s">
        <v>493</v>
      </c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1200"/>
      <c r="N7" s="1200"/>
      <c r="O7" s="1200"/>
      <c r="P7" s="1200"/>
      <c r="Q7" s="1200"/>
      <c r="R7" s="1200"/>
      <c r="S7" s="1200"/>
    </row>
    <row r="8" customFormat="false" ht="22.5" hidden="false" customHeight="true" outlineLevel="0" collapsed="false">
      <c r="A8" s="1201" t="s">
        <v>494</v>
      </c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</row>
    <row r="9" customFormat="false" ht="16.5" hidden="false" customHeight="true" outlineLevel="0" collapsed="false">
      <c r="A9" s="1202" t="s">
        <v>495</v>
      </c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</row>
    <row r="10" customFormat="false" ht="16.5" hidden="false" customHeight="false" outlineLevel="0" collapsed="false">
      <c r="A10" s="1203" t="s">
        <v>56</v>
      </c>
      <c r="B10" s="1204" t="n">
        <f aca="false">J10</f>
        <v>70</v>
      </c>
      <c r="C10" s="1204" t="s">
        <v>496</v>
      </c>
      <c r="D10" s="1204" t="n">
        <f aca="false">K10</f>
        <v>260</v>
      </c>
      <c r="E10" s="1204" t="s">
        <v>496</v>
      </c>
      <c r="F10" s="1205" t="n">
        <f aca="false">L10</f>
        <v>700</v>
      </c>
      <c r="G10" s="1204" t="s">
        <v>496</v>
      </c>
      <c r="H10" s="1206" t="n">
        <v>2</v>
      </c>
      <c r="I10" s="1207" t="s">
        <v>497</v>
      </c>
      <c r="J10" s="1208" t="n">
        <v>70</v>
      </c>
      <c r="K10" s="1209" t="n">
        <v>260</v>
      </c>
      <c r="L10" s="1209" t="n">
        <v>700</v>
      </c>
      <c r="M10" s="1210" t="n">
        <v>6.48258907488464</v>
      </c>
      <c r="N10" s="1211" t="n">
        <v>868.099792014</v>
      </c>
      <c r="O10" s="1212" t="n">
        <v>23982.1351201288</v>
      </c>
      <c r="P10" s="1212" t="n">
        <v>25506.9443796379</v>
      </c>
      <c r="Q10" s="1213" t="n">
        <v>5715.52177217625</v>
      </c>
      <c r="R10" s="1212" t="n">
        <v>29697.6568923051</v>
      </c>
      <c r="S10" s="1212" t="n">
        <v>31222.4661518141</v>
      </c>
    </row>
    <row r="11" customFormat="false" ht="16.5" hidden="false" customHeight="false" outlineLevel="0" collapsed="false">
      <c r="A11" s="1203" t="s">
        <v>56</v>
      </c>
      <c r="B11" s="1204" t="n">
        <f aca="false">J11</f>
        <v>70</v>
      </c>
      <c r="C11" s="1204" t="s">
        <v>496</v>
      </c>
      <c r="D11" s="1204" t="n">
        <f aca="false">K11</f>
        <v>260</v>
      </c>
      <c r="E11" s="1204" t="s">
        <v>496</v>
      </c>
      <c r="F11" s="1205" t="n">
        <f aca="false">L11</f>
        <v>750</v>
      </c>
      <c r="G11" s="1204" t="s">
        <v>496</v>
      </c>
      <c r="H11" s="1206" t="n">
        <v>2</v>
      </c>
      <c r="I11" s="1207" t="s">
        <v>497</v>
      </c>
      <c r="J11" s="1208" t="n">
        <v>70</v>
      </c>
      <c r="K11" s="1209" t="n">
        <v>260</v>
      </c>
      <c r="L11" s="1209" t="n">
        <v>750</v>
      </c>
      <c r="M11" s="1210" t="n">
        <v>6.99525735222357</v>
      </c>
      <c r="N11" s="1211" t="n">
        <v>992.114048016</v>
      </c>
      <c r="O11" s="1212" t="n">
        <v>25409.5312969907</v>
      </c>
      <c r="P11" s="1212" t="n">
        <v>27000.0041197669</v>
      </c>
      <c r="Q11" s="1213" t="n">
        <v>6119.35580050874</v>
      </c>
      <c r="R11" s="1212" t="n">
        <v>31528.8870974994</v>
      </c>
      <c r="S11" s="1212" t="n">
        <v>33119.3599202756</v>
      </c>
    </row>
    <row r="12" customFormat="false" ht="16.5" hidden="false" customHeight="false" outlineLevel="0" collapsed="false">
      <c r="A12" s="1203" t="s">
        <v>56</v>
      </c>
      <c r="B12" s="1204" t="n">
        <f aca="false">J12</f>
        <v>70</v>
      </c>
      <c r="C12" s="1204" t="s">
        <v>496</v>
      </c>
      <c r="D12" s="1204" t="n">
        <f aca="false">K12</f>
        <v>260</v>
      </c>
      <c r="E12" s="1204" t="s">
        <v>496</v>
      </c>
      <c r="F12" s="1205" t="n">
        <f aca="false">L12</f>
        <v>800</v>
      </c>
      <c r="G12" s="1204" t="s">
        <v>496</v>
      </c>
      <c r="H12" s="1206" t="n">
        <v>2</v>
      </c>
      <c r="I12" s="1207" t="s">
        <v>497</v>
      </c>
      <c r="J12" s="1208" t="n">
        <v>70</v>
      </c>
      <c r="K12" s="1209" t="n">
        <v>260</v>
      </c>
      <c r="L12" s="1209" t="n">
        <v>800</v>
      </c>
      <c r="M12" s="1210" t="n">
        <v>7.3889256295625</v>
      </c>
      <c r="N12" s="1211" t="n">
        <v>1116.128304018</v>
      </c>
      <c r="O12" s="1212" t="n">
        <v>26836.9273623251</v>
      </c>
      <c r="P12" s="1212" t="n">
        <v>28493.0639714233</v>
      </c>
      <c r="Q12" s="1213" t="n">
        <v>6523.1896976325</v>
      </c>
      <c r="R12" s="1212" t="n">
        <v>33360.1170599576</v>
      </c>
      <c r="S12" s="1212" t="n">
        <v>35016.2536690558</v>
      </c>
    </row>
    <row r="13" customFormat="false" ht="16.5" hidden="false" customHeight="false" outlineLevel="0" collapsed="false">
      <c r="A13" s="1203" t="s">
        <v>56</v>
      </c>
      <c r="B13" s="1204" t="n">
        <f aca="false">J13</f>
        <v>70</v>
      </c>
      <c r="C13" s="1204" t="s">
        <v>496</v>
      </c>
      <c r="D13" s="1204" t="n">
        <f aca="false">K13</f>
        <v>260</v>
      </c>
      <c r="E13" s="1204" t="s">
        <v>496</v>
      </c>
      <c r="F13" s="1205" t="n">
        <f aca="false">L13</f>
        <v>850</v>
      </c>
      <c r="G13" s="1204" t="s">
        <v>496</v>
      </c>
      <c r="H13" s="1206" t="n">
        <v>2</v>
      </c>
      <c r="I13" s="1207" t="s">
        <v>497</v>
      </c>
      <c r="J13" s="1208" t="n">
        <v>70</v>
      </c>
      <c r="K13" s="1209" t="n">
        <v>260</v>
      </c>
      <c r="L13" s="1209" t="n">
        <v>850</v>
      </c>
      <c r="M13" s="1210" t="n">
        <v>7.78259390690143</v>
      </c>
      <c r="N13" s="1211" t="n">
        <v>1240.14256002</v>
      </c>
      <c r="O13" s="1212" t="n">
        <v>28264.3234276596</v>
      </c>
      <c r="P13" s="1212" t="n">
        <v>29986.1237115523</v>
      </c>
      <c r="Q13" s="1213" t="n">
        <v>6927.023725965</v>
      </c>
      <c r="R13" s="1212" t="n">
        <v>35191.3471536246</v>
      </c>
      <c r="S13" s="1212" t="n">
        <v>36913.1474375173</v>
      </c>
    </row>
    <row r="14" customFormat="false" ht="16.5" hidden="false" customHeight="false" outlineLevel="0" collapsed="false">
      <c r="A14" s="1203" t="s">
        <v>56</v>
      </c>
      <c r="B14" s="1204" t="n">
        <f aca="false">J14</f>
        <v>70</v>
      </c>
      <c r="C14" s="1204" t="s">
        <v>496</v>
      </c>
      <c r="D14" s="1204" t="n">
        <f aca="false">K14</f>
        <v>260</v>
      </c>
      <c r="E14" s="1204" t="s">
        <v>496</v>
      </c>
      <c r="F14" s="1205" t="n">
        <f aca="false">L14</f>
        <v>900</v>
      </c>
      <c r="G14" s="1204" t="s">
        <v>496</v>
      </c>
      <c r="H14" s="1206" t="n">
        <v>2</v>
      </c>
      <c r="I14" s="1207" t="s">
        <v>497</v>
      </c>
      <c r="J14" s="1208" t="n">
        <v>70</v>
      </c>
      <c r="K14" s="1209" t="n">
        <v>260</v>
      </c>
      <c r="L14" s="1209" t="n">
        <v>900</v>
      </c>
      <c r="M14" s="1210" t="n">
        <v>8.21426218424036</v>
      </c>
      <c r="N14" s="1211" t="n">
        <v>1364.156816022</v>
      </c>
      <c r="O14" s="1212" t="n">
        <v>29691.719492994</v>
      </c>
      <c r="P14" s="1212" t="n">
        <v>31479.1835632088</v>
      </c>
      <c r="Q14" s="1213" t="n">
        <v>7330.8577542975</v>
      </c>
      <c r="R14" s="1212" t="n">
        <v>37022.5772472915</v>
      </c>
      <c r="S14" s="1212" t="n">
        <v>38810.0413175063</v>
      </c>
    </row>
    <row r="15" customFormat="false" ht="16.5" hidden="false" customHeight="false" outlineLevel="0" collapsed="false">
      <c r="A15" s="1203" t="s">
        <v>56</v>
      </c>
      <c r="B15" s="1204" t="n">
        <f aca="false">J15</f>
        <v>70</v>
      </c>
      <c r="C15" s="1204" t="s">
        <v>496</v>
      </c>
      <c r="D15" s="1204" t="n">
        <f aca="false">K15</f>
        <v>260</v>
      </c>
      <c r="E15" s="1204" t="s">
        <v>496</v>
      </c>
      <c r="F15" s="1205" t="n">
        <f aca="false">L15</f>
        <v>950</v>
      </c>
      <c r="G15" s="1204" t="s">
        <v>496</v>
      </c>
      <c r="H15" s="1206" t="n">
        <v>2</v>
      </c>
      <c r="I15" s="1207" t="s">
        <v>497</v>
      </c>
      <c r="J15" s="1208" t="n">
        <v>70</v>
      </c>
      <c r="K15" s="1209" t="n">
        <v>260</v>
      </c>
      <c r="L15" s="1209" t="n">
        <v>950</v>
      </c>
      <c r="M15" s="1210" t="n">
        <v>8.67693046157929</v>
      </c>
      <c r="N15" s="1211" t="n">
        <v>1488.171072024</v>
      </c>
      <c r="O15" s="1212" t="n">
        <v>31119.1155583284</v>
      </c>
      <c r="P15" s="1212" t="n">
        <v>32972.2433033378</v>
      </c>
      <c r="Q15" s="1213" t="n">
        <v>7734.69165142125</v>
      </c>
      <c r="R15" s="1212" t="n">
        <v>38853.8072097497</v>
      </c>
      <c r="S15" s="1212" t="n">
        <v>40706.934954759</v>
      </c>
    </row>
    <row r="16" customFormat="false" ht="16.5" hidden="false" customHeight="false" outlineLevel="0" collapsed="false">
      <c r="A16" s="1203" t="s">
        <v>56</v>
      </c>
      <c r="B16" s="1204" t="n">
        <f aca="false">J16</f>
        <v>70</v>
      </c>
      <c r="C16" s="1204" t="s">
        <v>496</v>
      </c>
      <c r="D16" s="1204" t="n">
        <f aca="false">K16</f>
        <v>260</v>
      </c>
      <c r="E16" s="1204" t="s">
        <v>496</v>
      </c>
      <c r="F16" s="1205" t="n">
        <f aca="false">L16</f>
        <v>1000</v>
      </c>
      <c r="G16" s="1204" t="s">
        <v>496</v>
      </c>
      <c r="H16" s="1206" t="n">
        <v>2</v>
      </c>
      <c r="I16" s="1207" t="s">
        <v>497</v>
      </c>
      <c r="J16" s="1208" t="n">
        <v>70</v>
      </c>
      <c r="K16" s="1209" t="n">
        <v>260</v>
      </c>
      <c r="L16" s="1209" t="n">
        <v>1000</v>
      </c>
      <c r="M16" s="1210" t="n">
        <v>9.07059873891821</v>
      </c>
      <c r="N16" s="1211" t="n">
        <v>1612.185328026</v>
      </c>
      <c r="O16" s="1212" t="n">
        <v>32457.6031772897</v>
      </c>
      <c r="P16" s="1212" t="n">
        <v>34382.0586295344</v>
      </c>
      <c r="Q16" s="1213" t="n">
        <v>8138.52567975375</v>
      </c>
      <c r="R16" s="1212" t="n">
        <v>40596.1288570435</v>
      </c>
      <c r="S16" s="1212" t="n">
        <v>42520.5843092882</v>
      </c>
    </row>
    <row r="17" customFormat="false" ht="16.5" hidden="false" customHeight="false" outlineLevel="0" collapsed="false">
      <c r="A17" s="1203" t="s">
        <v>56</v>
      </c>
      <c r="B17" s="1204" t="n">
        <f aca="false">J17</f>
        <v>70</v>
      </c>
      <c r="C17" s="1204" t="s">
        <v>496</v>
      </c>
      <c r="D17" s="1204" t="n">
        <f aca="false">K17</f>
        <v>260</v>
      </c>
      <c r="E17" s="1204" t="s">
        <v>496</v>
      </c>
      <c r="F17" s="1205" t="n">
        <f aca="false">L17</f>
        <v>1050</v>
      </c>
      <c r="G17" s="1204" t="s">
        <v>496</v>
      </c>
      <c r="H17" s="1206" t="n">
        <v>2</v>
      </c>
      <c r="I17" s="1207" t="s">
        <v>497</v>
      </c>
      <c r="J17" s="1208" t="n">
        <v>70</v>
      </c>
      <c r="K17" s="1209" t="n">
        <v>260</v>
      </c>
      <c r="L17" s="1209" t="n">
        <v>1050</v>
      </c>
      <c r="M17" s="1210" t="n">
        <v>9.46426701625714</v>
      </c>
      <c r="N17" s="1211" t="n">
        <v>1736.199584028</v>
      </c>
      <c r="O17" s="1212" t="n">
        <v>34096.1569282288</v>
      </c>
      <c r="P17" s="1212" t="n">
        <v>36072.8241733941</v>
      </c>
      <c r="Q17" s="1213" t="n">
        <v>8542.3595768775</v>
      </c>
      <c r="R17" s="1212" t="n">
        <v>42638.5165051063</v>
      </c>
      <c r="S17" s="1212" t="n">
        <v>44615.1837502716</v>
      </c>
    </row>
    <row r="18" customFormat="false" ht="16.5" hidden="false" customHeight="false" outlineLevel="0" collapsed="false">
      <c r="A18" s="1203" t="s">
        <v>56</v>
      </c>
      <c r="B18" s="1206" t="n">
        <f aca="false">J18</f>
        <v>70</v>
      </c>
      <c r="C18" s="1206" t="s">
        <v>496</v>
      </c>
      <c r="D18" s="1206" t="n">
        <f aca="false">K18</f>
        <v>260</v>
      </c>
      <c r="E18" s="1206" t="s">
        <v>496</v>
      </c>
      <c r="F18" s="1205" t="n">
        <f aca="false">L18</f>
        <v>1100</v>
      </c>
      <c r="G18" s="1206" t="s">
        <v>496</v>
      </c>
      <c r="H18" s="1206" t="n">
        <v>2</v>
      </c>
      <c r="I18" s="1207" t="s">
        <v>497</v>
      </c>
      <c r="J18" s="1208" t="n">
        <v>70</v>
      </c>
      <c r="K18" s="1209" t="n">
        <v>260</v>
      </c>
      <c r="L18" s="1209" t="n">
        <v>1100</v>
      </c>
      <c r="M18" s="1210" t="n">
        <v>9.85793529359607</v>
      </c>
      <c r="N18" s="1211" t="n">
        <v>1860.21384003</v>
      </c>
      <c r="O18" s="1212" t="n">
        <v>35523.5529935633</v>
      </c>
      <c r="P18" s="1212" t="n">
        <v>37565.8839135231</v>
      </c>
      <c r="Q18" s="1213" t="n">
        <v>8946.19360521</v>
      </c>
      <c r="R18" s="1212" t="n">
        <v>44469.7465987733</v>
      </c>
      <c r="S18" s="1212" t="n">
        <v>46512.0775187331</v>
      </c>
    </row>
    <row r="19" customFormat="false" ht="16.5" hidden="false" customHeight="false" outlineLevel="0" collapsed="false">
      <c r="A19" s="1203" t="s">
        <v>56</v>
      </c>
      <c r="B19" s="1204" t="n">
        <f aca="false">J19</f>
        <v>70</v>
      </c>
      <c r="C19" s="1204" t="s">
        <v>496</v>
      </c>
      <c r="D19" s="1204" t="n">
        <f aca="false">K19</f>
        <v>260</v>
      </c>
      <c r="E19" s="1204" t="s">
        <v>496</v>
      </c>
      <c r="F19" s="1205" t="n">
        <f aca="false">L19</f>
        <v>1150</v>
      </c>
      <c r="G19" s="1204" t="s">
        <v>496</v>
      </c>
      <c r="H19" s="1206" t="n">
        <v>2</v>
      </c>
      <c r="I19" s="1207" t="s">
        <v>497</v>
      </c>
      <c r="J19" s="1208" t="n">
        <v>70</v>
      </c>
      <c r="K19" s="1209" t="n">
        <v>260</v>
      </c>
      <c r="L19" s="1209" t="n">
        <v>1150</v>
      </c>
      <c r="M19" s="1210" t="n">
        <v>10.251603570935</v>
      </c>
      <c r="N19" s="1211" t="n">
        <v>1984.228096032</v>
      </c>
      <c r="O19" s="1212" t="n">
        <v>36245.0215331471</v>
      </c>
      <c r="P19" s="1212" t="n">
        <v>38397.9877826344</v>
      </c>
      <c r="Q19" s="1213" t="n">
        <v>9350.0276335425</v>
      </c>
      <c r="R19" s="1212" t="n">
        <v>45595.0491666896</v>
      </c>
      <c r="S19" s="1212" t="n">
        <v>47748.0154161769</v>
      </c>
    </row>
    <row r="20" customFormat="false" ht="16.5" hidden="false" customHeight="false" outlineLevel="0" collapsed="false">
      <c r="A20" s="1203" t="s">
        <v>56</v>
      </c>
      <c r="B20" s="1204" t="n">
        <f aca="false">J20</f>
        <v>70</v>
      </c>
      <c r="C20" s="1204" t="s">
        <v>496</v>
      </c>
      <c r="D20" s="1204" t="n">
        <f aca="false">K20</f>
        <v>260</v>
      </c>
      <c r="E20" s="1204" t="s">
        <v>496</v>
      </c>
      <c r="F20" s="1205" t="n">
        <f aca="false">L20</f>
        <v>1200</v>
      </c>
      <c r="G20" s="1204" t="s">
        <v>496</v>
      </c>
      <c r="H20" s="1206" t="n">
        <v>2</v>
      </c>
      <c r="I20" s="1207" t="s">
        <v>497</v>
      </c>
      <c r="J20" s="1208" t="n">
        <v>70</v>
      </c>
      <c r="K20" s="1209" t="n">
        <v>260</v>
      </c>
      <c r="L20" s="1209" t="n">
        <v>1200</v>
      </c>
      <c r="M20" s="1210" t="n">
        <v>10.8605218482739</v>
      </c>
      <c r="N20" s="1211" t="n">
        <v>2108.242352034</v>
      </c>
      <c r="O20" s="1212" t="n">
        <v>36999.3301073949</v>
      </c>
      <c r="P20" s="1212" t="n">
        <v>39260.839654737</v>
      </c>
      <c r="Q20" s="1213" t="n">
        <v>9753.86153066625</v>
      </c>
      <c r="R20" s="1212" t="n">
        <v>46753.1916380612</v>
      </c>
      <c r="S20" s="1212" t="n">
        <v>49014.7011854033</v>
      </c>
    </row>
    <row r="21" customFormat="false" ht="16.5" hidden="false" customHeight="false" outlineLevel="0" collapsed="false">
      <c r="A21" s="1203" t="s">
        <v>56</v>
      </c>
      <c r="B21" s="1204" t="n">
        <f aca="false">J21</f>
        <v>70</v>
      </c>
      <c r="C21" s="1204" t="s">
        <v>496</v>
      </c>
      <c r="D21" s="1204" t="n">
        <f aca="false">K21</f>
        <v>260</v>
      </c>
      <c r="E21" s="1204" t="s">
        <v>496</v>
      </c>
      <c r="F21" s="1205" t="n">
        <f aca="false">L21</f>
        <v>1250</v>
      </c>
      <c r="G21" s="1204" t="s">
        <v>496</v>
      </c>
      <c r="H21" s="1206" t="n">
        <v>2</v>
      </c>
      <c r="I21" s="1207" t="s">
        <v>497</v>
      </c>
      <c r="J21" s="1208" t="n">
        <v>70</v>
      </c>
      <c r="K21" s="1209" t="n">
        <v>260</v>
      </c>
      <c r="L21" s="1209" t="n">
        <v>1250</v>
      </c>
      <c r="M21" s="1210" t="n">
        <v>11.2541901256129</v>
      </c>
      <c r="N21" s="1211" t="n">
        <v>2232.256608036</v>
      </c>
      <c r="O21" s="1212" t="n">
        <v>37720.3490798783</v>
      </c>
      <c r="P21" s="1212" t="n">
        <v>40092.5226192992</v>
      </c>
      <c r="Q21" s="1213" t="n">
        <v>10157.6955589988</v>
      </c>
      <c r="R21" s="1212" t="n">
        <v>47878.044638877</v>
      </c>
      <c r="S21" s="1212" t="n">
        <v>50250.218178298</v>
      </c>
    </row>
    <row r="22" customFormat="false" ht="16.5" hidden="false" customHeight="false" outlineLevel="0" collapsed="false">
      <c r="A22" s="1203" t="s">
        <v>56</v>
      </c>
      <c r="B22" s="1204" t="n">
        <f aca="false">J22</f>
        <v>70</v>
      </c>
      <c r="C22" s="1204" t="s">
        <v>496</v>
      </c>
      <c r="D22" s="1204" t="n">
        <f aca="false">K22</f>
        <v>260</v>
      </c>
      <c r="E22" s="1204" t="s">
        <v>496</v>
      </c>
      <c r="F22" s="1205" t="n">
        <f aca="false">L22</f>
        <v>1300</v>
      </c>
      <c r="G22" s="1204" t="s">
        <v>496</v>
      </c>
      <c r="H22" s="1206" t="n">
        <v>2</v>
      </c>
      <c r="I22" s="1207" t="s">
        <v>497</v>
      </c>
      <c r="J22" s="1208" t="n">
        <v>70</v>
      </c>
      <c r="K22" s="1209" t="n">
        <v>260</v>
      </c>
      <c r="L22" s="1209" t="n">
        <v>1300</v>
      </c>
      <c r="M22" s="1210" t="n">
        <v>11.7098584029518</v>
      </c>
      <c r="N22" s="1211" t="n">
        <v>2356.270864038</v>
      </c>
      <c r="O22" s="1212" t="n">
        <v>40733.3153333638</v>
      </c>
      <c r="P22" s="1212" t="n">
        <v>43070.1425935453</v>
      </c>
      <c r="Q22" s="1213" t="n">
        <v>10561.5294561225</v>
      </c>
      <c r="R22" s="1212" t="n">
        <v>51294.8447894863</v>
      </c>
      <c r="S22" s="1212" t="n">
        <v>53631.6720496678</v>
      </c>
    </row>
    <row r="23" customFormat="false" ht="16.5" hidden="false" customHeight="false" outlineLevel="0" collapsed="false">
      <c r="A23" s="1203" t="s">
        <v>56</v>
      </c>
      <c r="B23" s="1204" t="n">
        <f aca="false">J23</f>
        <v>70</v>
      </c>
      <c r="C23" s="1204" t="s">
        <v>496</v>
      </c>
      <c r="D23" s="1204" t="n">
        <f aca="false">K23</f>
        <v>260</v>
      </c>
      <c r="E23" s="1204" t="s">
        <v>496</v>
      </c>
      <c r="F23" s="1205" t="n">
        <f aca="false">L23</f>
        <v>1350</v>
      </c>
      <c r="G23" s="1204" t="s">
        <v>496</v>
      </c>
      <c r="H23" s="1206" t="n">
        <v>2</v>
      </c>
      <c r="I23" s="1207" t="s">
        <v>497</v>
      </c>
      <c r="J23" s="1208" t="n">
        <v>70</v>
      </c>
      <c r="K23" s="1209" t="n">
        <v>260</v>
      </c>
      <c r="L23" s="1209" t="n">
        <v>1350</v>
      </c>
      <c r="M23" s="1210" t="n">
        <v>12.1035266802907</v>
      </c>
      <c r="N23" s="1211" t="n">
        <v>2480.28512004</v>
      </c>
      <c r="O23" s="1212" t="n">
        <v>41687.6954313465</v>
      </c>
      <c r="P23" s="1212" t="n">
        <v>44120.320299243</v>
      </c>
      <c r="Q23" s="1213" t="n">
        <v>10965.363484455</v>
      </c>
      <c r="R23" s="1212" t="n">
        <v>52653.0589158015</v>
      </c>
      <c r="S23" s="1212" t="n">
        <v>55085.683783698</v>
      </c>
    </row>
    <row r="24" customFormat="false" ht="16.5" hidden="false" customHeight="false" outlineLevel="0" collapsed="false">
      <c r="A24" s="1203" t="s">
        <v>56</v>
      </c>
      <c r="B24" s="1204" t="n">
        <f aca="false">J24</f>
        <v>70</v>
      </c>
      <c r="C24" s="1204" t="s">
        <v>496</v>
      </c>
      <c r="D24" s="1204" t="n">
        <f aca="false">K24</f>
        <v>260</v>
      </c>
      <c r="E24" s="1204" t="s">
        <v>496</v>
      </c>
      <c r="F24" s="1205" t="n">
        <f aca="false">L24</f>
        <v>1400</v>
      </c>
      <c r="G24" s="1204" t="s">
        <v>496</v>
      </c>
      <c r="H24" s="1206" t="n">
        <v>2</v>
      </c>
      <c r="I24" s="1207" t="s">
        <v>497</v>
      </c>
      <c r="J24" s="1208" t="n">
        <v>70</v>
      </c>
      <c r="K24" s="1209" t="n">
        <v>260</v>
      </c>
      <c r="L24" s="1209" t="n">
        <v>1400</v>
      </c>
      <c r="M24" s="1210" t="n">
        <v>12.4971949576296</v>
      </c>
      <c r="N24" s="1211" t="n">
        <v>2604.299376042</v>
      </c>
      <c r="O24" s="1212" t="n">
        <v>42947.6984043531</v>
      </c>
      <c r="P24" s="1212" t="n">
        <v>45456.6508660356</v>
      </c>
      <c r="Q24" s="1213" t="n">
        <v>11369.1975127875</v>
      </c>
      <c r="R24" s="1212" t="n">
        <v>54316.8959171406</v>
      </c>
      <c r="S24" s="1212" t="n">
        <v>56825.8483788231</v>
      </c>
    </row>
    <row r="25" customFormat="false" ht="16.5" hidden="false" customHeight="false" outlineLevel="0" collapsed="false">
      <c r="A25" s="1203" t="s">
        <v>56</v>
      </c>
      <c r="B25" s="1204" t="n">
        <f aca="false">J25</f>
        <v>70</v>
      </c>
      <c r="C25" s="1204" t="s">
        <v>496</v>
      </c>
      <c r="D25" s="1204" t="n">
        <f aca="false">K25</f>
        <v>260</v>
      </c>
      <c r="E25" s="1204" t="s">
        <v>496</v>
      </c>
      <c r="F25" s="1205" t="n">
        <f aca="false">L25</f>
        <v>1450</v>
      </c>
      <c r="G25" s="1204" t="s">
        <v>496</v>
      </c>
      <c r="H25" s="1206" t="n">
        <v>2</v>
      </c>
      <c r="I25" s="1207" t="s">
        <v>497</v>
      </c>
      <c r="J25" s="1208" t="n">
        <v>70</v>
      </c>
      <c r="K25" s="1209" t="n">
        <v>260</v>
      </c>
      <c r="L25" s="1209" t="n">
        <v>1450</v>
      </c>
      <c r="M25" s="1210" t="n">
        <v>12.8908632349686</v>
      </c>
      <c r="N25" s="1211" t="n">
        <v>2728.313632044</v>
      </c>
      <c r="O25" s="1212" t="n">
        <v>43902.0785023358</v>
      </c>
      <c r="P25" s="1212" t="n">
        <v>46506.8285717333</v>
      </c>
      <c r="Q25" s="1213" t="n">
        <v>11773.0314099113</v>
      </c>
      <c r="R25" s="1212" t="n">
        <v>55675.109912247</v>
      </c>
      <c r="S25" s="1212" t="n">
        <v>58279.8599816445</v>
      </c>
    </row>
    <row r="26" customFormat="false" ht="16.5" hidden="false" customHeight="false" outlineLevel="0" collapsed="false">
      <c r="A26" s="1203" t="s">
        <v>56</v>
      </c>
      <c r="B26" s="1204" t="n">
        <f aca="false">J26</f>
        <v>70</v>
      </c>
      <c r="C26" s="1204" t="s">
        <v>496</v>
      </c>
      <c r="D26" s="1204" t="n">
        <f aca="false">K26</f>
        <v>260</v>
      </c>
      <c r="E26" s="1204" t="s">
        <v>496</v>
      </c>
      <c r="F26" s="1205" t="n">
        <f aca="false">L26</f>
        <v>1500</v>
      </c>
      <c r="G26" s="1204" t="s">
        <v>496</v>
      </c>
      <c r="H26" s="1206" t="n">
        <v>2</v>
      </c>
      <c r="I26" s="1207" t="s">
        <v>497</v>
      </c>
      <c r="J26" s="1208" t="n">
        <v>70</v>
      </c>
      <c r="K26" s="1209" t="n">
        <v>260</v>
      </c>
      <c r="L26" s="1209" t="n">
        <v>1500</v>
      </c>
      <c r="M26" s="1210" t="n">
        <v>13.8512957011075</v>
      </c>
      <c r="N26" s="1211" t="n">
        <v>2852.327888046</v>
      </c>
      <c r="O26" s="1212" t="n">
        <v>45285.520489277</v>
      </c>
      <c r="P26" s="1212" t="n">
        <v>48059.0926520591</v>
      </c>
      <c r="Q26" s="1213" t="n">
        <v>12176.8654382438</v>
      </c>
      <c r="R26" s="1212" t="n">
        <v>57462.3859275207</v>
      </c>
      <c r="S26" s="1212" t="n">
        <v>60235.9580903029</v>
      </c>
    </row>
    <row r="27" customFormat="false" ht="16.5" hidden="false" customHeight="false" outlineLevel="0" collapsed="false">
      <c r="A27" s="1203" t="s">
        <v>56</v>
      </c>
      <c r="B27" s="1204" t="n">
        <f aca="false">J27</f>
        <v>70</v>
      </c>
      <c r="C27" s="1204" t="s">
        <v>496</v>
      </c>
      <c r="D27" s="1204" t="n">
        <f aca="false">K27</f>
        <v>260</v>
      </c>
      <c r="E27" s="1204" t="s">
        <v>496</v>
      </c>
      <c r="F27" s="1205" t="n">
        <f aca="false">L27</f>
        <v>1550</v>
      </c>
      <c r="G27" s="1204" t="s">
        <v>496</v>
      </c>
      <c r="H27" s="1206" t="n">
        <v>2</v>
      </c>
      <c r="I27" s="1207" t="s">
        <v>497</v>
      </c>
      <c r="J27" s="1208" t="n">
        <v>70</v>
      </c>
      <c r="K27" s="1209" t="n">
        <v>260</v>
      </c>
      <c r="L27" s="1209" t="n">
        <v>1550</v>
      </c>
      <c r="M27" s="1210" t="n">
        <v>14.3139639784464</v>
      </c>
      <c r="N27" s="1211" t="n">
        <v>2976.342144048</v>
      </c>
      <c r="O27" s="1212" t="n">
        <v>46239.9005872598</v>
      </c>
      <c r="P27" s="1212" t="n">
        <v>49109.2702462294</v>
      </c>
      <c r="Q27" s="1213" t="n">
        <v>12580.6993353675</v>
      </c>
      <c r="R27" s="1212" t="n">
        <v>58820.5999226273</v>
      </c>
      <c r="S27" s="1212" t="n">
        <v>61689.9695815969</v>
      </c>
    </row>
    <row r="28" customFormat="false" ht="16.5" hidden="false" customHeight="false" outlineLevel="0" collapsed="false">
      <c r="A28" s="1203" t="s">
        <v>56</v>
      </c>
      <c r="B28" s="1206" t="n">
        <f aca="false">J28</f>
        <v>70</v>
      </c>
      <c r="C28" s="1206" t="s">
        <v>496</v>
      </c>
      <c r="D28" s="1206" t="n">
        <f aca="false">K28</f>
        <v>260</v>
      </c>
      <c r="E28" s="1206" t="s">
        <v>496</v>
      </c>
      <c r="F28" s="1205" t="n">
        <f aca="false">L28</f>
        <v>1600</v>
      </c>
      <c r="G28" s="1206" t="s">
        <v>496</v>
      </c>
      <c r="H28" s="1206" t="n">
        <v>2</v>
      </c>
      <c r="I28" s="1207" t="s">
        <v>497</v>
      </c>
      <c r="J28" s="1208" t="n">
        <v>70</v>
      </c>
      <c r="K28" s="1209" t="n">
        <v>260</v>
      </c>
      <c r="L28" s="1209" t="n">
        <v>1600</v>
      </c>
      <c r="M28" s="1210" t="n">
        <v>14.7076322557854</v>
      </c>
      <c r="N28" s="1211" t="n">
        <v>3100.35640005</v>
      </c>
      <c r="O28" s="1212" t="n">
        <v>49013.0109149231</v>
      </c>
      <c r="P28" s="1212" t="n">
        <v>51862.3146688652</v>
      </c>
      <c r="Q28" s="1213" t="n">
        <v>12984.5333637</v>
      </c>
      <c r="R28" s="1212" t="n">
        <v>61997.5442786231</v>
      </c>
      <c r="S28" s="1212" t="n">
        <v>64846.8480325652</v>
      </c>
    </row>
    <row r="29" customFormat="false" ht="16.5" hidden="false" customHeight="false" outlineLevel="0" collapsed="false">
      <c r="A29" s="1203" t="s">
        <v>56</v>
      </c>
      <c r="B29" s="1204" t="n">
        <f aca="false">J29</f>
        <v>70</v>
      </c>
      <c r="C29" s="1204" t="s">
        <v>496</v>
      </c>
      <c r="D29" s="1204" t="n">
        <f aca="false">K29</f>
        <v>260</v>
      </c>
      <c r="E29" s="1204" t="s">
        <v>496</v>
      </c>
      <c r="F29" s="1205" t="n">
        <f aca="false">L29</f>
        <v>1650</v>
      </c>
      <c r="G29" s="1204" t="s">
        <v>496</v>
      </c>
      <c r="H29" s="1206" t="n">
        <v>2</v>
      </c>
      <c r="I29" s="1207" t="s">
        <v>497</v>
      </c>
      <c r="J29" s="1208" t="n">
        <v>70</v>
      </c>
      <c r="K29" s="1209" t="n">
        <v>260</v>
      </c>
      <c r="L29" s="1209" t="n">
        <v>1650</v>
      </c>
      <c r="M29" s="1210" t="n">
        <v>15.1393005331243</v>
      </c>
      <c r="N29" s="1211" t="n">
        <v>3224.370656052</v>
      </c>
      <c r="O29" s="1212" t="n">
        <v>52021.8784235531</v>
      </c>
      <c r="P29" s="1212" t="n">
        <v>54836.096983987</v>
      </c>
      <c r="Q29" s="1213" t="n">
        <v>13388.3673920325</v>
      </c>
      <c r="R29" s="1212" t="n">
        <v>65410.2458155856</v>
      </c>
      <c r="S29" s="1212" t="n">
        <v>68224.4643760195</v>
      </c>
    </row>
    <row r="30" customFormat="false" ht="16.5" hidden="false" customHeight="false" outlineLevel="0" collapsed="false">
      <c r="A30" s="1203" t="s">
        <v>56</v>
      </c>
      <c r="B30" s="1204" t="n">
        <f aca="false">J30</f>
        <v>70</v>
      </c>
      <c r="C30" s="1204" t="s">
        <v>496</v>
      </c>
      <c r="D30" s="1204" t="n">
        <f aca="false">K30</f>
        <v>260</v>
      </c>
      <c r="E30" s="1204" t="s">
        <v>496</v>
      </c>
      <c r="F30" s="1205" t="n">
        <f aca="false">L30</f>
        <v>1700</v>
      </c>
      <c r="G30" s="1204" t="s">
        <v>496</v>
      </c>
      <c r="H30" s="1206" t="n">
        <v>2</v>
      </c>
      <c r="I30" s="1207" t="s">
        <v>497</v>
      </c>
      <c r="J30" s="1208" t="n">
        <v>70</v>
      </c>
      <c r="K30" s="1209" t="n">
        <v>260</v>
      </c>
      <c r="L30" s="1209" t="n">
        <v>1700</v>
      </c>
      <c r="M30" s="1210" t="n">
        <v>15.5329688104632</v>
      </c>
      <c r="N30" s="1211" t="n">
        <v>3348.384912054</v>
      </c>
      <c r="O30" s="1212" t="n">
        <v>52784.5319267844</v>
      </c>
      <c r="P30" s="1212" t="n">
        <v>55706.7621337785</v>
      </c>
      <c r="Q30" s="1213" t="n">
        <v>13792.2012891563</v>
      </c>
      <c r="R30" s="1212" t="n">
        <v>66576.7332159407</v>
      </c>
      <c r="S30" s="1212" t="n">
        <v>69498.9634229348</v>
      </c>
    </row>
    <row r="31" customFormat="false" ht="16.5" hidden="false" customHeight="false" outlineLevel="0" collapsed="false">
      <c r="A31" s="1203" t="s">
        <v>56</v>
      </c>
      <c r="B31" s="1204" t="n">
        <f aca="false">J31</f>
        <v>70</v>
      </c>
      <c r="C31" s="1204" t="s">
        <v>496</v>
      </c>
      <c r="D31" s="1204" t="n">
        <f aca="false">K31</f>
        <v>260</v>
      </c>
      <c r="E31" s="1204" t="s">
        <v>496</v>
      </c>
      <c r="F31" s="1205" t="n">
        <f aca="false">L31</f>
        <v>1750</v>
      </c>
      <c r="G31" s="1204" t="s">
        <v>496</v>
      </c>
      <c r="H31" s="1206" t="n">
        <v>2</v>
      </c>
      <c r="I31" s="1207" t="s">
        <v>497</v>
      </c>
      <c r="J31" s="1208" t="n">
        <v>70</v>
      </c>
      <c r="K31" s="1209" t="n">
        <v>260</v>
      </c>
      <c r="L31" s="1209" t="n">
        <v>1750</v>
      </c>
      <c r="M31" s="1210" t="n">
        <v>15.9266370878021</v>
      </c>
      <c r="N31" s="1211" t="n">
        <v>3472.399168056</v>
      </c>
      <c r="O31" s="1212" t="n">
        <v>53476.013638138</v>
      </c>
      <c r="P31" s="1212" t="n">
        <v>56510.7896396638</v>
      </c>
      <c r="Q31" s="1213" t="n">
        <v>14196.0353174888</v>
      </c>
      <c r="R31" s="1212" t="n">
        <v>67672.0489556267</v>
      </c>
      <c r="S31" s="1212" t="n">
        <v>70706.8249571526</v>
      </c>
    </row>
    <row r="32" customFormat="false" ht="16.5" hidden="false" customHeight="false" outlineLevel="0" collapsed="false">
      <c r="A32" s="1203" t="s">
        <v>56</v>
      </c>
      <c r="B32" s="1204" t="n">
        <f aca="false">J32</f>
        <v>70</v>
      </c>
      <c r="C32" s="1204" t="s">
        <v>496</v>
      </c>
      <c r="D32" s="1204" t="n">
        <f aca="false">K32</f>
        <v>260</v>
      </c>
      <c r="E32" s="1204" t="s">
        <v>496</v>
      </c>
      <c r="F32" s="1205" t="n">
        <f aca="false">L32</f>
        <v>1800</v>
      </c>
      <c r="G32" s="1204" t="s">
        <v>496</v>
      </c>
      <c r="H32" s="1206" t="n">
        <v>2</v>
      </c>
      <c r="I32" s="1207" t="s">
        <v>497</v>
      </c>
      <c r="J32" s="1208" t="n">
        <v>70</v>
      </c>
      <c r="K32" s="1209" t="n">
        <v>260</v>
      </c>
      <c r="L32" s="1209" t="n">
        <v>1800</v>
      </c>
      <c r="M32" s="1210" t="n">
        <v>16.3893053651411</v>
      </c>
      <c r="N32" s="1211" t="n">
        <v>3596.413424058</v>
      </c>
      <c r="O32" s="1212" t="n">
        <v>54239.3182385494</v>
      </c>
      <c r="P32" s="1212" t="n">
        <v>57382.0642869013</v>
      </c>
      <c r="Q32" s="1213" t="n">
        <v>14599.8692146125</v>
      </c>
      <c r="R32" s="1212" t="n">
        <v>68839.1874531619</v>
      </c>
      <c r="S32" s="1212" t="n">
        <v>71981.9335015138</v>
      </c>
    </row>
    <row r="33" customFormat="false" ht="16.5" hidden="false" customHeight="false" outlineLevel="0" collapsed="false">
      <c r="A33" s="1203" t="s">
        <v>56</v>
      </c>
      <c r="B33" s="1204" t="n">
        <f aca="false">J33</f>
        <v>70</v>
      </c>
      <c r="C33" s="1204" t="s">
        <v>496</v>
      </c>
      <c r="D33" s="1204" t="n">
        <f aca="false">K33</f>
        <v>260</v>
      </c>
      <c r="E33" s="1204" t="s">
        <v>496</v>
      </c>
      <c r="F33" s="1205" t="n">
        <f aca="false">L33</f>
        <v>1850</v>
      </c>
      <c r="G33" s="1204" t="s">
        <v>496</v>
      </c>
      <c r="H33" s="1206" t="n">
        <v>2</v>
      </c>
      <c r="I33" s="1207" t="s">
        <v>497</v>
      </c>
      <c r="J33" s="1208" t="n">
        <v>70</v>
      </c>
      <c r="K33" s="1209" t="n">
        <v>260</v>
      </c>
      <c r="L33" s="1209" t="n">
        <v>1850</v>
      </c>
      <c r="M33" s="1210" t="n">
        <v>16.84497364248</v>
      </c>
      <c r="N33" s="1211" t="n">
        <v>3720.42768006</v>
      </c>
      <c r="O33" s="1212" t="n">
        <v>55002.5777818761</v>
      </c>
      <c r="P33" s="1212" t="n">
        <v>58253.2968882949</v>
      </c>
      <c r="Q33" s="1213" t="n">
        <v>15003.703242945</v>
      </c>
      <c r="R33" s="1212" t="n">
        <v>70006.2810248211</v>
      </c>
      <c r="S33" s="1212" t="n">
        <v>73257.0001312399</v>
      </c>
    </row>
    <row r="34" customFormat="false" ht="16.5" hidden="false" customHeight="false" outlineLevel="0" collapsed="false">
      <c r="A34" s="1203" t="s">
        <v>56</v>
      </c>
      <c r="B34" s="1204" t="n">
        <f aca="false">J34</f>
        <v>70</v>
      </c>
      <c r="C34" s="1204" t="s">
        <v>496</v>
      </c>
      <c r="D34" s="1204" t="n">
        <f aca="false">K34</f>
        <v>260</v>
      </c>
      <c r="E34" s="1204" t="s">
        <v>496</v>
      </c>
      <c r="F34" s="1205" t="n">
        <f aca="false">L34</f>
        <v>1900</v>
      </c>
      <c r="G34" s="1204" t="s">
        <v>496</v>
      </c>
      <c r="H34" s="1206" t="n">
        <v>2</v>
      </c>
      <c r="I34" s="1207" t="s">
        <v>497</v>
      </c>
      <c r="J34" s="1208" t="n">
        <v>70</v>
      </c>
      <c r="K34" s="1209" t="n">
        <v>260</v>
      </c>
      <c r="L34" s="1209" t="n">
        <v>1900</v>
      </c>
      <c r="M34" s="1210" t="n">
        <v>17.2386419198189</v>
      </c>
      <c r="N34" s="1211" t="n">
        <v>3844.441936062</v>
      </c>
      <c r="O34" s="1212" t="n">
        <v>55929.43959993</v>
      </c>
      <c r="P34" s="1212" t="n">
        <v>59277.7093023265</v>
      </c>
      <c r="Q34" s="1213" t="n">
        <v>15407.5372712775</v>
      </c>
      <c r="R34" s="1212" t="n">
        <v>71336.9768712075</v>
      </c>
      <c r="S34" s="1212" t="n">
        <v>74685.246573604</v>
      </c>
    </row>
    <row r="35" customFormat="false" ht="16.5" hidden="false" customHeight="false" outlineLevel="0" collapsed="false">
      <c r="A35" s="1203" t="s">
        <v>56</v>
      </c>
      <c r="B35" s="1204" t="n">
        <f aca="false">J35</f>
        <v>70</v>
      </c>
      <c r="C35" s="1204" t="s">
        <v>496</v>
      </c>
      <c r="D35" s="1204" t="n">
        <f aca="false">K35</f>
        <v>260</v>
      </c>
      <c r="E35" s="1204" t="s">
        <v>496</v>
      </c>
      <c r="F35" s="1205" t="n">
        <f aca="false">L35</f>
        <v>1950</v>
      </c>
      <c r="G35" s="1204" t="s">
        <v>496</v>
      </c>
      <c r="H35" s="1206" t="n">
        <v>2</v>
      </c>
      <c r="I35" s="1207" t="s">
        <v>497</v>
      </c>
      <c r="J35" s="1208" t="n">
        <v>70</v>
      </c>
      <c r="K35" s="1209" t="n">
        <v>260</v>
      </c>
      <c r="L35" s="1209" t="n">
        <v>1950</v>
      </c>
      <c r="M35" s="1210" t="n">
        <v>17.7855601971579</v>
      </c>
      <c r="N35" s="1211" t="n">
        <v>3968.456192064</v>
      </c>
      <c r="O35" s="1212" t="n">
        <v>57005.0876072216</v>
      </c>
      <c r="P35" s="1212" t="n">
        <v>60441.4294117375</v>
      </c>
      <c r="Q35" s="1213" t="n">
        <v>15811.3711684013</v>
      </c>
      <c r="R35" s="1212" t="n">
        <v>72816.4587756229</v>
      </c>
      <c r="S35" s="1212" t="n">
        <v>76252.8005801387</v>
      </c>
    </row>
    <row r="36" customFormat="false" ht="16.5" hidden="false" customHeight="false" outlineLevel="0" collapsed="false">
      <c r="A36" s="1203" t="s">
        <v>56</v>
      </c>
      <c r="B36" s="1204" t="n">
        <f aca="false">J36</f>
        <v>70</v>
      </c>
      <c r="C36" s="1204" t="s">
        <v>496</v>
      </c>
      <c r="D36" s="1204" t="n">
        <f aca="false">K36</f>
        <v>260</v>
      </c>
      <c r="E36" s="1204" t="s">
        <v>496</v>
      </c>
      <c r="F36" s="1205" t="n">
        <f aca="false">L36</f>
        <v>2000</v>
      </c>
      <c r="G36" s="1204" t="s">
        <v>496</v>
      </c>
      <c r="H36" s="1206" t="n">
        <v>2</v>
      </c>
      <c r="I36" s="1207" t="s">
        <v>497</v>
      </c>
      <c r="J36" s="1208" t="n">
        <v>70</v>
      </c>
      <c r="K36" s="1209" t="n">
        <v>260</v>
      </c>
      <c r="L36" s="1209" t="n">
        <v>2000</v>
      </c>
      <c r="M36" s="1210" t="n">
        <v>18.2707908744968</v>
      </c>
      <c r="N36" s="1211" t="n">
        <v>4092.470448066</v>
      </c>
      <c r="O36" s="1212" t="n">
        <v>57961.1339251206</v>
      </c>
      <c r="P36" s="1212" t="n">
        <v>61670.9775873859</v>
      </c>
      <c r="Q36" s="1213" t="n">
        <v>16215.2051967338</v>
      </c>
      <c r="R36" s="1212" t="n">
        <v>74176.3391218543</v>
      </c>
      <c r="S36" s="1212" t="n">
        <v>77886.1827841197</v>
      </c>
    </row>
    <row r="37" customFormat="false" ht="16.5" hidden="false" customHeight="false" outlineLevel="0" collapsed="false">
      <c r="A37" s="1203" t="s">
        <v>56</v>
      </c>
      <c r="B37" s="1204" t="n">
        <f aca="false">J37</f>
        <v>70</v>
      </c>
      <c r="C37" s="1204" t="s">
        <v>496</v>
      </c>
      <c r="D37" s="1204" t="n">
        <f aca="false">K37</f>
        <v>260</v>
      </c>
      <c r="E37" s="1204" t="s">
        <v>496</v>
      </c>
      <c r="F37" s="1205" t="n">
        <f aca="false">L37</f>
        <v>2050</v>
      </c>
      <c r="G37" s="1204" t="s">
        <v>496</v>
      </c>
      <c r="H37" s="1206" t="n">
        <v>2</v>
      </c>
      <c r="I37" s="1207" t="s">
        <v>497</v>
      </c>
      <c r="J37" s="1208" t="n">
        <v>70</v>
      </c>
      <c r="K37" s="1209" t="n">
        <v>260</v>
      </c>
      <c r="L37" s="1209" t="n">
        <v>2050</v>
      </c>
      <c r="M37" s="1210" t="n">
        <v>18.6644591518357</v>
      </c>
      <c r="N37" s="1211" t="n">
        <v>4216.484704068</v>
      </c>
      <c r="O37" s="1212" t="n">
        <v>60728.1041097124</v>
      </c>
      <c r="P37" s="1212" t="n">
        <v>64418.272882146</v>
      </c>
      <c r="Q37" s="1213" t="n">
        <v>16619.0390938575</v>
      </c>
      <c r="R37" s="1212" t="n">
        <v>77347.1432035699</v>
      </c>
      <c r="S37" s="1212" t="n">
        <v>81037.3119760035</v>
      </c>
    </row>
    <row r="38" customFormat="false" ht="16.5" hidden="false" customHeight="false" outlineLevel="0" collapsed="false">
      <c r="A38" s="1203" t="s">
        <v>56</v>
      </c>
      <c r="B38" s="1206" t="n">
        <f aca="false">J38</f>
        <v>70</v>
      </c>
      <c r="C38" s="1206" t="s">
        <v>496</v>
      </c>
      <c r="D38" s="1206" t="n">
        <f aca="false">K38</f>
        <v>260</v>
      </c>
      <c r="E38" s="1206" t="s">
        <v>496</v>
      </c>
      <c r="F38" s="1205" t="n">
        <f aca="false">L38</f>
        <v>2100</v>
      </c>
      <c r="G38" s="1206" t="s">
        <v>496</v>
      </c>
      <c r="H38" s="1206" t="n">
        <v>2</v>
      </c>
      <c r="I38" s="1207" t="s">
        <v>497</v>
      </c>
      <c r="J38" s="1208" t="n">
        <v>70</v>
      </c>
      <c r="K38" s="1209" t="n">
        <v>260</v>
      </c>
      <c r="L38" s="1209" t="n">
        <v>2100</v>
      </c>
      <c r="M38" s="1210" t="n">
        <v>19.0581274291746</v>
      </c>
      <c r="N38" s="1211" t="n">
        <v>4340.49896007</v>
      </c>
      <c r="O38" s="1212" t="n">
        <v>61549.2420435315</v>
      </c>
      <c r="P38" s="1212" t="n">
        <v>65343.6966654208</v>
      </c>
      <c r="Q38" s="1213" t="n">
        <v>17022.87312219</v>
      </c>
      <c r="R38" s="1212" t="n">
        <v>78572.1151657215</v>
      </c>
      <c r="S38" s="1212" t="n">
        <v>82366.5697876108</v>
      </c>
    </row>
    <row r="39" customFormat="false" ht="16.5" hidden="false" customHeight="false" outlineLevel="0" collapsed="false">
      <c r="A39" s="1203" t="s">
        <v>56</v>
      </c>
      <c r="B39" s="1204" t="n">
        <f aca="false">J39</f>
        <v>70</v>
      </c>
      <c r="C39" s="1204" t="s">
        <v>496</v>
      </c>
      <c r="D39" s="1204" t="n">
        <f aca="false">K39</f>
        <v>260</v>
      </c>
      <c r="E39" s="1204" t="s">
        <v>496</v>
      </c>
      <c r="F39" s="1205" t="n">
        <f aca="false">L39</f>
        <v>2150</v>
      </c>
      <c r="G39" s="1204" t="s">
        <v>496</v>
      </c>
      <c r="H39" s="1206" t="n">
        <v>2</v>
      </c>
      <c r="I39" s="1207" t="s">
        <v>497</v>
      </c>
      <c r="J39" s="1208" t="n">
        <v>70</v>
      </c>
      <c r="K39" s="1209" t="n">
        <v>260</v>
      </c>
      <c r="L39" s="1209" t="n">
        <v>2150</v>
      </c>
      <c r="M39" s="1210" t="n">
        <v>19.5757957065136</v>
      </c>
      <c r="N39" s="1211" t="n">
        <v>4464.513216072</v>
      </c>
      <c r="O39" s="1212" t="n">
        <v>62508.3400867028</v>
      </c>
      <c r="P39" s="1212" t="n">
        <v>66398.2917498629</v>
      </c>
      <c r="Q39" s="1213" t="n">
        <v>17426.7070193138</v>
      </c>
      <c r="R39" s="1212" t="n">
        <v>79935.0471060165</v>
      </c>
      <c r="S39" s="1212" t="n">
        <v>83824.9987691767</v>
      </c>
    </row>
    <row r="40" customFormat="false" ht="16.5" hidden="false" customHeight="false" outlineLevel="0" collapsed="false">
      <c r="A40" s="1203" t="s">
        <v>56</v>
      </c>
      <c r="B40" s="1204" t="n">
        <f aca="false">J40</f>
        <v>70</v>
      </c>
      <c r="C40" s="1204" t="s">
        <v>496</v>
      </c>
      <c r="D40" s="1204" t="n">
        <f aca="false">K40</f>
        <v>260</v>
      </c>
      <c r="E40" s="1204" t="s">
        <v>496</v>
      </c>
      <c r="F40" s="1205" t="n">
        <f aca="false">L40</f>
        <v>2200</v>
      </c>
      <c r="G40" s="1204" t="s">
        <v>496</v>
      </c>
      <c r="H40" s="1206" t="n">
        <v>2</v>
      </c>
      <c r="I40" s="1207" t="s">
        <v>497</v>
      </c>
      <c r="J40" s="1208" t="n">
        <v>70</v>
      </c>
      <c r="K40" s="1209" t="n">
        <v>260</v>
      </c>
      <c r="L40" s="1209" t="n">
        <v>2200</v>
      </c>
      <c r="M40" s="1210" t="n">
        <v>19.9694639838525</v>
      </c>
      <c r="N40" s="1211" t="n">
        <v>4588.527472074</v>
      </c>
      <c r="O40" s="1212" t="n">
        <v>63467.3931843167</v>
      </c>
      <c r="P40" s="1212" t="n">
        <v>67452.8446769338</v>
      </c>
      <c r="Q40" s="1213" t="n">
        <v>17830.5410476463</v>
      </c>
      <c r="R40" s="1212" t="n">
        <v>81297.934231963</v>
      </c>
      <c r="S40" s="1212" t="n">
        <v>85283.3857245801</v>
      </c>
    </row>
    <row r="41" customFormat="false" ht="16.5" hidden="false" customHeight="false" outlineLevel="0" collapsed="false">
      <c r="A41" s="1203" t="s">
        <v>56</v>
      </c>
      <c r="B41" s="1204" t="n">
        <f aca="false">J41</f>
        <v>70</v>
      </c>
      <c r="C41" s="1204" t="s">
        <v>496</v>
      </c>
      <c r="D41" s="1204" t="n">
        <f aca="false">K41</f>
        <v>260</v>
      </c>
      <c r="E41" s="1204" t="s">
        <v>496</v>
      </c>
      <c r="F41" s="1205" t="n">
        <f aca="false">L41</f>
        <v>2250</v>
      </c>
      <c r="G41" s="1204" t="s">
        <v>496</v>
      </c>
      <c r="H41" s="1206" t="n">
        <v>2</v>
      </c>
      <c r="I41" s="1207" t="s">
        <v>497</v>
      </c>
      <c r="J41" s="1208" t="n">
        <v>70</v>
      </c>
      <c r="K41" s="1209" t="n">
        <v>260</v>
      </c>
      <c r="L41" s="1209" t="n">
        <v>2250</v>
      </c>
      <c r="M41" s="1210" t="n">
        <v>20.3631322611914</v>
      </c>
      <c r="N41" s="1211" t="n">
        <v>4712.541728076</v>
      </c>
      <c r="O41" s="1212" t="n">
        <v>64725.1483218205</v>
      </c>
      <c r="P41" s="1212" t="n">
        <v>68787.0706094533</v>
      </c>
      <c r="Q41" s="1213" t="n">
        <v>18234.3750759788</v>
      </c>
      <c r="R41" s="1212" t="n">
        <v>82959.5233977992</v>
      </c>
      <c r="S41" s="1212" t="n">
        <v>87021.4456854321</v>
      </c>
    </row>
    <row r="42" customFormat="false" ht="16.5" hidden="false" customHeight="false" outlineLevel="0" collapsed="false">
      <c r="A42" s="1203" t="s">
        <v>56</v>
      </c>
      <c r="B42" s="1204" t="n">
        <f aca="false">J42</f>
        <v>70</v>
      </c>
      <c r="C42" s="1204" t="s">
        <v>496</v>
      </c>
      <c r="D42" s="1204" t="n">
        <f aca="false">K42</f>
        <v>260</v>
      </c>
      <c r="E42" s="1204" t="s">
        <v>496</v>
      </c>
      <c r="F42" s="1205" t="n">
        <f aca="false">L42</f>
        <v>2300</v>
      </c>
      <c r="G42" s="1204" t="s">
        <v>496</v>
      </c>
      <c r="H42" s="1206" t="n">
        <v>2</v>
      </c>
      <c r="I42" s="1207" t="s">
        <v>497</v>
      </c>
      <c r="J42" s="1208" t="n">
        <v>70</v>
      </c>
      <c r="K42" s="1209" t="n">
        <v>260</v>
      </c>
      <c r="L42" s="1209" t="n">
        <v>2300</v>
      </c>
      <c r="M42" s="1210" t="n">
        <v>20.7568005385304</v>
      </c>
      <c r="N42" s="1211" t="n">
        <v>4836.555984078</v>
      </c>
      <c r="O42" s="1212" t="n">
        <v>65457.1869858208</v>
      </c>
      <c r="P42" s="1212" t="n">
        <v>69629.0712003135</v>
      </c>
      <c r="Q42" s="1213" t="n">
        <v>18638.2089731025</v>
      </c>
      <c r="R42" s="1212" t="n">
        <v>84095.3959589233</v>
      </c>
      <c r="S42" s="1212" t="n">
        <v>88267.280173416</v>
      </c>
    </row>
    <row r="43" customFormat="false" ht="16.5" hidden="false" customHeight="false" outlineLevel="0" collapsed="false">
      <c r="A43" s="1203" t="s">
        <v>56</v>
      </c>
      <c r="B43" s="1204" t="n">
        <f aca="false">J43</f>
        <v>70</v>
      </c>
      <c r="C43" s="1204" t="s">
        <v>496</v>
      </c>
      <c r="D43" s="1204" t="n">
        <f aca="false">K43</f>
        <v>260</v>
      </c>
      <c r="E43" s="1204" t="s">
        <v>496</v>
      </c>
      <c r="F43" s="1205" t="n">
        <f aca="false">L43</f>
        <v>2350</v>
      </c>
      <c r="G43" s="1204" t="s">
        <v>496</v>
      </c>
      <c r="H43" s="1206" t="n">
        <v>2</v>
      </c>
      <c r="I43" s="1207" t="s">
        <v>497</v>
      </c>
      <c r="J43" s="1208" t="n">
        <v>70</v>
      </c>
      <c r="K43" s="1209" t="n">
        <v>260</v>
      </c>
      <c r="L43" s="1209" t="n">
        <v>2350</v>
      </c>
      <c r="M43" s="1210" t="n">
        <v>21.1504688158693</v>
      </c>
      <c r="N43" s="1211" t="n">
        <v>4960.57024008</v>
      </c>
      <c r="O43" s="1212" t="n">
        <v>66189.1807042639</v>
      </c>
      <c r="P43" s="1212" t="n">
        <v>70471.0297453298</v>
      </c>
      <c r="Q43" s="1213" t="n">
        <v>19042.043001435</v>
      </c>
      <c r="R43" s="1212" t="n">
        <v>85231.2237056989</v>
      </c>
      <c r="S43" s="1212" t="n">
        <v>89513.0727467648</v>
      </c>
    </row>
    <row r="44" customFormat="false" ht="16.5" hidden="false" customHeight="false" outlineLevel="0" collapsed="false">
      <c r="A44" s="1203" t="s">
        <v>56</v>
      </c>
      <c r="B44" s="1204" t="n">
        <f aca="false">J44</f>
        <v>70</v>
      </c>
      <c r="C44" s="1204" t="s">
        <v>496</v>
      </c>
      <c r="D44" s="1204" t="n">
        <f aca="false">K44</f>
        <v>260</v>
      </c>
      <c r="E44" s="1204" t="s">
        <v>496</v>
      </c>
      <c r="F44" s="1205" t="n">
        <f aca="false">L44</f>
        <v>2400</v>
      </c>
      <c r="G44" s="1204" t="s">
        <v>496</v>
      </c>
      <c r="H44" s="1206" t="n">
        <v>2</v>
      </c>
      <c r="I44" s="1207" t="s">
        <v>497</v>
      </c>
      <c r="J44" s="1208" t="n">
        <v>70</v>
      </c>
      <c r="K44" s="1209" t="n">
        <v>260</v>
      </c>
      <c r="L44" s="1209" t="n">
        <v>2400</v>
      </c>
      <c r="M44" s="1210" t="n">
        <v>21.5441370932082</v>
      </c>
      <c r="N44" s="1211" t="n">
        <v>5084.584496082</v>
      </c>
      <c r="O44" s="1212" t="n">
        <v>66921.1294771497</v>
      </c>
      <c r="P44" s="1212" t="n">
        <v>71312.9462445021</v>
      </c>
      <c r="Q44" s="1213" t="n">
        <v>19445.8768985588</v>
      </c>
      <c r="R44" s="1212" t="n">
        <v>86367.0063757084</v>
      </c>
      <c r="S44" s="1212" t="n">
        <v>90758.8231430608</v>
      </c>
    </row>
    <row r="45" customFormat="false" ht="16.5" hidden="false" customHeight="false" outlineLevel="0" collapsed="false">
      <c r="A45" s="1203" t="s">
        <v>56</v>
      </c>
      <c r="B45" s="1204" t="n">
        <f aca="false">J45</f>
        <v>70</v>
      </c>
      <c r="C45" s="1204" t="s">
        <v>496</v>
      </c>
      <c r="D45" s="1204" t="n">
        <f aca="false">K45</f>
        <v>260</v>
      </c>
      <c r="E45" s="1204" t="s">
        <v>496</v>
      </c>
      <c r="F45" s="1205" t="n">
        <f aca="false">L45</f>
        <v>2450</v>
      </c>
      <c r="G45" s="1204" t="s">
        <v>496</v>
      </c>
      <c r="H45" s="1206" t="n">
        <v>2</v>
      </c>
      <c r="I45" s="1207" t="s">
        <v>497</v>
      </c>
      <c r="J45" s="1208" t="n">
        <v>70</v>
      </c>
      <c r="K45" s="1209" t="n">
        <v>260</v>
      </c>
      <c r="L45" s="1209" t="n">
        <v>2450</v>
      </c>
      <c r="M45" s="1210" t="n">
        <v>22.6185695593471</v>
      </c>
      <c r="N45" s="1211" t="n">
        <v>5208.598752084</v>
      </c>
      <c r="O45" s="1212" t="n">
        <v>68082.0951934367</v>
      </c>
      <c r="P45" s="1212" t="n">
        <v>72656.9071839861</v>
      </c>
      <c r="Q45" s="1213" t="n">
        <v>19849.7109268913</v>
      </c>
      <c r="R45" s="1212" t="n">
        <v>87931.806120328</v>
      </c>
      <c r="S45" s="1212" t="n">
        <v>92506.6181108774</v>
      </c>
    </row>
    <row r="46" customFormat="false" ht="16.5" hidden="false" customHeight="false" outlineLevel="0" collapsed="false">
      <c r="A46" s="1203" t="s">
        <v>56</v>
      </c>
      <c r="B46" s="1204" t="n">
        <f aca="false">J46</f>
        <v>70</v>
      </c>
      <c r="C46" s="1204" t="s">
        <v>496</v>
      </c>
      <c r="D46" s="1204" t="n">
        <f aca="false">K46</f>
        <v>260</v>
      </c>
      <c r="E46" s="1204" t="s">
        <v>496</v>
      </c>
      <c r="F46" s="1205" t="n">
        <f aca="false">L46</f>
        <v>2500</v>
      </c>
      <c r="G46" s="1204" t="s">
        <v>496</v>
      </c>
      <c r="H46" s="1206" t="n">
        <v>2</v>
      </c>
      <c r="I46" s="1207" t="s">
        <v>497</v>
      </c>
      <c r="J46" s="1208" t="n">
        <v>70</v>
      </c>
      <c r="K46" s="1209" t="n">
        <v>260</v>
      </c>
      <c r="L46" s="1209" t="n">
        <v>2500</v>
      </c>
      <c r="M46" s="1210" t="n">
        <v>23.0292378366861</v>
      </c>
      <c r="N46" s="1211" t="n">
        <v>5332.613008086</v>
      </c>
      <c r="O46" s="1212" t="n">
        <v>68813.9540752078</v>
      </c>
      <c r="P46" s="1212" t="n">
        <v>73498.7394799431</v>
      </c>
      <c r="Q46" s="1213" t="n">
        <v>20253.5449552238</v>
      </c>
      <c r="R46" s="1212" t="n">
        <v>89067.4990304316</v>
      </c>
      <c r="S46" s="1212" t="n">
        <v>93752.2844351668</v>
      </c>
    </row>
    <row r="47" customFormat="false" ht="16.5" hidden="false" customHeight="false" outlineLevel="0" collapsed="false">
      <c r="A47" s="1203" t="s">
        <v>56</v>
      </c>
      <c r="B47" s="1204" t="n">
        <f aca="false">J47</f>
        <v>70</v>
      </c>
      <c r="C47" s="1204" t="s">
        <v>496</v>
      </c>
      <c r="D47" s="1204" t="n">
        <f aca="false">K47</f>
        <v>260</v>
      </c>
      <c r="E47" s="1204" t="s">
        <v>496</v>
      </c>
      <c r="F47" s="1205" t="n">
        <f aca="false">L47</f>
        <v>2550</v>
      </c>
      <c r="G47" s="1204" t="s">
        <v>496</v>
      </c>
      <c r="H47" s="1206" t="n">
        <v>2</v>
      </c>
      <c r="I47" s="1207" t="s">
        <v>497</v>
      </c>
      <c r="J47" s="1208" t="n">
        <v>70</v>
      </c>
      <c r="K47" s="1209" t="n">
        <v>260</v>
      </c>
      <c r="L47" s="1209" t="n">
        <v>2550</v>
      </c>
      <c r="M47" s="1210" t="n">
        <v>23.422906114025</v>
      </c>
      <c r="N47" s="1211" t="n">
        <v>5456.627264088</v>
      </c>
      <c r="O47" s="1212" t="n">
        <v>72624.5865325986</v>
      </c>
      <c r="P47" s="1212" t="n">
        <v>77223.2097425816</v>
      </c>
      <c r="Q47" s="1213" t="n">
        <v>20657.3788523475</v>
      </c>
      <c r="R47" s="1212" t="n">
        <v>93281.9653849461</v>
      </c>
      <c r="S47" s="1212" t="n">
        <v>97880.5885949292</v>
      </c>
    </row>
    <row r="48" customFormat="false" ht="16.5" hidden="false" customHeight="false" outlineLevel="0" collapsed="false">
      <c r="A48" s="1203" t="s">
        <v>56</v>
      </c>
      <c r="B48" s="1206" t="n">
        <f aca="false">J48</f>
        <v>70</v>
      </c>
      <c r="C48" s="1206" t="s">
        <v>496</v>
      </c>
      <c r="D48" s="1206" t="n">
        <f aca="false">K48</f>
        <v>260</v>
      </c>
      <c r="E48" s="1206" t="s">
        <v>496</v>
      </c>
      <c r="F48" s="1205" t="n">
        <f aca="false">L48</f>
        <v>2600</v>
      </c>
      <c r="G48" s="1206" t="s">
        <v>496</v>
      </c>
      <c r="H48" s="1206" t="n">
        <v>2</v>
      </c>
      <c r="I48" s="1207" t="s">
        <v>497</v>
      </c>
      <c r="J48" s="1208" t="n">
        <v>70</v>
      </c>
      <c r="K48" s="1209" t="n">
        <v>260</v>
      </c>
      <c r="L48" s="1209" t="n">
        <v>2600</v>
      </c>
      <c r="M48" s="1210" t="n">
        <v>23.8165743913639</v>
      </c>
      <c r="N48" s="1211" t="n">
        <v>5580.64152009</v>
      </c>
      <c r="O48" s="1212" t="n">
        <v>73609.2560327496</v>
      </c>
      <c r="P48" s="1212" t="n">
        <v>78301.747202724</v>
      </c>
      <c r="Q48" s="1213" t="n">
        <v>21061.21288068</v>
      </c>
      <c r="R48" s="1212" t="n">
        <v>94670.4689134296</v>
      </c>
      <c r="S48" s="1212" t="n">
        <v>99362.960083404</v>
      </c>
    </row>
    <row r="49" customFormat="false" ht="16.5" hidden="false" customHeight="false" outlineLevel="0" collapsed="false">
      <c r="A49" s="1203" t="s">
        <v>56</v>
      </c>
      <c r="B49" s="1204" t="n">
        <f aca="false">J49</f>
        <v>70</v>
      </c>
      <c r="C49" s="1204" t="s">
        <v>496</v>
      </c>
      <c r="D49" s="1204" t="n">
        <f aca="false">K49</f>
        <v>260</v>
      </c>
      <c r="E49" s="1204" t="s">
        <v>496</v>
      </c>
      <c r="F49" s="1205" t="n">
        <f aca="false">L49</f>
        <v>2650</v>
      </c>
      <c r="G49" s="1204" t="s">
        <v>496</v>
      </c>
      <c r="H49" s="1206" t="n">
        <v>2</v>
      </c>
      <c r="I49" s="1207" t="s">
        <v>497</v>
      </c>
      <c r="J49" s="1208" t="n">
        <v>70</v>
      </c>
      <c r="K49" s="1209" t="n">
        <v>260</v>
      </c>
      <c r="L49" s="1209" t="n">
        <v>2650</v>
      </c>
      <c r="M49" s="1210" t="n">
        <v>24.3172426687029</v>
      </c>
      <c r="N49" s="1211" t="n">
        <v>5704.655776092</v>
      </c>
      <c r="O49" s="1212" t="n">
        <v>74191.4771017703</v>
      </c>
      <c r="P49" s="1212" t="n">
        <v>79003.4744936509</v>
      </c>
      <c r="Q49" s="1213" t="n">
        <v>21465.0467778038</v>
      </c>
      <c r="R49" s="1212" t="n">
        <v>95656.523879574</v>
      </c>
      <c r="S49" s="1212" t="n">
        <v>100468.521271455</v>
      </c>
    </row>
    <row r="50" customFormat="false" ht="16.5" hidden="false" customHeight="false" outlineLevel="0" collapsed="false">
      <c r="A50" s="1203" t="s">
        <v>56</v>
      </c>
      <c r="B50" s="1204" t="n">
        <f aca="false">J50</f>
        <v>70</v>
      </c>
      <c r="C50" s="1204" t="s">
        <v>496</v>
      </c>
      <c r="D50" s="1204" t="n">
        <f aca="false">K50</f>
        <v>260</v>
      </c>
      <c r="E50" s="1204" t="s">
        <v>496</v>
      </c>
      <c r="F50" s="1205" t="n">
        <f aca="false">L50</f>
        <v>2700</v>
      </c>
      <c r="G50" s="1204" t="s">
        <v>496</v>
      </c>
      <c r="H50" s="1206" t="n">
        <v>2</v>
      </c>
      <c r="I50" s="1207" t="s">
        <v>497</v>
      </c>
      <c r="J50" s="1208" t="n">
        <v>70</v>
      </c>
      <c r="K50" s="1209" t="n">
        <v>260</v>
      </c>
      <c r="L50" s="1209" t="n">
        <v>2700</v>
      </c>
      <c r="M50" s="1210" t="n">
        <v>24.7501609460418</v>
      </c>
      <c r="N50" s="1211" t="n">
        <v>5828.670032094</v>
      </c>
      <c r="O50" s="1212" t="n">
        <v>74806.7180992116</v>
      </c>
      <c r="P50" s="1212" t="n">
        <v>79736.1180824723</v>
      </c>
      <c r="Q50" s="1213" t="n">
        <v>21868.8808061363</v>
      </c>
      <c r="R50" s="1212" t="n">
        <v>96675.5989053478</v>
      </c>
      <c r="S50" s="1212" t="n">
        <v>101604.998888609</v>
      </c>
    </row>
    <row r="51" customFormat="false" ht="16.5" hidden="false" customHeight="false" outlineLevel="0" collapsed="false">
      <c r="A51" s="1203" t="s">
        <v>56</v>
      </c>
      <c r="B51" s="1204" t="n">
        <f aca="false">J51</f>
        <v>70</v>
      </c>
      <c r="C51" s="1204" t="s">
        <v>496</v>
      </c>
      <c r="D51" s="1204" t="n">
        <f aca="false">K51</f>
        <v>260</v>
      </c>
      <c r="E51" s="1204" t="s">
        <v>496</v>
      </c>
      <c r="F51" s="1205" t="n">
        <f aca="false">L51</f>
        <v>2750</v>
      </c>
      <c r="G51" s="1204" t="s">
        <v>496</v>
      </c>
      <c r="H51" s="1206" t="n">
        <v>2</v>
      </c>
      <c r="I51" s="1207" t="s">
        <v>497</v>
      </c>
      <c r="J51" s="1208" t="n">
        <v>70</v>
      </c>
      <c r="K51" s="1209" t="n">
        <v>260</v>
      </c>
      <c r="L51" s="1209" t="n">
        <v>2750</v>
      </c>
      <c r="M51" s="1210" t="n">
        <v>25.1438292233807</v>
      </c>
      <c r="N51" s="1211" t="n">
        <v>5952.684288096</v>
      </c>
      <c r="O51" s="1212" t="n">
        <v>75465.2549401099</v>
      </c>
      <c r="P51" s="1212" t="n">
        <v>80509.2994412213</v>
      </c>
      <c r="Q51" s="1213" t="n">
        <v>22272.7148344688</v>
      </c>
      <c r="R51" s="1212" t="n">
        <v>97737.9697745787</v>
      </c>
      <c r="S51" s="1212" t="n">
        <v>102782.01427569</v>
      </c>
    </row>
    <row r="52" customFormat="false" ht="16.5" hidden="false" customHeight="false" outlineLevel="0" collapsed="false">
      <c r="A52" s="1203" t="s">
        <v>56</v>
      </c>
      <c r="B52" s="1204" t="n">
        <f aca="false">J52</f>
        <v>70</v>
      </c>
      <c r="C52" s="1204" t="s">
        <v>496</v>
      </c>
      <c r="D52" s="1204" t="n">
        <f aca="false">K52</f>
        <v>260</v>
      </c>
      <c r="E52" s="1204" t="s">
        <v>496</v>
      </c>
      <c r="F52" s="1205" t="n">
        <f aca="false">L52</f>
        <v>2800</v>
      </c>
      <c r="G52" s="1204" t="s">
        <v>496</v>
      </c>
      <c r="H52" s="1206" t="n">
        <v>2</v>
      </c>
      <c r="I52" s="1207" t="s">
        <v>497</v>
      </c>
      <c r="J52" s="1208" t="n">
        <v>70</v>
      </c>
      <c r="K52" s="1209" t="n">
        <v>260</v>
      </c>
      <c r="L52" s="1209" t="n">
        <v>2800</v>
      </c>
      <c r="M52" s="1210" t="n">
        <v>25.5374975007196</v>
      </c>
      <c r="N52" s="1211" t="n">
        <v>6076.698544098</v>
      </c>
      <c r="O52" s="1212" t="n">
        <v>76046.3223693171</v>
      </c>
      <c r="P52" s="1212" t="n">
        <v>81209.946588916</v>
      </c>
      <c r="Q52" s="1213" t="n">
        <v>22676.5487315925</v>
      </c>
      <c r="R52" s="1212" t="n">
        <v>98722.8711009096</v>
      </c>
      <c r="S52" s="1212" t="n">
        <v>103886.495320508</v>
      </c>
    </row>
    <row r="53" customFormat="false" ht="16.5" hidden="false" customHeight="false" outlineLevel="0" collapsed="false">
      <c r="A53" s="1203" t="s">
        <v>56</v>
      </c>
      <c r="B53" s="1204" t="n">
        <f aca="false">J53</f>
        <v>70</v>
      </c>
      <c r="C53" s="1204" t="s">
        <v>496</v>
      </c>
      <c r="D53" s="1204" t="n">
        <f aca="false">K53</f>
        <v>260</v>
      </c>
      <c r="E53" s="1204" t="s">
        <v>496</v>
      </c>
      <c r="F53" s="1205" t="n">
        <f aca="false">L53</f>
        <v>2850</v>
      </c>
      <c r="G53" s="1204" t="s">
        <v>496</v>
      </c>
      <c r="H53" s="1206" t="n">
        <v>2</v>
      </c>
      <c r="I53" s="1207" t="s">
        <v>497</v>
      </c>
      <c r="J53" s="1208" t="n">
        <v>70</v>
      </c>
      <c r="K53" s="1209" t="n">
        <v>260</v>
      </c>
      <c r="L53" s="1209" t="n">
        <v>2850</v>
      </c>
      <c r="M53" s="1210" t="n">
        <v>25.9311657780586</v>
      </c>
      <c r="N53" s="1211" t="n">
        <v>6200.7128001</v>
      </c>
      <c r="O53" s="1212" t="n">
        <v>76627.344852967</v>
      </c>
      <c r="P53" s="1212" t="n">
        <v>81910.5515792393</v>
      </c>
      <c r="Q53" s="1213" t="n">
        <v>23080.382759925</v>
      </c>
      <c r="R53" s="1212" t="n">
        <v>99707.727612892</v>
      </c>
      <c r="S53" s="1212" t="n">
        <v>104990.934339164</v>
      </c>
    </row>
    <row r="54" customFormat="false" ht="16.5" hidden="false" customHeight="false" outlineLevel="0" collapsed="false">
      <c r="A54" s="1203" t="s">
        <v>56</v>
      </c>
      <c r="B54" s="1204" t="n">
        <f aca="false">J54</f>
        <v>70</v>
      </c>
      <c r="C54" s="1204" t="s">
        <v>496</v>
      </c>
      <c r="D54" s="1204" t="n">
        <f aca="false">K54</f>
        <v>260</v>
      </c>
      <c r="E54" s="1204" t="s">
        <v>496</v>
      </c>
      <c r="F54" s="1205" t="n">
        <f aca="false">L54</f>
        <v>2900</v>
      </c>
      <c r="G54" s="1204" t="s">
        <v>496</v>
      </c>
      <c r="H54" s="1206" t="n">
        <v>2</v>
      </c>
      <c r="I54" s="1207" t="s">
        <v>497</v>
      </c>
      <c r="J54" s="1208" t="n">
        <v>70</v>
      </c>
      <c r="K54" s="1209" t="n">
        <v>260</v>
      </c>
      <c r="L54" s="1209" t="n">
        <v>2900</v>
      </c>
      <c r="M54" s="1210" t="n">
        <v>26.5008340553975</v>
      </c>
      <c r="N54" s="1211" t="n">
        <v>6324.727056102</v>
      </c>
      <c r="O54" s="1212" t="n">
        <v>77208.3223910595</v>
      </c>
      <c r="P54" s="1212" t="n">
        <v>82611.1145237186</v>
      </c>
      <c r="Q54" s="1213" t="n">
        <v>23484.2166570488</v>
      </c>
      <c r="R54" s="1212" t="n">
        <v>100692.539048108</v>
      </c>
      <c r="S54" s="1212" t="n">
        <v>106095.331180767</v>
      </c>
    </row>
    <row r="55" customFormat="false" ht="16.5" hidden="false" customHeight="false" outlineLevel="0" collapsed="false">
      <c r="A55" s="1203" t="s">
        <v>56</v>
      </c>
      <c r="B55" s="1204" t="n">
        <f aca="false">J55</f>
        <v>70</v>
      </c>
      <c r="C55" s="1204" t="s">
        <v>496</v>
      </c>
      <c r="D55" s="1204" t="n">
        <f aca="false">K55</f>
        <v>260</v>
      </c>
      <c r="E55" s="1204" t="s">
        <v>496</v>
      </c>
      <c r="F55" s="1205" t="n">
        <f aca="false">L55</f>
        <v>2950</v>
      </c>
      <c r="G55" s="1204" t="s">
        <v>496</v>
      </c>
      <c r="H55" s="1206" t="n">
        <v>2</v>
      </c>
      <c r="I55" s="1207" t="s">
        <v>497</v>
      </c>
      <c r="J55" s="1208" t="n">
        <v>70</v>
      </c>
      <c r="K55" s="1209" t="n">
        <v>260</v>
      </c>
      <c r="L55" s="1209" t="n">
        <v>2950</v>
      </c>
      <c r="M55" s="1210" t="n">
        <v>26.8945023327364</v>
      </c>
      <c r="N55" s="1211" t="n">
        <v>6448.741312104</v>
      </c>
      <c r="O55" s="1212" t="n">
        <v>77789.2549835948</v>
      </c>
      <c r="P55" s="1212" t="n">
        <v>83311.6354223541</v>
      </c>
      <c r="Q55" s="1213" t="n">
        <v>23888.0506853813</v>
      </c>
      <c r="R55" s="1212" t="n">
        <v>101677.305668976</v>
      </c>
      <c r="S55" s="1212" t="n">
        <v>107199.686107735</v>
      </c>
    </row>
    <row r="56" customFormat="false" ht="16.5" hidden="false" customHeight="false" outlineLevel="0" collapsed="false">
      <c r="A56" s="1214" t="s">
        <v>56</v>
      </c>
      <c r="B56" s="1215" t="n">
        <f aca="false">J56</f>
        <v>70</v>
      </c>
      <c r="C56" s="1215" t="s">
        <v>496</v>
      </c>
      <c r="D56" s="1215" t="n">
        <f aca="false">K56</f>
        <v>260</v>
      </c>
      <c r="E56" s="1215" t="s">
        <v>496</v>
      </c>
      <c r="F56" s="1216" t="n">
        <f aca="false">L56</f>
        <v>3000</v>
      </c>
      <c r="G56" s="1215" t="s">
        <v>496</v>
      </c>
      <c r="H56" s="1217" t="n">
        <v>2</v>
      </c>
      <c r="I56" s="1218" t="s">
        <v>497</v>
      </c>
      <c r="J56" s="1219" t="n">
        <v>70</v>
      </c>
      <c r="K56" s="1220" t="n">
        <v>260</v>
      </c>
      <c r="L56" s="1220" t="n">
        <v>3000</v>
      </c>
      <c r="M56" s="1221" t="n">
        <v>27.2881706100754</v>
      </c>
      <c r="N56" s="1222" t="n">
        <v>6572.755568106</v>
      </c>
      <c r="O56" s="1223" t="n">
        <v>79974.6628917392</v>
      </c>
      <c r="P56" s="1223" t="n">
        <v>85514.4174092946</v>
      </c>
      <c r="Q56" s="1224" t="n">
        <v>24291.8847137138</v>
      </c>
      <c r="R56" s="1223" t="n">
        <v>104266.547605453</v>
      </c>
      <c r="S56" s="1223" t="n">
        <v>109806.302123008</v>
      </c>
    </row>
    <row r="57" customFormat="false" ht="22.5" hidden="false" customHeight="true" outlineLevel="0" collapsed="false">
      <c r="A57" s="1201" t="s">
        <v>498</v>
      </c>
      <c r="B57" s="1201"/>
      <c r="C57" s="1201"/>
      <c r="D57" s="1201"/>
      <c r="E57" s="1201"/>
      <c r="F57" s="1201"/>
      <c r="G57" s="120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</row>
    <row r="58" customFormat="false" ht="16.5" hidden="false" customHeight="false" outlineLevel="0" collapsed="false">
      <c r="A58" s="1202" t="s">
        <v>495</v>
      </c>
      <c r="B58" s="1202"/>
      <c r="C58" s="1202"/>
      <c r="D58" s="1202"/>
      <c r="E58" s="1202"/>
      <c r="F58" s="1202"/>
      <c r="G58" s="1202"/>
      <c r="H58" s="1202"/>
      <c r="I58" s="1202"/>
      <c r="J58" s="1202"/>
      <c r="K58" s="1202"/>
      <c r="L58" s="1202"/>
      <c r="M58" s="1202"/>
      <c r="N58" s="1202"/>
      <c r="O58" s="1202"/>
      <c r="P58" s="1202"/>
      <c r="Q58" s="1202"/>
      <c r="R58" s="1202"/>
      <c r="S58" s="1202"/>
    </row>
    <row r="59" customFormat="false" ht="16.5" hidden="false" customHeight="false" outlineLevel="0" collapsed="false">
      <c r="A59" s="1203" t="s">
        <v>56</v>
      </c>
      <c r="B59" s="1206" t="n">
        <f aca="false">J59</f>
        <v>70</v>
      </c>
      <c r="C59" s="1206" t="s">
        <v>496</v>
      </c>
      <c r="D59" s="1206" t="n">
        <f aca="false">K59</f>
        <v>300</v>
      </c>
      <c r="E59" s="1206" t="s">
        <v>496</v>
      </c>
      <c r="F59" s="1205" t="n">
        <f aca="false">L59</f>
        <v>700</v>
      </c>
      <c r="G59" s="1206" t="s">
        <v>496</v>
      </c>
      <c r="H59" s="1206" t="n">
        <v>2</v>
      </c>
      <c r="I59" s="1207" t="s">
        <v>497</v>
      </c>
      <c r="J59" s="1225" t="n">
        <v>70</v>
      </c>
      <c r="K59" s="1226" t="n">
        <v>300</v>
      </c>
      <c r="L59" s="1226" t="n">
        <v>700</v>
      </c>
      <c r="M59" s="1227" t="n">
        <v>7.05749728574179</v>
      </c>
      <c r="N59" s="1228" t="n">
        <v>959.762502972</v>
      </c>
      <c r="O59" s="1229" t="n">
        <v>24374.913899373</v>
      </c>
      <c r="P59" s="1229" t="n">
        <v>26202.7756610539</v>
      </c>
      <c r="Q59" s="1230" t="n">
        <v>6407.44770387375</v>
      </c>
      <c r="R59" s="1229" t="n">
        <v>30782.3616032468</v>
      </c>
      <c r="S59" s="1229" t="n">
        <v>32610.2233649276</v>
      </c>
    </row>
    <row r="60" customFormat="false" ht="16.5" hidden="false" customHeight="false" outlineLevel="0" collapsed="false">
      <c r="A60" s="1203" t="s">
        <v>56</v>
      </c>
      <c r="B60" s="1204" t="n">
        <f aca="false">J60</f>
        <v>70</v>
      </c>
      <c r="C60" s="1204" t="s">
        <v>496</v>
      </c>
      <c r="D60" s="1204" t="n">
        <f aca="false">K60</f>
        <v>300</v>
      </c>
      <c r="E60" s="1204" t="s">
        <v>496</v>
      </c>
      <c r="F60" s="1205" t="n">
        <f aca="false">L60</f>
        <v>750</v>
      </c>
      <c r="G60" s="1204" t="s">
        <v>496</v>
      </c>
      <c r="H60" s="1206" t="n">
        <v>2</v>
      </c>
      <c r="I60" s="1207" t="s">
        <v>497</v>
      </c>
      <c r="J60" s="1208" t="n">
        <v>70</v>
      </c>
      <c r="K60" s="1209" t="n">
        <v>300</v>
      </c>
      <c r="L60" s="1209" t="n">
        <v>750</v>
      </c>
      <c r="M60" s="1210" t="n">
        <v>7.60338914165214</v>
      </c>
      <c r="N60" s="1211" t="n">
        <v>1096.871431968</v>
      </c>
      <c r="O60" s="1212" t="n">
        <v>25816.8175653049</v>
      </c>
      <c r="P60" s="1212" t="n">
        <v>27726.4148862161</v>
      </c>
      <c r="Q60" s="1213" t="n">
        <v>6860.0550423825</v>
      </c>
      <c r="R60" s="1212" t="n">
        <v>32676.8726076874</v>
      </c>
      <c r="S60" s="1212" t="n">
        <v>34586.4699285986</v>
      </c>
    </row>
    <row r="61" customFormat="false" ht="16.5" hidden="false" customHeight="false" outlineLevel="0" collapsed="false">
      <c r="A61" s="1203" t="s">
        <v>56</v>
      </c>
      <c r="B61" s="1204" t="n">
        <f aca="false">J61</f>
        <v>70</v>
      </c>
      <c r="C61" s="1204" t="s">
        <v>496</v>
      </c>
      <c r="D61" s="1204" t="n">
        <f aca="false">K61</f>
        <v>300</v>
      </c>
      <c r="E61" s="1204" t="s">
        <v>496</v>
      </c>
      <c r="F61" s="1205" t="n">
        <f aca="false">L61</f>
        <v>800</v>
      </c>
      <c r="G61" s="1204" t="s">
        <v>496</v>
      </c>
      <c r="H61" s="1206" t="n">
        <v>2</v>
      </c>
      <c r="I61" s="1207" t="s">
        <v>497</v>
      </c>
      <c r="J61" s="1208" t="n">
        <v>70</v>
      </c>
      <c r="K61" s="1209" t="n">
        <v>300</v>
      </c>
      <c r="L61" s="1209" t="n">
        <v>800</v>
      </c>
      <c r="M61" s="1210" t="n">
        <v>8.0302809975625</v>
      </c>
      <c r="N61" s="1211" t="n">
        <v>1233.980360964</v>
      </c>
      <c r="O61" s="1212" t="n">
        <v>27258.7213427642</v>
      </c>
      <c r="P61" s="1212" t="n">
        <v>29250.0541113784</v>
      </c>
      <c r="Q61" s="1213" t="n">
        <v>7312.6622496825</v>
      </c>
      <c r="R61" s="1212" t="n">
        <v>34571.3835924467</v>
      </c>
      <c r="S61" s="1212" t="n">
        <v>36562.7163610609</v>
      </c>
    </row>
    <row r="62" customFormat="false" ht="16.5" hidden="false" customHeight="false" outlineLevel="0" collapsed="false">
      <c r="A62" s="1203" t="s">
        <v>56</v>
      </c>
      <c r="B62" s="1204" t="n">
        <f aca="false">J62</f>
        <v>70</v>
      </c>
      <c r="C62" s="1204" t="s">
        <v>496</v>
      </c>
      <c r="D62" s="1204" t="n">
        <f aca="false">K62</f>
        <v>300</v>
      </c>
      <c r="E62" s="1204" t="s">
        <v>496</v>
      </c>
      <c r="F62" s="1205" t="n">
        <f aca="false">L62</f>
        <v>850</v>
      </c>
      <c r="G62" s="1204" t="s">
        <v>496</v>
      </c>
      <c r="H62" s="1206" t="n">
        <v>2</v>
      </c>
      <c r="I62" s="1207" t="s">
        <v>497</v>
      </c>
      <c r="J62" s="1208" t="n">
        <v>70</v>
      </c>
      <c r="K62" s="1209" t="n">
        <v>300</v>
      </c>
      <c r="L62" s="1209" t="n">
        <v>850</v>
      </c>
      <c r="M62" s="1210" t="n">
        <v>8.45717285347286</v>
      </c>
      <c r="N62" s="1211" t="n">
        <v>1371.08928996</v>
      </c>
      <c r="O62" s="1212" t="n">
        <v>28700.6251202235</v>
      </c>
      <c r="P62" s="1212" t="n">
        <v>30773.6933365406</v>
      </c>
      <c r="Q62" s="1213" t="n">
        <v>7765.26958819125</v>
      </c>
      <c r="R62" s="1212" t="n">
        <v>36465.8947084148</v>
      </c>
      <c r="S62" s="1212" t="n">
        <v>38538.9629247319</v>
      </c>
    </row>
    <row r="63" customFormat="false" ht="16.5" hidden="false" customHeight="false" outlineLevel="0" collapsed="false">
      <c r="A63" s="1203" t="s">
        <v>56</v>
      </c>
      <c r="B63" s="1204" t="n">
        <f aca="false">J63</f>
        <v>70</v>
      </c>
      <c r="C63" s="1204" t="s">
        <v>496</v>
      </c>
      <c r="D63" s="1204" t="n">
        <f aca="false">K63</f>
        <v>300</v>
      </c>
      <c r="E63" s="1204" t="s">
        <v>496</v>
      </c>
      <c r="F63" s="1205" t="n">
        <f aca="false">L63</f>
        <v>900</v>
      </c>
      <c r="G63" s="1204" t="s">
        <v>496</v>
      </c>
      <c r="H63" s="1206" t="n">
        <v>2</v>
      </c>
      <c r="I63" s="1207" t="s">
        <v>497</v>
      </c>
      <c r="J63" s="1208" t="n">
        <v>70</v>
      </c>
      <c r="K63" s="1209" t="n">
        <v>300</v>
      </c>
      <c r="L63" s="1209" t="n">
        <v>900</v>
      </c>
      <c r="M63" s="1210" t="n">
        <v>8.92206470938321</v>
      </c>
      <c r="N63" s="1211" t="n">
        <v>1508.198218956</v>
      </c>
      <c r="O63" s="1212" t="n">
        <v>30142.5287861554</v>
      </c>
      <c r="P63" s="1212" t="n">
        <v>32297.3324501754</v>
      </c>
      <c r="Q63" s="1213" t="n">
        <v>8217.87679549125</v>
      </c>
      <c r="R63" s="1212" t="n">
        <v>38360.4055816466</v>
      </c>
      <c r="S63" s="1212" t="n">
        <v>40515.2092456667</v>
      </c>
    </row>
    <row r="64" customFormat="false" ht="16.5" hidden="false" customHeight="false" outlineLevel="0" collapsed="false">
      <c r="A64" s="1203" t="s">
        <v>56</v>
      </c>
      <c r="B64" s="1204" t="n">
        <f aca="false">J64</f>
        <v>70</v>
      </c>
      <c r="C64" s="1204" t="s">
        <v>496</v>
      </c>
      <c r="D64" s="1204" t="n">
        <f aca="false">K64</f>
        <v>300</v>
      </c>
      <c r="E64" s="1204" t="s">
        <v>496</v>
      </c>
      <c r="F64" s="1205" t="n">
        <f aca="false">L64</f>
        <v>950</v>
      </c>
      <c r="G64" s="1204" t="s">
        <v>496</v>
      </c>
      <c r="H64" s="1206" t="n">
        <v>2</v>
      </c>
      <c r="I64" s="1207" t="s">
        <v>497</v>
      </c>
      <c r="J64" s="1208" t="n">
        <v>70</v>
      </c>
      <c r="K64" s="1209" t="n">
        <v>300</v>
      </c>
      <c r="L64" s="1209" t="n">
        <v>950</v>
      </c>
      <c r="M64" s="1210" t="n">
        <v>9.41795656529357</v>
      </c>
      <c r="N64" s="1211" t="n">
        <v>1645.307147952</v>
      </c>
      <c r="O64" s="1212" t="n">
        <v>31584.4325636147</v>
      </c>
      <c r="P64" s="1212" t="n">
        <v>33820.9716753377</v>
      </c>
      <c r="Q64" s="1213" t="n">
        <v>8670.484134</v>
      </c>
      <c r="R64" s="1212" t="n">
        <v>40254.9166976147</v>
      </c>
      <c r="S64" s="1212" t="n">
        <v>42491.4558093377</v>
      </c>
    </row>
    <row r="65" customFormat="false" ht="16.5" hidden="false" customHeight="false" outlineLevel="0" collapsed="false">
      <c r="A65" s="1203" t="s">
        <v>56</v>
      </c>
      <c r="B65" s="1204" t="n">
        <f aca="false">J65</f>
        <v>70</v>
      </c>
      <c r="C65" s="1204" t="s">
        <v>496</v>
      </c>
      <c r="D65" s="1204" t="n">
        <f aca="false">K65</f>
        <v>300</v>
      </c>
      <c r="E65" s="1204" t="s">
        <v>496</v>
      </c>
      <c r="F65" s="1205" t="n">
        <f aca="false">L65</f>
        <v>1000</v>
      </c>
      <c r="G65" s="1204" t="s">
        <v>496</v>
      </c>
      <c r="H65" s="1206" t="n">
        <v>2</v>
      </c>
      <c r="I65" s="1207" t="s">
        <v>497</v>
      </c>
      <c r="J65" s="1208" t="n">
        <v>70</v>
      </c>
      <c r="K65" s="1209" t="n">
        <v>300</v>
      </c>
      <c r="L65" s="1209" t="n">
        <v>1000</v>
      </c>
      <c r="M65" s="1210" t="n">
        <v>9.84484842120393</v>
      </c>
      <c r="N65" s="1211" t="n">
        <v>1782.416076948</v>
      </c>
      <c r="O65" s="1212" t="n">
        <v>32937.4277831734</v>
      </c>
      <c r="P65" s="1212" t="n">
        <v>35261.3663750402</v>
      </c>
      <c r="Q65" s="1213" t="n">
        <v>9123.0913413</v>
      </c>
      <c r="R65" s="1212" t="n">
        <v>42060.5191244734</v>
      </c>
      <c r="S65" s="1212" t="n">
        <v>44384.4577163402</v>
      </c>
    </row>
    <row r="66" customFormat="false" ht="16.5" hidden="false" customHeight="false" outlineLevel="0" collapsed="false">
      <c r="A66" s="1203" t="s">
        <v>56</v>
      </c>
      <c r="B66" s="1204" t="n">
        <f aca="false">J66</f>
        <v>70</v>
      </c>
      <c r="C66" s="1204" t="s">
        <v>496</v>
      </c>
      <c r="D66" s="1204" t="n">
        <f aca="false">K66</f>
        <v>300</v>
      </c>
      <c r="E66" s="1204" t="s">
        <v>496</v>
      </c>
      <c r="F66" s="1205" t="n">
        <f aca="false">L66</f>
        <v>1050</v>
      </c>
      <c r="G66" s="1204" t="s">
        <v>496</v>
      </c>
      <c r="H66" s="1206" t="n">
        <v>2</v>
      </c>
      <c r="I66" s="1207" t="s">
        <v>497</v>
      </c>
      <c r="J66" s="1208" t="n">
        <v>70</v>
      </c>
      <c r="K66" s="1209" t="n">
        <v>300</v>
      </c>
      <c r="L66" s="1209" t="n">
        <v>1050</v>
      </c>
      <c r="M66" s="1210" t="n">
        <v>10.2717402771143</v>
      </c>
      <c r="N66" s="1211" t="n">
        <v>1919.525005944</v>
      </c>
      <c r="O66" s="1212" t="n">
        <v>34590.4891347099</v>
      </c>
      <c r="P66" s="1212" t="n">
        <v>36982.7112924056</v>
      </c>
      <c r="Q66" s="1213" t="n">
        <v>9575.69867980875</v>
      </c>
      <c r="R66" s="1212" t="n">
        <v>44166.1878145187</v>
      </c>
      <c r="S66" s="1212" t="n">
        <v>46558.4099722144</v>
      </c>
    </row>
    <row r="67" customFormat="false" ht="16.5" hidden="false" customHeight="false" outlineLevel="0" collapsed="false">
      <c r="A67" s="1203" t="s">
        <v>56</v>
      </c>
      <c r="B67" s="1206" t="n">
        <f aca="false">J67</f>
        <v>70</v>
      </c>
      <c r="C67" s="1206" t="s">
        <v>496</v>
      </c>
      <c r="D67" s="1206" t="n">
        <f aca="false">K67</f>
        <v>300</v>
      </c>
      <c r="E67" s="1206" t="s">
        <v>496</v>
      </c>
      <c r="F67" s="1205" t="n">
        <f aca="false">L67</f>
        <v>1100</v>
      </c>
      <c r="G67" s="1206" t="s">
        <v>496</v>
      </c>
      <c r="H67" s="1206" t="n">
        <v>2</v>
      </c>
      <c r="I67" s="1207" t="s">
        <v>497</v>
      </c>
      <c r="J67" s="1208" t="n">
        <v>70</v>
      </c>
      <c r="K67" s="1209" t="n">
        <v>300</v>
      </c>
      <c r="L67" s="1209" t="n">
        <v>1100</v>
      </c>
      <c r="M67" s="1210" t="n">
        <v>10.6986321330246</v>
      </c>
      <c r="N67" s="1211" t="n">
        <v>2056.63393494</v>
      </c>
      <c r="O67" s="1212" t="n">
        <v>36032.3929121693</v>
      </c>
      <c r="P67" s="1212" t="n">
        <v>38506.3504060404</v>
      </c>
      <c r="Q67" s="1213" t="n">
        <v>10028.3058871088</v>
      </c>
      <c r="R67" s="1212" t="n">
        <v>46060.698799278</v>
      </c>
      <c r="S67" s="1212" t="n">
        <v>48534.6562931492</v>
      </c>
    </row>
    <row r="68" customFormat="false" ht="16.5" hidden="false" customHeight="false" outlineLevel="0" collapsed="false">
      <c r="A68" s="1203" t="s">
        <v>56</v>
      </c>
      <c r="B68" s="1204" t="n">
        <f aca="false">J68</f>
        <v>70</v>
      </c>
      <c r="C68" s="1204" t="s">
        <v>496</v>
      </c>
      <c r="D68" s="1204" t="n">
        <f aca="false">K68</f>
        <v>300</v>
      </c>
      <c r="E68" s="1204" t="s">
        <v>496</v>
      </c>
      <c r="F68" s="1205" t="n">
        <f aca="false">L68</f>
        <v>1150</v>
      </c>
      <c r="G68" s="1204" t="s">
        <v>496</v>
      </c>
      <c r="H68" s="1206" t="n">
        <v>2</v>
      </c>
      <c r="I68" s="1207" t="s">
        <v>497</v>
      </c>
      <c r="J68" s="1208" t="n">
        <v>70</v>
      </c>
      <c r="K68" s="1209" t="n">
        <v>300</v>
      </c>
      <c r="L68" s="1209" t="n">
        <v>1150</v>
      </c>
      <c r="M68" s="1210" t="n">
        <v>11.125523988935</v>
      </c>
      <c r="N68" s="1211" t="n">
        <v>2193.742863936</v>
      </c>
      <c r="O68" s="1212" t="n">
        <v>36768.3690523506</v>
      </c>
      <c r="P68" s="1212" t="n">
        <v>39369.033760185</v>
      </c>
      <c r="Q68" s="1213" t="n">
        <v>10480.9132256175</v>
      </c>
      <c r="R68" s="1212" t="n">
        <v>47249.2822779681</v>
      </c>
      <c r="S68" s="1212" t="n">
        <v>49849.9469858025</v>
      </c>
    </row>
    <row r="69" customFormat="false" ht="16.5" hidden="false" customHeight="false" outlineLevel="0" collapsed="false">
      <c r="A69" s="1203" t="s">
        <v>56</v>
      </c>
      <c r="B69" s="1204" t="n">
        <f aca="false">J69</f>
        <v>70</v>
      </c>
      <c r="C69" s="1204" t="s">
        <v>496</v>
      </c>
      <c r="D69" s="1204" t="n">
        <f aca="false">K69</f>
        <v>300</v>
      </c>
      <c r="E69" s="1204" t="s">
        <v>496</v>
      </c>
      <c r="F69" s="1205" t="n">
        <f aca="false">L69</f>
        <v>1200</v>
      </c>
      <c r="G69" s="1204" t="s">
        <v>496</v>
      </c>
      <c r="H69" s="1206" t="n">
        <v>2</v>
      </c>
      <c r="I69" s="1207" t="s">
        <v>497</v>
      </c>
      <c r="J69" s="1208" t="n">
        <v>70</v>
      </c>
      <c r="K69" s="1209" t="n">
        <v>300</v>
      </c>
      <c r="L69" s="1209" t="n">
        <v>1200</v>
      </c>
      <c r="M69" s="1210" t="n">
        <v>11.7676658448454</v>
      </c>
      <c r="N69" s="1211" t="n">
        <v>2330.851792932</v>
      </c>
      <c r="O69" s="1212" t="n">
        <v>37537.1854502507</v>
      </c>
      <c r="P69" s="1212" t="n">
        <v>40262.4650057934</v>
      </c>
      <c r="Q69" s="1213" t="n">
        <v>10933.5204329175</v>
      </c>
      <c r="R69" s="1212" t="n">
        <v>48470.7058831682</v>
      </c>
      <c r="S69" s="1212" t="n">
        <v>51195.985438711</v>
      </c>
    </row>
    <row r="70" customFormat="false" ht="16.5" hidden="false" customHeight="false" outlineLevel="0" collapsed="false">
      <c r="A70" s="1203" t="s">
        <v>56</v>
      </c>
      <c r="B70" s="1204" t="n">
        <f aca="false">J70</f>
        <v>70</v>
      </c>
      <c r="C70" s="1204" t="s">
        <v>496</v>
      </c>
      <c r="D70" s="1204" t="n">
        <f aca="false">K70</f>
        <v>300</v>
      </c>
      <c r="E70" s="1204" t="s">
        <v>496</v>
      </c>
      <c r="F70" s="1205" t="n">
        <f aca="false">L70</f>
        <v>1250</v>
      </c>
      <c r="G70" s="1204" t="s">
        <v>496</v>
      </c>
      <c r="H70" s="1206" t="n">
        <v>2</v>
      </c>
      <c r="I70" s="1207" t="s">
        <v>497</v>
      </c>
      <c r="J70" s="1208" t="n">
        <v>70</v>
      </c>
      <c r="K70" s="1209" t="n">
        <v>300</v>
      </c>
      <c r="L70" s="1209" t="n">
        <v>1250</v>
      </c>
      <c r="M70" s="1210" t="n">
        <v>12.1945577007557</v>
      </c>
      <c r="N70" s="1211" t="n">
        <v>2467.960721928</v>
      </c>
      <c r="O70" s="1212" t="n">
        <v>38272.7120233314</v>
      </c>
      <c r="P70" s="1212" t="n">
        <v>41124.7273438614</v>
      </c>
      <c r="Q70" s="1213" t="n">
        <v>11386.1277714263</v>
      </c>
      <c r="R70" s="1212" t="n">
        <v>49658.8397947577</v>
      </c>
      <c r="S70" s="1212" t="n">
        <v>52510.8551152877</v>
      </c>
    </row>
    <row r="71" customFormat="false" ht="16.5" hidden="false" customHeight="false" outlineLevel="0" collapsed="false">
      <c r="A71" s="1203" t="s">
        <v>56</v>
      </c>
      <c r="B71" s="1204" t="n">
        <f aca="false">J71</f>
        <v>70</v>
      </c>
      <c r="C71" s="1204" t="s">
        <v>496</v>
      </c>
      <c r="D71" s="1204" t="n">
        <f aca="false">K71</f>
        <v>300</v>
      </c>
      <c r="E71" s="1204" t="s">
        <v>496</v>
      </c>
      <c r="F71" s="1205" t="n">
        <f aca="false">L71</f>
        <v>1300</v>
      </c>
      <c r="G71" s="1204" t="s">
        <v>496</v>
      </c>
      <c r="H71" s="1206" t="n">
        <v>2</v>
      </c>
      <c r="I71" s="1207" t="s">
        <v>497</v>
      </c>
      <c r="J71" s="1208" t="n">
        <v>70</v>
      </c>
      <c r="K71" s="1209" t="n">
        <v>300</v>
      </c>
      <c r="L71" s="1209" t="n">
        <v>1300</v>
      </c>
      <c r="M71" s="1210" t="n">
        <v>12.6834495566661</v>
      </c>
      <c r="N71" s="1211" t="n">
        <v>2605.069650924</v>
      </c>
      <c r="O71" s="1212" t="n">
        <v>41300.1858774144</v>
      </c>
      <c r="P71" s="1212" t="n">
        <v>44132.9268031408</v>
      </c>
      <c r="Q71" s="1213" t="n">
        <v>11838.7349787263</v>
      </c>
      <c r="R71" s="1212" t="n">
        <v>53138.9208561407</v>
      </c>
      <c r="S71" s="1212" t="n">
        <v>55971.6617818671</v>
      </c>
    </row>
    <row r="72" customFormat="false" ht="16.5" hidden="false" customHeight="false" outlineLevel="0" collapsed="false">
      <c r="A72" s="1203" t="s">
        <v>56</v>
      </c>
      <c r="B72" s="1204" t="n">
        <f aca="false">J72</f>
        <v>70</v>
      </c>
      <c r="C72" s="1204" t="s">
        <v>496</v>
      </c>
      <c r="D72" s="1204" t="n">
        <f aca="false">K72</f>
        <v>300</v>
      </c>
      <c r="E72" s="1204" t="s">
        <v>496</v>
      </c>
      <c r="F72" s="1205" t="n">
        <f aca="false">L72</f>
        <v>1350</v>
      </c>
      <c r="G72" s="1204" t="s">
        <v>496</v>
      </c>
      <c r="H72" s="1206" t="n">
        <v>2</v>
      </c>
      <c r="I72" s="1207" t="s">
        <v>497</v>
      </c>
      <c r="J72" s="1208" t="n">
        <v>70</v>
      </c>
      <c r="K72" s="1209" t="n">
        <v>300</v>
      </c>
      <c r="L72" s="1209" t="n">
        <v>1350</v>
      </c>
      <c r="M72" s="1210" t="n">
        <v>13.1103414125764</v>
      </c>
      <c r="N72" s="1211" t="n">
        <v>2742.17857992</v>
      </c>
      <c r="O72" s="1212" t="n">
        <v>42269.0735759946</v>
      </c>
      <c r="P72" s="1212" t="n">
        <v>45213.6837708169</v>
      </c>
      <c r="Q72" s="1213" t="n">
        <v>12291.342317235</v>
      </c>
      <c r="R72" s="1212" t="n">
        <v>54560.4158932296</v>
      </c>
      <c r="S72" s="1212" t="n">
        <v>57505.0260880519</v>
      </c>
    </row>
    <row r="73" customFormat="false" ht="16.5" hidden="false" customHeight="false" outlineLevel="0" collapsed="false">
      <c r="A73" s="1203" t="s">
        <v>56</v>
      </c>
      <c r="B73" s="1204" t="n">
        <f aca="false">J73</f>
        <v>70</v>
      </c>
      <c r="C73" s="1204" t="s">
        <v>496</v>
      </c>
      <c r="D73" s="1204" t="n">
        <f aca="false">K73</f>
        <v>300</v>
      </c>
      <c r="E73" s="1204" t="s">
        <v>496</v>
      </c>
      <c r="F73" s="1205" t="n">
        <f aca="false">L73</f>
        <v>1400</v>
      </c>
      <c r="G73" s="1204" t="s">
        <v>496</v>
      </c>
      <c r="H73" s="1206" t="n">
        <v>2</v>
      </c>
      <c r="I73" s="1207" t="s">
        <v>497</v>
      </c>
      <c r="J73" s="1208" t="n">
        <v>70</v>
      </c>
      <c r="K73" s="1209" t="n">
        <v>300</v>
      </c>
      <c r="L73" s="1209" t="n">
        <v>1400</v>
      </c>
      <c r="M73" s="1210" t="n">
        <v>13.5372332684868</v>
      </c>
      <c r="N73" s="1211" t="n">
        <v>2879.287508916</v>
      </c>
      <c r="O73" s="1212" t="n">
        <v>43543.584261126</v>
      </c>
      <c r="P73" s="1212" t="n">
        <v>46580.5938226427</v>
      </c>
      <c r="Q73" s="1213" t="n">
        <v>12743.949524535</v>
      </c>
      <c r="R73" s="1212" t="n">
        <v>56287.533785661</v>
      </c>
      <c r="S73" s="1212" t="n">
        <v>59324.5433471777</v>
      </c>
    </row>
    <row r="74" customFormat="false" ht="16.5" hidden="false" customHeight="false" outlineLevel="0" collapsed="false">
      <c r="A74" s="1203" t="s">
        <v>56</v>
      </c>
      <c r="B74" s="1204" t="n">
        <f aca="false">J74</f>
        <v>70</v>
      </c>
      <c r="C74" s="1204" t="s">
        <v>496</v>
      </c>
      <c r="D74" s="1204" t="n">
        <f aca="false">K74</f>
        <v>300</v>
      </c>
      <c r="E74" s="1204" t="s">
        <v>496</v>
      </c>
      <c r="F74" s="1205" t="n">
        <f aca="false">L74</f>
        <v>1450</v>
      </c>
      <c r="G74" s="1204" t="s">
        <v>496</v>
      </c>
      <c r="H74" s="1206" t="n">
        <v>2</v>
      </c>
      <c r="I74" s="1207" t="s">
        <v>497</v>
      </c>
      <c r="J74" s="1208" t="n">
        <v>70</v>
      </c>
      <c r="K74" s="1209" t="n">
        <v>300</v>
      </c>
      <c r="L74" s="1209" t="n">
        <v>1450</v>
      </c>
      <c r="M74" s="1210" t="n">
        <v>13.9641251243971</v>
      </c>
      <c r="N74" s="1211" t="n">
        <v>3016.396437912</v>
      </c>
      <c r="O74" s="1212" t="n">
        <v>44512.4720712336</v>
      </c>
      <c r="P74" s="1212" t="n">
        <v>47661.3507903188</v>
      </c>
      <c r="Q74" s="1213" t="n">
        <v>13196.5568630438</v>
      </c>
      <c r="R74" s="1212" t="n">
        <v>57709.0289342773</v>
      </c>
      <c r="S74" s="1212" t="n">
        <v>60857.9076533625</v>
      </c>
    </row>
    <row r="75" customFormat="false" ht="16.5" hidden="false" customHeight="false" outlineLevel="0" collapsed="false">
      <c r="A75" s="1203" t="s">
        <v>56</v>
      </c>
      <c r="B75" s="1204" t="n">
        <f aca="false">J75</f>
        <v>70</v>
      </c>
      <c r="C75" s="1204" t="s">
        <v>496</v>
      </c>
      <c r="D75" s="1204" t="n">
        <f aca="false">K75</f>
        <v>300</v>
      </c>
      <c r="E75" s="1204" t="s">
        <v>496</v>
      </c>
      <c r="F75" s="1205" t="n">
        <f aca="false">L75</f>
        <v>1500</v>
      </c>
      <c r="G75" s="1204" t="s">
        <v>496</v>
      </c>
      <c r="H75" s="1206" t="n">
        <v>2</v>
      </c>
      <c r="I75" s="1207" t="s">
        <v>497</v>
      </c>
      <c r="J75" s="1208" t="n">
        <v>70</v>
      </c>
      <c r="K75" s="1209" t="n">
        <v>300</v>
      </c>
      <c r="L75" s="1209" t="n">
        <v>1500</v>
      </c>
      <c r="M75" s="1210" t="n">
        <v>14.9785818731075</v>
      </c>
      <c r="N75" s="1211" t="n">
        <v>3153.505366908</v>
      </c>
      <c r="O75" s="1212" t="n">
        <v>45975.5285885989</v>
      </c>
      <c r="P75" s="1212" t="n">
        <v>49320.3319067104</v>
      </c>
      <c r="Q75" s="1213" t="n">
        <v>13649.1640703438</v>
      </c>
      <c r="R75" s="1212" t="n">
        <v>59624.6926589426</v>
      </c>
      <c r="S75" s="1212" t="n">
        <v>62969.4959770541</v>
      </c>
    </row>
    <row r="76" customFormat="false" ht="16.5" hidden="false" customHeight="false" outlineLevel="0" collapsed="false">
      <c r="A76" s="1203" t="s">
        <v>56</v>
      </c>
      <c r="B76" s="1204" t="n">
        <f aca="false">J76</f>
        <v>70</v>
      </c>
      <c r="C76" s="1204" t="s">
        <v>496</v>
      </c>
      <c r="D76" s="1204" t="n">
        <f aca="false">K76</f>
        <v>300</v>
      </c>
      <c r="E76" s="1204" t="s">
        <v>496</v>
      </c>
      <c r="F76" s="1205" t="n">
        <f aca="false">L76</f>
        <v>1550</v>
      </c>
      <c r="G76" s="1204" t="s">
        <v>496</v>
      </c>
      <c r="H76" s="1206" t="n">
        <v>2</v>
      </c>
      <c r="I76" s="1207" t="s">
        <v>497</v>
      </c>
      <c r="J76" s="1208" t="n">
        <v>70</v>
      </c>
      <c r="K76" s="1209" t="n">
        <v>300</v>
      </c>
      <c r="L76" s="1209" t="n">
        <v>1550</v>
      </c>
      <c r="M76" s="1210" t="n">
        <v>15.4744737290179</v>
      </c>
      <c r="N76" s="1211" t="n">
        <v>3290.614295904</v>
      </c>
      <c r="O76" s="1212" t="n">
        <v>46944.4163987065</v>
      </c>
      <c r="P76" s="1212" t="n">
        <v>50401.0888743865</v>
      </c>
      <c r="Q76" s="1213" t="n">
        <v>14101.7714088525</v>
      </c>
      <c r="R76" s="1212" t="n">
        <v>61046.187807559</v>
      </c>
      <c r="S76" s="1212" t="n">
        <v>64502.860283239</v>
      </c>
    </row>
    <row r="77" customFormat="false" ht="16.5" hidden="false" customHeight="false" outlineLevel="0" collapsed="false">
      <c r="A77" s="1203" t="s">
        <v>56</v>
      </c>
      <c r="B77" s="1206" t="n">
        <f aca="false">J77</f>
        <v>70</v>
      </c>
      <c r="C77" s="1206" t="s">
        <v>496</v>
      </c>
      <c r="D77" s="1206" t="n">
        <f aca="false">K77</f>
        <v>300</v>
      </c>
      <c r="E77" s="1206" t="s">
        <v>496</v>
      </c>
      <c r="F77" s="1205" t="n">
        <f aca="false">L77</f>
        <v>1600</v>
      </c>
      <c r="G77" s="1206" t="s">
        <v>496</v>
      </c>
      <c r="H77" s="1206" t="n">
        <v>2</v>
      </c>
      <c r="I77" s="1207" t="s">
        <v>497</v>
      </c>
      <c r="J77" s="1208" t="n">
        <v>70</v>
      </c>
      <c r="K77" s="1209" t="n">
        <v>300</v>
      </c>
      <c r="L77" s="1209" t="n">
        <v>1600</v>
      </c>
      <c r="M77" s="1210" t="n">
        <v>15.9013655849282</v>
      </c>
      <c r="N77" s="1211" t="n">
        <v>3427.7232249</v>
      </c>
      <c r="O77" s="1212" t="n">
        <v>49732.0343269673</v>
      </c>
      <c r="P77" s="1212" t="n">
        <v>53184.7126705281</v>
      </c>
      <c r="Q77" s="1213" t="n">
        <v>14554.3786161525</v>
      </c>
      <c r="R77" s="1212" t="n">
        <v>64286.4129431198</v>
      </c>
      <c r="S77" s="1212" t="n">
        <v>67739.0912866806</v>
      </c>
    </row>
    <row r="78" customFormat="false" ht="16.5" hidden="false" customHeight="false" outlineLevel="0" collapsed="false">
      <c r="A78" s="1203" t="s">
        <v>56</v>
      </c>
      <c r="B78" s="1204" t="n">
        <f aca="false">J78</f>
        <v>70</v>
      </c>
      <c r="C78" s="1204" t="s">
        <v>496</v>
      </c>
      <c r="D78" s="1204" t="n">
        <f aca="false">K78</f>
        <v>300</v>
      </c>
      <c r="E78" s="1204" t="s">
        <v>496</v>
      </c>
      <c r="F78" s="1205" t="n">
        <f aca="false">L78</f>
        <v>1650</v>
      </c>
      <c r="G78" s="1204" t="s">
        <v>496</v>
      </c>
      <c r="H78" s="1206" t="n">
        <v>2</v>
      </c>
      <c r="I78" s="1207" t="s">
        <v>497</v>
      </c>
      <c r="J78" s="1208" t="n">
        <v>70</v>
      </c>
      <c r="K78" s="1209" t="n">
        <v>300</v>
      </c>
      <c r="L78" s="1209" t="n">
        <v>1650</v>
      </c>
      <c r="M78" s="1210" t="n">
        <v>16.3662574408386</v>
      </c>
      <c r="N78" s="1211" t="n">
        <v>3564.832153896</v>
      </c>
      <c r="O78" s="1212" t="n">
        <v>52755.4094361947</v>
      </c>
      <c r="P78" s="1212" t="n">
        <v>56189.0744706831</v>
      </c>
      <c r="Q78" s="1213" t="n">
        <v>15006.9859546613</v>
      </c>
      <c r="R78" s="1212" t="n">
        <v>67762.395390856</v>
      </c>
      <c r="S78" s="1212" t="n">
        <v>71196.0604253443</v>
      </c>
    </row>
    <row r="79" customFormat="false" ht="16.5" hidden="false" customHeight="false" outlineLevel="0" collapsed="false">
      <c r="A79" s="1203" t="s">
        <v>56</v>
      </c>
      <c r="B79" s="1204" t="n">
        <f aca="false">J79</f>
        <v>70</v>
      </c>
      <c r="C79" s="1204" t="s">
        <v>496</v>
      </c>
      <c r="D79" s="1204" t="n">
        <f aca="false">K79</f>
        <v>300</v>
      </c>
      <c r="E79" s="1204" t="s">
        <v>496</v>
      </c>
      <c r="F79" s="1205" t="n">
        <f aca="false">L79</f>
        <v>1700</v>
      </c>
      <c r="G79" s="1204" t="s">
        <v>496</v>
      </c>
      <c r="H79" s="1206" t="n">
        <v>2</v>
      </c>
      <c r="I79" s="1207" t="s">
        <v>497</v>
      </c>
      <c r="J79" s="1208" t="n">
        <v>70</v>
      </c>
      <c r="K79" s="1209" t="n">
        <v>300</v>
      </c>
      <c r="L79" s="1209" t="n">
        <v>1700</v>
      </c>
      <c r="M79" s="1210" t="n">
        <v>16.7931492967489</v>
      </c>
      <c r="N79" s="1211" t="n">
        <v>3701.941082892</v>
      </c>
      <c r="O79" s="1212" t="n">
        <v>53532.5706515509</v>
      </c>
      <c r="P79" s="1212" t="n">
        <v>57090.3189939805</v>
      </c>
      <c r="Q79" s="1213" t="n">
        <v>15459.5931619613</v>
      </c>
      <c r="R79" s="1212" t="n">
        <v>68992.1638135121</v>
      </c>
      <c r="S79" s="1212" t="n">
        <v>72549.9121559417</v>
      </c>
    </row>
    <row r="80" customFormat="false" ht="16.5" hidden="false" customHeight="false" outlineLevel="0" collapsed="false">
      <c r="A80" s="1203" t="s">
        <v>56</v>
      </c>
      <c r="B80" s="1204" t="n">
        <f aca="false">J80</f>
        <v>70</v>
      </c>
      <c r="C80" s="1204" t="s">
        <v>496</v>
      </c>
      <c r="D80" s="1204" t="n">
        <f aca="false">K80</f>
        <v>300</v>
      </c>
      <c r="E80" s="1204" t="s">
        <v>496</v>
      </c>
      <c r="F80" s="1205" t="n">
        <f aca="false">L80</f>
        <v>1750</v>
      </c>
      <c r="G80" s="1204" t="s">
        <v>496</v>
      </c>
      <c r="H80" s="1206" t="n">
        <v>2</v>
      </c>
      <c r="I80" s="1207" t="s">
        <v>497</v>
      </c>
      <c r="J80" s="1208" t="n">
        <v>70</v>
      </c>
      <c r="K80" s="1209" t="n">
        <v>300</v>
      </c>
      <c r="L80" s="1209" t="n">
        <v>1750</v>
      </c>
      <c r="M80" s="1210" t="n">
        <v>17.2200411526593</v>
      </c>
      <c r="N80" s="1211" t="n">
        <v>3839.050011888</v>
      </c>
      <c r="O80" s="1212" t="n">
        <v>54238.5600750293</v>
      </c>
      <c r="P80" s="1212" t="n">
        <v>57924.9258733716</v>
      </c>
      <c r="Q80" s="1213" t="n">
        <v>15912.20050047</v>
      </c>
      <c r="R80" s="1212" t="n">
        <v>70150.7605754993</v>
      </c>
      <c r="S80" s="1212" t="n">
        <v>73837.1263738416</v>
      </c>
    </row>
    <row r="81" customFormat="false" ht="16.5" hidden="false" customHeight="false" outlineLevel="0" collapsed="false">
      <c r="A81" s="1203" t="s">
        <v>56</v>
      </c>
      <c r="B81" s="1204" t="n">
        <f aca="false">J81</f>
        <v>70</v>
      </c>
      <c r="C81" s="1204" t="s">
        <v>496</v>
      </c>
      <c r="D81" s="1204" t="n">
        <f aca="false">K81</f>
        <v>300</v>
      </c>
      <c r="E81" s="1204" t="s">
        <v>496</v>
      </c>
      <c r="F81" s="1205" t="n">
        <f aca="false">L81</f>
        <v>1800</v>
      </c>
      <c r="G81" s="1204" t="s">
        <v>496</v>
      </c>
      <c r="H81" s="1206" t="n">
        <v>2</v>
      </c>
      <c r="I81" s="1207" t="s">
        <v>497</v>
      </c>
      <c r="J81" s="1208" t="n">
        <v>70</v>
      </c>
      <c r="K81" s="1209" t="n">
        <v>300</v>
      </c>
      <c r="L81" s="1209" t="n">
        <v>1800</v>
      </c>
      <c r="M81" s="1210" t="n">
        <v>17.7159330085696</v>
      </c>
      <c r="N81" s="1211" t="n">
        <v>3976.158940884</v>
      </c>
      <c r="O81" s="1212" t="n">
        <v>55016.3722760381</v>
      </c>
      <c r="P81" s="1212" t="n">
        <v>58826.7798941149</v>
      </c>
      <c r="Q81" s="1213" t="n">
        <v>16364.80770777</v>
      </c>
      <c r="R81" s="1212" t="n">
        <v>71381.1799838081</v>
      </c>
      <c r="S81" s="1212" t="n">
        <v>75191.5876018849</v>
      </c>
    </row>
    <row r="82" customFormat="false" ht="16.5" hidden="false" customHeight="false" outlineLevel="0" collapsed="false">
      <c r="A82" s="1203" t="s">
        <v>56</v>
      </c>
      <c r="B82" s="1204" t="n">
        <f aca="false">J82</f>
        <v>70</v>
      </c>
      <c r="C82" s="1204" t="s">
        <v>496</v>
      </c>
      <c r="D82" s="1204" t="n">
        <f aca="false">K82</f>
        <v>300</v>
      </c>
      <c r="E82" s="1204" t="s">
        <v>496</v>
      </c>
      <c r="F82" s="1205" t="n">
        <f aca="false">L82</f>
        <v>1850</v>
      </c>
      <c r="G82" s="1204" t="s">
        <v>496</v>
      </c>
      <c r="H82" s="1206" t="n">
        <v>2</v>
      </c>
      <c r="I82" s="1207" t="s">
        <v>497</v>
      </c>
      <c r="J82" s="1208" t="n">
        <v>70</v>
      </c>
      <c r="K82" s="1209" t="n">
        <v>300</v>
      </c>
      <c r="L82" s="1209" t="n">
        <v>1850</v>
      </c>
      <c r="M82" s="1210" t="n">
        <v>18.20482486448</v>
      </c>
      <c r="N82" s="1211" t="n">
        <v>4113.26786988</v>
      </c>
      <c r="O82" s="1212" t="n">
        <v>55794.1395314897</v>
      </c>
      <c r="P82" s="1212" t="n">
        <v>59728.5918690143</v>
      </c>
      <c r="Q82" s="1213" t="n">
        <v>16817.4150462788</v>
      </c>
      <c r="R82" s="1212" t="n">
        <v>72611.5545777685</v>
      </c>
      <c r="S82" s="1212" t="n">
        <v>76546.006915293</v>
      </c>
    </row>
    <row r="83" customFormat="false" ht="16.5" hidden="false" customHeight="false" outlineLevel="0" collapsed="false">
      <c r="A83" s="1203" t="s">
        <v>56</v>
      </c>
      <c r="B83" s="1204" t="n">
        <f aca="false">J83</f>
        <v>70</v>
      </c>
      <c r="C83" s="1204" t="s">
        <v>496</v>
      </c>
      <c r="D83" s="1204" t="n">
        <f aca="false">K83</f>
        <v>300</v>
      </c>
      <c r="E83" s="1204" t="s">
        <v>496</v>
      </c>
      <c r="F83" s="1205" t="n">
        <f aca="false">L83</f>
        <v>1900</v>
      </c>
      <c r="G83" s="1204" t="s">
        <v>496</v>
      </c>
      <c r="H83" s="1206" t="n">
        <v>2</v>
      </c>
      <c r="I83" s="1207" t="s">
        <v>497</v>
      </c>
      <c r="J83" s="1208" t="n">
        <v>70</v>
      </c>
      <c r="K83" s="1209" t="n">
        <v>300</v>
      </c>
      <c r="L83" s="1209" t="n">
        <v>1900</v>
      </c>
      <c r="M83" s="1210" t="n">
        <v>18.6317167203904</v>
      </c>
      <c r="N83" s="1211" t="n">
        <v>4250.376798876</v>
      </c>
      <c r="O83" s="1212" t="n">
        <v>56735.5089501411</v>
      </c>
      <c r="P83" s="1212" t="n">
        <v>60783.5836565516</v>
      </c>
      <c r="Q83" s="1213" t="n">
        <v>17270.0222535788</v>
      </c>
      <c r="R83" s="1212" t="n">
        <v>74005.5312037198</v>
      </c>
      <c r="S83" s="1212" t="n">
        <v>78053.6059101304</v>
      </c>
    </row>
    <row r="84" customFormat="false" ht="16.5" hidden="false" customHeight="false" outlineLevel="0" collapsed="false">
      <c r="A84" s="1203" t="s">
        <v>56</v>
      </c>
      <c r="B84" s="1204" t="n">
        <f aca="false">J84</f>
        <v>70</v>
      </c>
      <c r="C84" s="1204" t="s">
        <v>496</v>
      </c>
      <c r="D84" s="1204" t="n">
        <f aca="false">K84</f>
        <v>300</v>
      </c>
      <c r="E84" s="1204" t="s">
        <v>496</v>
      </c>
      <c r="F84" s="1205" t="n">
        <f aca="false">L84</f>
        <v>1950</v>
      </c>
      <c r="G84" s="1204" t="s">
        <v>496</v>
      </c>
      <c r="H84" s="1206" t="n">
        <v>2</v>
      </c>
      <c r="I84" s="1207" t="s">
        <v>497</v>
      </c>
      <c r="J84" s="1208" t="n">
        <v>70</v>
      </c>
      <c r="K84" s="1209" t="n">
        <v>300</v>
      </c>
      <c r="L84" s="1209" t="n">
        <v>1950</v>
      </c>
      <c r="M84" s="1210" t="n">
        <v>19.2118585763007</v>
      </c>
      <c r="N84" s="1211" t="n">
        <v>4387.485727872</v>
      </c>
      <c r="O84" s="1212" t="n">
        <v>57825.6646695576</v>
      </c>
      <c r="P84" s="1212" t="n">
        <v>61977.8832509959</v>
      </c>
      <c r="Q84" s="1213" t="n">
        <v>17722.6295920875</v>
      </c>
      <c r="R84" s="1212" t="n">
        <v>75548.2942616451</v>
      </c>
      <c r="S84" s="1212" t="n">
        <v>79700.5128430834</v>
      </c>
    </row>
    <row r="85" customFormat="false" ht="16.5" hidden="false" customHeight="false" outlineLevel="0" collapsed="false">
      <c r="A85" s="1203" t="s">
        <v>56</v>
      </c>
      <c r="B85" s="1204" t="n">
        <f aca="false">J85</f>
        <v>70</v>
      </c>
      <c r="C85" s="1204" t="s">
        <v>496</v>
      </c>
      <c r="D85" s="1204" t="n">
        <f aca="false">K85</f>
        <v>300</v>
      </c>
      <c r="E85" s="1204" t="s">
        <v>496</v>
      </c>
      <c r="F85" s="1205" t="n">
        <f aca="false">L85</f>
        <v>2000</v>
      </c>
      <c r="G85" s="1204" t="s">
        <v>496</v>
      </c>
      <c r="H85" s="1206" t="n">
        <v>2</v>
      </c>
      <c r="I85" s="1207" t="s">
        <v>497</v>
      </c>
      <c r="J85" s="1208" t="n">
        <v>70</v>
      </c>
      <c r="K85" s="1209" t="n">
        <v>300</v>
      </c>
      <c r="L85" s="1209" t="n">
        <v>2000</v>
      </c>
      <c r="M85" s="1210" t="n">
        <v>19.7303128322111</v>
      </c>
      <c r="N85" s="1211" t="n">
        <v>4524.594656868</v>
      </c>
      <c r="O85" s="1212" t="n">
        <v>58796.2186995814</v>
      </c>
      <c r="P85" s="1212" t="n">
        <v>63238.0108001501</v>
      </c>
      <c r="Q85" s="1213" t="n">
        <v>18175.2367993875</v>
      </c>
      <c r="R85" s="1212" t="n">
        <v>76971.4554989689</v>
      </c>
      <c r="S85" s="1212" t="n">
        <v>81413.2475995377</v>
      </c>
    </row>
    <row r="86" customFormat="false" ht="16.5" hidden="false" customHeight="false" outlineLevel="0" collapsed="false">
      <c r="A86" s="1203" t="s">
        <v>56</v>
      </c>
      <c r="B86" s="1204" t="n">
        <f aca="false">J86</f>
        <v>70</v>
      </c>
      <c r="C86" s="1204" t="s">
        <v>496</v>
      </c>
      <c r="D86" s="1204" t="n">
        <f aca="false">K86</f>
        <v>300</v>
      </c>
      <c r="E86" s="1204" t="s">
        <v>496</v>
      </c>
      <c r="F86" s="1205" t="n">
        <f aca="false">L86</f>
        <v>2050</v>
      </c>
      <c r="G86" s="1204" t="s">
        <v>496</v>
      </c>
      <c r="H86" s="1206" t="n">
        <v>2</v>
      </c>
      <c r="I86" s="1207" t="s">
        <v>497</v>
      </c>
      <c r="J86" s="1208" t="n">
        <v>70</v>
      </c>
      <c r="K86" s="1209" t="n">
        <v>300</v>
      </c>
      <c r="L86" s="1209" t="n">
        <v>2050</v>
      </c>
      <c r="M86" s="1210" t="n">
        <v>20.1572046881214</v>
      </c>
      <c r="N86" s="1211" t="n">
        <v>4661.703585864</v>
      </c>
      <c r="O86" s="1212" t="n">
        <v>61577.6963732432</v>
      </c>
      <c r="P86" s="1212" t="n">
        <v>66015.8854684161</v>
      </c>
      <c r="Q86" s="1213" t="n">
        <v>18627.8441378963</v>
      </c>
      <c r="R86" s="1212" t="n">
        <v>80205.5405111395</v>
      </c>
      <c r="S86" s="1212" t="n">
        <v>84643.7296063123</v>
      </c>
    </row>
    <row r="87" customFormat="false" ht="16.5" hidden="false" customHeight="false" outlineLevel="0" collapsed="false">
      <c r="A87" s="1203" t="s">
        <v>56</v>
      </c>
      <c r="B87" s="1206" t="n">
        <f aca="false">J87</f>
        <v>70</v>
      </c>
      <c r="C87" s="1206" t="s">
        <v>496</v>
      </c>
      <c r="D87" s="1206" t="n">
        <f aca="false">K87</f>
        <v>300</v>
      </c>
      <c r="E87" s="1206" t="s">
        <v>496</v>
      </c>
      <c r="F87" s="1205" t="n">
        <f aca="false">L87</f>
        <v>2100</v>
      </c>
      <c r="G87" s="1206" t="s">
        <v>496</v>
      </c>
      <c r="H87" s="1206" t="n">
        <v>2</v>
      </c>
      <c r="I87" s="1207" t="s">
        <v>497</v>
      </c>
      <c r="J87" s="1208" t="n">
        <v>70</v>
      </c>
      <c r="K87" s="1209" t="n">
        <v>300</v>
      </c>
      <c r="L87" s="1209" t="n">
        <v>2100</v>
      </c>
      <c r="M87" s="1210" t="n">
        <v>20.5840965440318</v>
      </c>
      <c r="N87" s="1211" t="n">
        <v>4798.81251486</v>
      </c>
      <c r="O87" s="1212" t="n">
        <v>62413.3420191872</v>
      </c>
      <c r="P87" s="1212" t="n">
        <v>66971.8886251967</v>
      </c>
      <c r="Q87" s="1213" t="n">
        <v>19080.4513451963</v>
      </c>
      <c r="R87" s="1212" t="n">
        <v>81493.7933643835</v>
      </c>
      <c r="S87" s="1212" t="n">
        <v>86052.339970393</v>
      </c>
    </row>
    <row r="88" customFormat="false" ht="16.5" hidden="false" customHeight="false" outlineLevel="0" collapsed="false">
      <c r="A88" s="1203" t="s">
        <v>56</v>
      </c>
      <c r="B88" s="1204" t="n">
        <f aca="false">J88</f>
        <v>70</v>
      </c>
      <c r="C88" s="1204" t="s">
        <v>496</v>
      </c>
      <c r="D88" s="1204" t="n">
        <f aca="false">K88</f>
        <v>300</v>
      </c>
      <c r="E88" s="1204" t="s">
        <v>496</v>
      </c>
      <c r="F88" s="1205" t="n">
        <f aca="false">L88</f>
        <v>2150</v>
      </c>
      <c r="G88" s="1204" t="s">
        <v>496</v>
      </c>
      <c r="H88" s="1206" t="n">
        <v>2</v>
      </c>
      <c r="I88" s="1207" t="s">
        <v>497</v>
      </c>
      <c r="J88" s="1208" t="n">
        <v>70</v>
      </c>
      <c r="K88" s="1209" t="n">
        <v>300</v>
      </c>
      <c r="L88" s="1209" t="n">
        <v>2150</v>
      </c>
      <c r="M88" s="1210" t="n">
        <v>21.1349883999421</v>
      </c>
      <c r="N88" s="1211" t="n">
        <v>4935.921443856</v>
      </c>
      <c r="O88" s="1212" t="n">
        <v>63386.9477744833</v>
      </c>
      <c r="P88" s="1212" t="n">
        <v>68057.0630831447</v>
      </c>
      <c r="Q88" s="1213" t="n">
        <v>19533.058683705</v>
      </c>
      <c r="R88" s="1212" t="n">
        <v>82920.0064581883</v>
      </c>
      <c r="S88" s="1212" t="n">
        <v>87590.1217668497</v>
      </c>
    </row>
    <row r="89" customFormat="false" ht="16.5" hidden="false" customHeight="false" outlineLevel="0" collapsed="false">
      <c r="A89" s="1203" t="s">
        <v>56</v>
      </c>
      <c r="B89" s="1204" t="n">
        <f aca="false">J89</f>
        <v>70</v>
      </c>
      <c r="C89" s="1204" t="s">
        <v>496</v>
      </c>
      <c r="D89" s="1204" t="n">
        <f aca="false">K89</f>
        <v>300</v>
      </c>
      <c r="E89" s="1204" t="s">
        <v>496</v>
      </c>
      <c r="F89" s="1205" t="n">
        <f aca="false">L89</f>
        <v>2200</v>
      </c>
      <c r="G89" s="1204" t="s">
        <v>496</v>
      </c>
      <c r="H89" s="1206" t="n">
        <v>2</v>
      </c>
      <c r="I89" s="1207" t="s">
        <v>497</v>
      </c>
      <c r="J89" s="1208" t="n">
        <v>70</v>
      </c>
      <c r="K89" s="1209" t="n">
        <v>300</v>
      </c>
      <c r="L89" s="1209" t="n">
        <v>2200</v>
      </c>
      <c r="M89" s="1210" t="n">
        <v>21.5618802558525</v>
      </c>
      <c r="N89" s="1211" t="n">
        <v>5073.030372852</v>
      </c>
      <c r="O89" s="1212" t="n">
        <v>64360.5085842222</v>
      </c>
      <c r="P89" s="1212" t="n">
        <v>69142.1954952488</v>
      </c>
      <c r="Q89" s="1213" t="n">
        <v>19985.665891005</v>
      </c>
      <c r="R89" s="1212" t="n">
        <v>84346.1744752272</v>
      </c>
      <c r="S89" s="1212" t="n">
        <v>89127.8613862538</v>
      </c>
    </row>
    <row r="90" customFormat="false" ht="16.5" hidden="false" customHeight="false" outlineLevel="0" collapsed="false">
      <c r="A90" s="1203" t="s">
        <v>56</v>
      </c>
      <c r="B90" s="1204" t="n">
        <f aca="false">J90</f>
        <v>70</v>
      </c>
      <c r="C90" s="1204" t="s">
        <v>496</v>
      </c>
      <c r="D90" s="1204" t="n">
        <f aca="false">K90</f>
        <v>300</v>
      </c>
      <c r="E90" s="1204" t="s">
        <v>496</v>
      </c>
      <c r="F90" s="1205" t="n">
        <f aca="false">L90</f>
        <v>2250</v>
      </c>
      <c r="G90" s="1204" t="s">
        <v>496</v>
      </c>
      <c r="H90" s="1206" t="n">
        <v>2</v>
      </c>
      <c r="I90" s="1207" t="s">
        <v>497</v>
      </c>
      <c r="J90" s="1208" t="n">
        <v>70</v>
      </c>
      <c r="K90" s="1209" t="n">
        <v>300</v>
      </c>
      <c r="L90" s="1209" t="n">
        <v>2250</v>
      </c>
      <c r="M90" s="1210" t="n">
        <v>21.9887721117629</v>
      </c>
      <c r="N90" s="1211" t="n">
        <v>5210.139301848</v>
      </c>
      <c r="O90" s="1212" t="n">
        <v>65632.7713223233</v>
      </c>
      <c r="P90" s="1212" t="n">
        <v>70507.0008012741</v>
      </c>
      <c r="Q90" s="1213" t="n">
        <v>20438.2732295138</v>
      </c>
      <c r="R90" s="1212" t="n">
        <v>86071.0445518371</v>
      </c>
      <c r="S90" s="1212" t="n">
        <v>90945.2740307878</v>
      </c>
    </row>
    <row r="91" customFormat="false" ht="16.5" hidden="false" customHeight="false" outlineLevel="0" collapsed="false">
      <c r="A91" s="1203" t="s">
        <v>56</v>
      </c>
      <c r="B91" s="1204" t="n">
        <f aca="false">J91</f>
        <v>70</v>
      </c>
      <c r="C91" s="1204" t="s">
        <v>496</v>
      </c>
      <c r="D91" s="1204" t="n">
        <f aca="false">K91</f>
        <v>300</v>
      </c>
      <c r="E91" s="1204" t="s">
        <v>496</v>
      </c>
      <c r="F91" s="1205" t="n">
        <f aca="false">L91</f>
        <v>2300</v>
      </c>
      <c r="G91" s="1204" t="s">
        <v>496</v>
      </c>
      <c r="H91" s="1206" t="n">
        <v>2</v>
      </c>
      <c r="I91" s="1207" t="s">
        <v>497</v>
      </c>
      <c r="J91" s="1208" t="n">
        <v>70</v>
      </c>
      <c r="K91" s="1209" t="n">
        <v>300</v>
      </c>
      <c r="L91" s="1209" t="n">
        <v>2300</v>
      </c>
      <c r="M91" s="1210" t="n">
        <v>22.4156639676732</v>
      </c>
      <c r="N91" s="1211" t="n">
        <v>5347.248230844</v>
      </c>
      <c r="O91" s="1212" t="n">
        <v>66379.3175869211</v>
      </c>
      <c r="P91" s="1212" t="n">
        <v>71379.5807656401</v>
      </c>
      <c r="Q91" s="1213" t="n">
        <v>20890.8804368138</v>
      </c>
      <c r="R91" s="1212" t="n">
        <v>87270.1980237349</v>
      </c>
      <c r="S91" s="1212" t="n">
        <v>92270.4612024538</v>
      </c>
    </row>
    <row r="92" customFormat="false" ht="16.5" hidden="false" customHeight="false" outlineLevel="0" collapsed="false">
      <c r="A92" s="1203" t="s">
        <v>56</v>
      </c>
      <c r="B92" s="1204" t="n">
        <f aca="false">J92</f>
        <v>70</v>
      </c>
      <c r="C92" s="1204" t="s">
        <v>496</v>
      </c>
      <c r="D92" s="1204" t="n">
        <f aca="false">K92</f>
        <v>300</v>
      </c>
      <c r="E92" s="1204" t="s">
        <v>496</v>
      </c>
      <c r="F92" s="1205" t="n">
        <f aca="false">L92</f>
        <v>2350</v>
      </c>
      <c r="G92" s="1204" t="s">
        <v>496</v>
      </c>
      <c r="H92" s="1206" t="n">
        <v>2</v>
      </c>
      <c r="I92" s="1207" t="s">
        <v>497</v>
      </c>
      <c r="J92" s="1208" t="n">
        <v>70</v>
      </c>
      <c r="K92" s="1209" t="n">
        <v>300</v>
      </c>
      <c r="L92" s="1209" t="n">
        <v>2350</v>
      </c>
      <c r="M92" s="1210" t="n">
        <v>22.8425558235836</v>
      </c>
      <c r="N92" s="1211" t="n">
        <v>5484.35715984</v>
      </c>
      <c r="O92" s="1212" t="n">
        <v>67125.8190174891</v>
      </c>
      <c r="P92" s="1212" t="n">
        <v>72252.1187956896</v>
      </c>
      <c r="Q92" s="1213" t="n">
        <v>21343.4877753225</v>
      </c>
      <c r="R92" s="1212" t="n">
        <v>88469.3067928116</v>
      </c>
      <c r="S92" s="1212" t="n">
        <v>93595.6065710121</v>
      </c>
    </row>
    <row r="93" customFormat="false" ht="16.5" hidden="false" customHeight="false" outlineLevel="0" collapsed="false">
      <c r="A93" s="1203" t="s">
        <v>56</v>
      </c>
      <c r="B93" s="1204" t="n">
        <f aca="false">J93</f>
        <v>70</v>
      </c>
      <c r="C93" s="1204" t="s">
        <v>496</v>
      </c>
      <c r="D93" s="1204" t="n">
        <f aca="false">K93</f>
        <v>300</v>
      </c>
      <c r="E93" s="1204" t="s">
        <v>496</v>
      </c>
      <c r="F93" s="1205" t="n">
        <f aca="false">L93</f>
        <v>2400</v>
      </c>
      <c r="G93" s="1204" t="s">
        <v>496</v>
      </c>
      <c r="H93" s="1206" t="n">
        <v>2</v>
      </c>
      <c r="I93" s="1207" t="s">
        <v>497</v>
      </c>
      <c r="J93" s="1208" t="n">
        <v>70</v>
      </c>
      <c r="K93" s="1209" t="n">
        <v>300</v>
      </c>
      <c r="L93" s="1209" t="n">
        <v>2400</v>
      </c>
      <c r="M93" s="1210" t="n">
        <v>23.2694476794939</v>
      </c>
      <c r="N93" s="1211" t="n">
        <v>5621.466088836</v>
      </c>
      <c r="O93" s="1212" t="n">
        <v>67872.2753909723</v>
      </c>
      <c r="P93" s="1212" t="n">
        <v>73124.6146683677</v>
      </c>
      <c r="Q93" s="1213" t="n">
        <v>21796.0949826225</v>
      </c>
      <c r="R93" s="1212" t="n">
        <v>89668.3703735948</v>
      </c>
      <c r="S93" s="1212" t="n">
        <v>94920.7096509902</v>
      </c>
    </row>
    <row r="94" customFormat="false" ht="16.5" hidden="false" customHeight="false" outlineLevel="0" collapsed="false">
      <c r="A94" s="1203" t="s">
        <v>56</v>
      </c>
      <c r="B94" s="1204" t="n">
        <f aca="false">J94</f>
        <v>70</v>
      </c>
      <c r="C94" s="1204" t="s">
        <v>496</v>
      </c>
      <c r="D94" s="1204" t="n">
        <f aca="false">K94</f>
        <v>300</v>
      </c>
      <c r="E94" s="1204" t="s">
        <v>496</v>
      </c>
      <c r="F94" s="1205" t="n">
        <f aca="false">L94</f>
        <v>2450</v>
      </c>
      <c r="G94" s="1204" t="s">
        <v>496</v>
      </c>
      <c r="H94" s="1206" t="n">
        <v>2</v>
      </c>
      <c r="I94" s="1207" t="s">
        <v>497</v>
      </c>
      <c r="J94" s="1208" t="n">
        <v>70</v>
      </c>
      <c r="K94" s="1209" t="n">
        <v>300</v>
      </c>
      <c r="L94" s="1209" t="n">
        <v>2450</v>
      </c>
      <c r="M94" s="1210" t="n">
        <v>24.3979044282043</v>
      </c>
      <c r="N94" s="1211" t="n">
        <v>5758.575017832</v>
      </c>
      <c r="O94" s="1212" t="n">
        <v>69112.8557492108</v>
      </c>
      <c r="P94" s="1212" t="n">
        <v>74575.2924208626</v>
      </c>
      <c r="Q94" s="1213" t="n">
        <v>22248.7023211313</v>
      </c>
      <c r="R94" s="1212" t="n">
        <v>91361.558070342</v>
      </c>
      <c r="S94" s="1212" t="n">
        <v>96823.9947419938</v>
      </c>
    </row>
    <row r="95" customFormat="false" ht="16.5" hidden="false" customHeight="false" outlineLevel="0" collapsed="false">
      <c r="A95" s="1203" t="s">
        <v>56</v>
      </c>
      <c r="B95" s="1204" t="n">
        <f aca="false">J95</f>
        <v>70</v>
      </c>
      <c r="C95" s="1204" t="s">
        <v>496</v>
      </c>
      <c r="D95" s="1204" t="n">
        <f aca="false">K95</f>
        <v>300</v>
      </c>
      <c r="E95" s="1204" t="s">
        <v>496</v>
      </c>
      <c r="F95" s="1205" t="n">
        <f aca="false">L95</f>
        <v>2500</v>
      </c>
      <c r="G95" s="1204" t="s">
        <v>496</v>
      </c>
      <c r="H95" s="1206" t="n">
        <v>2</v>
      </c>
      <c r="I95" s="1207" t="s">
        <v>497</v>
      </c>
      <c r="J95" s="1208" t="n">
        <v>70</v>
      </c>
      <c r="K95" s="1209" t="n">
        <v>300</v>
      </c>
      <c r="L95" s="1209" t="n">
        <v>2500</v>
      </c>
      <c r="M95" s="1210" t="n">
        <v>24.8417962841146</v>
      </c>
      <c r="N95" s="1211" t="n">
        <v>5895.683946828</v>
      </c>
      <c r="O95" s="1212" t="n">
        <v>69859.2222315793</v>
      </c>
      <c r="P95" s="1212" t="n">
        <v>75447.7040903254</v>
      </c>
      <c r="Q95" s="1213" t="n">
        <v>22701.3095284313</v>
      </c>
      <c r="R95" s="1212" t="n">
        <v>92560.5317600106</v>
      </c>
      <c r="S95" s="1212" t="n">
        <v>98149.0136187567</v>
      </c>
    </row>
    <row r="96" customFormat="false" ht="16.5" hidden="false" customHeight="false" outlineLevel="0" collapsed="false">
      <c r="A96" s="1203" t="s">
        <v>56</v>
      </c>
      <c r="B96" s="1204" t="n">
        <f aca="false">J96</f>
        <v>70</v>
      </c>
      <c r="C96" s="1204" t="s">
        <v>496</v>
      </c>
      <c r="D96" s="1204" t="n">
        <f aca="false">K96</f>
        <v>300</v>
      </c>
      <c r="E96" s="1204" t="s">
        <v>496</v>
      </c>
      <c r="F96" s="1205" t="n">
        <f aca="false">L96</f>
        <v>2550</v>
      </c>
      <c r="G96" s="1204" t="s">
        <v>496</v>
      </c>
      <c r="H96" s="1206" t="n">
        <v>2</v>
      </c>
      <c r="I96" s="1207" t="s">
        <v>497</v>
      </c>
      <c r="J96" s="1208" t="n">
        <v>70</v>
      </c>
      <c r="K96" s="1209" t="n">
        <v>300</v>
      </c>
      <c r="L96" s="1209" t="n">
        <v>2550</v>
      </c>
      <c r="M96" s="1210" t="n">
        <v>25.268688140025</v>
      </c>
      <c r="N96" s="1211" t="n">
        <v>6032.792875824</v>
      </c>
      <c r="O96" s="1212" t="n">
        <v>73684.3624010949</v>
      </c>
      <c r="P96" s="1212" t="n">
        <v>79202.7538379972</v>
      </c>
      <c r="Q96" s="1213" t="n">
        <v>23153.91686694</v>
      </c>
      <c r="R96" s="1212" t="n">
        <v>96838.279268035</v>
      </c>
      <c r="S96" s="1212" t="n">
        <v>102356.670704937</v>
      </c>
    </row>
    <row r="97" customFormat="false" ht="16.5" hidden="false" customHeight="false" outlineLevel="0" collapsed="false">
      <c r="A97" s="1203" t="s">
        <v>56</v>
      </c>
      <c r="B97" s="1206" t="n">
        <f aca="false">J97</f>
        <v>70</v>
      </c>
      <c r="C97" s="1206" t="s">
        <v>496</v>
      </c>
      <c r="D97" s="1206" t="n">
        <f aca="false">K97</f>
        <v>300</v>
      </c>
      <c r="E97" s="1206" t="s">
        <v>496</v>
      </c>
      <c r="F97" s="1205" t="n">
        <f aca="false">L97</f>
        <v>2600</v>
      </c>
      <c r="G97" s="1206" t="s">
        <v>496</v>
      </c>
      <c r="H97" s="1206" t="n">
        <v>2</v>
      </c>
      <c r="I97" s="1207" t="s">
        <v>497</v>
      </c>
      <c r="J97" s="1208" t="n">
        <v>70</v>
      </c>
      <c r="K97" s="1209" t="n">
        <v>300</v>
      </c>
      <c r="L97" s="1209" t="n">
        <v>2600</v>
      </c>
      <c r="M97" s="1210" t="n">
        <v>25.6955799959354</v>
      </c>
      <c r="N97" s="1211" t="n">
        <v>6169.90180482</v>
      </c>
      <c r="O97" s="1212" t="n">
        <v>74683.5395018434</v>
      </c>
      <c r="P97" s="1212" t="n">
        <v>80311.8706716454</v>
      </c>
      <c r="Q97" s="1213" t="n">
        <v>23606.52407424</v>
      </c>
      <c r="R97" s="1212" t="n">
        <v>98290.0635760834</v>
      </c>
      <c r="S97" s="1212" t="n">
        <v>103918.394745885</v>
      </c>
    </row>
    <row r="98" customFormat="false" ht="16.5" hidden="false" customHeight="false" outlineLevel="0" collapsed="false">
      <c r="A98" s="1203" t="s">
        <v>56</v>
      </c>
      <c r="B98" s="1204" t="n">
        <f aca="false">J98</f>
        <v>70</v>
      </c>
      <c r="C98" s="1204" t="s">
        <v>496</v>
      </c>
      <c r="D98" s="1204" t="n">
        <f aca="false">K98</f>
        <v>300</v>
      </c>
      <c r="E98" s="1204" t="s">
        <v>496</v>
      </c>
      <c r="F98" s="1205" t="n">
        <f aca="false">L98</f>
        <v>2650</v>
      </c>
      <c r="G98" s="1204" t="s">
        <v>496</v>
      </c>
      <c r="H98" s="1206" t="n">
        <v>2</v>
      </c>
      <c r="I98" s="1207" t="s">
        <v>497</v>
      </c>
      <c r="J98" s="1208" t="n">
        <v>70</v>
      </c>
      <c r="K98" s="1209" t="n">
        <v>300</v>
      </c>
      <c r="L98" s="1209" t="n">
        <v>2650</v>
      </c>
      <c r="M98" s="1210" t="n">
        <v>26.2294718518457</v>
      </c>
      <c r="N98" s="1211" t="n">
        <v>6307.010733816</v>
      </c>
      <c r="O98" s="1212" t="n">
        <v>75280.268282989</v>
      </c>
      <c r="P98" s="1212" t="n">
        <v>81044.1773360781</v>
      </c>
      <c r="Q98" s="1213" t="n">
        <v>24059.1314127488</v>
      </c>
      <c r="R98" s="1212" t="n">
        <v>99339.3996957377</v>
      </c>
      <c r="S98" s="1212" t="n">
        <v>105103.308748827</v>
      </c>
    </row>
    <row r="99" customFormat="false" ht="16.5" hidden="false" customHeight="false" outlineLevel="0" collapsed="false">
      <c r="A99" s="1203" t="s">
        <v>56</v>
      </c>
      <c r="B99" s="1204" t="n">
        <f aca="false">J99</f>
        <v>70</v>
      </c>
      <c r="C99" s="1204" t="s">
        <v>496</v>
      </c>
      <c r="D99" s="1204" t="n">
        <f aca="false">K99</f>
        <v>300</v>
      </c>
      <c r="E99" s="1204" t="s">
        <v>496</v>
      </c>
      <c r="F99" s="1205" t="n">
        <f aca="false">L99</f>
        <v>2700</v>
      </c>
      <c r="G99" s="1204" t="s">
        <v>496</v>
      </c>
      <c r="H99" s="1206" t="n">
        <v>2</v>
      </c>
      <c r="I99" s="1207" t="s">
        <v>497</v>
      </c>
      <c r="J99" s="1208" t="n">
        <v>70</v>
      </c>
      <c r="K99" s="1209" t="n">
        <v>300</v>
      </c>
      <c r="L99" s="1209" t="n">
        <v>2700</v>
      </c>
      <c r="M99" s="1210" t="n">
        <v>26.6956137077561</v>
      </c>
      <c r="N99" s="1211" t="n">
        <v>6444.119662812</v>
      </c>
      <c r="O99" s="1212" t="n">
        <v>75910.0168810277</v>
      </c>
      <c r="P99" s="1212" t="n">
        <v>81807.4004099327</v>
      </c>
      <c r="Q99" s="1213" t="n">
        <v>24511.7386200488</v>
      </c>
      <c r="R99" s="1212" t="n">
        <v>100421.755501076</v>
      </c>
      <c r="S99" s="1212" t="n">
        <v>106319.139029981</v>
      </c>
    </row>
    <row r="100" customFormat="false" ht="16.5" hidden="false" customHeight="false" outlineLevel="0" collapsed="false">
      <c r="A100" s="1203" t="s">
        <v>56</v>
      </c>
      <c r="B100" s="1204" t="n">
        <f aca="false">J100</f>
        <v>70</v>
      </c>
      <c r="C100" s="1204" t="s">
        <v>496</v>
      </c>
      <c r="D100" s="1204" t="n">
        <f aca="false">K100</f>
        <v>300</v>
      </c>
      <c r="E100" s="1204" t="s">
        <v>496</v>
      </c>
      <c r="F100" s="1205" t="n">
        <f aca="false">L100</f>
        <v>2750</v>
      </c>
      <c r="G100" s="1204" t="s">
        <v>496</v>
      </c>
      <c r="H100" s="1206" t="n">
        <v>2</v>
      </c>
      <c r="I100" s="1207" t="s">
        <v>497</v>
      </c>
      <c r="J100" s="1208" t="n">
        <v>70</v>
      </c>
      <c r="K100" s="1209" t="n">
        <v>300</v>
      </c>
      <c r="L100" s="1209" t="n">
        <v>2750</v>
      </c>
      <c r="M100" s="1210" t="n">
        <v>27.1225055636664</v>
      </c>
      <c r="N100" s="1211" t="n">
        <v>6581.228591808</v>
      </c>
      <c r="O100" s="1212" t="n">
        <v>76583.0614340509</v>
      </c>
      <c r="P100" s="1212" t="n">
        <v>82611.1611421875</v>
      </c>
      <c r="Q100" s="1213" t="n">
        <v>24964.3459585574</v>
      </c>
      <c r="R100" s="1212" t="n">
        <v>101547.407392608</v>
      </c>
      <c r="S100" s="1212" t="n">
        <v>107575.507100745</v>
      </c>
    </row>
    <row r="101" customFormat="false" ht="16.5" hidden="false" customHeight="false" outlineLevel="0" collapsed="false">
      <c r="A101" s="1203" t="s">
        <v>56</v>
      </c>
      <c r="B101" s="1204" t="n">
        <f aca="false">J101</f>
        <v>70</v>
      </c>
      <c r="C101" s="1204" t="s">
        <v>496</v>
      </c>
      <c r="D101" s="1204" t="n">
        <f aca="false">K101</f>
        <v>300</v>
      </c>
      <c r="E101" s="1204" t="s">
        <v>496</v>
      </c>
      <c r="F101" s="1205" t="n">
        <f aca="false">L101</f>
        <v>2800</v>
      </c>
      <c r="G101" s="1204" t="s">
        <v>496</v>
      </c>
      <c r="H101" s="1206" t="n">
        <v>2</v>
      </c>
      <c r="I101" s="1207" t="s">
        <v>497</v>
      </c>
      <c r="J101" s="1208" t="n">
        <v>70</v>
      </c>
      <c r="K101" s="1209" t="n">
        <v>300</v>
      </c>
      <c r="L101" s="1209" t="n">
        <v>2800</v>
      </c>
      <c r="M101" s="1210" t="n">
        <v>27.5493974195768</v>
      </c>
      <c r="N101" s="1211" t="n">
        <v>6718.337520804</v>
      </c>
      <c r="O101" s="1212" t="n">
        <v>77178.6364638555</v>
      </c>
      <c r="P101" s="1212" t="n">
        <v>83342.387663388</v>
      </c>
      <c r="Q101" s="1213" t="n">
        <v>25416.9532970663</v>
      </c>
      <c r="R101" s="1212" t="n">
        <v>102595.589760922</v>
      </c>
      <c r="S101" s="1212" t="n">
        <v>108759.340960454</v>
      </c>
    </row>
    <row r="102" customFormat="false" ht="16.5" hidden="false" customHeight="false" outlineLevel="0" collapsed="false">
      <c r="A102" s="1203" t="s">
        <v>56</v>
      </c>
      <c r="B102" s="1204" t="n">
        <f aca="false">J102</f>
        <v>70</v>
      </c>
      <c r="C102" s="1204" t="s">
        <v>496</v>
      </c>
      <c r="D102" s="1204" t="n">
        <f aca="false">K102</f>
        <v>300</v>
      </c>
      <c r="E102" s="1204" t="s">
        <v>496</v>
      </c>
      <c r="F102" s="1205" t="n">
        <f aca="false">L102</f>
        <v>2850</v>
      </c>
      <c r="G102" s="1204" t="s">
        <v>496</v>
      </c>
      <c r="H102" s="1206" t="n">
        <v>2</v>
      </c>
      <c r="I102" s="1207" t="s">
        <v>497</v>
      </c>
      <c r="J102" s="1208" t="n">
        <v>70</v>
      </c>
      <c r="K102" s="1209" t="n">
        <v>300</v>
      </c>
      <c r="L102" s="1209" t="n">
        <v>2850</v>
      </c>
      <c r="M102" s="1210" t="n">
        <v>27.9762892754871</v>
      </c>
      <c r="N102" s="1211" t="n">
        <v>6855.4464498</v>
      </c>
      <c r="O102" s="1212" t="n">
        <v>77774.1666596303</v>
      </c>
      <c r="P102" s="1212" t="n">
        <v>84073.5721387446</v>
      </c>
      <c r="Q102" s="1213" t="n">
        <v>25869.5605043663</v>
      </c>
      <c r="R102" s="1212" t="n">
        <v>103643.727163997</v>
      </c>
      <c r="S102" s="1212" t="n">
        <v>109943.132643111</v>
      </c>
    </row>
    <row r="103" customFormat="false" ht="16.5" hidden="false" customHeight="false" outlineLevel="0" collapsed="false">
      <c r="A103" s="1203" t="s">
        <v>56</v>
      </c>
      <c r="B103" s="1204" t="n">
        <f aca="false">J103</f>
        <v>70</v>
      </c>
      <c r="C103" s="1204" t="s">
        <v>496</v>
      </c>
      <c r="D103" s="1204" t="n">
        <f aca="false">K103</f>
        <v>300</v>
      </c>
      <c r="E103" s="1204" t="s">
        <v>496</v>
      </c>
      <c r="F103" s="1205" t="n">
        <f aca="false">L103</f>
        <v>2900</v>
      </c>
      <c r="G103" s="1204" t="s">
        <v>496</v>
      </c>
      <c r="H103" s="1206" t="n">
        <v>2</v>
      </c>
      <c r="I103" s="1207" t="s">
        <v>497</v>
      </c>
      <c r="J103" s="1208" t="n">
        <v>70</v>
      </c>
      <c r="K103" s="1209" t="n">
        <v>300</v>
      </c>
      <c r="L103" s="1209" t="n">
        <v>2900</v>
      </c>
      <c r="M103" s="1210" t="n">
        <v>28.5791811313975</v>
      </c>
      <c r="N103" s="1211" t="n">
        <v>6992.555378796</v>
      </c>
      <c r="O103" s="1212" t="n">
        <v>78369.6517983203</v>
      </c>
      <c r="P103" s="1212" t="n">
        <v>84804.7144567298</v>
      </c>
      <c r="Q103" s="1213" t="n">
        <v>26322.167842875</v>
      </c>
      <c r="R103" s="1212" t="n">
        <v>104691.819641195</v>
      </c>
      <c r="S103" s="1212" t="n">
        <v>111126.882299605</v>
      </c>
    </row>
    <row r="104" customFormat="false" ht="16.5" hidden="false" customHeight="false" outlineLevel="0" collapsed="false">
      <c r="A104" s="1203" t="s">
        <v>56</v>
      </c>
      <c r="B104" s="1204" t="n">
        <f aca="false">J104</f>
        <v>70</v>
      </c>
      <c r="C104" s="1204" t="s">
        <v>496</v>
      </c>
      <c r="D104" s="1204" t="n">
        <f aca="false">K104</f>
        <v>300</v>
      </c>
      <c r="E104" s="1204" t="s">
        <v>496</v>
      </c>
      <c r="F104" s="1205" t="n">
        <f aca="false">L104</f>
        <v>2950</v>
      </c>
      <c r="G104" s="1204" t="s">
        <v>496</v>
      </c>
      <c r="H104" s="1206" t="n">
        <v>2</v>
      </c>
      <c r="I104" s="1207" t="s">
        <v>497</v>
      </c>
      <c r="J104" s="1208" t="n">
        <v>70</v>
      </c>
      <c r="K104" s="1209" t="n">
        <v>300</v>
      </c>
      <c r="L104" s="1209" t="n">
        <v>2950</v>
      </c>
      <c r="M104" s="1210" t="n">
        <v>29.0060729873079</v>
      </c>
      <c r="N104" s="1211" t="n">
        <v>7129.664307792</v>
      </c>
      <c r="O104" s="1212" t="n">
        <v>78965.0921029804</v>
      </c>
      <c r="P104" s="1212" t="n">
        <v>85535.814728871</v>
      </c>
      <c r="Q104" s="1213" t="n">
        <v>26774.775050175</v>
      </c>
      <c r="R104" s="1212" t="n">
        <v>105739.867153155</v>
      </c>
      <c r="S104" s="1212" t="n">
        <v>112310.589779046</v>
      </c>
    </row>
    <row r="105" customFormat="false" ht="16.5" hidden="false" customHeight="false" outlineLevel="0" collapsed="false">
      <c r="A105" s="1203" t="s">
        <v>56</v>
      </c>
      <c r="B105" s="1204" t="n">
        <f aca="false">J105</f>
        <v>70</v>
      </c>
      <c r="C105" s="1204" t="s">
        <v>496</v>
      </c>
      <c r="D105" s="1204" t="n">
        <f aca="false">K105</f>
        <v>300</v>
      </c>
      <c r="E105" s="1204" t="s">
        <v>496</v>
      </c>
      <c r="F105" s="1205" t="n">
        <f aca="false">L105</f>
        <v>3000</v>
      </c>
      <c r="G105" s="1204" t="s">
        <v>496</v>
      </c>
      <c r="H105" s="1206" t="n">
        <v>2</v>
      </c>
      <c r="I105" s="1207" t="s">
        <v>497</v>
      </c>
      <c r="J105" s="1231" t="n">
        <v>70</v>
      </c>
      <c r="K105" s="1232" t="n">
        <v>300</v>
      </c>
      <c r="L105" s="1232" t="n">
        <v>3000</v>
      </c>
      <c r="M105" s="1233" t="n">
        <v>29.4329648432182</v>
      </c>
      <c r="N105" s="1234" t="n">
        <v>7266.773236788</v>
      </c>
      <c r="O105" s="1235" t="n">
        <v>81165.0077232497</v>
      </c>
      <c r="P105" s="1235" t="n">
        <v>87769.1760893173</v>
      </c>
      <c r="Q105" s="1236" t="n">
        <v>27227.3823886838</v>
      </c>
      <c r="R105" s="1235" t="n">
        <v>108392.390111933</v>
      </c>
      <c r="S105" s="1235" t="n">
        <v>114996.558478001</v>
      </c>
    </row>
  </sheetData>
  <mergeCells count="14">
    <mergeCell ref="A4:I6"/>
    <mergeCell ref="J4:M5"/>
    <mergeCell ref="N4:N6"/>
    <mergeCell ref="O4:O5"/>
    <mergeCell ref="P4:P5"/>
    <mergeCell ref="Q4:Q5"/>
    <mergeCell ref="R4:R5"/>
    <mergeCell ref="S4:S5"/>
    <mergeCell ref="O6:S6"/>
    <mergeCell ref="A7:S7"/>
    <mergeCell ref="A8:S8"/>
    <mergeCell ref="A9:S9"/>
    <mergeCell ref="A57:S57"/>
    <mergeCell ref="A58:S58"/>
  </mergeCells>
  <hyperlinks>
    <hyperlink ref="A1" location="Главная!A1" display="Вернуться на главную страницу"/>
    <hyperlink ref="A2" location="'Калькулятор теплоотдач ВКВ'!R1C1" display="Вернуться Калькулятор теплоотдач ВКВ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LibreOffice/6.2.5.2$Windows_x86 LibreOffice_project/1ec314fa52f458adc18c4f025c545a4e8b22c159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2016-02-10T09:16:30Z</dcterms:created>
  <dc:creator>aivaras</dc:creator>
  <dc:description/>
  <dc:language>ru-RU</dc:language>
  <cp:lastModifiedBy>Пользователь Windows</cp:lastModifiedBy>
  <cp:lastPrinted>2022-06-15T11:25:30Z</cp:lastPrinted>
  <dcterms:modified xsi:type="dcterms:W3CDTF">2023-10-13T08:40:31Z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